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Vanessa\Documents\ANDREW\ANDREW\Documents\2025\Latest q info\"/>
    </mc:Choice>
  </mc:AlternateContent>
  <xr:revisionPtr revIDLastSave="0" documentId="8_{05F9796E-2931-45AE-B113-221A076419FD}" xr6:coauthVersionLast="47" xr6:coauthVersionMax="47" xr10:uidLastSave="{00000000-0000-0000-0000-000000000000}"/>
  <bookViews>
    <workbookView xWindow="-108" yWindow="-108" windowWidth="23256" windowHeight="12456" xr2:uid="{804B4F86-4EE4-43BA-A2C3-2E2F8E8FAA86}"/>
  </bookViews>
  <sheets>
    <sheet name="Chart" sheetId="9" r:id="rId1"/>
    <sheet name="B 103" sheetId="1" r:id="rId2"/>
    <sheet name="q calc" sheetId="2" r:id="rId3"/>
    <sheet name="Sheet3" sheetId="3" r:id="rId4"/>
    <sheet name="Table " sheetId="8" r:id="rId5"/>
    <sheet name="Shiller Data" sheetId="4" r:id="rId6"/>
    <sheet name="CAPE calculation (2)" sheetId="5" r:id="rId7"/>
  </sheets>
  <externalReferences>
    <externalReference r:id="rId8"/>
    <externalReference r:id="rId9"/>
    <externalReference r:id="rId10"/>
    <externalReference r:id="rId11"/>
  </externalReferences>
  <definedNames>
    <definedName name="_xlnm._FilterDatabase" localSheetId="2" hidden="1">'q calc'!$I$7:$O$502</definedName>
    <definedName name="_Regression_Int">1</definedName>
    <definedName name="CIQWBGuid" hidden="1">"d5c96f1c-0b8a-4f1d-9499-e87469d8b72c"</definedName>
    <definedName name="IQ_ADDIN" hidden="1">"AUTO"</definedName>
    <definedName name="IQ_CH">110000</definedName>
    <definedName name="IQ_CONV_RATE" hidden="1">"c2192"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43637.646724537</definedName>
    <definedName name="IQ_NTM">6000</definedName>
    <definedName name="IQ_OG_TOTAL_OIL_PRODUCTON" hidden="1">"c2059"</definedName>
    <definedName name="IQ_QTD" hidden="1">750000</definedName>
    <definedName name="IQ_SHAREOUTSTANDING" hidden="1">"c1347"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6">#REF!</definedName>
    <definedName name="_xlnm.Print_Area" localSheetId="5">'Shiller Data'!$A$1546:$M$1557</definedName>
    <definedName name="_xlnm.Print_Area">#REF!</definedName>
    <definedName name="Print_Area_MI" localSheetId="6">#REF!</definedName>
    <definedName name="Print_Area_MI">'Shiller Data'!$A$1546:$M$1557</definedName>
    <definedName name="SPWS_WBID">"D59E1A16-371E-4D0F-A93D-481B765CD67C"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0" i="3" l="1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9" i="3"/>
  <c r="P7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9" i="3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130" i="5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T508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BK8" i="1"/>
  <c r="BL8" i="1"/>
  <c r="BK9" i="1"/>
  <c r="BL9" i="1"/>
  <c r="BK10" i="1"/>
  <c r="BL10" i="1"/>
  <c r="BK11" i="1"/>
  <c r="BL11" i="1"/>
  <c r="BK12" i="1"/>
  <c r="BL12" i="1"/>
  <c r="BK13" i="1"/>
  <c r="BL13" i="1"/>
  <c r="BK14" i="1"/>
  <c r="BL14" i="1"/>
  <c r="BK15" i="1"/>
  <c r="BL15" i="1"/>
  <c r="BK16" i="1"/>
  <c r="BL16" i="1"/>
  <c r="BK17" i="1"/>
  <c r="BL17" i="1"/>
  <c r="BK18" i="1"/>
  <c r="BL18" i="1"/>
  <c r="BK19" i="1"/>
  <c r="BL19" i="1"/>
  <c r="BK20" i="1"/>
  <c r="BL20" i="1"/>
  <c r="BK21" i="1"/>
  <c r="BL21" i="1"/>
  <c r="BK22" i="1"/>
  <c r="BL22" i="1"/>
  <c r="BK23" i="1"/>
  <c r="BL23" i="1"/>
  <c r="BK24" i="1"/>
  <c r="BL24" i="1"/>
  <c r="BK25" i="1"/>
  <c r="BL25" i="1"/>
  <c r="BK26" i="1"/>
  <c r="BL26" i="1"/>
  <c r="BK27" i="1"/>
  <c r="BL27" i="1"/>
  <c r="BK28" i="1"/>
  <c r="BL28" i="1"/>
  <c r="BK29" i="1"/>
  <c r="BL29" i="1"/>
  <c r="BK30" i="1"/>
  <c r="BL30" i="1"/>
  <c r="BK31" i="1"/>
  <c r="BL31" i="1"/>
  <c r="BK32" i="1"/>
  <c r="BL32" i="1"/>
  <c r="BK33" i="1"/>
  <c r="BL33" i="1"/>
  <c r="BK34" i="1"/>
  <c r="BL34" i="1"/>
  <c r="BK35" i="1"/>
  <c r="BL35" i="1"/>
  <c r="BK36" i="1"/>
  <c r="BL36" i="1"/>
  <c r="BK37" i="1"/>
  <c r="BL37" i="1"/>
  <c r="BK38" i="1"/>
  <c r="BL38" i="1"/>
  <c r="BK39" i="1"/>
  <c r="BL39" i="1"/>
  <c r="BK40" i="1"/>
  <c r="BL40" i="1"/>
  <c r="BK41" i="1"/>
  <c r="BL41" i="1"/>
  <c r="BK42" i="1"/>
  <c r="BL42" i="1"/>
  <c r="BK43" i="1"/>
  <c r="BL43" i="1"/>
  <c r="BK44" i="1"/>
  <c r="BL44" i="1"/>
  <c r="BK45" i="1"/>
  <c r="BL45" i="1"/>
  <c r="BK46" i="1"/>
  <c r="BL46" i="1"/>
  <c r="BK47" i="1"/>
  <c r="BL47" i="1"/>
  <c r="BK48" i="1"/>
  <c r="BL48" i="1"/>
  <c r="BK49" i="1"/>
  <c r="BL49" i="1"/>
  <c r="BK50" i="1"/>
  <c r="BL50" i="1"/>
  <c r="BK51" i="1"/>
  <c r="BL51" i="1"/>
  <c r="BK52" i="1"/>
  <c r="BL52" i="1"/>
  <c r="BK53" i="1"/>
  <c r="BL53" i="1"/>
  <c r="BK54" i="1"/>
  <c r="BL54" i="1"/>
  <c r="BK55" i="1"/>
  <c r="BL55" i="1"/>
  <c r="BK56" i="1"/>
  <c r="BL56" i="1"/>
  <c r="BK57" i="1"/>
  <c r="BL57" i="1"/>
  <c r="BK58" i="1"/>
  <c r="BL58" i="1"/>
  <c r="BK59" i="1"/>
  <c r="BL59" i="1"/>
  <c r="BK60" i="1"/>
  <c r="BL60" i="1"/>
  <c r="BK61" i="1"/>
  <c r="BL61" i="1"/>
  <c r="BK62" i="1"/>
  <c r="BL62" i="1"/>
  <c r="BK63" i="1"/>
  <c r="BL63" i="1"/>
  <c r="BK64" i="1"/>
  <c r="BL64" i="1"/>
  <c r="BK65" i="1"/>
  <c r="BL65" i="1"/>
  <c r="BK66" i="1"/>
  <c r="BL66" i="1"/>
  <c r="BK67" i="1"/>
  <c r="BL67" i="1"/>
  <c r="BK68" i="1"/>
  <c r="BL68" i="1"/>
  <c r="BK69" i="1"/>
  <c r="BL69" i="1"/>
  <c r="BK70" i="1"/>
  <c r="BL70" i="1"/>
  <c r="BK71" i="1"/>
  <c r="BL71" i="1"/>
  <c r="BK72" i="1"/>
  <c r="BL72" i="1"/>
  <c r="BK73" i="1"/>
  <c r="BL73" i="1"/>
  <c r="BK74" i="1"/>
  <c r="BL74" i="1"/>
  <c r="BK75" i="1"/>
  <c r="BL75" i="1"/>
  <c r="BK76" i="1"/>
  <c r="BL76" i="1"/>
  <c r="BK77" i="1"/>
  <c r="BL77" i="1"/>
  <c r="BK78" i="1"/>
  <c r="BL78" i="1"/>
  <c r="BK79" i="1"/>
  <c r="BL79" i="1"/>
  <c r="BK80" i="1"/>
  <c r="BL80" i="1"/>
  <c r="BK81" i="1"/>
  <c r="BL81" i="1"/>
  <c r="BK82" i="1"/>
  <c r="BL82" i="1"/>
  <c r="BK83" i="1"/>
  <c r="BL83" i="1"/>
  <c r="BK84" i="1"/>
  <c r="BL84" i="1"/>
  <c r="BK85" i="1"/>
  <c r="BL85" i="1"/>
  <c r="BK86" i="1"/>
  <c r="BL86" i="1"/>
  <c r="BK87" i="1"/>
  <c r="BL87" i="1"/>
  <c r="BK88" i="1"/>
  <c r="BL88" i="1"/>
  <c r="BK89" i="1"/>
  <c r="BL89" i="1"/>
  <c r="BK90" i="1"/>
  <c r="BL90" i="1"/>
  <c r="BK91" i="1"/>
  <c r="BL91" i="1"/>
  <c r="BK92" i="1"/>
  <c r="BL92" i="1"/>
  <c r="BK93" i="1"/>
  <c r="BL93" i="1"/>
  <c r="BK94" i="1"/>
  <c r="BL94" i="1"/>
  <c r="BK95" i="1"/>
  <c r="BL95" i="1"/>
  <c r="BK96" i="1"/>
  <c r="BL96" i="1"/>
  <c r="BK97" i="1"/>
  <c r="BL97" i="1"/>
  <c r="BK98" i="1"/>
  <c r="BL98" i="1"/>
  <c r="BK99" i="1"/>
  <c r="BL99" i="1"/>
  <c r="BK100" i="1"/>
  <c r="BL100" i="1"/>
  <c r="BK101" i="1"/>
  <c r="BL101" i="1"/>
  <c r="BK102" i="1"/>
  <c r="BL102" i="1"/>
  <c r="BK103" i="1"/>
  <c r="BL103" i="1"/>
  <c r="BK104" i="1"/>
  <c r="BL104" i="1"/>
  <c r="BK105" i="1"/>
  <c r="BL105" i="1"/>
  <c r="BK106" i="1"/>
  <c r="BL106" i="1"/>
  <c r="BK107" i="1"/>
  <c r="BL107" i="1"/>
  <c r="BK108" i="1"/>
  <c r="BL108" i="1"/>
  <c r="BK109" i="1"/>
  <c r="BL109" i="1"/>
  <c r="BK110" i="1"/>
  <c r="BL110" i="1"/>
  <c r="BK111" i="1"/>
  <c r="BL111" i="1"/>
  <c r="BK112" i="1"/>
  <c r="BL112" i="1"/>
  <c r="BK113" i="1"/>
  <c r="BL113" i="1"/>
  <c r="BK114" i="1"/>
  <c r="BL114" i="1"/>
  <c r="BK115" i="1"/>
  <c r="BL115" i="1"/>
  <c r="BK116" i="1"/>
  <c r="BL116" i="1"/>
  <c r="BK117" i="1"/>
  <c r="BL117" i="1"/>
  <c r="BK118" i="1"/>
  <c r="BL118" i="1"/>
  <c r="BK119" i="1"/>
  <c r="BL119" i="1"/>
  <c r="BK120" i="1"/>
  <c r="BL120" i="1"/>
  <c r="BK121" i="1"/>
  <c r="BL121" i="1"/>
  <c r="BK122" i="1"/>
  <c r="BL122" i="1"/>
  <c r="BK123" i="1"/>
  <c r="BL123" i="1"/>
  <c r="BK124" i="1"/>
  <c r="BL124" i="1"/>
  <c r="BK125" i="1"/>
  <c r="BL125" i="1"/>
  <c r="BK126" i="1"/>
  <c r="BL126" i="1"/>
  <c r="BK127" i="1"/>
  <c r="BL127" i="1"/>
  <c r="BK128" i="1"/>
  <c r="BL128" i="1"/>
  <c r="BK129" i="1"/>
  <c r="BL129" i="1"/>
  <c r="BK130" i="1"/>
  <c r="BL130" i="1"/>
  <c r="BK131" i="1"/>
  <c r="BL131" i="1"/>
  <c r="BK132" i="1"/>
  <c r="BL132" i="1"/>
  <c r="BK133" i="1"/>
  <c r="BL133" i="1"/>
  <c r="BK134" i="1"/>
  <c r="BL134" i="1"/>
  <c r="BK135" i="1"/>
  <c r="BL135" i="1"/>
  <c r="BK136" i="1"/>
  <c r="BL136" i="1"/>
  <c r="BK137" i="1"/>
  <c r="BL137" i="1"/>
  <c r="BK138" i="1"/>
  <c r="BL138" i="1"/>
  <c r="BK139" i="1"/>
  <c r="BL139" i="1"/>
  <c r="BK140" i="1"/>
  <c r="BL140" i="1"/>
  <c r="BK141" i="1"/>
  <c r="BL141" i="1"/>
  <c r="BK142" i="1"/>
  <c r="BL142" i="1"/>
  <c r="BK143" i="1"/>
  <c r="BL143" i="1"/>
  <c r="BK144" i="1"/>
  <c r="BL144" i="1"/>
  <c r="BK145" i="1"/>
  <c r="BL145" i="1"/>
  <c r="BK146" i="1"/>
  <c r="BL146" i="1"/>
  <c r="BK147" i="1"/>
  <c r="BL147" i="1"/>
  <c r="BK148" i="1"/>
  <c r="BL148" i="1"/>
  <c r="BK149" i="1"/>
  <c r="BL149" i="1"/>
  <c r="BK150" i="1"/>
  <c r="BL150" i="1"/>
  <c r="BK151" i="1"/>
  <c r="BL151" i="1"/>
  <c r="BK152" i="1"/>
  <c r="BL152" i="1"/>
  <c r="BK153" i="1"/>
  <c r="BL153" i="1"/>
  <c r="BK154" i="1"/>
  <c r="BL154" i="1"/>
  <c r="BK155" i="1"/>
  <c r="BL155" i="1"/>
  <c r="BK156" i="1"/>
  <c r="BL156" i="1"/>
  <c r="BK157" i="1"/>
  <c r="BL157" i="1"/>
  <c r="BK158" i="1"/>
  <c r="BL158" i="1"/>
  <c r="BK159" i="1"/>
  <c r="BL159" i="1"/>
  <c r="BK160" i="1"/>
  <c r="BL160" i="1"/>
  <c r="BK161" i="1"/>
  <c r="BL161" i="1"/>
  <c r="BK162" i="1"/>
  <c r="BL162" i="1"/>
  <c r="BK163" i="1"/>
  <c r="BL163" i="1"/>
  <c r="BK164" i="1"/>
  <c r="BL164" i="1"/>
  <c r="BK165" i="1"/>
  <c r="BL165" i="1"/>
  <c r="BK166" i="1"/>
  <c r="BL166" i="1"/>
  <c r="BK167" i="1"/>
  <c r="BL167" i="1"/>
  <c r="BK168" i="1"/>
  <c r="BL168" i="1"/>
  <c r="BK169" i="1"/>
  <c r="BL169" i="1"/>
  <c r="BK170" i="1"/>
  <c r="BL170" i="1"/>
  <c r="BK171" i="1"/>
  <c r="BL171" i="1"/>
  <c r="BK172" i="1"/>
  <c r="BL172" i="1"/>
  <c r="BK173" i="1"/>
  <c r="BL173" i="1"/>
  <c r="BK174" i="1"/>
  <c r="BL174" i="1"/>
  <c r="BK175" i="1"/>
  <c r="BL175" i="1"/>
  <c r="BK176" i="1"/>
  <c r="BL176" i="1"/>
  <c r="BK177" i="1"/>
  <c r="BL177" i="1"/>
  <c r="BK178" i="1"/>
  <c r="BL178" i="1"/>
  <c r="BK179" i="1"/>
  <c r="BL179" i="1"/>
  <c r="BK180" i="1"/>
  <c r="BL180" i="1"/>
  <c r="BK181" i="1"/>
  <c r="BL181" i="1"/>
  <c r="BK182" i="1"/>
  <c r="BL182" i="1"/>
  <c r="BK183" i="1"/>
  <c r="BL183" i="1"/>
  <c r="BK184" i="1"/>
  <c r="BL184" i="1"/>
  <c r="BK185" i="1"/>
  <c r="BL185" i="1"/>
  <c r="BK186" i="1"/>
  <c r="BL186" i="1"/>
  <c r="BK187" i="1"/>
  <c r="BL187" i="1"/>
  <c r="BK188" i="1"/>
  <c r="BL188" i="1"/>
  <c r="BK189" i="1"/>
  <c r="BL189" i="1"/>
  <c r="BK190" i="1"/>
  <c r="BL190" i="1"/>
  <c r="BK191" i="1"/>
  <c r="BL191" i="1"/>
  <c r="BK192" i="1"/>
  <c r="BL192" i="1"/>
  <c r="BK193" i="1"/>
  <c r="BL193" i="1"/>
  <c r="BK194" i="1"/>
  <c r="BL194" i="1"/>
  <c r="BK195" i="1"/>
  <c r="BL195" i="1"/>
  <c r="BK196" i="1"/>
  <c r="BL196" i="1"/>
  <c r="BK197" i="1"/>
  <c r="BL197" i="1"/>
  <c r="BK198" i="1"/>
  <c r="BL198" i="1"/>
  <c r="BK199" i="1"/>
  <c r="BL199" i="1"/>
  <c r="BK200" i="1"/>
  <c r="BL200" i="1"/>
  <c r="BK201" i="1"/>
  <c r="BL201" i="1"/>
  <c r="BK202" i="1"/>
  <c r="BL202" i="1"/>
  <c r="BK203" i="1"/>
  <c r="BL203" i="1"/>
  <c r="BK204" i="1"/>
  <c r="BL204" i="1"/>
  <c r="BK205" i="1"/>
  <c r="BL205" i="1"/>
  <c r="BK206" i="1"/>
  <c r="BL206" i="1"/>
  <c r="BK207" i="1"/>
  <c r="BL207" i="1"/>
  <c r="BK208" i="1"/>
  <c r="BL208" i="1"/>
  <c r="BK209" i="1"/>
  <c r="BL209" i="1"/>
  <c r="BK210" i="1"/>
  <c r="BL210" i="1"/>
  <c r="BK211" i="1"/>
  <c r="BL211" i="1"/>
  <c r="BK212" i="1"/>
  <c r="BL212" i="1"/>
  <c r="BK213" i="1"/>
  <c r="BL213" i="1"/>
  <c r="BK214" i="1"/>
  <c r="BL214" i="1"/>
  <c r="BK215" i="1"/>
  <c r="BL215" i="1"/>
  <c r="BK216" i="1"/>
  <c r="BL216" i="1"/>
  <c r="BK217" i="1"/>
  <c r="BL217" i="1"/>
  <c r="BK218" i="1"/>
  <c r="BL218" i="1"/>
  <c r="BK219" i="1"/>
  <c r="BL219" i="1"/>
  <c r="BK220" i="1"/>
  <c r="BL220" i="1"/>
  <c r="BK221" i="1"/>
  <c r="BL221" i="1"/>
  <c r="BK222" i="1"/>
  <c r="BL222" i="1"/>
  <c r="BK223" i="1"/>
  <c r="BL223" i="1"/>
  <c r="BK224" i="1"/>
  <c r="BL224" i="1"/>
  <c r="BK225" i="1"/>
  <c r="BL225" i="1"/>
  <c r="BK226" i="1"/>
  <c r="BL226" i="1"/>
  <c r="BK227" i="1"/>
  <c r="BL227" i="1"/>
  <c r="BK228" i="1"/>
  <c r="BL228" i="1"/>
  <c r="BK229" i="1"/>
  <c r="BL229" i="1"/>
  <c r="BK230" i="1"/>
  <c r="BL230" i="1"/>
  <c r="BK231" i="1"/>
  <c r="BL231" i="1"/>
  <c r="BK232" i="1"/>
  <c r="BL232" i="1"/>
  <c r="BK233" i="1"/>
  <c r="BL233" i="1"/>
  <c r="BK234" i="1"/>
  <c r="BL234" i="1"/>
  <c r="BK235" i="1"/>
  <c r="BL235" i="1"/>
  <c r="BK236" i="1"/>
  <c r="BL236" i="1"/>
  <c r="BK237" i="1"/>
  <c r="BL237" i="1"/>
  <c r="BK238" i="1"/>
  <c r="BL238" i="1"/>
  <c r="BK239" i="1"/>
  <c r="BL239" i="1"/>
  <c r="BK240" i="1"/>
  <c r="BL240" i="1"/>
  <c r="BK241" i="1"/>
  <c r="BL241" i="1"/>
  <c r="BK242" i="1"/>
  <c r="BL242" i="1"/>
  <c r="BK243" i="1"/>
  <c r="BL243" i="1"/>
  <c r="BK244" i="1"/>
  <c r="BL244" i="1"/>
  <c r="BK245" i="1"/>
  <c r="BL245" i="1"/>
  <c r="BK246" i="1"/>
  <c r="BL246" i="1"/>
  <c r="BK247" i="1"/>
  <c r="BL247" i="1"/>
  <c r="BK248" i="1"/>
  <c r="BL248" i="1"/>
  <c r="BK249" i="1"/>
  <c r="BL249" i="1"/>
  <c r="BK250" i="1"/>
  <c r="BL250" i="1"/>
  <c r="BK251" i="1"/>
  <c r="BL251" i="1"/>
  <c r="BK252" i="1"/>
  <c r="BL252" i="1"/>
  <c r="BK253" i="1"/>
  <c r="BL253" i="1"/>
  <c r="BK254" i="1"/>
  <c r="BL254" i="1"/>
  <c r="BK255" i="1"/>
  <c r="BL255" i="1"/>
  <c r="BK256" i="1"/>
  <c r="BL256" i="1"/>
  <c r="BK257" i="1"/>
  <c r="BL257" i="1"/>
  <c r="BK258" i="1"/>
  <c r="BL258" i="1"/>
  <c r="BK259" i="1"/>
  <c r="BL259" i="1"/>
  <c r="BK260" i="1"/>
  <c r="BL260" i="1"/>
  <c r="BK261" i="1"/>
  <c r="BL261" i="1"/>
  <c r="BK262" i="1"/>
  <c r="BL262" i="1"/>
  <c r="BK263" i="1"/>
  <c r="BL263" i="1"/>
  <c r="BK264" i="1"/>
  <c r="BL264" i="1"/>
  <c r="BK265" i="1"/>
  <c r="BL265" i="1"/>
  <c r="BK266" i="1"/>
  <c r="BL266" i="1"/>
  <c r="BK267" i="1"/>
  <c r="BL267" i="1"/>
  <c r="BK268" i="1"/>
  <c r="BL268" i="1"/>
  <c r="BK269" i="1"/>
  <c r="BL269" i="1"/>
  <c r="BK270" i="1"/>
  <c r="BL270" i="1"/>
  <c r="BK271" i="1"/>
  <c r="BL271" i="1"/>
  <c r="BK272" i="1"/>
  <c r="BL272" i="1"/>
  <c r="BK273" i="1"/>
  <c r="BL273" i="1"/>
  <c r="BK274" i="1"/>
  <c r="BL274" i="1"/>
  <c r="BK275" i="1"/>
  <c r="BL275" i="1"/>
  <c r="BK276" i="1"/>
  <c r="BL276" i="1"/>
  <c r="BK277" i="1"/>
  <c r="BL277" i="1"/>
  <c r="BK278" i="1"/>
  <c r="BL278" i="1"/>
  <c r="BK279" i="1"/>
  <c r="BL279" i="1"/>
  <c r="BK280" i="1"/>
  <c r="BL280" i="1"/>
  <c r="BK281" i="1"/>
  <c r="BL281" i="1"/>
  <c r="BK282" i="1"/>
  <c r="BL282" i="1"/>
  <c r="BK283" i="1"/>
  <c r="BL283" i="1"/>
  <c r="BK284" i="1"/>
  <c r="BL284" i="1"/>
  <c r="BK285" i="1"/>
  <c r="BL285" i="1"/>
  <c r="BK286" i="1"/>
  <c r="BL286" i="1"/>
  <c r="BK287" i="1"/>
  <c r="BL287" i="1"/>
  <c r="BK288" i="1"/>
  <c r="BL288" i="1"/>
  <c r="BK289" i="1"/>
  <c r="BL289" i="1"/>
  <c r="BK290" i="1"/>
  <c r="BL290" i="1"/>
  <c r="BK291" i="1"/>
  <c r="BL291" i="1"/>
  <c r="BK292" i="1"/>
  <c r="BL292" i="1"/>
  <c r="BK293" i="1"/>
  <c r="BL293" i="1"/>
  <c r="BK294" i="1"/>
  <c r="BL294" i="1"/>
  <c r="BK295" i="1"/>
  <c r="BL295" i="1"/>
  <c r="BK296" i="1"/>
  <c r="BL296" i="1"/>
  <c r="BK297" i="1"/>
  <c r="BL297" i="1"/>
  <c r="BK298" i="1"/>
  <c r="BL298" i="1"/>
  <c r="BK299" i="1"/>
  <c r="BL299" i="1"/>
  <c r="BK300" i="1"/>
  <c r="BL300" i="1"/>
  <c r="BK301" i="1"/>
  <c r="BL301" i="1"/>
  <c r="BK302" i="1"/>
  <c r="BL302" i="1"/>
  <c r="BK303" i="1"/>
  <c r="BL303" i="1"/>
  <c r="BK304" i="1"/>
  <c r="BL304" i="1"/>
  <c r="BK305" i="1"/>
  <c r="BL305" i="1"/>
  <c r="BK306" i="1"/>
  <c r="BL306" i="1"/>
  <c r="BK307" i="1"/>
  <c r="BL307" i="1"/>
  <c r="BK308" i="1"/>
  <c r="BL308" i="1"/>
  <c r="BK309" i="1"/>
  <c r="BL309" i="1"/>
  <c r="BK310" i="1"/>
  <c r="BL310" i="1"/>
  <c r="BK311" i="1"/>
  <c r="BL311" i="1"/>
  <c r="BK312" i="1"/>
  <c r="BL312" i="1"/>
  <c r="BK313" i="1"/>
  <c r="BL313" i="1"/>
  <c r="BK314" i="1"/>
  <c r="BL314" i="1"/>
  <c r="BK315" i="1"/>
  <c r="BL315" i="1"/>
  <c r="BK316" i="1"/>
  <c r="BL316" i="1"/>
  <c r="BK317" i="1"/>
  <c r="BL317" i="1" s="1"/>
  <c r="BK318" i="1"/>
  <c r="BL318" i="1"/>
  <c r="BK319" i="1"/>
  <c r="BL319" i="1"/>
  <c r="BK320" i="1"/>
  <c r="BL320" i="1"/>
  <c r="BK321" i="1"/>
  <c r="BL321" i="1"/>
  <c r="BK322" i="1"/>
  <c r="BL322" i="1"/>
  <c r="BK323" i="1"/>
  <c r="BL323" i="1"/>
  <c r="BL324" i="1"/>
  <c r="BK324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M9" i="2"/>
  <c r="M10" i="2"/>
  <c r="M11" i="2"/>
  <c r="M12" i="2"/>
  <c r="M13" i="2"/>
  <c r="M14" i="2"/>
  <c r="M15" i="2"/>
  <c r="M16" i="2"/>
  <c r="N16" i="2" s="1"/>
  <c r="M17" i="2"/>
  <c r="M18" i="2"/>
  <c r="M19" i="2"/>
  <c r="M20" i="2"/>
  <c r="M21" i="2"/>
  <c r="M22" i="2"/>
  <c r="M23" i="2"/>
  <c r="M24" i="2"/>
  <c r="N24" i="2" s="1"/>
  <c r="M25" i="2"/>
  <c r="M26" i="2"/>
  <c r="M27" i="2"/>
  <c r="M28" i="2"/>
  <c r="M29" i="2"/>
  <c r="M30" i="2"/>
  <c r="M31" i="2"/>
  <c r="M32" i="2"/>
  <c r="N32" i="2" s="1"/>
  <c r="M33" i="2"/>
  <c r="M34" i="2"/>
  <c r="M35" i="2"/>
  <c r="M36" i="2"/>
  <c r="M37" i="2"/>
  <c r="M38" i="2"/>
  <c r="M39" i="2"/>
  <c r="M40" i="2"/>
  <c r="N40" i="2" s="1"/>
  <c r="M41" i="2"/>
  <c r="M42" i="2"/>
  <c r="M43" i="2"/>
  <c r="M44" i="2"/>
  <c r="M45" i="2"/>
  <c r="M46" i="2"/>
  <c r="M47" i="2"/>
  <c r="M48" i="2"/>
  <c r="N48" i="2" s="1"/>
  <c r="M49" i="2"/>
  <c r="M50" i="2"/>
  <c r="M51" i="2"/>
  <c r="M52" i="2"/>
  <c r="M53" i="2"/>
  <c r="M54" i="2"/>
  <c r="M55" i="2"/>
  <c r="M56" i="2"/>
  <c r="N56" i="2" s="1"/>
  <c r="M57" i="2"/>
  <c r="M58" i="2"/>
  <c r="M59" i="2"/>
  <c r="M60" i="2"/>
  <c r="M61" i="2"/>
  <c r="M62" i="2"/>
  <c r="M63" i="2"/>
  <c r="M64" i="2"/>
  <c r="N64" i="2" s="1"/>
  <c r="M65" i="2"/>
  <c r="M66" i="2"/>
  <c r="M67" i="2"/>
  <c r="M68" i="2"/>
  <c r="M69" i="2"/>
  <c r="M70" i="2"/>
  <c r="M71" i="2"/>
  <c r="M72" i="2"/>
  <c r="N72" i="2" s="1"/>
  <c r="M73" i="2"/>
  <c r="M74" i="2"/>
  <c r="M75" i="2"/>
  <c r="M76" i="2"/>
  <c r="M77" i="2"/>
  <c r="M78" i="2"/>
  <c r="M79" i="2"/>
  <c r="M80" i="2"/>
  <c r="N80" i="2" s="1"/>
  <c r="M81" i="2"/>
  <c r="M82" i="2"/>
  <c r="M83" i="2"/>
  <c r="M84" i="2"/>
  <c r="M85" i="2"/>
  <c r="M86" i="2"/>
  <c r="M87" i="2"/>
  <c r="M88" i="2"/>
  <c r="N88" i="2" s="1"/>
  <c r="M89" i="2"/>
  <c r="M90" i="2"/>
  <c r="M91" i="2"/>
  <c r="M92" i="2"/>
  <c r="M93" i="2"/>
  <c r="M94" i="2"/>
  <c r="M95" i="2"/>
  <c r="M96" i="2"/>
  <c r="N96" i="2" s="1"/>
  <c r="M97" i="2"/>
  <c r="M98" i="2"/>
  <c r="M99" i="2"/>
  <c r="M100" i="2"/>
  <c r="M101" i="2"/>
  <c r="M102" i="2"/>
  <c r="M103" i="2"/>
  <c r="M104" i="2"/>
  <c r="N104" i="2" s="1"/>
  <c r="M105" i="2"/>
  <c r="M106" i="2"/>
  <c r="M107" i="2"/>
  <c r="M108" i="2"/>
  <c r="M109" i="2"/>
  <c r="M110" i="2"/>
  <c r="M111" i="2"/>
  <c r="M112" i="2"/>
  <c r="N112" i="2" s="1"/>
  <c r="M113" i="2"/>
  <c r="M114" i="2"/>
  <c r="M115" i="2"/>
  <c r="M116" i="2"/>
  <c r="M117" i="2"/>
  <c r="M118" i="2"/>
  <c r="M119" i="2"/>
  <c r="M120" i="2"/>
  <c r="N120" i="2" s="1"/>
  <c r="M121" i="2"/>
  <c r="M122" i="2"/>
  <c r="M123" i="2"/>
  <c r="M124" i="2"/>
  <c r="M125" i="2"/>
  <c r="M126" i="2"/>
  <c r="M127" i="2"/>
  <c r="M128" i="2"/>
  <c r="N128" i="2" s="1"/>
  <c r="M129" i="2"/>
  <c r="M130" i="2"/>
  <c r="M131" i="2"/>
  <c r="M132" i="2"/>
  <c r="M133" i="2"/>
  <c r="M134" i="2"/>
  <c r="M135" i="2"/>
  <c r="M136" i="2"/>
  <c r="N136" i="2" s="1"/>
  <c r="M137" i="2"/>
  <c r="M138" i="2"/>
  <c r="M139" i="2"/>
  <c r="M140" i="2"/>
  <c r="M141" i="2"/>
  <c r="M142" i="2"/>
  <c r="M143" i="2"/>
  <c r="M144" i="2"/>
  <c r="N144" i="2" s="1"/>
  <c r="M145" i="2"/>
  <c r="M146" i="2"/>
  <c r="M147" i="2"/>
  <c r="M148" i="2"/>
  <c r="M149" i="2"/>
  <c r="M150" i="2"/>
  <c r="M151" i="2"/>
  <c r="M152" i="2"/>
  <c r="N152" i="2" s="1"/>
  <c r="M153" i="2"/>
  <c r="M154" i="2"/>
  <c r="M155" i="2"/>
  <c r="M156" i="2"/>
  <c r="M157" i="2"/>
  <c r="M158" i="2"/>
  <c r="M159" i="2"/>
  <c r="M160" i="2"/>
  <c r="N160" i="2" s="1"/>
  <c r="M161" i="2"/>
  <c r="M162" i="2"/>
  <c r="M163" i="2"/>
  <c r="M164" i="2"/>
  <c r="M165" i="2"/>
  <c r="M166" i="2"/>
  <c r="M167" i="2"/>
  <c r="M168" i="2"/>
  <c r="N168" i="2" s="1"/>
  <c r="M169" i="2"/>
  <c r="M170" i="2"/>
  <c r="M171" i="2"/>
  <c r="M172" i="2"/>
  <c r="M173" i="2"/>
  <c r="M174" i="2"/>
  <c r="M175" i="2"/>
  <c r="M176" i="2"/>
  <c r="N176" i="2" s="1"/>
  <c r="M177" i="2"/>
  <c r="M178" i="2"/>
  <c r="M179" i="2"/>
  <c r="M180" i="2"/>
  <c r="M181" i="2"/>
  <c r="M182" i="2"/>
  <c r="M183" i="2"/>
  <c r="M184" i="2"/>
  <c r="N184" i="2" s="1"/>
  <c r="M185" i="2"/>
  <c r="M186" i="2"/>
  <c r="M187" i="2"/>
  <c r="M188" i="2"/>
  <c r="M189" i="2"/>
  <c r="M190" i="2"/>
  <c r="M191" i="2"/>
  <c r="M192" i="2"/>
  <c r="N192" i="2" s="1"/>
  <c r="M193" i="2"/>
  <c r="M194" i="2"/>
  <c r="M195" i="2"/>
  <c r="M196" i="2"/>
  <c r="M197" i="2"/>
  <c r="M198" i="2"/>
  <c r="M199" i="2"/>
  <c r="M200" i="2"/>
  <c r="N200" i="2" s="1"/>
  <c r="M201" i="2"/>
  <c r="M202" i="2"/>
  <c r="M203" i="2"/>
  <c r="M204" i="2"/>
  <c r="M205" i="2"/>
  <c r="M206" i="2"/>
  <c r="M207" i="2"/>
  <c r="M208" i="2"/>
  <c r="N208" i="2" s="1"/>
  <c r="M209" i="2"/>
  <c r="M210" i="2"/>
  <c r="M211" i="2"/>
  <c r="M212" i="2"/>
  <c r="M213" i="2"/>
  <c r="M214" i="2"/>
  <c r="M215" i="2"/>
  <c r="M216" i="2"/>
  <c r="N216" i="2" s="1"/>
  <c r="M217" i="2"/>
  <c r="M218" i="2"/>
  <c r="M219" i="2"/>
  <c r="M220" i="2"/>
  <c r="M221" i="2"/>
  <c r="M222" i="2"/>
  <c r="M223" i="2"/>
  <c r="M224" i="2"/>
  <c r="N224" i="2" s="1"/>
  <c r="M225" i="2"/>
  <c r="M226" i="2"/>
  <c r="M227" i="2"/>
  <c r="M228" i="2"/>
  <c r="M229" i="2"/>
  <c r="M230" i="2"/>
  <c r="M231" i="2"/>
  <c r="M232" i="2"/>
  <c r="N232" i="2" s="1"/>
  <c r="M233" i="2"/>
  <c r="M234" i="2"/>
  <c r="M235" i="2"/>
  <c r="M236" i="2"/>
  <c r="M237" i="2"/>
  <c r="M238" i="2"/>
  <c r="M239" i="2"/>
  <c r="M240" i="2"/>
  <c r="N240" i="2" s="1"/>
  <c r="M241" i="2"/>
  <c r="M242" i="2"/>
  <c r="M243" i="2"/>
  <c r="M244" i="2"/>
  <c r="M245" i="2"/>
  <c r="M246" i="2"/>
  <c r="M247" i="2"/>
  <c r="M248" i="2"/>
  <c r="N248" i="2" s="1"/>
  <c r="M249" i="2"/>
  <c r="M250" i="2"/>
  <c r="M251" i="2"/>
  <c r="M252" i="2"/>
  <c r="M253" i="2"/>
  <c r="M254" i="2"/>
  <c r="M255" i="2"/>
  <c r="M256" i="2"/>
  <c r="N256" i="2" s="1"/>
  <c r="M257" i="2"/>
  <c r="M258" i="2"/>
  <c r="M259" i="2"/>
  <c r="M260" i="2"/>
  <c r="M261" i="2"/>
  <c r="M262" i="2"/>
  <c r="M263" i="2"/>
  <c r="M264" i="2"/>
  <c r="N264" i="2" s="1"/>
  <c r="M265" i="2"/>
  <c r="M266" i="2"/>
  <c r="M267" i="2"/>
  <c r="M268" i="2"/>
  <c r="M269" i="2"/>
  <c r="M270" i="2"/>
  <c r="M271" i="2"/>
  <c r="M272" i="2"/>
  <c r="N272" i="2" s="1"/>
  <c r="M273" i="2"/>
  <c r="M274" i="2"/>
  <c r="M275" i="2"/>
  <c r="M276" i="2"/>
  <c r="M277" i="2"/>
  <c r="M278" i="2"/>
  <c r="M279" i="2"/>
  <c r="M280" i="2"/>
  <c r="N280" i="2" s="1"/>
  <c r="M281" i="2"/>
  <c r="M282" i="2"/>
  <c r="M283" i="2"/>
  <c r="M284" i="2"/>
  <c r="M285" i="2"/>
  <c r="M286" i="2"/>
  <c r="M287" i="2"/>
  <c r="M288" i="2"/>
  <c r="N288" i="2" s="1"/>
  <c r="M289" i="2"/>
  <c r="M290" i="2"/>
  <c r="M291" i="2"/>
  <c r="M292" i="2"/>
  <c r="M293" i="2"/>
  <c r="M294" i="2"/>
  <c r="M295" i="2"/>
  <c r="M296" i="2"/>
  <c r="N296" i="2" s="1"/>
  <c r="M297" i="2"/>
  <c r="M298" i="2"/>
  <c r="M299" i="2"/>
  <c r="M300" i="2"/>
  <c r="M301" i="2"/>
  <c r="M302" i="2"/>
  <c r="M303" i="2"/>
  <c r="M304" i="2"/>
  <c r="N304" i="2" s="1"/>
  <c r="M305" i="2"/>
  <c r="M306" i="2"/>
  <c r="M307" i="2"/>
  <c r="M308" i="2"/>
  <c r="M309" i="2"/>
  <c r="M310" i="2"/>
  <c r="M311" i="2"/>
  <c r="M312" i="2"/>
  <c r="N312" i="2" s="1"/>
  <c r="M313" i="2"/>
  <c r="M314" i="2"/>
  <c r="M315" i="2"/>
  <c r="M316" i="2"/>
  <c r="M317" i="2"/>
  <c r="M318" i="2"/>
  <c r="M319" i="2"/>
  <c r="M320" i="2"/>
  <c r="N320" i="2" s="1"/>
  <c r="M321" i="2"/>
  <c r="M322" i="2"/>
  <c r="M323" i="2"/>
  <c r="M324" i="2"/>
  <c r="M325" i="2"/>
  <c r="M326" i="2"/>
  <c r="M327" i="2"/>
  <c r="M328" i="2"/>
  <c r="N328" i="2" s="1"/>
  <c r="M329" i="2"/>
  <c r="M330" i="2"/>
  <c r="M331" i="2"/>
  <c r="M332" i="2"/>
  <c r="M333" i="2"/>
  <c r="M334" i="2"/>
  <c r="M335" i="2"/>
  <c r="M336" i="2"/>
  <c r="N336" i="2" s="1"/>
  <c r="M337" i="2"/>
  <c r="M338" i="2"/>
  <c r="M339" i="2"/>
  <c r="M340" i="2"/>
  <c r="M341" i="2"/>
  <c r="M342" i="2"/>
  <c r="M343" i="2"/>
  <c r="M344" i="2"/>
  <c r="N344" i="2" s="1"/>
  <c r="M345" i="2"/>
  <c r="M346" i="2"/>
  <c r="M347" i="2"/>
  <c r="M348" i="2"/>
  <c r="M349" i="2"/>
  <c r="M350" i="2"/>
  <c r="M351" i="2"/>
  <c r="M352" i="2"/>
  <c r="N352" i="2" s="1"/>
  <c r="M353" i="2"/>
  <c r="M354" i="2"/>
  <c r="M355" i="2"/>
  <c r="M356" i="2"/>
  <c r="M357" i="2"/>
  <c r="M358" i="2"/>
  <c r="M359" i="2"/>
  <c r="M360" i="2"/>
  <c r="N360" i="2" s="1"/>
  <c r="M361" i="2"/>
  <c r="M362" i="2"/>
  <c r="M363" i="2"/>
  <c r="M364" i="2"/>
  <c r="M365" i="2"/>
  <c r="M366" i="2"/>
  <c r="M367" i="2"/>
  <c r="M368" i="2"/>
  <c r="N368" i="2" s="1"/>
  <c r="M369" i="2"/>
  <c r="M370" i="2"/>
  <c r="M371" i="2"/>
  <c r="M372" i="2"/>
  <c r="M373" i="2"/>
  <c r="M374" i="2"/>
  <c r="M375" i="2"/>
  <c r="M376" i="2"/>
  <c r="N376" i="2" s="1"/>
  <c r="M377" i="2"/>
  <c r="M378" i="2"/>
  <c r="M379" i="2"/>
  <c r="M380" i="2"/>
  <c r="M381" i="2"/>
  <c r="M382" i="2"/>
  <c r="M383" i="2"/>
  <c r="M384" i="2"/>
  <c r="N384" i="2" s="1"/>
  <c r="M385" i="2"/>
  <c r="M386" i="2"/>
  <c r="M387" i="2"/>
  <c r="M388" i="2"/>
  <c r="M389" i="2"/>
  <c r="M390" i="2"/>
  <c r="M391" i="2"/>
  <c r="M392" i="2"/>
  <c r="N392" i="2" s="1"/>
  <c r="M393" i="2"/>
  <c r="M394" i="2"/>
  <c r="M395" i="2"/>
  <c r="M396" i="2"/>
  <c r="M397" i="2"/>
  <c r="M398" i="2"/>
  <c r="M399" i="2"/>
  <c r="M400" i="2"/>
  <c r="N400" i="2" s="1"/>
  <c r="M401" i="2"/>
  <c r="M402" i="2"/>
  <c r="M403" i="2"/>
  <c r="M404" i="2"/>
  <c r="M405" i="2"/>
  <c r="M406" i="2"/>
  <c r="M407" i="2"/>
  <c r="M408" i="2"/>
  <c r="N408" i="2" s="1"/>
  <c r="M409" i="2"/>
  <c r="M410" i="2"/>
  <c r="M411" i="2"/>
  <c r="M412" i="2"/>
  <c r="M413" i="2"/>
  <c r="M414" i="2"/>
  <c r="M415" i="2"/>
  <c r="M416" i="2"/>
  <c r="N416" i="2" s="1"/>
  <c r="M417" i="2"/>
  <c r="M418" i="2"/>
  <c r="M419" i="2"/>
  <c r="M420" i="2"/>
  <c r="M421" i="2"/>
  <c r="M422" i="2"/>
  <c r="M423" i="2"/>
  <c r="M424" i="2"/>
  <c r="N424" i="2" s="1"/>
  <c r="M425" i="2"/>
  <c r="M426" i="2"/>
  <c r="M427" i="2"/>
  <c r="M428" i="2"/>
  <c r="M429" i="2"/>
  <c r="M430" i="2"/>
  <c r="M431" i="2"/>
  <c r="M432" i="2"/>
  <c r="N432" i="2" s="1"/>
  <c r="M433" i="2"/>
  <c r="M434" i="2"/>
  <c r="M435" i="2"/>
  <c r="M436" i="2"/>
  <c r="M437" i="2"/>
  <c r="M438" i="2"/>
  <c r="M439" i="2"/>
  <c r="M440" i="2"/>
  <c r="N440" i="2" s="1"/>
  <c r="M441" i="2"/>
  <c r="M442" i="2"/>
  <c r="M443" i="2"/>
  <c r="M444" i="2"/>
  <c r="M445" i="2"/>
  <c r="M446" i="2"/>
  <c r="M447" i="2"/>
  <c r="M448" i="2"/>
  <c r="N448" i="2" s="1"/>
  <c r="M449" i="2"/>
  <c r="M450" i="2"/>
  <c r="M451" i="2"/>
  <c r="M452" i="2"/>
  <c r="M453" i="2"/>
  <c r="M454" i="2"/>
  <c r="M455" i="2"/>
  <c r="M456" i="2"/>
  <c r="N456" i="2" s="1"/>
  <c r="M457" i="2"/>
  <c r="M458" i="2"/>
  <c r="M459" i="2"/>
  <c r="M460" i="2"/>
  <c r="M461" i="2"/>
  <c r="M462" i="2"/>
  <c r="M463" i="2"/>
  <c r="M464" i="2"/>
  <c r="N464" i="2" s="1"/>
  <c r="M465" i="2"/>
  <c r="M466" i="2"/>
  <c r="M467" i="2"/>
  <c r="M468" i="2"/>
  <c r="M469" i="2"/>
  <c r="M470" i="2"/>
  <c r="M471" i="2"/>
  <c r="M472" i="2"/>
  <c r="N472" i="2" s="1"/>
  <c r="M473" i="2"/>
  <c r="M474" i="2"/>
  <c r="M475" i="2"/>
  <c r="M476" i="2"/>
  <c r="M477" i="2"/>
  <c r="M478" i="2"/>
  <c r="M479" i="2"/>
  <c r="M480" i="2"/>
  <c r="N480" i="2" s="1"/>
  <c r="M481" i="2"/>
  <c r="M482" i="2"/>
  <c r="M483" i="2"/>
  <c r="M484" i="2"/>
  <c r="M485" i="2"/>
  <c r="M486" i="2"/>
  <c r="M487" i="2"/>
  <c r="M488" i="2"/>
  <c r="N488" i="2" s="1"/>
  <c r="M489" i="2"/>
  <c r="M490" i="2"/>
  <c r="M491" i="2"/>
  <c r="M492" i="2"/>
  <c r="M493" i="2"/>
  <c r="M494" i="2"/>
  <c r="M495" i="2"/>
  <c r="M496" i="2"/>
  <c r="N496" i="2" s="1"/>
  <c r="M497" i="2"/>
  <c r="M498" i="2"/>
  <c r="M499" i="2"/>
  <c r="M500" i="2"/>
  <c r="M501" i="2"/>
  <c r="M502" i="2"/>
  <c r="M503" i="2"/>
  <c r="M504" i="2"/>
  <c r="N504" i="2" s="1"/>
  <c r="M505" i="2"/>
  <c r="M506" i="2"/>
  <c r="M507" i="2"/>
  <c r="M8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N8" i="2"/>
  <c r="N9" i="2"/>
  <c r="N10" i="2"/>
  <c r="N11" i="2"/>
  <c r="N12" i="2"/>
  <c r="N13" i="2"/>
  <c r="N14" i="2"/>
  <c r="N15" i="2"/>
  <c r="N17" i="2"/>
  <c r="N18" i="2"/>
  <c r="N19" i="2"/>
  <c r="N20" i="2"/>
  <c r="N21" i="2"/>
  <c r="N22" i="2"/>
  <c r="N23" i="2"/>
  <c r="N25" i="2"/>
  <c r="N26" i="2"/>
  <c r="N27" i="2"/>
  <c r="N28" i="2"/>
  <c r="N29" i="2"/>
  <c r="N30" i="2"/>
  <c r="N31" i="2"/>
  <c r="N33" i="2"/>
  <c r="N34" i="2"/>
  <c r="N35" i="2"/>
  <c r="N36" i="2"/>
  <c r="N37" i="2"/>
  <c r="N38" i="2"/>
  <c r="N39" i="2"/>
  <c r="N41" i="2"/>
  <c r="N42" i="2"/>
  <c r="N43" i="2"/>
  <c r="N44" i="2"/>
  <c r="N45" i="2"/>
  <c r="N46" i="2"/>
  <c r="N47" i="2"/>
  <c r="N49" i="2"/>
  <c r="N50" i="2"/>
  <c r="N51" i="2"/>
  <c r="N52" i="2"/>
  <c r="N53" i="2"/>
  <c r="N54" i="2"/>
  <c r="N55" i="2"/>
  <c r="N57" i="2"/>
  <c r="N58" i="2"/>
  <c r="N59" i="2"/>
  <c r="N60" i="2"/>
  <c r="N61" i="2"/>
  <c r="N62" i="2"/>
  <c r="N63" i="2"/>
  <c r="N65" i="2"/>
  <c r="N66" i="2"/>
  <c r="N67" i="2"/>
  <c r="N68" i="2"/>
  <c r="N69" i="2"/>
  <c r="N70" i="2"/>
  <c r="N71" i="2"/>
  <c r="N73" i="2"/>
  <c r="N74" i="2"/>
  <c r="N75" i="2"/>
  <c r="N76" i="2"/>
  <c r="N77" i="2"/>
  <c r="N78" i="2"/>
  <c r="N79" i="2"/>
  <c r="N81" i="2"/>
  <c r="N82" i="2"/>
  <c r="N83" i="2"/>
  <c r="N84" i="2"/>
  <c r="N85" i="2"/>
  <c r="N86" i="2"/>
  <c r="N87" i="2"/>
  <c r="N89" i="2"/>
  <c r="N90" i="2"/>
  <c r="N91" i="2"/>
  <c r="N92" i="2"/>
  <c r="N93" i="2"/>
  <c r="N94" i="2"/>
  <c r="N95" i="2"/>
  <c r="N97" i="2"/>
  <c r="N98" i="2"/>
  <c r="N99" i="2"/>
  <c r="N100" i="2"/>
  <c r="N101" i="2"/>
  <c r="N102" i="2"/>
  <c r="N103" i="2"/>
  <c r="N105" i="2"/>
  <c r="N106" i="2"/>
  <c r="N107" i="2"/>
  <c r="N108" i="2"/>
  <c r="N109" i="2"/>
  <c r="N110" i="2"/>
  <c r="N111" i="2"/>
  <c r="N113" i="2"/>
  <c r="N114" i="2"/>
  <c r="N115" i="2"/>
  <c r="N116" i="2"/>
  <c r="N117" i="2"/>
  <c r="N118" i="2"/>
  <c r="N119" i="2"/>
  <c r="N121" i="2"/>
  <c r="N122" i="2"/>
  <c r="N123" i="2"/>
  <c r="N124" i="2"/>
  <c r="N125" i="2"/>
  <c r="N126" i="2"/>
  <c r="N127" i="2"/>
  <c r="N129" i="2"/>
  <c r="N130" i="2"/>
  <c r="N131" i="2"/>
  <c r="N132" i="2"/>
  <c r="N133" i="2"/>
  <c r="N134" i="2"/>
  <c r="N135" i="2"/>
  <c r="N137" i="2"/>
  <c r="N138" i="2"/>
  <c r="N139" i="2"/>
  <c r="N140" i="2"/>
  <c r="N141" i="2"/>
  <c r="N142" i="2"/>
  <c r="N143" i="2"/>
  <c r="N145" i="2"/>
  <c r="N146" i="2"/>
  <c r="N147" i="2"/>
  <c r="N148" i="2"/>
  <c r="N149" i="2"/>
  <c r="N150" i="2"/>
  <c r="N151" i="2"/>
  <c r="N153" i="2"/>
  <c r="N154" i="2"/>
  <c r="N155" i="2"/>
  <c r="N156" i="2"/>
  <c r="N157" i="2"/>
  <c r="N158" i="2"/>
  <c r="N159" i="2"/>
  <c r="N161" i="2"/>
  <c r="N162" i="2"/>
  <c r="N163" i="2"/>
  <c r="N164" i="2"/>
  <c r="N165" i="2"/>
  <c r="N166" i="2"/>
  <c r="N167" i="2"/>
  <c r="N169" i="2"/>
  <c r="N170" i="2"/>
  <c r="N171" i="2"/>
  <c r="N172" i="2"/>
  <c r="N173" i="2"/>
  <c r="N174" i="2"/>
  <c r="N175" i="2"/>
  <c r="N177" i="2"/>
  <c r="N178" i="2"/>
  <c r="N179" i="2"/>
  <c r="N180" i="2"/>
  <c r="N181" i="2"/>
  <c r="N182" i="2"/>
  <c r="N183" i="2"/>
  <c r="N185" i="2"/>
  <c r="N186" i="2"/>
  <c r="N187" i="2"/>
  <c r="N188" i="2"/>
  <c r="N189" i="2"/>
  <c r="N190" i="2"/>
  <c r="N191" i="2"/>
  <c r="N193" i="2"/>
  <c r="N194" i="2"/>
  <c r="N195" i="2"/>
  <c r="N196" i="2"/>
  <c r="N197" i="2"/>
  <c r="N198" i="2"/>
  <c r="N199" i="2"/>
  <c r="N201" i="2"/>
  <c r="N202" i="2"/>
  <c r="N203" i="2"/>
  <c r="N204" i="2"/>
  <c r="N205" i="2"/>
  <c r="N206" i="2"/>
  <c r="N207" i="2"/>
  <c r="N209" i="2"/>
  <c r="N210" i="2"/>
  <c r="N211" i="2"/>
  <c r="N212" i="2"/>
  <c r="N213" i="2"/>
  <c r="N214" i="2"/>
  <c r="N215" i="2"/>
  <c r="N217" i="2"/>
  <c r="N218" i="2"/>
  <c r="N219" i="2"/>
  <c r="N220" i="2"/>
  <c r="N221" i="2"/>
  <c r="N222" i="2"/>
  <c r="N223" i="2"/>
  <c r="N225" i="2"/>
  <c r="N226" i="2"/>
  <c r="N227" i="2"/>
  <c r="N228" i="2"/>
  <c r="N229" i="2"/>
  <c r="N230" i="2"/>
  <c r="N231" i="2"/>
  <c r="N233" i="2"/>
  <c r="N234" i="2"/>
  <c r="N235" i="2"/>
  <c r="N236" i="2"/>
  <c r="N237" i="2"/>
  <c r="N238" i="2"/>
  <c r="N239" i="2"/>
  <c r="N241" i="2"/>
  <c r="N242" i="2"/>
  <c r="N243" i="2"/>
  <c r="N244" i="2"/>
  <c r="N245" i="2"/>
  <c r="N246" i="2"/>
  <c r="N247" i="2"/>
  <c r="N249" i="2"/>
  <c r="N250" i="2"/>
  <c r="N251" i="2"/>
  <c r="N252" i="2"/>
  <c r="N253" i="2"/>
  <c r="N254" i="2"/>
  <c r="N255" i="2"/>
  <c r="N257" i="2"/>
  <c r="N258" i="2"/>
  <c r="N259" i="2"/>
  <c r="N260" i="2"/>
  <c r="N261" i="2"/>
  <c r="N262" i="2"/>
  <c r="N263" i="2"/>
  <c r="N265" i="2"/>
  <c r="N266" i="2"/>
  <c r="N267" i="2"/>
  <c r="N268" i="2"/>
  <c r="N269" i="2"/>
  <c r="N270" i="2"/>
  <c r="N271" i="2"/>
  <c r="N273" i="2"/>
  <c r="N274" i="2"/>
  <c r="N275" i="2"/>
  <c r="N276" i="2"/>
  <c r="N277" i="2"/>
  <c r="N278" i="2"/>
  <c r="N279" i="2"/>
  <c r="N281" i="2"/>
  <c r="N282" i="2"/>
  <c r="N283" i="2"/>
  <c r="N284" i="2"/>
  <c r="N285" i="2"/>
  <c r="N286" i="2"/>
  <c r="N287" i="2"/>
  <c r="N289" i="2"/>
  <c r="N290" i="2"/>
  <c r="N291" i="2"/>
  <c r="N292" i="2"/>
  <c r="N293" i="2"/>
  <c r="N294" i="2"/>
  <c r="N295" i="2"/>
  <c r="N297" i="2"/>
  <c r="N298" i="2"/>
  <c r="N299" i="2"/>
  <c r="N300" i="2"/>
  <c r="N301" i="2"/>
  <c r="N302" i="2"/>
  <c r="N303" i="2"/>
  <c r="N305" i="2"/>
  <c r="N306" i="2"/>
  <c r="N307" i="2"/>
  <c r="N308" i="2"/>
  <c r="N309" i="2"/>
  <c r="N310" i="2"/>
  <c r="N311" i="2"/>
  <c r="N313" i="2"/>
  <c r="N314" i="2"/>
  <c r="N315" i="2"/>
  <c r="N316" i="2"/>
  <c r="N317" i="2"/>
  <c r="N318" i="2"/>
  <c r="N319" i="2"/>
  <c r="N321" i="2"/>
  <c r="N322" i="2"/>
  <c r="N323" i="2"/>
  <c r="N324" i="2"/>
  <c r="N325" i="2"/>
  <c r="N326" i="2"/>
  <c r="N327" i="2"/>
  <c r="N329" i="2"/>
  <c r="N330" i="2"/>
  <c r="N331" i="2"/>
  <c r="N332" i="2"/>
  <c r="N333" i="2"/>
  <c r="N334" i="2"/>
  <c r="N335" i="2"/>
  <c r="N337" i="2"/>
  <c r="N338" i="2"/>
  <c r="N339" i="2"/>
  <c r="N340" i="2"/>
  <c r="N341" i="2"/>
  <c r="N342" i="2"/>
  <c r="N343" i="2"/>
  <c r="N345" i="2"/>
  <c r="N346" i="2"/>
  <c r="N347" i="2"/>
  <c r="N348" i="2"/>
  <c r="N349" i="2"/>
  <c r="N350" i="2"/>
  <c r="N351" i="2"/>
  <c r="N353" i="2"/>
  <c r="N354" i="2"/>
  <c r="N355" i="2"/>
  <c r="N356" i="2"/>
  <c r="N357" i="2"/>
  <c r="N358" i="2"/>
  <c r="N359" i="2"/>
  <c r="N361" i="2"/>
  <c r="N362" i="2"/>
  <c r="N363" i="2"/>
  <c r="N364" i="2"/>
  <c r="N365" i="2"/>
  <c r="N366" i="2"/>
  <c r="N367" i="2"/>
  <c r="N369" i="2"/>
  <c r="N370" i="2"/>
  <c r="N371" i="2"/>
  <c r="N372" i="2"/>
  <c r="N373" i="2"/>
  <c r="N374" i="2"/>
  <c r="N375" i="2"/>
  <c r="N377" i="2"/>
  <c r="N378" i="2"/>
  <c r="N379" i="2"/>
  <c r="N380" i="2"/>
  <c r="N381" i="2"/>
  <c r="N382" i="2"/>
  <c r="N383" i="2"/>
  <c r="N385" i="2"/>
  <c r="N386" i="2"/>
  <c r="N387" i="2"/>
  <c r="N388" i="2"/>
  <c r="N389" i="2"/>
  <c r="N390" i="2"/>
  <c r="N391" i="2"/>
  <c r="N393" i="2"/>
  <c r="N394" i="2"/>
  <c r="N395" i="2"/>
  <c r="N396" i="2"/>
  <c r="N397" i="2"/>
  <c r="N398" i="2"/>
  <c r="N399" i="2"/>
  <c r="N401" i="2"/>
  <c r="N402" i="2"/>
  <c r="N403" i="2"/>
  <c r="N404" i="2"/>
  <c r="N405" i="2"/>
  <c r="N406" i="2"/>
  <c r="N407" i="2"/>
  <c r="N409" i="2"/>
  <c r="N410" i="2"/>
  <c r="N411" i="2"/>
  <c r="N412" i="2"/>
  <c r="N413" i="2"/>
  <c r="N414" i="2"/>
  <c r="N415" i="2"/>
  <c r="N417" i="2"/>
  <c r="N418" i="2"/>
  <c r="N419" i="2"/>
  <c r="N420" i="2"/>
  <c r="N421" i="2"/>
  <c r="N422" i="2"/>
  <c r="N423" i="2"/>
  <c r="N425" i="2"/>
  <c r="N426" i="2"/>
  <c r="N427" i="2"/>
  <c r="N428" i="2"/>
  <c r="N429" i="2"/>
  <c r="N430" i="2"/>
  <c r="N431" i="2"/>
  <c r="N433" i="2"/>
  <c r="N434" i="2"/>
  <c r="N435" i="2"/>
  <c r="N436" i="2"/>
  <c r="N437" i="2"/>
  <c r="N438" i="2"/>
  <c r="N439" i="2"/>
  <c r="N441" i="2"/>
  <c r="N442" i="2"/>
  <c r="N443" i="2"/>
  <c r="N444" i="2"/>
  <c r="N445" i="2"/>
  <c r="N446" i="2"/>
  <c r="N447" i="2"/>
  <c r="N449" i="2"/>
  <c r="N450" i="2"/>
  <c r="N451" i="2"/>
  <c r="N452" i="2"/>
  <c r="N453" i="2"/>
  <c r="N454" i="2"/>
  <c r="N455" i="2"/>
  <c r="N457" i="2"/>
  <c r="N458" i="2"/>
  <c r="N459" i="2"/>
  <c r="N460" i="2"/>
  <c r="N461" i="2"/>
  <c r="N462" i="2"/>
  <c r="N463" i="2"/>
  <c r="N465" i="2"/>
  <c r="N466" i="2"/>
  <c r="N467" i="2"/>
  <c r="N468" i="2"/>
  <c r="N469" i="2"/>
  <c r="N470" i="2"/>
  <c r="N471" i="2"/>
  <c r="N473" i="2"/>
  <c r="N474" i="2"/>
  <c r="N475" i="2"/>
  <c r="N476" i="2"/>
  <c r="N477" i="2"/>
  <c r="N478" i="2"/>
  <c r="N479" i="2"/>
  <c r="N481" i="2"/>
  <c r="N482" i="2"/>
  <c r="N483" i="2"/>
  <c r="N484" i="2"/>
  <c r="N485" i="2"/>
  <c r="N486" i="2"/>
  <c r="N487" i="2"/>
  <c r="N489" i="2"/>
  <c r="N490" i="2"/>
  <c r="N491" i="2"/>
  <c r="N492" i="2"/>
  <c r="N493" i="2"/>
  <c r="N494" i="2"/>
  <c r="N495" i="2"/>
  <c r="N497" i="2"/>
  <c r="N498" i="2"/>
  <c r="N499" i="2"/>
  <c r="N500" i="2"/>
  <c r="N501" i="2"/>
  <c r="N502" i="2"/>
  <c r="N503" i="2"/>
  <c r="N505" i="2"/>
  <c r="N506" i="2"/>
  <c r="L507" i="2"/>
  <c r="K512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J10" i="8"/>
  <c r="J9" i="8"/>
  <c r="N507" i="2" l="1"/>
  <c r="N705" i="5"/>
  <c r="O705" i="5"/>
  <c r="P705" i="5"/>
  <c r="Q705" i="5"/>
  <c r="N706" i="5"/>
  <c r="O706" i="5"/>
  <c r="P706" i="5"/>
  <c r="Q706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130" i="5"/>
  <c r="G304" i="5" l="1"/>
  <c r="G560" i="5"/>
  <c r="F815" i="5"/>
  <c r="G847" i="5"/>
  <c r="G879" i="5"/>
  <c r="G911" i="5"/>
  <c r="G943" i="5"/>
  <c r="G975" i="5"/>
  <c r="G1007" i="5"/>
  <c r="G1039" i="5"/>
  <c r="F1065" i="5"/>
  <c r="G1073" i="5"/>
  <c r="G1080" i="5"/>
  <c r="F1093" i="5"/>
  <c r="G1099" i="5"/>
  <c r="G1105" i="5"/>
  <c r="G1109" i="5"/>
  <c r="G1113" i="5"/>
  <c r="G1117" i="5"/>
  <c r="G1121" i="5"/>
  <c r="G1125" i="5"/>
  <c r="G1129" i="5"/>
  <c r="G1133" i="5"/>
  <c r="G1137" i="5"/>
  <c r="G1141" i="5"/>
  <c r="G1145" i="5"/>
  <c r="G1149" i="5"/>
  <c r="G1153" i="5"/>
  <c r="G1157" i="5"/>
  <c r="G1161" i="5"/>
  <c r="G1165" i="5"/>
  <c r="G1169" i="5"/>
  <c r="G1173" i="5"/>
  <c r="G1177" i="5"/>
  <c r="G1181" i="5"/>
  <c r="G1185" i="5"/>
  <c r="G1189" i="5"/>
  <c r="G1193" i="5"/>
  <c r="G1197" i="5"/>
  <c r="G1201" i="5"/>
  <c r="G1205" i="5"/>
  <c r="G1209" i="5"/>
  <c r="G1213" i="5"/>
  <c r="G1217" i="5"/>
  <c r="G1221" i="5"/>
  <c r="G1225" i="5"/>
  <c r="G1229" i="5"/>
  <c r="G1233" i="5"/>
  <c r="G1237" i="5"/>
  <c r="G1241" i="5"/>
  <c r="G1245" i="5"/>
  <c r="G1249" i="5"/>
  <c r="G1253" i="5"/>
  <c r="G1257" i="5"/>
  <c r="G1261" i="5"/>
  <c r="G1265" i="5"/>
  <c r="G1269" i="5"/>
  <c r="G1273" i="5"/>
  <c r="G1277" i="5"/>
  <c r="G1281" i="5"/>
  <c r="G1285" i="5"/>
  <c r="G1289" i="5"/>
  <c r="G1293" i="5"/>
  <c r="G1297" i="5"/>
  <c r="G1301" i="5"/>
  <c r="G1305" i="5"/>
  <c r="G1309" i="5"/>
  <c r="G1313" i="5"/>
  <c r="G1317" i="5"/>
  <c r="G1321" i="5"/>
  <c r="G1325" i="5"/>
  <c r="G1329" i="5"/>
  <c r="G1333" i="5"/>
  <c r="G1337" i="5"/>
  <c r="G1341" i="5"/>
  <c r="G1345" i="5"/>
  <c r="G1349" i="5"/>
  <c r="G1353" i="5"/>
  <c r="G1357" i="5"/>
  <c r="G1361" i="5"/>
  <c r="G1365" i="5"/>
  <c r="G1369" i="5"/>
  <c r="G1373" i="5"/>
  <c r="G1377" i="5"/>
  <c r="G1381" i="5"/>
  <c r="G1385" i="5"/>
  <c r="G1389" i="5"/>
  <c r="G1393" i="5"/>
  <c r="G1397" i="5"/>
  <c r="G1401" i="5"/>
  <c r="G1405" i="5"/>
  <c r="G1409" i="5"/>
  <c r="G1413" i="5"/>
  <c r="G1417" i="5"/>
  <c r="G1421" i="5"/>
  <c r="G1425" i="5"/>
  <c r="G1429" i="5"/>
  <c r="G1433" i="5"/>
  <c r="G1437" i="5"/>
  <c r="G1441" i="5"/>
  <c r="G1445" i="5"/>
  <c r="G1449" i="5"/>
  <c r="G1453" i="5"/>
  <c r="G1457" i="5"/>
  <c r="G1461" i="5"/>
  <c r="G1465" i="5"/>
  <c r="G1469" i="5"/>
  <c r="G1473" i="5"/>
  <c r="G1477" i="5"/>
  <c r="G1481" i="5"/>
  <c r="G1485" i="5"/>
  <c r="G1489" i="5"/>
  <c r="G1493" i="5"/>
  <c r="G1497" i="5"/>
  <c r="G1501" i="5"/>
  <c r="G1505" i="5"/>
  <c r="G1509" i="5"/>
  <c r="G1513" i="5"/>
  <c r="G1517" i="5"/>
  <c r="G1521" i="5"/>
  <c r="G1525" i="5"/>
  <c r="G1529" i="5"/>
  <c r="G1533" i="5"/>
  <c r="G1537" i="5"/>
  <c r="G1541" i="5"/>
  <c r="G1545" i="5"/>
  <c r="G1549" i="5"/>
  <c r="G1553" i="5"/>
  <c r="G1557" i="5"/>
  <c r="G1561" i="5"/>
  <c r="G1565" i="5"/>
  <c r="G1569" i="5"/>
  <c r="G1573" i="5"/>
  <c r="G1577" i="5"/>
  <c r="G1581" i="5"/>
  <c r="G1585" i="5"/>
  <c r="G1589" i="5"/>
  <c r="G1593" i="5"/>
  <c r="G1597" i="5"/>
  <c r="G1601" i="5"/>
  <c r="G1605" i="5"/>
  <c r="G1609" i="5"/>
  <c r="G1613" i="5"/>
  <c r="G1617" i="5"/>
  <c r="G1621" i="5"/>
  <c r="G1625" i="5"/>
  <c r="G1629" i="5"/>
  <c r="G1633" i="5"/>
  <c r="G1637" i="5"/>
  <c r="G1641" i="5"/>
  <c r="G1645" i="5"/>
  <c r="G1649" i="5"/>
  <c r="G1653" i="5"/>
  <c r="G1657" i="5"/>
  <c r="G1661" i="5"/>
  <c r="G1665" i="5"/>
  <c r="G1669" i="5"/>
  <c r="G1673" i="5"/>
  <c r="G1677" i="5"/>
  <c r="G1681" i="5"/>
  <c r="G1685" i="5"/>
  <c r="G1689" i="5"/>
  <c r="G1693" i="5"/>
  <c r="G1697" i="5"/>
  <c r="G1701" i="5"/>
  <c r="G1705" i="5"/>
  <c r="G1709" i="5"/>
  <c r="G1713" i="5"/>
  <c r="G1717" i="5"/>
  <c r="G1721" i="5"/>
  <c r="G1725" i="5"/>
  <c r="G1729" i="5"/>
  <c r="G1733" i="5"/>
  <c r="G1737" i="5"/>
  <c r="G1741" i="5"/>
  <c r="G1745" i="5"/>
  <c r="G1749" i="5"/>
  <c r="G1753" i="5"/>
  <c r="G1757" i="5"/>
  <c r="G1761" i="5"/>
  <c r="G1765" i="5"/>
  <c r="G1769" i="5"/>
  <c r="G1773" i="5"/>
  <c r="G1777" i="5"/>
  <c r="G1781" i="5"/>
  <c r="G1785" i="5"/>
  <c r="G1789" i="5"/>
  <c r="G1793" i="5"/>
  <c r="G1797" i="5"/>
  <c r="G1801" i="5"/>
  <c r="G1805" i="5"/>
  <c r="G1809" i="5"/>
  <c r="G1813" i="5"/>
  <c r="G1817" i="5"/>
  <c r="G1821" i="5"/>
  <c r="G1825" i="5"/>
  <c r="G1829" i="5"/>
  <c r="G1833" i="5"/>
  <c r="G1837" i="5"/>
  <c r="G1841" i="5"/>
  <c r="G1845" i="5"/>
  <c r="G1849" i="5"/>
  <c r="G1853" i="5"/>
  <c r="G1857" i="5"/>
  <c r="B1851" i="5"/>
  <c r="F1851" i="5" s="1"/>
  <c r="C1851" i="5"/>
  <c r="G1851" i="5" s="1"/>
  <c r="D1851" i="5"/>
  <c r="E1851" i="5"/>
  <c r="B1852" i="5"/>
  <c r="F1852" i="5" s="1"/>
  <c r="C1852" i="5"/>
  <c r="G1852" i="5" s="1"/>
  <c r="D1852" i="5"/>
  <c r="E1852" i="5"/>
  <c r="B1853" i="5"/>
  <c r="F1853" i="5" s="1"/>
  <c r="C1853" i="5"/>
  <c r="D1853" i="5"/>
  <c r="E1853" i="5"/>
  <c r="B1854" i="5"/>
  <c r="F1854" i="5" s="1"/>
  <c r="C1854" i="5"/>
  <c r="G1854" i="5" s="1"/>
  <c r="D1854" i="5"/>
  <c r="E1854" i="5"/>
  <c r="B1855" i="5"/>
  <c r="F1855" i="5" s="1"/>
  <c r="C1855" i="5"/>
  <c r="G1855" i="5" s="1"/>
  <c r="D1855" i="5"/>
  <c r="E1855" i="5"/>
  <c r="B1856" i="5"/>
  <c r="F1856" i="5" s="1"/>
  <c r="C1856" i="5"/>
  <c r="G1856" i="5" s="1"/>
  <c r="D1856" i="5"/>
  <c r="E1856" i="5"/>
  <c r="B1857" i="5"/>
  <c r="F1857" i="5" s="1"/>
  <c r="C1857" i="5"/>
  <c r="D1857" i="5"/>
  <c r="E1857" i="5"/>
  <c r="B1858" i="5"/>
  <c r="C1858" i="5"/>
  <c r="D1858" i="5"/>
  <c r="E1858" i="5"/>
  <c r="B1859" i="5"/>
  <c r="C1859" i="5"/>
  <c r="D1859" i="5"/>
  <c r="E1859" i="5"/>
  <c r="B1860" i="5"/>
  <c r="C1860" i="5"/>
  <c r="D1860" i="5"/>
  <c r="E1860" i="5"/>
  <c r="A1852" i="5"/>
  <c r="A1853" i="5"/>
  <c r="A1854" i="5"/>
  <c r="A1855" i="5"/>
  <c r="A1856" i="5"/>
  <c r="A1857" i="5"/>
  <c r="A1858" i="5"/>
  <c r="A1859" i="5"/>
  <c r="A1860" i="5"/>
  <c r="B11" i="5"/>
  <c r="F11" i="5" s="1"/>
  <c r="C11" i="5"/>
  <c r="G11" i="5" s="1"/>
  <c r="D11" i="5"/>
  <c r="E11" i="5"/>
  <c r="B12" i="5"/>
  <c r="F12" i="5" s="1"/>
  <c r="C12" i="5"/>
  <c r="G12" i="5" s="1"/>
  <c r="D12" i="5"/>
  <c r="E12" i="5"/>
  <c r="B13" i="5"/>
  <c r="F13" i="5" s="1"/>
  <c r="C13" i="5"/>
  <c r="G13" i="5" s="1"/>
  <c r="D13" i="5"/>
  <c r="E13" i="5"/>
  <c r="B14" i="5"/>
  <c r="F14" i="5" s="1"/>
  <c r="C14" i="5"/>
  <c r="G14" i="5" s="1"/>
  <c r="D14" i="5"/>
  <c r="E14" i="5"/>
  <c r="B15" i="5"/>
  <c r="F15" i="5" s="1"/>
  <c r="C15" i="5"/>
  <c r="G15" i="5" s="1"/>
  <c r="D15" i="5"/>
  <c r="E15" i="5"/>
  <c r="B16" i="5"/>
  <c r="F16" i="5" s="1"/>
  <c r="C16" i="5"/>
  <c r="G16" i="5" s="1"/>
  <c r="D16" i="5"/>
  <c r="E16" i="5"/>
  <c r="B17" i="5"/>
  <c r="F17" i="5" s="1"/>
  <c r="C17" i="5"/>
  <c r="G17" i="5" s="1"/>
  <c r="D17" i="5"/>
  <c r="E17" i="5"/>
  <c r="B18" i="5"/>
  <c r="F18" i="5" s="1"/>
  <c r="C18" i="5"/>
  <c r="G18" i="5" s="1"/>
  <c r="D18" i="5"/>
  <c r="E18" i="5"/>
  <c r="B19" i="5"/>
  <c r="F19" i="5" s="1"/>
  <c r="C19" i="5"/>
  <c r="G19" i="5" s="1"/>
  <c r="D19" i="5"/>
  <c r="E19" i="5"/>
  <c r="B20" i="5"/>
  <c r="F20" i="5" s="1"/>
  <c r="C20" i="5"/>
  <c r="G20" i="5" s="1"/>
  <c r="D20" i="5"/>
  <c r="E20" i="5"/>
  <c r="B21" i="5"/>
  <c r="F21" i="5" s="1"/>
  <c r="C21" i="5"/>
  <c r="G21" i="5" s="1"/>
  <c r="D21" i="5"/>
  <c r="E21" i="5"/>
  <c r="B22" i="5"/>
  <c r="F22" i="5" s="1"/>
  <c r="C22" i="5"/>
  <c r="G22" i="5" s="1"/>
  <c r="D22" i="5"/>
  <c r="E22" i="5"/>
  <c r="B23" i="5"/>
  <c r="F23" i="5" s="1"/>
  <c r="C23" i="5"/>
  <c r="G23" i="5" s="1"/>
  <c r="D23" i="5"/>
  <c r="E23" i="5"/>
  <c r="B24" i="5"/>
  <c r="F24" i="5" s="1"/>
  <c r="C24" i="5"/>
  <c r="G24" i="5" s="1"/>
  <c r="D24" i="5"/>
  <c r="E24" i="5"/>
  <c r="B25" i="5"/>
  <c r="F25" i="5" s="1"/>
  <c r="C25" i="5"/>
  <c r="G25" i="5" s="1"/>
  <c r="D25" i="5"/>
  <c r="E25" i="5"/>
  <c r="B26" i="5"/>
  <c r="F26" i="5" s="1"/>
  <c r="C26" i="5"/>
  <c r="G26" i="5" s="1"/>
  <c r="D26" i="5"/>
  <c r="E26" i="5"/>
  <c r="B27" i="5"/>
  <c r="F27" i="5" s="1"/>
  <c r="C27" i="5"/>
  <c r="G27" i="5" s="1"/>
  <c r="D27" i="5"/>
  <c r="E27" i="5"/>
  <c r="B28" i="5"/>
  <c r="F28" i="5" s="1"/>
  <c r="C28" i="5"/>
  <c r="G28" i="5" s="1"/>
  <c r="D28" i="5"/>
  <c r="E28" i="5"/>
  <c r="B29" i="5"/>
  <c r="F29" i="5" s="1"/>
  <c r="C29" i="5"/>
  <c r="G29" i="5" s="1"/>
  <c r="D29" i="5"/>
  <c r="E29" i="5"/>
  <c r="B30" i="5"/>
  <c r="F30" i="5" s="1"/>
  <c r="C30" i="5"/>
  <c r="G30" i="5" s="1"/>
  <c r="D30" i="5"/>
  <c r="E30" i="5"/>
  <c r="B31" i="5"/>
  <c r="F31" i="5" s="1"/>
  <c r="C31" i="5"/>
  <c r="G31" i="5" s="1"/>
  <c r="D31" i="5"/>
  <c r="E31" i="5"/>
  <c r="B32" i="5"/>
  <c r="F32" i="5" s="1"/>
  <c r="C32" i="5"/>
  <c r="G32" i="5" s="1"/>
  <c r="D32" i="5"/>
  <c r="E32" i="5"/>
  <c r="B33" i="5"/>
  <c r="F33" i="5" s="1"/>
  <c r="C33" i="5"/>
  <c r="G33" i="5" s="1"/>
  <c r="D33" i="5"/>
  <c r="E33" i="5"/>
  <c r="B34" i="5"/>
  <c r="F34" i="5" s="1"/>
  <c r="C34" i="5"/>
  <c r="G34" i="5" s="1"/>
  <c r="D34" i="5"/>
  <c r="E34" i="5"/>
  <c r="B35" i="5"/>
  <c r="F35" i="5" s="1"/>
  <c r="C35" i="5"/>
  <c r="G35" i="5" s="1"/>
  <c r="D35" i="5"/>
  <c r="E35" i="5"/>
  <c r="B36" i="5"/>
  <c r="F36" i="5" s="1"/>
  <c r="C36" i="5"/>
  <c r="G36" i="5" s="1"/>
  <c r="D36" i="5"/>
  <c r="E36" i="5"/>
  <c r="B37" i="5"/>
  <c r="F37" i="5" s="1"/>
  <c r="C37" i="5"/>
  <c r="G37" i="5" s="1"/>
  <c r="D37" i="5"/>
  <c r="E37" i="5"/>
  <c r="B38" i="5"/>
  <c r="F38" i="5" s="1"/>
  <c r="C38" i="5"/>
  <c r="G38" i="5" s="1"/>
  <c r="D38" i="5"/>
  <c r="E38" i="5"/>
  <c r="B39" i="5"/>
  <c r="F39" i="5" s="1"/>
  <c r="C39" i="5"/>
  <c r="G39" i="5" s="1"/>
  <c r="D39" i="5"/>
  <c r="E39" i="5"/>
  <c r="B40" i="5"/>
  <c r="F40" i="5" s="1"/>
  <c r="C40" i="5"/>
  <c r="G40" i="5" s="1"/>
  <c r="D40" i="5"/>
  <c r="E40" i="5"/>
  <c r="B41" i="5"/>
  <c r="F41" i="5" s="1"/>
  <c r="C41" i="5"/>
  <c r="G41" i="5" s="1"/>
  <c r="D41" i="5"/>
  <c r="E41" i="5"/>
  <c r="B42" i="5"/>
  <c r="F42" i="5" s="1"/>
  <c r="C42" i="5"/>
  <c r="G42" i="5" s="1"/>
  <c r="D42" i="5"/>
  <c r="E42" i="5"/>
  <c r="B43" i="5"/>
  <c r="F43" i="5" s="1"/>
  <c r="C43" i="5"/>
  <c r="G43" i="5" s="1"/>
  <c r="D43" i="5"/>
  <c r="E43" i="5"/>
  <c r="B44" i="5"/>
  <c r="F44" i="5" s="1"/>
  <c r="C44" i="5"/>
  <c r="G44" i="5" s="1"/>
  <c r="D44" i="5"/>
  <c r="E44" i="5"/>
  <c r="B45" i="5"/>
  <c r="F45" i="5" s="1"/>
  <c r="C45" i="5"/>
  <c r="G45" i="5" s="1"/>
  <c r="D45" i="5"/>
  <c r="E45" i="5"/>
  <c r="B46" i="5"/>
  <c r="F46" i="5" s="1"/>
  <c r="C46" i="5"/>
  <c r="G46" i="5" s="1"/>
  <c r="D46" i="5"/>
  <c r="E46" i="5"/>
  <c r="B47" i="5"/>
  <c r="F47" i="5" s="1"/>
  <c r="C47" i="5"/>
  <c r="G47" i="5" s="1"/>
  <c r="D47" i="5"/>
  <c r="E47" i="5"/>
  <c r="B48" i="5"/>
  <c r="F48" i="5" s="1"/>
  <c r="C48" i="5"/>
  <c r="G48" i="5" s="1"/>
  <c r="D48" i="5"/>
  <c r="E48" i="5"/>
  <c r="B49" i="5"/>
  <c r="F49" i="5" s="1"/>
  <c r="C49" i="5"/>
  <c r="G49" i="5" s="1"/>
  <c r="D49" i="5"/>
  <c r="E49" i="5"/>
  <c r="B50" i="5"/>
  <c r="F50" i="5" s="1"/>
  <c r="C50" i="5"/>
  <c r="G50" i="5" s="1"/>
  <c r="D50" i="5"/>
  <c r="E50" i="5"/>
  <c r="B51" i="5"/>
  <c r="F51" i="5" s="1"/>
  <c r="C51" i="5"/>
  <c r="G51" i="5" s="1"/>
  <c r="D51" i="5"/>
  <c r="E51" i="5"/>
  <c r="B52" i="5"/>
  <c r="F52" i="5" s="1"/>
  <c r="C52" i="5"/>
  <c r="G52" i="5" s="1"/>
  <c r="D52" i="5"/>
  <c r="E52" i="5"/>
  <c r="B53" i="5"/>
  <c r="F53" i="5" s="1"/>
  <c r="C53" i="5"/>
  <c r="G53" i="5" s="1"/>
  <c r="D53" i="5"/>
  <c r="E53" i="5"/>
  <c r="B54" i="5"/>
  <c r="F54" i="5" s="1"/>
  <c r="C54" i="5"/>
  <c r="G54" i="5" s="1"/>
  <c r="D54" i="5"/>
  <c r="E54" i="5"/>
  <c r="B55" i="5"/>
  <c r="F55" i="5" s="1"/>
  <c r="C55" i="5"/>
  <c r="G55" i="5" s="1"/>
  <c r="D55" i="5"/>
  <c r="E55" i="5"/>
  <c r="B56" i="5"/>
  <c r="F56" i="5" s="1"/>
  <c r="C56" i="5"/>
  <c r="G56" i="5" s="1"/>
  <c r="D56" i="5"/>
  <c r="E56" i="5"/>
  <c r="B57" i="5"/>
  <c r="F57" i="5" s="1"/>
  <c r="C57" i="5"/>
  <c r="G57" i="5" s="1"/>
  <c r="D57" i="5"/>
  <c r="E57" i="5"/>
  <c r="B58" i="5"/>
  <c r="F58" i="5" s="1"/>
  <c r="C58" i="5"/>
  <c r="G58" i="5" s="1"/>
  <c r="D58" i="5"/>
  <c r="E58" i="5"/>
  <c r="B59" i="5"/>
  <c r="F59" i="5" s="1"/>
  <c r="C59" i="5"/>
  <c r="G59" i="5" s="1"/>
  <c r="D59" i="5"/>
  <c r="E59" i="5"/>
  <c r="B60" i="5"/>
  <c r="F60" i="5" s="1"/>
  <c r="C60" i="5"/>
  <c r="G60" i="5" s="1"/>
  <c r="D60" i="5"/>
  <c r="E60" i="5"/>
  <c r="B61" i="5"/>
  <c r="F61" i="5" s="1"/>
  <c r="C61" i="5"/>
  <c r="G61" i="5" s="1"/>
  <c r="D61" i="5"/>
  <c r="E61" i="5"/>
  <c r="B62" i="5"/>
  <c r="F62" i="5" s="1"/>
  <c r="C62" i="5"/>
  <c r="G62" i="5" s="1"/>
  <c r="D62" i="5"/>
  <c r="E62" i="5"/>
  <c r="B63" i="5"/>
  <c r="F63" i="5" s="1"/>
  <c r="C63" i="5"/>
  <c r="G63" i="5" s="1"/>
  <c r="D63" i="5"/>
  <c r="E63" i="5"/>
  <c r="B64" i="5"/>
  <c r="F64" i="5" s="1"/>
  <c r="C64" i="5"/>
  <c r="G64" i="5" s="1"/>
  <c r="D64" i="5"/>
  <c r="E64" i="5"/>
  <c r="B65" i="5"/>
  <c r="F65" i="5" s="1"/>
  <c r="C65" i="5"/>
  <c r="G65" i="5" s="1"/>
  <c r="D65" i="5"/>
  <c r="E65" i="5"/>
  <c r="B66" i="5"/>
  <c r="F66" i="5" s="1"/>
  <c r="C66" i="5"/>
  <c r="G66" i="5" s="1"/>
  <c r="D66" i="5"/>
  <c r="E66" i="5"/>
  <c r="B67" i="5"/>
  <c r="F67" i="5" s="1"/>
  <c r="C67" i="5"/>
  <c r="G67" i="5" s="1"/>
  <c r="D67" i="5"/>
  <c r="E67" i="5"/>
  <c r="B68" i="5"/>
  <c r="F68" i="5" s="1"/>
  <c r="C68" i="5"/>
  <c r="G68" i="5" s="1"/>
  <c r="D68" i="5"/>
  <c r="E68" i="5"/>
  <c r="B69" i="5"/>
  <c r="F69" i="5" s="1"/>
  <c r="C69" i="5"/>
  <c r="G69" i="5" s="1"/>
  <c r="D69" i="5"/>
  <c r="E69" i="5"/>
  <c r="B70" i="5"/>
  <c r="F70" i="5" s="1"/>
  <c r="C70" i="5"/>
  <c r="G70" i="5" s="1"/>
  <c r="D70" i="5"/>
  <c r="E70" i="5"/>
  <c r="B71" i="5"/>
  <c r="F71" i="5" s="1"/>
  <c r="C71" i="5"/>
  <c r="G71" i="5" s="1"/>
  <c r="D71" i="5"/>
  <c r="E71" i="5"/>
  <c r="B72" i="5"/>
  <c r="F72" i="5" s="1"/>
  <c r="C72" i="5"/>
  <c r="G72" i="5" s="1"/>
  <c r="D72" i="5"/>
  <c r="E72" i="5"/>
  <c r="B73" i="5"/>
  <c r="F73" i="5" s="1"/>
  <c r="C73" i="5"/>
  <c r="G73" i="5" s="1"/>
  <c r="D73" i="5"/>
  <c r="E73" i="5"/>
  <c r="B74" i="5"/>
  <c r="F74" i="5" s="1"/>
  <c r="C74" i="5"/>
  <c r="G74" i="5" s="1"/>
  <c r="D74" i="5"/>
  <c r="E74" i="5"/>
  <c r="B75" i="5"/>
  <c r="F75" i="5" s="1"/>
  <c r="C75" i="5"/>
  <c r="G75" i="5" s="1"/>
  <c r="D75" i="5"/>
  <c r="E75" i="5"/>
  <c r="B76" i="5"/>
  <c r="F76" i="5" s="1"/>
  <c r="C76" i="5"/>
  <c r="G76" i="5" s="1"/>
  <c r="D76" i="5"/>
  <c r="E76" i="5"/>
  <c r="B77" i="5"/>
  <c r="F77" i="5" s="1"/>
  <c r="C77" i="5"/>
  <c r="G77" i="5" s="1"/>
  <c r="D77" i="5"/>
  <c r="E77" i="5"/>
  <c r="B78" i="5"/>
  <c r="F78" i="5" s="1"/>
  <c r="C78" i="5"/>
  <c r="G78" i="5" s="1"/>
  <c r="D78" i="5"/>
  <c r="E78" i="5"/>
  <c r="B79" i="5"/>
  <c r="F79" i="5" s="1"/>
  <c r="C79" i="5"/>
  <c r="G79" i="5" s="1"/>
  <c r="D79" i="5"/>
  <c r="E79" i="5"/>
  <c r="B80" i="5"/>
  <c r="F80" i="5" s="1"/>
  <c r="C80" i="5"/>
  <c r="G80" i="5" s="1"/>
  <c r="D80" i="5"/>
  <c r="E80" i="5"/>
  <c r="B81" i="5"/>
  <c r="F81" i="5" s="1"/>
  <c r="C81" i="5"/>
  <c r="G81" i="5" s="1"/>
  <c r="D81" i="5"/>
  <c r="E81" i="5"/>
  <c r="B82" i="5"/>
  <c r="F82" i="5" s="1"/>
  <c r="C82" i="5"/>
  <c r="G82" i="5" s="1"/>
  <c r="D82" i="5"/>
  <c r="E82" i="5"/>
  <c r="B83" i="5"/>
  <c r="F83" i="5" s="1"/>
  <c r="C83" i="5"/>
  <c r="G83" i="5" s="1"/>
  <c r="D83" i="5"/>
  <c r="E83" i="5"/>
  <c r="B84" i="5"/>
  <c r="F84" i="5" s="1"/>
  <c r="C84" i="5"/>
  <c r="G84" i="5" s="1"/>
  <c r="D84" i="5"/>
  <c r="E84" i="5"/>
  <c r="B85" i="5"/>
  <c r="F85" i="5" s="1"/>
  <c r="C85" i="5"/>
  <c r="G85" i="5" s="1"/>
  <c r="D85" i="5"/>
  <c r="E85" i="5"/>
  <c r="B86" i="5"/>
  <c r="F86" i="5" s="1"/>
  <c r="C86" i="5"/>
  <c r="G86" i="5" s="1"/>
  <c r="D86" i="5"/>
  <c r="E86" i="5"/>
  <c r="B87" i="5"/>
  <c r="F87" i="5" s="1"/>
  <c r="C87" i="5"/>
  <c r="G87" i="5" s="1"/>
  <c r="D87" i="5"/>
  <c r="E87" i="5"/>
  <c r="B88" i="5"/>
  <c r="F88" i="5" s="1"/>
  <c r="C88" i="5"/>
  <c r="G88" i="5" s="1"/>
  <c r="D88" i="5"/>
  <c r="E88" i="5"/>
  <c r="B89" i="5"/>
  <c r="F89" i="5" s="1"/>
  <c r="C89" i="5"/>
  <c r="G89" i="5" s="1"/>
  <c r="D89" i="5"/>
  <c r="E89" i="5"/>
  <c r="B90" i="5"/>
  <c r="F90" i="5" s="1"/>
  <c r="C90" i="5"/>
  <c r="G90" i="5" s="1"/>
  <c r="D90" i="5"/>
  <c r="E90" i="5"/>
  <c r="B91" i="5"/>
  <c r="F91" i="5" s="1"/>
  <c r="C91" i="5"/>
  <c r="G91" i="5" s="1"/>
  <c r="D91" i="5"/>
  <c r="E91" i="5"/>
  <c r="B92" i="5"/>
  <c r="F92" i="5" s="1"/>
  <c r="C92" i="5"/>
  <c r="G92" i="5" s="1"/>
  <c r="D92" i="5"/>
  <c r="E92" i="5"/>
  <c r="B93" i="5"/>
  <c r="F93" i="5" s="1"/>
  <c r="C93" i="5"/>
  <c r="G93" i="5" s="1"/>
  <c r="D93" i="5"/>
  <c r="E93" i="5"/>
  <c r="B94" i="5"/>
  <c r="F94" i="5" s="1"/>
  <c r="C94" i="5"/>
  <c r="G94" i="5" s="1"/>
  <c r="D94" i="5"/>
  <c r="E94" i="5"/>
  <c r="B95" i="5"/>
  <c r="F95" i="5" s="1"/>
  <c r="C95" i="5"/>
  <c r="G95" i="5" s="1"/>
  <c r="D95" i="5"/>
  <c r="E95" i="5"/>
  <c r="B96" i="5"/>
  <c r="F96" i="5" s="1"/>
  <c r="C96" i="5"/>
  <c r="G96" i="5" s="1"/>
  <c r="D96" i="5"/>
  <c r="E96" i="5"/>
  <c r="B97" i="5"/>
  <c r="F97" i="5" s="1"/>
  <c r="C97" i="5"/>
  <c r="G97" i="5" s="1"/>
  <c r="D97" i="5"/>
  <c r="E97" i="5"/>
  <c r="B98" i="5"/>
  <c r="F98" i="5" s="1"/>
  <c r="C98" i="5"/>
  <c r="G98" i="5" s="1"/>
  <c r="D98" i="5"/>
  <c r="E98" i="5"/>
  <c r="B99" i="5"/>
  <c r="F99" i="5" s="1"/>
  <c r="C99" i="5"/>
  <c r="G99" i="5" s="1"/>
  <c r="D99" i="5"/>
  <c r="E99" i="5"/>
  <c r="B100" i="5"/>
  <c r="F100" i="5" s="1"/>
  <c r="C100" i="5"/>
  <c r="G100" i="5" s="1"/>
  <c r="D100" i="5"/>
  <c r="E100" i="5"/>
  <c r="B101" i="5"/>
  <c r="F101" i="5" s="1"/>
  <c r="C101" i="5"/>
  <c r="G101" i="5" s="1"/>
  <c r="D101" i="5"/>
  <c r="E101" i="5"/>
  <c r="B102" i="5"/>
  <c r="F102" i="5" s="1"/>
  <c r="C102" i="5"/>
  <c r="G102" i="5" s="1"/>
  <c r="D102" i="5"/>
  <c r="E102" i="5"/>
  <c r="B103" i="5"/>
  <c r="F103" i="5" s="1"/>
  <c r="C103" i="5"/>
  <c r="G103" i="5" s="1"/>
  <c r="D103" i="5"/>
  <c r="E103" i="5"/>
  <c r="B104" i="5"/>
  <c r="F104" i="5" s="1"/>
  <c r="C104" i="5"/>
  <c r="G104" i="5" s="1"/>
  <c r="D104" i="5"/>
  <c r="E104" i="5"/>
  <c r="B105" i="5"/>
  <c r="F105" i="5" s="1"/>
  <c r="C105" i="5"/>
  <c r="G105" i="5" s="1"/>
  <c r="D105" i="5"/>
  <c r="E105" i="5"/>
  <c r="B106" i="5"/>
  <c r="F106" i="5" s="1"/>
  <c r="C106" i="5"/>
  <c r="G106" i="5" s="1"/>
  <c r="D106" i="5"/>
  <c r="E106" i="5"/>
  <c r="B107" i="5"/>
  <c r="F107" i="5" s="1"/>
  <c r="C107" i="5"/>
  <c r="G107" i="5" s="1"/>
  <c r="D107" i="5"/>
  <c r="E107" i="5"/>
  <c r="B108" i="5"/>
  <c r="F108" i="5" s="1"/>
  <c r="C108" i="5"/>
  <c r="G108" i="5" s="1"/>
  <c r="D108" i="5"/>
  <c r="E108" i="5"/>
  <c r="B109" i="5"/>
  <c r="F109" i="5" s="1"/>
  <c r="C109" i="5"/>
  <c r="G109" i="5" s="1"/>
  <c r="D109" i="5"/>
  <c r="E109" i="5"/>
  <c r="B110" i="5"/>
  <c r="F110" i="5" s="1"/>
  <c r="C110" i="5"/>
  <c r="G110" i="5" s="1"/>
  <c r="D110" i="5"/>
  <c r="E110" i="5"/>
  <c r="B111" i="5"/>
  <c r="F111" i="5" s="1"/>
  <c r="C111" i="5"/>
  <c r="G111" i="5" s="1"/>
  <c r="D111" i="5"/>
  <c r="E111" i="5"/>
  <c r="B112" i="5"/>
  <c r="F112" i="5" s="1"/>
  <c r="C112" i="5"/>
  <c r="G112" i="5" s="1"/>
  <c r="D112" i="5"/>
  <c r="E112" i="5"/>
  <c r="B113" i="5"/>
  <c r="F113" i="5" s="1"/>
  <c r="C113" i="5"/>
  <c r="G113" i="5" s="1"/>
  <c r="D113" i="5"/>
  <c r="E113" i="5"/>
  <c r="B114" i="5"/>
  <c r="F114" i="5" s="1"/>
  <c r="C114" i="5"/>
  <c r="G114" i="5" s="1"/>
  <c r="D114" i="5"/>
  <c r="E114" i="5"/>
  <c r="B115" i="5"/>
  <c r="F115" i="5" s="1"/>
  <c r="C115" i="5"/>
  <c r="G115" i="5" s="1"/>
  <c r="D115" i="5"/>
  <c r="E115" i="5"/>
  <c r="B116" i="5"/>
  <c r="F116" i="5" s="1"/>
  <c r="C116" i="5"/>
  <c r="G116" i="5" s="1"/>
  <c r="D116" i="5"/>
  <c r="E116" i="5"/>
  <c r="B117" i="5"/>
  <c r="F117" i="5" s="1"/>
  <c r="C117" i="5"/>
  <c r="G117" i="5" s="1"/>
  <c r="D117" i="5"/>
  <c r="E117" i="5"/>
  <c r="B118" i="5"/>
  <c r="F118" i="5" s="1"/>
  <c r="C118" i="5"/>
  <c r="G118" i="5" s="1"/>
  <c r="D118" i="5"/>
  <c r="E118" i="5"/>
  <c r="B119" i="5"/>
  <c r="F119" i="5" s="1"/>
  <c r="C119" i="5"/>
  <c r="G119" i="5" s="1"/>
  <c r="D119" i="5"/>
  <c r="E119" i="5"/>
  <c r="B120" i="5"/>
  <c r="F120" i="5" s="1"/>
  <c r="C120" i="5"/>
  <c r="G120" i="5" s="1"/>
  <c r="D120" i="5"/>
  <c r="E120" i="5"/>
  <c r="B121" i="5"/>
  <c r="F121" i="5" s="1"/>
  <c r="C121" i="5"/>
  <c r="G121" i="5" s="1"/>
  <c r="D121" i="5"/>
  <c r="E121" i="5"/>
  <c r="B122" i="5"/>
  <c r="F122" i="5" s="1"/>
  <c r="C122" i="5"/>
  <c r="G122" i="5" s="1"/>
  <c r="D122" i="5"/>
  <c r="E122" i="5"/>
  <c r="B123" i="5"/>
  <c r="F123" i="5" s="1"/>
  <c r="C123" i="5"/>
  <c r="G123" i="5" s="1"/>
  <c r="D123" i="5"/>
  <c r="E123" i="5"/>
  <c r="B124" i="5"/>
  <c r="F124" i="5" s="1"/>
  <c r="C124" i="5"/>
  <c r="G124" i="5" s="1"/>
  <c r="D124" i="5"/>
  <c r="E124" i="5"/>
  <c r="B125" i="5"/>
  <c r="F125" i="5" s="1"/>
  <c r="C125" i="5"/>
  <c r="G125" i="5" s="1"/>
  <c r="D125" i="5"/>
  <c r="E125" i="5"/>
  <c r="B126" i="5"/>
  <c r="F126" i="5" s="1"/>
  <c r="C126" i="5"/>
  <c r="G126" i="5" s="1"/>
  <c r="D126" i="5"/>
  <c r="E126" i="5"/>
  <c r="B127" i="5"/>
  <c r="F127" i="5" s="1"/>
  <c r="C127" i="5"/>
  <c r="G127" i="5" s="1"/>
  <c r="D127" i="5"/>
  <c r="E127" i="5"/>
  <c r="B128" i="5"/>
  <c r="F128" i="5" s="1"/>
  <c r="C128" i="5"/>
  <c r="G128" i="5" s="1"/>
  <c r="D128" i="5"/>
  <c r="E128" i="5"/>
  <c r="B129" i="5"/>
  <c r="F129" i="5" s="1"/>
  <c r="C129" i="5"/>
  <c r="G129" i="5" s="1"/>
  <c r="D129" i="5"/>
  <c r="E129" i="5"/>
  <c r="B130" i="5"/>
  <c r="F130" i="5" s="1"/>
  <c r="C130" i="5"/>
  <c r="G130" i="5" s="1"/>
  <c r="D130" i="5"/>
  <c r="E130" i="5"/>
  <c r="B131" i="5"/>
  <c r="F131" i="5" s="1"/>
  <c r="C131" i="5"/>
  <c r="G131" i="5" s="1"/>
  <c r="D131" i="5"/>
  <c r="E131" i="5"/>
  <c r="B132" i="5"/>
  <c r="F132" i="5" s="1"/>
  <c r="C132" i="5"/>
  <c r="G132" i="5" s="1"/>
  <c r="D132" i="5"/>
  <c r="E132" i="5"/>
  <c r="B133" i="5"/>
  <c r="F133" i="5" s="1"/>
  <c r="C133" i="5"/>
  <c r="G133" i="5" s="1"/>
  <c r="D133" i="5"/>
  <c r="E133" i="5"/>
  <c r="B134" i="5"/>
  <c r="F134" i="5" s="1"/>
  <c r="C134" i="5"/>
  <c r="G134" i="5" s="1"/>
  <c r="D134" i="5"/>
  <c r="E134" i="5"/>
  <c r="B135" i="5"/>
  <c r="F135" i="5" s="1"/>
  <c r="C135" i="5"/>
  <c r="G135" i="5" s="1"/>
  <c r="D135" i="5"/>
  <c r="E135" i="5"/>
  <c r="B136" i="5"/>
  <c r="F136" i="5" s="1"/>
  <c r="C136" i="5"/>
  <c r="G136" i="5" s="1"/>
  <c r="D136" i="5"/>
  <c r="E136" i="5"/>
  <c r="B137" i="5"/>
  <c r="F137" i="5" s="1"/>
  <c r="C137" i="5"/>
  <c r="G137" i="5" s="1"/>
  <c r="D137" i="5"/>
  <c r="E137" i="5"/>
  <c r="B138" i="5"/>
  <c r="F138" i="5" s="1"/>
  <c r="C138" i="5"/>
  <c r="G138" i="5" s="1"/>
  <c r="D138" i="5"/>
  <c r="E138" i="5"/>
  <c r="B139" i="5"/>
  <c r="F139" i="5" s="1"/>
  <c r="C139" i="5"/>
  <c r="G139" i="5" s="1"/>
  <c r="D139" i="5"/>
  <c r="E139" i="5"/>
  <c r="B140" i="5"/>
  <c r="F140" i="5" s="1"/>
  <c r="C140" i="5"/>
  <c r="G140" i="5" s="1"/>
  <c r="D140" i="5"/>
  <c r="E140" i="5"/>
  <c r="B141" i="5"/>
  <c r="F141" i="5" s="1"/>
  <c r="C141" i="5"/>
  <c r="G141" i="5" s="1"/>
  <c r="D141" i="5"/>
  <c r="E141" i="5"/>
  <c r="B142" i="5"/>
  <c r="F142" i="5" s="1"/>
  <c r="C142" i="5"/>
  <c r="G142" i="5" s="1"/>
  <c r="D142" i="5"/>
  <c r="E142" i="5"/>
  <c r="B143" i="5"/>
  <c r="F143" i="5" s="1"/>
  <c r="C143" i="5"/>
  <c r="G143" i="5" s="1"/>
  <c r="D143" i="5"/>
  <c r="E143" i="5"/>
  <c r="B144" i="5"/>
  <c r="F144" i="5" s="1"/>
  <c r="C144" i="5"/>
  <c r="G144" i="5" s="1"/>
  <c r="D144" i="5"/>
  <c r="E144" i="5"/>
  <c r="B145" i="5"/>
  <c r="F145" i="5" s="1"/>
  <c r="C145" i="5"/>
  <c r="G145" i="5" s="1"/>
  <c r="D145" i="5"/>
  <c r="E145" i="5"/>
  <c r="B146" i="5"/>
  <c r="F146" i="5" s="1"/>
  <c r="C146" i="5"/>
  <c r="G146" i="5" s="1"/>
  <c r="D146" i="5"/>
  <c r="E146" i="5"/>
  <c r="B147" i="5"/>
  <c r="F147" i="5" s="1"/>
  <c r="C147" i="5"/>
  <c r="G147" i="5" s="1"/>
  <c r="D147" i="5"/>
  <c r="E147" i="5"/>
  <c r="B148" i="5"/>
  <c r="F148" i="5" s="1"/>
  <c r="C148" i="5"/>
  <c r="G148" i="5" s="1"/>
  <c r="D148" i="5"/>
  <c r="E148" i="5"/>
  <c r="B149" i="5"/>
  <c r="F149" i="5" s="1"/>
  <c r="C149" i="5"/>
  <c r="G149" i="5" s="1"/>
  <c r="D149" i="5"/>
  <c r="E149" i="5"/>
  <c r="B150" i="5"/>
  <c r="F150" i="5" s="1"/>
  <c r="C150" i="5"/>
  <c r="G150" i="5" s="1"/>
  <c r="D150" i="5"/>
  <c r="E150" i="5"/>
  <c r="B151" i="5"/>
  <c r="F151" i="5" s="1"/>
  <c r="C151" i="5"/>
  <c r="G151" i="5" s="1"/>
  <c r="D151" i="5"/>
  <c r="E151" i="5"/>
  <c r="B152" i="5"/>
  <c r="F152" i="5" s="1"/>
  <c r="C152" i="5"/>
  <c r="G152" i="5" s="1"/>
  <c r="D152" i="5"/>
  <c r="E152" i="5"/>
  <c r="B153" i="5"/>
  <c r="F153" i="5" s="1"/>
  <c r="C153" i="5"/>
  <c r="G153" i="5" s="1"/>
  <c r="D153" i="5"/>
  <c r="E153" i="5"/>
  <c r="B154" i="5"/>
  <c r="F154" i="5" s="1"/>
  <c r="C154" i="5"/>
  <c r="G154" i="5" s="1"/>
  <c r="D154" i="5"/>
  <c r="E154" i="5"/>
  <c r="B155" i="5"/>
  <c r="F155" i="5" s="1"/>
  <c r="C155" i="5"/>
  <c r="G155" i="5" s="1"/>
  <c r="D155" i="5"/>
  <c r="E155" i="5"/>
  <c r="B156" i="5"/>
  <c r="F156" i="5" s="1"/>
  <c r="C156" i="5"/>
  <c r="G156" i="5" s="1"/>
  <c r="D156" i="5"/>
  <c r="E156" i="5"/>
  <c r="B157" i="5"/>
  <c r="F157" i="5" s="1"/>
  <c r="C157" i="5"/>
  <c r="G157" i="5" s="1"/>
  <c r="D157" i="5"/>
  <c r="E157" i="5"/>
  <c r="B158" i="5"/>
  <c r="F158" i="5" s="1"/>
  <c r="C158" i="5"/>
  <c r="G158" i="5" s="1"/>
  <c r="D158" i="5"/>
  <c r="E158" i="5"/>
  <c r="B159" i="5"/>
  <c r="F159" i="5" s="1"/>
  <c r="C159" i="5"/>
  <c r="G159" i="5" s="1"/>
  <c r="D159" i="5"/>
  <c r="E159" i="5"/>
  <c r="B160" i="5"/>
  <c r="F160" i="5" s="1"/>
  <c r="C160" i="5"/>
  <c r="G160" i="5" s="1"/>
  <c r="D160" i="5"/>
  <c r="E160" i="5"/>
  <c r="B161" i="5"/>
  <c r="F161" i="5" s="1"/>
  <c r="C161" i="5"/>
  <c r="G161" i="5" s="1"/>
  <c r="D161" i="5"/>
  <c r="E161" i="5"/>
  <c r="B162" i="5"/>
  <c r="F162" i="5" s="1"/>
  <c r="C162" i="5"/>
  <c r="G162" i="5" s="1"/>
  <c r="D162" i="5"/>
  <c r="E162" i="5"/>
  <c r="B163" i="5"/>
  <c r="F163" i="5" s="1"/>
  <c r="C163" i="5"/>
  <c r="G163" i="5" s="1"/>
  <c r="D163" i="5"/>
  <c r="E163" i="5"/>
  <c r="B164" i="5"/>
  <c r="F164" i="5" s="1"/>
  <c r="C164" i="5"/>
  <c r="G164" i="5" s="1"/>
  <c r="D164" i="5"/>
  <c r="E164" i="5"/>
  <c r="B165" i="5"/>
  <c r="F165" i="5" s="1"/>
  <c r="C165" i="5"/>
  <c r="G165" i="5" s="1"/>
  <c r="D165" i="5"/>
  <c r="E165" i="5"/>
  <c r="B166" i="5"/>
  <c r="F166" i="5" s="1"/>
  <c r="C166" i="5"/>
  <c r="G166" i="5" s="1"/>
  <c r="D166" i="5"/>
  <c r="E166" i="5"/>
  <c r="B167" i="5"/>
  <c r="F167" i="5" s="1"/>
  <c r="C167" i="5"/>
  <c r="G167" i="5" s="1"/>
  <c r="D167" i="5"/>
  <c r="E167" i="5"/>
  <c r="B168" i="5"/>
  <c r="F168" i="5" s="1"/>
  <c r="C168" i="5"/>
  <c r="G168" i="5" s="1"/>
  <c r="D168" i="5"/>
  <c r="E168" i="5"/>
  <c r="B169" i="5"/>
  <c r="F169" i="5" s="1"/>
  <c r="C169" i="5"/>
  <c r="G169" i="5" s="1"/>
  <c r="D169" i="5"/>
  <c r="E169" i="5"/>
  <c r="B170" i="5"/>
  <c r="F170" i="5" s="1"/>
  <c r="C170" i="5"/>
  <c r="G170" i="5" s="1"/>
  <c r="D170" i="5"/>
  <c r="E170" i="5"/>
  <c r="B171" i="5"/>
  <c r="F171" i="5" s="1"/>
  <c r="C171" i="5"/>
  <c r="G171" i="5" s="1"/>
  <c r="D171" i="5"/>
  <c r="E171" i="5"/>
  <c r="B172" i="5"/>
  <c r="F172" i="5" s="1"/>
  <c r="C172" i="5"/>
  <c r="G172" i="5" s="1"/>
  <c r="D172" i="5"/>
  <c r="E172" i="5"/>
  <c r="B173" i="5"/>
  <c r="F173" i="5" s="1"/>
  <c r="C173" i="5"/>
  <c r="G173" i="5" s="1"/>
  <c r="D173" i="5"/>
  <c r="E173" i="5"/>
  <c r="B174" i="5"/>
  <c r="F174" i="5" s="1"/>
  <c r="C174" i="5"/>
  <c r="G174" i="5" s="1"/>
  <c r="D174" i="5"/>
  <c r="E174" i="5"/>
  <c r="B175" i="5"/>
  <c r="F175" i="5" s="1"/>
  <c r="C175" i="5"/>
  <c r="G175" i="5" s="1"/>
  <c r="D175" i="5"/>
  <c r="E175" i="5"/>
  <c r="B176" i="5"/>
  <c r="F176" i="5" s="1"/>
  <c r="C176" i="5"/>
  <c r="G176" i="5" s="1"/>
  <c r="D176" i="5"/>
  <c r="E176" i="5"/>
  <c r="B177" i="5"/>
  <c r="F177" i="5" s="1"/>
  <c r="C177" i="5"/>
  <c r="G177" i="5" s="1"/>
  <c r="D177" i="5"/>
  <c r="E177" i="5"/>
  <c r="B178" i="5"/>
  <c r="F178" i="5" s="1"/>
  <c r="C178" i="5"/>
  <c r="G178" i="5" s="1"/>
  <c r="D178" i="5"/>
  <c r="E178" i="5"/>
  <c r="B179" i="5"/>
  <c r="F179" i="5" s="1"/>
  <c r="C179" i="5"/>
  <c r="G179" i="5" s="1"/>
  <c r="D179" i="5"/>
  <c r="E179" i="5"/>
  <c r="B180" i="5"/>
  <c r="F180" i="5" s="1"/>
  <c r="C180" i="5"/>
  <c r="G180" i="5" s="1"/>
  <c r="D180" i="5"/>
  <c r="E180" i="5"/>
  <c r="B181" i="5"/>
  <c r="F181" i="5" s="1"/>
  <c r="C181" i="5"/>
  <c r="G181" i="5" s="1"/>
  <c r="D181" i="5"/>
  <c r="E181" i="5"/>
  <c r="B182" i="5"/>
  <c r="F182" i="5" s="1"/>
  <c r="C182" i="5"/>
  <c r="G182" i="5" s="1"/>
  <c r="D182" i="5"/>
  <c r="E182" i="5"/>
  <c r="B183" i="5"/>
  <c r="F183" i="5" s="1"/>
  <c r="C183" i="5"/>
  <c r="G183" i="5" s="1"/>
  <c r="D183" i="5"/>
  <c r="E183" i="5"/>
  <c r="B184" i="5"/>
  <c r="F184" i="5" s="1"/>
  <c r="C184" i="5"/>
  <c r="G184" i="5" s="1"/>
  <c r="D184" i="5"/>
  <c r="E184" i="5"/>
  <c r="B185" i="5"/>
  <c r="F185" i="5" s="1"/>
  <c r="C185" i="5"/>
  <c r="G185" i="5" s="1"/>
  <c r="D185" i="5"/>
  <c r="E185" i="5"/>
  <c r="B186" i="5"/>
  <c r="F186" i="5" s="1"/>
  <c r="C186" i="5"/>
  <c r="G186" i="5" s="1"/>
  <c r="D186" i="5"/>
  <c r="E186" i="5"/>
  <c r="B187" i="5"/>
  <c r="F187" i="5" s="1"/>
  <c r="C187" i="5"/>
  <c r="G187" i="5" s="1"/>
  <c r="D187" i="5"/>
  <c r="E187" i="5"/>
  <c r="B188" i="5"/>
  <c r="F188" i="5" s="1"/>
  <c r="C188" i="5"/>
  <c r="G188" i="5" s="1"/>
  <c r="D188" i="5"/>
  <c r="E188" i="5"/>
  <c r="B189" i="5"/>
  <c r="F189" i="5" s="1"/>
  <c r="C189" i="5"/>
  <c r="G189" i="5" s="1"/>
  <c r="D189" i="5"/>
  <c r="E189" i="5"/>
  <c r="B190" i="5"/>
  <c r="F190" i="5" s="1"/>
  <c r="C190" i="5"/>
  <c r="G190" i="5" s="1"/>
  <c r="D190" i="5"/>
  <c r="E190" i="5"/>
  <c r="B191" i="5"/>
  <c r="F191" i="5" s="1"/>
  <c r="C191" i="5"/>
  <c r="G191" i="5" s="1"/>
  <c r="D191" i="5"/>
  <c r="E191" i="5"/>
  <c r="B192" i="5"/>
  <c r="F192" i="5" s="1"/>
  <c r="C192" i="5"/>
  <c r="G192" i="5" s="1"/>
  <c r="D192" i="5"/>
  <c r="E192" i="5"/>
  <c r="B193" i="5"/>
  <c r="F193" i="5" s="1"/>
  <c r="C193" i="5"/>
  <c r="G193" i="5" s="1"/>
  <c r="D193" i="5"/>
  <c r="E193" i="5"/>
  <c r="B194" i="5"/>
  <c r="F194" i="5" s="1"/>
  <c r="C194" i="5"/>
  <c r="G194" i="5" s="1"/>
  <c r="D194" i="5"/>
  <c r="E194" i="5"/>
  <c r="B195" i="5"/>
  <c r="F195" i="5" s="1"/>
  <c r="C195" i="5"/>
  <c r="G195" i="5" s="1"/>
  <c r="D195" i="5"/>
  <c r="E195" i="5"/>
  <c r="B196" i="5"/>
  <c r="F196" i="5" s="1"/>
  <c r="C196" i="5"/>
  <c r="G196" i="5" s="1"/>
  <c r="D196" i="5"/>
  <c r="E196" i="5"/>
  <c r="B197" i="5"/>
  <c r="F197" i="5" s="1"/>
  <c r="C197" i="5"/>
  <c r="G197" i="5" s="1"/>
  <c r="D197" i="5"/>
  <c r="E197" i="5"/>
  <c r="B198" i="5"/>
  <c r="F198" i="5" s="1"/>
  <c r="C198" i="5"/>
  <c r="G198" i="5" s="1"/>
  <c r="D198" i="5"/>
  <c r="E198" i="5"/>
  <c r="B199" i="5"/>
  <c r="F199" i="5" s="1"/>
  <c r="C199" i="5"/>
  <c r="G199" i="5" s="1"/>
  <c r="D199" i="5"/>
  <c r="E199" i="5"/>
  <c r="B200" i="5"/>
  <c r="F200" i="5" s="1"/>
  <c r="C200" i="5"/>
  <c r="G200" i="5" s="1"/>
  <c r="D200" i="5"/>
  <c r="E200" i="5"/>
  <c r="B201" i="5"/>
  <c r="F201" i="5" s="1"/>
  <c r="C201" i="5"/>
  <c r="G201" i="5" s="1"/>
  <c r="D201" i="5"/>
  <c r="E201" i="5"/>
  <c r="B202" i="5"/>
  <c r="F202" i="5" s="1"/>
  <c r="C202" i="5"/>
  <c r="G202" i="5" s="1"/>
  <c r="D202" i="5"/>
  <c r="E202" i="5"/>
  <c r="B203" i="5"/>
  <c r="F203" i="5" s="1"/>
  <c r="C203" i="5"/>
  <c r="G203" i="5" s="1"/>
  <c r="D203" i="5"/>
  <c r="E203" i="5"/>
  <c r="B204" i="5"/>
  <c r="F204" i="5" s="1"/>
  <c r="C204" i="5"/>
  <c r="G204" i="5" s="1"/>
  <c r="D204" i="5"/>
  <c r="E204" i="5"/>
  <c r="B205" i="5"/>
  <c r="F205" i="5" s="1"/>
  <c r="C205" i="5"/>
  <c r="G205" i="5" s="1"/>
  <c r="D205" i="5"/>
  <c r="E205" i="5"/>
  <c r="B206" i="5"/>
  <c r="F206" i="5" s="1"/>
  <c r="C206" i="5"/>
  <c r="G206" i="5" s="1"/>
  <c r="D206" i="5"/>
  <c r="E206" i="5"/>
  <c r="B207" i="5"/>
  <c r="F207" i="5" s="1"/>
  <c r="C207" i="5"/>
  <c r="G207" i="5" s="1"/>
  <c r="D207" i="5"/>
  <c r="E207" i="5"/>
  <c r="B208" i="5"/>
  <c r="F208" i="5" s="1"/>
  <c r="C208" i="5"/>
  <c r="G208" i="5" s="1"/>
  <c r="D208" i="5"/>
  <c r="E208" i="5"/>
  <c r="B209" i="5"/>
  <c r="F209" i="5" s="1"/>
  <c r="C209" i="5"/>
  <c r="G209" i="5" s="1"/>
  <c r="D209" i="5"/>
  <c r="E209" i="5"/>
  <c r="B210" i="5"/>
  <c r="F210" i="5" s="1"/>
  <c r="C210" i="5"/>
  <c r="G210" i="5" s="1"/>
  <c r="D210" i="5"/>
  <c r="E210" i="5"/>
  <c r="B211" i="5"/>
  <c r="F211" i="5" s="1"/>
  <c r="C211" i="5"/>
  <c r="G211" i="5" s="1"/>
  <c r="D211" i="5"/>
  <c r="E211" i="5"/>
  <c r="B212" i="5"/>
  <c r="F212" i="5" s="1"/>
  <c r="C212" i="5"/>
  <c r="G212" i="5" s="1"/>
  <c r="D212" i="5"/>
  <c r="E212" i="5"/>
  <c r="B213" i="5"/>
  <c r="F213" i="5" s="1"/>
  <c r="C213" i="5"/>
  <c r="G213" i="5" s="1"/>
  <c r="D213" i="5"/>
  <c r="E213" i="5"/>
  <c r="B214" i="5"/>
  <c r="F214" i="5" s="1"/>
  <c r="C214" i="5"/>
  <c r="G214" i="5" s="1"/>
  <c r="D214" i="5"/>
  <c r="E214" i="5"/>
  <c r="B215" i="5"/>
  <c r="F215" i="5" s="1"/>
  <c r="C215" i="5"/>
  <c r="G215" i="5" s="1"/>
  <c r="D215" i="5"/>
  <c r="E215" i="5"/>
  <c r="B216" i="5"/>
  <c r="F216" i="5" s="1"/>
  <c r="C216" i="5"/>
  <c r="G216" i="5" s="1"/>
  <c r="D216" i="5"/>
  <c r="E216" i="5"/>
  <c r="B217" i="5"/>
  <c r="F217" i="5" s="1"/>
  <c r="C217" i="5"/>
  <c r="G217" i="5" s="1"/>
  <c r="D217" i="5"/>
  <c r="E217" i="5"/>
  <c r="B218" i="5"/>
  <c r="F218" i="5" s="1"/>
  <c r="C218" i="5"/>
  <c r="G218" i="5" s="1"/>
  <c r="D218" i="5"/>
  <c r="E218" i="5"/>
  <c r="B219" i="5"/>
  <c r="F219" i="5" s="1"/>
  <c r="C219" i="5"/>
  <c r="G219" i="5" s="1"/>
  <c r="D219" i="5"/>
  <c r="E219" i="5"/>
  <c r="B220" i="5"/>
  <c r="F220" i="5" s="1"/>
  <c r="C220" i="5"/>
  <c r="G220" i="5" s="1"/>
  <c r="D220" i="5"/>
  <c r="E220" i="5"/>
  <c r="B221" i="5"/>
  <c r="F221" i="5" s="1"/>
  <c r="C221" i="5"/>
  <c r="G221" i="5" s="1"/>
  <c r="D221" i="5"/>
  <c r="E221" i="5"/>
  <c r="B222" i="5"/>
  <c r="F222" i="5" s="1"/>
  <c r="C222" i="5"/>
  <c r="G222" i="5" s="1"/>
  <c r="D222" i="5"/>
  <c r="E222" i="5"/>
  <c r="B223" i="5"/>
  <c r="F223" i="5" s="1"/>
  <c r="C223" i="5"/>
  <c r="G223" i="5" s="1"/>
  <c r="D223" i="5"/>
  <c r="E223" i="5"/>
  <c r="B224" i="5"/>
  <c r="F224" i="5" s="1"/>
  <c r="C224" i="5"/>
  <c r="G224" i="5" s="1"/>
  <c r="D224" i="5"/>
  <c r="E224" i="5"/>
  <c r="B225" i="5"/>
  <c r="F225" i="5" s="1"/>
  <c r="C225" i="5"/>
  <c r="G225" i="5" s="1"/>
  <c r="D225" i="5"/>
  <c r="E225" i="5"/>
  <c r="B226" i="5"/>
  <c r="F226" i="5" s="1"/>
  <c r="C226" i="5"/>
  <c r="G226" i="5" s="1"/>
  <c r="D226" i="5"/>
  <c r="E226" i="5"/>
  <c r="B227" i="5"/>
  <c r="F227" i="5" s="1"/>
  <c r="C227" i="5"/>
  <c r="G227" i="5" s="1"/>
  <c r="D227" i="5"/>
  <c r="E227" i="5"/>
  <c r="B228" i="5"/>
  <c r="F228" i="5" s="1"/>
  <c r="C228" i="5"/>
  <c r="G228" i="5" s="1"/>
  <c r="D228" i="5"/>
  <c r="E228" i="5"/>
  <c r="B229" i="5"/>
  <c r="F229" i="5" s="1"/>
  <c r="C229" i="5"/>
  <c r="G229" i="5" s="1"/>
  <c r="D229" i="5"/>
  <c r="E229" i="5"/>
  <c r="B230" i="5"/>
  <c r="F230" i="5" s="1"/>
  <c r="C230" i="5"/>
  <c r="G230" i="5" s="1"/>
  <c r="D230" i="5"/>
  <c r="E230" i="5"/>
  <c r="B231" i="5"/>
  <c r="F231" i="5" s="1"/>
  <c r="C231" i="5"/>
  <c r="G231" i="5" s="1"/>
  <c r="D231" i="5"/>
  <c r="E231" i="5"/>
  <c r="B232" i="5"/>
  <c r="F232" i="5" s="1"/>
  <c r="C232" i="5"/>
  <c r="G232" i="5" s="1"/>
  <c r="D232" i="5"/>
  <c r="E232" i="5"/>
  <c r="B233" i="5"/>
  <c r="F233" i="5" s="1"/>
  <c r="C233" i="5"/>
  <c r="G233" i="5" s="1"/>
  <c r="D233" i="5"/>
  <c r="E233" i="5"/>
  <c r="B234" i="5"/>
  <c r="F234" i="5" s="1"/>
  <c r="C234" i="5"/>
  <c r="G234" i="5" s="1"/>
  <c r="D234" i="5"/>
  <c r="E234" i="5"/>
  <c r="B235" i="5"/>
  <c r="F235" i="5" s="1"/>
  <c r="C235" i="5"/>
  <c r="G235" i="5" s="1"/>
  <c r="D235" i="5"/>
  <c r="E235" i="5"/>
  <c r="B236" i="5"/>
  <c r="F236" i="5" s="1"/>
  <c r="C236" i="5"/>
  <c r="G236" i="5" s="1"/>
  <c r="D236" i="5"/>
  <c r="E236" i="5"/>
  <c r="B237" i="5"/>
  <c r="F237" i="5" s="1"/>
  <c r="C237" i="5"/>
  <c r="G237" i="5" s="1"/>
  <c r="D237" i="5"/>
  <c r="E237" i="5"/>
  <c r="B238" i="5"/>
  <c r="F238" i="5" s="1"/>
  <c r="C238" i="5"/>
  <c r="G238" i="5" s="1"/>
  <c r="D238" i="5"/>
  <c r="E238" i="5"/>
  <c r="B239" i="5"/>
  <c r="F239" i="5" s="1"/>
  <c r="C239" i="5"/>
  <c r="G239" i="5" s="1"/>
  <c r="D239" i="5"/>
  <c r="E239" i="5"/>
  <c r="B240" i="5"/>
  <c r="F240" i="5" s="1"/>
  <c r="C240" i="5"/>
  <c r="G240" i="5" s="1"/>
  <c r="D240" i="5"/>
  <c r="E240" i="5"/>
  <c r="B241" i="5"/>
  <c r="F241" i="5" s="1"/>
  <c r="C241" i="5"/>
  <c r="G241" i="5" s="1"/>
  <c r="D241" i="5"/>
  <c r="E241" i="5"/>
  <c r="B242" i="5"/>
  <c r="F242" i="5" s="1"/>
  <c r="C242" i="5"/>
  <c r="G242" i="5" s="1"/>
  <c r="D242" i="5"/>
  <c r="E242" i="5"/>
  <c r="B243" i="5"/>
  <c r="F243" i="5" s="1"/>
  <c r="C243" i="5"/>
  <c r="G243" i="5" s="1"/>
  <c r="D243" i="5"/>
  <c r="E243" i="5"/>
  <c r="B244" i="5"/>
  <c r="F244" i="5" s="1"/>
  <c r="C244" i="5"/>
  <c r="G244" i="5" s="1"/>
  <c r="D244" i="5"/>
  <c r="E244" i="5"/>
  <c r="B245" i="5"/>
  <c r="F245" i="5" s="1"/>
  <c r="C245" i="5"/>
  <c r="G245" i="5" s="1"/>
  <c r="D245" i="5"/>
  <c r="E245" i="5"/>
  <c r="B246" i="5"/>
  <c r="F246" i="5" s="1"/>
  <c r="C246" i="5"/>
  <c r="G246" i="5" s="1"/>
  <c r="D246" i="5"/>
  <c r="E246" i="5"/>
  <c r="B247" i="5"/>
  <c r="F247" i="5" s="1"/>
  <c r="C247" i="5"/>
  <c r="G247" i="5" s="1"/>
  <c r="D247" i="5"/>
  <c r="E247" i="5"/>
  <c r="B248" i="5"/>
  <c r="F248" i="5" s="1"/>
  <c r="C248" i="5"/>
  <c r="G248" i="5" s="1"/>
  <c r="D248" i="5"/>
  <c r="E248" i="5"/>
  <c r="B249" i="5"/>
  <c r="F249" i="5" s="1"/>
  <c r="C249" i="5"/>
  <c r="G249" i="5" s="1"/>
  <c r="D249" i="5"/>
  <c r="E249" i="5"/>
  <c r="B250" i="5"/>
  <c r="F250" i="5" s="1"/>
  <c r="C250" i="5"/>
  <c r="G250" i="5" s="1"/>
  <c r="D250" i="5"/>
  <c r="E250" i="5"/>
  <c r="B251" i="5"/>
  <c r="F251" i="5" s="1"/>
  <c r="C251" i="5"/>
  <c r="G251" i="5" s="1"/>
  <c r="D251" i="5"/>
  <c r="E251" i="5"/>
  <c r="B252" i="5"/>
  <c r="F252" i="5" s="1"/>
  <c r="C252" i="5"/>
  <c r="G252" i="5" s="1"/>
  <c r="D252" i="5"/>
  <c r="E252" i="5"/>
  <c r="B253" i="5"/>
  <c r="F253" i="5" s="1"/>
  <c r="C253" i="5"/>
  <c r="G253" i="5" s="1"/>
  <c r="D253" i="5"/>
  <c r="E253" i="5"/>
  <c r="B254" i="5"/>
  <c r="F254" i="5" s="1"/>
  <c r="C254" i="5"/>
  <c r="G254" i="5" s="1"/>
  <c r="D254" i="5"/>
  <c r="E254" i="5"/>
  <c r="B255" i="5"/>
  <c r="F255" i="5" s="1"/>
  <c r="C255" i="5"/>
  <c r="G255" i="5" s="1"/>
  <c r="D255" i="5"/>
  <c r="E255" i="5"/>
  <c r="B256" i="5"/>
  <c r="F256" i="5" s="1"/>
  <c r="C256" i="5"/>
  <c r="G256" i="5" s="1"/>
  <c r="D256" i="5"/>
  <c r="E256" i="5"/>
  <c r="B257" i="5"/>
  <c r="F257" i="5" s="1"/>
  <c r="C257" i="5"/>
  <c r="G257" i="5" s="1"/>
  <c r="D257" i="5"/>
  <c r="E257" i="5"/>
  <c r="B258" i="5"/>
  <c r="F258" i="5" s="1"/>
  <c r="C258" i="5"/>
  <c r="G258" i="5" s="1"/>
  <c r="D258" i="5"/>
  <c r="E258" i="5"/>
  <c r="B259" i="5"/>
  <c r="F259" i="5" s="1"/>
  <c r="C259" i="5"/>
  <c r="G259" i="5" s="1"/>
  <c r="D259" i="5"/>
  <c r="E259" i="5"/>
  <c r="B260" i="5"/>
  <c r="F260" i="5" s="1"/>
  <c r="C260" i="5"/>
  <c r="G260" i="5" s="1"/>
  <c r="D260" i="5"/>
  <c r="E260" i="5"/>
  <c r="B261" i="5"/>
  <c r="F261" i="5" s="1"/>
  <c r="C261" i="5"/>
  <c r="G261" i="5" s="1"/>
  <c r="D261" i="5"/>
  <c r="E261" i="5"/>
  <c r="B262" i="5"/>
  <c r="F262" i="5" s="1"/>
  <c r="C262" i="5"/>
  <c r="G262" i="5" s="1"/>
  <c r="D262" i="5"/>
  <c r="E262" i="5"/>
  <c r="B263" i="5"/>
  <c r="F263" i="5" s="1"/>
  <c r="C263" i="5"/>
  <c r="G263" i="5" s="1"/>
  <c r="D263" i="5"/>
  <c r="E263" i="5"/>
  <c r="B264" i="5"/>
  <c r="F264" i="5" s="1"/>
  <c r="C264" i="5"/>
  <c r="G264" i="5" s="1"/>
  <c r="D264" i="5"/>
  <c r="E264" i="5"/>
  <c r="B265" i="5"/>
  <c r="F265" i="5" s="1"/>
  <c r="C265" i="5"/>
  <c r="G265" i="5" s="1"/>
  <c r="D265" i="5"/>
  <c r="E265" i="5"/>
  <c r="B266" i="5"/>
  <c r="F266" i="5" s="1"/>
  <c r="C266" i="5"/>
  <c r="G266" i="5" s="1"/>
  <c r="D266" i="5"/>
  <c r="E266" i="5"/>
  <c r="B267" i="5"/>
  <c r="F267" i="5" s="1"/>
  <c r="C267" i="5"/>
  <c r="G267" i="5" s="1"/>
  <c r="D267" i="5"/>
  <c r="E267" i="5"/>
  <c r="B268" i="5"/>
  <c r="F268" i="5" s="1"/>
  <c r="C268" i="5"/>
  <c r="G268" i="5" s="1"/>
  <c r="D268" i="5"/>
  <c r="E268" i="5"/>
  <c r="B269" i="5"/>
  <c r="F269" i="5" s="1"/>
  <c r="C269" i="5"/>
  <c r="G269" i="5" s="1"/>
  <c r="D269" i="5"/>
  <c r="E269" i="5"/>
  <c r="B270" i="5"/>
  <c r="F270" i="5" s="1"/>
  <c r="C270" i="5"/>
  <c r="G270" i="5" s="1"/>
  <c r="D270" i="5"/>
  <c r="E270" i="5"/>
  <c r="B271" i="5"/>
  <c r="F271" i="5" s="1"/>
  <c r="C271" i="5"/>
  <c r="G271" i="5" s="1"/>
  <c r="D271" i="5"/>
  <c r="E271" i="5"/>
  <c r="B272" i="5"/>
  <c r="F272" i="5" s="1"/>
  <c r="C272" i="5"/>
  <c r="G272" i="5" s="1"/>
  <c r="D272" i="5"/>
  <c r="E272" i="5"/>
  <c r="B273" i="5"/>
  <c r="F273" i="5" s="1"/>
  <c r="C273" i="5"/>
  <c r="G273" i="5" s="1"/>
  <c r="D273" i="5"/>
  <c r="E273" i="5"/>
  <c r="B274" i="5"/>
  <c r="F274" i="5" s="1"/>
  <c r="C274" i="5"/>
  <c r="G274" i="5" s="1"/>
  <c r="D274" i="5"/>
  <c r="E274" i="5"/>
  <c r="B275" i="5"/>
  <c r="F275" i="5" s="1"/>
  <c r="C275" i="5"/>
  <c r="G275" i="5" s="1"/>
  <c r="D275" i="5"/>
  <c r="E275" i="5"/>
  <c r="B276" i="5"/>
  <c r="F276" i="5" s="1"/>
  <c r="C276" i="5"/>
  <c r="G276" i="5" s="1"/>
  <c r="D276" i="5"/>
  <c r="E276" i="5"/>
  <c r="B277" i="5"/>
  <c r="F277" i="5" s="1"/>
  <c r="C277" i="5"/>
  <c r="G277" i="5" s="1"/>
  <c r="D277" i="5"/>
  <c r="E277" i="5"/>
  <c r="B278" i="5"/>
  <c r="F278" i="5" s="1"/>
  <c r="C278" i="5"/>
  <c r="G278" i="5" s="1"/>
  <c r="D278" i="5"/>
  <c r="E278" i="5"/>
  <c r="B279" i="5"/>
  <c r="F279" i="5" s="1"/>
  <c r="C279" i="5"/>
  <c r="G279" i="5" s="1"/>
  <c r="D279" i="5"/>
  <c r="E279" i="5"/>
  <c r="B280" i="5"/>
  <c r="F280" i="5" s="1"/>
  <c r="C280" i="5"/>
  <c r="G280" i="5" s="1"/>
  <c r="D280" i="5"/>
  <c r="E280" i="5"/>
  <c r="B281" i="5"/>
  <c r="F281" i="5" s="1"/>
  <c r="C281" i="5"/>
  <c r="G281" i="5" s="1"/>
  <c r="D281" i="5"/>
  <c r="E281" i="5"/>
  <c r="B282" i="5"/>
  <c r="F282" i="5" s="1"/>
  <c r="C282" i="5"/>
  <c r="G282" i="5" s="1"/>
  <c r="D282" i="5"/>
  <c r="E282" i="5"/>
  <c r="B283" i="5"/>
  <c r="F283" i="5" s="1"/>
  <c r="C283" i="5"/>
  <c r="G283" i="5" s="1"/>
  <c r="D283" i="5"/>
  <c r="E283" i="5"/>
  <c r="B284" i="5"/>
  <c r="F284" i="5" s="1"/>
  <c r="C284" i="5"/>
  <c r="G284" i="5" s="1"/>
  <c r="D284" i="5"/>
  <c r="E284" i="5"/>
  <c r="B285" i="5"/>
  <c r="F285" i="5" s="1"/>
  <c r="C285" i="5"/>
  <c r="G285" i="5" s="1"/>
  <c r="D285" i="5"/>
  <c r="E285" i="5"/>
  <c r="B286" i="5"/>
  <c r="F286" i="5" s="1"/>
  <c r="C286" i="5"/>
  <c r="G286" i="5" s="1"/>
  <c r="D286" i="5"/>
  <c r="E286" i="5"/>
  <c r="B287" i="5"/>
  <c r="F287" i="5" s="1"/>
  <c r="C287" i="5"/>
  <c r="G287" i="5" s="1"/>
  <c r="D287" i="5"/>
  <c r="E287" i="5"/>
  <c r="B288" i="5"/>
  <c r="F288" i="5" s="1"/>
  <c r="C288" i="5"/>
  <c r="G288" i="5" s="1"/>
  <c r="D288" i="5"/>
  <c r="E288" i="5"/>
  <c r="B289" i="5"/>
  <c r="F289" i="5" s="1"/>
  <c r="C289" i="5"/>
  <c r="G289" i="5" s="1"/>
  <c r="D289" i="5"/>
  <c r="E289" i="5"/>
  <c r="B290" i="5"/>
  <c r="F290" i="5" s="1"/>
  <c r="C290" i="5"/>
  <c r="G290" i="5" s="1"/>
  <c r="D290" i="5"/>
  <c r="E290" i="5"/>
  <c r="B291" i="5"/>
  <c r="F291" i="5" s="1"/>
  <c r="C291" i="5"/>
  <c r="G291" i="5" s="1"/>
  <c r="D291" i="5"/>
  <c r="E291" i="5"/>
  <c r="B292" i="5"/>
  <c r="F292" i="5" s="1"/>
  <c r="C292" i="5"/>
  <c r="G292" i="5" s="1"/>
  <c r="D292" i="5"/>
  <c r="E292" i="5"/>
  <c r="B293" i="5"/>
  <c r="F293" i="5" s="1"/>
  <c r="C293" i="5"/>
  <c r="G293" i="5" s="1"/>
  <c r="D293" i="5"/>
  <c r="E293" i="5"/>
  <c r="B294" i="5"/>
  <c r="F294" i="5" s="1"/>
  <c r="C294" i="5"/>
  <c r="G294" i="5" s="1"/>
  <c r="D294" i="5"/>
  <c r="E294" i="5"/>
  <c r="B295" i="5"/>
  <c r="F295" i="5" s="1"/>
  <c r="C295" i="5"/>
  <c r="G295" i="5" s="1"/>
  <c r="D295" i="5"/>
  <c r="E295" i="5"/>
  <c r="B296" i="5"/>
  <c r="F296" i="5" s="1"/>
  <c r="C296" i="5"/>
  <c r="G296" i="5" s="1"/>
  <c r="D296" i="5"/>
  <c r="E296" i="5"/>
  <c r="B297" i="5"/>
  <c r="F297" i="5" s="1"/>
  <c r="C297" i="5"/>
  <c r="G297" i="5" s="1"/>
  <c r="D297" i="5"/>
  <c r="E297" i="5"/>
  <c r="B298" i="5"/>
  <c r="F298" i="5" s="1"/>
  <c r="C298" i="5"/>
  <c r="G298" i="5" s="1"/>
  <c r="D298" i="5"/>
  <c r="E298" i="5"/>
  <c r="B299" i="5"/>
  <c r="F299" i="5" s="1"/>
  <c r="C299" i="5"/>
  <c r="G299" i="5" s="1"/>
  <c r="D299" i="5"/>
  <c r="E299" i="5"/>
  <c r="B300" i="5"/>
  <c r="F300" i="5" s="1"/>
  <c r="C300" i="5"/>
  <c r="G300" i="5" s="1"/>
  <c r="D300" i="5"/>
  <c r="E300" i="5"/>
  <c r="B301" i="5"/>
  <c r="F301" i="5" s="1"/>
  <c r="C301" i="5"/>
  <c r="G301" i="5" s="1"/>
  <c r="D301" i="5"/>
  <c r="E301" i="5"/>
  <c r="B302" i="5"/>
  <c r="F302" i="5" s="1"/>
  <c r="C302" i="5"/>
  <c r="G302" i="5" s="1"/>
  <c r="D302" i="5"/>
  <c r="E302" i="5"/>
  <c r="B303" i="5"/>
  <c r="F303" i="5" s="1"/>
  <c r="C303" i="5"/>
  <c r="G303" i="5" s="1"/>
  <c r="D303" i="5"/>
  <c r="E303" i="5"/>
  <c r="B304" i="5"/>
  <c r="F304" i="5" s="1"/>
  <c r="C304" i="5"/>
  <c r="D304" i="5"/>
  <c r="E304" i="5"/>
  <c r="B305" i="5"/>
  <c r="F305" i="5" s="1"/>
  <c r="C305" i="5"/>
  <c r="G305" i="5" s="1"/>
  <c r="D305" i="5"/>
  <c r="E305" i="5"/>
  <c r="B306" i="5"/>
  <c r="F306" i="5" s="1"/>
  <c r="C306" i="5"/>
  <c r="G306" i="5" s="1"/>
  <c r="D306" i="5"/>
  <c r="E306" i="5"/>
  <c r="B307" i="5"/>
  <c r="F307" i="5" s="1"/>
  <c r="C307" i="5"/>
  <c r="G307" i="5" s="1"/>
  <c r="D307" i="5"/>
  <c r="E307" i="5"/>
  <c r="B308" i="5"/>
  <c r="F308" i="5" s="1"/>
  <c r="C308" i="5"/>
  <c r="G308" i="5" s="1"/>
  <c r="D308" i="5"/>
  <c r="E308" i="5"/>
  <c r="B309" i="5"/>
  <c r="F309" i="5" s="1"/>
  <c r="C309" i="5"/>
  <c r="G309" i="5" s="1"/>
  <c r="D309" i="5"/>
  <c r="E309" i="5"/>
  <c r="B310" i="5"/>
  <c r="F310" i="5" s="1"/>
  <c r="C310" i="5"/>
  <c r="G310" i="5" s="1"/>
  <c r="D310" i="5"/>
  <c r="E310" i="5"/>
  <c r="B311" i="5"/>
  <c r="F311" i="5" s="1"/>
  <c r="C311" i="5"/>
  <c r="G311" i="5" s="1"/>
  <c r="D311" i="5"/>
  <c r="E311" i="5"/>
  <c r="B312" i="5"/>
  <c r="F312" i="5" s="1"/>
  <c r="C312" i="5"/>
  <c r="G312" i="5" s="1"/>
  <c r="D312" i="5"/>
  <c r="E312" i="5"/>
  <c r="B313" i="5"/>
  <c r="F313" i="5" s="1"/>
  <c r="C313" i="5"/>
  <c r="G313" i="5" s="1"/>
  <c r="D313" i="5"/>
  <c r="E313" i="5"/>
  <c r="B314" i="5"/>
  <c r="F314" i="5" s="1"/>
  <c r="C314" i="5"/>
  <c r="G314" i="5" s="1"/>
  <c r="D314" i="5"/>
  <c r="E314" i="5"/>
  <c r="B315" i="5"/>
  <c r="F315" i="5" s="1"/>
  <c r="C315" i="5"/>
  <c r="G315" i="5" s="1"/>
  <c r="D315" i="5"/>
  <c r="E315" i="5"/>
  <c r="B316" i="5"/>
  <c r="F316" i="5" s="1"/>
  <c r="C316" i="5"/>
  <c r="G316" i="5" s="1"/>
  <c r="D316" i="5"/>
  <c r="E316" i="5"/>
  <c r="B317" i="5"/>
  <c r="F317" i="5" s="1"/>
  <c r="C317" i="5"/>
  <c r="G317" i="5" s="1"/>
  <c r="D317" i="5"/>
  <c r="E317" i="5"/>
  <c r="B318" i="5"/>
  <c r="F318" i="5" s="1"/>
  <c r="C318" i="5"/>
  <c r="G318" i="5" s="1"/>
  <c r="D318" i="5"/>
  <c r="E318" i="5"/>
  <c r="B319" i="5"/>
  <c r="F319" i="5" s="1"/>
  <c r="C319" i="5"/>
  <c r="G319" i="5" s="1"/>
  <c r="D319" i="5"/>
  <c r="E319" i="5"/>
  <c r="B320" i="5"/>
  <c r="F320" i="5" s="1"/>
  <c r="C320" i="5"/>
  <c r="G320" i="5" s="1"/>
  <c r="D320" i="5"/>
  <c r="E320" i="5"/>
  <c r="B321" i="5"/>
  <c r="F321" i="5" s="1"/>
  <c r="C321" i="5"/>
  <c r="G321" i="5" s="1"/>
  <c r="D321" i="5"/>
  <c r="E321" i="5"/>
  <c r="B322" i="5"/>
  <c r="F322" i="5" s="1"/>
  <c r="C322" i="5"/>
  <c r="G322" i="5" s="1"/>
  <c r="D322" i="5"/>
  <c r="E322" i="5"/>
  <c r="B323" i="5"/>
  <c r="F323" i="5" s="1"/>
  <c r="C323" i="5"/>
  <c r="G323" i="5" s="1"/>
  <c r="D323" i="5"/>
  <c r="E323" i="5"/>
  <c r="B324" i="5"/>
  <c r="F324" i="5" s="1"/>
  <c r="C324" i="5"/>
  <c r="G324" i="5" s="1"/>
  <c r="D324" i="5"/>
  <c r="E324" i="5"/>
  <c r="B325" i="5"/>
  <c r="F325" i="5" s="1"/>
  <c r="C325" i="5"/>
  <c r="G325" i="5" s="1"/>
  <c r="D325" i="5"/>
  <c r="E325" i="5"/>
  <c r="B326" i="5"/>
  <c r="F326" i="5" s="1"/>
  <c r="C326" i="5"/>
  <c r="G326" i="5" s="1"/>
  <c r="D326" i="5"/>
  <c r="E326" i="5"/>
  <c r="B327" i="5"/>
  <c r="F327" i="5" s="1"/>
  <c r="C327" i="5"/>
  <c r="G327" i="5" s="1"/>
  <c r="D327" i="5"/>
  <c r="E327" i="5"/>
  <c r="B328" i="5"/>
  <c r="F328" i="5" s="1"/>
  <c r="C328" i="5"/>
  <c r="G328" i="5" s="1"/>
  <c r="D328" i="5"/>
  <c r="E328" i="5"/>
  <c r="B329" i="5"/>
  <c r="F329" i="5" s="1"/>
  <c r="C329" i="5"/>
  <c r="G329" i="5" s="1"/>
  <c r="D329" i="5"/>
  <c r="E329" i="5"/>
  <c r="B330" i="5"/>
  <c r="F330" i="5" s="1"/>
  <c r="C330" i="5"/>
  <c r="G330" i="5" s="1"/>
  <c r="D330" i="5"/>
  <c r="E330" i="5"/>
  <c r="B331" i="5"/>
  <c r="F331" i="5" s="1"/>
  <c r="C331" i="5"/>
  <c r="G331" i="5" s="1"/>
  <c r="D331" i="5"/>
  <c r="E331" i="5"/>
  <c r="B332" i="5"/>
  <c r="F332" i="5" s="1"/>
  <c r="C332" i="5"/>
  <c r="G332" i="5" s="1"/>
  <c r="D332" i="5"/>
  <c r="E332" i="5"/>
  <c r="B333" i="5"/>
  <c r="F333" i="5" s="1"/>
  <c r="C333" i="5"/>
  <c r="G333" i="5" s="1"/>
  <c r="D333" i="5"/>
  <c r="E333" i="5"/>
  <c r="B334" i="5"/>
  <c r="F334" i="5" s="1"/>
  <c r="C334" i="5"/>
  <c r="G334" i="5" s="1"/>
  <c r="D334" i="5"/>
  <c r="E334" i="5"/>
  <c r="B335" i="5"/>
  <c r="F335" i="5" s="1"/>
  <c r="C335" i="5"/>
  <c r="G335" i="5" s="1"/>
  <c r="D335" i="5"/>
  <c r="E335" i="5"/>
  <c r="B336" i="5"/>
  <c r="F336" i="5" s="1"/>
  <c r="C336" i="5"/>
  <c r="G336" i="5" s="1"/>
  <c r="D336" i="5"/>
  <c r="E336" i="5"/>
  <c r="B337" i="5"/>
  <c r="F337" i="5" s="1"/>
  <c r="C337" i="5"/>
  <c r="G337" i="5" s="1"/>
  <c r="D337" i="5"/>
  <c r="E337" i="5"/>
  <c r="B338" i="5"/>
  <c r="F338" i="5" s="1"/>
  <c r="C338" i="5"/>
  <c r="G338" i="5" s="1"/>
  <c r="D338" i="5"/>
  <c r="E338" i="5"/>
  <c r="B339" i="5"/>
  <c r="F339" i="5" s="1"/>
  <c r="C339" i="5"/>
  <c r="G339" i="5" s="1"/>
  <c r="D339" i="5"/>
  <c r="E339" i="5"/>
  <c r="B340" i="5"/>
  <c r="F340" i="5" s="1"/>
  <c r="C340" i="5"/>
  <c r="G340" i="5" s="1"/>
  <c r="D340" i="5"/>
  <c r="E340" i="5"/>
  <c r="B341" i="5"/>
  <c r="F341" i="5" s="1"/>
  <c r="C341" i="5"/>
  <c r="G341" i="5" s="1"/>
  <c r="D341" i="5"/>
  <c r="E341" i="5"/>
  <c r="B342" i="5"/>
  <c r="F342" i="5" s="1"/>
  <c r="C342" i="5"/>
  <c r="G342" i="5" s="1"/>
  <c r="D342" i="5"/>
  <c r="E342" i="5"/>
  <c r="B343" i="5"/>
  <c r="F343" i="5" s="1"/>
  <c r="C343" i="5"/>
  <c r="G343" i="5" s="1"/>
  <c r="D343" i="5"/>
  <c r="E343" i="5"/>
  <c r="B344" i="5"/>
  <c r="F344" i="5" s="1"/>
  <c r="C344" i="5"/>
  <c r="G344" i="5" s="1"/>
  <c r="D344" i="5"/>
  <c r="E344" i="5"/>
  <c r="B345" i="5"/>
  <c r="F345" i="5" s="1"/>
  <c r="C345" i="5"/>
  <c r="G345" i="5" s="1"/>
  <c r="D345" i="5"/>
  <c r="E345" i="5"/>
  <c r="B346" i="5"/>
  <c r="F346" i="5" s="1"/>
  <c r="C346" i="5"/>
  <c r="G346" i="5" s="1"/>
  <c r="D346" i="5"/>
  <c r="E346" i="5"/>
  <c r="B347" i="5"/>
  <c r="F347" i="5" s="1"/>
  <c r="C347" i="5"/>
  <c r="G347" i="5" s="1"/>
  <c r="D347" i="5"/>
  <c r="E347" i="5"/>
  <c r="B348" i="5"/>
  <c r="F348" i="5" s="1"/>
  <c r="C348" i="5"/>
  <c r="G348" i="5" s="1"/>
  <c r="D348" i="5"/>
  <c r="E348" i="5"/>
  <c r="B349" i="5"/>
  <c r="F349" i="5" s="1"/>
  <c r="C349" i="5"/>
  <c r="G349" i="5" s="1"/>
  <c r="D349" i="5"/>
  <c r="E349" i="5"/>
  <c r="B350" i="5"/>
  <c r="F350" i="5" s="1"/>
  <c r="C350" i="5"/>
  <c r="G350" i="5" s="1"/>
  <c r="D350" i="5"/>
  <c r="E350" i="5"/>
  <c r="B351" i="5"/>
  <c r="F351" i="5" s="1"/>
  <c r="C351" i="5"/>
  <c r="G351" i="5" s="1"/>
  <c r="D351" i="5"/>
  <c r="E351" i="5"/>
  <c r="B352" i="5"/>
  <c r="F352" i="5" s="1"/>
  <c r="C352" i="5"/>
  <c r="G352" i="5" s="1"/>
  <c r="D352" i="5"/>
  <c r="E352" i="5"/>
  <c r="B353" i="5"/>
  <c r="F353" i="5" s="1"/>
  <c r="C353" i="5"/>
  <c r="G353" i="5" s="1"/>
  <c r="D353" i="5"/>
  <c r="E353" i="5"/>
  <c r="B354" i="5"/>
  <c r="F354" i="5" s="1"/>
  <c r="C354" i="5"/>
  <c r="G354" i="5" s="1"/>
  <c r="D354" i="5"/>
  <c r="E354" i="5"/>
  <c r="B355" i="5"/>
  <c r="F355" i="5" s="1"/>
  <c r="C355" i="5"/>
  <c r="G355" i="5" s="1"/>
  <c r="D355" i="5"/>
  <c r="E355" i="5"/>
  <c r="B356" i="5"/>
  <c r="F356" i="5" s="1"/>
  <c r="C356" i="5"/>
  <c r="G356" i="5" s="1"/>
  <c r="D356" i="5"/>
  <c r="E356" i="5"/>
  <c r="B357" i="5"/>
  <c r="F357" i="5" s="1"/>
  <c r="C357" i="5"/>
  <c r="G357" i="5" s="1"/>
  <c r="D357" i="5"/>
  <c r="E357" i="5"/>
  <c r="B358" i="5"/>
  <c r="F358" i="5" s="1"/>
  <c r="C358" i="5"/>
  <c r="G358" i="5" s="1"/>
  <c r="D358" i="5"/>
  <c r="E358" i="5"/>
  <c r="B359" i="5"/>
  <c r="F359" i="5" s="1"/>
  <c r="C359" i="5"/>
  <c r="G359" i="5" s="1"/>
  <c r="D359" i="5"/>
  <c r="E359" i="5"/>
  <c r="B360" i="5"/>
  <c r="F360" i="5" s="1"/>
  <c r="C360" i="5"/>
  <c r="G360" i="5" s="1"/>
  <c r="D360" i="5"/>
  <c r="E360" i="5"/>
  <c r="B361" i="5"/>
  <c r="F361" i="5" s="1"/>
  <c r="C361" i="5"/>
  <c r="G361" i="5" s="1"/>
  <c r="D361" i="5"/>
  <c r="E361" i="5"/>
  <c r="B362" i="5"/>
  <c r="F362" i="5" s="1"/>
  <c r="C362" i="5"/>
  <c r="G362" i="5" s="1"/>
  <c r="D362" i="5"/>
  <c r="E362" i="5"/>
  <c r="B363" i="5"/>
  <c r="F363" i="5" s="1"/>
  <c r="C363" i="5"/>
  <c r="G363" i="5" s="1"/>
  <c r="D363" i="5"/>
  <c r="E363" i="5"/>
  <c r="B364" i="5"/>
  <c r="F364" i="5" s="1"/>
  <c r="C364" i="5"/>
  <c r="G364" i="5" s="1"/>
  <c r="D364" i="5"/>
  <c r="E364" i="5"/>
  <c r="B365" i="5"/>
  <c r="F365" i="5" s="1"/>
  <c r="C365" i="5"/>
  <c r="G365" i="5" s="1"/>
  <c r="D365" i="5"/>
  <c r="E365" i="5"/>
  <c r="B366" i="5"/>
  <c r="F366" i="5" s="1"/>
  <c r="C366" i="5"/>
  <c r="G366" i="5" s="1"/>
  <c r="D366" i="5"/>
  <c r="E366" i="5"/>
  <c r="B367" i="5"/>
  <c r="F367" i="5" s="1"/>
  <c r="C367" i="5"/>
  <c r="G367" i="5" s="1"/>
  <c r="D367" i="5"/>
  <c r="E367" i="5"/>
  <c r="B368" i="5"/>
  <c r="F368" i="5" s="1"/>
  <c r="C368" i="5"/>
  <c r="G368" i="5" s="1"/>
  <c r="D368" i="5"/>
  <c r="E368" i="5"/>
  <c r="B369" i="5"/>
  <c r="F369" i="5" s="1"/>
  <c r="C369" i="5"/>
  <c r="G369" i="5" s="1"/>
  <c r="D369" i="5"/>
  <c r="E369" i="5"/>
  <c r="B370" i="5"/>
  <c r="F370" i="5" s="1"/>
  <c r="C370" i="5"/>
  <c r="G370" i="5" s="1"/>
  <c r="D370" i="5"/>
  <c r="E370" i="5"/>
  <c r="B371" i="5"/>
  <c r="F371" i="5" s="1"/>
  <c r="C371" i="5"/>
  <c r="G371" i="5" s="1"/>
  <c r="D371" i="5"/>
  <c r="E371" i="5"/>
  <c r="B372" i="5"/>
  <c r="F372" i="5" s="1"/>
  <c r="C372" i="5"/>
  <c r="G372" i="5" s="1"/>
  <c r="D372" i="5"/>
  <c r="E372" i="5"/>
  <c r="B373" i="5"/>
  <c r="F373" i="5" s="1"/>
  <c r="C373" i="5"/>
  <c r="G373" i="5" s="1"/>
  <c r="D373" i="5"/>
  <c r="E373" i="5"/>
  <c r="B374" i="5"/>
  <c r="F374" i="5" s="1"/>
  <c r="C374" i="5"/>
  <c r="G374" i="5" s="1"/>
  <c r="D374" i="5"/>
  <c r="E374" i="5"/>
  <c r="B375" i="5"/>
  <c r="F375" i="5" s="1"/>
  <c r="C375" i="5"/>
  <c r="G375" i="5" s="1"/>
  <c r="D375" i="5"/>
  <c r="E375" i="5"/>
  <c r="B376" i="5"/>
  <c r="F376" i="5" s="1"/>
  <c r="C376" i="5"/>
  <c r="G376" i="5" s="1"/>
  <c r="D376" i="5"/>
  <c r="E376" i="5"/>
  <c r="B377" i="5"/>
  <c r="F377" i="5" s="1"/>
  <c r="C377" i="5"/>
  <c r="G377" i="5" s="1"/>
  <c r="D377" i="5"/>
  <c r="E377" i="5"/>
  <c r="B378" i="5"/>
  <c r="F378" i="5" s="1"/>
  <c r="C378" i="5"/>
  <c r="G378" i="5" s="1"/>
  <c r="D378" i="5"/>
  <c r="E378" i="5"/>
  <c r="B379" i="5"/>
  <c r="F379" i="5" s="1"/>
  <c r="C379" i="5"/>
  <c r="G379" i="5" s="1"/>
  <c r="D379" i="5"/>
  <c r="E379" i="5"/>
  <c r="B380" i="5"/>
  <c r="F380" i="5" s="1"/>
  <c r="C380" i="5"/>
  <c r="G380" i="5" s="1"/>
  <c r="D380" i="5"/>
  <c r="E380" i="5"/>
  <c r="B381" i="5"/>
  <c r="F381" i="5" s="1"/>
  <c r="C381" i="5"/>
  <c r="G381" i="5" s="1"/>
  <c r="D381" i="5"/>
  <c r="E381" i="5"/>
  <c r="B382" i="5"/>
  <c r="F382" i="5" s="1"/>
  <c r="C382" i="5"/>
  <c r="G382" i="5" s="1"/>
  <c r="D382" i="5"/>
  <c r="E382" i="5"/>
  <c r="B383" i="5"/>
  <c r="F383" i="5" s="1"/>
  <c r="C383" i="5"/>
  <c r="G383" i="5" s="1"/>
  <c r="D383" i="5"/>
  <c r="E383" i="5"/>
  <c r="B384" i="5"/>
  <c r="F384" i="5" s="1"/>
  <c r="C384" i="5"/>
  <c r="G384" i="5" s="1"/>
  <c r="D384" i="5"/>
  <c r="E384" i="5"/>
  <c r="B385" i="5"/>
  <c r="F385" i="5" s="1"/>
  <c r="C385" i="5"/>
  <c r="G385" i="5" s="1"/>
  <c r="D385" i="5"/>
  <c r="E385" i="5"/>
  <c r="B386" i="5"/>
  <c r="F386" i="5" s="1"/>
  <c r="C386" i="5"/>
  <c r="G386" i="5" s="1"/>
  <c r="D386" i="5"/>
  <c r="E386" i="5"/>
  <c r="B387" i="5"/>
  <c r="F387" i="5" s="1"/>
  <c r="C387" i="5"/>
  <c r="G387" i="5" s="1"/>
  <c r="D387" i="5"/>
  <c r="E387" i="5"/>
  <c r="B388" i="5"/>
  <c r="F388" i="5" s="1"/>
  <c r="C388" i="5"/>
  <c r="G388" i="5" s="1"/>
  <c r="D388" i="5"/>
  <c r="E388" i="5"/>
  <c r="B389" i="5"/>
  <c r="F389" i="5" s="1"/>
  <c r="C389" i="5"/>
  <c r="G389" i="5" s="1"/>
  <c r="D389" i="5"/>
  <c r="E389" i="5"/>
  <c r="B390" i="5"/>
  <c r="F390" i="5" s="1"/>
  <c r="C390" i="5"/>
  <c r="G390" i="5" s="1"/>
  <c r="D390" i="5"/>
  <c r="E390" i="5"/>
  <c r="B391" i="5"/>
  <c r="F391" i="5" s="1"/>
  <c r="C391" i="5"/>
  <c r="G391" i="5" s="1"/>
  <c r="D391" i="5"/>
  <c r="E391" i="5"/>
  <c r="B392" i="5"/>
  <c r="F392" i="5" s="1"/>
  <c r="C392" i="5"/>
  <c r="G392" i="5" s="1"/>
  <c r="D392" i="5"/>
  <c r="E392" i="5"/>
  <c r="B393" i="5"/>
  <c r="F393" i="5" s="1"/>
  <c r="C393" i="5"/>
  <c r="G393" i="5" s="1"/>
  <c r="D393" i="5"/>
  <c r="E393" i="5"/>
  <c r="B394" i="5"/>
  <c r="F394" i="5" s="1"/>
  <c r="C394" i="5"/>
  <c r="G394" i="5" s="1"/>
  <c r="D394" i="5"/>
  <c r="E394" i="5"/>
  <c r="B395" i="5"/>
  <c r="F395" i="5" s="1"/>
  <c r="C395" i="5"/>
  <c r="G395" i="5" s="1"/>
  <c r="D395" i="5"/>
  <c r="E395" i="5"/>
  <c r="B396" i="5"/>
  <c r="F396" i="5" s="1"/>
  <c r="C396" i="5"/>
  <c r="G396" i="5" s="1"/>
  <c r="D396" i="5"/>
  <c r="E396" i="5"/>
  <c r="B397" i="5"/>
  <c r="F397" i="5" s="1"/>
  <c r="C397" i="5"/>
  <c r="G397" i="5" s="1"/>
  <c r="D397" i="5"/>
  <c r="E397" i="5"/>
  <c r="B398" i="5"/>
  <c r="F398" i="5" s="1"/>
  <c r="C398" i="5"/>
  <c r="G398" i="5" s="1"/>
  <c r="D398" i="5"/>
  <c r="E398" i="5"/>
  <c r="B399" i="5"/>
  <c r="F399" i="5" s="1"/>
  <c r="C399" i="5"/>
  <c r="G399" i="5" s="1"/>
  <c r="D399" i="5"/>
  <c r="E399" i="5"/>
  <c r="B400" i="5"/>
  <c r="F400" i="5" s="1"/>
  <c r="C400" i="5"/>
  <c r="G400" i="5" s="1"/>
  <c r="D400" i="5"/>
  <c r="E400" i="5"/>
  <c r="B401" i="5"/>
  <c r="F401" i="5" s="1"/>
  <c r="C401" i="5"/>
  <c r="G401" i="5" s="1"/>
  <c r="D401" i="5"/>
  <c r="E401" i="5"/>
  <c r="B402" i="5"/>
  <c r="F402" i="5" s="1"/>
  <c r="C402" i="5"/>
  <c r="G402" i="5" s="1"/>
  <c r="D402" i="5"/>
  <c r="E402" i="5"/>
  <c r="B403" i="5"/>
  <c r="F403" i="5" s="1"/>
  <c r="C403" i="5"/>
  <c r="G403" i="5" s="1"/>
  <c r="D403" i="5"/>
  <c r="E403" i="5"/>
  <c r="B404" i="5"/>
  <c r="F404" i="5" s="1"/>
  <c r="C404" i="5"/>
  <c r="G404" i="5" s="1"/>
  <c r="D404" i="5"/>
  <c r="E404" i="5"/>
  <c r="B405" i="5"/>
  <c r="F405" i="5" s="1"/>
  <c r="C405" i="5"/>
  <c r="G405" i="5" s="1"/>
  <c r="D405" i="5"/>
  <c r="E405" i="5"/>
  <c r="B406" i="5"/>
  <c r="F406" i="5" s="1"/>
  <c r="C406" i="5"/>
  <c r="G406" i="5" s="1"/>
  <c r="D406" i="5"/>
  <c r="E406" i="5"/>
  <c r="B407" i="5"/>
  <c r="F407" i="5" s="1"/>
  <c r="C407" i="5"/>
  <c r="G407" i="5" s="1"/>
  <c r="D407" i="5"/>
  <c r="E407" i="5"/>
  <c r="B408" i="5"/>
  <c r="F408" i="5" s="1"/>
  <c r="C408" i="5"/>
  <c r="G408" i="5" s="1"/>
  <c r="D408" i="5"/>
  <c r="E408" i="5"/>
  <c r="B409" i="5"/>
  <c r="F409" i="5" s="1"/>
  <c r="C409" i="5"/>
  <c r="G409" i="5" s="1"/>
  <c r="D409" i="5"/>
  <c r="E409" i="5"/>
  <c r="B410" i="5"/>
  <c r="F410" i="5" s="1"/>
  <c r="C410" i="5"/>
  <c r="G410" i="5" s="1"/>
  <c r="D410" i="5"/>
  <c r="E410" i="5"/>
  <c r="B411" i="5"/>
  <c r="F411" i="5" s="1"/>
  <c r="C411" i="5"/>
  <c r="G411" i="5" s="1"/>
  <c r="D411" i="5"/>
  <c r="E411" i="5"/>
  <c r="B412" i="5"/>
  <c r="F412" i="5" s="1"/>
  <c r="C412" i="5"/>
  <c r="G412" i="5" s="1"/>
  <c r="D412" i="5"/>
  <c r="E412" i="5"/>
  <c r="B413" i="5"/>
  <c r="F413" i="5" s="1"/>
  <c r="C413" i="5"/>
  <c r="G413" i="5" s="1"/>
  <c r="D413" i="5"/>
  <c r="E413" i="5"/>
  <c r="B414" i="5"/>
  <c r="F414" i="5" s="1"/>
  <c r="C414" i="5"/>
  <c r="G414" i="5" s="1"/>
  <c r="D414" i="5"/>
  <c r="E414" i="5"/>
  <c r="B415" i="5"/>
  <c r="F415" i="5" s="1"/>
  <c r="C415" i="5"/>
  <c r="G415" i="5" s="1"/>
  <c r="D415" i="5"/>
  <c r="E415" i="5"/>
  <c r="B416" i="5"/>
  <c r="F416" i="5" s="1"/>
  <c r="C416" i="5"/>
  <c r="G416" i="5" s="1"/>
  <c r="D416" i="5"/>
  <c r="E416" i="5"/>
  <c r="B417" i="5"/>
  <c r="F417" i="5" s="1"/>
  <c r="C417" i="5"/>
  <c r="G417" i="5" s="1"/>
  <c r="D417" i="5"/>
  <c r="E417" i="5"/>
  <c r="B418" i="5"/>
  <c r="F418" i="5" s="1"/>
  <c r="C418" i="5"/>
  <c r="G418" i="5" s="1"/>
  <c r="D418" i="5"/>
  <c r="E418" i="5"/>
  <c r="B419" i="5"/>
  <c r="F419" i="5" s="1"/>
  <c r="C419" i="5"/>
  <c r="G419" i="5" s="1"/>
  <c r="D419" i="5"/>
  <c r="E419" i="5"/>
  <c r="B420" i="5"/>
  <c r="F420" i="5" s="1"/>
  <c r="C420" i="5"/>
  <c r="G420" i="5" s="1"/>
  <c r="D420" i="5"/>
  <c r="E420" i="5"/>
  <c r="B421" i="5"/>
  <c r="F421" i="5" s="1"/>
  <c r="C421" i="5"/>
  <c r="G421" i="5" s="1"/>
  <c r="D421" i="5"/>
  <c r="E421" i="5"/>
  <c r="B422" i="5"/>
  <c r="F422" i="5" s="1"/>
  <c r="C422" i="5"/>
  <c r="G422" i="5" s="1"/>
  <c r="D422" i="5"/>
  <c r="E422" i="5"/>
  <c r="B423" i="5"/>
  <c r="F423" i="5" s="1"/>
  <c r="C423" i="5"/>
  <c r="G423" i="5" s="1"/>
  <c r="D423" i="5"/>
  <c r="E423" i="5"/>
  <c r="B424" i="5"/>
  <c r="F424" i="5" s="1"/>
  <c r="C424" i="5"/>
  <c r="G424" i="5" s="1"/>
  <c r="D424" i="5"/>
  <c r="E424" i="5"/>
  <c r="B425" i="5"/>
  <c r="F425" i="5" s="1"/>
  <c r="C425" i="5"/>
  <c r="G425" i="5" s="1"/>
  <c r="D425" i="5"/>
  <c r="E425" i="5"/>
  <c r="B426" i="5"/>
  <c r="F426" i="5" s="1"/>
  <c r="C426" i="5"/>
  <c r="G426" i="5" s="1"/>
  <c r="D426" i="5"/>
  <c r="E426" i="5"/>
  <c r="B427" i="5"/>
  <c r="F427" i="5" s="1"/>
  <c r="C427" i="5"/>
  <c r="G427" i="5" s="1"/>
  <c r="D427" i="5"/>
  <c r="E427" i="5"/>
  <c r="B428" i="5"/>
  <c r="F428" i="5" s="1"/>
  <c r="C428" i="5"/>
  <c r="G428" i="5" s="1"/>
  <c r="D428" i="5"/>
  <c r="E428" i="5"/>
  <c r="B429" i="5"/>
  <c r="F429" i="5" s="1"/>
  <c r="C429" i="5"/>
  <c r="G429" i="5" s="1"/>
  <c r="D429" i="5"/>
  <c r="E429" i="5"/>
  <c r="B430" i="5"/>
  <c r="F430" i="5" s="1"/>
  <c r="C430" i="5"/>
  <c r="G430" i="5" s="1"/>
  <c r="D430" i="5"/>
  <c r="E430" i="5"/>
  <c r="B431" i="5"/>
  <c r="F431" i="5" s="1"/>
  <c r="C431" i="5"/>
  <c r="G431" i="5" s="1"/>
  <c r="D431" i="5"/>
  <c r="E431" i="5"/>
  <c r="B432" i="5"/>
  <c r="F432" i="5" s="1"/>
  <c r="C432" i="5"/>
  <c r="G432" i="5" s="1"/>
  <c r="D432" i="5"/>
  <c r="E432" i="5"/>
  <c r="B433" i="5"/>
  <c r="F433" i="5" s="1"/>
  <c r="C433" i="5"/>
  <c r="G433" i="5" s="1"/>
  <c r="D433" i="5"/>
  <c r="E433" i="5"/>
  <c r="B434" i="5"/>
  <c r="F434" i="5" s="1"/>
  <c r="C434" i="5"/>
  <c r="G434" i="5" s="1"/>
  <c r="D434" i="5"/>
  <c r="E434" i="5"/>
  <c r="B435" i="5"/>
  <c r="F435" i="5" s="1"/>
  <c r="C435" i="5"/>
  <c r="G435" i="5" s="1"/>
  <c r="D435" i="5"/>
  <c r="E435" i="5"/>
  <c r="B436" i="5"/>
  <c r="F436" i="5" s="1"/>
  <c r="C436" i="5"/>
  <c r="G436" i="5" s="1"/>
  <c r="D436" i="5"/>
  <c r="E436" i="5"/>
  <c r="B437" i="5"/>
  <c r="F437" i="5" s="1"/>
  <c r="C437" i="5"/>
  <c r="G437" i="5" s="1"/>
  <c r="D437" i="5"/>
  <c r="E437" i="5"/>
  <c r="B438" i="5"/>
  <c r="F438" i="5" s="1"/>
  <c r="C438" i="5"/>
  <c r="G438" i="5" s="1"/>
  <c r="D438" i="5"/>
  <c r="E438" i="5"/>
  <c r="B439" i="5"/>
  <c r="F439" i="5" s="1"/>
  <c r="C439" i="5"/>
  <c r="G439" i="5" s="1"/>
  <c r="D439" i="5"/>
  <c r="E439" i="5"/>
  <c r="B440" i="5"/>
  <c r="F440" i="5" s="1"/>
  <c r="C440" i="5"/>
  <c r="G440" i="5" s="1"/>
  <c r="D440" i="5"/>
  <c r="E440" i="5"/>
  <c r="B441" i="5"/>
  <c r="F441" i="5" s="1"/>
  <c r="C441" i="5"/>
  <c r="G441" i="5" s="1"/>
  <c r="D441" i="5"/>
  <c r="E441" i="5"/>
  <c r="B442" i="5"/>
  <c r="F442" i="5" s="1"/>
  <c r="C442" i="5"/>
  <c r="G442" i="5" s="1"/>
  <c r="D442" i="5"/>
  <c r="E442" i="5"/>
  <c r="B443" i="5"/>
  <c r="F443" i="5" s="1"/>
  <c r="C443" i="5"/>
  <c r="G443" i="5" s="1"/>
  <c r="D443" i="5"/>
  <c r="E443" i="5"/>
  <c r="B444" i="5"/>
  <c r="F444" i="5" s="1"/>
  <c r="C444" i="5"/>
  <c r="G444" i="5" s="1"/>
  <c r="D444" i="5"/>
  <c r="E444" i="5"/>
  <c r="B445" i="5"/>
  <c r="F445" i="5" s="1"/>
  <c r="C445" i="5"/>
  <c r="G445" i="5" s="1"/>
  <c r="D445" i="5"/>
  <c r="E445" i="5"/>
  <c r="B446" i="5"/>
  <c r="F446" i="5" s="1"/>
  <c r="C446" i="5"/>
  <c r="G446" i="5" s="1"/>
  <c r="D446" i="5"/>
  <c r="E446" i="5"/>
  <c r="B447" i="5"/>
  <c r="F447" i="5" s="1"/>
  <c r="C447" i="5"/>
  <c r="G447" i="5" s="1"/>
  <c r="D447" i="5"/>
  <c r="E447" i="5"/>
  <c r="B448" i="5"/>
  <c r="F448" i="5" s="1"/>
  <c r="C448" i="5"/>
  <c r="G448" i="5" s="1"/>
  <c r="D448" i="5"/>
  <c r="E448" i="5"/>
  <c r="B449" i="5"/>
  <c r="F449" i="5" s="1"/>
  <c r="C449" i="5"/>
  <c r="G449" i="5" s="1"/>
  <c r="D449" i="5"/>
  <c r="E449" i="5"/>
  <c r="B450" i="5"/>
  <c r="F450" i="5" s="1"/>
  <c r="C450" i="5"/>
  <c r="G450" i="5" s="1"/>
  <c r="D450" i="5"/>
  <c r="E450" i="5"/>
  <c r="B451" i="5"/>
  <c r="F451" i="5" s="1"/>
  <c r="C451" i="5"/>
  <c r="G451" i="5" s="1"/>
  <c r="D451" i="5"/>
  <c r="E451" i="5"/>
  <c r="B452" i="5"/>
  <c r="F452" i="5" s="1"/>
  <c r="C452" i="5"/>
  <c r="G452" i="5" s="1"/>
  <c r="D452" i="5"/>
  <c r="E452" i="5"/>
  <c r="B453" i="5"/>
  <c r="F453" i="5" s="1"/>
  <c r="C453" i="5"/>
  <c r="G453" i="5" s="1"/>
  <c r="D453" i="5"/>
  <c r="E453" i="5"/>
  <c r="B454" i="5"/>
  <c r="F454" i="5" s="1"/>
  <c r="C454" i="5"/>
  <c r="G454" i="5" s="1"/>
  <c r="D454" i="5"/>
  <c r="E454" i="5"/>
  <c r="B455" i="5"/>
  <c r="F455" i="5" s="1"/>
  <c r="C455" i="5"/>
  <c r="G455" i="5" s="1"/>
  <c r="D455" i="5"/>
  <c r="E455" i="5"/>
  <c r="B456" i="5"/>
  <c r="F456" i="5" s="1"/>
  <c r="C456" i="5"/>
  <c r="G456" i="5" s="1"/>
  <c r="D456" i="5"/>
  <c r="E456" i="5"/>
  <c r="B457" i="5"/>
  <c r="F457" i="5" s="1"/>
  <c r="C457" i="5"/>
  <c r="G457" i="5" s="1"/>
  <c r="D457" i="5"/>
  <c r="E457" i="5"/>
  <c r="B458" i="5"/>
  <c r="F458" i="5" s="1"/>
  <c r="C458" i="5"/>
  <c r="G458" i="5" s="1"/>
  <c r="D458" i="5"/>
  <c r="E458" i="5"/>
  <c r="B459" i="5"/>
  <c r="F459" i="5" s="1"/>
  <c r="C459" i="5"/>
  <c r="G459" i="5" s="1"/>
  <c r="D459" i="5"/>
  <c r="E459" i="5"/>
  <c r="B460" i="5"/>
  <c r="F460" i="5" s="1"/>
  <c r="C460" i="5"/>
  <c r="G460" i="5" s="1"/>
  <c r="D460" i="5"/>
  <c r="E460" i="5"/>
  <c r="B461" i="5"/>
  <c r="F461" i="5" s="1"/>
  <c r="C461" i="5"/>
  <c r="G461" i="5" s="1"/>
  <c r="D461" i="5"/>
  <c r="E461" i="5"/>
  <c r="B462" i="5"/>
  <c r="F462" i="5" s="1"/>
  <c r="C462" i="5"/>
  <c r="G462" i="5" s="1"/>
  <c r="D462" i="5"/>
  <c r="E462" i="5"/>
  <c r="B463" i="5"/>
  <c r="F463" i="5" s="1"/>
  <c r="C463" i="5"/>
  <c r="G463" i="5" s="1"/>
  <c r="D463" i="5"/>
  <c r="E463" i="5"/>
  <c r="B464" i="5"/>
  <c r="F464" i="5" s="1"/>
  <c r="C464" i="5"/>
  <c r="G464" i="5" s="1"/>
  <c r="D464" i="5"/>
  <c r="E464" i="5"/>
  <c r="B465" i="5"/>
  <c r="F465" i="5" s="1"/>
  <c r="C465" i="5"/>
  <c r="G465" i="5" s="1"/>
  <c r="D465" i="5"/>
  <c r="E465" i="5"/>
  <c r="B466" i="5"/>
  <c r="F466" i="5" s="1"/>
  <c r="C466" i="5"/>
  <c r="G466" i="5" s="1"/>
  <c r="D466" i="5"/>
  <c r="E466" i="5"/>
  <c r="B467" i="5"/>
  <c r="F467" i="5" s="1"/>
  <c r="C467" i="5"/>
  <c r="G467" i="5" s="1"/>
  <c r="D467" i="5"/>
  <c r="E467" i="5"/>
  <c r="B468" i="5"/>
  <c r="F468" i="5" s="1"/>
  <c r="C468" i="5"/>
  <c r="G468" i="5" s="1"/>
  <c r="D468" i="5"/>
  <c r="E468" i="5"/>
  <c r="B469" i="5"/>
  <c r="F469" i="5" s="1"/>
  <c r="C469" i="5"/>
  <c r="G469" i="5" s="1"/>
  <c r="D469" i="5"/>
  <c r="E469" i="5"/>
  <c r="B470" i="5"/>
  <c r="F470" i="5" s="1"/>
  <c r="C470" i="5"/>
  <c r="G470" i="5" s="1"/>
  <c r="D470" i="5"/>
  <c r="E470" i="5"/>
  <c r="B471" i="5"/>
  <c r="F471" i="5" s="1"/>
  <c r="C471" i="5"/>
  <c r="G471" i="5" s="1"/>
  <c r="D471" i="5"/>
  <c r="E471" i="5"/>
  <c r="B472" i="5"/>
  <c r="F472" i="5" s="1"/>
  <c r="C472" i="5"/>
  <c r="G472" i="5" s="1"/>
  <c r="D472" i="5"/>
  <c r="E472" i="5"/>
  <c r="B473" i="5"/>
  <c r="F473" i="5" s="1"/>
  <c r="C473" i="5"/>
  <c r="G473" i="5" s="1"/>
  <c r="D473" i="5"/>
  <c r="E473" i="5"/>
  <c r="B474" i="5"/>
  <c r="F474" i="5" s="1"/>
  <c r="C474" i="5"/>
  <c r="G474" i="5" s="1"/>
  <c r="D474" i="5"/>
  <c r="E474" i="5"/>
  <c r="B475" i="5"/>
  <c r="F475" i="5" s="1"/>
  <c r="C475" i="5"/>
  <c r="G475" i="5" s="1"/>
  <c r="D475" i="5"/>
  <c r="E475" i="5"/>
  <c r="B476" i="5"/>
  <c r="F476" i="5" s="1"/>
  <c r="C476" i="5"/>
  <c r="G476" i="5" s="1"/>
  <c r="D476" i="5"/>
  <c r="E476" i="5"/>
  <c r="B477" i="5"/>
  <c r="F477" i="5" s="1"/>
  <c r="C477" i="5"/>
  <c r="G477" i="5" s="1"/>
  <c r="D477" i="5"/>
  <c r="E477" i="5"/>
  <c r="B478" i="5"/>
  <c r="F478" i="5" s="1"/>
  <c r="C478" i="5"/>
  <c r="G478" i="5" s="1"/>
  <c r="D478" i="5"/>
  <c r="E478" i="5"/>
  <c r="B479" i="5"/>
  <c r="F479" i="5" s="1"/>
  <c r="C479" i="5"/>
  <c r="G479" i="5" s="1"/>
  <c r="D479" i="5"/>
  <c r="E479" i="5"/>
  <c r="B480" i="5"/>
  <c r="F480" i="5" s="1"/>
  <c r="C480" i="5"/>
  <c r="G480" i="5" s="1"/>
  <c r="D480" i="5"/>
  <c r="E480" i="5"/>
  <c r="B481" i="5"/>
  <c r="F481" i="5" s="1"/>
  <c r="C481" i="5"/>
  <c r="G481" i="5" s="1"/>
  <c r="D481" i="5"/>
  <c r="E481" i="5"/>
  <c r="B482" i="5"/>
  <c r="F482" i="5" s="1"/>
  <c r="C482" i="5"/>
  <c r="G482" i="5" s="1"/>
  <c r="D482" i="5"/>
  <c r="E482" i="5"/>
  <c r="B483" i="5"/>
  <c r="F483" i="5" s="1"/>
  <c r="C483" i="5"/>
  <c r="G483" i="5" s="1"/>
  <c r="D483" i="5"/>
  <c r="E483" i="5"/>
  <c r="B484" i="5"/>
  <c r="F484" i="5" s="1"/>
  <c r="C484" i="5"/>
  <c r="G484" i="5" s="1"/>
  <c r="D484" i="5"/>
  <c r="E484" i="5"/>
  <c r="B485" i="5"/>
  <c r="F485" i="5" s="1"/>
  <c r="C485" i="5"/>
  <c r="G485" i="5" s="1"/>
  <c r="D485" i="5"/>
  <c r="E485" i="5"/>
  <c r="B486" i="5"/>
  <c r="F486" i="5" s="1"/>
  <c r="C486" i="5"/>
  <c r="G486" i="5" s="1"/>
  <c r="D486" i="5"/>
  <c r="E486" i="5"/>
  <c r="B487" i="5"/>
  <c r="F487" i="5" s="1"/>
  <c r="C487" i="5"/>
  <c r="G487" i="5" s="1"/>
  <c r="D487" i="5"/>
  <c r="E487" i="5"/>
  <c r="B488" i="5"/>
  <c r="F488" i="5" s="1"/>
  <c r="C488" i="5"/>
  <c r="G488" i="5" s="1"/>
  <c r="D488" i="5"/>
  <c r="E488" i="5"/>
  <c r="B489" i="5"/>
  <c r="F489" i="5" s="1"/>
  <c r="C489" i="5"/>
  <c r="G489" i="5" s="1"/>
  <c r="D489" i="5"/>
  <c r="E489" i="5"/>
  <c r="B490" i="5"/>
  <c r="F490" i="5" s="1"/>
  <c r="C490" i="5"/>
  <c r="G490" i="5" s="1"/>
  <c r="D490" i="5"/>
  <c r="E490" i="5"/>
  <c r="B491" i="5"/>
  <c r="F491" i="5" s="1"/>
  <c r="C491" i="5"/>
  <c r="G491" i="5" s="1"/>
  <c r="D491" i="5"/>
  <c r="E491" i="5"/>
  <c r="B492" i="5"/>
  <c r="F492" i="5" s="1"/>
  <c r="C492" i="5"/>
  <c r="G492" i="5" s="1"/>
  <c r="D492" i="5"/>
  <c r="E492" i="5"/>
  <c r="B493" i="5"/>
  <c r="F493" i="5" s="1"/>
  <c r="C493" i="5"/>
  <c r="G493" i="5" s="1"/>
  <c r="D493" i="5"/>
  <c r="E493" i="5"/>
  <c r="B494" i="5"/>
  <c r="F494" i="5" s="1"/>
  <c r="C494" i="5"/>
  <c r="G494" i="5" s="1"/>
  <c r="D494" i="5"/>
  <c r="E494" i="5"/>
  <c r="B495" i="5"/>
  <c r="F495" i="5" s="1"/>
  <c r="C495" i="5"/>
  <c r="G495" i="5" s="1"/>
  <c r="D495" i="5"/>
  <c r="E495" i="5"/>
  <c r="B496" i="5"/>
  <c r="F496" i="5" s="1"/>
  <c r="C496" i="5"/>
  <c r="G496" i="5" s="1"/>
  <c r="D496" i="5"/>
  <c r="E496" i="5"/>
  <c r="B497" i="5"/>
  <c r="F497" i="5" s="1"/>
  <c r="C497" i="5"/>
  <c r="G497" i="5" s="1"/>
  <c r="D497" i="5"/>
  <c r="E497" i="5"/>
  <c r="B498" i="5"/>
  <c r="F498" i="5" s="1"/>
  <c r="C498" i="5"/>
  <c r="G498" i="5" s="1"/>
  <c r="D498" i="5"/>
  <c r="E498" i="5"/>
  <c r="B499" i="5"/>
  <c r="F499" i="5" s="1"/>
  <c r="C499" i="5"/>
  <c r="G499" i="5" s="1"/>
  <c r="D499" i="5"/>
  <c r="E499" i="5"/>
  <c r="B500" i="5"/>
  <c r="F500" i="5" s="1"/>
  <c r="C500" i="5"/>
  <c r="G500" i="5" s="1"/>
  <c r="D500" i="5"/>
  <c r="E500" i="5"/>
  <c r="B501" i="5"/>
  <c r="F501" i="5" s="1"/>
  <c r="C501" i="5"/>
  <c r="G501" i="5" s="1"/>
  <c r="D501" i="5"/>
  <c r="E501" i="5"/>
  <c r="B502" i="5"/>
  <c r="F502" i="5" s="1"/>
  <c r="C502" i="5"/>
  <c r="G502" i="5" s="1"/>
  <c r="D502" i="5"/>
  <c r="E502" i="5"/>
  <c r="B503" i="5"/>
  <c r="F503" i="5" s="1"/>
  <c r="C503" i="5"/>
  <c r="G503" i="5" s="1"/>
  <c r="D503" i="5"/>
  <c r="E503" i="5"/>
  <c r="B504" i="5"/>
  <c r="F504" i="5" s="1"/>
  <c r="C504" i="5"/>
  <c r="G504" i="5" s="1"/>
  <c r="D504" i="5"/>
  <c r="E504" i="5"/>
  <c r="B505" i="5"/>
  <c r="F505" i="5" s="1"/>
  <c r="C505" i="5"/>
  <c r="G505" i="5" s="1"/>
  <c r="D505" i="5"/>
  <c r="E505" i="5"/>
  <c r="B506" i="5"/>
  <c r="F506" i="5" s="1"/>
  <c r="C506" i="5"/>
  <c r="G506" i="5" s="1"/>
  <c r="D506" i="5"/>
  <c r="E506" i="5"/>
  <c r="B507" i="5"/>
  <c r="F507" i="5" s="1"/>
  <c r="C507" i="5"/>
  <c r="G507" i="5" s="1"/>
  <c r="D507" i="5"/>
  <c r="E507" i="5"/>
  <c r="B508" i="5"/>
  <c r="F508" i="5" s="1"/>
  <c r="C508" i="5"/>
  <c r="G508" i="5" s="1"/>
  <c r="D508" i="5"/>
  <c r="E508" i="5"/>
  <c r="B509" i="5"/>
  <c r="F509" i="5" s="1"/>
  <c r="C509" i="5"/>
  <c r="G509" i="5" s="1"/>
  <c r="D509" i="5"/>
  <c r="E509" i="5"/>
  <c r="B510" i="5"/>
  <c r="F510" i="5" s="1"/>
  <c r="C510" i="5"/>
  <c r="G510" i="5" s="1"/>
  <c r="D510" i="5"/>
  <c r="E510" i="5"/>
  <c r="B511" i="5"/>
  <c r="F511" i="5" s="1"/>
  <c r="C511" i="5"/>
  <c r="G511" i="5" s="1"/>
  <c r="D511" i="5"/>
  <c r="E511" i="5"/>
  <c r="B512" i="5"/>
  <c r="F512" i="5" s="1"/>
  <c r="C512" i="5"/>
  <c r="G512" i="5" s="1"/>
  <c r="D512" i="5"/>
  <c r="E512" i="5"/>
  <c r="B513" i="5"/>
  <c r="F513" i="5" s="1"/>
  <c r="C513" i="5"/>
  <c r="G513" i="5" s="1"/>
  <c r="D513" i="5"/>
  <c r="E513" i="5"/>
  <c r="B514" i="5"/>
  <c r="F514" i="5" s="1"/>
  <c r="C514" i="5"/>
  <c r="G514" i="5" s="1"/>
  <c r="D514" i="5"/>
  <c r="E514" i="5"/>
  <c r="B515" i="5"/>
  <c r="F515" i="5" s="1"/>
  <c r="C515" i="5"/>
  <c r="G515" i="5" s="1"/>
  <c r="D515" i="5"/>
  <c r="E515" i="5"/>
  <c r="B516" i="5"/>
  <c r="F516" i="5" s="1"/>
  <c r="C516" i="5"/>
  <c r="G516" i="5" s="1"/>
  <c r="D516" i="5"/>
  <c r="E516" i="5"/>
  <c r="B517" i="5"/>
  <c r="F517" i="5" s="1"/>
  <c r="C517" i="5"/>
  <c r="G517" i="5" s="1"/>
  <c r="D517" i="5"/>
  <c r="E517" i="5"/>
  <c r="B518" i="5"/>
  <c r="F518" i="5" s="1"/>
  <c r="C518" i="5"/>
  <c r="G518" i="5" s="1"/>
  <c r="D518" i="5"/>
  <c r="E518" i="5"/>
  <c r="B519" i="5"/>
  <c r="F519" i="5" s="1"/>
  <c r="C519" i="5"/>
  <c r="G519" i="5" s="1"/>
  <c r="D519" i="5"/>
  <c r="E519" i="5"/>
  <c r="B520" i="5"/>
  <c r="F520" i="5" s="1"/>
  <c r="C520" i="5"/>
  <c r="G520" i="5" s="1"/>
  <c r="D520" i="5"/>
  <c r="E520" i="5"/>
  <c r="B521" i="5"/>
  <c r="F521" i="5" s="1"/>
  <c r="C521" i="5"/>
  <c r="G521" i="5" s="1"/>
  <c r="D521" i="5"/>
  <c r="E521" i="5"/>
  <c r="B522" i="5"/>
  <c r="F522" i="5" s="1"/>
  <c r="C522" i="5"/>
  <c r="G522" i="5" s="1"/>
  <c r="D522" i="5"/>
  <c r="E522" i="5"/>
  <c r="B523" i="5"/>
  <c r="F523" i="5" s="1"/>
  <c r="C523" i="5"/>
  <c r="G523" i="5" s="1"/>
  <c r="D523" i="5"/>
  <c r="E523" i="5"/>
  <c r="B524" i="5"/>
  <c r="F524" i="5" s="1"/>
  <c r="C524" i="5"/>
  <c r="G524" i="5" s="1"/>
  <c r="D524" i="5"/>
  <c r="E524" i="5"/>
  <c r="B525" i="5"/>
  <c r="F525" i="5" s="1"/>
  <c r="C525" i="5"/>
  <c r="G525" i="5" s="1"/>
  <c r="D525" i="5"/>
  <c r="E525" i="5"/>
  <c r="B526" i="5"/>
  <c r="F526" i="5" s="1"/>
  <c r="C526" i="5"/>
  <c r="G526" i="5" s="1"/>
  <c r="D526" i="5"/>
  <c r="E526" i="5"/>
  <c r="B527" i="5"/>
  <c r="F527" i="5" s="1"/>
  <c r="C527" i="5"/>
  <c r="G527" i="5" s="1"/>
  <c r="D527" i="5"/>
  <c r="E527" i="5"/>
  <c r="B528" i="5"/>
  <c r="F528" i="5" s="1"/>
  <c r="C528" i="5"/>
  <c r="G528" i="5" s="1"/>
  <c r="D528" i="5"/>
  <c r="E528" i="5"/>
  <c r="B529" i="5"/>
  <c r="F529" i="5" s="1"/>
  <c r="C529" i="5"/>
  <c r="G529" i="5" s="1"/>
  <c r="D529" i="5"/>
  <c r="E529" i="5"/>
  <c r="B530" i="5"/>
  <c r="F530" i="5" s="1"/>
  <c r="C530" i="5"/>
  <c r="G530" i="5" s="1"/>
  <c r="D530" i="5"/>
  <c r="E530" i="5"/>
  <c r="B531" i="5"/>
  <c r="F531" i="5" s="1"/>
  <c r="C531" i="5"/>
  <c r="G531" i="5" s="1"/>
  <c r="D531" i="5"/>
  <c r="E531" i="5"/>
  <c r="B532" i="5"/>
  <c r="F532" i="5" s="1"/>
  <c r="C532" i="5"/>
  <c r="G532" i="5" s="1"/>
  <c r="D532" i="5"/>
  <c r="E532" i="5"/>
  <c r="B533" i="5"/>
  <c r="F533" i="5" s="1"/>
  <c r="C533" i="5"/>
  <c r="G533" i="5" s="1"/>
  <c r="D533" i="5"/>
  <c r="E533" i="5"/>
  <c r="B534" i="5"/>
  <c r="F534" i="5" s="1"/>
  <c r="C534" i="5"/>
  <c r="G534" i="5" s="1"/>
  <c r="D534" i="5"/>
  <c r="E534" i="5"/>
  <c r="B535" i="5"/>
  <c r="F535" i="5" s="1"/>
  <c r="C535" i="5"/>
  <c r="G535" i="5" s="1"/>
  <c r="D535" i="5"/>
  <c r="E535" i="5"/>
  <c r="B536" i="5"/>
  <c r="F536" i="5" s="1"/>
  <c r="C536" i="5"/>
  <c r="G536" i="5" s="1"/>
  <c r="D536" i="5"/>
  <c r="E536" i="5"/>
  <c r="B537" i="5"/>
  <c r="F537" i="5" s="1"/>
  <c r="C537" i="5"/>
  <c r="G537" i="5" s="1"/>
  <c r="D537" i="5"/>
  <c r="E537" i="5"/>
  <c r="B538" i="5"/>
  <c r="F538" i="5" s="1"/>
  <c r="C538" i="5"/>
  <c r="G538" i="5" s="1"/>
  <c r="D538" i="5"/>
  <c r="E538" i="5"/>
  <c r="B539" i="5"/>
  <c r="F539" i="5" s="1"/>
  <c r="C539" i="5"/>
  <c r="G539" i="5" s="1"/>
  <c r="D539" i="5"/>
  <c r="E539" i="5"/>
  <c r="B540" i="5"/>
  <c r="F540" i="5" s="1"/>
  <c r="C540" i="5"/>
  <c r="G540" i="5" s="1"/>
  <c r="D540" i="5"/>
  <c r="E540" i="5"/>
  <c r="B541" i="5"/>
  <c r="F541" i="5" s="1"/>
  <c r="C541" i="5"/>
  <c r="G541" i="5" s="1"/>
  <c r="D541" i="5"/>
  <c r="E541" i="5"/>
  <c r="B542" i="5"/>
  <c r="F542" i="5" s="1"/>
  <c r="C542" i="5"/>
  <c r="G542" i="5" s="1"/>
  <c r="D542" i="5"/>
  <c r="E542" i="5"/>
  <c r="B543" i="5"/>
  <c r="F543" i="5" s="1"/>
  <c r="C543" i="5"/>
  <c r="G543" i="5" s="1"/>
  <c r="D543" i="5"/>
  <c r="E543" i="5"/>
  <c r="B544" i="5"/>
  <c r="F544" i="5" s="1"/>
  <c r="C544" i="5"/>
  <c r="G544" i="5" s="1"/>
  <c r="D544" i="5"/>
  <c r="E544" i="5"/>
  <c r="B545" i="5"/>
  <c r="F545" i="5" s="1"/>
  <c r="C545" i="5"/>
  <c r="G545" i="5" s="1"/>
  <c r="D545" i="5"/>
  <c r="E545" i="5"/>
  <c r="B546" i="5"/>
  <c r="F546" i="5" s="1"/>
  <c r="C546" i="5"/>
  <c r="G546" i="5" s="1"/>
  <c r="D546" i="5"/>
  <c r="E546" i="5"/>
  <c r="B547" i="5"/>
  <c r="F547" i="5" s="1"/>
  <c r="C547" i="5"/>
  <c r="G547" i="5" s="1"/>
  <c r="D547" i="5"/>
  <c r="E547" i="5"/>
  <c r="B548" i="5"/>
  <c r="F548" i="5" s="1"/>
  <c r="C548" i="5"/>
  <c r="G548" i="5" s="1"/>
  <c r="D548" i="5"/>
  <c r="E548" i="5"/>
  <c r="B549" i="5"/>
  <c r="F549" i="5" s="1"/>
  <c r="C549" i="5"/>
  <c r="G549" i="5" s="1"/>
  <c r="D549" i="5"/>
  <c r="E549" i="5"/>
  <c r="B550" i="5"/>
  <c r="F550" i="5" s="1"/>
  <c r="C550" i="5"/>
  <c r="G550" i="5" s="1"/>
  <c r="D550" i="5"/>
  <c r="E550" i="5"/>
  <c r="B551" i="5"/>
  <c r="F551" i="5" s="1"/>
  <c r="C551" i="5"/>
  <c r="G551" i="5" s="1"/>
  <c r="D551" i="5"/>
  <c r="E551" i="5"/>
  <c r="B552" i="5"/>
  <c r="F552" i="5" s="1"/>
  <c r="C552" i="5"/>
  <c r="G552" i="5" s="1"/>
  <c r="D552" i="5"/>
  <c r="E552" i="5"/>
  <c r="B553" i="5"/>
  <c r="F553" i="5" s="1"/>
  <c r="C553" i="5"/>
  <c r="G553" i="5" s="1"/>
  <c r="D553" i="5"/>
  <c r="E553" i="5"/>
  <c r="B554" i="5"/>
  <c r="F554" i="5" s="1"/>
  <c r="C554" i="5"/>
  <c r="G554" i="5" s="1"/>
  <c r="D554" i="5"/>
  <c r="E554" i="5"/>
  <c r="B555" i="5"/>
  <c r="F555" i="5" s="1"/>
  <c r="C555" i="5"/>
  <c r="G555" i="5" s="1"/>
  <c r="D555" i="5"/>
  <c r="E555" i="5"/>
  <c r="B556" i="5"/>
  <c r="F556" i="5" s="1"/>
  <c r="C556" i="5"/>
  <c r="G556" i="5" s="1"/>
  <c r="D556" i="5"/>
  <c r="E556" i="5"/>
  <c r="B557" i="5"/>
  <c r="F557" i="5" s="1"/>
  <c r="C557" i="5"/>
  <c r="G557" i="5" s="1"/>
  <c r="D557" i="5"/>
  <c r="E557" i="5"/>
  <c r="B558" i="5"/>
  <c r="F558" i="5" s="1"/>
  <c r="C558" i="5"/>
  <c r="G558" i="5" s="1"/>
  <c r="D558" i="5"/>
  <c r="E558" i="5"/>
  <c r="B559" i="5"/>
  <c r="F559" i="5" s="1"/>
  <c r="C559" i="5"/>
  <c r="G559" i="5" s="1"/>
  <c r="D559" i="5"/>
  <c r="E559" i="5"/>
  <c r="B560" i="5"/>
  <c r="F560" i="5" s="1"/>
  <c r="C560" i="5"/>
  <c r="D560" i="5"/>
  <c r="E560" i="5"/>
  <c r="B561" i="5"/>
  <c r="F561" i="5" s="1"/>
  <c r="C561" i="5"/>
  <c r="G561" i="5" s="1"/>
  <c r="D561" i="5"/>
  <c r="E561" i="5"/>
  <c r="B562" i="5"/>
  <c r="F562" i="5" s="1"/>
  <c r="C562" i="5"/>
  <c r="G562" i="5" s="1"/>
  <c r="D562" i="5"/>
  <c r="E562" i="5"/>
  <c r="B563" i="5"/>
  <c r="F563" i="5" s="1"/>
  <c r="C563" i="5"/>
  <c r="G563" i="5" s="1"/>
  <c r="D563" i="5"/>
  <c r="E563" i="5"/>
  <c r="B564" i="5"/>
  <c r="F564" i="5" s="1"/>
  <c r="C564" i="5"/>
  <c r="G564" i="5" s="1"/>
  <c r="D564" i="5"/>
  <c r="E564" i="5"/>
  <c r="B565" i="5"/>
  <c r="F565" i="5" s="1"/>
  <c r="C565" i="5"/>
  <c r="G565" i="5" s="1"/>
  <c r="D565" i="5"/>
  <c r="E565" i="5"/>
  <c r="B566" i="5"/>
  <c r="F566" i="5" s="1"/>
  <c r="C566" i="5"/>
  <c r="G566" i="5" s="1"/>
  <c r="D566" i="5"/>
  <c r="E566" i="5"/>
  <c r="B567" i="5"/>
  <c r="F567" i="5" s="1"/>
  <c r="C567" i="5"/>
  <c r="G567" i="5" s="1"/>
  <c r="D567" i="5"/>
  <c r="E567" i="5"/>
  <c r="B568" i="5"/>
  <c r="F568" i="5" s="1"/>
  <c r="C568" i="5"/>
  <c r="G568" i="5" s="1"/>
  <c r="D568" i="5"/>
  <c r="E568" i="5"/>
  <c r="B569" i="5"/>
  <c r="F569" i="5" s="1"/>
  <c r="C569" i="5"/>
  <c r="G569" i="5" s="1"/>
  <c r="D569" i="5"/>
  <c r="E569" i="5"/>
  <c r="B570" i="5"/>
  <c r="F570" i="5" s="1"/>
  <c r="C570" i="5"/>
  <c r="G570" i="5" s="1"/>
  <c r="D570" i="5"/>
  <c r="E570" i="5"/>
  <c r="B571" i="5"/>
  <c r="F571" i="5" s="1"/>
  <c r="C571" i="5"/>
  <c r="G571" i="5" s="1"/>
  <c r="D571" i="5"/>
  <c r="E571" i="5"/>
  <c r="B572" i="5"/>
  <c r="F572" i="5" s="1"/>
  <c r="C572" i="5"/>
  <c r="G572" i="5" s="1"/>
  <c r="D572" i="5"/>
  <c r="E572" i="5"/>
  <c r="B573" i="5"/>
  <c r="F573" i="5" s="1"/>
  <c r="C573" i="5"/>
  <c r="G573" i="5" s="1"/>
  <c r="D573" i="5"/>
  <c r="E573" i="5"/>
  <c r="B574" i="5"/>
  <c r="F574" i="5" s="1"/>
  <c r="C574" i="5"/>
  <c r="G574" i="5" s="1"/>
  <c r="D574" i="5"/>
  <c r="E574" i="5"/>
  <c r="B575" i="5"/>
  <c r="F575" i="5" s="1"/>
  <c r="C575" i="5"/>
  <c r="G575" i="5" s="1"/>
  <c r="D575" i="5"/>
  <c r="E575" i="5"/>
  <c r="B576" i="5"/>
  <c r="F576" i="5" s="1"/>
  <c r="C576" i="5"/>
  <c r="G576" i="5" s="1"/>
  <c r="D576" i="5"/>
  <c r="E576" i="5"/>
  <c r="B577" i="5"/>
  <c r="F577" i="5" s="1"/>
  <c r="C577" i="5"/>
  <c r="G577" i="5" s="1"/>
  <c r="D577" i="5"/>
  <c r="E577" i="5"/>
  <c r="B578" i="5"/>
  <c r="F578" i="5" s="1"/>
  <c r="C578" i="5"/>
  <c r="G578" i="5" s="1"/>
  <c r="D578" i="5"/>
  <c r="E578" i="5"/>
  <c r="B579" i="5"/>
  <c r="F579" i="5" s="1"/>
  <c r="C579" i="5"/>
  <c r="G579" i="5" s="1"/>
  <c r="D579" i="5"/>
  <c r="E579" i="5"/>
  <c r="B580" i="5"/>
  <c r="F580" i="5" s="1"/>
  <c r="C580" i="5"/>
  <c r="G580" i="5" s="1"/>
  <c r="D580" i="5"/>
  <c r="E580" i="5"/>
  <c r="B581" i="5"/>
  <c r="F581" i="5" s="1"/>
  <c r="C581" i="5"/>
  <c r="G581" i="5" s="1"/>
  <c r="D581" i="5"/>
  <c r="E581" i="5"/>
  <c r="B582" i="5"/>
  <c r="F582" i="5" s="1"/>
  <c r="C582" i="5"/>
  <c r="G582" i="5" s="1"/>
  <c r="D582" i="5"/>
  <c r="E582" i="5"/>
  <c r="B583" i="5"/>
  <c r="F583" i="5" s="1"/>
  <c r="C583" i="5"/>
  <c r="G583" i="5" s="1"/>
  <c r="D583" i="5"/>
  <c r="E583" i="5"/>
  <c r="B584" i="5"/>
  <c r="F584" i="5" s="1"/>
  <c r="C584" i="5"/>
  <c r="G584" i="5" s="1"/>
  <c r="D584" i="5"/>
  <c r="E584" i="5"/>
  <c r="B585" i="5"/>
  <c r="F585" i="5" s="1"/>
  <c r="C585" i="5"/>
  <c r="G585" i="5" s="1"/>
  <c r="D585" i="5"/>
  <c r="E585" i="5"/>
  <c r="B586" i="5"/>
  <c r="F586" i="5" s="1"/>
  <c r="C586" i="5"/>
  <c r="G586" i="5" s="1"/>
  <c r="D586" i="5"/>
  <c r="E586" i="5"/>
  <c r="B587" i="5"/>
  <c r="F587" i="5" s="1"/>
  <c r="C587" i="5"/>
  <c r="G587" i="5" s="1"/>
  <c r="D587" i="5"/>
  <c r="E587" i="5"/>
  <c r="B588" i="5"/>
  <c r="F588" i="5" s="1"/>
  <c r="C588" i="5"/>
  <c r="G588" i="5" s="1"/>
  <c r="D588" i="5"/>
  <c r="E588" i="5"/>
  <c r="B589" i="5"/>
  <c r="F589" i="5" s="1"/>
  <c r="C589" i="5"/>
  <c r="G589" i="5" s="1"/>
  <c r="D589" i="5"/>
  <c r="E589" i="5"/>
  <c r="B590" i="5"/>
  <c r="F590" i="5" s="1"/>
  <c r="C590" i="5"/>
  <c r="G590" i="5" s="1"/>
  <c r="D590" i="5"/>
  <c r="E590" i="5"/>
  <c r="B591" i="5"/>
  <c r="F591" i="5" s="1"/>
  <c r="C591" i="5"/>
  <c r="G591" i="5" s="1"/>
  <c r="D591" i="5"/>
  <c r="E591" i="5"/>
  <c r="B592" i="5"/>
  <c r="F592" i="5" s="1"/>
  <c r="C592" i="5"/>
  <c r="G592" i="5" s="1"/>
  <c r="D592" i="5"/>
  <c r="E592" i="5"/>
  <c r="B593" i="5"/>
  <c r="F593" i="5" s="1"/>
  <c r="C593" i="5"/>
  <c r="G593" i="5" s="1"/>
  <c r="D593" i="5"/>
  <c r="E593" i="5"/>
  <c r="B594" i="5"/>
  <c r="F594" i="5" s="1"/>
  <c r="C594" i="5"/>
  <c r="G594" i="5" s="1"/>
  <c r="D594" i="5"/>
  <c r="E594" i="5"/>
  <c r="B595" i="5"/>
  <c r="F595" i="5" s="1"/>
  <c r="C595" i="5"/>
  <c r="G595" i="5" s="1"/>
  <c r="D595" i="5"/>
  <c r="E595" i="5"/>
  <c r="B596" i="5"/>
  <c r="F596" i="5" s="1"/>
  <c r="C596" i="5"/>
  <c r="G596" i="5" s="1"/>
  <c r="D596" i="5"/>
  <c r="E596" i="5"/>
  <c r="B597" i="5"/>
  <c r="F597" i="5" s="1"/>
  <c r="C597" i="5"/>
  <c r="G597" i="5" s="1"/>
  <c r="D597" i="5"/>
  <c r="E597" i="5"/>
  <c r="B598" i="5"/>
  <c r="F598" i="5" s="1"/>
  <c r="C598" i="5"/>
  <c r="G598" i="5" s="1"/>
  <c r="D598" i="5"/>
  <c r="E598" i="5"/>
  <c r="B599" i="5"/>
  <c r="F599" i="5" s="1"/>
  <c r="C599" i="5"/>
  <c r="G599" i="5" s="1"/>
  <c r="D599" i="5"/>
  <c r="E599" i="5"/>
  <c r="B600" i="5"/>
  <c r="F600" i="5" s="1"/>
  <c r="C600" i="5"/>
  <c r="G600" i="5" s="1"/>
  <c r="D600" i="5"/>
  <c r="E600" i="5"/>
  <c r="B601" i="5"/>
  <c r="F601" i="5" s="1"/>
  <c r="C601" i="5"/>
  <c r="G601" i="5" s="1"/>
  <c r="D601" i="5"/>
  <c r="E601" i="5"/>
  <c r="B602" i="5"/>
  <c r="F602" i="5" s="1"/>
  <c r="C602" i="5"/>
  <c r="G602" i="5" s="1"/>
  <c r="D602" i="5"/>
  <c r="E602" i="5"/>
  <c r="B603" i="5"/>
  <c r="F603" i="5" s="1"/>
  <c r="C603" i="5"/>
  <c r="G603" i="5" s="1"/>
  <c r="D603" i="5"/>
  <c r="E603" i="5"/>
  <c r="B604" i="5"/>
  <c r="F604" i="5" s="1"/>
  <c r="C604" i="5"/>
  <c r="G604" i="5" s="1"/>
  <c r="D604" i="5"/>
  <c r="E604" i="5"/>
  <c r="B605" i="5"/>
  <c r="F605" i="5" s="1"/>
  <c r="C605" i="5"/>
  <c r="G605" i="5" s="1"/>
  <c r="D605" i="5"/>
  <c r="E605" i="5"/>
  <c r="B606" i="5"/>
  <c r="F606" i="5" s="1"/>
  <c r="C606" i="5"/>
  <c r="G606" i="5" s="1"/>
  <c r="D606" i="5"/>
  <c r="E606" i="5"/>
  <c r="B607" i="5"/>
  <c r="F607" i="5" s="1"/>
  <c r="C607" i="5"/>
  <c r="G607" i="5" s="1"/>
  <c r="D607" i="5"/>
  <c r="E607" i="5"/>
  <c r="B608" i="5"/>
  <c r="F608" i="5" s="1"/>
  <c r="C608" i="5"/>
  <c r="G608" i="5" s="1"/>
  <c r="D608" i="5"/>
  <c r="E608" i="5"/>
  <c r="B609" i="5"/>
  <c r="F609" i="5" s="1"/>
  <c r="C609" i="5"/>
  <c r="G609" i="5" s="1"/>
  <c r="D609" i="5"/>
  <c r="E609" i="5"/>
  <c r="B610" i="5"/>
  <c r="F610" i="5" s="1"/>
  <c r="C610" i="5"/>
  <c r="G610" i="5" s="1"/>
  <c r="D610" i="5"/>
  <c r="E610" i="5"/>
  <c r="B611" i="5"/>
  <c r="F611" i="5" s="1"/>
  <c r="C611" i="5"/>
  <c r="G611" i="5" s="1"/>
  <c r="D611" i="5"/>
  <c r="E611" i="5"/>
  <c r="B612" i="5"/>
  <c r="F612" i="5" s="1"/>
  <c r="C612" i="5"/>
  <c r="G612" i="5" s="1"/>
  <c r="D612" i="5"/>
  <c r="E612" i="5"/>
  <c r="B613" i="5"/>
  <c r="F613" i="5" s="1"/>
  <c r="C613" i="5"/>
  <c r="G613" i="5" s="1"/>
  <c r="D613" i="5"/>
  <c r="E613" i="5"/>
  <c r="B614" i="5"/>
  <c r="F614" i="5" s="1"/>
  <c r="C614" i="5"/>
  <c r="G614" i="5" s="1"/>
  <c r="D614" i="5"/>
  <c r="E614" i="5"/>
  <c r="B615" i="5"/>
  <c r="F615" i="5" s="1"/>
  <c r="C615" i="5"/>
  <c r="G615" i="5" s="1"/>
  <c r="D615" i="5"/>
  <c r="E615" i="5"/>
  <c r="B616" i="5"/>
  <c r="F616" i="5" s="1"/>
  <c r="C616" i="5"/>
  <c r="G616" i="5" s="1"/>
  <c r="D616" i="5"/>
  <c r="E616" i="5"/>
  <c r="B617" i="5"/>
  <c r="F617" i="5" s="1"/>
  <c r="C617" i="5"/>
  <c r="G617" i="5" s="1"/>
  <c r="D617" i="5"/>
  <c r="E617" i="5"/>
  <c r="B618" i="5"/>
  <c r="F618" i="5" s="1"/>
  <c r="C618" i="5"/>
  <c r="G618" i="5" s="1"/>
  <c r="D618" i="5"/>
  <c r="E618" i="5"/>
  <c r="B619" i="5"/>
  <c r="F619" i="5" s="1"/>
  <c r="C619" i="5"/>
  <c r="G619" i="5" s="1"/>
  <c r="D619" i="5"/>
  <c r="E619" i="5"/>
  <c r="B620" i="5"/>
  <c r="F620" i="5" s="1"/>
  <c r="C620" i="5"/>
  <c r="G620" i="5" s="1"/>
  <c r="D620" i="5"/>
  <c r="E620" i="5"/>
  <c r="B621" i="5"/>
  <c r="F621" i="5" s="1"/>
  <c r="C621" i="5"/>
  <c r="G621" i="5" s="1"/>
  <c r="D621" i="5"/>
  <c r="E621" i="5"/>
  <c r="B622" i="5"/>
  <c r="F622" i="5" s="1"/>
  <c r="C622" i="5"/>
  <c r="G622" i="5" s="1"/>
  <c r="D622" i="5"/>
  <c r="E622" i="5"/>
  <c r="B623" i="5"/>
  <c r="F623" i="5" s="1"/>
  <c r="C623" i="5"/>
  <c r="G623" i="5" s="1"/>
  <c r="D623" i="5"/>
  <c r="E623" i="5"/>
  <c r="B624" i="5"/>
  <c r="F624" i="5" s="1"/>
  <c r="C624" i="5"/>
  <c r="G624" i="5" s="1"/>
  <c r="D624" i="5"/>
  <c r="E624" i="5"/>
  <c r="B625" i="5"/>
  <c r="F625" i="5" s="1"/>
  <c r="C625" i="5"/>
  <c r="G625" i="5" s="1"/>
  <c r="D625" i="5"/>
  <c r="E625" i="5"/>
  <c r="B626" i="5"/>
  <c r="F626" i="5" s="1"/>
  <c r="C626" i="5"/>
  <c r="G626" i="5" s="1"/>
  <c r="D626" i="5"/>
  <c r="E626" i="5"/>
  <c r="B627" i="5"/>
  <c r="F627" i="5" s="1"/>
  <c r="C627" i="5"/>
  <c r="G627" i="5" s="1"/>
  <c r="D627" i="5"/>
  <c r="E627" i="5"/>
  <c r="B628" i="5"/>
  <c r="F628" i="5" s="1"/>
  <c r="C628" i="5"/>
  <c r="G628" i="5" s="1"/>
  <c r="D628" i="5"/>
  <c r="E628" i="5"/>
  <c r="B629" i="5"/>
  <c r="F629" i="5" s="1"/>
  <c r="C629" i="5"/>
  <c r="G629" i="5" s="1"/>
  <c r="D629" i="5"/>
  <c r="E629" i="5"/>
  <c r="B630" i="5"/>
  <c r="F630" i="5" s="1"/>
  <c r="C630" i="5"/>
  <c r="G630" i="5" s="1"/>
  <c r="D630" i="5"/>
  <c r="E630" i="5"/>
  <c r="B631" i="5"/>
  <c r="F631" i="5" s="1"/>
  <c r="C631" i="5"/>
  <c r="G631" i="5" s="1"/>
  <c r="D631" i="5"/>
  <c r="E631" i="5"/>
  <c r="B632" i="5"/>
  <c r="F632" i="5" s="1"/>
  <c r="C632" i="5"/>
  <c r="G632" i="5" s="1"/>
  <c r="D632" i="5"/>
  <c r="E632" i="5"/>
  <c r="B633" i="5"/>
  <c r="F633" i="5" s="1"/>
  <c r="C633" i="5"/>
  <c r="G633" i="5" s="1"/>
  <c r="D633" i="5"/>
  <c r="E633" i="5"/>
  <c r="B634" i="5"/>
  <c r="F634" i="5" s="1"/>
  <c r="C634" i="5"/>
  <c r="G634" i="5" s="1"/>
  <c r="D634" i="5"/>
  <c r="E634" i="5"/>
  <c r="B635" i="5"/>
  <c r="F635" i="5" s="1"/>
  <c r="C635" i="5"/>
  <c r="G635" i="5" s="1"/>
  <c r="D635" i="5"/>
  <c r="E635" i="5"/>
  <c r="B636" i="5"/>
  <c r="F636" i="5" s="1"/>
  <c r="C636" i="5"/>
  <c r="G636" i="5" s="1"/>
  <c r="D636" i="5"/>
  <c r="E636" i="5"/>
  <c r="B637" i="5"/>
  <c r="F637" i="5" s="1"/>
  <c r="C637" i="5"/>
  <c r="G637" i="5" s="1"/>
  <c r="D637" i="5"/>
  <c r="E637" i="5"/>
  <c r="B638" i="5"/>
  <c r="F638" i="5" s="1"/>
  <c r="C638" i="5"/>
  <c r="G638" i="5" s="1"/>
  <c r="D638" i="5"/>
  <c r="E638" i="5"/>
  <c r="B639" i="5"/>
  <c r="F639" i="5" s="1"/>
  <c r="C639" i="5"/>
  <c r="G639" i="5" s="1"/>
  <c r="D639" i="5"/>
  <c r="E639" i="5"/>
  <c r="B640" i="5"/>
  <c r="F640" i="5" s="1"/>
  <c r="C640" i="5"/>
  <c r="G640" i="5" s="1"/>
  <c r="D640" i="5"/>
  <c r="E640" i="5"/>
  <c r="B641" i="5"/>
  <c r="F641" i="5" s="1"/>
  <c r="C641" i="5"/>
  <c r="G641" i="5" s="1"/>
  <c r="D641" i="5"/>
  <c r="E641" i="5"/>
  <c r="B642" i="5"/>
  <c r="F642" i="5" s="1"/>
  <c r="C642" i="5"/>
  <c r="G642" i="5" s="1"/>
  <c r="D642" i="5"/>
  <c r="E642" i="5"/>
  <c r="B643" i="5"/>
  <c r="F643" i="5" s="1"/>
  <c r="C643" i="5"/>
  <c r="G643" i="5" s="1"/>
  <c r="D643" i="5"/>
  <c r="E643" i="5"/>
  <c r="B644" i="5"/>
  <c r="F644" i="5" s="1"/>
  <c r="C644" i="5"/>
  <c r="G644" i="5" s="1"/>
  <c r="D644" i="5"/>
  <c r="E644" i="5"/>
  <c r="B645" i="5"/>
  <c r="F645" i="5" s="1"/>
  <c r="C645" i="5"/>
  <c r="G645" i="5" s="1"/>
  <c r="D645" i="5"/>
  <c r="E645" i="5"/>
  <c r="B646" i="5"/>
  <c r="F646" i="5" s="1"/>
  <c r="C646" i="5"/>
  <c r="G646" i="5" s="1"/>
  <c r="D646" i="5"/>
  <c r="E646" i="5"/>
  <c r="B647" i="5"/>
  <c r="F647" i="5" s="1"/>
  <c r="C647" i="5"/>
  <c r="G647" i="5" s="1"/>
  <c r="D647" i="5"/>
  <c r="E647" i="5"/>
  <c r="B648" i="5"/>
  <c r="F648" i="5" s="1"/>
  <c r="C648" i="5"/>
  <c r="G648" i="5" s="1"/>
  <c r="D648" i="5"/>
  <c r="E648" i="5"/>
  <c r="B649" i="5"/>
  <c r="F649" i="5" s="1"/>
  <c r="C649" i="5"/>
  <c r="G649" i="5" s="1"/>
  <c r="D649" i="5"/>
  <c r="E649" i="5"/>
  <c r="B650" i="5"/>
  <c r="F650" i="5" s="1"/>
  <c r="C650" i="5"/>
  <c r="G650" i="5" s="1"/>
  <c r="D650" i="5"/>
  <c r="E650" i="5"/>
  <c r="B651" i="5"/>
  <c r="F651" i="5" s="1"/>
  <c r="C651" i="5"/>
  <c r="G651" i="5" s="1"/>
  <c r="D651" i="5"/>
  <c r="E651" i="5"/>
  <c r="B652" i="5"/>
  <c r="F652" i="5" s="1"/>
  <c r="C652" i="5"/>
  <c r="G652" i="5" s="1"/>
  <c r="D652" i="5"/>
  <c r="E652" i="5"/>
  <c r="B653" i="5"/>
  <c r="F653" i="5" s="1"/>
  <c r="C653" i="5"/>
  <c r="G653" i="5" s="1"/>
  <c r="D653" i="5"/>
  <c r="E653" i="5"/>
  <c r="B654" i="5"/>
  <c r="F654" i="5" s="1"/>
  <c r="C654" i="5"/>
  <c r="G654" i="5" s="1"/>
  <c r="D654" i="5"/>
  <c r="E654" i="5"/>
  <c r="B655" i="5"/>
  <c r="F655" i="5" s="1"/>
  <c r="C655" i="5"/>
  <c r="G655" i="5" s="1"/>
  <c r="D655" i="5"/>
  <c r="E655" i="5"/>
  <c r="B656" i="5"/>
  <c r="F656" i="5" s="1"/>
  <c r="C656" i="5"/>
  <c r="G656" i="5" s="1"/>
  <c r="D656" i="5"/>
  <c r="E656" i="5"/>
  <c r="B657" i="5"/>
  <c r="F657" i="5" s="1"/>
  <c r="C657" i="5"/>
  <c r="G657" i="5" s="1"/>
  <c r="D657" i="5"/>
  <c r="E657" i="5"/>
  <c r="B658" i="5"/>
  <c r="F658" i="5" s="1"/>
  <c r="C658" i="5"/>
  <c r="G658" i="5" s="1"/>
  <c r="D658" i="5"/>
  <c r="E658" i="5"/>
  <c r="B659" i="5"/>
  <c r="F659" i="5" s="1"/>
  <c r="C659" i="5"/>
  <c r="G659" i="5" s="1"/>
  <c r="D659" i="5"/>
  <c r="E659" i="5"/>
  <c r="B660" i="5"/>
  <c r="F660" i="5" s="1"/>
  <c r="C660" i="5"/>
  <c r="G660" i="5" s="1"/>
  <c r="D660" i="5"/>
  <c r="E660" i="5"/>
  <c r="B661" i="5"/>
  <c r="F661" i="5" s="1"/>
  <c r="C661" i="5"/>
  <c r="G661" i="5" s="1"/>
  <c r="D661" i="5"/>
  <c r="E661" i="5"/>
  <c r="B662" i="5"/>
  <c r="F662" i="5" s="1"/>
  <c r="C662" i="5"/>
  <c r="G662" i="5" s="1"/>
  <c r="D662" i="5"/>
  <c r="E662" i="5"/>
  <c r="B663" i="5"/>
  <c r="F663" i="5" s="1"/>
  <c r="C663" i="5"/>
  <c r="G663" i="5" s="1"/>
  <c r="D663" i="5"/>
  <c r="E663" i="5"/>
  <c r="B664" i="5"/>
  <c r="F664" i="5" s="1"/>
  <c r="C664" i="5"/>
  <c r="G664" i="5" s="1"/>
  <c r="D664" i="5"/>
  <c r="E664" i="5"/>
  <c r="B665" i="5"/>
  <c r="F665" i="5" s="1"/>
  <c r="C665" i="5"/>
  <c r="G665" i="5" s="1"/>
  <c r="D665" i="5"/>
  <c r="E665" i="5"/>
  <c r="B666" i="5"/>
  <c r="F666" i="5" s="1"/>
  <c r="C666" i="5"/>
  <c r="G666" i="5" s="1"/>
  <c r="D666" i="5"/>
  <c r="E666" i="5"/>
  <c r="B667" i="5"/>
  <c r="F667" i="5" s="1"/>
  <c r="C667" i="5"/>
  <c r="G667" i="5" s="1"/>
  <c r="D667" i="5"/>
  <c r="E667" i="5"/>
  <c r="B668" i="5"/>
  <c r="F668" i="5" s="1"/>
  <c r="C668" i="5"/>
  <c r="G668" i="5" s="1"/>
  <c r="D668" i="5"/>
  <c r="E668" i="5"/>
  <c r="B669" i="5"/>
  <c r="F669" i="5" s="1"/>
  <c r="C669" i="5"/>
  <c r="G669" i="5" s="1"/>
  <c r="D669" i="5"/>
  <c r="E669" i="5"/>
  <c r="B670" i="5"/>
  <c r="F670" i="5" s="1"/>
  <c r="C670" i="5"/>
  <c r="G670" i="5" s="1"/>
  <c r="D670" i="5"/>
  <c r="E670" i="5"/>
  <c r="B671" i="5"/>
  <c r="F671" i="5" s="1"/>
  <c r="C671" i="5"/>
  <c r="G671" i="5" s="1"/>
  <c r="D671" i="5"/>
  <c r="E671" i="5"/>
  <c r="B672" i="5"/>
  <c r="F672" i="5" s="1"/>
  <c r="C672" i="5"/>
  <c r="G672" i="5" s="1"/>
  <c r="D672" i="5"/>
  <c r="E672" i="5"/>
  <c r="B673" i="5"/>
  <c r="F673" i="5" s="1"/>
  <c r="C673" i="5"/>
  <c r="G673" i="5" s="1"/>
  <c r="D673" i="5"/>
  <c r="E673" i="5"/>
  <c r="B674" i="5"/>
  <c r="F674" i="5" s="1"/>
  <c r="C674" i="5"/>
  <c r="G674" i="5" s="1"/>
  <c r="D674" i="5"/>
  <c r="E674" i="5"/>
  <c r="B675" i="5"/>
  <c r="F675" i="5" s="1"/>
  <c r="C675" i="5"/>
  <c r="G675" i="5" s="1"/>
  <c r="D675" i="5"/>
  <c r="E675" i="5"/>
  <c r="B676" i="5"/>
  <c r="F676" i="5" s="1"/>
  <c r="C676" i="5"/>
  <c r="G676" i="5" s="1"/>
  <c r="D676" i="5"/>
  <c r="E676" i="5"/>
  <c r="B677" i="5"/>
  <c r="F677" i="5" s="1"/>
  <c r="C677" i="5"/>
  <c r="G677" i="5" s="1"/>
  <c r="D677" i="5"/>
  <c r="E677" i="5"/>
  <c r="B678" i="5"/>
  <c r="F678" i="5" s="1"/>
  <c r="C678" i="5"/>
  <c r="G678" i="5" s="1"/>
  <c r="D678" i="5"/>
  <c r="E678" i="5"/>
  <c r="B679" i="5"/>
  <c r="F679" i="5" s="1"/>
  <c r="C679" i="5"/>
  <c r="G679" i="5" s="1"/>
  <c r="D679" i="5"/>
  <c r="E679" i="5"/>
  <c r="B680" i="5"/>
  <c r="F680" i="5" s="1"/>
  <c r="C680" i="5"/>
  <c r="G680" i="5" s="1"/>
  <c r="D680" i="5"/>
  <c r="E680" i="5"/>
  <c r="B681" i="5"/>
  <c r="F681" i="5" s="1"/>
  <c r="C681" i="5"/>
  <c r="G681" i="5" s="1"/>
  <c r="D681" i="5"/>
  <c r="E681" i="5"/>
  <c r="B682" i="5"/>
  <c r="F682" i="5" s="1"/>
  <c r="C682" i="5"/>
  <c r="G682" i="5" s="1"/>
  <c r="D682" i="5"/>
  <c r="E682" i="5"/>
  <c r="B683" i="5"/>
  <c r="F683" i="5" s="1"/>
  <c r="C683" i="5"/>
  <c r="G683" i="5" s="1"/>
  <c r="D683" i="5"/>
  <c r="E683" i="5"/>
  <c r="B684" i="5"/>
  <c r="F684" i="5" s="1"/>
  <c r="C684" i="5"/>
  <c r="G684" i="5" s="1"/>
  <c r="D684" i="5"/>
  <c r="E684" i="5"/>
  <c r="B685" i="5"/>
  <c r="F685" i="5" s="1"/>
  <c r="C685" i="5"/>
  <c r="G685" i="5" s="1"/>
  <c r="D685" i="5"/>
  <c r="E685" i="5"/>
  <c r="B686" i="5"/>
  <c r="F686" i="5" s="1"/>
  <c r="C686" i="5"/>
  <c r="G686" i="5" s="1"/>
  <c r="D686" i="5"/>
  <c r="E686" i="5"/>
  <c r="B687" i="5"/>
  <c r="F687" i="5" s="1"/>
  <c r="C687" i="5"/>
  <c r="G687" i="5" s="1"/>
  <c r="D687" i="5"/>
  <c r="E687" i="5"/>
  <c r="B688" i="5"/>
  <c r="F688" i="5" s="1"/>
  <c r="C688" i="5"/>
  <c r="G688" i="5" s="1"/>
  <c r="D688" i="5"/>
  <c r="E688" i="5"/>
  <c r="B689" i="5"/>
  <c r="F689" i="5" s="1"/>
  <c r="C689" i="5"/>
  <c r="G689" i="5" s="1"/>
  <c r="D689" i="5"/>
  <c r="E689" i="5"/>
  <c r="B690" i="5"/>
  <c r="F690" i="5" s="1"/>
  <c r="C690" i="5"/>
  <c r="G690" i="5" s="1"/>
  <c r="D690" i="5"/>
  <c r="E690" i="5"/>
  <c r="B691" i="5"/>
  <c r="F691" i="5" s="1"/>
  <c r="C691" i="5"/>
  <c r="G691" i="5" s="1"/>
  <c r="D691" i="5"/>
  <c r="E691" i="5"/>
  <c r="B692" i="5"/>
  <c r="F692" i="5" s="1"/>
  <c r="C692" i="5"/>
  <c r="G692" i="5" s="1"/>
  <c r="D692" i="5"/>
  <c r="E692" i="5"/>
  <c r="B693" i="5"/>
  <c r="F693" i="5" s="1"/>
  <c r="C693" i="5"/>
  <c r="G693" i="5" s="1"/>
  <c r="D693" i="5"/>
  <c r="E693" i="5"/>
  <c r="B694" i="5"/>
  <c r="F694" i="5" s="1"/>
  <c r="C694" i="5"/>
  <c r="G694" i="5" s="1"/>
  <c r="D694" i="5"/>
  <c r="E694" i="5"/>
  <c r="B695" i="5"/>
  <c r="F695" i="5" s="1"/>
  <c r="C695" i="5"/>
  <c r="G695" i="5" s="1"/>
  <c r="D695" i="5"/>
  <c r="E695" i="5"/>
  <c r="B696" i="5"/>
  <c r="F696" i="5" s="1"/>
  <c r="C696" i="5"/>
  <c r="G696" i="5" s="1"/>
  <c r="D696" i="5"/>
  <c r="E696" i="5"/>
  <c r="B697" i="5"/>
  <c r="F697" i="5" s="1"/>
  <c r="C697" i="5"/>
  <c r="G697" i="5" s="1"/>
  <c r="D697" i="5"/>
  <c r="E697" i="5"/>
  <c r="B698" i="5"/>
  <c r="F698" i="5" s="1"/>
  <c r="C698" i="5"/>
  <c r="G698" i="5" s="1"/>
  <c r="D698" i="5"/>
  <c r="E698" i="5"/>
  <c r="B699" i="5"/>
  <c r="F699" i="5" s="1"/>
  <c r="C699" i="5"/>
  <c r="G699" i="5" s="1"/>
  <c r="D699" i="5"/>
  <c r="E699" i="5"/>
  <c r="B700" i="5"/>
  <c r="F700" i="5" s="1"/>
  <c r="C700" i="5"/>
  <c r="G700" i="5" s="1"/>
  <c r="D700" i="5"/>
  <c r="E700" i="5"/>
  <c r="B701" i="5"/>
  <c r="F701" i="5" s="1"/>
  <c r="C701" i="5"/>
  <c r="G701" i="5" s="1"/>
  <c r="D701" i="5"/>
  <c r="E701" i="5"/>
  <c r="B702" i="5"/>
  <c r="F702" i="5" s="1"/>
  <c r="C702" i="5"/>
  <c r="G702" i="5" s="1"/>
  <c r="D702" i="5"/>
  <c r="E702" i="5"/>
  <c r="B703" i="5"/>
  <c r="F703" i="5" s="1"/>
  <c r="C703" i="5"/>
  <c r="G703" i="5" s="1"/>
  <c r="D703" i="5"/>
  <c r="E703" i="5"/>
  <c r="B704" i="5"/>
  <c r="F704" i="5" s="1"/>
  <c r="C704" i="5"/>
  <c r="G704" i="5" s="1"/>
  <c r="D704" i="5"/>
  <c r="E704" i="5"/>
  <c r="B705" i="5"/>
  <c r="F705" i="5" s="1"/>
  <c r="C705" i="5"/>
  <c r="G705" i="5" s="1"/>
  <c r="D705" i="5"/>
  <c r="E705" i="5"/>
  <c r="B706" i="5"/>
  <c r="F706" i="5" s="1"/>
  <c r="C706" i="5"/>
  <c r="G706" i="5" s="1"/>
  <c r="D706" i="5"/>
  <c r="E706" i="5"/>
  <c r="B707" i="5"/>
  <c r="F707" i="5" s="1"/>
  <c r="C707" i="5"/>
  <c r="G707" i="5" s="1"/>
  <c r="D707" i="5"/>
  <c r="E707" i="5"/>
  <c r="B708" i="5"/>
  <c r="F708" i="5" s="1"/>
  <c r="C708" i="5"/>
  <c r="G708" i="5" s="1"/>
  <c r="D708" i="5"/>
  <c r="E708" i="5"/>
  <c r="B709" i="5"/>
  <c r="F709" i="5" s="1"/>
  <c r="C709" i="5"/>
  <c r="G709" i="5" s="1"/>
  <c r="D709" i="5"/>
  <c r="E709" i="5"/>
  <c r="B710" i="5"/>
  <c r="F710" i="5" s="1"/>
  <c r="C710" i="5"/>
  <c r="G710" i="5" s="1"/>
  <c r="D710" i="5"/>
  <c r="E710" i="5"/>
  <c r="B711" i="5"/>
  <c r="F711" i="5" s="1"/>
  <c r="C711" i="5"/>
  <c r="G711" i="5" s="1"/>
  <c r="D711" i="5"/>
  <c r="E711" i="5"/>
  <c r="B712" i="5"/>
  <c r="F712" i="5" s="1"/>
  <c r="C712" i="5"/>
  <c r="G712" i="5" s="1"/>
  <c r="D712" i="5"/>
  <c r="E712" i="5"/>
  <c r="B713" i="5"/>
  <c r="F713" i="5" s="1"/>
  <c r="C713" i="5"/>
  <c r="G713" i="5" s="1"/>
  <c r="D713" i="5"/>
  <c r="E713" i="5"/>
  <c r="B714" i="5"/>
  <c r="F714" i="5" s="1"/>
  <c r="C714" i="5"/>
  <c r="G714" i="5" s="1"/>
  <c r="D714" i="5"/>
  <c r="E714" i="5"/>
  <c r="B715" i="5"/>
  <c r="F715" i="5" s="1"/>
  <c r="C715" i="5"/>
  <c r="G715" i="5" s="1"/>
  <c r="D715" i="5"/>
  <c r="E715" i="5"/>
  <c r="B716" i="5"/>
  <c r="F716" i="5" s="1"/>
  <c r="C716" i="5"/>
  <c r="G716" i="5" s="1"/>
  <c r="D716" i="5"/>
  <c r="E716" i="5"/>
  <c r="B717" i="5"/>
  <c r="F717" i="5" s="1"/>
  <c r="C717" i="5"/>
  <c r="G717" i="5" s="1"/>
  <c r="D717" i="5"/>
  <c r="E717" i="5"/>
  <c r="B718" i="5"/>
  <c r="F718" i="5" s="1"/>
  <c r="C718" i="5"/>
  <c r="G718" i="5" s="1"/>
  <c r="D718" i="5"/>
  <c r="E718" i="5"/>
  <c r="B719" i="5"/>
  <c r="F719" i="5" s="1"/>
  <c r="C719" i="5"/>
  <c r="G719" i="5" s="1"/>
  <c r="D719" i="5"/>
  <c r="E719" i="5"/>
  <c r="B720" i="5"/>
  <c r="F720" i="5" s="1"/>
  <c r="C720" i="5"/>
  <c r="G720" i="5" s="1"/>
  <c r="D720" i="5"/>
  <c r="E720" i="5"/>
  <c r="B721" i="5"/>
  <c r="F721" i="5" s="1"/>
  <c r="C721" i="5"/>
  <c r="G721" i="5" s="1"/>
  <c r="D721" i="5"/>
  <c r="E721" i="5"/>
  <c r="B722" i="5"/>
  <c r="F722" i="5" s="1"/>
  <c r="C722" i="5"/>
  <c r="G722" i="5" s="1"/>
  <c r="D722" i="5"/>
  <c r="E722" i="5"/>
  <c r="B723" i="5"/>
  <c r="F723" i="5" s="1"/>
  <c r="C723" i="5"/>
  <c r="G723" i="5" s="1"/>
  <c r="D723" i="5"/>
  <c r="E723" i="5"/>
  <c r="B724" i="5"/>
  <c r="F724" i="5" s="1"/>
  <c r="C724" i="5"/>
  <c r="G724" i="5" s="1"/>
  <c r="D724" i="5"/>
  <c r="E724" i="5"/>
  <c r="B725" i="5"/>
  <c r="F725" i="5" s="1"/>
  <c r="C725" i="5"/>
  <c r="G725" i="5" s="1"/>
  <c r="D725" i="5"/>
  <c r="E725" i="5"/>
  <c r="B726" i="5"/>
  <c r="F726" i="5" s="1"/>
  <c r="C726" i="5"/>
  <c r="G726" i="5" s="1"/>
  <c r="D726" i="5"/>
  <c r="E726" i="5"/>
  <c r="B727" i="5"/>
  <c r="F727" i="5" s="1"/>
  <c r="C727" i="5"/>
  <c r="G727" i="5" s="1"/>
  <c r="D727" i="5"/>
  <c r="E727" i="5"/>
  <c r="B728" i="5"/>
  <c r="F728" i="5" s="1"/>
  <c r="C728" i="5"/>
  <c r="G728" i="5" s="1"/>
  <c r="D728" i="5"/>
  <c r="E728" i="5"/>
  <c r="B729" i="5"/>
  <c r="F729" i="5" s="1"/>
  <c r="C729" i="5"/>
  <c r="G729" i="5" s="1"/>
  <c r="D729" i="5"/>
  <c r="E729" i="5"/>
  <c r="B730" i="5"/>
  <c r="F730" i="5" s="1"/>
  <c r="C730" i="5"/>
  <c r="G730" i="5" s="1"/>
  <c r="D730" i="5"/>
  <c r="E730" i="5"/>
  <c r="B731" i="5"/>
  <c r="F731" i="5" s="1"/>
  <c r="C731" i="5"/>
  <c r="G731" i="5" s="1"/>
  <c r="D731" i="5"/>
  <c r="E731" i="5"/>
  <c r="B732" i="5"/>
  <c r="F732" i="5" s="1"/>
  <c r="C732" i="5"/>
  <c r="G732" i="5" s="1"/>
  <c r="D732" i="5"/>
  <c r="E732" i="5"/>
  <c r="B733" i="5"/>
  <c r="F733" i="5" s="1"/>
  <c r="C733" i="5"/>
  <c r="G733" i="5" s="1"/>
  <c r="D733" i="5"/>
  <c r="E733" i="5"/>
  <c r="B734" i="5"/>
  <c r="F734" i="5" s="1"/>
  <c r="C734" i="5"/>
  <c r="G734" i="5" s="1"/>
  <c r="D734" i="5"/>
  <c r="E734" i="5"/>
  <c r="B735" i="5"/>
  <c r="F735" i="5" s="1"/>
  <c r="C735" i="5"/>
  <c r="G735" i="5" s="1"/>
  <c r="D735" i="5"/>
  <c r="E735" i="5"/>
  <c r="B736" i="5"/>
  <c r="F736" i="5" s="1"/>
  <c r="C736" i="5"/>
  <c r="G736" i="5" s="1"/>
  <c r="D736" i="5"/>
  <c r="E736" i="5"/>
  <c r="B737" i="5"/>
  <c r="F737" i="5" s="1"/>
  <c r="C737" i="5"/>
  <c r="G737" i="5" s="1"/>
  <c r="D737" i="5"/>
  <c r="E737" i="5"/>
  <c r="B738" i="5"/>
  <c r="F738" i="5" s="1"/>
  <c r="C738" i="5"/>
  <c r="G738" i="5" s="1"/>
  <c r="D738" i="5"/>
  <c r="E738" i="5"/>
  <c r="B739" i="5"/>
  <c r="F739" i="5" s="1"/>
  <c r="C739" i="5"/>
  <c r="G739" i="5" s="1"/>
  <c r="D739" i="5"/>
  <c r="E739" i="5"/>
  <c r="B740" i="5"/>
  <c r="F740" i="5" s="1"/>
  <c r="C740" i="5"/>
  <c r="G740" i="5" s="1"/>
  <c r="D740" i="5"/>
  <c r="E740" i="5"/>
  <c r="B741" i="5"/>
  <c r="F741" i="5" s="1"/>
  <c r="C741" i="5"/>
  <c r="G741" i="5" s="1"/>
  <c r="D741" i="5"/>
  <c r="E741" i="5"/>
  <c r="B742" i="5"/>
  <c r="F742" i="5" s="1"/>
  <c r="C742" i="5"/>
  <c r="G742" i="5" s="1"/>
  <c r="D742" i="5"/>
  <c r="E742" i="5"/>
  <c r="B743" i="5"/>
  <c r="F743" i="5" s="1"/>
  <c r="C743" i="5"/>
  <c r="G743" i="5" s="1"/>
  <c r="D743" i="5"/>
  <c r="E743" i="5"/>
  <c r="B744" i="5"/>
  <c r="F744" i="5" s="1"/>
  <c r="C744" i="5"/>
  <c r="G744" i="5" s="1"/>
  <c r="D744" i="5"/>
  <c r="E744" i="5"/>
  <c r="B745" i="5"/>
  <c r="F745" i="5" s="1"/>
  <c r="C745" i="5"/>
  <c r="G745" i="5" s="1"/>
  <c r="D745" i="5"/>
  <c r="E745" i="5"/>
  <c r="B746" i="5"/>
  <c r="F746" i="5" s="1"/>
  <c r="C746" i="5"/>
  <c r="G746" i="5" s="1"/>
  <c r="D746" i="5"/>
  <c r="E746" i="5"/>
  <c r="B747" i="5"/>
  <c r="F747" i="5" s="1"/>
  <c r="C747" i="5"/>
  <c r="G747" i="5" s="1"/>
  <c r="D747" i="5"/>
  <c r="E747" i="5"/>
  <c r="B748" i="5"/>
  <c r="F748" i="5" s="1"/>
  <c r="C748" i="5"/>
  <c r="G748" i="5" s="1"/>
  <c r="D748" i="5"/>
  <c r="E748" i="5"/>
  <c r="B749" i="5"/>
  <c r="F749" i="5" s="1"/>
  <c r="C749" i="5"/>
  <c r="G749" i="5" s="1"/>
  <c r="D749" i="5"/>
  <c r="E749" i="5"/>
  <c r="B750" i="5"/>
  <c r="F750" i="5" s="1"/>
  <c r="C750" i="5"/>
  <c r="G750" i="5" s="1"/>
  <c r="D750" i="5"/>
  <c r="E750" i="5"/>
  <c r="B751" i="5"/>
  <c r="F751" i="5" s="1"/>
  <c r="C751" i="5"/>
  <c r="G751" i="5" s="1"/>
  <c r="D751" i="5"/>
  <c r="E751" i="5"/>
  <c r="B752" i="5"/>
  <c r="F752" i="5" s="1"/>
  <c r="C752" i="5"/>
  <c r="G752" i="5" s="1"/>
  <c r="D752" i="5"/>
  <c r="E752" i="5"/>
  <c r="B753" i="5"/>
  <c r="F753" i="5" s="1"/>
  <c r="C753" i="5"/>
  <c r="G753" i="5" s="1"/>
  <c r="D753" i="5"/>
  <c r="E753" i="5"/>
  <c r="B754" i="5"/>
  <c r="F754" i="5" s="1"/>
  <c r="C754" i="5"/>
  <c r="G754" i="5" s="1"/>
  <c r="D754" i="5"/>
  <c r="E754" i="5"/>
  <c r="B755" i="5"/>
  <c r="F755" i="5" s="1"/>
  <c r="C755" i="5"/>
  <c r="G755" i="5" s="1"/>
  <c r="D755" i="5"/>
  <c r="E755" i="5"/>
  <c r="B756" i="5"/>
  <c r="F756" i="5" s="1"/>
  <c r="C756" i="5"/>
  <c r="G756" i="5" s="1"/>
  <c r="D756" i="5"/>
  <c r="E756" i="5"/>
  <c r="B757" i="5"/>
  <c r="F757" i="5" s="1"/>
  <c r="C757" i="5"/>
  <c r="G757" i="5" s="1"/>
  <c r="D757" i="5"/>
  <c r="E757" i="5"/>
  <c r="B758" i="5"/>
  <c r="F758" i="5" s="1"/>
  <c r="C758" i="5"/>
  <c r="G758" i="5" s="1"/>
  <c r="D758" i="5"/>
  <c r="E758" i="5"/>
  <c r="B759" i="5"/>
  <c r="F759" i="5" s="1"/>
  <c r="C759" i="5"/>
  <c r="G759" i="5" s="1"/>
  <c r="D759" i="5"/>
  <c r="E759" i="5"/>
  <c r="B760" i="5"/>
  <c r="F760" i="5" s="1"/>
  <c r="C760" i="5"/>
  <c r="G760" i="5" s="1"/>
  <c r="D760" i="5"/>
  <c r="E760" i="5"/>
  <c r="B761" i="5"/>
  <c r="F761" i="5" s="1"/>
  <c r="C761" i="5"/>
  <c r="G761" i="5" s="1"/>
  <c r="D761" i="5"/>
  <c r="E761" i="5"/>
  <c r="B762" i="5"/>
  <c r="F762" i="5" s="1"/>
  <c r="C762" i="5"/>
  <c r="G762" i="5" s="1"/>
  <c r="D762" i="5"/>
  <c r="E762" i="5"/>
  <c r="B763" i="5"/>
  <c r="F763" i="5" s="1"/>
  <c r="C763" i="5"/>
  <c r="G763" i="5" s="1"/>
  <c r="D763" i="5"/>
  <c r="E763" i="5"/>
  <c r="B764" i="5"/>
  <c r="F764" i="5" s="1"/>
  <c r="C764" i="5"/>
  <c r="G764" i="5" s="1"/>
  <c r="D764" i="5"/>
  <c r="E764" i="5"/>
  <c r="B765" i="5"/>
  <c r="F765" i="5" s="1"/>
  <c r="C765" i="5"/>
  <c r="G765" i="5" s="1"/>
  <c r="D765" i="5"/>
  <c r="E765" i="5"/>
  <c r="B766" i="5"/>
  <c r="F766" i="5" s="1"/>
  <c r="C766" i="5"/>
  <c r="G766" i="5" s="1"/>
  <c r="D766" i="5"/>
  <c r="E766" i="5"/>
  <c r="B767" i="5"/>
  <c r="F767" i="5" s="1"/>
  <c r="C767" i="5"/>
  <c r="G767" i="5" s="1"/>
  <c r="D767" i="5"/>
  <c r="E767" i="5"/>
  <c r="B768" i="5"/>
  <c r="F768" i="5" s="1"/>
  <c r="C768" i="5"/>
  <c r="G768" i="5" s="1"/>
  <c r="D768" i="5"/>
  <c r="E768" i="5"/>
  <c r="B769" i="5"/>
  <c r="F769" i="5" s="1"/>
  <c r="C769" i="5"/>
  <c r="G769" i="5" s="1"/>
  <c r="D769" i="5"/>
  <c r="E769" i="5"/>
  <c r="B770" i="5"/>
  <c r="F770" i="5" s="1"/>
  <c r="C770" i="5"/>
  <c r="G770" i="5" s="1"/>
  <c r="D770" i="5"/>
  <c r="E770" i="5"/>
  <c r="B771" i="5"/>
  <c r="F771" i="5" s="1"/>
  <c r="C771" i="5"/>
  <c r="G771" i="5" s="1"/>
  <c r="D771" i="5"/>
  <c r="E771" i="5"/>
  <c r="B772" i="5"/>
  <c r="F772" i="5" s="1"/>
  <c r="C772" i="5"/>
  <c r="G772" i="5" s="1"/>
  <c r="D772" i="5"/>
  <c r="E772" i="5"/>
  <c r="B773" i="5"/>
  <c r="F773" i="5" s="1"/>
  <c r="C773" i="5"/>
  <c r="G773" i="5" s="1"/>
  <c r="D773" i="5"/>
  <c r="E773" i="5"/>
  <c r="B774" i="5"/>
  <c r="F774" i="5" s="1"/>
  <c r="C774" i="5"/>
  <c r="G774" i="5" s="1"/>
  <c r="D774" i="5"/>
  <c r="E774" i="5"/>
  <c r="B775" i="5"/>
  <c r="F775" i="5" s="1"/>
  <c r="C775" i="5"/>
  <c r="G775" i="5" s="1"/>
  <c r="D775" i="5"/>
  <c r="E775" i="5"/>
  <c r="B776" i="5"/>
  <c r="F776" i="5" s="1"/>
  <c r="C776" i="5"/>
  <c r="G776" i="5" s="1"/>
  <c r="D776" i="5"/>
  <c r="E776" i="5"/>
  <c r="B777" i="5"/>
  <c r="F777" i="5" s="1"/>
  <c r="C777" i="5"/>
  <c r="G777" i="5" s="1"/>
  <c r="D777" i="5"/>
  <c r="E777" i="5"/>
  <c r="B778" i="5"/>
  <c r="F778" i="5" s="1"/>
  <c r="C778" i="5"/>
  <c r="G778" i="5" s="1"/>
  <c r="D778" i="5"/>
  <c r="E778" i="5"/>
  <c r="B779" i="5"/>
  <c r="F779" i="5" s="1"/>
  <c r="C779" i="5"/>
  <c r="G779" i="5" s="1"/>
  <c r="D779" i="5"/>
  <c r="E779" i="5"/>
  <c r="B780" i="5"/>
  <c r="F780" i="5" s="1"/>
  <c r="C780" i="5"/>
  <c r="G780" i="5" s="1"/>
  <c r="D780" i="5"/>
  <c r="E780" i="5"/>
  <c r="B781" i="5"/>
  <c r="F781" i="5" s="1"/>
  <c r="C781" i="5"/>
  <c r="G781" i="5" s="1"/>
  <c r="D781" i="5"/>
  <c r="E781" i="5"/>
  <c r="B782" i="5"/>
  <c r="F782" i="5" s="1"/>
  <c r="C782" i="5"/>
  <c r="G782" i="5" s="1"/>
  <c r="D782" i="5"/>
  <c r="E782" i="5"/>
  <c r="B783" i="5"/>
  <c r="F783" i="5" s="1"/>
  <c r="C783" i="5"/>
  <c r="G783" i="5" s="1"/>
  <c r="D783" i="5"/>
  <c r="E783" i="5"/>
  <c r="B784" i="5"/>
  <c r="F784" i="5" s="1"/>
  <c r="C784" i="5"/>
  <c r="G784" i="5" s="1"/>
  <c r="D784" i="5"/>
  <c r="E784" i="5"/>
  <c r="B785" i="5"/>
  <c r="F785" i="5" s="1"/>
  <c r="C785" i="5"/>
  <c r="G785" i="5" s="1"/>
  <c r="D785" i="5"/>
  <c r="E785" i="5"/>
  <c r="B786" i="5"/>
  <c r="F786" i="5" s="1"/>
  <c r="C786" i="5"/>
  <c r="G786" i="5" s="1"/>
  <c r="D786" i="5"/>
  <c r="E786" i="5"/>
  <c r="B787" i="5"/>
  <c r="F787" i="5" s="1"/>
  <c r="C787" i="5"/>
  <c r="G787" i="5" s="1"/>
  <c r="D787" i="5"/>
  <c r="E787" i="5"/>
  <c r="B788" i="5"/>
  <c r="F788" i="5" s="1"/>
  <c r="C788" i="5"/>
  <c r="G788" i="5" s="1"/>
  <c r="D788" i="5"/>
  <c r="E788" i="5"/>
  <c r="B789" i="5"/>
  <c r="F789" i="5" s="1"/>
  <c r="C789" i="5"/>
  <c r="G789" i="5" s="1"/>
  <c r="D789" i="5"/>
  <c r="E789" i="5"/>
  <c r="B790" i="5"/>
  <c r="F790" i="5" s="1"/>
  <c r="C790" i="5"/>
  <c r="G790" i="5" s="1"/>
  <c r="D790" i="5"/>
  <c r="E790" i="5"/>
  <c r="B791" i="5"/>
  <c r="F791" i="5" s="1"/>
  <c r="C791" i="5"/>
  <c r="G791" i="5" s="1"/>
  <c r="D791" i="5"/>
  <c r="E791" i="5"/>
  <c r="B792" i="5"/>
  <c r="F792" i="5" s="1"/>
  <c r="C792" i="5"/>
  <c r="G792" i="5" s="1"/>
  <c r="D792" i="5"/>
  <c r="E792" i="5"/>
  <c r="B793" i="5"/>
  <c r="F793" i="5" s="1"/>
  <c r="C793" i="5"/>
  <c r="G793" i="5" s="1"/>
  <c r="D793" i="5"/>
  <c r="E793" i="5"/>
  <c r="B794" i="5"/>
  <c r="F794" i="5" s="1"/>
  <c r="C794" i="5"/>
  <c r="G794" i="5" s="1"/>
  <c r="D794" i="5"/>
  <c r="E794" i="5"/>
  <c r="B795" i="5"/>
  <c r="F795" i="5" s="1"/>
  <c r="C795" i="5"/>
  <c r="G795" i="5" s="1"/>
  <c r="D795" i="5"/>
  <c r="E795" i="5"/>
  <c r="B796" i="5"/>
  <c r="F796" i="5" s="1"/>
  <c r="C796" i="5"/>
  <c r="G796" i="5" s="1"/>
  <c r="D796" i="5"/>
  <c r="E796" i="5"/>
  <c r="B797" i="5"/>
  <c r="F797" i="5" s="1"/>
  <c r="C797" i="5"/>
  <c r="G797" i="5" s="1"/>
  <c r="D797" i="5"/>
  <c r="E797" i="5"/>
  <c r="B798" i="5"/>
  <c r="F798" i="5" s="1"/>
  <c r="C798" i="5"/>
  <c r="G798" i="5" s="1"/>
  <c r="D798" i="5"/>
  <c r="E798" i="5"/>
  <c r="B799" i="5"/>
  <c r="F799" i="5" s="1"/>
  <c r="C799" i="5"/>
  <c r="G799" i="5" s="1"/>
  <c r="D799" i="5"/>
  <c r="E799" i="5"/>
  <c r="B800" i="5"/>
  <c r="F800" i="5" s="1"/>
  <c r="C800" i="5"/>
  <c r="G800" i="5" s="1"/>
  <c r="D800" i="5"/>
  <c r="E800" i="5"/>
  <c r="B801" i="5"/>
  <c r="F801" i="5" s="1"/>
  <c r="C801" i="5"/>
  <c r="G801" i="5" s="1"/>
  <c r="D801" i="5"/>
  <c r="E801" i="5"/>
  <c r="B802" i="5"/>
  <c r="F802" i="5" s="1"/>
  <c r="C802" i="5"/>
  <c r="G802" i="5" s="1"/>
  <c r="D802" i="5"/>
  <c r="E802" i="5"/>
  <c r="B803" i="5"/>
  <c r="F803" i="5" s="1"/>
  <c r="C803" i="5"/>
  <c r="G803" i="5" s="1"/>
  <c r="D803" i="5"/>
  <c r="E803" i="5"/>
  <c r="B804" i="5"/>
  <c r="F804" i="5" s="1"/>
  <c r="C804" i="5"/>
  <c r="G804" i="5" s="1"/>
  <c r="D804" i="5"/>
  <c r="E804" i="5"/>
  <c r="B805" i="5"/>
  <c r="F805" i="5" s="1"/>
  <c r="C805" i="5"/>
  <c r="G805" i="5" s="1"/>
  <c r="D805" i="5"/>
  <c r="E805" i="5"/>
  <c r="B806" i="5"/>
  <c r="F806" i="5" s="1"/>
  <c r="C806" i="5"/>
  <c r="G806" i="5" s="1"/>
  <c r="D806" i="5"/>
  <c r="E806" i="5"/>
  <c r="B807" i="5"/>
  <c r="F807" i="5" s="1"/>
  <c r="C807" i="5"/>
  <c r="G807" i="5" s="1"/>
  <c r="D807" i="5"/>
  <c r="E807" i="5"/>
  <c r="B808" i="5"/>
  <c r="F808" i="5" s="1"/>
  <c r="C808" i="5"/>
  <c r="G808" i="5" s="1"/>
  <c r="D808" i="5"/>
  <c r="E808" i="5"/>
  <c r="B809" i="5"/>
  <c r="F809" i="5" s="1"/>
  <c r="C809" i="5"/>
  <c r="G809" i="5" s="1"/>
  <c r="D809" i="5"/>
  <c r="E809" i="5"/>
  <c r="B810" i="5"/>
  <c r="F810" i="5" s="1"/>
  <c r="C810" i="5"/>
  <c r="G810" i="5" s="1"/>
  <c r="D810" i="5"/>
  <c r="E810" i="5"/>
  <c r="B811" i="5"/>
  <c r="F811" i="5" s="1"/>
  <c r="C811" i="5"/>
  <c r="G811" i="5" s="1"/>
  <c r="D811" i="5"/>
  <c r="E811" i="5"/>
  <c r="B812" i="5"/>
  <c r="F812" i="5" s="1"/>
  <c r="C812" i="5"/>
  <c r="G812" i="5" s="1"/>
  <c r="D812" i="5"/>
  <c r="E812" i="5"/>
  <c r="B813" i="5"/>
  <c r="F813" i="5" s="1"/>
  <c r="C813" i="5"/>
  <c r="G813" i="5" s="1"/>
  <c r="D813" i="5"/>
  <c r="E813" i="5"/>
  <c r="B814" i="5"/>
  <c r="F814" i="5" s="1"/>
  <c r="C814" i="5"/>
  <c r="G814" i="5" s="1"/>
  <c r="D814" i="5"/>
  <c r="E814" i="5"/>
  <c r="B815" i="5"/>
  <c r="C815" i="5"/>
  <c r="G815" i="5" s="1"/>
  <c r="D815" i="5"/>
  <c r="E815" i="5"/>
  <c r="B816" i="5"/>
  <c r="F816" i="5" s="1"/>
  <c r="C816" i="5"/>
  <c r="G816" i="5" s="1"/>
  <c r="D816" i="5"/>
  <c r="E816" i="5"/>
  <c r="B817" i="5"/>
  <c r="F817" i="5" s="1"/>
  <c r="C817" i="5"/>
  <c r="G817" i="5" s="1"/>
  <c r="D817" i="5"/>
  <c r="E817" i="5"/>
  <c r="B818" i="5"/>
  <c r="F818" i="5" s="1"/>
  <c r="C818" i="5"/>
  <c r="G818" i="5" s="1"/>
  <c r="D818" i="5"/>
  <c r="E818" i="5"/>
  <c r="B819" i="5"/>
  <c r="F819" i="5" s="1"/>
  <c r="C819" i="5"/>
  <c r="G819" i="5" s="1"/>
  <c r="D819" i="5"/>
  <c r="E819" i="5"/>
  <c r="B820" i="5"/>
  <c r="F820" i="5" s="1"/>
  <c r="C820" i="5"/>
  <c r="G820" i="5" s="1"/>
  <c r="D820" i="5"/>
  <c r="E820" i="5"/>
  <c r="B821" i="5"/>
  <c r="F821" i="5" s="1"/>
  <c r="C821" i="5"/>
  <c r="G821" i="5" s="1"/>
  <c r="D821" i="5"/>
  <c r="E821" i="5"/>
  <c r="B822" i="5"/>
  <c r="F822" i="5" s="1"/>
  <c r="C822" i="5"/>
  <c r="G822" i="5" s="1"/>
  <c r="D822" i="5"/>
  <c r="E822" i="5"/>
  <c r="B823" i="5"/>
  <c r="F823" i="5" s="1"/>
  <c r="C823" i="5"/>
  <c r="G823" i="5" s="1"/>
  <c r="D823" i="5"/>
  <c r="E823" i="5"/>
  <c r="B824" i="5"/>
  <c r="F824" i="5" s="1"/>
  <c r="C824" i="5"/>
  <c r="G824" i="5" s="1"/>
  <c r="D824" i="5"/>
  <c r="E824" i="5"/>
  <c r="B825" i="5"/>
  <c r="F825" i="5" s="1"/>
  <c r="C825" i="5"/>
  <c r="G825" i="5" s="1"/>
  <c r="D825" i="5"/>
  <c r="E825" i="5"/>
  <c r="B826" i="5"/>
  <c r="F826" i="5" s="1"/>
  <c r="C826" i="5"/>
  <c r="G826" i="5" s="1"/>
  <c r="D826" i="5"/>
  <c r="E826" i="5"/>
  <c r="B827" i="5"/>
  <c r="F827" i="5" s="1"/>
  <c r="C827" i="5"/>
  <c r="G827" i="5" s="1"/>
  <c r="D827" i="5"/>
  <c r="E827" i="5"/>
  <c r="B828" i="5"/>
  <c r="F828" i="5" s="1"/>
  <c r="C828" i="5"/>
  <c r="G828" i="5" s="1"/>
  <c r="D828" i="5"/>
  <c r="E828" i="5"/>
  <c r="B829" i="5"/>
  <c r="F829" i="5" s="1"/>
  <c r="C829" i="5"/>
  <c r="G829" i="5" s="1"/>
  <c r="D829" i="5"/>
  <c r="E829" i="5"/>
  <c r="B830" i="5"/>
  <c r="F830" i="5" s="1"/>
  <c r="C830" i="5"/>
  <c r="G830" i="5" s="1"/>
  <c r="D830" i="5"/>
  <c r="E830" i="5"/>
  <c r="B831" i="5"/>
  <c r="F831" i="5" s="1"/>
  <c r="C831" i="5"/>
  <c r="G831" i="5" s="1"/>
  <c r="D831" i="5"/>
  <c r="E831" i="5"/>
  <c r="B832" i="5"/>
  <c r="F832" i="5" s="1"/>
  <c r="C832" i="5"/>
  <c r="G832" i="5" s="1"/>
  <c r="D832" i="5"/>
  <c r="E832" i="5"/>
  <c r="B833" i="5"/>
  <c r="F833" i="5" s="1"/>
  <c r="C833" i="5"/>
  <c r="G833" i="5" s="1"/>
  <c r="D833" i="5"/>
  <c r="E833" i="5"/>
  <c r="B834" i="5"/>
  <c r="F834" i="5" s="1"/>
  <c r="C834" i="5"/>
  <c r="G834" i="5" s="1"/>
  <c r="D834" i="5"/>
  <c r="E834" i="5"/>
  <c r="B835" i="5"/>
  <c r="F835" i="5" s="1"/>
  <c r="C835" i="5"/>
  <c r="G835" i="5" s="1"/>
  <c r="D835" i="5"/>
  <c r="E835" i="5"/>
  <c r="B836" i="5"/>
  <c r="F836" i="5" s="1"/>
  <c r="C836" i="5"/>
  <c r="G836" i="5" s="1"/>
  <c r="D836" i="5"/>
  <c r="E836" i="5"/>
  <c r="B837" i="5"/>
  <c r="F837" i="5" s="1"/>
  <c r="C837" i="5"/>
  <c r="G837" i="5" s="1"/>
  <c r="D837" i="5"/>
  <c r="E837" i="5"/>
  <c r="B838" i="5"/>
  <c r="F838" i="5" s="1"/>
  <c r="C838" i="5"/>
  <c r="G838" i="5" s="1"/>
  <c r="D838" i="5"/>
  <c r="E838" i="5"/>
  <c r="B839" i="5"/>
  <c r="F839" i="5" s="1"/>
  <c r="C839" i="5"/>
  <c r="G839" i="5" s="1"/>
  <c r="D839" i="5"/>
  <c r="E839" i="5"/>
  <c r="B840" i="5"/>
  <c r="F840" i="5" s="1"/>
  <c r="C840" i="5"/>
  <c r="G840" i="5" s="1"/>
  <c r="D840" i="5"/>
  <c r="E840" i="5"/>
  <c r="B841" i="5"/>
  <c r="F841" i="5" s="1"/>
  <c r="C841" i="5"/>
  <c r="G841" i="5" s="1"/>
  <c r="D841" i="5"/>
  <c r="E841" i="5"/>
  <c r="B842" i="5"/>
  <c r="F842" i="5" s="1"/>
  <c r="C842" i="5"/>
  <c r="G842" i="5" s="1"/>
  <c r="D842" i="5"/>
  <c r="E842" i="5"/>
  <c r="B843" i="5"/>
  <c r="F843" i="5" s="1"/>
  <c r="C843" i="5"/>
  <c r="G843" i="5" s="1"/>
  <c r="D843" i="5"/>
  <c r="E843" i="5"/>
  <c r="B844" i="5"/>
  <c r="F844" i="5" s="1"/>
  <c r="C844" i="5"/>
  <c r="G844" i="5" s="1"/>
  <c r="D844" i="5"/>
  <c r="E844" i="5"/>
  <c r="B845" i="5"/>
  <c r="F845" i="5" s="1"/>
  <c r="C845" i="5"/>
  <c r="G845" i="5" s="1"/>
  <c r="D845" i="5"/>
  <c r="E845" i="5"/>
  <c r="B846" i="5"/>
  <c r="F846" i="5" s="1"/>
  <c r="C846" i="5"/>
  <c r="G846" i="5" s="1"/>
  <c r="D846" i="5"/>
  <c r="E846" i="5"/>
  <c r="B847" i="5"/>
  <c r="F847" i="5" s="1"/>
  <c r="C847" i="5"/>
  <c r="D847" i="5"/>
  <c r="E847" i="5"/>
  <c r="B848" i="5"/>
  <c r="F848" i="5" s="1"/>
  <c r="C848" i="5"/>
  <c r="G848" i="5" s="1"/>
  <c r="D848" i="5"/>
  <c r="E848" i="5"/>
  <c r="B849" i="5"/>
  <c r="F849" i="5" s="1"/>
  <c r="C849" i="5"/>
  <c r="G849" i="5" s="1"/>
  <c r="D849" i="5"/>
  <c r="E849" i="5"/>
  <c r="B850" i="5"/>
  <c r="F850" i="5" s="1"/>
  <c r="C850" i="5"/>
  <c r="G850" i="5" s="1"/>
  <c r="D850" i="5"/>
  <c r="E850" i="5"/>
  <c r="B851" i="5"/>
  <c r="F851" i="5" s="1"/>
  <c r="C851" i="5"/>
  <c r="G851" i="5" s="1"/>
  <c r="D851" i="5"/>
  <c r="E851" i="5"/>
  <c r="B852" i="5"/>
  <c r="F852" i="5" s="1"/>
  <c r="C852" i="5"/>
  <c r="G852" i="5" s="1"/>
  <c r="D852" i="5"/>
  <c r="E852" i="5"/>
  <c r="B853" i="5"/>
  <c r="F853" i="5" s="1"/>
  <c r="C853" i="5"/>
  <c r="G853" i="5" s="1"/>
  <c r="D853" i="5"/>
  <c r="E853" i="5"/>
  <c r="B854" i="5"/>
  <c r="F854" i="5" s="1"/>
  <c r="C854" i="5"/>
  <c r="G854" i="5" s="1"/>
  <c r="D854" i="5"/>
  <c r="E854" i="5"/>
  <c r="B855" i="5"/>
  <c r="F855" i="5" s="1"/>
  <c r="C855" i="5"/>
  <c r="G855" i="5" s="1"/>
  <c r="D855" i="5"/>
  <c r="E855" i="5"/>
  <c r="B856" i="5"/>
  <c r="F856" i="5" s="1"/>
  <c r="C856" i="5"/>
  <c r="G856" i="5" s="1"/>
  <c r="D856" i="5"/>
  <c r="E856" i="5"/>
  <c r="B857" i="5"/>
  <c r="F857" i="5" s="1"/>
  <c r="C857" i="5"/>
  <c r="G857" i="5" s="1"/>
  <c r="D857" i="5"/>
  <c r="E857" i="5"/>
  <c r="B858" i="5"/>
  <c r="F858" i="5" s="1"/>
  <c r="C858" i="5"/>
  <c r="G858" i="5" s="1"/>
  <c r="D858" i="5"/>
  <c r="E858" i="5"/>
  <c r="B859" i="5"/>
  <c r="F859" i="5" s="1"/>
  <c r="C859" i="5"/>
  <c r="G859" i="5" s="1"/>
  <c r="D859" i="5"/>
  <c r="E859" i="5"/>
  <c r="B860" i="5"/>
  <c r="F860" i="5" s="1"/>
  <c r="C860" i="5"/>
  <c r="G860" i="5" s="1"/>
  <c r="D860" i="5"/>
  <c r="E860" i="5"/>
  <c r="B861" i="5"/>
  <c r="F861" i="5" s="1"/>
  <c r="C861" i="5"/>
  <c r="G861" i="5" s="1"/>
  <c r="D861" i="5"/>
  <c r="E861" i="5"/>
  <c r="B862" i="5"/>
  <c r="F862" i="5" s="1"/>
  <c r="C862" i="5"/>
  <c r="G862" i="5" s="1"/>
  <c r="D862" i="5"/>
  <c r="E862" i="5"/>
  <c r="B863" i="5"/>
  <c r="F863" i="5" s="1"/>
  <c r="C863" i="5"/>
  <c r="G863" i="5" s="1"/>
  <c r="D863" i="5"/>
  <c r="E863" i="5"/>
  <c r="B864" i="5"/>
  <c r="F864" i="5" s="1"/>
  <c r="C864" i="5"/>
  <c r="G864" i="5" s="1"/>
  <c r="D864" i="5"/>
  <c r="E864" i="5"/>
  <c r="B865" i="5"/>
  <c r="F865" i="5" s="1"/>
  <c r="C865" i="5"/>
  <c r="G865" i="5" s="1"/>
  <c r="D865" i="5"/>
  <c r="E865" i="5"/>
  <c r="B866" i="5"/>
  <c r="F866" i="5" s="1"/>
  <c r="C866" i="5"/>
  <c r="G866" i="5" s="1"/>
  <c r="D866" i="5"/>
  <c r="E866" i="5"/>
  <c r="B867" i="5"/>
  <c r="F867" i="5" s="1"/>
  <c r="C867" i="5"/>
  <c r="G867" i="5" s="1"/>
  <c r="D867" i="5"/>
  <c r="E867" i="5"/>
  <c r="B868" i="5"/>
  <c r="F868" i="5" s="1"/>
  <c r="C868" i="5"/>
  <c r="G868" i="5" s="1"/>
  <c r="D868" i="5"/>
  <c r="E868" i="5"/>
  <c r="B869" i="5"/>
  <c r="F869" i="5" s="1"/>
  <c r="C869" i="5"/>
  <c r="G869" i="5" s="1"/>
  <c r="D869" i="5"/>
  <c r="E869" i="5"/>
  <c r="B870" i="5"/>
  <c r="F870" i="5" s="1"/>
  <c r="C870" i="5"/>
  <c r="G870" i="5" s="1"/>
  <c r="D870" i="5"/>
  <c r="E870" i="5"/>
  <c r="B871" i="5"/>
  <c r="F871" i="5" s="1"/>
  <c r="C871" i="5"/>
  <c r="G871" i="5" s="1"/>
  <c r="D871" i="5"/>
  <c r="E871" i="5"/>
  <c r="B872" i="5"/>
  <c r="F872" i="5" s="1"/>
  <c r="C872" i="5"/>
  <c r="G872" i="5" s="1"/>
  <c r="D872" i="5"/>
  <c r="E872" i="5"/>
  <c r="B873" i="5"/>
  <c r="F873" i="5" s="1"/>
  <c r="C873" i="5"/>
  <c r="G873" i="5" s="1"/>
  <c r="D873" i="5"/>
  <c r="E873" i="5"/>
  <c r="B874" i="5"/>
  <c r="F874" i="5" s="1"/>
  <c r="C874" i="5"/>
  <c r="G874" i="5" s="1"/>
  <c r="D874" i="5"/>
  <c r="E874" i="5"/>
  <c r="B875" i="5"/>
  <c r="F875" i="5" s="1"/>
  <c r="C875" i="5"/>
  <c r="G875" i="5" s="1"/>
  <c r="D875" i="5"/>
  <c r="E875" i="5"/>
  <c r="B876" i="5"/>
  <c r="F876" i="5" s="1"/>
  <c r="C876" i="5"/>
  <c r="G876" i="5" s="1"/>
  <c r="D876" i="5"/>
  <c r="E876" i="5"/>
  <c r="B877" i="5"/>
  <c r="F877" i="5" s="1"/>
  <c r="C877" i="5"/>
  <c r="G877" i="5" s="1"/>
  <c r="D877" i="5"/>
  <c r="E877" i="5"/>
  <c r="B878" i="5"/>
  <c r="F878" i="5" s="1"/>
  <c r="C878" i="5"/>
  <c r="G878" i="5" s="1"/>
  <c r="D878" i="5"/>
  <c r="E878" i="5"/>
  <c r="B879" i="5"/>
  <c r="F879" i="5" s="1"/>
  <c r="C879" i="5"/>
  <c r="D879" i="5"/>
  <c r="E879" i="5"/>
  <c r="B880" i="5"/>
  <c r="F880" i="5" s="1"/>
  <c r="C880" i="5"/>
  <c r="G880" i="5" s="1"/>
  <c r="D880" i="5"/>
  <c r="E880" i="5"/>
  <c r="B881" i="5"/>
  <c r="F881" i="5" s="1"/>
  <c r="C881" i="5"/>
  <c r="G881" i="5" s="1"/>
  <c r="D881" i="5"/>
  <c r="E881" i="5"/>
  <c r="B882" i="5"/>
  <c r="F882" i="5" s="1"/>
  <c r="C882" i="5"/>
  <c r="G882" i="5" s="1"/>
  <c r="D882" i="5"/>
  <c r="E882" i="5"/>
  <c r="B883" i="5"/>
  <c r="F883" i="5" s="1"/>
  <c r="C883" i="5"/>
  <c r="G883" i="5" s="1"/>
  <c r="D883" i="5"/>
  <c r="E883" i="5"/>
  <c r="B884" i="5"/>
  <c r="F884" i="5" s="1"/>
  <c r="C884" i="5"/>
  <c r="G884" i="5" s="1"/>
  <c r="D884" i="5"/>
  <c r="E884" i="5"/>
  <c r="B885" i="5"/>
  <c r="F885" i="5" s="1"/>
  <c r="C885" i="5"/>
  <c r="G885" i="5" s="1"/>
  <c r="D885" i="5"/>
  <c r="E885" i="5"/>
  <c r="B886" i="5"/>
  <c r="F886" i="5" s="1"/>
  <c r="C886" i="5"/>
  <c r="G886" i="5" s="1"/>
  <c r="D886" i="5"/>
  <c r="E886" i="5"/>
  <c r="B887" i="5"/>
  <c r="F887" i="5" s="1"/>
  <c r="C887" i="5"/>
  <c r="G887" i="5" s="1"/>
  <c r="D887" i="5"/>
  <c r="E887" i="5"/>
  <c r="B888" i="5"/>
  <c r="F888" i="5" s="1"/>
  <c r="C888" i="5"/>
  <c r="G888" i="5" s="1"/>
  <c r="D888" i="5"/>
  <c r="E888" i="5"/>
  <c r="B889" i="5"/>
  <c r="F889" i="5" s="1"/>
  <c r="C889" i="5"/>
  <c r="G889" i="5" s="1"/>
  <c r="D889" i="5"/>
  <c r="E889" i="5"/>
  <c r="B890" i="5"/>
  <c r="F890" i="5" s="1"/>
  <c r="C890" i="5"/>
  <c r="G890" i="5" s="1"/>
  <c r="D890" i="5"/>
  <c r="E890" i="5"/>
  <c r="B891" i="5"/>
  <c r="F891" i="5" s="1"/>
  <c r="C891" i="5"/>
  <c r="G891" i="5" s="1"/>
  <c r="D891" i="5"/>
  <c r="E891" i="5"/>
  <c r="B892" i="5"/>
  <c r="F892" i="5" s="1"/>
  <c r="C892" i="5"/>
  <c r="G892" i="5" s="1"/>
  <c r="D892" i="5"/>
  <c r="E892" i="5"/>
  <c r="B893" i="5"/>
  <c r="F893" i="5" s="1"/>
  <c r="C893" i="5"/>
  <c r="G893" i="5" s="1"/>
  <c r="D893" i="5"/>
  <c r="E893" i="5"/>
  <c r="B894" i="5"/>
  <c r="F894" i="5" s="1"/>
  <c r="C894" i="5"/>
  <c r="G894" i="5" s="1"/>
  <c r="D894" i="5"/>
  <c r="E894" i="5"/>
  <c r="B895" i="5"/>
  <c r="F895" i="5" s="1"/>
  <c r="C895" i="5"/>
  <c r="G895" i="5" s="1"/>
  <c r="D895" i="5"/>
  <c r="E895" i="5"/>
  <c r="B896" i="5"/>
  <c r="F896" i="5" s="1"/>
  <c r="C896" i="5"/>
  <c r="G896" i="5" s="1"/>
  <c r="D896" i="5"/>
  <c r="E896" i="5"/>
  <c r="B897" i="5"/>
  <c r="F897" i="5" s="1"/>
  <c r="C897" i="5"/>
  <c r="G897" i="5" s="1"/>
  <c r="D897" i="5"/>
  <c r="E897" i="5"/>
  <c r="B898" i="5"/>
  <c r="F898" i="5" s="1"/>
  <c r="C898" i="5"/>
  <c r="G898" i="5" s="1"/>
  <c r="D898" i="5"/>
  <c r="E898" i="5"/>
  <c r="B899" i="5"/>
  <c r="F899" i="5" s="1"/>
  <c r="C899" i="5"/>
  <c r="G899" i="5" s="1"/>
  <c r="D899" i="5"/>
  <c r="E899" i="5"/>
  <c r="B900" i="5"/>
  <c r="F900" i="5" s="1"/>
  <c r="C900" i="5"/>
  <c r="G900" i="5" s="1"/>
  <c r="D900" i="5"/>
  <c r="E900" i="5"/>
  <c r="B901" i="5"/>
  <c r="F901" i="5" s="1"/>
  <c r="C901" i="5"/>
  <c r="G901" i="5" s="1"/>
  <c r="D901" i="5"/>
  <c r="E901" i="5"/>
  <c r="B902" i="5"/>
  <c r="F902" i="5" s="1"/>
  <c r="C902" i="5"/>
  <c r="G902" i="5" s="1"/>
  <c r="D902" i="5"/>
  <c r="E902" i="5"/>
  <c r="B903" i="5"/>
  <c r="F903" i="5" s="1"/>
  <c r="C903" i="5"/>
  <c r="G903" i="5" s="1"/>
  <c r="D903" i="5"/>
  <c r="E903" i="5"/>
  <c r="B904" i="5"/>
  <c r="F904" i="5" s="1"/>
  <c r="C904" i="5"/>
  <c r="G904" i="5" s="1"/>
  <c r="D904" i="5"/>
  <c r="E904" i="5"/>
  <c r="B905" i="5"/>
  <c r="F905" i="5" s="1"/>
  <c r="C905" i="5"/>
  <c r="G905" i="5" s="1"/>
  <c r="D905" i="5"/>
  <c r="E905" i="5"/>
  <c r="B906" i="5"/>
  <c r="F906" i="5" s="1"/>
  <c r="C906" i="5"/>
  <c r="G906" i="5" s="1"/>
  <c r="D906" i="5"/>
  <c r="E906" i="5"/>
  <c r="B907" i="5"/>
  <c r="F907" i="5" s="1"/>
  <c r="C907" i="5"/>
  <c r="G907" i="5" s="1"/>
  <c r="D907" i="5"/>
  <c r="E907" i="5"/>
  <c r="B908" i="5"/>
  <c r="F908" i="5" s="1"/>
  <c r="C908" i="5"/>
  <c r="G908" i="5" s="1"/>
  <c r="D908" i="5"/>
  <c r="E908" i="5"/>
  <c r="B909" i="5"/>
  <c r="F909" i="5" s="1"/>
  <c r="C909" i="5"/>
  <c r="G909" i="5" s="1"/>
  <c r="D909" i="5"/>
  <c r="E909" i="5"/>
  <c r="B910" i="5"/>
  <c r="F910" i="5" s="1"/>
  <c r="C910" i="5"/>
  <c r="G910" i="5" s="1"/>
  <c r="D910" i="5"/>
  <c r="E910" i="5"/>
  <c r="B911" i="5"/>
  <c r="F911" i="5" s="1"/>
  <c r="C911" i="5"/>
  <c r="D911" i="5"/>
  <c r="E911" i="5"/>
  <c r="B912" i="5"/>
  <c r="F912" i="5" s="1"/>
  <c r="C912" i="5"/>
  <c r="G912" i="5" s="1"/>
  <c r="D912" i="5"/>
  <c r="E912" i="5"/>
  <c r="B913" i="5"/>
  <c r="F913" i="5" s="1"/>
  <c r="C913" i="5"/>
  <c r="G913" i="5" s="1"/>
  <c r="D913" i="5"/>
  <c r="E913" i="5"/>
  <c r="B914" i="5"/>
  <c r="F914" i="5" s="1"/>
  <c r="C914" i="5"/>
  <c r="G914" i="5" s="1"/>
  <c r="D914" i="5"/>
  <c r="E914" i="5"/>
  <c r="B915" i="5"/>
  <c r="F915" i="5" s="1"/>
  <c r="C915" i="5"/>
  <c r="G915" i="5" s="1"/>
  <c r="D915" i="5"/>
  <c r="E915" i="5"/>
  <c r="B916" i="5"/>
  <c r="F916" i="5" s="1"/>
  <c r="C916" i="5"/>
  <c r="G916" i="5" s="1"/>
  <c r="D916" i="5"/>
  <c r="E916" i="5"/>
  <c r="B917" i="5"/>
  <c r="F917" i="5" s="1"/>
  <c r="C917" i="5"/>
  <c r="G917" i="5" s="1"/>
  <c r="D917" i="5"/>
  <c r="E917" i="5"/>
  <c r="B918" i="5"/>
  <c r="F918" i="5" s="1"/>
  <c r="C918" i="5"/>
  <c r="G918" i="5" s="1"/>
  <c r="D918" i="5"/>
  <c r="E918" i="5"/>
  <c r="B919" i="5"/>
  <c r="F919" i="5" s="1"/>
  <c r="C919" i="5"/>
  <c r="G919" i="5" s="1"/>
  <c r="D919" i="5"/>
  <c r="E919" i="5"/>
  <c r="B920" i="5"/>
  <c r="F920" i="5" s="1"/>
  <c r="C920" i="5"/>
  <c r="G920" i="5" s="1"/>
  <c r="D920" i="5"/>
  <c r="E920" i="5"/>
  <c r="B921" i="5"/>
  <c r="F921" i="5" s="1"/>
  <c r="C921" i="5"/>
  <c r="G921" i="5" s="1"/>
  <c r="D921" i="5"/>
  <c r="E921" i="5"/>
  <c r="B922" i="5"/>
  <c r="F922" i="5" s="1"/>
  <c r="C922" i="5"/>
  <c r="G922" i="5" s="1"/>
  <c r="D922" i="5"/>
  <c r="E922" i="5"/>
  <c r="B923" i="5"/>
  <c r="F923" i="5" s="1"/>
  <c r="C923" i="5"/>
  <c r="G923" i="5" s="1"/>
  <c r="D923" i="5"/>
  <c r="E923" i="5"/>
  <c r="B924" i="5"/>
  <c r="F924" i="5" s="1"/>
  <c r="C924" i="5"/>
  <c r="G924" i="5" s="1"/>
  <c r="D924" i="5"/>
  <c r="E924" i="5"/>
  <c r="B925" i="5"/>
  <c r="F925" i="5" s="1"/>
  <c r="C925" i="5"/>
  <c r="G925" i="5" s="1"/>
  <c r="D925" i="5"/>
  <c r="E925" i="5"/>
  <c r="B926" i="5"/>
  <c r="F926" i="5" s="1"/>
  <c r="C926" i="5"/>
  <c r="G926" i="5" s="1"/>
  <c r="D926" i="5"/>
  <c r="E926" i="5"/>
  <c r="B927" i="5"/>
  <c r="F927" i="5" s="1"/>
  <c r="C927" i="5"/>
  <c r="G927" i="5" s="1"/>
  <c r="D927" i="5"/>
  <c r="E927" i="5"/>
  <c r="B928" i="5"/>
  <c r="F928" i="5" s="1"/>
  <c r="C928" i="5"/>
  <c r="G928" i="5" s="1"/>
  <c r="D928" i="5"/>
  <c r="E928" i="5"/>
  <c r="B929" i="5"/>
  <c r="F929" i="5" s="1"/>
  <c r="C929" i="5"/>
  <c r="G929" i="5" s="1"/>
  <c r="D929" i="5"/>
  <c r="E929" i="5"/>
  <c r="B930" i="5"/>
  <c r="F930" i="5" s="1"/>
  <c r="C930" i="5"/>
  <c r="G930" i="5" s="1"/>
  <c r="D930" i="5"/>
  <c r="E930" i="5"/>
  <c r="B931" i="5"/>
  <c r="F931" i="5" s="1"/>
  <c r="C931" i="5"/>
  <c r="G931" i="5" s="1"/>
  <c r="D931" i="5"/>
  <c r="E931" i="5"/>
  <c r="B932" i="5"/>
  <c r="F932" i="5" s="1"/>
  <c r="C932" i="5"/>
  <c r="G932" i="5" s="1"/>
  <c r="D932" i="5"/>
  <c r="E932" i="5"/>
  <c r="B933" i="5"/>
  <c r="F933" i="5" s="1"/>
  <c r="C933" i="5"/>
  <c r="G933" i="5" s="1"/>
  <c r="D933" i="5"/>
  <c r="E933" i="5"/>
  <c r="B934" i="5"/>
  <c r="F934" i="5" s="1"/>
  <c r="C934" i="5"/>
  <c r="G934" i="5" s="1"/>
  <c r="D934" i="5"/>
  <c r="E934" i="5"/>
  <c r="B935" i="5"/>
  <c r="F935" i="5" s="1"/>
  <c r="C935" i="5"/>
  <c r="G935" i="5" s="1"/>
  <c r="D935" i="5"/>
  <c r="E935" i="5"/>
  <c r="B936" i="5"/>
  <c r="F936" i="5" s="1"/>
  <c r="C936" i="5"/>
  <c r="G936" i="5" s="1"/>
  <c r="D936" i="5"/>
  <c r="E936" i="5"/>
  <c r="B937" i="5"/>
  <c r="F937" i="5" s="1"/>
  <c r="C937" i="5"/>
  <c r="G937" i="5" s="1"/>
  <c r="D937" i="5"/>
  <c r="E937" i="5"/>
  <c r="B938" i="5"/>
  <c r="F938" i="5" s="1"/>
  <c r="C938" i="5"/>
  <c r="G938" i="5" s="1"/>
  <c r="D938" i="5"/>
  <c r="E938" i="5"/>
  <c r="B939" i="5"/>
  <c r="F939" i="5" s="1"/>
  <c r="C939" i="5"/>
  <c r="G939" i="5" s="1"/>
  <c r="D939" i="5"/>
  <c r="E939" i="5"/>
  <c r="B940" i="5"/>
  <c r="F940" i="5" s="1"/>
  <c r="C940" i="5"/>
  <c r="G940" i="5" s="1"/>
  <c r="D940" i="5"/>
  <c r="E940" i="5"/>
  <c r="B941" i="5"/>
  <c r="F941" i="5" s="1"/>
  <c r="C941" i="5"/>
  <c r="G941" i="5" s="1"/>
  <c r="D941" i="5"/>
  <c r="E941" i="5"/>
  <c r="B942" i="5"/>
  <c r="F942" i="5" s="1"/>
  <c r="C942" i="5"/>
  <c r="G942" i="5" s="1"/>
  <c r="D942" i="5"/>
  <c r="E942" i="5"/>
  <c r="B943" i="5"/>
  <c r="F943" i="5" s="1"/>
  <c r="C943" i="5"/>
  <c r="D943" i="5"/>
  <c r="E943" i="5"/>
  <c r="B944" i="5"/>
  <c r="F944" i="5" s="1"/>
  <c r="C944" i="5"/>
  <c r="G944" i="5" s="1"/>
  <c r="D944" i="5"/>
  <c r="E944" i="5"/>
  <c r="B945" i="5"/>
  <c r="F945" i="5" s="1"/>
  <c r="C945" i="5"/>
  <c r="G945" i="5" s="1"/>
  <c r="D945" i="5"/>
  <c r="E945" i="5"/>
  <c r="B946" i="5"/>
  <c r="F946" i="5" s="1"/>
  <c r="C946" i="5"/>
  <c r="G946" i="5" s="1"/>
  <c r="D946" i="5"/>
  <c r="E946" i="5"/>
  <c r="B947" i="5"/>
  <c r="F947" i="5" s="1"/>
  <c r="C947" i="5"/>
  <c r="G947" i="5" s="1"/>
  <c r="D947" i="5"/>
  <c r="E947" i="5"/>
  <c r="B948" i="5"/>
  <c r="F948" i="5" s="1"/>
  <c r="C948" i="5"/>
  <c r="G948" i="5" s="1"/>
  <c r="D948" i="5"/>
  <c r="E948" i="5"/>
  <c r="B949" i="5"/>
  <c r="F949" i="5" s="1"/>
  <c r="C949" i="5"/>
  <c r="G949" i="5" s="1"/>
  <c r="D949" i="5"/>
  <c r="E949" i="5"/>
  <c r="B950" i="5"/>
  <c r="F950" i="5" s="1"/>
  <c r="C950" i="5"/>
  <c r="G950" i="5" s="1"/>
  <c r="D950" i="5"/>
  <c r="E950" i="5"/>
  <c r="B951" i="5"/>
  <c r="F951" i="5" s="1"/>
  <c r="C951" i="5"/>
  <c r="G951" i="5" s="1"/>
  <c r="D951" i="5"/>
  <c r="E951" i="5"/>
  <c r="B952" i="5"/>
  <c r="F952" i="5" s="1"/>
  <c r="C952" i="5"/>
  <c r="G952" i="5" s="1"/>
  <c r="D952" i="5"/>
  <c r="E952" i="5"/>
  <c r="B953" i="5"/>
  <c r="F953" i="5" s="1"/>
  <c r="C953" i="5"/>
  <c r="G953" i="5" s="1"/>
  <c r="D953" i="5"/>
  <c r="E953" i="5"/>
  <c r="B954" i="5"/>
  <c r="F954" i="5" s="1"/>
  <c r="C954" i="5"/>
  <c r="G954" i="5" s="1"/>
  <c r="D954" i="5"/>
  <c r="E954" i="5"/>
  <c r="B955" i="5"/>
  <c r="F955" i="5" s="1"/>
  <c r="C955" i="5"/>
  <c r="G955" i="5" s="1"/>
  <c r="D955" i="5"/>
  <c r="E955" i="5"/>
  <c r="B956" i="5"/>
  <c r="F956" i="5" s="1"/>
  <c r="C956" i="5"/>
  <c r="G956" i="5" s="1"/>
  <c r="D956" i="5"/>
  <c r="E956" i="5"/>
  <c r="B957" i="5"/>
  <c r="F957" i="5" s="1"/>
  <c r="C957" i="5"/>
  <c r="G957" i="5" s="1"/>
  <c r="D957" i="5"/>
  <c r="E957" i="5"/>
  <c r="B958" i="5"/>
  <c r="F958" i="5" s="1"/>
  <c r="C958" i="5"/>
  <c r="G958" i="5" s="1"/>
  <c r="D958" i="5"/>
  <c r="E958" i="5"/>
  <c r="B959" i="5"/>
  <c r="F959" i="5" s="1"/>
  <c r="C959" i="5"/>
  <c r="G959" i="5" s="1"/>
  <c r="D959" i="5"/>
  <c r="E959" i="5"/>
  <c r="B960" i="5"/>
  <c r="F960" i="5" s="1"/>
  <c r="C960" i="5"/>
  <c r="G960" i="5" s="1"/>
  <c r="D960" i="5"/>
  <c r="E960" i="5"/>
  <c r="B961" i="5"/>
  <c r="F961" i="5" s="1"/>
  <c r="C961" i="5"/>
  <c r="G961" i="5" s="1"/>
  <c r="D961" i="5"/>
  <c r="E961" i="5"/>
  <c r="B962" i="5"/>
  <c r="F962" i="5" s="1"/>
  <c r="C962" i="5"/>
  <c r="G962" i="5" s="1"/>
  <c r="D962" i="5"/>
  <c r="E962" i="5"/>
  <c r="B963" i="5"/>
  <c r="F963" i="5" s="1"/>
  <c r="C963" i="5"/>
  <c r="G963" i="5" s="1"/>
  <c r="D963" i="5"/>
  <c r="E963" i="5"/>
  <c r="B964" i="5"/>
  <c r="F964" i="5" s="1"/>
  <c r="C964" i="5"/>
  <c r="G964" i="5" s="1"/>
  <c r="D964" i="5"/>
  <c r="E964" i="5"/>
  <c r="B965" i="5"/>
  <c r="F965" i="5" s="1"/>
  <c r="C965" i="5"/>
  <c r="G965" i="5" s="1"/>
  <c r="D965" i="5"/>
  <c r="E965" i="5"/>
  <c r="B966" i="5"/>
  <c r="F966" i="5" s="1"/>
  <c r="C966" i="5"/>
  <c r="G966" i="5" s="1"/>
  <c r="D966" i="5"/>
  <c r="E966" i="5"/>
  <c r="B967" i="5"/>
  <c r="F967" i="5" s="1"/>
  <c r="C967" i="5"/>
  <c r="G967" i="5" s="1"/>
  <c r="D967" i="5"/>
  <c r="E967" i="5"/>
  <c r="B968" i="5"/>
  <c r="F968" i="5" s="1"/>
  <c r="C968" i="5"/>
  <c r="G968" i="5" s="1"/>
  <c r="D968" i="5"/>
  <c r="E968" i="5"/>
  <c r="B969" i="5"/>
  <c r="F969" i="5" s="1"/>
  <c r="C969" i="5"/>
  <c r="G969" i="5" s="1"/>
  <c r="D969" i="5"/>
  <c r="E969" i="5"/>
  <c r="B970" i="5"/>
  <c r="F970" i="5" s="1"/>
  <c r="C970" i="5"/>
  <c r="G970" i="5" s="1"/>
  <c r="D970" i="5"/>
  <c r="E970" i="5"/>
  <c r="B971" i="5"/>
  <c r="F971" i="5" s="1"/>
  <c r="C971" i="5"/>
  <c r="G971" i="5" s="1"/>
  <c r="D971" i="5"/>
  <c r="E971" i="5"/>
  <c r="B972" i="5"/>
  <c r="F972" i="5" s="1"/>
  <c r="C972" i="5"/>
  <c r="G972" i="5" s="1"/>
  <c r="D972" i="5"/>
  <c r="E972" i="5"/>
  <c r="B973" i="5"/>
  <c r="F973" i="5" s="1"/>
  <c r="C973" i="5"/>
  <c r="G973" i="5" s="1"/>
  <c r="D973" i="5"/>
  <c r="E973" i="5"/>
  <c r="B974" i="5"/>
  <c r="F974" i="5" s="1"/>
  <c r="C974" i="5"/>
  <c r="G974" i="5" s="1"/>
  <c r="D974" i="5"/>
  <c r="E974" i="5"/>
  <c r="B975" i="5"/>
  <c r="F975" i="5" s="1"/>
  <c r="C975" i="5"/>
  <c r="D975" i="5"/>
  <c r="E975" i="5"/>
  <c r="B976" i="5"/>
  <c r="F976" i="5" s="1"/>
  <c r="C976" i="5"/>
  <c r="G976" i="5" s="1"/>
  <c r="D976" i="5"/>
  <c r="E976" i="5"/>
  <c r="B977" i="5"/>
  <c r="F977" i="5" s="1"/>
  <c r="C977" i="5"/>
  <c r="G977" i="5" s="1"/>
  <c r="D977" i="5"/>
  <c r="E977" i="5"/>
  <c r="B978" i="5"/>
  <c r="F978" i="5" s="1"/>
  <c r="C978" i="5"/>
  <c r="G978" i="5" s="1"/>
  <c r="D978" i="5"/>
  <c r="E978" i="5"/>
  <c r="B979" i="5"/>
  <c r="F979" i="5" s="1"/>
  <c r="C979" i="5"/>
  <c r="G979" i="5" s="1"/>
  <c r="D979" i="5"/>
  <c r="E979" i="5"/>
  <c r="B980" i="5"/>
  <c r="F980" i="5" s="1"/>
  <c r="C980" i="5"/>
  <c r="G980" i="5" s="1"/>
  <c r="D980" i="5"/>
  <c r="E980" i="5"/>
  <c r="B981" i="5"/>
  <c r="F981" i="5" s="1"/>
  <c r="C981" i="5"/>
  <c r="G981" i="5" s="1"/>
  <c r="D981" i="5"/>
  <c r="E981" i="5"/>
  <c r="B982" i="5"/>
  <c r="F982" i="5" s="1"/>
  <c r="C982" i="5"/>
  <c r="G982" i="5" s="1"/>
  <c r="D982" i="5"/>
  <c r="E982" i="5"/>
  <c r="B983" i="5"/>
  <c r="F983" i="5" s="1"/>
  <c r="C983" i="5"/>
  <c r="G983" i="5" s="1"/>
  <c r="D983" i="5"/>
  <c r="E983" i="5"/>
  <c r="B984" i="5"/>
  <c r="F984" i="5" s="1"/>
  <c r="C984" i="5"/>
  <c r="G984" i="5" s="1"/>
  <c r="D984" i="5"/>
  <c r="E984" i="5"/>
  <c r="B985" i="5"/>
  <c r="F985" i="5" s="1"/>
  <c r="C985" i="5"/>
  <c r="G985" i="5" s="1"/>
  <c r="D985" i="5"/>
  <c r="E985" i="5"/>
  <c r="B986" i="5"/>
  <c r="F986" i="5" s="1"/>
  <c r="C986" i="5"/>
  <c r="G986" i="5" s="1"/>
  <c r="D986" i="5"/>
  <c r="E986" i="5"/>
  <c r="B987" i="5"/>
  <c r="F987" i="5" s="1"/>
  <c r="C987" i="5"/>
  <c r="G987" i="5" s="1"/>
  <c r="D987" i="5"/>
  <c r="E987" i="5"/>
  <c r="B988" i="5"/>
  <c r="F988" i="5" s="1"/>
  <c r="C988" i="5"/>
  <c r="G988" i="5" s="1"/>
  <c r="D988" i="5"/>
  <c r="E988" i="5"/>
  <c r="B989" i="5"/>
  <c r="F989" i="5" s="1"/>
  <c r="C989" i="5"/>
  <c r="G989" i="5" s="1"/>
  <c r="D989" i="5"/>
  <c r="E989" i="5"/>
  <c r="B990" i="5"/>
  <c r="F990" i="5" s="1"/>
  <c r="C990" i="5"/>
  <c r="G990" i="5" s="1"/>
  <c r="D990" i="5"/>
  <c r="E990" i="5"/>
  <c r="B991" i="5"/>
  <c r="F991" i="5" s="1"/>
  <c r="C991" i="5"/>
  <c r="G991" i="5" s="1"/>
  <c r="D991" i="5"/>
  <c r="E991" i="5"/>
  <c r="B992" i="5"/>
  <c r="F992" i="5" s="1"/>
  <c r="C992" i="5"/>
  <c r="G992" i="5" s="1"/>
  <c r="D992" i="5"/>
  <c r="E992" i="5"/>
  <c r="B993" i="5"/>
  <c r="F993" i="5" s="1"/>
  <c r="C993" i="5"/>
  <c r="G993" i="5" s="1"/>
  <c r="D993" i="5"/>
  <c r="E993" i="5"/>
  <c r="B994" i="5"/>
  <c r="F994" i="5" s="1"/>
  <c r="C994" i="5"/>
  <c r="G994" i="5" s="1"/>
  <c r="D994" i="5"/>
  <c r="E994" i="5"/>
  <c r="B995" i="5"/>
  <c r="F995" i="5" s="1"/>
  <c r="C995" i="5"/>
  <c r="G995" i="5" s="1"/>
  <c r="D995" i="5"/>
  <c r="E995" i="5"/>
  <c r="B996" i="5"/>
  <c r="F996" i="5" s="1"/>
  <c r="C996" i="5"/>
  <c r="G996" i="5" s="1"/>
  <c r="D996" i="5"/>
  <c r="E996" i="5"/>
  <c r="B997" i="5"/>
  <c r="F997" i="5" s="1"/>
  <c r="C997" i="5"/>
  <c r="G997" i="5" s="1"/>
  <c r="D997" i="5"/>
  <c r="E997" i="5"/>
  <c r="B998" i="5"/>
  <c r="F998" i="5" s="1"/>
  <c r="C998" i="5"/>
  <c r="G998" i="5" s="1"/>
  <c r="D998" i="5"/>
  <c r="E998" i="5"/>
  <c r="B999" i="5"/>
  <c r="F999" i="5" s="1"/>
  <c r="C999" i="5"/>
  <c r="G999" i="5" s="1"/>
  <c r="D999" i="5"/>
  <c r="E999" i="5"/>
  <c r="B1000" i="5"/>
  <c r="F1000" i="5" s="1"/>
  <c r="C1000" i="5"/>
  <c r="G1000" i="5" s="1"/>
  <c r="D1000" i="5"/>
  <c r="E1000" i="5"/>
  <c r="B1001" i="5"/>
  <c r="F1001" i="5" s="1"/>
  <c r="C1001" i="5"/>
  <c r="G1001" i="5" s="1"/>
  <c r="D1001" i="5"/>
  <c r="E1001" i="5"/>
  <c r="B1002" i="5"/>
  <c r="F1002" i="5" s="1"/>
  <c r="C1002" i="5"/>
  <c r="G1002" i="5" s="1"/>
  <c r="D1002" i="5"/>
  <c r="E1002" i="5"/>
  <c r="B1003" i="5"/>
  <c r="F1003" i="5" s="1"/>
  <c r="C1003" i="5"/>
  <c r="G1003" i="5" s="1"/>
  <c r="D1003" i="5"/>
  <c r="E1003" i="5"/>
  <c r="B1004" i="5"/>
  <c r="F1004" i="5" s="1"/>
  <c r="C1004" i="5"/>
  <c r="G1004" i="5" s="1"/>
  <c r="D1004" i="5"/>
  <c r="E1004" i="5"/>
  <c r="B1005" i="5"/>
  <c r="F1005" i="5" s="1"/>
  <c r="C1005" i="5"/>
  <c r="G1005" i="5" s="1"/>
  <c r="D1005" i="5"/>
  <c r="E1005" i="5"/>
  <c r="B1006" i="5"/>
  <c r="F1006" i="5" s="1"/>
  <c r="C1006" i="5"/>
  <c r="G1006" i="5" s="1"/>
  <c r="D1006" i="5"/>
  <c r="E1006" i="5"/>
  <c r="B1007" i="5"/>
  <c r="F1007" i="5" s="1"/>
  <c r="C1007" i="5"/>
  <c r="D1007" i="5"/>
  <c r="E1007" i="5"/>
  <c r="B1008" i="5"/>
  <c r="F1008" i="5" s="1"/>
  <c r="C1008" i="5"/>
  <c r="G1008" i="5" s="1"/>
  <c r="D1008" i="5"/>
  <c r="E1008" i="5"/>
  <c r="B1009" i="5"/>
  <c r="F1009" i="5" s="1"/>
  <c r="C1009" i="5"/>
  <c r="G1009" i="5" s="1"/>
  <c r="D1009" i="5"/>
  <c r="E1009" i="5"/>
  <c r="B1010" i="5"/>
  <c r="F1010" i="5" s="1"/>
  <c r="C1010" i="5"/>
  <c r="G1010" i="5" s="1"/>
  <c r="D1010" i="5"/>
  <c r="E1010" i="5"/>
  <c r="B1011" i="5"/>
  <c r="F1011" i="5" s="1"/>
  <c r="C1011" i="5"/>
  <c r="G1011" i="5" s="1"/>
  <c r="D1011" i="5"/>
  <c r="E1011" i="5"/>
  <c r="B1012" i="5"/>
  <c r="F1012" i="5" s="1"/>
  <c r="C1012" i="5"/>
  <c r="G1012" i="5" s="1"/>
  <c r="D1012" i="5"/>
  <c r="E1012" i="5"/>
  <c r="B1013" i="5"/>
  <c r="F1013" i="5" s="1"/>
  <c r="C1013" i="5"/>
  <c r="G1013" i="5" s="1"/>
  <c r="D1013" i="5"/>
  <c r="E1013" i="5"/>
  <c r="B1014" i="5"/>
  <c r="F1014" i="5" s="1"/>
  <c r="C1014" i="5"/>
  <c r="G1014" i="5" s="1"/>
  <c r="D1014" i="5"/>
  <c r="E1014" i="5"/>
  <c r="B1015" i="5"/>
  <c r="F1015" i="5" s="1"/>
  <c r="C1015" i="5"/>
  <c r="G1015" i="5" s="1"/>
  <c r="D1015" i="5"/>
  <c r="E1015" i="5"/>
  <c r="B1016" i="5"/>
  <c r="F1016" i="5" s="1"/>
  <c r="C1016" i="5"/>
  <c r="G1016" i="5" s="1"/>
  <c r="D1016" i="5"/>
  <c r="E1016" i="5"/>
  <c r="B1017" i="5"/>
  <c r="F1017" i="5" s="1"/>
  <c r="C1017" i="5"/>
  <c r="G1017" i="5" s="1"/>
  <c r="D1017" i="5"/>
  <c r="E1017" i="5"/>
  <c r="B1018" i="5"/>
  <c r="F1018" i="5" s="1"/>
  <c r="C1018" i="5"/>
  <c r="G1018" i="5" s="1"/>
  <c r="D1018" i="5"/>
  <c r="E1018" i="5"/>
  <c r="B1019" i="5"/>
  <c r="F1019" i="5" s="1"/>
  <c r="C1019" i="5"/>
  <c r="G1019" i="5" s="1"/>
  <c r="D1019" i="5"/>
  <c r="E1019" i="5"/>
  <c r="B1020" i="5"/>
  <c r="F1020" i="5" s="1"/>
  <c r="C1020" i="5"/>
  <c r="G1020" i="5" s="1"/>
  <c r="D1020" i="5"/>
  <c r="E1020" i="5"/>
  <c r="B1021" i="5"/>
  <c r="F1021" i="5" s="1"/>
  <c r="C1021" i="5"/>
  <c r="G1021" i="5" s="1"/>
  <c r="D1021" i="5"/>
  <c r="E1021" i="5"/>
  <c r="B1022" i="5"/>
  <c r="F1022" i="5" s="1"/>
  <c r="C1022" i="5"/>
  <c r="G1022" i="5" s="1"/>
  <c r="D1022" i="5"/>
  <c r="E1022" i="5"/>
  <c r="B1023" i="5"/>
  <c r="F1023" i="5" s="1"/>
  <c r="C1023" i="5"/>
  <c r="G1023" i="5" s="1"/>
  <c r="D1023" i="5"/>
  <c r="E1023" i="5"/>
  <c r="B1024" i="5"/>
  <c r="F1024" i="5" s="1"/>
  <c r="C1024" i="5"/>
  <c r="G1024" i="5" s="1"/>
  <c r="D1024" i="5"/>
  <c r="E1024" i="5"/>
  <c r="B1025" i="5"/>
  <c r="F1025" i="5" s="1"/>
  <c r="C1025" i="5"/>
  <c r="G1025" i="5" s="1"/>
  <c r="D1025" i="5"/>
  <c r="E1025" i="5"/>
  <c r="B1026" i="5"/>
  <c r="F1026" i="5" s="1"/>
  <c r="C1026" i="5"/>
  <c r="G1026" i="5" s="1"/>
  <c r="D1026" i="5"/>
  <c r="E1026" i="5"/>
  <c r="B1027" i="5"/>
  <c r="F1027" i="5" s="1"/>
  <c r="C1027" i="5"/>
  <c r="G1027" i="5" s="1"/>
  <c r="D1027" i="5"/>
  <c r="E1027" i="5"/>
  <c r="B1028" i="5"/>
  <c r="F1028" i="5" s="1"/>
  <c r="C1028" i="5"/>
  <c r="G1028" i="5" s="1"/>
  <c r="D1028" i="5"/>
  <c r="E1028" i="5"/>
  <c r="B1029" i="5"/>
  <c r="F1029" i="5" s="1"/>
  <c r="C1029" i="5"/>
  <c r="G1029" i="5" s="1"/>
  <c r="D1029" i="5"/>
  <c r="E1029" i="5"/>
  <c r="B1030" i="5"/>
  <c r="F1030" i="5" s="1"/>
  <c r="C1030" i="5"/>
  <c r="G1030" i="5" s="1"/>
  <c r="D1030" i="5"/>
  <c r="E1030" i="5"/>
  <c r="B1031" i="5"/>
  <c r="F1031" i="5" s="1"/>
  <c r="C1031" i="5"/>
  <c r="G1031" i="5" s="1"/>
  <c r="D1031" i="5"/>
  <c r="E1031" i="5"/>
  <c r="B1032" i="5"/>
  <c r="F1032" i="5" s="1"/>
  <c r="C1032" i="5"/>
  <c r="G1032" i="5" s="1"/>
  <c r="D1032" i="5"/>
  <c r="E1032" i="5"/>
  <c r="B1033" i="5"/>
  <c r="F1033" i="5" s="1"/>
  <c r="C1033" i="5"/>
  <c r="G1033" i="5" s="1"/>
  <c r="D1033" i="5"/>
  <c r="E1033" i="5"/>
  <c r="B1034" i="5"/>
  <c r="F1034" i="5" s="1"/>
  <c r="C1034" i="5"/>
  <c r="G1034" i="5" s="1"/>
  <c r="D1034" i="5"/>
  <c r="E1034" i="5"/>
  <c r="B1035" i="5"/>
  <c r="F1035" i="5" s="1"/>
  <c r="C1035" i="5"/>
  <c r="G1035" i="5" s="1"/>
  <c r="D1035" i="5"/>
  <c r="E1035" i="5"/>
  <c r="B1036" i="5"/>
  <c r="F1036" i="5" s="1"/>
  <c r="C1036" i="5"/>
  <c r="G1036" i="5" s="1"/>
  <c r="D1036" i="5"/>
  <c r="E1036" i="5"/>
  <c r="B1037" i="5"/>
  <c r="F1037" i="5" s="1"/>
  <c r="C1037" i="5"/>
  <c r="G1037" i="5" s="1"/>
  <c r="D1037" i="5"/>
  <c r="E1037" i="5"/>
  <c r="B1038" i="5"/>
  <c r="F1038" i="5" s="1"/>
  <c r="C1038" i="5"/>
  <c r="G1038" i="5" s="1"/>
  <c r="D1038" i="5"/>
  <c r="E1038" i="5"/>
  <c r="B1039" i="5"/>
  <c r="F1039" i="5" s="1"/>
  <c r="C1039" i="5"/>
  <c r="D1039" i="5"/>
  <c r="E1039" i="5"/>
  <c r="B1040" i="5"/>
  <c r="F1040" i="5" s="1"/>
  <c r="C1040" i="5"/>
  <c r="G1040" i="5" s="1"/>
  <c r="D1040" i="5"/>
  <c r="E1040" i="5"/>
  <c r="B1041" i="5"/>
  <c r="F1041" i="5" s="1"/>
  <c r="C1041" i="5"/>
  <c r="G1041" i="5" s="1"/>
  <c r="D1041" i="5"/>
  <c r="E1041" i="5"/>
  <c r="B1042" i="5"/>
  <c r="F1042" i="5" s="1"/>
  <c r="C1042" i="5"/>
  <c r="G1042" i="5" s="1"/>
  <c r="D1042" i="5"/>
  <c r="E1042" i="5"/>
  <c r="B1043" i="5"/>
  <c r="F1043" i="5" s="1"/>
  <c r="C1043" i="5"/>
  <c r="G1043" i="5" s="1"/>
  <c r="D1043" i="5"/>
  <c r="E1043" i="5"/>
  <c r="B1044" i="5"/>
  <c r="F1044" i="5" s="1"/>
  <c r="C1044" i="5"/>
  <c r="G1044" i="5" s="1"/>
  <c r="D1044" i="5"/>
  <c r="E1044" i="5"/>
  <c r="B1045" i="5"/>
  <c r="F1045" i="5" s="1"/>
  <c r="C1045" i="5"/>
  <c r="G1045" i="5" s="1"/>
  <c r="D1045" i="5"/>
  <c r="E1045" i="5"/>
  <c r="B1046" i="5"/>
  <c r="F1046" i="5" s="1"/>
  <c r="C1046" i="5"/>
  <c r="G1046" i="5" s="1"/>
  <c r="D1046" i="5"/>
  <c r="E1046" i="5"/>
  <c r="B1047" i="5"/>
  <c r="F1047" i="5" s="1"/>
  <c r="C1047" i="5"/>
  <c r="G1047" i="5" s="1"/>
  <c r="D1047" i="5"/>
  <c r="E1047" i="5"/>
  <c r="B1048" i="5"/>
  <c r="F1048" i="5" s="1"/>
  <c r="C1048" i="5"/>
  <c r="G1048" i="5" s="1"/>
  <c r="D1048" i="5"/>
  <c r="E1048" i="5"/>
  <c r="B1049" i="5"/>
  <c r="F1049" i="5" s="1"/>
  <c r="C1049" i="5"/>
  <c r="G1049" i="5" s="1"/>
  <c r="D1049" i="5"/>
  <c r="E1049" i="5"/>
  <c r="B1050" i="5"/>
  <c r="F1050" i="5" s="1"/>
  <c r="C1050" i="5"/>
  <c r="G1050" i="5" s="1"/>
  <c r="D1050" i="5"/>
  <c r="E1050" i="5"/>
  <c r="B1051" i="5"/>
  <c r="F1051" i="5" s="1"/>
  <c r="C1051" i="5"/>
  <c r="G1051" i="5" s="1"/>
  <c r="D1051" i="5"/>
  <c r="E1051" i="5"/>
  <c r="B1052" i="5"/>
  <c r="F1052" i="5" s="1"/>
  <c r="C1052" i="5"/>
  <c r="G1052" i="5" s="1"/>
  <c r="D1052" i="5"/>
  <c r="E1052" i="5"/>
  <c r="B1053" i="5"/>
  <c r="F1053" i="5" s="1"/>
  <c r="C1053" i="5"/>
  <c r="G1053" i="5" s="1"/>
  <c r="D1053" i="5"/>
  <c r="E1053" i="5"/>
  <c r="B1054" i="5"/>
  <c r="F1054" i="5" s="1"/>
  <c r="C1054" i="5"/>
  <c r="G1054" i="5" s="1"/>
  <c r="D1054" i="5"/>
  <c r="E1054" i="5"/>
  <c r="B1055" i="5"/>
  <c r="F1055" i="5" s="1"/>
  <c r="C1055" i="5"/>
  <c r="G1055" i="5" s="1"/>
  <c r="D1055" i="5"/>
  <c r="E1055" i="5"/>
  <c r="B1056" i="5"/>
  <c r="F1056" i="5" s="1"/>
  <c r="C1056" i="5"/>
  <c r="G1056" i="5" s="1"/>
  <c r="D1056" i="5"/>
  <c r="E1056" i="5"/>
  <c r="B1057" i="5"/>
  <c r="F1057" i="5" s="1"/>
  <c r="C1057" i="5"/>
  <c r="G1057" i="5" s="1"/>
  <c r="D1057" i="5"/>
  <c r="E1057" i="5"/>
  <c r="B1058" i="5"/>
  <c r="F1058" i="5" s="1"/>
  <c r="C1058" i="5"/>
  <c r="G1058" i="5" s="1"/>
  <c r="D1058" i="5"/>
  <c r="E1058" i="5"/>
  <c r="B1059" i="5"/>
  <c r="F1059" i="5" s="1"/>
  <c r="C1059" i="5"/>
  <c r="G1059" i="5" s="1"/>
  <c r="D1059" i="5"/>
  <c r="E1059" i="5"/>
  <c r="B1060" i="5"/>
  <c r="F1060" i="5" s="1"/>
  <c r="C1060" i="5"/>
  <c r="G1060" i="5" s="1"/>
  <c r="D1060" i="5"/>
  <c r="E1060" i="5"/>
  <c r="B1061" i="5"/>
  <c r="F1061" i="5" s="1"/>
  <c r="C1061" i="5"/>
  <c r="G1061" i="5" s="1"/>
  <c r="D1061" i="5"/>
  <c r="E1061" i="5"/>
  <c r="B1062" i="5"/>
  <c r="F1062" i="5" s="1"/>
  <c r="C1062" i="5"/>
  <c r="G1062" i="5" s="1"/>
  <c r="D1062" i="5"/>
  <c r="E1062" i="5"/>
  <c r="B1063" i="5"/>
  <c r="F1063" i="5" s="1"/>
  <c r="C1063" i="5"/>
  <c r="G1063" i="5" s="1"/>
  <c r="D1063" i="5"/>
  <c r="E1063" i="5"/>
  <c r="B1064" i="5"/>
  <c r="F1064" i="5" s="1"/>
  <c r="C1064" i="5"/>
  <c r="G1064" i="5" s="1"/>
  <c r="D1064" i="5"/>
  <c r="E1064" i="5"/>
  <c r="B1065" i="5"/>
  <c r="C1065" i="5"/>
  <c r="G1065" i="5" s="1"/>
  <c r="D1065" i="5"/>
  <c r="E1065" i="5"/>
  <c r="B1066" i="5"/>
  <c r="F1066" i="5" s="1"/>
  <c r="C1066" i="5"/>
  <c r="G1066" i="5" s="1"/>
  <c r="D1066" i="5"/>
  <c r="E1066" i="5"/>
  <c r="B1067" i="5"/>
  <c r="F1067" i="5" s="1"/>
  <c r="C1067" i="5"/>
  <c r="G1067" i="5" s="1"/>
  <c r="D1067" i="5"/>
  <c r="E1067" i="5"/>
  <c r="B1068" i="5"/>
  <c r="F1068" i="5" s="1"/>
  <c r="C1068" i="5"/>
  <c r="G1068" i="5" s="1"/>
  <c r="D1068" i="5"/>
  <c r="E1068" i="5"/>
  <c r="B1069" i="5"/>
  <c r="F1069" i="5" s="1"/>
  <c r="C1069" i="5"/>
  <c r="G1069" i="5" s="1"/>
  <c r="D1069" i="5"/>
  <c r="E1069" i="5"/>
  <c r="B1070" i="5"/>
  <c r="F1070" i="5" s="1"/>
  <c r="C1070" i="5"/>
  <c r="G1070" i="5" s="1"/>
  <c r="D1070" i="5"/>
  <c r="E1070" i="5"/>
  <c r="B1071" i="5"/>
  <c r="F1071" i="5" s="1"/>
  <c r="C1071" i="5"/>
  <c r="G1071" i="5" s="1"/>
  <c r="D1071" i="5"/>
  <c r="E1071" i="5"/>
  <c r="B1072" i="5"/>
  <c r="F1072" i="5" s="1"/>
  <c r="C1072" i="5"/>
  <c r="G1072" i="5" s="1"/>
  <c r="D1072" i="5"/>
  <c r="E1072" i="5"/>
  <c r="B1073" i="5"/>
  <c r="F1073" i="5" s="1"/>
  <c r="C1073" i="5"/>
  <c r="D1073" i="5"/>
  <c r="E1073" i="5"/>
  <c r="B1074" i="5"/>
  <c r="F1074" i="5" s="1"/>
  <c r="C1074" i="5"/>
  <c r="G1074" i="5" s="1"/>
  <c r="D1074" i="5"/>
  <c r="E1074" i="5"/>
  <c r="B1075" i="5"/>
  <c r="F1075" i="5" s="1"/>
  <c r="C1075" i="5"/>
  <c r="G1075" i="5" s="1"/>
  <c r="D1075" i="5"/>
  <c r="E1075" i="5"/>
  <c r="B1076" i="5"/>
  <c r="F1076" i="5" s="1"/>
  <c r="C1076" i="5"/>
  <c r="G1076" i="5" s="1"/>
  <c r="D1076" i="5"/>
  <c r="E1076" i="5"/>
  <c r="B1077" i="5"/>
  <c r="F1077" i="5" s="1"/>
  <c r="C1077" i="5"/>
  <c r="G1077" i="5" s="1"/>
  <c r="D1077" i="5"/>
  <c r="E1077" i="5"/>
  <c r="B1078" i="5"/>
  <c r="F1078" i="5" s="1"/>
  <c r="C1078" i="5"/>
  <c r="G1078" i="5" s="1"/>
  <c r="D1078" i="5"/>
  <c r="E1078" i="5"/>
  <c r="B1079" i="5"/>
  <c r="F1079" i="5" s="1"/>
  <c r="C1079" i="5"/>
  <c r="G1079" i="5" s="1"/>
  <c r="D1079" i="5"/>
  <c r="E1079" i="5"/>
  <c r="B1080" i="5"/>
  <c r="F1080" i="5" s="1"/>
  <c r="C1080" i="5"/>
  <c r="D1080" i="5"/>
  <c r="E1080" i="5"/>
  <c r="B1081" i="5"/>
  <c r="F1081" i="5" s="1"/>
  <c r="C1081" i="5"/>
  <c r="G1081" i="5" s="1"/>
  <c r="D1081" i="5"/>
  <c r="E1081" i="5"/>
  <c r="B1082" i="5"/>
  <c r="F1082" i="5" s="1"/>
  <c r="C1082" i="5"/>
  <c r="G1082" i="5" s="1"/>
  <c r="D1082" i="5"/>
  <c r="E1082" i="5"/>
  <c r="B1083" i="5"/>
  <c r="F1083" i="5" s="1"/>
  <c r="C1083" i="5"/>
  <c r="G1083" i="5" s="1"/>
  <c r="D1083" i="5"/>
  <c r="E1083" i="5"/>
  <c r="B1084" i="5"/>
  <c r="F1084" i="5" s="1"/>
  <c r="C1084" i="5"/>
  <c r="G1084" i="5" s="1"/>
  <c r="D1084" i="5"/>
  <c r="E1084" i="5"/>
  <c r="B1085" i="5"/>
  <c r="F1085" i="5" s="1"/>
  <c r="C1085" i="5"/>
  <c r="G1085" i="5" s="1"/>
  <c r="D1085" i="5"/>
  <c r="E1085" i="5"/>
  <c r="B1086" i="5"/>
  <c r="F1086" i="5" s="1"/>
  <c r="C1086" i="5"/>
  <c r="G1086" i="5" s="1"/>
  <c r="D1086" i="5"/>
  <c r="E1086" i="5"/>
  <c r="B1087" i="5"/>
  <c r="F1087" i="5" s="1"/>
  <c r="C1087" i="5"/>
  <c r="G1087" i="5" s="1"/>
  <c r="D1087" i="5"/>
  <c r="E1087" i="5"/>
  <c r="B1088" i="5"/>
  <c r="F1088" i="5" s="1"/>
  <c r="C1088" i="5"/>
  <c r="G1088" i="5" s="1"/>
  <c r="D1088" i="5"/>
  <c r="E1088" i="5"/>
  <c r="B1089" i="5"/>
  <c r="F1089" i="5" s="1"/>
  <c r="C1089" i="5"/>
  <c r="G1089" i="5" s="1"/>
  <c r="D1089" i="5"/>
  <c r="E1089" i="5"/>
  <c r="B1090" i="5"/>
  <c r="F1090" i="5" s="1"/>
  <c r="C1090" i="5"/>
  <c r="G1090" i="5" s="1"/>
  <c r="D1090" i="5"/>
  <c r="E1090" i="5"/>
  <c r="B1091" i="5"/>
  <c r="F1091" i="5" s="1"/>
  <c r="C1091" i="5"/>
  <c r="G1091" i="5" s="1"/>
  <c r="D1091" i="5"/>
  <c r="E1091" i="5"/>
  <c r="B1092" i="5"/>
  <c r="F1092" i="5" s="1"/>
  <c r="C1092" i="5"/>
  <c r="G1092" i="5" s="1"/>
  <c r="D1092" i="5"/>
  <c r="E1092" i="5"/>
  <c r="B1093" i="5"/>
  <c r="C1093" i="5"/>
  <c r="G1093" i="5" s="1"/>
  <c r="D1093" i="5"/>
  <c r="E1093" i="5"/>
  <c r="B1094" i="5"/>
  <c r="F1094" i="5" s="1"/>
  <c r="C1094" i="5"/>
  <c r="G1094" i="5" s="1"/>
  <c r="D1094" i="5"/>
  <c r="E1094" i="5"/>
  <c r="B1095" i="5"/>
  <c r="F1095" i="5" s="1"/>
  <c r="C1095" i="5"/>
  <c r="G1095" i="5" s="1"/>
  <c r="D1095" i="5"/>
  <c r="E1095" i="5"/>
  <c r="B1096" i="5"/>
  <c r="F1096" i="5" s="1"/>
  <c r="C1096" i="5"/>
  <c r="G1096" i="5" s="1"/>
  <c r="D1096" i="5"/>
  <c r="E1096" i="5"/>
  <c r="B1097" i="5"/>
  <c r="F1097" i="5" s="1"/>
  <c r="C1097" i="5"/>
  <c r="G1097" i="5" s="1"/>
  <c r="D1097" i="5"/>
  <c r="E1097" i="5"/>
  <c r="B1098" i="5"/>
  <c r="F1098" i="5" s="1"/>
  <c r="C1098" i="5"/>
  <c r="G1098" i="5" s="1"/>
  <c r="D1098" i="5"/>
  <c r="E1098" i="5"/>
  <c r="B1099" i="5"/>
  <c r="F1099" i="5" s="1"/>
  <c r="C1099" i="5"/>
  <c r="D1099" i="5"/>
  <c r="E1099" i="5"/>
  <c r="B1100" i="5"/>
  <c r="F1100" i="5" s="1"/>
  <c r="C1100" i="5"/>
  <c r="G1100" i="5" s="1"/>
  <c r="D1100" i="5"/>
  <c r="E1100" i="5"/>
  <c r="B1101" i="5"/>
  <c r="F1101" i="5" s="1"/>
  <c r="C1101" i="5"/>
  <c r="G1101" i="5" s="1"/>
  <c r="D1101" i="5"/>
  <c r="E1101" i="5"/>
  <c r="B1102" i="5"/>
  <c r="F1102" i="5" s="1"/>
  <c r="C1102" i="5"/>
  <c r="G1102" i="5" s="1"/>
  <c r="D1102" i="5"/>
  <c r="E1102" i="5"/>
  <c r="B1103" i="5"/>
  <c r="F1103" i="5" s="1"/>
  <c r="C1103" i="5"/>
  <c r="G1103" i="5" s="1"/>
  <c r="D1103" i="5"/>
  <c r="E1103" i="5"/>
  <c r="B1104" i="5"/>
  <c r="F1104" i="5" s="1"/>
  <c r="C1104" i="5"/>
  <c r="G1104" i="5" s="1"/>
  <c r="D1104" i="5"/>
  <c r="E1104" i="5"/>
  <c r="B1105" i="5"/>
  <c r="F1105" i="5" s="1"/>
  <c r="C1105" i="5"/>
  <c r="D1105" i="5"/>
  <c r="E1105" i="5"/>
  <c r="B1106" i="5"/>
  <c r="F1106" i="5" s="1"/>
  <c r="C1106" i="5"/>
  <c r="G1106" i="5" s="1"/>
  <c r="D1106" i="5"/>
  <c r="E1106" i="5"/>
  <c r="B1107" i="5"/>
  <c r="F1107" i="5" s="1"/>
  <c r="C1107" i="5"/>
  <c r="G1107" i="5" s="1"/>
  <c r="D1107" i="5"/>
  <c r="E1107" i="5"/>
  <c r="B1108" i="5"/>
  <c r="F1108" i="5" s="1"/>
  <c r="C1108" i="5"/>
  <c r="G1108" i="5" s="1"/>
  <c r="D1108" i="5"/>
  <c r="E1108" i="5"/>
  <c r="B1109" i="5"/>
  <c r="F1109" i="5" s="1"/>
  <c r="C1109" i="5"/>
  <c r="D1109" i="5"/>
  <c r="E1109" i="5"/>
  <c r="B1110" i="5"/>
  <c r="F1110" i="5" s="1"/>
  <c r="C1110" i="5"/>
  <c r="G1110" i="5" s="1"/>
  <c r="D1110" i="5"/>
  <c r="E1110" i="5"/>
  <c r="B1111" i="5"/>
  <c r="F1111" i="5" s="1"/>
  <c r="C1111" i="5"/>
  <c r="G1111" i="5" s="1"/>
  <c r="D1111" i="5"/>
  <c r="E1111" i="5"/>
  <c r="B1112" i="5"/>
  <c r="F1112" i="5" s="1"/>
  <c r="C1112" i="5"/>
  <c r="G1112" i="5" s="1"/>
  <c r="D1112" i="5"/>
  <c r="E1112" i="5"/>
  <c r="B1113" i="5"/>
  <c r="F1113" i="5" s="1"/>
  <c r="C1113" i="5"/>
  <c r="D1113" i="5"/>
  <c r="E1113" i="5"/>
  <c r="B1114" i="5"/>
  <c r="F1114" i="5" s="1"/>
  <c r="C1114" i="5"/>
  <c r="G1114" i="5" s="1"/>
  <c r="D1114" i="5"/>
  <c r="E1114" i="5"/>
  <c r="B1115" i="5"/>
  <c r="F1115" i="5" s="1"/>
  <c r="C1115" i="5"/>
  <c r="G1115" i="5" s="1"/>
  <c r="D1115" i="5"/>
  <c r="E1115" i="5"/>
  <c r="B1116" i="5"/>
  <c r="F1116" i="5" s="1"/>
  <c r="C1116" i="5"/>
  <c r="G1116" i="5" s="1"/>
  <c r="D1116" i="5"/>
  <c r="E1116" i="5"/>
  <c r="B1117" i="5"/>
  <c r="F1117" i="5" s="1"/>
  <c r="C1117" i="5"/>
  <c r="D1117" i="5"/>
  <c r="E1117" i="5"/>
  <c r="B1118" i="5"/>
  <c r="F1118" i="5" s="1"/>
  <c r="C1118" i="5"/>
  <c r="G1118" i="5" s="1"/>
  <c r="D1118" i="5"/>
  <c r="E1118" i="5"/>
  <c r="B1119" i="5"/>
  <c r="F1119" i="5" s="1"/>
  <c r="C1119" i="5"/>
  <c r="G1119" i="5" s="1"/>
  <c r="D1119" i="5"/>
  <c r="E1119" i="5"/>
  <c r="B1120" i="5"/>
  <c r="F1120" i="5" s="1"/>
  <c r="C1120" i="5"/>
  <c r="G1120" i="5" s="1"/>
  <c r="D1120" i="5"/>
  <c r="E1120" i="5"/>
  <c r="B1121" i="5"/>
  <c r="F1121" i="5" s="1"/>
  <c r="C1121" i="5"/>
  <c r="D1121" i="5"/>
  <c r="E1121" i="5"/>
  <c r="B1122" i="5"/>
  <c r="F1122" i="5" s="1"/>
  <c r="C1122" i="5"/>
  <c r="G1122" i="5" s="1"/>
  <c r="D1122" i="5"/>
  <c r="E1122" i="5"/>
  <c r="B1123" i="5"/>
  <c r="F1123" i="5" s="1"/>
  <c r="C1123" i="5"/>
  <c r="G1123" i="5" s="1"/>
  <c r="D1123" i="5"/>
  <c r="E1123" i="5"/>
  <c r="B1124" i="5"/>
  <c r="F1124" i="5" s="1"/>
  <c r="C1124" i="5"/>
  <c r="G1124" i="5" s="1"/>
  <c r="D1124" i="5"/>
  <c r="E1124" i="5"/>
  <c r="B1125" i="5"/>
  <c r="F1125" i="5" s="1"/>
  <c r="C1125" i="5"/>
  <c r="D1125" i="5"/>
  <c r="E1125" i="5"/>
  <c r="B1126" i="5"/>
  <c r="F1126" i="5" s="1"/>
  <c r="C1126" i="5"/>
  <c r="G1126" i="5" s="1"/>
  <c r="D1126" i="5"/>
  <c r="E1126" i="5"/>
  <c r="B1127" i="5"/>
  <c r="F1127" i="5" s="1"/>
  <c r="C1127" i="5"/>
  <c r="G1127" i="5" s="1"/>
  <c r="D1127" i="5"/>
  <c r="E1127" i="5"/>
  <c r="B1128" i="5"/>
  <c r="F1128" i="5" s="1"/>
  <c r="C1128" i="5"/>
  <c r="G1128" i="5" s="1"/>
  <c r="D1128" i="5"/>
  <c r="E1128" i="5"/>
  <c r="B1129" i="5"/>
  <c r="F1129" i="5" s="1"/>
  <c r="C1129" i="5"/>
  <c r="D1129" i="5"/>
  <c r="E1129" i="5"/>
  <c r="B1130" i="5"/>
  <c r="F1130" i="5" s="1"/>
  <c r="C1130" i="5"/>
  <c r="G1130" i="5" s="1"/>
  <c r="D1130" i="5"/>
  <c r="E1130" i="5"/>
  <c r="B1131" i="5"/>
  <c r="F1131" i="5" s="1"/>
  <c r="C1131" i="5"/>
  <c r="G1131" i="5" s="1"/>
  <c r="D1131" i="5"/>
  <c r="E1131" i="5"/>
  <c r="B1132" i="5"/>
  <c r="F1132" i="5" s="1"/>
  <c r="C1132" i="5"/>
  <c r="G1132" i="5" s="1"/>
  <c r="D1132" i="5"/>
  <c r="E1132" i="5"/>
  <c r="B1133" i="5"/>
  <c r="F1133" i="5" s="1"/>
  <c r="C1133" i="5"/>
  <c r="D1133" i="5"/>
  <c r="E1133" i="5"/>
  <c r="B1134" i="5"/>
  <c r="F1134" i="5" s="1"/>
  <c r="C1134" i="5"/>
  <c r="G1134" i="5" s="1"/>
  <c r="D1134" i="5"/>
  <c r="E1134" i="5"/>
  <c r="B1135" i="5"/>
  <c r="F1135" i="5" s="1"/>
  <c r="C1135" i="5"/>
  <c r="G1135" i="5" s="1"/>
  <c r="D1135" i="5"/>
  <c r="E1135" i="5"/>
  <c r="B1136" i="5"/>
  <c r="F1136" i="5" s="1"/>
  <c r="C1136" i="5"/>
  <c r="G1136" i="5" s="1"/>
  <c r="D1136" i="5"/>
  <c r="E1136" i="5"/>
  <c r="B1137" i="5"/>
  <c r="F1137" i="5" s="1"/>
  <c r="C1137" i="5"/>
  <c r="D1137" i="5"/>
  <c r="E1137" i="5"/>
  <c r="B1138" i="5"/>
  <c r="F1138" i="5" s="1"/>
  <c r="C1138" i="5"/>
  <c r="G1138" i="5" s="1"/>
  <c r="D1138" i="5"/>
  <c r="E1138" i="5"/>
  <c r="B1139" i="5"/>
  <c r="F1139" i="5" s="1"/>
  <c r="C1139" i="5"/>
  <c r="G1139" i="5" s="1"/>
  <c r="D1139" i="5"/>
  <c r="E1139" i="5"/>
  <c r="B1140" i="5"/>
  <c r="F1140" i="5" s="1"/>
  <c r="C1140" i="5"/>
  <c r="G1140" i="5" s="1"/>
  <c r="D1140" i="5"/>
  <c r="E1140" i="5"/>
  <c r="B1141" i="5"/>
  <c r="F1141" i="5" s="1"/>
  <c r="C1141" i="5"/>
  <c r="D1141" i="5"/>
  <c r="E1141" i="5"/>
  <c r="B1142" i="5"/>
  <c r="F1142" i="5" s="1"/>
  <c r="C1142" i="5"/>
  <c r="G1142" i="5" s="1"/>
  <c r="D1142" i="5"/>
  <c r="E1142" i="5"/>
  <c r="B1143" i="5"/>
  <c r="F1143" i="5" s="1"/>
  <c r="C1143" i="5"/>
  <c r="G1143" i="5" s="1"/>
  <c r="D1143" i="5"/>
  <c r="E1143" i="5"/>
  <c r="B1144" i="5"/>
  <c r="F1144" i="5" s="1"/>
  <c r="C1144" i="5"/>
  <c r="G1144" i="5" s="1"/>
  <c r="D1144" i="5"/>
  <c r="E1144" i="5"/>
  <c r="B1145" i="5"/>
  <c r="F1145" i="5" s="1"/>
  <c r="C1145" i="5"/>
  <c r="D1145" i="5"/>
  <c r="E1145" i="5"/>
  <c r="B1146" i="5"/>
  <c r="F1146" i="5" s="1"/>
  <c r="C1146" i="5"/>
  <c r="G1146" i="5" s="1"/>
  <c r="D1146" i="5"/>
  <c r="E1146" i="5"/>
  <c r="B1147" i="5"/>
  <c r="F1147" i="5" s="1"/>
  <c r="C1147" i="5"/>
  <c r="G1147" i="5" s="1"/>
  <c r="D1147" i="5"/>
  <c r="E1147" i="5"/>
  <c r="B1148" i="5"/>
  <c r="F1148" i="5" s="1"/>
  <c r="C1148" i="5"/>
  <c r="G1148" i="5" s="1"/>
  <c r="D1148" i="5"/>
  <c r="E1148" i="5"/>
  <c r="B1149" i="5"/>
  <c r="F1149" i="5" s="1"/>
  <c r="C1149" i="5"/>
  <c r="D1149" i="5"/>
  <c r="E1149" i="5"/>
  <c r="B1150" i="5"/>
  <c r="F1150" i="5" s="1"/>
  <c r="C1150" i="5"/>
  <c r="G1150" i="5" s="1"/>
  <c r="D1150" i="5"/>
  <c r="E1150" i="5"/>
  <c r="B1151" i="5"/>
  <c r="F1151" i="5" s="1"/>
  <c r="C1151" i="5"/>
  <c r="G1151" i="5" s="1"/>
  <c r="D1151" i="5"/>
  <c r="E1151" i="5"/>
  <c r="B1152" i="5"/>
  <c r="F1152" i="5" s="1"/>
  <c r="C1152" i="5"/>
  <c r="G1152" i="5" s="1"/>
  <c r="D1152" i="5"/>
  <c r="E1152" i="5"/>
  <c r="B1153" i="5"/>
  <c r="F1153" i="5" s="1"/>
  <c r="C1153" i="5"/>
  <c r="D1153" i="5"/>
  <c r="E1153" i="5"/>
  <c r="B1154" i="5"/>
  <c r="F1154" i="5" s="1"/>
  <c r="C1154" i="5"/>
  <c r="G1154" i="5" s="1"/>
  <c r="D1154" i="5"/>
  <c r="E1154" i="5"/>
  <c r="B1155" i="5"/>
  <c r="F1155" i="5" s="1"/>
  <c r="C1155" i="5"/>
  <c r="G1155" i="5" s="1"/>
  <c r="D1155" i="5"/>
  <c r="E1155" i="5"/>
  <c r="B1156" i="5"/>
  <c r="F1156" i="5" s="1"/>
  <c r="C1156" i="5"/>
  <c r="G1156" i="5" s="1"/>
  <c r="D1156" i="5"/>
  <c r="E1156" i="5"/>
  <c r="B1157" i="5"/>
  <c r="F1157" i="5" s="1"/>
  <c r="C1157" i="5"/>
  <c r="D1157" i="5"/>
  <c r="E1157" i="5"/>
  <c r="B1158" i="5"/>
  <c r="F1158" i="5" s="1"/>
  <c r="C1158" i="5"/>
  <c r="G1158" i="5" s="1"/>
  <c r="D1158" i="5"/>
  <c r="E1158" i="5"/>
  <c r="B1159" i="5"/>
  <c r="F1159" i="5" s="1"/>
  <c r="C1159" i="5"/>
  <c r="G1159" i="5" s="1"/>
  <c r="D1159" i="5"/>
  <c r="E1159" i="5"/>
  <c r="B1160" i="5"/>
  <c r="F1160" i="5" s="1"/>
  <c r="C1160" i="5"/>
  <c r="G1160" i="5" s="1"/>
  <c r="D1160" i="5"/>
  <c r="E1160" i="5"/>
  <c r="B1161" i="5"/>
  <c r="F1161" i="5" s="1"/>
  <c r="C1161" i="5"/>
  <c r="D1161" i="5"/>
  <c r="E1161" i="5"/>
  <c r="B1162" i="5"/>
  <c r="F1162" i="5" s="1"/>
  <c r="C1162" i="5"/>
  <c r="G1162" i="5" s="1"/>
  <c r="D1162" i="5"/>
  <c r="E1162" i="5"/>
  <c r="B1163" i="5"/>
  <c r="F1163" i="5" s="1"/>
  <c r="C1163" i="5"/>
  <c r="G1163" i="5" s="1"/>
  <c r="D1163" i="5"/>
  <c r="E1163" i="5"/>
  <c r="B1164" i="5"/>
  <c r="F1164" i="5" s="1"/>
  <c r="C1164" i="5"/>
  <c r="G1164" i="5" s="1"/>
  <c r="D1164" i="5"/>
  <c r="E1164" i="5"/>
  <c r="B1165" i="5"/>
  <c r="F1165" i="5" s="1"/>
  <c r="C1165" i="5"/>
  <c r="D1165" i="5"/>
  <c r="E1165" i="5"/>
  <c r="B1166" i="5"/>
  <c r="F1166" i="5" s="1"/>
  <c r="C1166" i="5"/>
  <c r="G1166" i="5" s="1"/>
  <c r="D1166" i="5"/>
  <c r="E1166" i="5"/>
  <c r="B1167" i="5"/>
  <c r="F1167" i="5" s="1"/>
  <c r="C1167" i="5"/>
  <c r="G1167" i="5" s="1"/>
  <c r="D1167" i="5"/>
  <c r="E1167" i="5"/>
  <c r="B1168" i="5"/>
  <c r="F1168" i="5" s="1"/>
  <c r="C1168" i="5"/>
  <c r="G1168" i="5" s="1"/>
  <c r="D1168" i="5"/>
  <c r="E1168" i="5"/>
  <c r="B1169" i="5"/>
  <c r="F1169" i="5" s="1"/>
  <c r="C1169" i="5"/>
  <c r="D1169" i="5"/>
  <c r="E1169" i="5"/>
  <c r="B1170" i="5"/>
  <c r="F1170" i="5" s="1"/>
  <c r="C1170" i="5"/>
  <c r="G1170" i="5" s="1"/>
  <c r="D1170" i="5"/>
  <c r="E1170" i="5"/>
  <c r="B1171" i="5"/>
  <c r="F1171" i="5" s="1"/>
  <c r="C1171" i="5"/>
  <c r="G1171" i="5" s="1"/>
  <c r="D1171" i="5"/>
  <c r="E1171" i="5"/>
  <c r="B1172" i="5"/>
  <c r="F1172" i="5" s="1"/>
  <c r="C1172" i="5"/>
  <c r="G1172" i="5" s="1"/>
  <c r="D1172" i="5"/>
  <c r="E1172" i="5"/>
  <c r="B1173" i="5"/>
  <c r="F1173" i="5" s="1"/>
  <c r="C1173" i="5"/>
  <c r="D1173" i="5"/>
  <c r="E1173" i="5"/>
  <c r="B1174" i="5"/>
  <c r="F1174" i="5" s="1"/>
  <c r="C1174" i="5"/>
  <c r="G1174" i="5" s="1"/>
  <c r="D1174" i="5"/>
  <c r="E1174" i="5"/>
  <c r="B1175" i="5"/>
  <c r="F1175" i="5" s="1"/>
  <c r="C1175" i="5"/>
  <c r="G1175" i="5" s="1"/>
  <c r="D1175" i="5"/>
  <c r="E1175" i="5"/>
  <c r="B1176" i="5"/>
  <c r="F1176" i="5" s="1"/>
  <c r="C1176" i="5"/>
  <c r="G1176" i="5" s="1"/>
  <c r="D1176" i="5"/>
  <c r="E1176" i="5"/>
  <c r="B1177" i="5"/>
  <c r="F1177" i="5" s="1"/>
  <c r="C1177" i="5"/>
  <c r="D1177" i="5"/>
  <c r="E1177" i="5"/>
  <c r="B1178" i="5"/>
  <c r="F1178" i="5" s="1"/>
  <c r="C1178" i="5"/>
  <c r="G1178" i="5" s="1"/>
  <c r="D1178" i="5"/>
  <c r="E1178" i="5"/>
  <c r="B1179" i="5"/>
  <c r="F1179" i="5" s="1"/>
  <c r="C1179" i="5"/>
  <c r="G1179" i="5" s="1"/>
  <c r="D1179" i="5"/>
  <c r="E1179" i="5"/>
  <c r="B1180" i="5"/>
  <c r="F1180" i="5" s="1"/>
  <c r="C1180" i="5"/>
  <c r="G1180" i="5" s="1"/>
  <c r="D1180" i="5"/>
  <c r="E1180" i="5"/>
  <c r="B1181" i="5"/>
  <c r="F1181" i="5" s="1"/>
  <c r="C1181" i="5"/>
  <c r="D1181" i="5"/>
  <c r="E1181" i="5"/>
  <c r="B1182" i="5"/>
  <c r="F1182" i="5" s="1"/>
  <c r="C1182" i="5"/>
  <c r="G1182" i="5" s="1"/>
  <c r="D1182" i="5"/>
  <c r="E1182" i="5"/>
  <c r="B1183" i="5"/>
  <c r="F1183" i="5" s="1"/>
  <c r="C1183" i="5"/>
  <c r="G1183" i="5" s="1"/>
  <c r="D1183" i="5"/>
  <c r="E1183" i="5"/>
  <c r="B1184" i="5"/>
  <c r="F1184" i="5" s="1"/>
  <c r="C1184" i="5"/>
  <c r="G1184" i="5" s="1"/>
  <c r="D1184" i="5"/>
  <c r="E1184" i="5"/>
  <c r="B1185" i="5"/>
  <c r="F1185" i="5" s="1"/>
  <c r="C1185" i="5"/>
  <c r="D1185" i="5"/>
  <c r="E1185" i="5"/>
  <c r="B1186" i="5"/>
  <c r="F1186" i="5" s="1"/>
  <c r="C1186" i="5"/>
  <c r="G1186" i="5" s="1"/>
  <c r="D1186" i="5"/>
  <c r="E1186" i="5"/>
  <c r="B1187" i="5"/>
  <c r="F1187" i="5" s="1"/>
  <c r="C1187" i="5"/>
  <c r="G1187" i="5" s="1"/>
  <c r="D1187" i="5"/>
  <c r="E1187" i="5"/>
  <c r="B1188" i="5"/>
  <c r="F1188" i="5" s="1"/>
  <c r="C1188" i="5"/>
  <c r="G1188" i="5" s="1"/>
  <c r="D1188" i="5"/>
  <c r="E1188" i="5"/>
  <c r="B1189" i="5"/>
  <c r="F1189" i="5" s="1"/>
  <c r="C1189" i="5"/>
  <c r="D1189" i="5"/>
  <c r="E1189" i="5"/>
  <c r="B1190" i="5"/>
  <c r="F1190" i="5" s="1"/>
  <c r="C1190" i="5"/>
  <c r="G1190" i="5" s="1"/>
  <c r="D1190" i="5"/>
  <c r="E1190" i="5"/>
  <c r="B1191" i="5"/>
  <c r="F1191" i="5" s="1"/>
  <c r="C1191" i="5"/>
  <c r="G1191" i="5" s="1"/>
  <c r="D1191" i="5"/>
  <c r="E1191" i="5"/>
  <c r="B1192" i="5"/>
  <c r="F1192" i="5" s="1"/>
  <c r="C1192" i="5"/>
  <c r="G1192" i="5" s="1"/>
  <c r="D1192" i="5"/>
  <c r="E1192" i="5"/>
  <c r="B1193" i="5"/>
  <c r="F1193" i="5" s="1"/>
  <c r="C1193" i="5"/>
  <c r="D1193" i="5"/>
  <c r="E1193" i="5"/>
  <c r="B1194" i="5"/>
  <c r="F1194" i="5" s="1"/>
  <c r="C1194" i="5"/>
  <c r="G1194" i="5" s="1"/>
  <c r="D1194" i="5"/>
  <c r="E1194" i="5"/>
  <c r="B1195" i="5"/>
  <c r="F1195" i="5" s="1"/>
  <c r="C1195" i="5"/>
  <c r="G1195" i="5" s="1"/>
  <c r="D1195" i="5"/>
  <c r="E1195" i="5"/>
  <c r="B1196" i="5"/>
  <c r="F1196" i="5" s="1"/>
  <c r="C1196" i="5"/>
  <c r="G1196" i="5" s="1"/>
  <c r="D1196" i="5"/>
  <c r="E1196" i="5"/>
  <c r="B1197" i="5"/>
  <c r="F1197" i="5" s="1"/>
  <c r="C1197" i="5"/>
  <c r="D1197" i="5"/>
  <c r="E1197" i="5"/>
  <c r="B1198" i="5"/>
  <c r="F1198" i="5" s="1"/>
  <c r="C1198" i="5"/>
  <c r="G1198" i="5" s="1"/>
  <c r="D1198" i="5"/>
  <c r="E1198" i="5"/>
  <c r="B1199" i="5"/>
  <c r="F1199" i="5" s="1"/>
  <c r="C1199" i="5"/>
  <c r="G1199" i="5" s="1"/>
  <c r="D1199" i="5"/>
  <c r="E1199" i="5"/>
  <c r="B1200" i="5"/>
  <c r="F1200" i="5" s="1"/>
  <c r="C1200" i="5"/>
  <c r="G1200" i="5" s="1"/>
  <c r="D1200" i="5"/>
  <c r="E1200" i="5"/>
  <c r="B1201" i="5"/>
  <c r="F1201" i="5" s="1"/>
  <c r="C1201" i="5"/>
  <c r="D1201" i="5"/>
  <c r="E1201" i="5"/>
  <c r="B1202" i="5"/>
  <c r="F1202" i="5" s="1"/>
  <c r="C1202" i="5"/>
  <c r="G1202" i="5" s="1"/>
  <c r="D1202" i="5"/>
  <c r="E1202" i="5"/>
  <c r="B1203" i="5"/>
  <c r="F1203" i="5" s="1"/>
  <c r="C1203" i="5"/>
  <c r="G1203" i="5" s="1"/>
  <c r="D1203" i="5"/>
  <c r="E1203" i="5"/>
  <c r="B1204" i="5"/>
  <c r="F1204" i="5" s="1"/>
  <c r="C1204" i="5"/>
  <c r="G1204" i="5" s="1"/>
  <c r="D1204" i="5"/>
  <c r="E1204" i="5"/>
  <c r="B1205" i="5"/>
  <c r="F1205" i="5" s="1"/>
  <c r="C1205" i="5"/>
  <c r="D1205" i="5"/>
  <c r="E1205" i="5"/>
  <c r="B1206" i="5"/>
  <c r="F1206" i="5" s="1"/>
  <c r="C1206" i="5"/>
  <c r="G1206" i="5" s="1"/>
  <c r="D1206" i="5"/>
  <c r="E1206" i="5"/>
  <c r="B1207" i="5"/>
  <c r="F1207" i="5" s="1"/>
  <c r="C1207" i="5"/>
  <c r="G1207" i="5" s="1"/>
  <c r="D1207" i="5"/>
  <c r="E1207" i="5"/>
  <c r="B1208" i="5"/>
  <c r="F1208" i="5" s="1"/>
  <c r="C1208" i="5"/>
  <c r="G1208" i="5" s="1"/>
  <c r="D1208" i="5"/>
  <c r="E1208" i="5"/>
  <c r="B1209" i="5"/>
  <c r="F1209" i="5" s="1"/>
  <c r="C1209" i="5"/>
  <c r="D1209" i="5"/>
  <c r="E1209" i="5"/>
  <c r="B1210" i="5"/>
  <c r="F1210" i="5" s="1"/>
  <c r="C1210" i="5"/>
  <c r="G1210" i="5" s="1"/>
  <c r="D1210" i="5"/>
  <c r="E1210" i="5"/>
  <c r="B1211" i="5"/>
  <c r="F1211" i="5" s="1"/>
  <c r="C1211" i="5"/>
  <c r="G1211" i="5" s="1"/>
  <c r="D1211" i="5"/>
  <c r="E1211" i="5"/>
  <c r="B1212" i="5"/>
  <c r="F1212" i="5" s="1"/>
  <c r="C1212" i="5"/>
  <c r="G1212" i="5" s="1"/>
  <c r="D1212" i="5"/>
  <c r="E1212" i="5"/>
  <c r="B1213" i="5"/>
  <c r="F1213" i="5" s="1"/>
  <c r="C1213" i="5"/>
  <c r="D1213" i="5"/>
  <c r="E1213" i="5"/>
  <c r="B1214" i="5"/>
  <c r="F1214" i="5" s="1"/>
  <c r="C1214" i="5"/>
  <c r="G1214" i="5" s="1"/>
  <c r="D1214" i="5"/>
  <c r="E1214" i="5"/>
  <c r="B1215" i="5"/>
  <c r="F1215" i="5" s="1"/>
  <c r="C1215" i="5"/>
  <c r="G1215" i="5" s="1"/>
  <c r="D1215" i="5"/>
  <c r="E1215" i="5"/>
  <c r="B1216" i="5"/>
  <c r="F1216" i="5" s="1"/>
  <c r="C1216" i="5"/>
  <c r="G1216" i="5" s="1"/>
  <c r="D1216" i="5"/>
  <c r="E1216" i="5"/>
  <c r="B1217" i="5"/>
  <c r="F1217" i="5" s="1"/>
  <c r="C1217" i="5"/>
  <c r="D1217" i="5"/>
  <c r="E1217" i="5"/>
  <c r="B1218" i="5"/>
  <c r="F1218" i="5" s="1"/>
  <c r="C1218" i="5"/>
  <c r="G1218" i="5" s="1"/>
  <c r="D1218" i="5"/>
  <c r="E1218" i="5"/>
  <c r="B1219" i="5"/>
  <c r="F1219" i="5" s="1"/>
  <c r="C1219" i="5"/>
  <c r="G1219" i="5" s="1"/>
  <c r="D1219" i="5"/>
  <c r="E1219" i="5"/>
  <c r="B1220" i="5"/>
  <c r="F1220" i="5" s="1"/>
  <c r="C1220" i="5"/>
  <c r="G1220" i="5" s="1"/>
  <c r="D1220" i="5"/>
  <c r="E1220" i="5"/>
  <c r="B1221" i="5"/>
  <c r="F1221" i="5" s="1"/>
  <c r="C1221" i="5"/>
  <c r="D1221" i="5"/>
  <c r="E1221" i="5"/>
  <c r="B1222" i="5"/>
  <c r="F1222" i="5" s="1"/>
  <c r="C1222" i="5"/>
  <c r="G1222" i="5" s="1"/>
  <c r="D1222" i="5"/>
  <c r="E1222" i="5"/>
  <c r="B1223" i="5"/>
  <c r="F1223" i="5" s="1"/>
  <c r="C1223" i="5"/>
  <c r="G1223" i="5" s="1"/>
  <c r="D1223" i="5"/>
  <c r="E1223" i="5"/>
  <c r="B1224" i="5"/>
  <c r="F1224" i="5" s="1"/>
  <c r="C1224" i="5"/>
  <c r="G1224" i="5" s="1"/>
  <c r="D1224" i="5"/>
  <c r="E1224" i="5"/>
  <c r="B1225" i="5"/>
  <c r="F1225" i="5" s="1"/>
  <c r="C1225" i="5"/>
  <c r="D1225" i="5"/>
  <c r="E1225" i="5"/>
  <c r="B1226" i="5"/>
  <c r="F1226" i="5" s="1"/>
  <c r="C1226" i="5"/>
  <c r="G1226" i="5" s="1"/>
  <c r="D1226" i="5"/>
  <c r="E1226" i="5"/>
  <c r="B1227" i="5"/>
  <c r="F1227" i="5" s="1"/>
  <c r="C1227" i="5"/>
  <c r="G1227" i="5" s="1"/>
  <c r="D1227" i="5"/>
  <c r="E1227" i="5"/>
  <c r="B1228" i="5"/>
  <c r="F1228" i="5" s="1"/>
  <c r="C1228" i="5"/>
  <c r="G1228" i="5" s="1"/>
  <c r="D1228" i="5"/>
  <c r="E1228" i="5"/>
  <c r="B1229" i="5"/>
  <c r="F1229" i="5" s="1"/>
  <c r="C1229" i="5"/>
  <c r="D1229" i="5"/>
  <c r="E1229" i="5"/>
  <c r="B1230" i="5"/>
  <c r="F1230" i="5" s="1"/>
  <c r="C1230" i="5"/>
  <c r="G1230" i="5" s="1"/>
  <c r="D1230" i="5"/>
  <c r="E1230" i="5"/>
  <c r="B1231" i="5"/>
  <c r="F1231" i="5" s="1"/>
  <c r="C1231" i="5"/>
  <c r="G1231" i="5" s="1"/>
  <c r="D1231" i="5"/>
  <c r="E1231" i="5"/>
  <c r="B1232" i="5"/>
  <c r="F1232" i="5" s="1"/>
  <c r="C1232" i="5"/>
  <c r="G1232" i="5" s="1"/>
  <c r="D1232" i="5"/>
  <c r="E1232" i="5"/>
  <c r="B1233" i="5"/>
  <c r="F1233" i="5" s="1"/>
  <c r="C1233" i="5"/>
  <c r="D1233" i="5"/>
  <c r="E1233" i="5"/>
  <c r="B1234" i="5"/>
  <c r="F1234" i="5" s="1"/>
  <c r="C1234" i="5"/>
  <c r="G1234" i="5" s="1"/>
  <c r="D1234" i="5"/>
  <c r="E1234" i="5"/>
  <c r="B1235" i="5"/>
  <c r="F1235" i="5" s="1"/>
  <c r="C1235" i="5"/>
  <c r="G1235" i="5" s="1"/>
  <c r="D1235" i="5"/>
  <c r="E1235" i="5"/>
  <c r="B1236" i="5"/>
  <c r="F1236" i="5" s="1"/>
  <c r="C1236" i="5"/>
  <c r="G1236" i="5" s="1"/>
  <c r="D1236" i="5"/>
  <c r="E1236" i="5"/>
  <c r="B1237" i="5"/>
  <c r="F1237" i="5" s="1"/>
  <c r="C1237" i="5"/>
  <c r="D1237" i="5"/>
  <c r="E1237" i="5"/>
  <c r="B1238" i="5"/>
  <c r="F1238" i="5" s="1"/>
  <c r="C1238" i="5"/>
  <c r="G1238" i="5" s="1"/>
  <c r="D1238" i="5"/>
  <c r="E1238" i="5"/>
  <c r="B1239" i="5"/>
  <c r="F1239" i="5" s="1"/>
  <c r="C1239" i="5"/>
  <c r="G1239" i="5" s="1"/>
  <c r="D1239" i="5"/>
  <c r="E1239" i="5"/>
  <c r="B1240" i="5"/>
  <c r="F1240" i="5" s="1"/>
  <c r="C1240" i="5"/>
  <c r="G1240" i="5" s="1"/>
  <c r="D1240" i="5"/>
  <c r="E1240" i="5"/>
  <c r="B1241" i="5"/>
  <c r="F1241" i="5" s="1"/>
  <c r="C1241" i="5"/>
  <c r="D1241" i="5"/>
  <c r="E1241" i="5"/>
  <c r="B1242" i="5"/>
  <c r="F1242" i="5" s="1"/>
  <c r="C1242" i="5"/>
  <c r="G1242" i="5" s="1"/>
  <c r="D1242" i="5"/>
  <c r="E1242" i="5"/>
  <c r="B1243" i="5"/>
  <c r="F1243" i="5" s="1"/>
  <c r="C1243" i="5"/>
  <c r="G1243" i="5" s="1"/>
  <c r="D1243" i="5"/>
  <c r="E1243" i="5"/>
  <c r="B1244" i="5"/>
  <c r="F1244" i="5" s="1"/>
  <c r="C1244" i="5"/>
  <c r="G1244" i="5" s="1"/>
  <c r="D1244" i="5"/>
  <c r="E1244" i="5"/>
  <c r="B1245" i="5"/>
  <c r="F1245" i="5" s="1"/>
  <c r="C1245" i="5"/>
  <c r="D1245" i="5"/>
  <c r="E1245" i="5"/>
  <c r="B1246" i="5"/>
  <c r="F1246" i="5" s="1"/>
  <c r="C1246" i="5"/>
  <c r="G1246" i="5" s="1"/>
  <c r="D1246" i="5"/>
  <c r="E1246" i="5"/>
  <c r="B1247" i="5"/>
  <c r="F1247" i="5" s="1"/>
  <c r="C1247" i="5"/>
  <c r="G1247" i="5" s="1"/>
  <c r="D1247" i="5"/>
  <c r="E1247" i="5"/>
  <c r="B1248" i="5"/>
  <c r="F1248" i="5" s="1"/>
  <c r="C1248" i="5"/>
  <c r="G1248" i="5" s="1"/>
  <c r="D1248" i="5"/>
  <c r="E1248" i="5"/>
  <c r="B1249" i="5"/>
  <c r="F1249" i="5" s="1"/>
  <c r="C1249" i="5"/>
  <c r="D1249" i="5"/>
  <c r="E1249" i="5"/>
  <c r="B1250" i="5"/>
  <c r="F1250" i="5" s="1"/>
  <c r="C1250" i="5"/>
  <c r="G1250" i="5" s="1"/>
  <c r="D1250" i="5"/>
  <c r="E1250" i="5"/>
  <c r="B1251" i="5"/>
  <c r="F1251" i="5" s="1"/>
  <c r="C1251" i="5"/>
  <c r="G1251" i="5" s="1"/>
  <c r="D1251" i="5"/>
  <c r="E1251" i="5"/>
  <c r="B1252" i="5"/>
  <c r="F1252" i="5" s="1"/>
  <c r="C1252" i="5"/>
  <c r="G1252" i="5" s="1"/>
  <c r="D1252" i="5"/>
  <c r="E1252" i="5"/>
  <c r="B1253" i="5"/>
  <c r="F1253" i="5" s="1"/>
  <c r="C1253" i="5"/>
  <c r="D1253" i="5"/>
  <c r="E1253" i="5"/>
  <c r="B1254" i="5"/>
  <c r="F1254" i="5" s="1"/>
  <c r="C1254" i="5"/>
  <c r="G1254" i="5" s="1"/>
  <c r="D1254" i="5"/>
  <c r="E1254" i="5"/>
  <c r="B1255" i="5"/>
  <c r="F1255" i="5" s="1"/>
  <c r="C1255" i="5"/>
  <c r="G1255" i="5" s="1"/>
  <c r="D1255" i="5"/>
  <c r="E1255" i="5"/>
  <c r="B1256" i="5"/>
  <c r="F1256" i="5" s="1"/>
  <c r="C1256" i="5"/>
  <c r="G1256" i="5" s="1"/>
  <c r="D1256" i="5"/>
  <c r="E1256" i="5"/>
  <c r="B1257" i="5"/>
  <c r="F1257" i="5" s="1"/>
  <c r="C1257" i="5"/>
  <c r="D1257" i="5"/>
  <c r="E1257" i="5"/>
  <c r="B1258" i="5"/>
  <c r="F1258" i="5" s="1"/>
  <c r="C1258" i="5"/>
  <c r="G1258" i="5" s="1"/>
  <c r="D1258" i="5"/>
  <c r="E1258" i="5"/>
  <c r="B1259" i="5"/>
  <c r="F1259" i="5" s="1"/>
  <c r="C1259" i="5"/>
  <c r="G1259" i="5" s="1"/>
  <c r="D1259" i="5"/>
  <c r="E1259" i="5"/>
  <c r="B1260" i="5"/>
  <c r="F1260" i="5" s="1"/>
  <c r="C1260" i="5"/>
  <c r="G1260" i="5" s="1"/>
  <c r="D1260" i="5"/>
  <c r="E1260" i="5"/>
  <c r="B1261" i="5"/>
  <c r="F1261" i="5" s="1"/>
  <c r="C1261" i="5"/>
  <c r="D1261" i="5"/>
  <c r="E1261" i="5"/>
  <c r="B1262" i="5"/>
  <c r="F1262" i="5" s="1"/>
  <c r="C1262" i="5"/>
  <c r="G1262" i="5" s="1"/>
  <c r="D1262" i="5"/>
  <c r="E1262" i="5"/>
  <c r="B1263" i="5"/>
  <c r="F1263" i="5" s="1"/>
  <c r="C1263" i="5"/>
  <c r="G1263" i="5" s="1"/>
  <c r="D1263" i="5"/>
  <c r="E1263" i="5"/>
  <c r="B1264" i="5"/>
  <c r="F1264" i="5" s="1"/>
  <c r="C1264" i="5"/>
  <c r="G1264" i="5" s="1"/>
  <c r="D1264" i="5"/>
  <c r="E1264" i="5"/>
  <c r="B1265" i="5"/>
  <c r="F1265" i="5" s="1"/>
  <c r="C1265" i="5"/>
  <c r="D1265" i="5"/>
  <c r="E1265" i="5"/>
  <c r="B1266" i="5"/>
  <c r="F1266" i="5" s="1"/>
  <c r="C1266" i="5"/>
  <c r="G1266" i="5" s="1"/>
  <c r="D1266" i="5"/>
  <c r="E1266" i="5"/>
  <c r="B1267" i="5"/>
  <c r="F1267" i="5" s="1"/>
  <c r="C1267" i="5"/>
  <c r="G1267" i="5" s="1"/>
  <c r="D1267" i="5"/>
  <c r="E1267" i="5"/>
  <c r="B1268" i="5"/>
  <c r="F1268" i="5" s="1"/>
  <c r="C1268" i="5"/>
  <c r="G1268" i="5" s="1"/>
  <c r="D1268" i="5"/>
  <c r="E1268" i="5"/>
  <c r="B1269" i="5"/>
  <c r="F1269" i="5" s="1"/>
  <c r="C1269" i="5"/>
  <c r="D1269" i="5"/>
  <c r="E1269" i="5"/>
  <c r="B1270" i="5"/>
  <c r="F1270" i="5" s="1"/>
  <c r="C1270" i="5"/>
  <c r="G1270" i="5" s="1"/>
  <c r="D1270" i="5"/>
  <c r="E1270" i="5"/>
  <c r="B1271" i="5"/>
  <c r="F1271" i="5" s="1"/>
  <c r="C1271" i="5"/>
  <c r="G1271" i="5" s="1"/>
  <c r="D1271" i="5"/>
  <c r="E1271" i="5"/>
  <c r="B1272" i="5"/>
  <c r="F1272" i="5" s="1"/>
  <c r="C1272" i="5"/>
  <c r="G1272" i="5" s="1"/>
  <c r="D1272" i="5"/>
  <c r="E1272" i="5"/>
  <c r="B1273" i="5"/>
  <c r="F1273" i="5" s="1"/>
  <c r="C1273" i="5"/>
  <c r="D1273" i="5"/>
  <c r="E1273" i="5"/>
  <c r="B1274" i="5"/>
  <c r="F1274" i="5" s="1"/>
  <c r="C1274" i="5"/>
  <c r="G1274" i="5" s="1"/>
  <c r="D1274" i="5"/>
  <c r="E1274" i="5"/>
  <c r="B1275" i="5"/>
  <c r="F1275" i="5" s="1"/>
  <c r="C1275" i="5"/>
  <c r="G1275" i="5" s="1"/>
  <c r="D1275" i="5"/>
  <c r="E1275" i="5"/>
  <c r="B1276" i="5"/>
  <c r="F1276" i="5" s="1"/>
  <c r="C1276" i="5"/>
  <c r="G1276" i="5" s="1"/>
  <c r="D1276" i="5"/>
  <c r="E1276" i="5"/>
  <c r="B1277" i="5"/>
  <c r="F1277" i="5" s="1"/>
  <c r="C1277" i="5"/>
  <c r="D1277" i="5"/>
  <c r="E1277" i="5"/>
  <c r="B1278" i="5"/>
  <c r="F1278" i="5" s="1"/>
  <c r="C1278" i="5"/>
  <c r="G1278" i="5" s="1"/>
  <c r="D1278" i="5"/>
  <c r="E1278" i="5"/>
  <c r="B1279" i="5"/>
  <c r="F1279" i="5" s="1"/>
  <c r="C1279" i="5"/>
  <c r="G1279" i="5" s="1"/>
  <c r="D1279" i="5"/>
  <c r="E1279" i="5"/>
  <c r="B1280" i="5"/>
  <c r="F1280" i="5" s="1"/>
  <c r="C1280" i="5"/>
  <c r="G1280" i="5" s="1"/>
  <c r="D1280" i="5"/>
  <c r="E1280" i="5"/>
  <c r="B1281" i="5"/>
  <c r="F1281" i="5" s="1"/>
  <c r="C1281" i="5"/>
  <c r="D1281" i="5"/>
  <c r="E1281" i="5"/>
  <c r="B1282" i="5"/>
  <c r="F1282" i="5" s="1"/>
  <c r="C1282" i="5"/>
  <c r="G1282" i="5" s="1"/>
  <c r="D1282" i="5"/>
  <c r="E1282" i="5"/>
  <c r="B1283" i="5"/>
  <c r="F1283" i="5" s="1"/>
  <c r="C1283" i="5"/>
  <c r="G1283" i="5" s="1"/>
  <c r="D1283" i="5"/>
  <c r="E1283" i="5"/>
  <c r="B1284" i="5"/>
  <c r="F1284" i="5" s="1"/>
  <c r="C1284" i="5"/>
  <c r="G1284" i="5" s="1"/>
  <c r="D1284" i="5"/>
  <c r="E1284" i="5"/>
  <c r="B1285" i="5"/>
  <c r="F1285" i="5" s="1"/>
  <c r="C1285" i="5"/>
  <c r="D1285" i="5"/>
  <c r="E1285" i="5"/>
  <c r="B1286" i="5"/>
  <c r="F1286" i="5" s="1"/>
  <c r="C1286" i="5"/>
  <c r="G1286" i="5" s="1"/>
  <c r="D1286" i="5"/>
  <c r="E1286" i="5"/>
  <c r="B1287" i="5"/>
  <c r="F1287" i="5" s="1"/>
  <c r="C1287" i="5"/>
  <c r="G1287" i="5" s="1"/>
  <c r="D1287" i="5"/>
  <c r="E1287" i="5"/>
  <c r="B1288" i="5"/>
  <c r="F1288" i="5" s="1"/>
  <c r="C1288" i="5"/>
  <c r="G1288" i="5" s="1"/>
  <c r="D1288" i="5"/>
  <c r="E1288" i="5"/>
  <c r="B1289" i="5"/>
  <c r="F1289" i="5" s="1"/>
  <c r="C1289" i="5"/>
  <c r="D1289" i="5"/>
  <c r="E1289" i="5"/>
  <c r="B1290" i="5"/>
  <c r="F1290" i="5" s="1"/>
  <c r="C1290" i="5"/>
  <c r="G1290" i="5" s="1"/>
  <c r="D1290" i="5"/>
  <c r="E1290" i="5"/>
  <c r="B1291" i="5"/>
  <c r="F1291" i="5" s="1"/>
  <c r="C1291" i="5"/>
  <c r="G1291" i="5" s="1"/>
  <c r="D1291" i="5"/>
  <c r="E1291" i="5"/>
  <c r="B1292" i="5"/>
  <c r="F1292" i="5" s="1"/>
  <c r="C1292" i="5"/>
  <c r="G1292" i="5" s="1"/>
  <c r="D1292" i="5"/>
  <c r="E1292" i="5"/>
  <c r="B1293" i="5"/>
  <c r="F1293" i="5" s="1"/>
  <c r="C1293" i="5"/>
  <c r="D1293" i="5"/>
  <c r="E1293" i="5"/>
  <c r="B1294" i="5"/>
  <c r="F1294" i="5" s="1"/>
  <c r="C1294" i="5"/>
  <c r="G1294" i="5" s="1"/>
  <c r="D1294" i="5"/>
  <c r="E1294" i="5"/>
  <c r="B1295" i="5"/>
  <c r="F1295" i="5" s="1"/>
  <c r="C1295" i="5"/>
  <c r="G1295" i="5" s="1"/>
  <c r="D1295" i="5"/>
  <c r="E1295" i="5"/>
  <c r="B1296" i="5"/>
  <c r="F1296" i="5" s="1"/>
  <c r="C1296" i="5"/>
  <c r="G1296" i="5" s="1"/>
  <c r="D1296" i="5"/>
  <c r="E1296" i="5"/>
  <c r="B1297" i="5"/>
  <c r="F1297" i="5" s="1"/>
  <c r="C1297" i="5"/>
  <c r="D1297" i="5"/>
  <c r="E1297" i="5"/>
  <c r="B1298" i="5"/>
  <c r="F1298" i="5" s="1"/>
  <c r="C1298" i="5"/>
  <c r="G1298" i="5" s="1"/>
  <c r="D1298" i="5"/>
  <c r="E1298" i="5"/>
  <c r="B1299" i="5"/>
  <c r="F1299" i="5" s="1"/>
  <c r="C1299" i="5"/>
  <c r="G1299" i="5" s="1"/>
  <c r="D1299" i="5"/>
  <c r="E1299" i="5"/>
  <c r="B1300" i="5"/>
  <c r="F1300" i="5" s="1"/>
  <c r="C1300" i="5"/>
  <c r="G1300" i="5" s="1"/>
  <c r="D1300" i="5"/>
  <c r="E1300" i="5"/>
  <c r="B1301" i="5"/>
  <c r="F1301" i="5" s="1"/>
  <c r="C1301" i="5"/>
  <c r="D1301" i="5"/>
  <c r="E1301" i="5"/>
  <c r="B1302" i="5"/>
  <c r="F1302" i="5" s="1"/>
  <c r="C1302" i="5"/>
  <c r="G1302" i="5" s="1"/>
  <c r="D1302" i="5"/>
  <c r="E1302" i="5"/>
  <c r="B1303" i="5"/>
  <c r="F1303" i="5" s="1"/>
  <c r="C1303" i="5"/>
  <c r="G1303" i="5" s="1"/>
  <c r="D1303" i="5"/>
  <c r="E1303" i="5"/>
  <c r="B1304" i="5"/>
  <c r="F1304" i="5" s="1"/>
  <c r="C1304" i="5"/>
  <c r="G1304" i="5" s="1"/>
  <c r="D1304" i="5"/>
  <c r="E1304" i="5"/>
  <c r="B1305" i="5"/>
  <c r="F1305" i="5" s="1"/>
  <c r="C1305" i="5"/>
  <c r="D1305" i="5"/>
  <c r="E1305" i="5"/>
  <c r="B1306" i="5"/>
  <c r="F1306" i="5" s="1"/>
  <c r="C1306" i="5"/>
  <c r="G1306" i="5" s="1"/>
  <c r="D1306" i="5"/>
  <c r="E1306" i="5"/>
  <c r="B1307" i="5"/>
  <c r="F1307" i="5" s="1"/>
  <c r="C1307" i="5"/>
  <c r="G1307" i="5" s="1"/>
  <c r="D1307" i="5"/>
  <c r="E1307" i="5"/>
  <c r="B1308" i="5"/>
  <c r="F1308" i="5" s="1"/>
  <c r="C1308" i="5"/>
  <c r="G1308" i="5" s="1"/>
  <c r="D1308" i="5"/>
  <c r="E1308" i="5"/>
  <c r="B1309" i="5"/>
  <c r="F1309" i="5" s="1"/>
  <c r="C1309" i="5"/>
  <c r="D1309" i="5"/>
  <c r="E1309" i="5"/>
  <c r="B1310" i="5"/>
  <c r="F1310" i="5" s="1"/>
  <c r="C1310" i="5"/>
  <c r="G1310" i="5" s="1"/>
  <c r="D1310" i="5"/>
  <c r="E1310" i="5"/>
  <c r="B1311" i="5"/>
  <c r="F1311" i="5" s="1"/>
  <c r="C1311" i="5"/>
  <c r="G1311" i="5" s="1"/>
  <c r="D1311" i="5"/>
  <c r="E1311" i="5"/>
  <c r="B1312" i="5"/>
  <c r="F1312" i="5" s="1"/>
  <c r="C1312" i="5"/>
  <c r="G1312" i="5" s="1"/>
  <c r="D1312" i="5"/>
  <c r="E1312" i="5"/>
  <c r="B1313" i="5"/>
  <c r="F1313" i="5" s="1"/>
  <c r="C1313" i="5"/>
  <c r="D1313" i="5"/>
  <c r="E1313" i="5"/>
  <c r="B1314" i="5"/>
  <c r="F1314" i="5" s="1"/>
  <c r="C1314" i="5"/>
  <c r="G1314" i="5" s="1"/>
  <c r="D1314" i="5"/>
  <c r="E1314" i="5"/>
  <c r="B1315" i="5"/>
  <c r="F1315" i="5" s="1"/>
  <c r="C1315" i="5"/>
  <c r="G1315" i="5" s="1"/>
  <c r="D1315" i="5"/>
  <c r="E1315" i="5"/>
  <c r="B1316" i="5"/>
  <c r="F1316" i="5" s="1"/>
  <c r="C1316" i="5"/>
  <c r="G1316" i="5" s="1"/>
  <c r="D1316" i="5"/>
  <c r="E1316" i="5"/>
  <c r="B1317" i="5"/>
  <c r="F1317" i="5" s="1"/>
  <c r="C1317" i="5"/>
  <c r="D1317" i="5"/>
  <c r="E1317" i="5"/>
  <c r="B1318" i="5"/>
  <c r="F1318" i="5" s="1"/>
  <c r="C1318" i="5"/>
  <c r="G1318" i="5" s="1"/>
  <c r="D1318" i="5"/>
  <c r="E1318" i="5"/>
  <c r="B1319" i="5"/>
  <c r="F1319" i="5" s="1"/>
  <c r="C1319" i="5"/>
  <c r="G1319" i="5" s="1"/>
  <c r="D1319" i="5"/>
  <c r="E1319" i="5"/>
  <c r="B1320" i="5"/>
  <c r="F1320" i="5" s="1"/>
  <c r="C1320" i="5"/>
  <c r="G1320" i="5" s="1"/>
  <c r="D1320" i="5"/>
  <c r="E1320" i="5"/>
  <c r="B1321" i="5"/>
  <c r="F1321" i="5" s="1"/>
  <c r="C1321" i="5"/>
  <c r="D1321" i="5"/>
  <c r="E1321" i="5"/>
  <c r="B1322" i="5"/>
  <c r="F1322" i="5" s="1"/>
  <c r="C1322" i="5"/>
  <c r="G1322" i="5" s="1"/>
  <c r="D1322" i="5"/>
  <c r="E1322" i="5"/>
  <c r="B1323" i="5"/>
  <c r="F1323" i="5" s="1"/>
  <c r="C1323" i="5"/>
  <c r="G1323" i="5" s="1"/>
  <c r="D1323" i="5"/>
  <c r="E1323" i="5"/>
  <c r="B1324" i="5"/>
  <c r="F1324" i="5" s="1"/>
  <c r="C1324" i="5"/>
  <c r="G1324" i="5" s="1"/>
  <c r="D1324" i="5"/>
  <c r="E1324" i="5"/>
  <c r="B1325" i="5"/>
  <c r="F1325" i="5" s="1"/>
  <c r="C1325" i="5"/>
  <c r="D1325" i="5"/>
  <c r="E1325" i="5"/>
  <c r="B1326" i="5"/>
  <c r="F1326" i="5" s="1"/>
  <c r="C1326" i="5"/>
  <c r="G1326" i="5" s="1"/>
  <c r="D1326" i="5"/>
  <c r="E1326" i="5"/>
  <c r="B1327" i="5"/>
  <c r="F1327" i="5" s="1"/>
  <c r="C1327" i="5"/>
  <c r="G1327" i="5" s="1"/>
  <c r="D1327" i="5"/>
  <c r="E1327" i="5"/>
  <c r="B1328" i="5"/>
  <c r="F1328" i="5" s="1"/>
  <c r="C1328" i="5"/>
  <c r="G1328" i="5" s="1"/>
  <c r="D1328" i="5"/>
  <c r="E1328" i="5"/>
  <c r="B1329" i="5"/>
  <c r="F1329" i="5" s="1"/>
  <c r="C1329" i="5"/>
  <c r="D1329" i="5"/>
  <c r="E1329" i="5"/>
  <c r="B1330" i="5"/>
  <c r="F1330" i="5" s="1"/>
  <c r="C1330" i="5"/>
  <c r="G1330" i="5" s="1"/>
  <c r="D1330" i="5"/>
  <c r="E1330" i="5"/>
  <c r="B1331" i="5"/>
  <c r="F1331" i="5" s="1"/>
  <c r="C1331" i="5"/>
  <c r="G1331" i="5" s="1"/>
  <c r="D1331" i="5"/>
  <c r="E1331" i="5"/>
  <c r="B1332" i="5"/>
  <c r="F1332" i="5" s="1"/>
  <c r="C1332" i="5"/>
  <c r="G1332" i="5" s="1"/>
  <c r="D1332" i="5"/>
  <c r="E1332" i="5"/>
  <c r="B1333" i="5"/>
  <c r="F1333" i="5" s="1"/>
  <c r="C1333" i="5"/>
  <c r="D1333" i="5"/>
  <c r="E1333" i="5"/>
  <c r="B1334" i="5"/>
  <c r="F1334" i="5" s="1"/>
  <c r="C1334" i="5"/>
  <c r="G1334" i="5" s="1"/>
  <c r="D1334" i="5"/>
  <c r="E1334" i="5"/>
  <c r="B1335" i="5"/>
  <c r="F1335" i="5" s="1"/>
  <c r="C1335" i="5"/>
  <c r="G1335" i="5" s="1"/>
  <c r="D1335" i="5"/>
  <c r="E1335" i="5"/>
  <c r="B1336" i="5"/>
  <c r="F1336" i="5" s="1"/>
  <c r="C1336" i="5"/>
  <c r="G1336" i="5" s="1"/>
  <c r="D1336" i="5"/>
  <c r="E1336" i="5"/>
  <c r="B1337" i="5"/>
  <c r="F1337" i="5" s="1"/>
  <c r="C1337" i="5"/>
  <c r="D1337" i="5"/>
  <c r="E1337" i="5"/>
  <c r="B1338" i="5"/>
  <c r="F1338" i="5" s="1"/>
  <c r="C1338" i="5"/>
  <c r="G1338" i="5" s="1"/>
  <c r="D1338" i="5"/>
  <c r="E1338" i="5"/>
  <c r="B1339" i="5"/>
  <c r="F1339" i="5" s="1"/>
  <c r="C1339" i="5"/>
  <c r="G1339" i="5" s="1"/>
  <c r="D1339" i="5"/>
  <c r="E1339" i="5"/>
  <c r="B1340" i="5"/>
  <c r="F1340" i="5" s="1"/>
  <c r="C1340" i="5"/>
  <c r="G1340" i="5" s="1"/>
  <c r="D1340" i="5"/>
  <c r="E1340" i="5"/>
  <c r="B1341" i="5"/>
  <c r="F1341" i="5" s="1"/>
  <c r="C1341" i="5"/>
  <c r="D1341" i="5"/>
  <c r="E1341" i="5"/>
  <c r="B1342" i="5"/>
  <c r="F1342" i="5" s="1"/>
  <c r="C1342" i="5"/>
  <c r="G1342" i="5" s="1"/>
  <c r="D1342" i="5"/>
  <c r="E1342" i="5"/>
  <c r="B1343" i="5"/>
  <c r="F1343" i="5" s="1"/>
  <c r="C1343" i="5"/>
  <c r="G1343" i="5" s="1"/>
  <c r="D1343" i="5"/>
  <c r="E1343" i="5"/>
  <c r="B1344" i="5"/>
  <c r="F1344" i="5" s="1"/>
  <c r="C1344" i="5"/>
  <c r="G1344" i="5" s="1"/>
  <c r="D1344" i="5"/>
  <c r="E1344" i="5"/>
  <c r="B1345" i="5"/>
  <c r="F1345" i="5" s="1"/>
  <c r="C1345" i="5"/>
  <c r="D1345" i="5"/>
  <c r="E1345" i="5"/>
  <c r="B1346" i="5"/>
  <c r="F1346" i="5" s="1"/>
  <c r="C1346" i="5"/>
  <c r="G1346" i="5" s="1"/>
  <c r="D1346" i="5"/>
  <c r="E1346" i="5"/>
  <c r="B1347" i="5"/>
  <c r="F1347" i="5" s="1"/>
  <c r="C1347" i="5"/>
  <c r="G1347" i="5" s="1"/>
  <c r="D1347" i="5"/>
  <c r="E1347" i="5"/>
  <c r="B1348" i="5"/>
  <c r="F1348" i="5" s="1"/>
  <c r="C1348" i="5"/>
  <c r="G1348" i="5" s="1"/>
  <c r="D1348" i="5"/>
  <c r="E1348" i="5"/>
  <c r="B1349" i="5"/>
  <c r="F1349" i="5" s="1"/>
  <c r="C1349" i="5"/>
  <c r="D1349" i="5"/>
  <c r="E1349" i="5"/>
  <c r="B1350" i="5"/>
  <c r="F1350" i="5" s="1"/>
  <c r="C1350" i="5"/>
  <c r="G1350" i="5" s="1"/>
  <c r="D1350" i="5"/>
  <c r="E1350" i="5"/>
  <c r="B1351" i="5"/>
  <c r="F1351" i="5" s="1"/>
  <c r="C1351" i="5"/>
  <c r="G1351" i="5" s="1"/>
  <c r="D1351" i="5"/>
  <c r="E1351" i="5"/>
  <c r="B1352" i="5"/>
  <c r="F1352" i="5" s="1"/>
  <c r="C1352" i="5"/>
  <c r="G1352" i="5" s="1"/>
  <c r="D1352" i="5"/>
  <c r="E1352" i="5"/>
  <c r="B1353" i="5"/>
  <c r="F1353" i="5" s="1"/>
  <c r="C1353" i="5"/>
  <c r="D1353" i="5"/>
  <c r="E1353" i="5"/>
  <c r="B1354" i="5"/>
  <c r="F1354" i="5" s="1"/>
  <c r="C1354" i="5"/>
  <c r="G1354" i="5" s="1"/>
  <c r="D1354" i="5"/>
  <c r="E1354" i="5"/>
  <c r="B1355" i="5"/>
  <c r="F1355" i="5" s="1"/>
  <c r="C1355" i="5"/>
  <c r="G1355" i="5" s="1"/>
  <c r="D1355" i="5"/>
  <c r="E1355" i="5"/>
  <c r="B1356" i="5"/>
  <c r="F1356" i="5" s="1"/>
  <c r="C1356" i="5"/>
  <c r="G1356" i="5" s="1"/>
  <c r="D1356" i="5"/>
  <c r="E1356" i="5"/>
  <c r="B1357" i="5"/>
  <c r="F1357" i="5" s="1"/>
  <c r="C1357" i="5"/>
  <c r="D1357" i="5"/>
  <c r="E1357" i="5"/>
  <c r="B1358" i="5"/>
  <c r="F1358" i="5" s="1"/>
  <c r="C1358" i="5"/>
  <c r="G1358" i="5" s="1"/>
  <c r="D1358" i="5"/>
  <c r="E1358" i="5"/>
  <c r="B1359" i="5"/>
  <c r="F1359" i="5" s="1"/>
  <c r="C1359" i="5"/>
  <c r="G1359" i="5" s="1"/>
  <c r="D1359" i="5"/>
  <c r="E1359" i="5"/>
  <c r="B1360" i="5"/>
  <c r="F1360" i="5" s="1"/>
  <c r="C1360" i="5"/>
  <c r="G1360" i="5" s="1"/>
  <c r="D1360" i="5"/>
  <c r="E1360" i="5"/>
  <c r="B1361" i="5"/>
  <c r="F1361" i="5" s="1"/>
  <c r="C1361" i="5"/>
  <c r="D1361" i="5"/>
  <c r="E1361" i="5"/>
  <c r="B1362" i="5"/>
  <c r="F1362" i="5" s="1"/>
  <c r="C1362" i="5"/>
  <c r="G1362" i="5" s="1"/>
  <c r="D1362" i="5"/>
  <c r="E1362" i="5"/>
  <c r="B1363" i="5"/>
  <c r="F1363" i="5" s="1"/>
  <c r="C1363" i="5"/>
  <c r="G1363" i="5" s="1"/>
  <c r="D1363" i="5"/>
  <c r="E1363" i="5"/>
  <c r="B1364" i="5"/>
  <c r="F1364" i="5" s="1"/>
  <c r="C1364" i="5"/>
  <c r="G1364" i="5" s="1"/>
  <c r="D1364" i="5"/>
  <c r="E1364" i="5"/>
  <c r="B1365" i="5"/>
  <c r="F1365" i="5" s="1"/>
  <c r="C1365" i="5"/>
  <c r="D1365" i="5"/>
  <c r="E1365" i="5"/>
  <c r="B1366" i="5"/>
  <c r="F1366" i="5" s="1"/>
  <c r="C1366" i="5"/>
  <c r="G1366" i="5" s="1"/>
  <c r="D1366" i="5"/>
  <c r="E1366" i="5"/>
  <c r="B1367" i="5"/>
  <c r="F1367" i="5" s="1"/>
  <c r="C1367" i="5"/>
  <c r="G1367" i="5" s="1"/>
  <c r="D1367" i="5"/>
  <c r="E1367" i="5"/>
  <c r="B1368" i="5"/>
  <c r="F1368" i="5" s="1"/>
  <c r="C1368" i="5"/>
  <c r="G1368" i="5" s="1"/>
  <c r="D1368" i="5"/>
  <c r="E1368" i="5"/>
  <c r="B1369" i="5"/>
  <c r="F1369" i="5" s="1"/>
  <c r="C1369" i="5"/>
  <c r="D1369" i="5"/>
  <c r="E1369" i="5"/>
  <c r="B1370" i="5"/>
  <c r="F1370" i="5" s="1"/>
  <c r="C1370" i="5"/>
  <c r="G1370" i="5" s="1"/>
  <c r="D1370" i="5"/>
  <c r="E1370" i="5"/>
  <c r="B1371" i="5"/>
  <c r="F1371" i="5" s="1"/>
  <c r="C1371" i="5"/>
  <c r="G1371" i="5" s="1"/>
  <c r="D1371" i="5"/>
  <c r="E1371" i="5"/>
  <c r="B1372" i="5"/>
  <c r="F1372" i="5" s="1"/>
  <c r="C1372" i="5"/>
  <c r="G1372" i="5" s="1"/>
  <c r="D1372" i="5"/>
  <c r="E1372" i="5"/>
  <c r="B1373" i="5"/>
  <c r="F1373" i="5" s="1"/>
  <c r="C1373" i="5"/>
  <c r="D1373" i="5"/>
  <c r="E1373" i="5"/>
  <c r="B1374" i="5"/>
  <c r="F1374" i="5" s="1"/>
  <c r="C1374" i="5"/>
  <c r="G1374" i="5" s="1"/>
  <c r="D1374" i="5"/>
  <c r="E1374" i="5"/>
  <c r="B1375" i="5"/>
  <c r="F1375" i="5" s="1"/>
  <c r="C1375" i="5"/>
  <c r="G1375" i="5" s="1"/>
  <c r="D1375" i="5"/>
  <c r="E1375" i="5"/>
  <c r="B1376" i="5"/>
  <c r="F1376" i="5" s="1"/>
  <c r="C1376" i="5"/>
  <c r="G1376" i="5" s="1"/>
  <c r="D1376" i="5"/>
  <c r="E1376" i="5"/>
  <c r="B1377" i="5"/>
  <c r="F1377" i="5" s="1"/>
  <c r="C1377" i="5"/>
  <c r="D1377" i="5"/>
  <c r="E1377" i="5"/>
  <c r="B1378" i="5"/>
  <c r="F1378" i="5" s="1"/>
  <c r="C1378" i="5"/>
  <c r="G1378" i="5" s="1"/>
  <c r="D1378" i="5"/>
  <c r="E1378" i="5"/>
  <c r="B1379" i="5"/>
  <c r="F1379" i="5" s="1"/>
  <c r="C1379" i="5"/>
  <c r="G1379" i="5" s="1"/>
  <c r="D1379" i="5"/>
  <c r="E1379" i="5"/>
  <c r="B1380" i="5"/>
  <c r="F1380" i="5" s="1"/>
  <c r="C1380" i="5"/>
  <c r="G1380" i="5" s="1"/>
  <c r="D1380" i="5"/>
  <c r="E1380" i="5"/>
  <c r="B1381" i="5"/>
  <c r="F1381" i="5" s="1"/>
  <c r="C1381" i="5"/>
  <c r="D1381" i="5"/>
  <c r="E1381" i="5"/>
  <c r="B1382" i="5"/>
  <c r="F1382" i="5" s="1"/>
  <c r="C1382" i="5"/>
  <c r="G1382" i="5" s="1"/>
  <c r="D1382" i="5"/>
  <c r="E1382" i="5"/>
  <c r="B1383" i="5"/>
  <c r="F1383" i="5" s="1"/>
  <c r="C1383" i="5"/>
  <c r="G1383" i="5" s="1"/>
  <c r="D1383" i="5"/>
  <c r="E1383" i="5"/>
  <c r="B1384" i="5"/>
  <c r="F1384" i="5" s="1"/>
  <c r="C1384" i="5"/>
  <c r="G1384" i="5" s="1"/>
  <c r="D1384" i="5"/>
  <c r="E1384" i="5"/>
  <c r="B1385" i="5"/>
  <c r="F1385" i="5" s="1"/>
  <c r="C1385" i="5"/>
  <c r="D1385" i="5"/>
  <c r="E1385" i="5"/>
  <c r="B1386" i="5"/>
  <c r="F1386" i="5" s="1"/>
  <c r="C1386" i="5"/>
  <c r="G1386" i="5" s="1"/>
  <c r="D1386" i="5"/>
  <c r="E1386" i="5"/>
  <c r="B1387" i="5"/>
  <c r="F1387" i="5" s="1"/>
  <c r="C1387" i="5"/>
  <c r="G1387" i="5" s="1"/>
  <c r="D1387" i="5"/>
  <c r="E1387" i="5"/>
  <c r="B1388" i="5"/>
  <c r="F1388" i="5" s="1"/>
  <c r="C1388" i="5"/>
  <c r="G1388" i="5" s="1"/>
  <c r="D1388" i="5"/>
  <c r="E1388" i="5"/>
  <c r="B1389" i="5"/>
  <c r="F1389" i="5" s="1"/>
  <c r="C1389" i="5"/>
  <c r="D1389" i="5"/>
  <c r="E1389" i="5"/>
  <c r="B1390" i="5"/>
  <c r="F1390" i="5" s="1"/>
  <c r="C1390" i="5"/>
  <c r="G1390" i="5" s="1"/>
  <c r="D1390" i="5"/>
  <c r="E1390" i="5"/>
  <c r="B1391" i="5"/>
  <c r="F1391" i="5" s="1"/>
  <c r="C1391" i="5"/>
  <c r="G1391" i="5" s="1"/>
  <c r="D1391" i="5"/>
  <c r="E1391" i="5"/>
  <c r="B1392" i="5"/>
  <c r="F1392" i="5" s="1"/>
  <c r="C1392" i="5"/>
  <c r="G1392" i="5" s="1"/>
  <c r="D1392" i="5"/>
  <c r="E1392" i="5"/>
  <c r="B1393" i="5"/>
  <c r="F1393" i="5" s="1"/>
  <c r="C1393" i="5"/>
  <c r="D1393" i="5"/>
  <c r="E1393" i="5"/>
  <c r="B1394" i="5"/>
  <c r="F1394" i="5" s="1"/>
  <c r="C1394" i="5"/>
  <c r="G1394" i="5" s="1"/>
  <c r="D1394" i="5"/>
  <c r="E1394" i="5"/>
  <c r="B1395" i="5"/>
  <c r="F1395" i="5" s="1"/>
  <c r="C1395" i="5"/>
  <c r="G1395" i="5" s="1"/>
  <c r="D1395" i="5"/>
  <c r="E1395" i="5"/>
  <c r="B1396" i="5"/>
  <c r="F1396" i="5" s="1"/>
  <c r="C1396" i="5"/>
  <c r="G1396" i="5" s="1"/>
  <c r="D1396" i="5"/>
  <c r="E1396" i="5"/>
  <c r="B1397" i="5"/>
  <c r="F1397" i="5" s="1"/>
  <c r="C1397" i="5"/>
  <c r="D1397" i="5"/>
  <c r="E1397" i="5"/>
  <c r="B1398" i="5"/>
  <c r="F1398" i="5" s="1"/>
  <c r="C1398" i="5"/>
  <c r="G1398" i="5" s="1"/>
  <c r="D1398" i="5"/>
  <c r="E1398" i="5"/>
  <c r="B1399" i="5"/>
  <c r="F1399" i="5" s="1"/>
  <c r="C1399" i="5"/>
  <c r="G1399" i="5" s="1"/>
  <c r="D1399" i="5"/>
  <c r="E1399" i="5"/>
  <c r="B1400" i="5"/>
  <c r="F1400" i="5" s="1"/>
  <c r="C1400" i="5"/>
  <c r="G1400" i="5" s="1"/>
  <c r="D1400" i="5"/>
  <c r="E1400" i="5"/>
  <c r="B1401" i="5"/>
  <c r="F1401" i="5" s="1"/>
  <c r="C1401" i="5"/>
  <c r="D1401" i="5"/>
  <c r="E1401" i="5"/>
  <c r="B1402" i="5"/>
  <c r="F1402" i="5" s="1"/>
  <c r="C1402" i="5"/>
  <c r="G1402" i="5" s="1"/>
  <c r="D1402" i="5"/>
  <c r="E1402" i="5"/>
  <c r="B1403" i="5"/>
  <c r="F1403" i="5" s="1"/>
  <c r="C1403" i="5"/>
  <c r="G1403" i="5" s="1"/>
  <c r="D1403" i="5"/>
  <c r="E1403" i="5"/>
  <c r="B1404" i="5"/>
  <c r="F1404" i="5" s="1"/>
  <c r="C1404" i="5"/>
  <c r="G1404" i="5" s="1"/>
  <c r="D1404" i="5"/>
  <c r="E1404" i="5"/>
  <c r="B1405" i="5"/>
  <c r="F1405" i="5" s="1"/>
  <c r="C1405" i="5"/>
  <c r="D1405" i="5"/>
  <c r="E1405" i="5"/>
  <c r="B1406" i="5"/>
  <c r="F1406" i="5" s="1"/>
  <c r="C1406" i="5"/>
  <c r="G1406" i="5" s="1"/>
  <c r="D1406" i="5"/>
  <c r="E1406" i="5"/>
  <c r="B1407" i="5"/>
  <c r="F1407" i="5" s="1"/>
  <c r="C1407" i="5"/>
  <c r="G1407" i="5" s="1"/>
  <c r="D1407" i="5"/>
  <c r="E1407" i="5"/>
  <c r="B1408" i="5"/>
  <c r="F1408" i="5" s="1"/>
  <c r="C1408" i="5"/>
  <c r="G1408" i="5" s="1"/>
  <c r="D1408" i="5"/>
  <c r="E1408" i="5"/>
  <c r="B1409" i="5"/>
  <c r="F1409" i="5" s="1"/>
  <c r="C1409" i="5"/>
  <c r="D1409" i="5"/>
  <c r="E1409" i="5"/>
  <c r="B1410" i="5"/>
  <c r="F1410" i="5" s="1"/>
  <c r="C1410" i="5"/>
  <c r="G1410" i="5" s="1"/>
  <c r="D1410" i="5"/>
  <c r="E1410" i="5"/>
  <c r="B1411" i="5"/>
  <c r="F1411" i="5" s="1"/>
  <c r="C1411" i="5"/>
  <c r="G1411" i="5" s="1"/>
  <c r="D1411" i="5"/>
  <c r="E1411" i="5"/>
  <c r="B1412" i="5"/>
  <c r="F1412" i="5" s="1"/>
  <c r="C1412" i="5"/>
  <c r="G1412" i="5" s="1"/>
  <c r="D1412" i="5"/>
  <c r="E1412" i="5"/>
  <c r="B1413" i="5"/>
  <c r="F1413" i="5" s="1"/>
  <c r="C1413" i="5"/>
  <c r="D1413" i="5"/>
  <c r="E1413" i="5"/>
  <c r="B1414" i="5"/>
  <c r="F1414" i="5" s="1"/>
  <c r="C1414" i="5"/>
  <c r="G1414" i="5" s="1"/>
  <c r="D1414" i="5"/>
  <c r="E1414" i="5"/>
  <c r="B1415" i="5"/>
  <c r="F1415" i="5" s="1"/>
  <c r="C1415" i="5"/>
  <c r="G1415" i="5" s="1"/>
  <c r="D1415" i="5"/>
  <c r="E1415" i="5"/>
  <c r="B1416" i="5"/>
  <c r="F1416" i="5" s="1"/>
  <c r="C1416" i="5"/>
  <c r="G1416" i="5" s="1"/>
  <c r="D1416" i="5"/>
  <c r="E1416" i="5"/>
  <c r="B1417" i="5"/>
  <c r="F1417" i="5" s="1"/>
  <c r="C1417" i="5"/>
  <c r="D1417" i="5"/>
  <c r="E1417" i="5"/>
  <c r="B1418" i="5"/>
  <c r="F1418" i="5" s="1"/>
  <c r="C1418" i="5"/>
  <c r="G1418" i="5" s="1"/>
  <c r="D1418" i="5"/>
  <c r="E1418" i="5"/>
  <c r="B1419" i="5"/>
  <c r="F1419" i="5" s="1"/>
  <c r="C1419" i="5"/>
  <c r="G1419" i="5" s="1"/>
  <c r="D1419" i="5"/>
  <c r="E1419" i="5"/>
  <c r="B1420" i="5"/>
  <c r="F1420" i="5" s="1"/>
  <c r="C1420" i="5"/>
  <c r="G1420" i="5" s="1"/>
  <c r="D1420" i="5"/>
  <c r="E1420" i="5"/>
  <c r="B1421" i="5"/>
  <c r="F1421" i="5" s="1"/>
  <c r="C1421" i="5"/>
  <c r="D1421" i="5"/>
  <c r="E1421" i="5"/>
  <c r="B1422" i="5"/>
  <c r="F1422" i="5" s="1"/>
  <c r="C1422" i="5"/>
  <c r="G1422" i="5" s="1"/>
  <c r="D1422" i="5"/>
  <c r="E1422" i="5"/>
  <c r="B1423" i="5"/>
  <c r="F1423" i="5" s="1"/>
  <c r="C1423" i="5"/>
  <c r="G1423" i="5" s="1"/>
  <c r="D1423" i="5"/>
  <c r="E1423" i="5"/>
  <c r="B1424" i="5"/>
  <c r="F1424" i="5" s="1"/>
  <c r="C1424" i="5"/>
  <c r="G1424" i="5" s="1"/>
  <c r="D1424" i="5"/>
  <c r="E1424" i="5"/>
  <c r="B1425" i="5"/>
  <c r="F1425" i="5" s="1"/>
  <c r="C1425" i="5"/>
  <c r="D1425" i="5"/>
  <c r="E1425" i="5"/>
  <c r="B1426" i="5"/>
  <c r="F1426" i="5" s="1"/>
  <c r="C1426" i="5"/>
  <c r="G1426" i="5" s="1"/>
  <c r="D1426" i="5"/>
  <c r="E1426" i="5"/>
  <c r="B1427" i="5"/>
  <c r="F1427" i="5" s="1"/>
  <c r="C1427" i="5"/>
  <c r="G1427" i="5" s="1"/>
  <c r="D1427" i="5"/>
  <c r="E1427" i="5"/>
  <c r="B1428" i="5"/>
  <c r="F1428" i="5" s="1"/>
  <c r="C1428" i="5"/>
  <c r="G1428" i="5" s="1"/>
  <c r="D1428" i="5"/>
  <c r="E1428" i="5"/>
  <c r="B1429" i="5"/>
  <c r="F1429" i="5" s="1"/>
  <c r="C1429" i="5"/>
  <c r="D1429" i="5"/>
  <c r="E1429" i="5"/>
  <c r="B1430" i="5"/>
  <c r="F1430" i="5" s="1"/>
  <c r="C1430" i="5"/>
  <c r="G1430" i="5" s="1"/>
  <c r="D1430" i="5"/>
  <c r="E1430" i="5"/>
  <c r="B1431" i="5"/>
  <c r="F1431" i="5" s="1"/>
  <c r="C1431" i="5"/>
  <c r="G1431" i="5" s="1"/>
  <c r="D1431" i="5"/>
  <c r="E1431" i="5"/>
  <c r="B1432" i="5"/>
  <c r="F1432" i="5" s="1"/>
  <c r="C1432" i="5"/>
  <c r="G1432" i="5" s="1"/>
  <c r="D1432" i="5"/>
  <c r="E1432" i="5"/>
  <c r="B1433" i="5"/>
  <c r="F1433" i="5" s="1"/>
  <c r="C1433" i="5"/>
  <c r="D1433" i="5"/>
  <c r="E1433" i="5"/>
  <c r="B1434" i="5"/>
  <c r="F1434" i="5" s="1"/>
  <c r="C1434" i="5"/>
  <c r="G1434" i="5" s="1"/>
  <c r="D1434" i="5"/>
  <c r="E1434" i="5"/>
  <c r="B1435" i="5"/>
  <c r="F1435" i="5" s="1"/>
  <c r="C1435" i="5"/>
  <c r="G1435" i="5" s="1"/>
  <c r="D1435" i="5"/>
  <c r="E1435" i="5"/>
  <c r="B1436" i="5"/>
  <c r="F1436" i="5" s="1"/>
  <c r="C1436" i="5"/>
  <c r="G1436" i="5" s="1"/>
  <c r="D1436" i="5"/>
  <c r="E1436" i="5"/>
  <c r="B1437" i="5"/>
  <c r="F1437" i="5" s="1"/>
  <c r="C1437" i="5"/>
  <c r="D1437" i="5"/>
  <c r="E1437" i="5"/>
  <c r="B1438" i="5"/>
  <c r="F1438" i="5" s="1"/>
  <c r="C1438" i="5"/>
  <c r="G1438" i="5" s="1"/>
  <c r="D1438" i="5"/>
  <c r="E1438" i="5"/>
  <c r="B1439" i="5"/>
  <c r="F1439" i="5" s="1"/>
  <c r="C1439" i="5"/>
  <c r="G1439" i="5" s="1"/>
  <c r="D1439" i="5"/>
  <c r="E1439" i="5"/>
  <c r="B1440" i="5"/>
  <c r="F1440" i="5" s="1"/>
  <c r="C1440" i="5"/>
  <c r="G1440" i="5" s="1"/>
  <c r="D1440" i="5"/>
  <c r="E1440" i="5"/>
  <c r="B1441" i="5"/>
  <c r="F1441" i="5" s="1"/>
  <c r="C1441" i="5"/>
  <c r="D1441" i="5"/>
  <c r="E1441" i="5"/>
  <c r="B1442" i="5"/>
  <c r="F1442" i="5" s="1"/>
  <c r="C1442" i="5"/>
  <c r="G1442" i="5" s="1"/>
  <c r="D1442" i="5"/>
  <c r="E1442" i="5"/>
  <c r="B1443" i="5"/>
  <c r="F1443" i="5" s="1"/>
  <c r="C1443" i="5"/>
  <c r="G1443" i="5" s="1"/>
  <c r="D1443" i="5"/>
  <c r="E1443" i="5"/>
  <c r="B1444" i="5"/>
  <c r="F1444" i="5" s="1"/>
  <c r="C1444" i="5"/>
  <c r="G1444" i="5" s="1"/>
  <c r="D1444" i="5"/>
  <c r="E1444" i="5"/>
  <c r="B1445" i="5"/>
  <c r="F1445" i="5" s="1"/>
  <c r="C1445" i="5"/>
  <c r="D1445" i="5"/>
  <c r="E1445" i="5"/>
  <c r="B1446" i="5"/>
  <c r="F1446" i="5" s="1"/>
  <c r="C1446" i="5"/>
  <c r="G1446" i="5" s="1"/>
  <c r="D1446" i="5"/>
  <c r="E1446" i="5"/>
  <c r="B1447" i="5"/>
  <c r="F1447" i="5" s="1"/>
  <c r="C1447" i="5"/>
  <c r="G1447" i="5" s="1"/>
  <c r="D1447" i="5"/>
  <c r="E1447" i="5"/>
  <c r="B1448" i="5"/>
  <c r="F1448" i="5" s="1"/>
  <c r="C1448" i="5"/>
  <c r="G1448" i="5" s="1"/>
  <c r="D1448" i="5"/>
  <c r="E1448" i="5"/>
  <c r="B1449" i="5"/>
  <c r="F1449" i="5" s="1"/>
  <c r="C1449" i="5"/>
  <c r="D1449" i="5"/>
  <c r="E1449" i="5"/>
  <c r="B1450" i="5"/>
  <c r="F1450" i="5" s="1"/>
  <c r="C1450" i="5"/>
  <c r="G1450" i="5" s="1"/>
  <c r="D1450" i="5"/>
  <c r="E1450" i="5"/>
  <c r="B1451" i="5"/>
  <c r="F1451" i="5" s="1"/>
  <c r="C1451" i="5"/>
  <c r="G1451" i="5" s="1"/>
  <c r="D1451" i="5"/>
  <c r="E1451" i="5"/>
  <c r="B1452" i="5"/>
  <c r="F1452" i="5" s="1"/>
  <c r="C1452" i="5"/>
  <c r="G1452" i="5" s="1"/>
  <c r="D1452" i="5"/>
  <c r="E1452" i="5"/>
  <c r="B1453" i="5"/>
  <c r="F1453" i="5" s="1"/>
  <c r="C1453" i="5"/>
  <c r="D1453" i="5"/>
  <c r="E1453" i="5"/>
  <c r="B1454" i="5"/>
  <c r="F1454" i="5" s="1"/>
  <c r="C1454" i="5"/>
  <c r="G1454" i="5" s="1"/>
  <c r="D1454" i="5"/>
  <c r="E1454" i="5"/>
  <c r="B1455" i="5"/>
  <c r="F1455" i="5" s="1"/>
  <c r="C1455" i="5"/>
  <c r="G1455" i="5" s="1"/>
  <c r="D1455" i="5"/>
  <c r="E1455" i="5"/>
  <c r="B1456" i="5"/>
  <c r="F1456" i="5" s="1"/>
  <c r="C1456" i="5"/>
  <c r="G1456" i="5" s="1"/>
  <c r="D1456" i="5"/>
  <c r="E1456" i="5"/>
  <c r="B1457" i="5"/>
  <c r="F1457" i="5" s="1"/>
  <c r="C1457" i="5"/>
  <c r="D1457" i="5"/>
  <c r="E1457" i="5"/>
  <c r="B1458" i="5"/>
  <c r="F1458" i="5" s="1"/>
  <c r="C1458" i="5"/>
  <c r="G1458" i="5" s="1"/>
  <c r="D1458" i="5"/>
  <c r="E1458" i="5"/>
  <c r="B1459" i="5"/>
  <c r="F1459" i="5" s="1"/>
  <c r="C1459" i="5"/>
  <c r="G1459" i="5" s="1"/>
  <c r="D1459" i="5"/>
  <c r="E1459" i="5"/>
  <c r="B1460" i="5"/>
  <c r="F1460" i="5" s="1"/>
  <c r="C1460" i="5"/>
  <c r="G1460" i="5" s="1"/>
  <c r="D1460" i="5"/>
  <c r="E1460" i="5"/>
  <c r="B1461" i="5"/>
  <c r="F1461" i="5" s="1"/>
  <c r="C1461" i="5"/>
  <c r="D1461" i="5"/>
  <c r="E1461" i="5"/>
  <c r="B1462" i="5"/>
  <c r="F1462" i="5" s="1"/>
  <c r="C1462" i="5"/>
  <c r="G1462" i="5" s="1"/>
  <c r="D1462" i="5"/>
  <c r="E1462" i="5"/>
  <c r="B1463" i="5"/>
  <c r="F1463" i="5" s="1"/>
  <c r="C1463" i="5"/>
  <c r="G1463" i="5" s="1"/>
  <c r="D1463" i="5"/>
  <c r="E1463" i="5"/>
  <c r="B1464" i="5"/>
  <c r="F1464" i="5" s="1"/>
  <c r="C1464" i="5"/>
  <c r="G1464" i="5" s="1"/>
  <c r="D1464" i="5"/>
  <c r="E1464" i="5"/>
  <c r="B1465" i="5"/>
  <c r="F1465" i="5" s="1"/>
  <c r="C1465" i="5"/>
  <c r="D1465" i="5"/>
  <c r="E1465" i="5"/>
  <c r="B1466" i="5"/>
  <c r="F1466" i="5" s="1"/>
  <c r="C1466" i="5"/>
  <c r="G1466" i="5" s="1"/>
  <c r="D1466" i="5"/>
  <c r="E1466" i="5"/>
  <c r="B1467" i="5"/>
  <c r="F1467" i="5" s="1"/>
  <c r="C1467" i="5"/>
  <c r="G1467" i="5" s="1"/>
  <c r="D1467" i="5"/>
  <c r="E1467" i="5"/>
  <c r="B1468" i="5"/>
  <c r="F1468" i="5" s="1"/>
  <c r="C1468" i="5"/>
  <c r="G1468" i="5" s="1"/>
  <c r="D1468" i="5"/>
  <c r="E1468" i="5"/>
  <c r="B1469" i="5"/>
  <c r="F1469" i="5" s="1"/>
  <c r="C1469" i="5"/>
  <c r="D1469" i="5"/>
  <c r="E1469" i="5"/>
  <c r="B1470" i="5"/>
  <c r="F1470" i="5" s="1"/>
  <c r="C1470" i="5"/>
  <c r="G1470" i="5" s="1"/>
  <c r="D1470" i="5"/>
  <c r="E1470" i="5"/>
  <c r="B1471" i="5"/>
  <c r="F1471" i="5" s="1"/>
  <c r="C1471" i="5"/>
  <c r="G1471" i="5" s="1"/>
  <c r="D1471" i="5"/>
  <c r="E1471" i="5"/>
  <c r="B1472" i="5"/>
  <c r="F1472" i="5" s="1"/>
  <c r="C1472" i="5"/>
  <c r="G1472" i="5" s="1"/>
  <c r="D1472" i="5"/>
  <c r="E1472" i="5"/>
  <c r="B1473" i="5"/>
  <c r="F1473" i="5" s="1"/>
  <c r="C1473" i="5"/>
  <c r="D1473" i="5"/>
  <c r="E1473" i="5"/>
  <c r="B1474" i="5"/>
  <c r="F1474" i="5" s="1"/>
  <c r="C1474" i="5"/>
  <c r="G1474" i="5" s="1"/>
  <c r="D1474" i="5"/>
  <c r="E1474" i="5"/>
  <c r="B1475" i="5"/>
  <c r="F1475" i="5" s="1"/>
  <c r="C1475" i="5"/>
  <c r="G1475" i="5" s="1"/>
  <c r="D1475" i="5"/>
  <c r="E1475" i="5"/>
  <c r="B1476" i="5"/>
  <c r="F1476" i="5" s="1"/>
  <c r="C1476" i="5"/>
  <c r="G1476" i="5" s="1"/>
  <c r="D1476" i="5"/>
  <c r="E1476" i="5"/>
  <c r="B1477" i="5"/>
  <c r="F1477" i="5" s="1"/>
  <c r="C1477" i="5"/>
  <c r="D1477" i="5"/>
  <c r="E1477" i="5"/>
  <c r="B1478" i="5"/>
  <c r="F1478" i="5" s="1"/>
  <c r="C1478" i="5"/>
  <c r="G1478" i="5" s="1"/>
  <c r="D1478" i="5"/>
  <c r="E1478" i="5"/>
  <c r="B1479" i="5"/>
  <c r="F1479" i="5" s="1"/>
  <c r="C1479" i="5"/>
  <c r="G1479" i="5" s="1"/>
  <c r="D1479" i="5"/>
  <c r="E1479" i="5"/>
  <c r="B1480" i="5"/>
  <c r="F1480" i="5" s="1"/>
  <c r="C1480" i="5"/>
  <c r="G1480" i="5" s="1"/>
  <c r="D1480" i="5"/>
  <c r="E1480" i="5"/>
  <c r="B1481" i="5"/>
  <c r="F1481" i="5" s="1"/>
  <c r="C1481" i="5"/>
  <c r="D1481" i="5"/>
  <c r="E1481" i="5"/>
  <c r="B1482" i="5"/>
  <c r="F1482" i="5" s="1"/>
  <c r="C1482" i="5"/>
  <c r="G1482" i="5" s="1"/>
  <c r="D1482" i="5"/>
  <c r="E1482" i="5"/>
  <c r="B1483" i="5"/>
  <c r="F1483" i="5" s="1"/>
  <c r="C1483" i="5"/>
  <c r="G1483" i="5" s="1"/>
  <c r="D1483" i="5"/>
  <c r="E1483" i="5"/>
  <c r="B1484" i="5"/>
  <c r="F1484" i="5" s="1"/>
  <c r="C1484" i="5"/>
  <c r="G1484" i="5" s="1"/>
  <c r="D1484" i="5"/>
  <c r="E1484" i="5"/>
  <c r="B1485" i="5"/>
  <c r="F1485" i="5" s="1"/>
  <c r="C1485" i="5"/>
  <c r="D1485" i="5"/>
  <c r="E1485" i="5"/>
  <c r="B1486" i="5"/>
  <c r="F1486" i="5" s="1"/>
  <c r="C1486" i="5"/>
  <c r="G1486" i="5" s="1"/>
  <c r="D1486" i="5"/>
  <c r="E1486" i="5"/>
  <c r="B1487" i="5"/>
  <c r="F1487" i="5" s="1"/>
  <c r="C1487" i="5"/>
  <c r="G1487" i="5" s="1"/>
  <c r="D1487" i="5"/>
  <c r="E1487" i="5"/>
  <c r="B1488" i="5"/>
  <c r="F1488" i="5" s="1"/>
  <c r="C1488" i="5"/>
  <c r="G1488" i="5" s="1"/>
  <c r="D1488" i="5"/>
  <c r="E1488" i="5"/>
  <c r="B1489" i="5"/>
  <c r="F1489" i="5" s="1"/>
  <c r="C1489" i="5"/>
  <c r="D1489" i="5"/>
  <c r="E1489" i="5"/>
  <c r="B1490" i="5"/>
  <c r="F1490" i="5" s="1"/>
  <c r="C1490" i="5"/>
  <c r="G1490" i="5" s="1"/>
  <c r="D1490" i="5"/>
  <c r="E1490" i="5"/>
  <c r="B1491" i="5"/>
  <c r="F1491" i="5" s="1"/>
  <c r="C1491" i="5"/>
  <c r="G1491" i="5" s="1"/>
  <c r="D1491" i="5"/>
  <c r="E1491" i="5"/>
  <c r="B1492" i="5"/>
  <c r="F1492" i="5" s="1"/>
  <c r="C1492" i="5"/>
  <c r="G1492" i="5" s="1"/>
  <c r="D1492" i="5"/>
  <c r="E1492" i="5"/>
  <c r="B1493" i="5"/>
  <c r="F1493" i="5" s="1"/>
  <c r="C1493" i="5"/>
  <c r="D1493" i="5"/>
  <c r="E1493" i="5"/>
  <c r="B1494" i="5"/>
  <c r="F1494" i="5" s="1"/>
  <c r="C1494" i="5"/>
  <c r="G1494" i="5" s="1"/>
  <c r="D1494" i="5"/>
  <c r="E1494" i="5"/>
  <c r="B1495" i="5"/>
  <c r="F1495" i="5" s="1"/>
  <c r="C1495" i="5"/>
  <c r="G1495" i="5" s="1"/>
  <c r="D1495" i="5"/>
  <c r="E1495" i="5"/>
  <c r="B1496" i="5"/>
  <c r="F1496" i="5" s="1"/>
  <c r="C1496" i="5"/>
  <c r="G1496" i="5" s="1"/>
  <c r="D1496" i="5"/>
  <c r="E1496" i="5"/>
  <c r="B1497" i="5"/>
  <c r="F1497" i="5" s="1"/>
  <c r="C1497" i="5"/>
  <c r="D1497" i="5"/>
  <c r="E1497" i="5"/>
  <c r="B1498" i="5"/>
  <c r="F1498" i="5" s="1"/>
  <c r="C1498" i="5"/>
  <c r="G1498" i="5" s="1"/>
  <c r="D1498" i="5"/>
  <c r="E1498" i="5"/>
  <c r="B1499" i="5"/>
  <c r="F1499" i="5" s="1"/>
  <c r="C1499" i="5"/>
  <c r="G1499" i="5" s="1"/>
  <c r="D1499" i="5"/>
  <c r="E1499" i="5"/>
  <c r="B1500" i="5"/>
  <c r="F1500" i="5" s="1"/>
  <c r="C1500" i="5"/>
  <c r="G1500" i="5" s="1"/>
  <c r="D1500" i="5"/>
  <c r="E1500" i="5"/>
  <c r="B1501" i="5"/>
  <c r="F1501" i="5" s="1"/>
  <c r="C1501" i="5"/>
  <c r="D1501" i="5"/>
  <c r="E1501" i="5"/>
  <c r="B1502" i="5"/>
  <c r="F1502" i="5" s="1"/>
  <c r="C1502" i="5"/>
  <c r="G1502" i="5" s="1"/>
  <c r="D1502" i="5"/>
  <c r="E1502" i="5"/>
  <c r="B1503" i="5"/>
  <c r="F1503" i="5" s="1"/>
  <c r="C1503" i="5"/>
  <c r="G1503" i="5" s="1"/>
  <c r="D1503" i="5"/>
  <c r="E1503" i="5"/>
  <c r="B1504" i="5"/>
  <c r="F1504" i="5" s="1"/>
  <c r="C1504" i="5"/>
  <c r="G1504" i="5" s="1"/>
  <c r="D1504" i="5"/>
  <c r="E1504" i="5"/>
  <c r="B1505" i="5"/>
  <c r="F1505" i="5" s="1"/>
  <c r="C1505" i="5"/>
  <c r="D1505" i="5"/>
  <c r="E1505" i="5"/>
  <c r="B1506" i="5"/>
  <c r="F1506" i="5" s="1"/>
  <c r="C1506" i="5"/>
  <c r="G1506" i="5" s="1"/>
  <c r="D1506" i="5"/>
  <c r="E1506" i="5"/>
  <c r="B1507" i="5"/>
  <c r="F1507" i="5" s="1"/>
  <c r="C1507" i="5"/>
  <c r="G1507" i="5" s="1"/>
  <c r="D1507" i="5"/>
  <c r="E1507" i="5"/>
  <c r="B1508" i="5"/>
  <c r="F1508" i="5" s="1"/>
  <c r="C1508" i="5"/>
  <c r="G1508" i="5" s="1"/>
  <c r="D1508" i="5"/>
  <c r="E1508" i="5"/>
  <c r="B1509" i="5"/>
  <c r="F1509" i="5" s="1"/>
  <c r="C1509" i="5"/>
  <c r="D1509" i="5"/>
  <c r="E1509" i="5"/>
  <c r="B1510" i="5"/>
  <c r="F1510" i="5" s="1"/>
  <c r="C1510" i="5"/>
  <c r="G1510" i="5" s="1"/>
  <c r="D1510" i="5"/>
  <c r="E1510" i="5"/>
  <c r="B1511" i="5"/>
  <c r="F1511" i="5" s="1"/>
  <c r="C1511" i="5"/>
  <c r="G1511" i="5" s="1"/>
  <c r="D1511" i="5"/>
  <c r="E1511" i="5"/>
  <c r="B1512" i="5"/>
  <c r="F1512" i="5" s="1"/>
  <c r="C1512" i="5"/>
  <c r="G1512" i="5" s="1"/>
  <c r="D1512" i="5"/>
  <c r="E1512" i="5"/>
  <c r="B1513" i="5"/>
  <c r="F1513" i="5" s="1"/>
  <c r="C1513" i="5"/>
  <c r="D1513" i="5"/>
  <c r="E1513" i="5"/>
  <c r="B1514" i="5"/>
  <c r="F1514" i="5" s="1"/>
  <c r="C1514" i="5"/>
  <c r="G1514" i="5" s="1"/>
  <c r="D1514" i="5"/>
  <c r="E1514" i="5"/>
  <c r="B1515" i="5"/>
  <c r="F1515" i="5" s="1"/>
  <c r="C1515" i="5"/>
  <c r="G1515" i="5" s="1"/>
  <c r="D1515" i="5"/>
  <c r="E1515" i="5"/>
  <c r="B1516" i="5"/>
  <c r="F1516" i="5" s="1"/>
  <c r="C1516" i="5"/>
  <c r="G1516" i="5" s="1"/>
  <c r="D1516" i="5"/>
  <c r="E1516" i="5"/>
  <c r="B1517" i="5"/>
  <c r="F1517" i="5" s="1"/>
  <c r="C1517" i="5"/>
  <c r="D1517" i="5"/>
  <c r="E1517" i="5"/>
  <c r="B1518" i="5"/>
  <c r="F1518" i="5" s="1"/>
  <c r="C1518" i="5"/>
  <c r="G1518" i="5" s="1"/>
  <c r="D1518" i="5"/>
  <c r="E1518" i="5"/>
  <c r="B1519" i="5"/>
  <c r="F1519" i="5" s="1"/>
  <c r="C1519" i="5"/>
  <c r="G1519" i="5" s="1"/>
  <c r="D1519" i="5"/>
  <c r="E1519" i="5"/>
  <c r="B1520" i="5"/>
  <c r="F1520" i="5" s="1"/>
  <c r="C1520" i="5"/>
  <c r="G1520" i="5" s="1"/>
  <c r="D1520" i="5"/>
  <c r="E1520" i="5"/>
  <c r="B1521" i="5"/>
  <c r="F1521" i="5" s="1"/>
  <c r="C1521" i="5"/>
  <c r="D1521" i="5"/>
  <c r="E1521" i="5"/>
  <c r="B1522" i="5"/>
  <c r="F1522" i="5" s="1"/>
  <c r="C1522" i="5"/>
  <c r="G1522" i="5" s="1"/>
  <c r="D1522" i="5"/>
  <c r="E1522" i="5"/>
  <c r="B1523" i="5"/>
  <c r="F1523" i="5" s="1"/>
  <c r="C1523" i="5"/>
  <c r="G1523" i="5" s="1"/>
  <c r="D1523" i="5"/>
  <c r="E1523" i="5"/>
  <c r="B1524" i="5"/>
  <c r="F1524" i="5" s="1"/>
  <c r="C1524" i="5"/>
  <c r="G1524" i="5" s="1"/>
  <c r="D1524" i="5"/>
  <c r="E1524" i="5"/>
  <c r="B1525" i="5"/>
  <c r="F1525" i="5" s="1"/>
  <c r="C1525" i="5"/>
  <c r="D1525" i="5"/>
  <c r="E1525" i="5"/>
  <c r="B1526" i="5"/>
  <c r="F1526" i="5" s="1"/>
  <c r="C1526" i="5"/>
  <c r="G1526" i="5" s="1"/>
  <c r="D1526" i="5"/>
  <c r="E1526" i="5"/>
  <c r="B1527" i="5"/>
  <c r="F1527" i="5" s="1"/>
  <c r="C1527" i="5"/>
  <c r="G1527" i="5" s="1"/>
  <c r="D1527" i="5"/>
  <c r="E1527" i="5"/>
  <c r="B1528" i="5"/>
  <c r="F1528" i="5" s="1"/>
  <c r="C1528" i="5"/>
  <c r="G1528" i="5" s="1"/>
  <c r="D1528" i="5"/>
  <c r="E1528" i="5"/>
  <c r="B1529" i="5"/>
  <c r="F1529" i="5" s="1"/>
  <c r="C1529" i="5"/>
  <c r="D1529" i="5"/>
  <c r="E1529" i="5"/>
  <c r="B1530" i="5"/>
  <c r="F1530" i="5" s="1"/>
  <c r="C1530" i="5"/>
  <c r="G1530" i="5" s="1"/>
  <c r="D1530" i="5"/>
  <c r="E1530" i="5"/>
  <c r="B1531" i="5"/>
  <c r="F1531" i="5" s="1"/>
  <c r="C1531" i="5"/>
  <c r="G1531" i="5" s="1"/>
  <c r="D1531" i="5"/>
  <c r="E1531" i="5"/>
  <c r="B1532" i="5"/>
  <c r="F1532" i="5" s="1"/>
  <c r="C1532" i="5"/>
  <c r="G1532" i="5" s="1"/>
  <c r="D1532" i="5"/>
  <c r="E1532" i="5"/>
  <c r="B1533" i="5"/>
  <c r="F1533" i="5" s="1"/>
  <c r="C1533" i="5"/>
  <c r="D1533" i="5"/>
  <c r="E1533" i="5"/>
  <c r="B1534" i="5"/>
  <c r="F1534" i="5" s="1"/>
  <c r="C1534" i="5"/>
  <c r="G1534" i="5" s="1"/>
  <c r="D1534" i="5"/>
  <c r="E1534" i="5"/>
  <c r="B1535" i="5"/>
  <c r="F1535" i="5" s="1"/>
  <c r="C1535" i="5"/>
  <c r="G1535" i="5" s="1"/>
  <c r="D1535" i="5"/>
  <c r="E1535" i="5"/>
  <c r="B1536" i="5"/>
  <c r="F1536" i="5" s="1"/>
  <c r="C1536" i="5"/>
  <c r="G1536" i="5" s="1"/>
  <c r="D1536" i="5"/>
  <c r="E1536" i="5"/>
  <c r="B1537" i="5"/>
  <c r="F1537" i="5" s="1"/>
  <c r="C1537" i="5"/>
  <c r="D1537" i="5"/>
  <c r="E1537" i="5"/>
  <c r="B1538" i="5"/>
  <c r="F1538" i="5" s="1"/>
  <c r="C1538" i="5"/>
  <c r="G1538" i="5" s="1"/>
  <c r="D1538" i="5"/>
  <c r="E1538" i="5"/>
  <c r="B1539" i="5"/>
  <c r="F1539" i="5" s="1"/>
  <c r="C1539" i="5"/>
  <c r="G1539" i="5" s="1"/>
  <c r="D1539" i="5"/>
  <c r="E1539" i="5"/>
  <c r="B1540" i="5"/>
  <c r="F1540" i="5" s="1"/>
  <c r="C1540" i="5"/>
  <c r="G1540" i="5" s="1"/>
  <c r="D1540" i="5"/>
  <c r="E1540" i="5"/>
  <c r="B1541" i="5"/>
  <c r="F1541" i="5" s="1"/>
  <c r="C1541" i="5"/>
  <c r="D1541" i="5"/>
  <c r="E1541" i="5"/>
  <c r="B1542" i="5"/>
  <c r="F1542" i="5" s="1"/>
  <c r="C1542" i="5"/>
  <c r="G1542" i="5" s="1"/>
  <c r="D1542" i="5"/>
  <c r="E1542" i="5"/>
  <c r="B1543" i="5"/>
  <c r="F1543" i="5" s="1"/>
  <c r="C1543" i="5"/>
  <c r="G1543" i="5" s="1"/>
  <c r="D1543" i="5"/>
  <c r="E1543" i="5"/>
  <c r="B1544" i="5"/>
  <c r="F1544" i="5" s="1"/>
  <c r="C1544" i="5"/>
  <c r="G1544" i="5" s="1"/>
  <c r="D1544" i="5"/>
  <c r="E1544" i="5"/>
  <c r="B1545" i="5"/>
  <c r="F1545" i="5" s="1"/>
  <c r="C1545" i="5"/>
  <c r="D1545" i="5"/>
  <c r="E1545" i="5"/>
  <c r="B1546" i="5"/>
  <c r="F1546" i="5" s="1"/>
  <c r="C1546" i="5"/>
  <c r="G1546" i="5" s="1"/>
  <c r="D1546" i="5"/>
  <c r="E1546" i="5"/>
  <c r="B1547" i="5"/>
  <c r="F1547" i="5" s="1"/>
  <c r="C1547" i="5"/>
  <c r="G1547" i="5" s="1"/>
  <c r="D1547" i="5"/>
  <c r="E1547" i="5"/>
  <c r="B1548" i="5"/>
  <c r="F1548" i="5" s="1"/>
  <c r="C1548" i="5"/>
  <c r="G1548" i="5" s="1"/>
  <c r="D1548" i="5"/>
  <c r="E1548" i="5"/>
  <c r="B1549" i="5"/>
  <c r="F1549" i="5" s="1"/>
  <c r="C1549" i="5"/>
  <c r="D1549" i="5"/>
  <c r="E1549" i="5"/>
  <c r="B1550" i="5"/>
  <c r="F1550" i="5" s="1"/>
  <c r="C1550" i="5"/>
  <c r="G1550" i="5" s="1"/>
  <c r="D1550" i="5"/>
  <c r="E1550" i="5"/>
  <c r="B1551" i="5"/>
  <c r="F1551" i="5" s="1"/>
  <c r="C1551" i="5"/>
  <c r="G1551" i="5" s="1"/>
  <c r="D1551" i="5"/>
  <c r="E1551" i="5"/>
  <c r="B1552" i="5"/>
  <c r="F1552" i="5" s="1"/>
  <c r="C1552" i="5"/>
  <c r="G1552" i="5" s="1"/>
  <c r="D1552" i="5"/>
  <c r="E1552" i="5"/>
  <c r="B1553" i="5"/>
  <c r="F1553" i="5" s="1"/>
  <c r="C1553" i="5"/>
  <c r="D1553" i="5"/>
  <c r="E1553" i="5"/>
  <c r="B1554" i="5"/>
  <c r="F1554" i="5" s="1"/>
  <c r="C1554" i="5"/>
  <c r="G1554" i="5" s="1"/>
  <c r="D1554" i="5"/>
  <c r="E1554" i="5"/>
  <c r="B1555" i="5"/>
  <c r="F1555" i="5" s="1"/>
  <c r="C1555" i="5"/>
  <c r="G1555" i="5" s="1"/>
  <c r="D1555" i="5"/>
  <c r="E1555" i="5"/>
  <c r="B1556" i="5"/>
  <c r="F1556" i="5" s="1"/>
  <c r="C1556" i="5"/>
  <c r="G1556" i="5" s="1"/>
  <c r="D1556" i="5"/>
  <c r="E1556" i="5"/>
  <c r="B1557" i="5"/>
  <c r="F1557" i="5" s="1"/>
  <c r="C1557" i="5"/>
  <c r="D1557" i="5"/>
  <c r="E1557" i="5"/>
  <c r="B1558" i="5"/>
  <c r="F1558" i="5" s="1"/>
  <c r="C1558" i="5"/>
  <c r="G1558" i="5" s="1"/>
  <c r="D1558" i="5"/>
  <c r="E1558" i="5"/>
  <c r="B1559" i="5"/>
  <c r="F1559" i="5" s="1"/>
  <c r="C1559" i="5"/>
  <c r="G1559" i="5" s="1"/>
  <c r="D1559" i="5"/>
  <c r="E1559" i="5"/>
  <c r="B1560" i="5"/>
  <c r="F1560" i="5" s="1"/>
  <c r="C1560" i="5"/>
  <c r="G1560" i="5" s="1"/>
  <c r="D1560" i="5"/>
  <c r="E1560" i="5"/>
  <c r="B1561" i="5"/>
  <c r="F1561" i="5" s="1"/>
  <c r="C1561" i="5"/>
  <c r="D1561" i="5"/>
  <c r="E1561" i="5"/>
  <c r="B1562" i="5"/>
  <c r="F1562" i="5" s="1"/>
  <c r="C1562" i="5"/>
  <c r="G1562" i="5" s="1"/>
  <c r="D1562" i="5"/>
  <c r="E1562" i="5"/>
  <c r="B1563" i="5"/>
  <c r="F1563" i="5" s="1"/>
  <c r="C1563" i="5"/>
  <c r="G1563" i="5" s="1"/>
  <c r="D1563" i="5"/>
  <c r="E1563" i="5"/>
  <c r="B1564" i="5"/>
  <c r="F1564" i="5" s="1"/>
  <c r="C1564" i="5"/>
  <c r="G1564" i="5" s="1"/>
  <c r="D1564" i="5"/>
  <c r="E1564" i="5"/>
  <c r="B1565" i="5"/>
  <c r="F1565" i="5" s="1"/>
  <c r="C1565" i="5"/>
  <c r="D1565" i="5"/>
  <c r="E1565" i="5"/>
  <c r="B1566" i="5"/>
  <c r="F1566" i="5" s="1"/>
  <c r="C1566" i="5"/>
  <c r="G1566" i="5" s="1"/>
  <c r="D1566" i="5"/>
  <c r="E1566" i="5"/>
  <c r="B1567" i="5"/>
  <c r="F1567" i="5" s="1"/>
  <c r="C1567" i="5"/>
  <c r="G1567" i="5" s="1"/>
  <c r="D1567" i="5"/>
  <c r="E1567" i="5"/>
  <c r="B1568" i="5"/>
  <c r="F1568" i="5" s="1"/>
  <c r="C1568" i="5"/>
  <c r="G1568" i="5" s="1"/>
  <c r="D1568" i="5"/>
  <c r="E1568" i="5"/>
  <c r="B1569" i="5"/>
  <c r="F1569" i="5" s="1"/>
  <c r="C1569" i="5"/>
  <c r="D1569" i="5"/>
  <c r="E1569" i="5"/>
  <c r="B1570" i="5"/>
  <c r="F1570" i="5" s="1"/>
  <c r="C1570" i="5"/>
  <c r="G1570" i="5" s="1"/>
  <c r="D1570" i="5"/>
  <c r="E1570" i="5"/>
  <c r="B1571" i="5"/>
  <c r="F1571" i="5" s="1"/>
  <c r="C1571" i="5"/>
  <c r="G1571" i="5" s="1"/>
  <c r="D1571" i="5"/>
  <c r="E1571" i="5"/>
  <c r="B1572" i="5"/>
  <c r="F1572" i="5" s="1"/>
  <c r="C1572" i="5"/>
  <c r="G1572" i="5" s="1"/>
  <c r="D1572" i="5"/>
  <c r="E1572" i="5"/>
  <c r="B1573" i="5"/>
  <c r="F1573" i="5" s="1"/>
  <c r="C1573" i="5"/>
  <c r="D1573" i="5"/>
  <c r="E1573" i="5"/>
  <c r="B1574" i="5"/>
  <c r="F1574" i="5" s="1"/>
  <c r="C1574" i="5"/>
  <c r="G1574" i="5" s="1"/>
  <c r="D1574" i="5"/>
  <c r="E1574" i="5"/>
  <c r="B1575" i="5"/>
  <c r="F1575" i="5" s="1"/>
  <c r="C1575" i="5"/>
  <c r="G1575" i="5" s="1"/>
  <c r="D1575" i="5"/>
  <c r="E1575" i="5"/>
  <c r="B1576" i="5"/>
  <c r="F1576" i="5" s="1"/>
  <c r="C1576" i="5"/>
  <c r="G1576" i="5" s="1"/>
  <c r="D1576" i="5"/>
  <c r="E1576" i="5"/>
  <c r="B1577" i="5"/>
  <c r="F1577" i="5" s="1"/>
  <c r="C1577" i="5"/>
  <c r="D1577" i="5"/>
  <c r="E1577" i="5"/>
  <c r="B1578" i="5"/>
  <c r="F1578" i="5" s="1"/>
  <c r="C1578" i="5"/>
  <c r="G1578" i="5" s="1"/>
  <c r="D1578" i="5"/>
  <c r="E1578" i="5"/>
  <c r="B1579" i="5"/>
  <c r="F1579" i="5" s="1"/>
  <c r="C1579" i="5"/>
  <c r="G1579" i="5" s="1"/>
  <c r="D1579" i="5"/>
  <c r="E1579" i="5"/>
  <c r="B1580" i="5"/>
  <c r="F1580" i="5" s="1"/>
  <c r="C1580" i="5"/>
  <c r="G1580" i="5" s="1"/>
  <c r="D1580" i="5"/>
  <c r="E1580" i="5"/>
  <c r="B1581" i="5"/>
  <c r="F1581" i="5" s="1"/>
  <c r="C1581" i="5"/>
  <c r="D1581" i="5"/>
  <c r="E1581" i="5"/>
  <c r="B1582" i="5"/>
  <c r="F1582" i="5" s="1"/>
  <c r="C1582" i="5"/>
  <c r="G1582" i="5" s="1"/>
  <c r="D1582" i="5"/>
  <c r="E1582" i="5"/>
  <c r="B1583" i="5"/>
  <c r="F1583" i="5" s="1"/>
  <c r="C1583" i="5"/>
  <c r="G1583" i="5" s="1"/>
  <c r="D1583" i="5"/>
  <c r="E1583" i="5"/>
  <c r="B1584" i="5"/>
  <c r="F1584" i="5" s="1"/>
  <c r="C1584" i="5"/>
  <c r="G1584" i="5" s="1"/>
  <c r="D1584" i="5"/>
  <c r="E1584" i="5"/>
  <c r="B1585" i="5"/>
  <c r="F1585" i="5" s="1"/>
  <c r="C1585" i="5"/>
  <c r="D1585" i="5"/>
  <c r="E1585" i="5"/>
  <c r="B1586" i="5"/>
  <c r="F1586" i="5" s="1"/>
  <c r="C1586" i="5"/>
  <c r="G1586" i="5" s="1"/>
  <c r="D1586" i="5"/>
  <c r="E1586" i="5"/>
  <c r="B1587" i="5"/>
  <c r="F1587" i="5" s="1"/>
  <c r="C1587" i="5"/>
  <c r="G1587" i="5" s="1"/>
  <c r="D1587" i="5"/>
  <c r="E1587" i="5"/>
  <c r="B1588" i="5"/>
  <c r="F1588" i="5" s="1"/>
  <c r="C1588" i="5"/>
  <c r="G1588" i="5" s="1"/>
  <c r="D1588" i="5"/>
  <c r="E1588" i="5"/>
  <c r="B1589" i="5"/>
  <c r="F1589" i="5" s="1"/>
  <c r="C1589" i="5"/>
  <c r="D1589" i="5"/>
  <c r="E1589" i="5"/>
  <c r="B1590" i="5"/>
  <c r="F1590" i="5" s="1"/>
  <c r="C1590" i="5"/>
  <c r="G1590" i="5" s="1"/>
  <c r="D1590" i="5"/>
  <c r="E1590" i="5"/>
  <c r="B1591" i="5"/>
  <c r="F1591" i="5" s="1"/>
  <c r="C1591" i="5"/>
  <c r="G1591" i="5" s="1"/>
  <c r="D1591" i="5"/>
  <c r="E1591" i="5"/>
  <c r="B1592" i="5"/>
  <c r="F1592" i="5" s="1"/>
  <c r="C1592" i="5"/>
  <c r="G1592" i="5" s="1"/>
  <c r="D1592" i="5"/>
  <c r="E1592" i="5"/>
  <c r="B1593" i="5"/>
  <c r="F1593" i="5" s="1"/>
  <c r="C1593" i="5"/>
  <c r="D1593" i="5"/>
  <c r="E1593" i="5"/>
  <c r="B1594" i="5"/>
  <c r="F1594" i="5" s="1"/>
  <c r="C1594" i="5"/>
  <c r="G1594" i="5" s="1"/>
  <c r="D1594" i="5"/>
  <c r="E1594" i="5"/>
  <c r="B1595" i="5"/>
  <c r="F1595" i="5" s="1"/>
  <c r="C1595" i="5"/>
  <c r="G1595" i="5" s="1"/>
  <c r="D1595" i="5"/>
  <c r="E1595" i="5"/>
  <c r="B1596" i="5"/>
  <c r="F1596" i="5" s="1"/>
  <c r="C1596" i="5"/>
  <c r="G1596" i="5" s="1"/>
  <c r="D1596" i="5"/>
  <c r="E1596" i="5"/>
  <c r="B1597" i="5"/>
  <c r="F1597" i="5" s="1"/>
  <c r="C1597" i="5"/>
  <c r="D1597" i="5"/>
  <c r="E1597" i="5"/>
  <c r="B1598" i="5"/>
  <c r="F1598" i="5" s="1"/>
  <c r="C1598" i="5"/>
  <c r="G1598" i="5" s="1"/>
  <c r="D1598" i="5"/>
  <c r="E1598" i="5"/>
  <c r="B1599" i="5"/>
  <c r="F1599" i="5" s="1"/>
  <c r="C1599" i="5"/>
  <c r="G1599" i="5" s="1"/>
  <c r="D1599" i="5"/>
  <c r="E1599" i="5"/>
  <c r="B1600" i="5"/>
  <c r="F1600" i="5" s="1"/>
  <c r="C1600" i="5"/>
  <c r="G1600" i="5" s="1"/>
  <c r="D1600" i="5"/>
  <c r="E1600" i="5"/>
  <c r="B1601" i="5"/>
  <c r="F1601" i="5" s="1"/>
  <c r="C1601" i="5"/>
  <c r="D1601" i="5"/>
  <c r="E1601" i="5"/>
  <c r="B1602" i="5"/>
  <c r="F1602" i="5" s="1"/>
  <c r="C1602" i="5"/>
  <c r="G1602" i="5" s="1"/>
  <c r="D1602" i="5"/>
  <c r="E1602" i="5"/>
  <c r="B1603" i="5"/>
  <c r="F1603" i="5" s="1"/>
  <c r="C1603" i="5"/>
  <c r="G1603" i="5" s="1"/>
  <c r="D1603" i="5"/>
  <c r="E1603" i="5"/>
  <c r="B1604" i="5"/>
  <c r="F1604" i="5" s="1"/>
  <c r="C1604" i="5"/>
  <c r="G1604" i="5" s="1"/>
  <c r="D1604" i="5"/>
  <c r="E1604" i="5"/>
  <c r="B1605" i="5"/>
  <c r="F1605" i="5" s="1"/>
  <c r="C1605" i="5"/>
  <c r="D1605" i="5"/>
  <c r="E1605" i="5"/>
  <c r="B1606" i="5"/>
  <c r="F1606" i="5" s="1"/>
  <c r="C1606" i="5"/>
  <c r="G1606" i="5" s="1"/>
  <c r="D1606" i="5"/>
  <c r="E1606" i="5"/>
  <c r="B1607" i="5"/>
  <c r="F1607" i="5" s="1"/>
  <c r="C1607" i="5"/>
  <c r="G1607" i="5" s="1"/>
  <c r="D1607" i="5"/>
  <c r="E1607" i="5"/>
  <c r="B1608" i="5"/>
  <c r="F1608" i="5" s="1"/>
  <c r="C1608" i="5"/>
  <c r="G1608" i="5" s="1"/>
  <c r="D1608" i="5"/>
  <c r="E1608" i="5"/>
  <c r="B1609" i="5"/>
  <c r="F1609" i="5" s="1"/>
  <c r="C1609" i="5"/>
  <c r="D1609" i="5"/>
  <c r="E1609" i="5"/>
  <c r="B1610" i="5"/>
  <c r="F1610" i="5" s="1"/>
  <c r="C1610" i="5"/>
  <c r="G1610" i="5" s="1"/>
  <c r="D1610" i="5"/>
  <c r="E1610" i="5"/>
  <c r="B1611" i="5"/>
  <c r="F1611" i="5" s="1"/>
  <c r="C1611" i="5"/>
  <c r="G1611" i="5" s="1"/>
  <c r="D1611" i="5"/>
  <c r="E1611" i="5"/>
  <c r="B1612" i="5"/>
  <c r="F1612" i="5" s="1"/>
  <c r="C1612" i="5"/>
  <c r="G1612" i="5" s="1"/>
  <c r="D1612" i="5"/>
  <c r="E1612" i="5"/>
  <c r="B1613" i="5"/>
  <c r="F1613" i="5" s="1"/>
  <c r="C1613" i="5"/>
  <c r="D1613" i="5"/>
  <c r="E1613" i="5"/>
  <c r="B1614" i="5"/>
  <c r="F1614" i="5" s="1"/>
  <c r="C1614" i="5"/>
  <c r="G1614" i="5" s="1"/>
  <c r="D1614" i="5"/>
  <c r="E1614" i="5"/>
  <c r="B1615" i="5"/>
  <c r="F1615" i="5" s="1"/>
  <c r="C1615" i="5"/>
  <c r="G1615" i="5" s="1"/>
  <c r="D1615" i="5"/>
  <c r="E1615" i="5"/>
  <c r="B1616" i="5"/>
  <c r="F1616" i="5" s="1"/>
  <c r="C1616" i="5"/>
  <c r="G1616" i="5" s="1"/>
  <c r="D1616" i="5"/>
  <c r="E1616" i="5"/>
  <c r="B1617" i="5"/>
  <c r="F1617" i="5" s="1"/>
  <c r="C1617" i="5"/>
  <c r="D1617" i="5"/>
  <c r="E1617" i="5"/>
  <c r="B1618" i="5"/>
  <c r="F1618" i="5" s="1"/>
  <c r="C1618" i="5"/>
  <c r="G1618" i="5" s="1"/>
  <c r="D1618" i="5"/>
  <c r="E1618" i="5"/>
  <c r="B1619" i="5"/>
  <c r="F1619" i="5" s="1"/>
  <c r="C1619" i="5"/>
  <c r="G1619" i="5" s="1"/>
  <c r="D1619" i="5"/>
  <c r="E1619" i="5"/>
  <c r="B1620" i="5"/>
  <c r="F1620" i="5" s="1"/>
  <c r="C1620" i="5"/>
  <c r="G1620" i="5" s="1"/>
  <c r="D1620" i="5"/>
  <c r="E1620" i="5"/>
  <c r="B1621" i="5"/>
  <c r="F1621" i="5" s="1"/>
  <c r="C1621" i="5"/>
  <c r="D1621" i="5"/>
  <c r="E1621" i="5"/>
  <c r="B1622" i="5"/>
  <c r="F1622" i="5" s="1"/>
  <c r="C1622" i="5"/>
  <c r="G1622" i="5" s="1"/>
  <c r="D1622" i="5"/>
  <c r="E1622" i="5"/>
  <c r="B1623" i="5"/>
  <c r="F1623" i="5" s="1"/>
  <c r="C1623" i="5"/>
  <c r="G1623" i="5" s="1"/>
  <c r="D1623" i="5"/>
  <c r="E1623" i="5"/>
  <c r="B1624" i="5"/>
  <c r="F1624" i="5" s="1"/>
  <c r="C1624" i="5"/>
  <c r="G1624" i="5" s="1"/>
  <c r="D1624" i="5"/>
  <c r="E1624" i="5"/>
  <c r="B1625" i="5"/>
  <c r="F1625" i="5" s="1"/>
  <c r="C1625" i="5"/>
  <c r="D1625" i="5"/>
  <c r="E1625" i="5"/>
  <c r="B1626" i="5"/>
  <c r="F1626" i="5" s="1"/>
  <c r="C1626" i="5"/>
  <c r="G1626" i="5" s="1"/>
  <c r="D1626" i="5"/>
  <c r="E1626" i="5"/>
  <c r="B1627" i="5"/>
  <c r="F1627" i="5" s="1"/>
  <c r="C1627" i="5"/>
  <c r="G1627" i="5" s="1"/>
  <c r="D1627" i="5"/>
  <c r="E1627" i="5"/>
  <c r="B1628" i="5"/>
  <c r="F1628" i="5" s="1"/>
  <c r="C1628" i="5"/>
  <c r="G1628" i="5" s="1"/>
  <c r="D1628" i="5"/>
  <c r="E1628" i="5"/>
  <c r="B1629" i="5"/>
  <c r="F1629" i="5" s="1"/>
  <c r="C1629" i="5"/>
  <c r="D1629" i="5"/>
  <c r="E1629" i="5"/>
  <c r="B1630" i="5"/>
  <c r="F1630" i="5" s="1"/>
  <c r="C1630" i="5"/>
  <c r="G1630" i="5" s="1"/>
  <c r="D1630" i="5"/>
  <c r="E1630" i="5"/>
  <c r="B1631" i="5"/>
  <c r="F1631" i="5" s="1"/>
  <c r="C1631" i="5"/>
  <c r="G1631" i="5" s="1"/>
  <c r="D1631" i="5"/>
  <c r="E1631" i="5"/>
  <c r="B1632" i="5"/>
  <c r="F1632" i="5" s="1"/>
  <c r="C1632" i="5"/>
  <c r="G1632" i="5" s="1"/>
  <c r="D1632" i="5"/>
  <c r="E1632" i="5"/>
  <c r="B1633" i="5"/>
  <c r="F1633" i="5" s="1"/>
  <c r="C1633" i="5"/>
  <c r="D1633" i="5"/>
  <c r="E1633" i="5"/>
  <c r="B1634" i="5"/>
  <c r="F1634" i="5" s="1"/>
  <c r="C1634" i="5"/>
  <c r="G1634" i="5" s="1"/>
  <c r="D1634" i="5"/>
  <c r="E1634" i="5"/>
  <c r="B1635" i="5"/>
  <c r="F1635" i="5" s="1"/>
  <c r="C1635" i="5"/>
  <c r="G1635" i="5" s="1"/>
  <c r="D1635" i="5"/>
  <c r="E1635" i="5"/>
  <c r="B1636" i="5"/>
  <c r="F1636" i="5" s="1"/>
  <c r="C1636" i="5"/>
  <c r="G1636" i="5" s="1"/>
  <c r="D1636" i="5"/>
  <c r="E1636" i="5"/>
  <c r="B1637" i="5"/>
  <c r="F1637" i="5" s="1"/>
  <c r="C1637" i="5"/>
  <c r="D1637" i="5"/>
  <c r="E1637" i="5"/>
  <c r="B1638" i="5"/>
  <c r="F1638" i="5" s="1"/>
  <c r="C1638" i="5"/>
  <c r="G1638" i="5" s="1"/>
  <c r="D1638" i="5"/>
  <c r="E1638" i="5"/>
  <c r="B1639" i="5"/>
  <c r="F1639" i="5" s="1"/>
  <c r="C1639" i="5"/>
  <c r="G1639" i="5" s="1"/>
  <c r="D1639" i="5"/>
  <c r="E1639" i="5"/>
  <c r="B1640" i="5"/>
  <c r="F1640" i="5" s="1"/>
  <c r="C1640" i="5"/>
  <c r="G1640" i="5" s="1"/>
  <c r="D1640" i="5"/>
  <c r="E1640" i="5"/>
  <c r="B1641" i="5"/>
  <c r="F1641" i="5" s="1"/>
  <c r="C1641" i="5"/>
  <c r="D1641" i="5"/>
  <c r="E1641" i="5"/>
  <c r="B1642" i="5"/>
  <c r="F1642" i="5" s="1"/>
  <c r="C1642" i="5"/>
  <c r="G1642" i="5" s="1"/>
  <c r="D1642" i="5"/>
  <c r="E1642" i="5"/>
  <c r="B1643" i="5"/>
  <c r="F1643" i="5" s="1"/>
  <c r="C1643" i="5"/>
  <c r="G1643" i="5" s="1"/>
  <c r="D1643" i="5"/>
  <c r="E1643" i="5"/>
  <c r="B1644" i="5"/>
  <c r="F1644" i="5" s="1"/>
  <c r="C1644" i="5"/>
  <c r="G1644" i="5" s="1"/>
  <c r="D1644" i="5"/>
  <c r="E1644" i="5"/>
  <c r="B1645" i="5"/>
  <c r="F1645" i="5" s="1"/>
  <c r="C1645" i="5"/>
  <c r="D1645" i="5"/>
  <c r="E1645" i="5"/>
  <c r="B1646" i="5"/>
  <c r="F1646" i="5" s="1"/>
  <c r="C1646" i="5"/>
  <c r="G1646" i="5" s="1"/>
  <c r="D1646" i="5"/>
  <c r="E1646" i="5"/>
  <c r="B1647" i="5"/>
  <c r="F1647" i="5" s="1"/>
  <c r="C1647" i="5"/>
  <c r="G1647" i="5" s="1"/>
  <c r="D1647" i="5"/>
  <c r="E1647" i="5"/>
  <c r="B1648" i="5"/>
  <c r="F1648" i="5" s="1"/>
  <c r="C1648" i="5"/>
  <c r="G1648" i="5" s="1"/>
  <c r="D1648" i="5"/>
  <c r="E1648" i="5"/>
  <c r="B1649" i="5"/>
  <c r="F1649" i="5" s="1"/>
  <c r="C1649" i="5"/>
  <c r="D1649" i="5"/>
  <c r="E1649" i="5"/>
  <c r="B1650" i="5"/>
  <c r="F1650" i="5" s="1"/>
  <c r="C1650" i="5"/>
  <c r="G1650" i="5" s="1"/>
  <c r="D1650" i="5"/>
  <c r="E1650" i="5"/>
  <c r="B1651" i="5"/>
  <c r="F1651" i="5" s="1"/>
  <c r="C1651" i="5"/>
  <c r="G1651" i="5" s="1"/>
  <c r="D1651" i="5"/>
  <c r="E1651" i="5"/>
  <c r="B1652" i="5"/>
  <c r="F1652" i="5" s="1"/>
  <c r="C1652" i="5"/>
  <c r="G1652" i="5" s="1"/>
  <c r="D1652" i="5"/>
  <c r="E1652" i="5"/>
  <c r="B1653" i="5"/>
  <c r="F1653" i="5" s="1"/>
  <c r="C1653" i="5"/>
  <c r="D1653" i="5"/>
  <c r="E1653" i="5"/>
  <c r="B1654" i="5"/>
  <c r="F1654" i="5" s="1"/>
  <c r="C1654" i="5"/>
  <c r="G1654" i="5" s="1"/>
  <c r="D1654" i="5"/>
  <c r="E1654" i="5"/>
  <c r="B1655" i="5"/>
  <c r="F1655" i="5" s="1"/>
  <c r="C1655" i="5"/>
  <c r="G1655" i="5" s="1"/>
  <c r="D1655" i="5"/>
  <c r="E1655" i="5"/>
  <c r="B1656" i="5"/>
  <c r="F1656" i="5" s="1"/>
  <c r="C1656" i="5"/>
  <c r="G1656" i="5" s="1"/>
  <c r="D1656" i="5"/>
  <c r="E1656" i="5"/>
  <c r="B1657" i="5"/>
  <c r="F1657" i="5" s="1"/>
  <c r="C1657" i="5"/>
  <c r="D1657" i="5"/>
  <c r="E1657" i="5"/>
  <c r="B1658" i="5"/>
  <c r="F1658" i="5" s="1"/>
  <c r="C1658" i="5"/>
  <c r="G1658" i="5" s="1"/>
  <c r="D1658" i="5"/>
  <c r="E1658" i="5"/>
  <c r="B1659" i="5"/>
  <c r="F1659" i="5" s="1"/>
  <c r="C1659" i="5"/>
  <c r="G1659" i="5" s="1"/>
  <c r="D1659" i="5"/>
  <c r="E1659" i="5"/>
  <c r="B1660" i="5"/>
  <c r="F1660" i="5" s="1"/>
  <c r="C1660" i="5"/>
  <c r="G1660" i="5" s="1"/>
  <c r="D1660" i="5"/>
  <c r="E1660" i="5"/>
  <c r="B1661" i="5"/>
  <c r="F1661" i="5" s="1"/>
  <c r="C1661" i="5"/>
  <c r="D1661" i="5"/>
  <c r="E1661" i="5"/>
  <c r="B1662" i="5"/>
  <c r="F1662" i="5" s="1"/>
  <c r="C1662" i="5"/>
  <c r="G1662" i="5" s="1"/>
  <c r="D1662" i="5"/>
  <c r="E1662" i="5"/>
  <c r="B1663" i="5"/>
  <c r="F1663" i="5" s="1"/>
  <c r="C1663" i="5"/>
  <c r="G1663" i="5" s="1"/>
  <c r="D1663" i="5"/>
  <c r="E1663" i="5"/>
  <c r="B1664" i="5"/>
  <c r="F1664" i="5" s="1"/>
  <c r="C1664" i="5"/>
  <c r="G1664" i="5" s="1"/>
  <c r="D1664" i="5"/>
  <c r="E1664" i="5"/>
  <c r="B1665" i="5"/>
  <c r="F1665" i="5" s="1"/>
  <c r="C1665" i="5"/>
  <c r="D1665" i="5"/>
  <c r="E1665" i="5"/>
  <c r="B1666" i="5"/>
  <c r="F1666" i="5" s="1"/>
  <c r="C1666" i="5"/>
  <c r="G1666" i="5" s="1"/>
  <c r="D1666" i="5"/>
  <c r="E1666" i="5"/>
  <c r="B1667" i="5"/>
  <c r="F1667" i="5" s="1"/>
  <c r="C1667" i="5"/>
  <c r="G1667" i="5" s="1"/>
  <c r="D1667" i="5"/>
  <c r="E1667" i="5"/>
  <c r="B1668" i="5"/>
  <c r="F1668" i="5" s="1"/>
  <c r="C1668" i="5"/>
  <c r="G1668" i="5" s="1"/>
  <c r="D1668" i="5"/>
  <c r="E1668" i="5"/>
  <c r="B1669" i="5"/>
  <c r="F1669" i="5" s="1"/>
  <c r="C1669" i="5"/>
  <c r="D1669" i="5"/>
  <c r="E1669" i="5"/>
  <c r="B1670" i="5"/>
  <c r="F1670" i="5" s="1"/>
  <c r="C1670" i="5"/>
  <c r="G1670" i="5" s="1"/>
  <c r="D1670" i="5"/>
  <c r="E1670" i="5"/>
  <c r="B1671" i="5"/>
  <c r="F1671" i="5" s="1"/>
  <c r="C1671" i="5"/>
  <c r="G1671" i="5" s="1"/>
  <c r="D1671" i="5"/>
  <c r="E1671" i="5"/>
  <c r="B1672" i="5"/>
  <c r="F1672" i="5" s="1"/>
  <c r="C1672" i="5"/>
  <c r="G1672" i="5" s="1"/>
  <c r="D1672" i="5"/>
  <c r="E1672" i="5"/>
  <c r="B1673" i="5"/>
  <c r="F1673" i="5" s="1"/>
  <c r="C1673" i="5"/>
  <c r="D1673" i="5"/>
  <c r="E1673" i="5"/>
  <c r="B1674" i="5"/>
  <c r="F1674" i="5" s="1"/>
  <c r="C1674" i="5"/>
  <c r="G1674" i="5" s="1"/>
  <c r="D1674" i="5"/>
  <c r="E1674" i="5"/>
  <c r="B1675" i="5"/>
  <c r="F1675" i="5" s="1"/>
  <c r="C1675" i="5"/>
  <c r="G1675" i="5" s="1"/>
  <c r="D1675" i="5"/>
  <c r="E1675" i="5"/>
  <c r="B1676" i="5"/>
  <c r="F1676" i="5" s="1"/>
  <c r="C1676" i="5"/>
  <c r="G1676" i="5" s="1"/>
  <c r="D1676" i="5"/>
  <c r="E1676" i="5"/>
  <c r="B1677" i="5"/>
  <c r="F1677" i="5" s="1"/>
  <c r="C1677" i="5"/>
  <c r="D1677" i="5"/>
  <c r="E1677" i="5"/>
  <c r="B1678" i="5"/>
  <c r="F1678" i="5" s="1"/>
  <c r="C1678" i="5"/>
  <c r="G1678" i="5" s="1"/>
  <c r="D1678" i="5"/>
  <c r="E1678" i="5"/>
  <c r="B1679" i="5"/>
  <c r="F1679" i="5" s="1"/>
  <c r="C1679" i="5"/>
  <c r="G1679" i="5" s="1"/>
  <c r="D1679" i="5"/>
  <c r="E1679" i="5"/>
  <c r="B1680" i="5"/>
  <c r="F1680" i="5" s="1"/>
  <c r="C1680" i="5"/>
  <c r="G1680" i="5" s="1"/>
  <c r="D1680" i="5"/>
  <c r="E1680" i="5"/>
  <c r="B1681" i="5"/>
  <c r="F1681" i="5" s="1"/>
  <c r="C1681" i="5"/>
  <c r="D1681" i="5"/>
  <c r="E1681" i="5"/>
  <c r="B1682" i="5"/>
  <c r="F1682" i="5" s="1"/>
  <c r="C1682" i="5"/>
  <c r="G1682" i="5" s="1"/>
  <c r="D1682" i="5"/>
  <c r="E1682" i="5"/>
  <c r="B1683" i="5"/>
  <c r="F1683" i="5" s="1"/>
  <c r="C1683" i="5"/>
  <c r="G1683" i="5" s="1"/>
  <c r="D1683" i="5"/>
  <c r="E1683" i="5"/>
  <c r="B1684" i="5"/>
  <c r="F1684" i="5" s="1"/>
  <c r="C1684" i="5"/>
  <c r="G1684" i="5" s="1"/>
  <c r="D1684" i="5"/>
  <c r="E1684" i="5"/>
  <c r="B1685" i="5"/>
  <c r="F1685" i="5" s="1"/>
  <c r="C1685" i="5"/>
  <c r="D1685" i="5"/>
  <c r="E1685" i="5"/>
  <c r="B1686" i="5"/>
  <c r="F1686" i="5" s="1"/>
  <c r="C1686" i="5"/>
  <c r="G1686" i="5" s="1"/>
  <c r="D1686" i="5"/>
  <c r="E1686" i="5"/>
  <c r="B1687" i="5"/>
  <c r="F1687" i="5" s="1"/>
  <c r="C1687" i="5"/>
  <c r="G1687" i="5" s="1"/>
  <c r="D1687" i="5"/>
  <c r="E1687" i="5"/>
  <c r="B1688" i="5"/>
  <c r="F1688" i="5" s="1"/>
  <c r="C1688" i="5"/>
  <c r="G1688" i="5" s="1"/>
  <c r="D1688" i="5"/>
  <c r="E1688" i="5"/>
  <c r="B1689" i="5"/>
  <c r="F1689" i="5" s="1"/>
  <c r="C1689" i="5"/>
  <c r="D1689" i="5"/>
  <c r="E1689" i="5"/>
  <c r="B1690" i="5"/>
  <c r="F1690" i="5" s="1"/>
  <c r="C1690" i="5"/>
  <c r="G1690" i="5" s="1"/>
  <c r="D1690" i="5"/>
  <c r="E1690" i="5"/>
  <c r="B1691" i="5"/>
  <c r="F1691" i="5" s="1"/>
  <c r="C1691" i="5"/>
  <c r="G1691" i="5" s="1"/>
  <c r="D1691" i="5"/>
  <c r="E1691" i="5"/>
  <c r="B1692" i="5"/>
  <c r="F1692" i="5" s="1"/>
  <c r="C1692" i="5"/>
  <c r="G1692" i="5" s="1"/>
  <c r="D1692" i="5"/>
  <c r="E1692" i="5"/>
  <c r="B1693" i="5"/>
  <c r="F1693" i="5" s="1"/>
  <c r="C1693" i="5"/>
  <c r="D1693" i="5"/>
  <c r="E1693" i="5"/>
  <c r="B1694" i="5"/>
  <c r="F1694" i="5" s="1"/>
  <c r="C1694" i="5"/>
  <c r="G1694" i="5" s="1"/>
  <c r="D1694" i="5"/>
  <c r="E1694" i="5"/>
  <c r="B1695" i="5"/>
  <c r="F1695" i="5" s="1"/>
  <c r="C1695" i="5"/>
  <c r="G1695" i="5" s="1"/>
  <c r="D1695" i="5"/>
  <c r="E1695" i="5"/>
  <c r="B1696" i="5"/>
  <c r="F1696" i="5" s="1"/>
  <c r="C1696" i="5"/>
  <c r="G1696" i="5" s="1"/>
  <c r="D1696" i="5"/>
  <c r="E1696" i="5"/>
  <c r="B1697" i="5"/>
  <c r="F1697" i="5" s="1"/>
  <c r="C1697" i="5"/>
  <c r="D1697" i="5"/>
  <c r="E1697" i="5"/>
  <c r="B1698" i="5"/>
  <c r="F1698" i="5" s="1"/>
  <c r="C1698" i="5"/>
  <c r="G1698" i="5" s="1"/>
  <c r="D1698" i="5"/>
  <c r="E1698" i="5"/>
  <c r="B1699" i="5"/>
  <c r="F1699" i="5" s="1"/>
  <c r="C1699" i="5"/>
  <c r="G1699" i="5" s="1"/>
  <c r="D1699" i="5"/>
  <c r="E1699" i="5"/>
  <c r="B1700" i="5"/>
  <c r="F1700" i="5" s="1"/>
  <c r="C1700" i="5"/>
  <c r="G1700" i="5" s="1"/>
  <c r="D1700" i="5"/>
  <c r="E1700" i="5"/>
  <c r="B1701" i="5"/>
  <c r="F1701" i="5" s="1"/>
  <c r="C1701" i="5"/>
  <c r="D1701" i="5"/>
  <c r="E1701" i="5"/>
  <c r="B1702" i="5"/>
  <c r="F1702" i="5" s="1"/>
  <c r="C1702" i="5"/>
  <c r="G1702" i="5" s="1"/>
  <c r="D1702" i="5"/>
  <c r="E1702" i="5"/>
  <c r="B1703" i="5"/>
  <c r="F1703" i="5" s="1"/>
  <c r="C1703" i="5"/>
  <c r="G1703" i="5" s="1"/>
  <c r="D1703" i="5"/>
  <c r="E1703" i="5"/>
  <c r="B1704" i="5"/>
  <c r="F1704" i="5" s="1"/>
  <c r="C1704" i="5"/>
  <c r="G1704" i="5" s="1"/>
  <c r="D1704" i="5"/>
  <c r="E1704" i="5"/>
  <c r="B1705" i="5"/>
  <c r="F1705" i="5" s="1"/>
  <c r="C1705" i="5"/>
  <c r="D1705" i="5"/>
  <c r="E1705" i="5"/>
  <c r="B1706" i="5"/>
  <c r="F1706" i="5" s="1"/>
  <c r="C1706" i="5"/>
  <c r="G1706" i="5" s="1"/>
  <c r="D1706" i="5"/>
  <c r="E1706" i="5"/>
  <c r="B1707" i="5"/>
  <c r="F1707" i="5" s="1"/>
  <c r="C1707" i="5"/>
  <c r="G1707" i="5" s="1"/>
  <c r="D1707" i="5"/>
  <c r="E1707" i="5"/>
  <c r="B1708" i="5"/>
  <c r="F1708" i="5" s="1"/>
  <c r="C1708" i="5"/>
  <c r="G1708" i="5" s="1"/>
  <c r="D1708" i="5"/>
  <c r="E1708" i="5"/>
  <c r="B1709" i="5"/>
  <c r="F1709" i="5" s="1"/>
  <c r="C1709" i="5"/>
  <c r="D1709" i="5"/>
  <c r="E1709" i="5"/>
  <c r="B1710" i="5"/>
  <c r="F1710" i="5" s="1"/>
  <c r="C1710" i="5"/>
  <c r="G1710" i="5" s="1"/>
  <c r="D1710" i="5"/>
  <c r="E1710" i="5"/>
  <c r="B1711" i="5"/>
  <c r="F1711" i="5" s="1"/>
  <c r="C1711" i="5"/>
  <c r="G1711" i="5" s="1"/>
  <c r="D1711" i="5"/>
  <c r="E1711" i="5"/>
  <c r="B1712" i="5"/>
  <c r="F1712" i="5" s="1"/>
  <c r="C1712" i="5"/>
  <c r="G1712" i="5" s="1"/>
  <c r="D1712" i="5"/>
  <c r="E1712" i="5"/>
  <c r="B1713" i="5"/>
  <c r="F1713" i="5" s="1"/>
  <c r="C1713" i="5"/>
  <c r="D1713" i="5"/>
  <c r="E1713" i="5"/>
  <c r="B1714" i="5"/>
  <c r="F1714" i="5" s="1"/>
  <c r="C1714" i="5"/>
  <c r="G1714" i="5" s="1"/>
  <c r="D1714" i="5"/>
  <c r="E1714" i="5"/>
  <c r="B1715" i="5"/>
  <c r="F1715" i="5" s="1"/>
  <c r="C1715" i="5"/>
  <c r="G1715" i="5" s="1"/>
  <c r="D1715" i="5"/>
  <c r="E1715" i="5"/>
  <c r="B1716" i="5"/>
  <c r="F1716" i="5" s="1"/>
  <c r="C1716" i="5"/>
  <c r="G1716" i="5" s="1"/>
  <c r="D1716" i="5"/>
  <c r="E1716" i="5"/>
  <c r="B1717" i="5"/>
  <c r="F1717" i="5" s="1"/>
  <c r="C1717" i="5"/>
  <c r="D1717" i="5"/>
  <c r="E1717" i="5"/>
  <c r="B1718" i="5"/>
  <c r="F1718" i="5" s="1"/>
  <c r="C1718" i="5"/>
  <c r="G1718" i="5" s="1"/>
  <c r="D1718" i="5"/>
  <c r="E1718" i="5"/>
  <c r="B1719" i="5"/>
  <c r="F1719" i="5" s="1"/>
  <c r="C1719" i="5"/>
  <c r="G1719" i="5" s="1"/>
  <c r="D1719" i="5"/>
  <c r="E1719" i="5"/>
  <c r="B1720" i="5"/>
  <c r="F1720" i="5" s="1"/>
  <c r="C1720" i="5"/>
  <c r="G1720" i="5" s="1"/>
  <c r="D1720" i="5"/>
  <c r="E1720" i="5"/>
  <c r="B1721" i="5"/>
  <c r="F1721" i="5" s="1"/>
  <c r="C1721" i="5"/>
  <c r="D1721" i="5"/>
  <c r="E1721" i="5"/>
  <c r="B1722" i="5"/>
  <c r="F1722" i="5" s="1"/>
  <c r="C1722" i="5"/>
  <c r="G1722" i="5" s="1"/>
  <c r="D1722" i="5"/>
  <c r="E1722" i="5"/>
  <c r="B1723" i="5"/>
  <c r="F1723" i="5" s="1"/>
  <c r="C1723" i="5"/>
  <c r="G1723" i="5" s="1"/>
  <c r="D1723" i="5"/>
  <c r="E1723" i="5"/>
  <c r="B1724" i="5"/>
  <c r="F1724" i="5" s="1"/>
  <c r="C1724" i="5"/>
  <c r="G1724" i="5" s="1"/>
  <c r="D1724" i="5"/>
  <c r="E1724" i="5"/>
  <c r="B1725" i="5"/>
  <c r="F1725" i="5" s="1"/>
  <c r="C1725" i="5"/>
  <c r="D1725" i="5"/>
  <c r="E1725" i="5"/>
  <c r="B1726" i="5"/>
  <c r="F1726" i="5" s="1"/>
  <c r="C1726" i="5"/>
  <c r="G1726" i="5" s="1"/>
  <c r="D1726" i="5"/>
  <c r="E1726" i="5"/>
  <c r="B1727" i="5"/>
  <c r="F1727" i="5" s="1"/>
  <c r="C1727" i="5"/>
  <c r="G1727" i="5" s="1"/>
  <c r="D1727" i="5"/>
  <c r="E1727" i="5"/>
  <c r="B1728" i="5"/>
  <c r="F1728" i="5" s="1"/>
  <c r="C1728" i="5"/>
  <c r="G1728" i="5" s="1"/>
  <c r="D1728" i="5"/>
  <c r="E1728" i="5"/>
  <c r="B1729" i="5"/>
  <c r="F1729" i="5" s="1"/>
  <c r="C1729" i="5"/>
  <c r="D1729" i="5"/>
  <c r="E1729" i="5"/>
  <c r="B1730" i="5"/>
  <c r="F1730" i="5" s="1"/>
  <c r="C1730" i="5"/>
  <c r="G1730" i="5" s="1"/>
  <c r="D1730" i="5"/>
  <c r="E1730" i="5"/>
  <c r="B1731" i="5"/>
  <c r="F1731" i="5" s="1"/>
  <c r="C1731" i="5"/>
  <c r="G1731" i="5" s="1"/>
  <c r="D1731" i="5"/>
  <c r="E1731" i="5"/>
  <c r="B1732" i="5"/>
  <c r="F1732" i="5" s="1"/>
  <c r="C1732" i="5"/>
  <c r="G1732" i="5" s="1"/>
  <c r="D1732" i="5"/>
  <c r="E1732" i="5"/>
  <c r="B1733" i="5"/>
  <c r="F1733" i="5" s="1"/>
  <c r="C1733" i="5"/>
  <c r="D1733" i="5"/>
  <c r="E1733" i="5"/>
  <c r="B1734" i="5"/>
  <c r="F1734" i="5" s="1"/>
  <c r="C1734" i="5"/>
  <c r="G1734" i="5" s="1"/>
  <c r="D1734" i="5"/>
  <c r="E1734" i="5"/>
  <c r="B1735" i="5"/>
  <c r="F1735" i="5" s="1"/>
  <c r="C1735" i="5"/>
  <c r="G1735" i="5" s="1"/>
  <c r="D1735" i="5"/>
  <c r="E1735" i="5"/>
  <c r="B1736" i="5"/>
  <c r="F1736" i="5" s="1"/>
  <c r="C1736" i="5"/>
  <c r="G1736" i="5" s="1"/>
  <c r="D1736" i="5"/>
  <c r="E1736" i="5"/>
  <c r="B1737" i="5"/>
  <c r="F1737" i="5" s="1"/>
  <c r="C1737" i="5"/>
  <c r="D1737" i="5"/>
  <c r="E1737" i="5"/>
  <c r="B1738" i="5"/>
  <c r="F1738" i="5" s="1"/>
  <c r="C1738" i="5"/>
  <c r="G1738" i="5" s="1"/>
  <c r="D1738" i="5"/>
  <c r="E1738" i="5"/>
  <c r="B1739" i="5"/>
  <c r="F1739" i="5" s="1"/>
  <c r="C1739" i="5"/>
  <c r="G1739" i="5" s="1"/>
  <c r="D1739" i="5"/>
  <c r="E1739" i="5"/>
  <c r="B1740" i="5"/>
  <c r="F1740" i="5" s="1"/>
  <c r="C1740" i="5"/>
  <c r="G1740" i="5" s="1"/>
  <c r="D1740" i="5"/>
  <c r="E1740" i="5"/>
  <c r="B1741" i="5"/>
  <c r="F1741" i="5" s="1"/>
  <c r="C1741" i="5"/>
  <c r="D1741" i="5"/>
  <c r="E1741" i="5"/>
  <c r="B1742" i="5"/>
  <c r="F1742" i="5" s="1"/>
  <c r="C1742" i="5"/>
  <c r="G1742" i="5" s="1"/>
  <c r="D1742" i="5"/>
  <c r="E1742" i="5"/>
  <c r="B1743" i="5"/>
  <c r="F1743" i="5" s="1"/>
  <c r="C1743" i="5"/>
  <c r="G1743" i="5" s="1"/>
  <c r="D1743" i="5"/>
  <c r="E1743" i="5"/>
  <c r="B1744" i="5"/>
  <c r="F1744" i="5" s="1"/>
  <c r="C1744" i="5"/>
  <c r="G1744" i="5" s="1"/>
  <c r="D1744" i="5"/>
  <c r="E1744" i="5"/>
  <c r="B1745" i="5"/>
  <c r="F1745" i="5" s="1"/>
  <c r="C1745" i="5"/>
  <c r="D1745" i="5"/>
  <c r="E1745" i="5"/>
  <c r="B1746" i="5"/>
  <c r="F1746" i="5" s="1"/>
  <c r="C1746" i="5"/>
  <c r="G1746" i="5" s="1"/>
  <c r="D1746" i="5"/>
  <c r="E1746" i="5"/>
  <c r="B1747" i="5"/>
  <c r="F1747" i="5" s="1"/>
  <c r="C1747" i="5"/>
  <c r="G1747" i="5" s="1"/>
  <c r="D1747" i="5"/>
  <c r="E1747" i="5"/>
  <c r="B1748" i="5"/>
  <c r="F1748" i="5" s="1"/>
  <c r="C1748" i="5"/>
  <c r="G1748" i="5" s="1"/>
  <c r="D1748" i="5"/>
  <c r="E1748" i="5"/>
  <c r="B1749" i="5"/>
  <c r="F1749" i="5" s="1"/>
  <c r="C1749" i="5"/>
  <c r="D1749" i="5"/>
  <c r="E1749" i="5"/>
  <c r="B1750" i="5"/>
  <c r="F1750" i="5" s="1"/>
  <c r="C1750" i="5"/>
  <c r="G1750" i="5" s="1"/>
  <c r="D1750" i="5"/>
  <c r="E1750" i="5"/>
  <c r="B1751" i="5"/>
  <c r="F1751" i="5" s="1"/>
  <c r="C1751" i="5"/>
  <c r="G1751" i="5" s="1"/>
  <c r="D1751" i="5"/>
  <c r="E1751" i="5"/>
  <c r="B1752" i="5"/>
  <c r="F1752" i="5" s="1"/>
  <c r="C1752" i="5"/>
  <c r="G1752" i="5" s="1"/>
  <c r="D1752" i="5"/>
  <c r="E1752" i="5"/>
  <c r="B1753" i="5"/>
  <c r="F1753" i="5" s="1"/>
  <c r="C1753" i="5"/>
  <c r="D1753" i="5"/>
  <c r="E1753" i="5"/>
  <c r="B1754" i="5"/>
  <c r="F1754" i="5" s="1"/>
  <c r="C1754" i="5"/>
  <c r="G1754" i="5" s="1"/>
  <c r="D1754" i="5"/>
  <c r="E1754" i="5"/>
  <c r="B1755" i="5"/>
  <c r="F1755" i="5" s="1"/>
  <c r="C1755" i="5"/>
  <c r="G1755" i="5" s="1"/>
  <c r="D1755" i="5"/>
  <c r="E1755" i="5"/>
  <c r="B1756" i="5"/>
  <c r="F1756" i="5" s="1"/>
  <c r="C1756" i="5"/>
  <c r="G1756" i="5" s="1"/>
  <c r="D1756" i="5"/>
  <c r="E1756" i="5"/>
  <c r="B1757" i="5"/>
  <c r="F1757" i="5" s="1"/>
  <c r="C1757" i="5"/>
  <c r="D1757" i="5"/>
  <c r="E1757" i="5"/>
  <c r="B1758" i="5"/>
  <c r="F1758" i="5" s="1"/>
  <c r="C1758" i="5"/>
  <c r="G1758" i="5" s="1"/>
  <c r="D1758" i="5"/>
  <c r="E1758" i="5"/>
  <c r="B1759" i="5"/>
  <c r="F1759" i="5" s="1"/>
  <c r="C1759" i="5"/>
  <c r="G1759" i="5" s="1"/>
  <c r="D1759" i="5"/>
  <c r="E1759" i="5"/>
  <c r="B1760" i="5"/>
  <c r="F1760" i="5" s="1"/>
  <c r="C1760" i="5"/>
  <c r="G1760" i="5" s="1"/>
  <c r="D1760" i="5"/>
  <c r="E1760" i="5"/>
  <c r="B1761" i="5"/>
  <c r="F1761" i="5" s="1"/>
  <c r="C1761" i="5"/>
  <c r="D1761" i="5"/>
  <c r="E1761" i="5"/>
  <c r="B1762" i="5"/>
  <c r="F1762" i="5" s="1"/>
  <c r="C1762" i="5"/>
  <c r="G1762" i="5" s="1"/>
  <c r="D1762" i="5"/>
  <c r="E1762" i="5"/>
  <c r="B1763" i="5"/>
  <c r="F1763" i="5" s="1"/>
  <c r="C1763" i="5"/>
  <c r="G1763" i="5" s="1"/>
  <c r="D1763" i="5"/>
  <c r="E1763" i="5"/>
  <c r="B1764" i="5"/>
  <c r="F1764" i="5" s="1"/>
  <c r="C1764" i="5"/>
  <c r="G1764" i="5" s="1"/>
  <c r="D1764" i="5"/>
  <c r="E1764" i="5"/>
  <c r="B1765" i="5"/>
  <c r="F1765" i="5" s="1"/>
  <c r="C1765" i="5"/>
  <c r="D1765" i="5"/>
  <c r="E1765" i="5"/>
  <c r="B1766" i="5"/>
  <c r="F1766" i="5" s="1"/>
  <c r="C1766" i="5"/>
  <c r="G1766" i="5" s="1"/>
  <c r="D1766" i="5"/>
  <c r="E1766" i="5"/>
  <c r="B1767" i="5"/>
  <c r="F1767" i="5" s="1"/>
  <c r="C1767" i="5"/>
  <c r="G1767" i="5" s="1"/>
  <c r="D1767" i="5"/>
  <c r="E1767" i="5"/>
  <c r="B1768" i="5"/>
  <c r="F1768" i="5" s="1"/>
  <c r="C1768" i="5"/>
  <c r="G1768" i="5" s="1"/>
  <c r="D1768" i="5"/>
  <c r="E1768" i="5"/>
  <c r="B1769" i="5"/>
  <c r="F1769" i="5" s="1"/>
  <c r="C1769" i="5"/>
  <c r="D1769" i="5"/>
  <c r="E1769" i="5"/>
  <c r="B1770" i="5"/>
  <c r="F1770" i="5" s="1"/>
  <c r="C1770" i="5"/>
  <c r="G1770" i="5" s="1"/>
  <c r="D1770" i="5"/>
  <c r="E1770" i="5"/>
  <c r="B1771" i="5"/>
  <c r="F1771" i="5" s="1"/>
  <c r="C1771" i="5"/>
  <c r="G1771" i="5" s="1"/>
  <c r="D1771" i="5"/>
  <c r="E1771" i="5"/>
  <c r="B1772" i="5"/>
  <c r="F1772" i="5" s="1"/>
  <c r="C1772" i="5"/>
  <c r="G1772" i="5" s="1"/>
  <c r="D1772" i="5"/>
  <c r="E1772" i="5"/>
  <c r="B1773" i="5"/>
  <c r="F1773" i="5" s="1"/>
  <c r="C1773" i="5"/>
  <c r="D1773" i="5"/>
  <c r="E1773" i="5"/>
  <c r="B1774" i="5"/>
  <c r="F1774" i="5" s="1"/>
  <c r="C1774" i="5"/>
  <c r="G1774" i="5" s="1"/>
  <c r="D1774" i="5"/>
  <c r="E1774" i="5"/>
  <c r="B1775" i="5"/>
  <c r="F1775" i="5" s="1"/>
  <c r="C1775" i="5"/>
  <c r="G1775" i="5" s="1"/>
  <c r="D1775" i="5"/>
  <c r="E1775" i="5"/>
  <c r="B1776" i="5"/>
  <c r="F1776" i="5" s="1"/>
  <c r="C1776" i="5"/>
  <c r="G1776" i="5" s="1"/>
  <c r="D1776" i="5"/>
  <c r="E1776" i="5"/>
  <c r="B1777" i="5"/>
  <c r="F1777" i="5" s="1"/>
  <c r="C1777" i="5"/>
  <c r="D1777" i="5"/>
  <c r="E1777" i="5"/>
  <c r="B1778" i="5"/>
  <c r="F1778" i="5" s="1"/>
  <c r="C1778" i="5"/>
  <c r="G1778" i="5" s="1"/>
  <c r="D1778" i="5"/>
  <c r="E1778" i="5"/>
  <c r="B1779" i="5"/>
  <c r="F1779" i="5" s="1"/>
  <c r="C1779" i="5"/>
  <c r="G1779" i="5" s="1"/>
  <c r="D1779" i="5"/>
  <c r="E1779" i="5"/>
  <c r="B1780" i="5"/>
  <c r="F1780" i="5" s="1"/>
  <c r="C1780" i="5"/>
  <c r="G1780" i="5" s="1"/>
  <c r="D1780" i="5"/>
  <c r="E1780" i="5"/>
  <c r="B1781" i="5"/>
  <c r="F1781" i="5" s="1"/>
  <c r="C1781" i="5"/>
  <c r="D1781" i="5"/>
  <c r="E1781" i="5"/>
  <c r="B1782" i="5"/>
  <c r="F1782" i="5" s="1"/>
  <c r="C1782" i="5"/>
  <c r="G1782" i="5" s="1"/>
  <c r="D1782" i="5"/>
  <c r="E1782" i="5"/>
  <c r="B1783" i="5"/>
  <c r="F1783" i="5" s="1"/>
  <c r="C1783" i="5"/>
  <c r="G1783" i="5" s="1"/>
  <c r="D1783" i="5"/>
  <c r="E1783" i="5"/>
  <c r="B1784" i="5"/>
  <c r="F1784" i="5" s="1"/>
  <c r="C1784" i="5"/>
  <c r="G1784" i="5" s="1"/>
  <c r="D1784" i="5"/>
  <c r="E1784" i="5"/>
  <c r="B1785" i="5"/>
  <c r="F1785" i="5" s="1"/>
  <c r="C1785" i="5"/>
  <c r="D1785" i="5"/>
  <c r="E1785" i="5"/>
  <c r="B1786" i="5"/>
  <c r="F1786" i="5" s="1"/>
  <c r="C1786" i="5"/>
  <c r="G1786" i="5" s="1"/>
  <c r="D1786" i="5"/>
  <c r="E1786" i="5"/>
  <c r="B1787" i="5"/>
  <c r="F1787" i="5" s="1"/>
  <c r="C1787" i="5"/>
  <c r="G1787" i="5" s="1"/>
  <c r="D1787" i="5"/>
  <c r="E1787" i="5"/>
  <c r="B1788" i="5"/>
  <c r="F1788" i="5" s="1"/>
  <c r="C1788" i="5"/>
  <c r="G1788" i="5" s="1"/>
  <c r="D1788" i="5"/>
  <c r="E1788" i="5"/>
  <c r="B1789" i="5"/>
  <c r="F1789" i="5" s="1"/>
  <c r="C1789" i="5"/>
  <c r="D1789" i="5"/>
  <c r="E1789" i="5"/>
  <c r="B1790" i="5"/>
  <c r="F1790" i="5" s="1"/>
  <c r="C1790" i="5"/>
  <c r="G1790" i="5" s="1"/>
  <c r="D1790" i="5"/>
  <c r="E1790" i="5"/>
  <c r="B1791" i="5"/>
  <c r="F1791" i="5" s="1"/>
  <c r="C1791" i="5"/>
  <c r="G1791" i="5" s="1"/>
  <c r="D1791" i="5"/>
  <c r="E1791" i="5"/>
  <c r="B1792" i="5"/>
  <c r="F1792" i="5" s="1"/>
  <c r="C1792" i="5"/>
  <c r="G1792" i="5" s="1"/>
  <c r="D1792" i="5"/>
  <c r="E1792" i="5"/>
  <c r="B1793" i="5"/>
  <c r="F1793" i="5" s="1"/>
  <c r="C1793" i="5"/>
  <c r="D1793" i="5"/>
  <c r="E1793" i="5"/>
  <c r="B1794" i="5"/>
  <c r="F1794" i="5" s="1"/>
  <c r="C1794" i="5"/>
  <c r="G1794" i="5" s="1"/>
  <c r="D1794" i="5"/>
  <c r="E1794" i="5"/>
  <c r="B1795" i="5"/>
  <c r="F1795" i="5" s="1"/>
  <c r="C1795" i="5"/>
  <c r="G1795" i="5" s="1"/>
  <c r="D1795" i="5"/>
  <c r="E1795" i="5"/>
  <c r="B1796" i="5"/>
  <c r="F1796" i="5" s="1"/>
  <c r="C1796" i="5"/>
  <c r="G1796" i="5" s="1"/>
  <c r="D1796" i="5"/>
  <c r="E1796" i="5"/>
  <c r="B1797" i="5"/>
  <c r="F1797" i="5" s="1"/>
  <c r="C1797" i="5"/>
  <c r="D1797" i="5"/>
  <c r="E1797" i="5"/>
  <c r="B1798" i="5"/>
  <c r="F1798" i="5" s="1"/>
  <c r="C1798" i="5"/>
  <c r="G1798" i="5" s="1"/>
  <c r="D1798" i="5"/>
  <c r="E1798" i="5"/>
  <c r="B1799" i="5"/>
  <c r="F1799" i="5" s="1"/>
  <c r="C1799" i="5"/>
  <c r="G1799" i="5" s="1"/>
  <c r="D1799" i="5"/>
  <c r="E1799" i="5"/>
  <c r="B1800" i="5"/>
  <c r="F1800" i="5" s="1"/>
  <c r="C1800" i="5"/>
  <c r="G1800" i="5" s="1"/>
  <c r="D1800" i="5"/>
  <c r="E1800" i="5"/>
  <c r="B1801" i="5"/>
  <c r="F1801" i="5" s="1"/>
  <c r="C1801" i="5"/>
  <c r="D1801" i="5"/>
  <c r="E1801" i="5"/>
  <c r="B1802" i="5"/>
  <c r="F1802" i="5" s="1"/>
  <c r="C1802" i="5"/>
  <c r="G1802" i="5" s="1"/>
  <c r="D1802" i="5"/>
  <c r="E1802" i="5"/>
  <c r="B1803" i="5"/>
  <c r="F1803" i="5" s="1"/>
  <c r="C1803" i="5"/>
  <c r="G1803" i="5" s="1"/>
  <c r="D1803" i="5"/>
  <c r="E1803" i="5"/>
  <c r="B1804" i="5"/>
  <c r="F1804" i="5" s="1"/>
  <c r="C1804" i="5"/>
  <c r="G1804" i="5" s="1"/>
  <c r="D1804" i="5"/>
  <c r="E1804" i="5"/>
  <c r="B1805" i="5"/>
  <c r="F1805" i="5" s="1"/>
  <c r="C1805" i="5"/>
  <c r="D1805" i="5"/>
  <c r="E1805" i="5"/>
  <c r="B1806" i="5"/>
  <c r="F1806" i="5" s="1"/>
  <c r="C1806" i="5"/>
  <c r="G1806" i="5" s="1"/>
  <c r="D1806" i="5"/>
  <c r="E1806" i="5"/>
  <c r="B1807" i="5"/>
  <c r="F1807" i="5" s="1"/>
  <c r="C1807" i="5"/>
  <c r="G1807" i="5" s="1"/>
  <c r="D1807" i="5"/>
  <c r="E1807" i="5"/>
  <c r="B1808" i="5"/>
  <c r="F1808" i="5" s="1"/>
  <c r="C1808" i="5"/>
  <c r="G1808" i="5" s="1"/>
  <c r="D1808" i="5"/>
  <c r="E1808" i="5"/>
  <c r="B1809" i="5"/>
  <c r="F1809" i="5" s="1"/>
  <c r="C1809" i="5"/>
  <c r="D1809" i="5"/>
  <c r="E1809" i="5"/>
  <c r="B1810" i="5"/>
  <c r="F1810" i="5" s="1"/>
  <c r="C1810" i="5"/>
  <c r="G1810" i="5" s="1"/>
  <c r="D1810" i="5"/>
  <c r="E1810" i="5"/>
  <c r="B1811" i="5"/>
  <c r="F1811" i="5" s="1"/>
  <c r="C1811" i="5"/>
  <c r="G1811" i="5" s="1"/>
  <c r="D1811" i="5"/>
  <c r="E1811" i="5"/>
  <c r="B1812" i="5"/>
  <c r="F1812" i="5" s="1"/>
  <c r="C1812" i="5"/>
  <c r="G1812" i="5" s="1"/>
  <c r="D1812" i="5"/>
  <c r="E1812" i="5"/>
  <c r="B1813" i="5"/>
  <c r="F1813" i="5" s="1"/>
  <c r="C1813" i="5"/>
  <c r="D1813" i="5"/>
  <c r="E1813" i="5"/>
  <c r="B1814" i="5"/>
  <c r="F1814" i="5" s="1"/>
  <c r="C1814" i="5"/>
  <c r="G1814" i="5" s="1"/>
  <c r="D1814" i="5"/>
  <c r="E1814" i="5"/>
  <c r="B1815" i="5"/>
  <c r="F1815" i="5" s="1"/>
  <c r="C1815" i="5"/>
  <c r="G1815" i="5" s="1"/>
  <c r="D1815" i="5"/>
  <c r="E1815" i="5"/>
  <c r="B1816" i="5"/>
  <c r="F1816" i="5" s="1"/>
  <c r="C1816" i="5"/>
  <c r="G1816" i="5" s="1"/>
  <c r="D1816" i="5"/>
  <c r="E1816" i="5"/>
  <c r="B1817" i="5"/>
  <c r="F1817" i="5" s="1"/>
  <c r="C1817" i="5"/>
  <c r="D1817" i="5"/>
  <c r="E1817" i="5"/>
  <c r="B1818" i="5"/>
  <c r="F1818" i="5" s="1"/>
  <c r="C1818" i="5"/>
  <c r="G1818" i="5" s="1"/>
  <c r="D1818" i="5"/>
  <c r="E1818" i="5"/>
  <c r="B1819" i="5"/>
  <c r="F1819" i="5" s="1"/>
  <c r="C1819" i="5"/>
  <c r="G1819" i="5" s="1"/>
  <c r="D1819" i="5"/>
  <c r="E1819" i="5"/>
  <c r="B1820" i="5"/>
  <c r="F1820" i="5" s="1"/>
  <c r="C1820" i="5"/>
  <c r="G1820" i="5" s="1"/>
  <c r="D1820" i="5"/>
  <c r="E1820" i="5"/>
  <c r="B1821" i="5"/>
  <c r="F1821" i="5" s="1"/>
  <c r="C1821" i="5"/>
  <c r="D1821" i="5"/>
  <c r="E1821" i="5"/>
  <c r="B1822" i="5"/>
  <c r="F1822" i="5" s="1"/>
  <c r="C1822" i="5"/>
  <c r="G1822" i="5" s="1"/>
  <c r="D1822" i="5"/>
  <c r="E1822" i="5"/>
  <c r="B1823" i="5"/>
  <c r="F1823" i="5" s="1"/>
  <c r="C1823" i="5"/>
  <c r="G1823" i="5" s="1"/>
  <c r="D1823" i="5"/>
  <c r="E1823" i="5"/>
  <c r="B1824" i="5"/>
  <c r="F1824" i="5" s="1"/>
  <c r="C1824" i="5"/>
  <c r="G1824" i="5" s="1"/>
  <c r="D1824" i="5"/>
  <c r="E1824" i="5"/>
  <c r="B1825" i="5"/>
  <c r="F1825" i="5" s="1"/>
  <c r="C1825" i="5"/>
  <c r="D1825" i="5"/>
  <c r="E1825" i="5"/>
  <c r="B1826" i="5"/>
  <c r="F1826" i="5" s="1"/>
  <c r="C1826" i="5"/>
  <c r="G1826" i="5" s="1"/>
  <c r="D1826" i="5"/>
  <c r="E1826" i="5"/>
  <c r="B1827" i="5"/>
  <c r="F1827" i="5" s="1"/>
  <c r="C1827" i="5"/>
  <c r="G1827" i="5" s="1"/>
  <c r="D1827" i="5"/>
  <c r="E1827" i="5"/>
  <c r="B1828" i="5"/>
  <c r="F1828" i="5" s="1"/>
  <c r="C1828" i="5"/>
  <c r="G1828" i="5" s="1"/>
  <c r="D1828" i="5"/>
  <c r="E1828" i="5"/>
  <c r="B1829" i="5"/>
  <c r="F1829" i="5" s="1"/>
  <c r="C1829" i="5"/>
  <c r="D1829" i="5"/>
  <c r="E1829" i="5"/>
  <c r="B1830" i="5"/>
  <c r="F1830" i="5" s="1"/>
  <c r="C1830" i="5"/>
  <c r="G1830" i="5" s="1"/>
  <c r="D1830" i="5"/>
  <c r="E1830" i="5"/>
  <c r="B1831" i="5"/>
  <c r="F1831" i="5" s="1"/>
  <c r="C1831" i="5"/>
  <c r="G1831" i="5" s="1"/>
  <c r="D1831" i="5"/>
  <c r="E1831" i="5"/>
  <c r="B1832" i="5"/>
  <c r="F1832" i="5" s="1"/>
  <c r="C1832" i="5"/>
  <c r="G1832" i="5" s="1"/>
  <c r="D1832" i="5"/>
  <c r="E1832" i="5"/>
  <c r="B1833" i="5"/>
  <c r="F1833" i="5" s="1"/>
  <c r="C1833" i="5"/>
  <c r="D1833" i="5"/>
  <c r="E1833" i="5"/>
  <c r="B1834" i="5"/>
  <c r="F1834" i="5" s="1"/>
  <c r="C1834" i="5"/>
  <c r="G1834" i="5" s="1"/>
  <c r="D1834" i="5"/>
  <c r="E1834" i="5"/>
  <c r="B1835" i="5"/>
  <c r="F1835" i="5" s="1"/>
  <c r="C1835" i="5"/>
  <c r="G1835" i="5" s="1"/>
  <c r="D1835" i="5"/>
  <c r="E1835" i="5"/>
  <c r="B1836" i="5"/>
  <c r="F1836" i="5" s="1"/>
  <c r="C1836" i="5"/>
  <c r="G1836" i="5" s="1"/>
  <c r="D1836" i="5"/>
  <c r="E1836" i="5"/>
  <c r="B1837" i="5"/>
  <c r="F1837" i="5" s="1"/>
  <c r="C1837" i="5"/>
  <c r="D1837" i="5"/>
  <c r="E1837" i="5"/>
  <c r="B1838" i="5"/>
  <c r="F1838" i="5" s="1"/>
  <c r="C1838" i="5"/>
  <c r="G1838" i="5" s="1"/>
  <c r="D1838" i="5"/>
  <c r="E1838" i="5"/>
  <c r="B1839" i="5"/>
  <c r="F1839" i="5" s="1"/>
  <c r="C1839" i="5"/>
  <c r="G1839" i="5" s="1"/>
  <c r="D1839" i="5"/>
  <c r="E1839" i="5"/>
  <c r="B1840" i="5"/>
  <c r="F1840" i="5" s="1"/>
  <c r="C1840" i="5"/>
  <c r="G1840" i="5" s="1"/>
  <c r="D1840" i="5"/>
  <c r="E1840" i="5"/>
  <c r="B1841" i="5"/>
  <c r="F1841" i="5" s="1"/>
  <c r="C1841" i="5"/>
  <c r="D1841" i="5"/>
  <c r="E1841" i="5"/>
  <c r="B1842" i="5"/>
  <c r="F1842" i="5" s="1"/>
  <c r="C1842" i="5"/>
  <c r="G1842" i="5" s="1"/>
  <c r="D1842" i="5"/>
  <c r="E1842" i="5"/>
  <c r="B1843" i="5"/>
  <c r="F1843" i="5" s="1"/>
  <c r="C1843" i="5"/>
  <c r="G1843" i="5" s="1"/>
  <c r="D1843" i="5"/>
  <c r="E1843" i="5"/>
  <c r="B1844" i="5"/>
  <c r="F1844" i="5" s="1"/>
  <c r="C1844" i="5"/>
  <c r="G1844" i="5" s="1"/>
  <c r="D1844" i="5"/>
  <c r="E1844" i="5"/>
  <c r="B1845" i="5"/>
  <c r="F1845" i="5" s="1"/>
  <c r="C1845" i="5"/>
  <c r="D1845" i="5"/>
  <c r="E1845" i="5"/>
  <c r="B1846" i="5"/>
  <c r="F1846" i="5" s="1"/>
  <c r="C1846" i="5"/>
  <c r="G1846" i="5" s="1"/>
  <c r="D1846" i="5"/>
  <c r="E1846" i="5"/>
  <c r="B1847" i="5"/>
  <c r="F1847" i="5" s="1"/>
  <c r="C1847" i="5"/>
  <c r="G1847" i="5" s="1"/>
  <c r="D1847" i="5"/>
  <c r="E1847" i="5"/>
  <c r="B1848" i="5"/>
  <c r="F1848" i="5" s="1"/>
  <c r="C1848" i="5"/>
  <c r="G1848" i="5" s="1"/>
  <c r="D1848" i="5"/>
  <c r="E1848" i="5"/>
  <c r="B1849" i="5"/>
  <c r="F1849" i="5" s="1"/>
  <c r="C1849" i="5"/>
  <c r="D1849" i="5"/>
  <c r="E1849" i="5"/>
  <c r="B1850" i="5"/>
  <c r="F1850" i="5" s="1"/>
  <c r="C1850" i="5"/>
  <c r="G1850" i="5" s="1"/>
  <c r="D1850" i="5"/>
  <c r="E1850" i="5"/>
  <c r="E10" i="5"/>
  <c r="A11" i="5"/>
  <c r="A12" i="5"/>
  <c r="A13" i="5"/>
  <c r="A14" i="5"/>
  <c r="A15" i="5"/>
  <c r="A10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N134" i="5" s="1"/>
  <c r="A142" i="5"/>
  <c r="A143" i="5"/>
  <c r="A144" i="5"/>
  <c r="A145" i="5"/>
  <c r="A146" i="5"/>
  <c r="A147" i="5"/>
  <c r="A148" i="5"/>
  <c r="A149" i="5"/>
  <c r="A150" i="5"/>
  <c r="A151" i="5"/>
  <c r="A152" i="5"/>
  <c r="A153" i="5"/>
  <c r="N138" i="5" s="1"/>
  <c r="A154" i="5"/>
  <c r="A155" i="5"/>
  <c r="A156" i="5"/>
  <c r="A157" i="5"/>
  <c r="A158" i="5"/>
  <c r="A159" i="5"/>
  <c r="A160" i="5"/>
  <c r="A161" i="5"/>
  <c r="A162" i="5"/>
  <c r="A163" i="5"/>
  <c r="A164" i="5"/>
  <c r="A165" i="5"/>
  <c r="N142" i="5" s="1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N150" i="5" s="1"/>
  <c r="A190" i="5"/>
  <c r="A191" i="5"/>
  <c r="A192" i="5"/>
  <c r="A193" i="5"/>
  <c r="A194" i="5"/>
  <c r="A195" i="5"/>
  <c r="A196" i="5"/>
  <c r="A197" i="5"/>
  <c r="A198" i="5"/>
  <c r="A199" i="5"/>
  <c r="A200" i="5"/>
  <c r="A201" i="5"/>
  <c r="N154" i="5" s="1"/>
  <c r="A202" i="5"/>
  <c r="A203" i="5"/>
  <c r="A204" i="5"/>
  <c r="A205" i="5"/>
  <c r="A206" i="5"/>
  <c r="A207" i="5"/>
  <c r="A208" i="5"/>
  <c r="A209" i="5"/>
  <c r="A210" i="5"/>
  <c r="A211" i="5"/>
  <c r="A212" i="5"/>
  <c r="A213" i="5"/>
  <c r="N158" i="5" s="1"/>
  <c r="A214" i="5"/>
  <c r="A215" i="5"/>
  <c r="A216" i="5"/>
  <c r="A217" i="5"/>
  <c r="A218" i="5"/>
  <c r="A219" i="5"/>
  <c r="A220" i="5"/>
  <c r="A221" i="5"/>
  <c r="A222" i="5"/>
  <c r="A223" i="5"/>
  <c r="A224" i="5"/>
  <c r="A225" i="5"/>
  <c r="N162" i="5" s="1"/>
  <c r="A226" i="5"/>
  <c r="A227" i="5"/>
  <c r="A228" i="5"/>
  <c r="A229" i="5"/>
  <c r="A230" i="5"/>
  <c r="A231" i="5"/>
  <c r="A232" i="5"/>
  <c r="A233" i="5"/>
  <c r="A234" i="5"/>
  <c r="A235" i="5"/>
  <c r="A236" i="5"/>
  <c r="A237" i="5"/>
  <c r="N166" i="5" s="1"/>
  <c r="A238" i="5"/>
  <c r="A239" i="5"/>
  <c r="A240" i="5"/>
  <c r="A241" i="5"/>
  <c r="A242" i="5"/>
  <c r="A243" i="5"/>
  <c r="A244" i="5"/>
  <c r="A245" i="5"/>
  <c r="A246" i="5"/>
  <c r="A247" i="5"/>
  <c r="A248" i="5"/>
  <c r="A249" i="5"/>
  <c r="N170" i="5" s="1"/>
  <c r="A250" i="5"/>
  <c r="A251" i="5"/>
  <c r="A252" i="5"/>
  <c r="A253" i="5"/>
  <c r="A254" i="5"/>
  <c r="A255" i="5"/>
  <c r="A256" i="5"/>
  <c r="A257" i="5"/>
  <c r="A258" i="5"/>
  <c r="A259" i="5"/>
  <c r="A260" i="5"/>
  <c r="A261" i="5"/>
  <c r="N174" i="5" s="1"/>
  <c r="A262" i="5"/>
  <c r="A263" i="5"/>
  <c r="A264" i="5"/>
  <c r="A265" i="5"/>
  <c r="A266" i="5"/>
  <c r="A267" i="5"/>
  <c r="A268" i="5"/>
  <c r="A269" i="5"/>
  <c r="A270" i="5"/>
  <c r="A271" i="5"/>
  <c r="A272" i="5"/>
  <c r="A273" i="5"/>
  <c r="N178" i="5" s="1"/>
  <c r="A274" i="5"/>
  <c r="A275" i="5"/>
  <c r="A276" i="5"/>
  <c r="A277" i="5"/>
  <c r="A278" i="5"/>
  <c r="A279" i="5"/>
  <c r="A280" i="5"/>
  <c r="A281" i="5"/>
  <c r="A282" i="5"/>
  <c r="A283" i="5"/>
  <c r="A284" i="5"/>
  <c r="A285" i="5"/>
  <c r="N182" i="5" s="1"/>
  <c r="A286" i="5"/>
  <c r="A287" i="5"/>
  <c r="A288" i="5"/>
  <c r="A289" i="5"/>
  <c r="A290" i="5"/>
  <c r="A291" i="5"/>
  <c r="A292" i="5"/>
  <c r="A293" i="5"/>
  <c r="A294" i="5"/>
  <c r="A295" i="5"/>
  <c r="A296" i="5"/>
  <c r="A297" i="5"/>
  <c r="N186" i="5" s="1"/>
  <c r="A298" i="5"/>
  <c r="A299" i="5"/>
  <c r="A300" i="5"/>
  <c r="A301" i="5"/>
  <c r="A302" i="5"/>
  <c r="A303" i="5"/>
  <c r="A304" i="5"/>
  <c r="A305" i="5"/>
  <c r="A306" i="5"/>
  <c r="A307" i="5"/>
  <c r="A308" i="5"/>
  <c r="A309" i="5"/>
  <c r="N190" i="5" s="1"/>
  <c r="A310" i="5"/>
  <c r="A311" i="5"/>
  <c r="A312" i="5"/>
  <c r="A313" i="5"/>
  <c r="A314" i="5"/>
  <c r="A315" i="5"/>
  <c r="A316" i="5"/>
  <c r="A317" i="5"/>
  <c r="A318" i="5"/>
  <c r="A319" i="5"/>
  <c r="A320" i="5"/>
  <c r="A321" i="5"/>
  <c r="N194" i="5" s="1"/>
  <c r="A322" i="5"/>
  <c r="A323" i="5"/>
  <c r="A324" i="5"/>
  <c r="A325" i="5"/>
  <c r="A326" i="5"/>
  <c r="A327" i="5"/>
  <c r="A328" i="5"/>
  <c r="A329" i="5"/>
  <c r="A330" i="5"/>
  <c r="A331" i="5"/>
  <c r="A332" i="5"/>
  <c r="A333" i="5"/>
  <c r="N198" i="5" s="1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N206" i="5" s="1"/>
  <c r="A358" i="5"/>
  <c r="A359" i="5"/>
  <c r="A360" i="5"/>
  <c r="A361" i="5"/>
  <c r="A362" i="5"/>
  <c r="A363" i="5"/>
  <c r="A364" i="5"/>
  <c r="A365" i="5"/>
  <c r="A366" i="5"/>
  <c r="A367" i="5"/>
  <c r="A368" i="5"/>
  <c r="A369" i="5"/>
  <c r="N210" i="5" s="1"/>
  <c r="A370" i="5"/>
  <c r="A371" i="5"/>
  <c r="A372" i="5"/>
  <c r="A373" i="5"/>
  <c r="A374" i="5"/>
  <c r="A375" i="5"/>
  <c r="A376" i="5"/>
  <c r="A377" i="5"/>
  <c r="A378" i="5"/>
  <c r="A379" i="5"/>
  <c r="A380" i="5"/>
  <c r="A381" i="5"/>
  <c r="N214" i="5" s="1"/>
  <c r="A382" i="5"/>
  <c r="A383" i="5"/>
  <c r="A384" i="5"/>
  <c r="A385" i="5"/>
  <c r="A386" i="5"/>
  <c r="A387" i="5"/>
  <c r="A388" i="5"/>
  <c r="A389" i="5"/>
  <c r="A390" i="5"/>
  <c r="A391" i="5"/>
  <c r="A392" i="5"/>
  <c r="A393" i="5"/>
  <c r="N218" i="5" s="1"/>
  <c r="A394" i="5"/>
  <c r="A395" i="5"/>
  <c r="A396" i="5"/>
  <c r="A397" i="5"/>
  <c r="A398" i="5"/>
  <c r="A399" i="5"/>
  <c r="A400" i="5"/>
  <c r="A401" i="5"/>
  <c r="A402" i="5"/>
  <c r="A403" i="5"/>
  <c r="A404" i="5"/>
  <c r="A405" i="5"/>
  <c r="N222" i="5" s="1"/>
  <c r="A406" i="5"/>
  <c r="A407" i="5"/>
  <c r="A408" i="5"/>
  <c r="A409" i="5"/>
  <c r="A410" i="5"/>
  <c r="A411" i="5"/>
  <c r="A412" i="5"/>
  <c r="A413" i="5"/>
  <c r="A414" i="5"/>
  <c r="A415" i="5"/>
  <c r="A416" i="5"/>
  <c r="A417" i="5"/>
  <c r="N226" i="5" s="1"/>
  <c r="A418" i="5"/>
  <c r="A419" i="5"/>
  <c r="A420" i="5"/>
  <c r="A421" i="5"/>
  <c r="A422" i="5"/>
  <c r="A423" i="5"/>
  <c r="A424" i="5"/>
  <c r="A425" i="5"/>
  <c r="A426" i="5"/>
  <c r="A427" i="5"/>
  <c r="A428" i="5"/>
  <c r="A429" i="5"/>
  <c r="N230" i="5" s="1"/>
  <c r="A430" i="5"/>
  <c r="A431" i="5"/>
  <c r="A432" i="5"/>
  <c r="A433" i="5"/>
  <c r="A434" i="5"/>
  <c r="A435" i="5"/>
  <c r="A436" i="5"/>
  <c r="A437" i="5"/>
  <c r="A438" i="5"/>
  <c r="A439" i="5"/>
  <c r="A440" i="5"/>
  <c r="A441" i="5"/>
  <c r="N234" i="5" s="1"/>
  <c r="A442" i="5"/>
  <c r="A443" i="5"/>
  <c r="A444" i="5"/>
  <c r="A445" i="5"/>
  <c r="A446" i="5"/>
  <c r="A447" i="5"/>
  <c r="A448" i="5"/>
  <c r="A449" i="5"/>
  <c r="A450" i="5"/>
  <c r="A451" i="5"/>
  <c r="A452" i="5"/>
  <c r="A453" i="5"/>
  <c r="N238" i="5" s="1"/>
  <c r="A454" i="5"/>
  <c r="A455" i="5"/>
  <c r="A456" i="5"/>
  <c r="A457" i="5"/>
  <c r="A458" i="5"/>
  <c r="A459" i="5"/>
  <c r="A460" i="5"/>
  <c r="A461" i="5"/>
  <c r="A462" i="5"/>
  <c r="A463" i="5"/>
  <c r="A464" i="5"/>
  <c r="A465" i="5"/>
  <c r="N242" i="5" s="1"/>
  <c r="A466" i="5"/>
  <c r="A467" i="5"/>
  <c r="A468" i="5"/>
  <c r="A469" i="5"/>
  <c r="A470" i="5"/>
  <c r="A471" i="5"/>
  <c r="A472" i="5"/>
  <c r="A473" i="5"/>
  <c r="A474" i="5"/>
  <c r="A475" i="5"/>
  <c r="A476" i="5"/>
  <c r="A477" i="5"/>
  <c r="N246" i="5" s="1"/>
  <c r="A478" i="5"/>
  <c r="A479" i="5"/>
  <c r="A480" i="5"/>
  <c r="A481" i="5"/>
  <c r="A482" i="5"/>
  <c r="A483" i="5"/>
  <c r="A484" i="5"/>
  <c r="A485" i="5"/>
  <c r="A486" i="5"/>
  <c r="A487" i="5"/>
  <c r="A488" i="5"/>
  <c r="A489" i="5"/>
  <c r="N250" i="5" s="1"/>
  <c r="A490" i="5"/>
  <c r="A491" i="5"/>
  <c r="A492" i="5"/>
  <c r="A493" i="5"/>
  <c r="A494" i="5"/>
  <c r="A495" i="5"/>
  <c r="A496" i="5"/>
  <c r="A497" i="5"/>
  <c r="A498" i="5"/>
  <c r="A499" i="5"/>
  <c r="A500" i="5"/>
  <c r="A501" i="5"/>
  <c r="N254" i="5" s="1"/>
  <c r="A502" i="5"/>
  <c r="A503" i="5"/>
  <c r="A504" i="5"/>
  <c r="A505" i="5"/>
  <c r="A506" i="5"/>
  <c r="A507" i="5"/>
  <c r="A508" i="5"/>
  <c r="A509" i="5"/>
  <c r="A510" i="5"/>
  <c r="A511" i="5"/>
  <c r="A512" i="5"/>
  <c r="A513" i="5"/>
  <c r="N258" i="5" s="1"/>
  <c r="A514" i="5"/>
  <c r="A515" i="5"/>
  <c r="A516" i="5"/>
  <c r="A517" i="5"/>
  <c r="A518" i="5"/>
  <c r="A519" i="5"/>
  <c r="A520" i="5"/>
  <c r="A521" i="5"/>
  <c r="A522" i="5"/>
  <c r="A523" i="5"/>
  <c r="A524" i="5"/>
  <c r="A525" i="5"/>
  <c r="N262" i="5" s="1"/>
  <c r="A526" i="5"/>
  <c r="A527" i="5"/>
  <c r="A528" i="5"/>
  <c r="A529" i="5"/>
  <c r="A530" i="5"/>
  <c r="A531" i="5"/>
  <c r="A532" i="5"/>
  <c r="A533" i="5"/>
  <c r="A534" i="5"/>
  <c r="A535" i="5"/>
  <c r="A536" i="5"/>
  <c r="A537" i="5"/>
  <c r="N266" i="5" s="1"/>
  <c r="A538" i="5"/>
  <c r="A539" i="5"/>
  <c r="A540" i="5"/>
  <c r="A541" i="5"/>
  <c r="A542" i="5"/>
  <c r="A543" i="5"/>
  <c r="A544" i="5"/>
  <c r="A545" i="5"/>
  <c r="A546" i="5"/>
  <c r="A547" i="5"/>
  <c r="A548" i="5"/>
  <c r="A549" i="5"/>
  <c r="N270" i="5" s="1"/>
  <c r="A550" i="5"/>
  <c r="A551" i="5"/>
  <c r="A552" i="5"/>
  <c r="A553" i="5"/>
  <c r="A554" i="5"/>
  <c r="A555" i="5"/>
  <c r="A556" i="5"/>
  <c r="A557" i="5"/>
  <c r="A558" i="5"/>
  <c r="A559" i="5"/>
  <c r="A560" i="5"/>
  <c r="A561" i="5"/>
  <c r="N274" i="5" s="1"/>
  <c r="A562" i="5"/>
  <c r="A563" i="5"/>
  <c r="A564" i="5"/>
  <c r="A565" i="5"/>
  <c r="A566" i="5"/>
  <c r="A567" i="5"/>
  <c r="A568" i="5"/>
  <c r="A569" i="5"/>
  <c r="A570" i="5"/>
  <c r="A571" i="5"/>
  <c r="A572" i="5"/>
  <c r="A573" i="5"/>
  <c r="N278" i="5" s="1"/>
  <c r="A574" i="5"/>
  <c r="A575" i="5"/>
  <c r="A576" i="5"/>
  <c r="A577" i="5"/>
  <c r="A578" i="5"/>
  <c r="A579" i="5"/>
  <c r="A580" i="5"/>
  <c r="A581" i="5"/>
  <c r="A582" i="5"/>
  <c r="A583" i="5"/>
  <c r="A584" i="5"/>
  <c r="A585" i="5"/>
  <c r="N282" i="5" s="1"/>
  <c r="A586" i="5"/>
  <c r="A587" i="5"/>
  <c r="A588" i="5"/>
  <c r="A589" i="5"/>
  <c r="A590" i="5"/>
  <c r="A591" i="5"/>
  <c r="A592" i="5"/>
  <c r="A593" i="5"/>
  <c r="A594" i="5"/>
  <c r="A595" i="5"/>
  <c r="A596" i="5"/>
  <c r="A597" i="5"/>
  <c r="N286" i="5" s="1"/>
  <c r="A598" i="5"/>
  <c r="A599" i="5"/>
  <c r="A600" i="5"/>
  <c r="A601" i="5"/>
  <c r="A602" i="5"/>
  <c r="A603" i="5"/>
  <c r="A604" i="5"/>
  <c r="A605" i="5"/>
  <c r="A606" i="5"/>
  <c r="A607" i="5"/>
  <c r="A608" i="5"/>
  <c r="A609" i="5"/>
  <c r="N290" i="5" s="1"/>
  <c r="A610" i="5"/>
  <c r="A611" i="5"/>
  <c r="A612" i="5"/>
  <c r="A613" i="5"/>
  <c r="A614" i="5"/>
  <c r="A615" i="5"/>
  <c r="A616" i="5"/>
  <c r="A617" i="5"/>
  <c r="A618" i="5"/>
  <c r="A619" i="5"/>
  <c r="A620" i="5"/>
  <c r="A621" i="5"/>
  <c r="N294" i="5" s="1"/>
  <c r="A622" i="5"/>
  <c r="A623" i="5"/>
  <c r="A624" i="5"/>
  <c r="A625" i="5"/>
  <c r="A626" i="5"/>
  <c r="A627" i="5"/>
  <c r="A628" i="5"/>
  <c r="A629" i="5"/>
  <c r="A630" i="5"/>
  <c r="A631" i="5"/>
  <c r="A632" i="5"/>
  <c r="A633" i="5"/>
  <c r="N298" i="5" s="1"/>
  <c r="A634" i="5"/>
  <c r="A635" i="5"/>
  <c r="A636" i="5"/>
  <c r="A637" i="5"/>
  <c r="A638" i="5"/>
  <c r="A639" i="5"/>
  <c r="A640" i="5"/>
  <c r="A641" i="5"/>
  <c r="A642" i="5"/>
  <c r="A643" i="5"/>
  <c r="A644" i="5"/>
  <c r="A645" i="5"/>
  <c r="N302" i="5" s="1"/>
  <c r="A646" i="5"/>
  <c r="A647" i="5"/>
  <c r="A648" i="5"/>
  <c r="A649" i="5"/>
  <c r="A650" i="5"/>
  <c r="A651" i="5"/>
  <c r="A652" i="5"/>
  <c r="A653" i="5"/>
  <c r="A654" i="5"/>
  <c r="A655" i="5"/>
  <c r="A656" i="5"/>
  <c r="A657" i="5"/>
  <c r="N306" i="5" s="1"/>
  <c r="A658" i="5"/>
  <c r="A659" i="5"/>
  <c r="A660" i="5"/>
  <c r="A661" i="5"/>
  <c r="A662" i="5"/>
  <c r="A663" i="5"/>
  <c r="A664" i="5"/>
  <c r="A665" i="5"/>
  <c r="A666" i="5"/>
  <c r="A667" i="5"/>
  <c r="A668" i="5"/>
  <c r="A669" i="5"/>
  <c r="N310" i="5" s="1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N318" i="5" s="1"/>
  <c r="A694" i="5"/>
  <c r="A695" i="5"/>
  <c r="A696" i="5"/>
  <c r="A697" i="5"/>
  <c r="A698" i="5"/>
  <c r="A699" i="5"/>
  <c r="A700" i="5"/>
  <c r="A701" i="5"/>
  <c r="A702" i="5"/>
  <c r="A703" i="5"/>
  <c r="A704" i="5"/>
  <c r="A705" i="5"/>
  <c r="N322" i="5" s="1"/>
  <c r="A706" i="5"/>
  <c r="A707" i="5"/>
  <c r="A708" i="5"/>
  <c r="A709" i="5"/>
  <c r="A710" i="5"/>
  <c r="A711" i="5"/>
  <c r="A712" i="5"/>
  <c r="A713" i="5"/>
  <c r="A714" i="5"/>
  <c r="A715" i="5"/>
  <c r="A716" i="5"/>
  <c r="A717" i="5"/>
  <c r="N326" i="5" s="1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N334" i="5" s="1"/>
  <c r="A742" i="5"/>
  <c r="A743" i="5"/>
  <c r="A744" i="5"/>
  <c r="A745" i="5"/>
  <c r="A746" i="5"/>
  <c r="A747" i="5"/>
  <c r="A748" i="5"/>
  <c r="A749" i="5"/>
  <c r="A750" i="5"/>
  <c r="A751" i="5"/>
  <c r="A752" i="5"/>
  <c r="A753" i="5"/>
  <c r="N338" i="5" s="1"/>
  <c r="A754" i="5"/>
  <c r="A755" i="5"/>
  <c r="A756" i="5"/>
  <c r="A757" i="5"/>
  <c r="A758" i="5"/>
  <c r="A759" i="5"/>
  <c r="A760" i="5"/>
  <c r="A761" i="5"/>
  <c r="A762" i="5"/>
  <c r="A763" i="5"/>
  <c r="A764" i="5"/>
  <c r="A765" i="5"/>
  <c r="N342" i="5" s="1"/>
  <c r="A766" i="5"/>
  <c r="A767" i="5"/>
  <c r="A768" i="5"/>
  <c r="A769" i="5"/>
  <c r="A770" i="5"/>
  <c r="A771" i="5"/>
  <c r="A772" i="5"/>
  <c r="A773" i="5"/>
  <c r="A774" i="5"/>
  <c r="A775" i="5"/>
  <c r="A776" i="5"/>
  <c r="A777" i="5"/>
  <c r="N346" i="5" s="1"/>
  <c r="A778" i="5"/>
  <c r="A779" i="5"/>
  <c r="A780" i="5"/>
  <c r="A781" i="5"/>
  <c r="A782" i="5"/>
  <c r="A783" i="5"/>
  <c r="A784" i="5"/>
  <c r="A785" i="5"/>
  <c r="A786" i="5"/>
  <c r="A787" i="5"/>
  <c r="A788" i="5"/>
  <c r="A789" i="5"/>
  <c r="N350" i="5" s="1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N358" i="5" s="1"/>
  <c r="A814" i="5"/>
  <c r="A815" i="5"/>
  <c r="A816" i="5"/>
  <c r="A817" i="5"/>
  <c r="A818" i="5"/>
  <c r="A819" i="5"/>
  <c r="A820" i="5"/>
  <c r="A821" i="5"/>
  <c r="A822" i="5"/>
  <c r="A823" i="5"/>
  <c r="A824" i="5"/>
  <c r="A825" i="5"/>
  <c r="N362" i="5" s="1"/>
  <c r="A826" i="5"/>
  <c r="A827" i="5"/>
  <c r="A828" i="5"/>
  <c r="A829" i="5"/>
  <c r="A830" i="5"/>
  <c r="A831" i="5"/>
  <c r="A832" i="5"/>
  <c r="A833" i="5"/>
  <c r="A834" i="5"/>
  <c r="A835" i="5"/>
  <c r="A836" i="5"/>
  <c r="A837" i="5"/>
  <c r="N366" i="5" s="1"/>
  <c r="A838" i="5"/>
  <c r="A839" i="5"/>
  <c r="A840" i="5"/>
  <c r="A841" i="5"/>
  <c r="A842" i="5"/>
  <c r="A843" i="5"/>
  <c r="A844" i="5"/>
  <c r="A845" i="5"/>
  <c r="A846" i="5"/>
  <c r="A847" i="5"/>
  <c r="A848" i="5"/>
  <c r="A849" i="5"/>
  <c r="N370" i="5" s="1"/>
  <c r="A850" i="5"/>
  <c r="A851" i="5"/>
  <c r="A852" i="5"/>
  <c r="A853" i="5"/>
  <c r="A854" i="5"/>
  <c r="A855" i="5"/>
  <c r="A856" i="5"/>
  <c r="A857" i="5"/>
  <c r="A858" i="5"/>
  <c r="A859" i="5"/>
  <c r="A860" i="5"/>
  <c r="A861" i="5"/>
  <c r="N374" i="5" s="1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N386" i="5" s="1"/>
  <c r="A898" i="5"/>
  <c r="A899" i="5"/>
  <c r="A900" i="5"/>
  <c r="A901" i="5"/>
  <c r="A902" i="5"/>
  <c r="A903" i="5"/>
  <c r="A904" i="5"/>
  <c r="A905" i="5"/>
  <c r="A906" i="5"/>
  <c r="A907" i="5"/>
  <c r="A908" i="5"/>
  <c r="A909" i="5"/>
  <c r="N390" i="5" s="1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N398" i="5" s="1"/>
  <c r="A934" i="5"/>
  <c r="A935" i="5"/>
  <c r="A936" i="5"/>
  <c r="A937" i="5"/>
  <c r="A938" i="5"/>
  <c r="A939" i="5"/>
  <c r="A940" i="5"/>
  <c r="A941" i="5"/>
  <c r="A942" i="5"/>
  <c r="A943" i="5"/>
  <c r="A944" i="5"/>
  <c r="A945" i="5"/>
  <c r="N402" i="5" s="1"/>
  <c r="A946" i="5"/>
  <c r="A947" i="5"/>
  <c r="A948" i="5"/>
  <c r="A949" i="5"/>
  <c r="A950" i="5"/>
  <c r="A951" i="5"/>
  <c r="A952" i="5"/>
  <c r="A953" i="5"/>
  <c r="A954" i="5"/>
  <c r="A955" i="5"/>
  <c r="A956" i="5"/>
  <c r="A957" i="5"/>
  <c r="N406" i="5" s="1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N414" i="5" s="1"/>
  <c r="A982" i="5"/>
  <c r="A983" i="5"/>
  <c r="A984" i="5"/>
  <c r="A985" i="5"/>
  <c r="A986" i="5"/>
  <c r="A987" i="5"/>
  <c r="A988" i="5"/>
  <c r="A989" i="5"/>
  <c r="A990" i="5"/>
  <c r="A991" i="5"/>
  <c r="A992" i="5"/>
  <c r="A993" i="5"/>
  <c r="N418" i="5" s="1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N422" i="5" s="1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N430" i="5" s="1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N434" i="5" s="1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N438" i="5" s="1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N442" i="5" s="1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N446" i="5" s="1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N454" i="5" s="1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N458" i="5" s="1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N462" i="5" s="1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N466" i="5" s="1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N470" i="5" s="1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N474" i="5" s="1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N478" i="5" s="1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N482" i="5" s="1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N486" i="5" s="1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N490" i="5" s="1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N494" i="5" s="1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N498" i="5" s="1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N502" i="5" s="1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N506" i="5" s="1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N510" i="5" s="1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N514" i="5" s="1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N518" i="5" s="1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N526" i="5" s="1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N530" i="5" s="1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N534" i="5" s="1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N538" i="5" s="1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N542" i="5" s="1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N546" i="5" s="1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N550" i="5" s="1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N554" i="5" s="1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N558" i="5" s="1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N566" i="5" s="1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N570" i="5" s="1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N574" i="5" s="1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N578" i="5" s="1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N582" i="5" s="1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N586" i="5" s="1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N590" i="5" s="1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N594" i="5" s="1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N598" i="5" s="1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N606" i="5" s="1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N610" i="5" s="1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N614" i="5" s="1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N618" i="5" s="1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N622" i="5" s="1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N626" i="5" s="1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N630" i="5" s="1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N634" i="5" s="1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N638" i="5" s="1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N642" i="5" s="1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N646" i="5" s="1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N650" i="5" s="1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N654" i="5" s="1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N666" i="5" s="1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N670" i="5" s="1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N674" i="5" s="1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N678" i="5" s="1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N682" i="5" s="1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N686" i="5" s="1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N690" i="5" s="1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N694" i="5" s="1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N698" i="5" s="1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N702" i="5" s="1"/>
  <c r="A1846" i="5"/>
  <c r="A1847" i="5"/>
  <c r="A1848" i="5"/>
  <c r="A1849" i="5"/>
  <c r="A1850" i="5"/>
  <c r="A1851" i="5"/>
  <c r="N704" i="5"/>
  <c r="N703" i="5"/>
  <c r="N701" i="5"/>
  <c r="N700" i="5"/>
  <c r="N699" i="5"/>
  <c r="N697" i="5"/>
  <c r="N696" i="5"/>
  <c r="N695" i="5"/>
  <c r="N693" i="5"/>
  <c r="N692" i="5"/>
  <c r="N691" i="5"/>
  <c r="N689" i="5"/>
  <c r="N688" i="5"/>
  <c r="N687" i="5"/>
  <c r="N685" i="5"/>
  <c r="N684" i="5"/>
  <c r="N683" i="5"/>
  <c r="N681" i="5"/>
  <c r="N680" i="5"/>
  <c r="N679" i="5"/>
  <c r="N677" i="5"/>
  <c r="N676" i="5"/>
  <c r="N675" i="5"/>
  <c r="N673" i="5"/>
  <c r="N672" i="5"/>
  <c r="N671" i="5"/>
  <c r="N669" i="5"/>
  <c r="N668" i="5"/>
  <c r="N667" i="5"/>
  <c r="N665" i="5"/>
  <c r="N664" i="5"/>
  <c r="N663" i="5"/>
  <c r="N662" i="5"/>
  <c r="N661" i="5"/>
  <c r="N660" i="5"/>
  <c r="N659" i="5"/>
  <c r="N658" i="5"/>
  <c r="N657" i="5"/>
  <c r="N656" i="5"/>
  <c r="N655" i="5"/>
  <c r="N653" i="5"/>
  <c r="N652" i="5"/>
  <c r="N651" i="5"/>
  <c r="N649" i="5"/>
  <c r="N648" i="5"/>
  <c r="N647" i="5"/>
  <c r="N645" i="5"/>
  <c r="N644" i="5"/>
  <c r="N643" i="5"/>
  <c r="N641" i="5"/>
  <c r="N640" i="5"/>
  <c r="N639" i="5"/>
  <c r="N637" i="5"/>
  <c r="N636" i="5"/>
  <c r="N635" i="5"/>
  <c r="N633" i="5"/>
  <c r="N632" i="5"/>
  <c r="N631" i="5"/>
  <c r="N629" i="5"/>
  <c r="N628" i="5"/>
  <c r="N627" i="5"/>
  <c r="N625" i="5"/>
  <c r="N624" i="5"/>
  <c r="N623" i="5"/>
  <c r="N621" i="5"/>
  <c r="N620" i="5"/>
  <c r="N619" i="5"/>
  <c r="N617" i="5"/>
  <c r="N616" i="5"/>
  <c r="N615" i="5"/>
  <c r="N613" i="5"/>
  <c r="N612" i="5"/>
  <c r="N611" i="5"/>
  <c r="N609" i="5"/>
  <c r="N608" i="5"/>
  <c r="N607" i="5"/>
  <c r="N605" i="5"/>
  <c r="N604" i="5"/>
  <c r="N603" i="5"/>
  <c r="N602" i="5"/>
  <c r="N601" i="5"/>
  <c r="N600" i="5"/>
  <c r="N599" i="5"/>
  <c r="N597" i="5"/>
  <c r="N596" i="5"/>
  <c r="N595" i="5"/>
  <c r="N593" i="5"/>
  <c r="N592" i="5"/>
  <c r="N591" i="5"/>
  <c r="N589" i="5"/>
  <c r="N588" i="5"/>
  <c r="N587" i="5"/>
  <c r="N585" i="5"/>
  <c r="N584" i="5"/>
  <c r="N583" i="5"/>
  <c r="N581" i="5"/>
  <c r="N580" i="5"/>
  <c r="N579" i="5"/>
  <c r="N577" i="5"/>
  <c r="N576" i="5"/>
  <c r="N575" i="5"/>
  <c r="N573" i="5"/>
  <c r="N572" i="5"/>
  <c r="N571" i="5"/>
  <c r="N569" i="5"/>
  <c r="N568" i="5"/>
  <c r="N567" i="5"/>
  <c r="N565" i="5"/>
  <c r="N564" i="5"/>
  <c r="N563" i="5"/>
  <c r="N562" i="5"/>
  <c r="N561" i="5"/>
  <c r="N560" i="5"/>
  <c r="N559" i="5"/>
  <c r="N557" i="5"/>
  <c r="N556" i="5"/>
  <c r="N555" i="5"/>
  <c r="N553" i="5"/>
  <c r="N552" i="5"/>
  <c r="N551" i="5"/>
  <c r="N549" i="5"/>
  <c r="N548" i="5"/>
  <c r="N547" i="5"/>
  <c r="N545" i="5"/>
  <c r="N544" i="5"/>
  <c r="N543" i="5"/>
  <c r="N541" i="5"/>
  <c r="N540" i="5"/>
  <c r="N539" i="5"/>
  <c r="N537" i="5"/>
  <c r="N536" i="5"/>
  <c r="N535" i="5"/>
  <c r="N533" i="5"/>
  <c r="N532" i="5"/>
  <c r="N531" i="5"/>
  <c r="N529" i="5"/>
  <c r="N528" i="5"/>
  <c r="N527" i="5"/>
  <c r="N525" i="5"/>
  <c r="N524" i="5"/>
  <c r="N523" i="5"/>
  <c r="N522" i="5"/>
  <c r="N521" i="5"/>
  <c r="N520" i="5"/>
  <c r="N519" i="5"/>
  <c r="N517" i="5"/>
  <c r="N516" i="5"/>
  <c r="N515" i="5"/>
  <c r="N513" i="5"/>
  <c r="N512" i="5"/>
  <c r="N511" i="5"/>
  <c r="N509" i="5"/>
  <c r="N508" i="5"/>
  <c r="N507" i="5"/>
  <c r="N505" i="5"/>
  <c r="N504" i="5"/>
  <c r="N503" i="5"/>
  <c r="N501" i="5"/>
  <c r="N500" i="5"/>
  <c r="N499" i="5"/>
  <c r="N497" i="5"/>
  <c r="N496" i="5"/>
  <c r="N495" i="5"/>
  <c r="N493" i="5"/>
  <c r="N492" i="5"/>
  <c r="N491" i="5"/>
  <c r="N489" i="5"/>
  <c r="N488" i="5"/>
  <c r="N487" i="5"/>
  <c r="N485" i="5"/>
  <c r="N484" i="5"/>
  <c r="N483" i="5"/>
  <c r="N481" i="5"/>
  <c r="N480" i="5"/>
  <c r="N479" i="5"/>
  <c r="N477" i="5"/>
  <c r="N476" i="5"/>
  <c r="N475" i="5"/>
  <c r="N473" i="5"/>
  <c r="N472" i="5"/>
  <c r="N471" i="5"/>
  <c r="N469" i="5"/>
  <c r="N468" i="5"/>
  <c r="N467" i="5"/>
  <c r="N465" i="5"/>
  <c r="N464" i="5"/>
  <c r="N463" i="5"/>
  <c r="N461" i="5"/>
  <c r="N460" i="5"/>
  <c r="N459" i="5"/>
  <c r="N457" i="5"/>
  <c r="N456" i="5"/>
  <c r="N455" i="5"/>
  <c r="N453" i="5"/>
  <c r="N452" i="5"/>
  <c r="N451" i="5"/>
  <c r="N450" i="5"/>
  <c r="N449" i="5"/>
  <c r="N448" i="5"/>
  <c r="N447" i="5"/>
  <c r="N445" i="5"/>
  <c r="N444" i="5"/>
  <c r="N443" i="5"/>
  <c r="N441" i="5"/>
  <c r="N440" i="5"/>
  <c r="N439" i="5"/>
  <c r="N437" i="5"/>
  <c r="N436" i="5"/>
  <c r="N435" i="5"/>
  <c r="N433" i="5"/>
  <c r="N432" i="5"/>
  <c r="N431" i="5"/>
  <c r="N429" i="5"/>
  <c r="N428" i="5"/>
  <c r="N427" i="5"/>
  <c r="N426" i="5"/>
  <c r="N425" i="5"/>
  <c r="N424" i="5"/>
  <c r="N423" i="5"/>
  <c r="N421" i="5"/>
  <c r="N420" i="5"/>
  <c r="N419" i="5"/>
  <c r="N417" i="5"/>
  <c r="N416" i="5"/>
  <c r="N415" i="5"/>
  <c r="N413" i="5"/>
  <c r="N412" i="5"/>
  <c r="N411" i="5"/>
  <c r="N410" i="5"/>
  <c r="N409" i="5"/>
  <c r="N408" i="5"/>
  <c r="N407" i="5"/>
  <c r="N405" i="5"/>
  <c r="N404" i="5"/>
  <c r="N403" i="5"/>
  <c r="N401" i="5"/>
  <c r="N400" i="5"/>
  <c r="N399" i="5"/>
  <c r="N220" i="5"/>
  <c r="N397" i="5"/>
  <c r="N396" i="5"/>
  <c r="N395" i="5"/>
  <c r="N394" i="5"/>
  <c r="N393" i="5"/>
  <c r="N392" i="5"/>
  <c r="N391" i="5"/>
  <c r="N389" i="5"/>
  <c r="N388" i="5"/>
  <c r="N387" i="5"/>
  <c r="N385" i="5"/>
  <c r="N384" i="5"/>
  <c r="N383" i="5"/>
  <c r="N382" i="5"/>
  <c r="N381" i="5"/>
  <c r="N380" i="5"/>
  <c r="N379" i="5"/>
  <c r="N378" i="5"/>
  <c r="N377" i="5"/>
  <c r="N376" i="5"/>
  <c r="N375" i="5"/>
  <c r="N373" i="5"/>
  <c r="N372" i="5"/>
  <c r="N371" i="5"/>
  <c r="N369" i="5"/>
  <c r="N368" i="5"/>
  <c r="N367" i="5"/>
  <c r="N365" i="5"/>
  <c r="N364" i="5"/>
  <c r="N363" i="5"/>
  <c r="N361" i="5"/>
  <c r="N360" i="5"/>
  <c r="N359" i="5"/>
  <c r="N357" i="5"/>
  <c r="N356" i="5"/>
  <c r="N355" i="5"/>
  <c r="N354" i="5"/>
  <c r="N353" i="5"/>
  <c r="N352" i="5"/>
  <c r="N351" i="5"/>
  <c r="N204" i="5"/>
  <c r="N349" i="5"/>
  <c r="N348" i="5"/>
  <c r="N347" i="5"/>
  <c r="N345" i="5"/>
  <c r="N344" i="5"/>
  <c r="N343" i="5"/>
  <c r="N341" i="5"/>
  <c r="N340" i="5"/>
  <c r="N339" i="5"/>
  <c r="N337" i="5"/>
  <c r="N336" i="5"/>
  <c r="N335" i="5"/>
  <c r="N333" i="5"/>
  <c r="N332" i="5"/>
  <c r="N331" i="5"/>
  <c r="N330" i="5"/>
  <c r="N329" i="5"/>
  <c r="N328" i="5"/>
  <c r="N327" i="5"/>
  <c r="N325" i="5"/>
  <c r="N324" i="5"/>
  <c r="N195" i="5"/>
  <c r="N323" i="5"/>
  <c r="N321" i="5"/>
  <c r="N320" i="5"/>
  <c r="N319" i="5"/>
  <c r="N317" i="5"/>
  <c r="N316" i="5"/>
  <c r="N315" i="5"/>
  <c r="N314" i="5"/>
  <c r="N313" i="5"/>
  <c r="N312" i="5"/>
  <c r="N311" i="5"/>
  <c r="N309" i="5"/>
  <c r="N308" i="5"/>
  <c r="N307" i="5"/>
  <c r="N305" i="5"/>
  <c r="N304" i="5"/>
  <c r="N303" i="5"/>
  <c r="N301" i="5"/>
  <c r="N300" i="5"/>
  <c r="N299" i="5"/>
  <c r="N297" i="5"/>
  <c r="N296" i="5"/>
  <c r="N295" i="5"/>
  <c r="N293" i="5"/>
  <c r="N292" i="5"/>
  <c r="N291" i="5"/>
  <c r="N184" i="5"/>
  <c r="N289" i="5"/>
  <c r="N288" i="5"/>
  <c r="N287" i="5"/>
  <c r="N285" i="5"/>
  <c r="N284" i="5"/>
  <c r="N283" i="5"/>
  <c r="N281" i="5"/>
  <c r="N280" i="5"/>
  <c r="N279" i="5"/>
  <c r="N277" i="5"/>
  <c r="N276" i="5"/>
  <c r="N179" i="5"/>
  <c r="N275" i="5"/>
  <c r="N273" i="5"/>
  <c r="N272" i="5"/>
  <c r="N271" i="5"/>
  <c r="N269" i="5"/>
  <c r="N268" i="5"/>
  <c r="N267" i="5"/>
  <c r="N265" i="5"/>
  <c r="N264" i="5"/>
  <c r="N263" i="5"/>
  <c r="N261" i="5"/>
  <c r="N260" i="5"/>
  <c r="N259" i="5"/>
  <c r="N257" i="5"/>
  <c r="N256" i="5"/>
  <c r="N255" i="5"/>
  <c r="N253" i="5"/>
  <c r="N252" i="5"/>
  <c r="N171" i="5"/>
  <c r="N251" i="5"/>
  <c r="N249" i="5"/>
  <c r="N248" i="5"/>
  <c r="N247" i="5"/>
  <c r="N245" i="5"/>
  <c r="N244" i="5"/>
  <c r="N243" i="5"/>
  <c r="N168" i="5"/>
  <c r="N241" i="5"/>
  <c r="N240" i="5"/>
  <c r="N239" i="5"/>
  <c r="N237" i="5"/>
  <c r="N236" i="5"/>
  <c r="N235" i="5"/>
  <c r="N233" i="5"/>
  <c r="N232" i="5"/>
  <c r="N231" i="5"/>
  <c r="N229" i="5"/>
  <c r="N228" i="5"/>
  <c r="N163" i="5"/>
  <c r="N227" i="5"/>
  <c r="N225" i="5"/>
  <c r="N224" i="5"/>
  <c r="N223" i="5"/>
  <c r="N221" i="5"/>
  <c r="N219" i="5"/>
  <c r="N160" i="5"/>
  <c r="N217" i="5"/>
  <c r="N216" i="5"/>
  <c r="N215" i="5"/>
  <c r="N213" i="5"/>
  <c r="N212" i="5"/>
  <c r="N211" i="5"/>
  <c r="N209" i="5"/>
  <c r="N208" i="5"/>
  <c r="N207" i="5"/>
  <c r="N205" i="5"/>
  <c r="N155" i="5"/>
  <c r="N203" i="5"/>
  <c r="N202" i="5"/>
  <c r="N201" i="5"/>
  <c r="N200" i="5"/>
  <c r="N199" i="5"/>
  <c r="N197" i="5"/>
  <c r="N196" i="5"/>
  <c r="N193" i="5"/>
  <c r="N192" i="5"/>
  <c r="N191" i="5"/>
  <c r="N189" i="5"/>
  <c r="N188" i="5"/>
  <c r="N187" i="5"/>
  <c r="N185" i="5"/>
  <c r="N183" i="5"/>
  <c r="N181" i="5"/>
  <c r="N180" i="5"/>
  <c r="N147" i="5"/>
  <c r="N177" i="5"/>
  <c r="N176" i="5"/>
  <c r="N175" i="5"/>
  <c r="N173" i="5"/>
  <c r="N172" i="5"/>
  <c r="N169" i="5"/>
  <c r="N167" i="5"/>
  <c r="N165" i="5"/>
  <c r="N164" i="5"/>
  <c r="N161" i="5"/>
  <c r="N159" i="5"/>
  <c r="N157" i="5"/>
  <c r="N156" i="5"/>
  <c r="N139" i="5"/>
  <c r="N153" i="5"/>
  <c r="N152" i="5"/>
  <c r="N151" i="5"/>
  <c r="N149" i="5"/>
  <c r="N148" i="5"/>
  <c r="N146" i="5"/>
  <c r="N145" i="5"/>
  <c r="N144" i="5"/>
  <c r="N143" i="5"/>
  <c r="N141" i="5"/>
  <c r="N140" i="5"/>
  <c r="N137" i="5"/>
  <c r="N136" i="5"/>
  <c r="N135" i="5"/>
  <c r="N133" i="5"/>
  <c r="N132" i="5"/>
  <c r="N131" i="5"/>
  <c r="N130" i="5"/>
  <c r="L128" i="5"/>
  <c r="Q129" i="5" s="1"/>
  <c r="K128" i="5"/>
  <c r="P129" i="5" s="1"/>
  <c r="J128" i="5"/>
  <c r="O129" i="5" s="1"/>
  <c r="D10" i="5"/>
  <c r="C10" i="5"/>
  <c r="G10" i="5" s="1"/>
  <c r="B10" i="5"/>
  <c r="F10" i="5" s="1"/>
  <c r="I9" i="5"/>
  <c r="H9" i="5"/>
  <c r="E9" i="5"/>
  <c r="D9" i="5"/>
  <c r="C9" i="5"/>
  <c r="B9" i="5"/>
  <c r="A9" i="5"/>
  <c r="H8" i="5"/>
  <c r="E8" i="5"/>
  <c r="D8" i="5"/>
  <c r="C8" i="5"/>
  <c r="B8" i="5"/>
  <c r="E7" i="5"/>
  <c r="B7" i="5"/>
  <c r="E6" i="5"/>
  <c r="H1856" i="5" l="1"/>
  <c r="H1854" i="5"/>
  <c r="J1853" i="5"/>
  <c r="K1853" i="5" s="1"/>
  <c r="J1851" i="5"/>
  <c r="K1851" i="5" s="1"/>
  <c r="H1852" i="5"/>
  <c r="I1857" i="5"/>
  <c r="J1857" i="5" s="1"/>
  <c r="K1857" i="5" s="1"/>
  <c r="I1855" i="5"/>
  <c r="J1855" i="5" s="1"/>
  <c r="K1855" i="5" s="1"/>
  <c r="I1853" i="5"/>
  <c r="I1851" i="5"/>
  <c r="H1857" i="5"/>
  <c r="H1855" i="5"/>
  <c r="H1853" i="5"/>
  <c r="H1851" i="5"/>
  <c r="J1856" i="5"/>
  <c r="K1856" i="5" s="1"/>
  <c r="I1854" i="5"/>
  <c r="J1854" i="5" s="1"/>
  <c r="K1854" i="5" s="1"/>
  <c r="I1856" i="5"/>
  <c r="I1852" i="5"/>
  <c r="J1852" i="5" s="1"/>
  <c r="K1852" i="5" s="1"/>
  <c r="I165" i="5"/>
  <c r="J165" i="5" s="1"/>
  <c r="I814" i="5"/>
  <c r="J814" i="5" s="1"/>
  <c r="K814" i="5" s="1"/>
  <c r="H1366" i="5"/>
  <c r="I865" i="5" l="1"/>
  <c r="J865" i="5" s="1"/>
  <c r="K865" i="5" s="1"/>
  <c r="I839" i="5"/>
  <c r="J839" i="5" s="1"/>
  <c r="K839" i="5" s="1"/>
  <c r="I790" i="5"/>
  <c r="J790" i="5" s="1"/>
  <c r="K790" i="5" s="1"/>
  <c r="I858" i="5"/>
  <c r="J858" i="5" s="1"/>
  <c r="I870" i="5"/>
  <c r="J870" i="5" s="1"/>
  <c r="H1372" i="5"/>
  <c r="I825" i="5"/>
  <c r="J825" i="5" s="1"/>
  <c r="I1006" i="5"/>
  <c r="J1006" i="5" s="1"/>
  <c r="K1006" i="5" s="1"/>
  <c r="H891" i="5"/>
  <c r="I250" i="5"/>
  <c r="J250" i="5" s="1"/>
  <c r="K250" i="5" s="1"/>
  <c r="I133" i="5"/>
  <c r="J133" i="5" s="1"/>
  <c r="K133" i="5" s="1"/>
  <c r="I853" i="5"/>
  <c r="J853" i="5" s="1"/>
  <c r="K853" i="5" s="1"/>
  <c r="H564" i="5"/>
  <c r="H1180" i="5"/>
  <c r="I194" i="5"/>
  <c r="J194" i="5" s="1"/>
  <c r="K194" i="5" s="1"/>
  <c r="I1812" i="5"/>
  <c r="J1812" i="5" s="1"/>
  <c r="K1812" i="5" s="1"/>
  <c r="H526" i="5"/>
  <c r="I1842" i="5"/>
  <c r="J1842" i="5" s="1"/>
  <c r="I1840" i="5"/>
  <c r="J1840" i="5" s="1"/>
  <c r="K1840" i="5" s="1"/>
  <c r="I1417" i="5"/>
  <c r="J1417" i="5" s="1"/>
  <c r="K1417" i="5" s="1"/>
  <c r="H1352" i="5"/>
  <c r="I813" i="5"/>
  <c r="J813" i="5" s="1"/>
  <c r="H492" i="5"/>
  <c r="I857" i="5"/>
  <c r="J857" i="5" s="1"/>
  <c r="K857" i="5" s="1"/>
  <c r="H480" i="5"/>
  <c r="H1827" i="5"/>
  <c r="H535" i="5"/>
  <c r="I804" i="5"/>
  <c r="I871" i="5"/>
  <c r="J871" i="5" s="1"/>
  <c r="K871" i="5" s="1"/>
  <c r="H558" i="5"/>
  <c r="I1782" i="5"/>
  <c r="J1782" i="5" s="1"/>
  <c r="I1350" i="5"/>
  <c r="J1350" i="5" s="1"/>
  <c r="K1350" i="5" s="1"/>
  <c r="I1253" i="5"/>
  <c r="J1253" i="5" s="1"/>
  <c r="K1253" i="5" s="1"/>
  <c r="I1213" i="5"/>
  <c r="J1213" i="5" s="1"/>
  <c r="K1213" i="5" s="1"/>
  <c r="I824" i="5"/>
  <c r="J824" i="5" s="1"/>
  <c r="K824" i="5" s="1"/>
  <c r="H161" i="5"/>
  <c r="I1848" i="5"/>
  <c r="J1848" i="5" s="1"/>
  <c r="I1416" i="5"/>
  <c r="H662" i="5"/>
  <c r="H651" i="5"/>
  <c r="I141" i="5"/>
  <c r="J141" i="5" s="1"/>
  <c r="K141" i="5" s="1"/>
  <c r="I280" i="5"/>
  <c r="J280" i="5" s="1"/>
  <c r="K280" i="5" s="1"/>
  <c r="I830" i="5"/>
  <c r="J830" i="5" s="1"/>
  <c r="K830" i="5" s="1"/>
  <c r="I985" i="5"/>
  <c r="J985" i="5" s="1"/>
  <c r="K985" i="5" s="1"/>
  <c r="H627" i="5"/>
  <c r="H1161" i="5"/>
  <c r="H1435" i="5"/>
  <c r="H1501" i="5"/>
  <c r="I808" i="5"/>
  <c r="J808" i="5" s="1"/>
  <c r="K808" i="5" s="1"/>
  <c r="I835" i="5"/>
  <c r="J835" i="5" s="1"/>
  <c r="K835" i="5" s="1"/>
  <c r="H1411" i="5"/>
  <c r="H1507" i="5"/>
  <c r="H1334" i="5"/>
  <c r="I1044" i="5"/>
  <c r="J1044" i="5" s="1"/>
  <c r="I1161" i="5"/>
  <c r="J1161" i="5" s="1"/>
  <c r="K1161" i="5" s="1"/>
  <c r="H1389" i="5"/>
  <c r="I1066" i="5"/>
  <c r="J1066" i="5" s="1"/>
  <c r="K1066" i="5" s="1"/>
  <c r="I1236" i="5"/>
  <c r="I833" i="5"/>
  <c r="J833" i="5" s="1"/>
  <c r="K833" i="5" s="1"/>
  <c r="I184" i="5"/>
  <c r="H1467" i="5"/>
  <c r="H1516" i="5"/>
  <c r="H1450" i="5"/>
  <c r="H638" i="5"/>
  <c r="I827" i="5"/>
  <c r="J827" i="5" s="1"/>
  <c r="K827" i="5" s="1"/>
  <c r="I863" i="5"/>
  <c r="J863" i="5" s="1"/>
  <c r="K863" i="5" s="1"/>
  <c r="I959" i="5"/>
  <c r="J959" i="5" s="1"/>
  <c r="K959" i="5" s="1"/>
  <c r="I1024" i="5"/>
  <c r="I788" i="5"/>
  <c r="J788" i="5" s="1"/>
  <c r="K788" i="5" s="1"/>
  <c r="I796" i="5"/>
  <c r="J796" i="5" s="1"/>
  <c r="K796" i="5" s="1"/>
  <c r="I849" i="5"/>
  <c r="J849" i="5" s="1"/>
  <c r="K849" i="5" s="1"/>
  <c r="I1499" i="5"/>
  <c r="J1499" i="5" s="1"/>
  <c r="K1499" i="5" s="1"/>
  <c r="I541" i="5"/>
  <c r="J541" i="5" s="1"/>
  <c r="K541" i="5" s="1"/>
  <c r="H597" i="5"/>
  <c r="I353" i="5"/>
  <c r="J353" i="5" s="1"/>
  <c r="K353" i="5" s="1"/>
  <c r="H436" i="5"/>
  <c r="H949" i="5"/>
  <c r="I874" i="5"/>
  <c r="J874" i="5" s="1"/>
  <c r="K874" i="5" s="1"/>
  <c r="H1699" i="5"/>
  <c r="H682" i="5"/>
  <c r="I1839" i="5"/>
  <c r="J1839" i="5" s="1"/>
  <c r="K1839" i="5" s="1"/>
  <c r="H1780" i="5"/>
  <c r="I1740" i="5"/>
  <c r="H1714" i="5"/>
  <c r="I1722" i="5"/>
  <c r="J1722" i="5" s="1"/>
  <c r="K1722" i="5" s="1"/>
  <c r="I1662" i="5"/>
  <c r="I1556" i="5"/>
  <c r="J1556" i="5" s="1"/>
  <c r="K1556" i="5" s="1"/>
  <c r="H1473" i="5"/>
  <c r="H1337" i="5"/>
  <c r="I1406" i="5"/>
  <c r="J1406" i="5" s="1"/>
  <c r="K1406" i="5" s="1"/>
  <c r="H1163" i="5"/>
  <c r="H1213" i="5"/>
  <c r="H1181" i="5"/>
  <c r="H1114" i="5"/>
  <c r="I1140" i="5"/>
  <c r="J1140" i="5" s="1"/>
  <c r="K1140" i="5" s="1"/>
  <c r="I1018" i="5"/>
  <c r="J1018" i="5" s="1"/>
  <c r="K1018" i="5" s="1"/>
  <c r="I867" i="5"/>
  <c r="J867" i="5" s="1"/>
  <c r="K867" i="5" s="1"/>
  <c r="I823" i="5"/>
  <c r="J823" i="5" s="1"/>
  <c r="K823" i="5" s="1"/>
  <c r="H724" i="5"/>
  <c r="I831" i="5"/>
  <c r="J831" i="5" s="1"/>
  <c r="K831" i="5" s="1"/>
  <c r="I855" i="5"/>
  <c r="J855" i="5" s="1"/>
  <c r="I809" i="5"/>
  <c r="J809" i="5" s="1"/>
  <c r="K809" i="5" s="1"/>
  <c r="I844" i="5"/>
  <c r="J844" i="5" s="1"/>
  <c r="K844" i="5" s="1"/>
  <c r="I570" i="5"/>
  <c r="J570" i="5" s="1"/>
  <c r="O277" i="5" s="1"/>
  <c r="H640" i="5"/>
  <c r="H543" i="5"/>
  <c r="I425" i="5"/>
  <c r="H334" i="5"/>
  <c r="H270" i="5"/>
  <c r="H548" i="5"/>
  <c r="I395" i="5"/>
  <c r="J395" i="5" s="1"/>
  <c r="K395" i="5" s="1"/>
  <c r="I143" i="5"/>
  <c r="J143" i="5" s="1"/>
  <c r="K143" i="5" s="1"/>
  <c r="I242" i="5"/>
  <c r="J242" i="5" s="1"/>
  <c r="K242" i="5" s="1"/>
  <c r="H135" i="5"/>
  <c r="H254" i="5"/>
  <c r="H146" i="5"/>
  <c r="I629" i="5"/>
  <c r="J629" i="5" s="1"/>
  <c r="K629" i="5" s="1"/>
  <c r="I583" i="5"/>
  <c r="J583" i="5" s="1"/>
  <c r="K583" i="5" s="1"/>
  <c r="H521" i="5"/>
  <c r="H475" i="5"/>
  <c r="H1848" i="5"/>
  <c r="H1800" i="5"/>
  <c r="H1826" i="5"/>
  <c r="I1774" i="5"/>
  <c r="J1774" i="5" s="1"/>
  <c r="K1774" i="5" s="1"/>
  <c r="I1850" i="5"/>
  <c r="J1850" i="5" s="1"/>
  <c r="K1850" i="5" s="1"/>
  <c r="H1706" i="5"/>
  <c r="I1601" i="5"/>
  <c r="J1601" i="5" s="1"/>
  <c r="K1601" i="5" s="1"/>
  <c r="H1560" i="5"/>
  <c r="I1538" i="5"/>
  <c r="J1538" i="5" s="1"/>
  <c r="K1538" i="5" s="1"/>
  <c r="H1433" i="5"/>
  <c r="H1347" i="5"/>
  <c r="H1320" i="5"/>
  <c r="H1348" i="5"/>
  <c r="I1276" i="5"/>
  <c r="J1276" i="5" s="1"/>
  <c r="K1276" i="5" s="1"/>
  <c r="H1236" i="5"/>
  <c r="I1185" i="5"/>
  <c r="J1185" i="5" s="1"/>
  <c r="O482" i="5" s="1"/>
  <c r="I1056" i="5"/>
  <c r="J1056" i="5" s="1"/>
  <c r="H1009" i="5"/>
  <c r="H1011" i="5"/>
  <c r="I884" i="5"/>
  <c r="J884" i="5" s="1"/>
  <c r="K884" i="5" s="1"/>
  <c r="I862" i="5"/>
  <c r="J862" i="5" s="1"/>
  <c r="K862" i="5" s="1"/>
  <c r="I821" i="5"/>
  <c r="J821" i="5" s="1"/>
  <c r="K821" i="5" s="1"/>
  <c r="I724" i="5"/>
  <c r="J724" i="5" s="1"/>
  <c r="K724" i="5" s="1"/>
  <c r="I848" i="5"/>
  <c r="J848" i="5" s="1"/>
  <c r="K848" i="5" s="1"/>
  <c r="I872" i="5"/>
  <c r="J872" i="5" s="1"/>
  <c r="K872" i="5" s="1"/>
  <c r="H607" i="5"/>
  <c r="I836" i="5"/>
  <c r="J836" i="5" s="1"/>
  <c r="K836" i="5" s="1"/>
  <c r="H671" i="5"/>
  <c r="H428" i="5"/>
  <c r="I650" i="5"/>
  <c r="J650" i="5" s="1"/>
  <c r="K650" i="5" s="1"/>
  <c r="H551" i="5"/>
  <c r="I438" i="5"/>
  <c r="J438" i="5" s="1"/>
  <c r="K438" i="5" s="1"/>
  <c r="I400" i="5"/>
  <c r="J400" i="5" s="1"/>
  <c r="K400" i="5" s="1"/>
  <c r="H329" i="5"/>
  <c r="H264" i="5"/>
  <c r="I549" i="5"/>
  <c r="J549" i="5" s="1"/>
  <c r="O270" i="5" s="1"/>
  <c r="I288" i="5"/>
  <c r="J288" i="5" s="1"/>
  <c r="H226" i="5"/>
  <c r="I238" i="5"/>
  <c r="J238" i="5" s="1"/>
  <c r="K238" i="5" s="1"/>
  <c r="I845" i="5"/>
  <c r="J845" i="5" s="1"/>
  <c r="K845" i="5" s="1"/>
  <c r="H1731" i="5"/>
  <c r="I1676" i="5"/>
  <c r="J1676" i="5" s="1"/>
  <c r="K1676" i="5" s="1"/>
  <c r="I1581" i="5"/>
  <c r="I1830" i="5"/>
  <c r="J1830" i="5" s="1"/>
  <c r="K1830" i="5" s="1"/>
  <c r="I1799" i="5"/>
  <c r="J1799" i="5" s="1"/>
  <c r="K1799" i="5" s="1"/>
  <c r="I1829" i="5"/>
  <c r="J1829" i="5" s="1"/>
  <c r="K1829" i="5" s="1"/>
  <c r="H1718" i="5"/>
  <c r="H1688" i="5"/>
  <c r="H1722" i="5"/>
  <c r="H1662" i="5"/>
  <c r="H1642" i="5"/>
  <c r="I1596" i="5"/>
  <c r="H1461" i="5"/>
  <c r="I1415" i="5"/>
  <c r="J1415" i="5" s="1"/>
  <c r="K1415" i="5" s="1"/>
  <c r="I1170" i="5"/>
  <c r="J1170" i="5" s="1"/>
  <c r="K1170" i="5" s="1"/>
  <c r="H1171" i="5"/>
  <c r="H1045" i="5"/>
  <c r="H1028" i="5"/>
  <c r="I954" i="5"/>
  <c r="J954" i="5" s="1"/>
  <c r="I876" i="5"/>
  <c r="J876" i="5" s="1"/>
  <c r="O379" i="5" s="1"/>
  <c r="I859" i="5"/>
  <c r="J859" i="5" s="1"/>
  <c r="K859" i="5" s="1"/>
  <c r="I882" i="5"/>
  <c r="H712" i="5"/>
  <c r="I840" i="5"/>
  <c r="J840" i="5" s="1"/>
  <c r="K840" i="5" s="1"/>
  <c r="I869" i="5"/>
  <c r="J869" i="5" s="1"/>
  <c r="K869" i="5" s="1"/>
  <c r="I639" i="5"/>
  <c r="J639" i="5" s="1"/>
  <c r="I828" i="5"/>
  <c r="J828" i="5" s="1"/>
  <c r="H639" i="5"/>
  <c r="H648" i="5"/>
  <c r="H541" i="5"/>
  <c r="H618" i="5"/>
  <c r="H420" i="5"/>
  <c r="H616" i="5"/>
  <c r="H538" i="5"/>
  <c r="I440" i="5"/>
  <c r="J440" i="5" s="1"/>
  <c r="K440" i="5" s="1"/>
  <c r="I513" i="5"/>
  <c r="J513" i="5" s="1"/>
  <c r="K513" i="5" s="1"/>
  <c r="I385" i="5"/>
  <c r="J385" i="5" s="1"/>
  <c r="K385" i="5" s="1"/>
  <c r="H322" i="5"/>
  <c r="H258" i="5"/>
  <c r="H377" i="5"/>
  <c r="H493" i="5"/>
  <c r="I492" i="5"/>
  <c r="I273" i="5"/>
  <c r="J273" i="5" s="1"/>
  <c r="I207" i="5"/>
  <c r="J207" i="5" s="1"/>
  <c r="K207" i="5" s="1"/>
  <c r="H381" i="5"/>
  <c r="H220" i="5"/>
  <c r="I1835" i="5"/>
  <c r="J1835" i="5" s="1"/>
  <c r="K1835" i="5" s="1"/>
  <c r="H1734" i="5"/>
  <c r="I1694" i="5"/>
  <c r="J1694" i="5" s="1"/>
  <c r="K1694" i="5" s="1"/>
  <c r="H1639" i="5"/>
  <c r="I1650" i="5"/>
  <c r="J1650" i="5" s="1"/>
  <c r="O637" i="5" s="1"/>
  <c r="H1594" i="5"/>
  <c r="I1582" i="5"/>
  <c r="H1666" i="5"/>
  <c r="H1429" i="5"/>
  <c r="H1463" i="5"/>
  <c r="H1314" i="5"/>
  <c r="H1327" i="5"/>
  <c r="H1373" i="5"/>
  <c r="I1221" i="5"/>
  <c r="J1221" i="5" s="1"/>
  <c r="K1221" i="5" s="1"/>
  <c r="I1243" i="5"/>
  <c r="J1243" i="5" s="1"/>
  <c r="K1243" i="5" s="1"/>
  <c r="I1181" i="5"/>
  <c r="J1181" i="5" s="1"/>
  <c r="K1181" i="5" s="1"/>
  <c r="H1211" i="5"/>
  <c r="I1028" i="5"/>
  <c r="J1028" i="5" s="1"/>
  <c r="K1028" i="5" s="1"/>
  <c r="I1047" i="5"/>
  <c r="J1047" i="5" s="1"/>
  <c r="K1047" i="5" s="1"/>
  <c r="I868" i="5"/>
  <c r="J868" i="5" s="1"/>
  <c r="K868" i="5" s="1"/>
  <c r="H833" i="5"/>
  <c r="H731" i="5"/>
  <c r="I854" i="5"/>
  <c r="J854" i="5" s="1"/>
  <c r="K854" i="5" s="1"/>
  <c r="I866" i="5"/>
  <c r="J866" i="5" s="1"/>
  <c r="K866" i="5" s="1"/>
  <c r="I850" i="5"/>
  <c r="J850" i="5" s="1"/>
  <c r="K850" i="5" s="1"/>
  <c r="I880" i="5"/>
  <c r="J880" i="5" s="1"/>
  <c r="K880" i="5" s="1"/>
  <c r="I832" i="5"/>
  <c r="J832" i="5" s="1"/>
  <c r="K832" i="5" s="1"/>
  <c r="I856" i="5"/>
  <c r="J856" i="5" s="1"/>
  <c r="K856" i="5" s="1"/>
  <c r="I807" i="5"/>
  <c r="J807" i="5" s="1"/>
  <c r="I879" i="5"/>
  <c r="J879" i="5" s="1"/>
  <c r="K879" i="5" s="1"/>
  <c r="I785" i="5"/>
  <c r="J785" i="5" s="1"/>
  <c r="K785" i="5" s="1"/>
  <c r="I820" i="5"/>
  <c r="J820" i="5" s="1"/>
  <c r="K820" i="5" s="1"/>
  <c r="H567" i="5"/>
  <c r="H534" i="5"/>
  <c r="H672" i="5"/>
  <c r="I838" i="5"/>
  <c r="J838" i="5" s="1"/>
  <c r="K838" i="5" s="1"/>
  <c r="I413" i="5"/>
  <c r="J413" i="5" s="1"/>
  <c r="K413" i="5" s="1"/>
  <c r="H245" i="5"/>
  <c r="H481" i="5"/>
  <c r="I287" i="5"/>
  <c r="J287" i="5" s="1"/>
  <c r="K287" i="5" s="1"/>
  <c r="I269" i="5"/>
  <c r="J269" i="5" s="1"/>
  <c r="K269" i="5" s="1"/>
  <c r="H150" i="5"/>
  <c r="I198" i="5"/>
  <c r="J198" i="5" s="1"/>
  <c r="K198" i="5" s="1"/>
  <c r="I829" i="5"/>
  <c r="J829" i="5" s="1"/>
  <c r="K829" i="5" s="1"/>
  <c r="H1282" i="5"/>
  <c r="H401" i="5"/>
  <c r="I1807" i="5"/>
  <c r="J1807" i="5" s="1"/>
  <c r="K1807" i="5" s="1"/>
  <c r="H1747" i="5"/>
  <c r="I1825" i="5"/>
  <c r="J1825" i="5" s="1"/>
  <c r="K1825" i="5" s="1"/>
  <c r="H1712" i="5"/>
  <c r="I1703" i="5"/>
  <c r="J1703" i="5" s="1"/>
  <c r="K1703" i="5" s="1"/>
  <c r="I1646" i="5"/>
  <c r="J1646" i="5" s="1"/>
  <c r="K1646" i="5" s="1"/>
  <c r="I1712" i="5"/>
  <c r="H1616" i="5"/>
  <c r="I1667" i="5"/>
  <c r="J1667" i="5" s="1"/>
  <c r="K1667" i="5" s="1"/>
  <c r="H1359" i="5"/>
  <c r="H1419" i="5"/>
  <c r="I1311" i="5"/>
  <c r="J1311" i="5" s="1"/>
  <c r="K1311" i="5" s="1"/>
  <c r="I1268" i="5"/>
  <c r="J1268" i="5" s="1"/>
  <c r="K1268" i="5" s="1"/>
  <c r="I1291" i="5"/>
  <c r="J1291" i="5" s="1"/>
  <c r="K1291" i="5" s="1"/>
  <c r="H1240" i="5"/>
  <c r="I1165" i="5"/>
  <c r="J1165" i="5" s="1"/>
  <c r="K1165" i="5" s="1"/>
  <c r="I860" i="5"/>
  <c r="J860" i="5" s="1"/>
  <c r="K860" i="5" s="1"/>
  <c r="H703" i="5"/>
  <c r="I883" i="5"/>
  <c r="J883" i="5" s="1"/>
  <c r="K883" i="5" s="1"/>
  <c r="I851" i="5"/>
  <c r="J851" i="5" s="1"/>
  <c r="K851" i="5" s="1"/>
  <c r="I847" i="5"/>
  <c r="J847" i="5" s="1"/>
  <c r="K847" i="5" s="1"/>
  <c r="I842" i="5"/>
  <c r="J842" i="5" s="1"/>
  <c r="K842" i="5" s="1"/>
  <c r="I761" i="5"/>
  <c r="J761" i="5" s="1"/>
  <c r="K761" i="5" s="1"/>
  <c r="I877" i="5"/>
  <c r="J877" i="5" s="1"/>
  <c r="K877" i="5" s="1"/>
  <c r="I843" i="5"/>
  <c r="J843" i="5" s="1"/>
  <c r="I873" i="5"/>
  <c r="J873" i="5" s="1"/>
  <c r="I607" i="5"/>
  <c r="J607" i="5" s="1"/>
  <c r="K607" i="5" s="1"/>
  <c r="H503" i="5"/>
  <c r="I741" i="5"/>
  <c r="J741" i="5" s="1"/>
  <c r="H625" i="5"/>
  <c r="I414" i="5"/>
  <c r="J414" i="5" s="1"/>
  <c r="I483" i="5"/>
  <c r="J483" i="5" s="1"/>
  <c r="K483" i="5" s="1"/>
  <c r="H366" i="5"/>
  <c r="H304" i="5"/>
  <c r="I455" i="5"/>
  <c r="J455" i="5" s="1"/>
  <c r="K455" i="5" s="1"/>
  <c r="H523" i="5"/>
  <c r="I175" i="5"/>
  <c r="J175" i="5" s="1"/>
  <c r="K175" i="5" s="1"/>
  <c r="I316" i="5"/>
  <c r="J316" i="5" s="1"/>
  <c r="K316" i="5" s="1"/>
  <c r="H204" i="5"/>
  <c r="I329" i="5"/>
  <c r="J329" i="5" s="1"/>
  <c r="K329" i="5" s="1"/>
  <c r="H157" i="5"/>
  <c r="H209" i="5"/>
  <c r="H1603" i="5"/>
  <c r="H903" i="5"/>
  <c r="H1767" i="5"/>
  <c r="H1844" i="5"/>
  <c r="I1800" i="5"/>
  <c r="J1800" i="5" s="1"/>
  <c r="O687" i="5" s="1"/>
  <c r="H1760" i="5"/>
  <c r="I1671" i="5"/>
  <c r="J1671" i="5" s="1"/>
  <c r="O644" i="5" s="1"/>
  <c r="H1694" i="5"/>
  <c r="H1391" i="5"/>
  <c r="I1395" i="5"/>
  <c r="J1395" i="5" s="1"/>
  <c r="O552" i="5" s="1"/>
  <c r="H1408" i="5"/>
  <c r="H1340" i="5"/>
  <c r="I1390" i="5"/>
  <c r="J1390" i="5" s="1"/>
  <c r="K1390" i="5" s="1"/>
  <c r="H1197" i="5"/>
  <c r="I1245" i="5"/>
  <c r="J1245" i="5" s="1"/>
  <c r="K1245" i="5" s="1"/>
  <c r="I1205" i="5"/>
  <c r="J1205" i="5" s="1"/>
  <c r="K1205" i="5" s="1"/>
  <c r="H1109" i="5"/>
  <c r="H1179" i="5"/>
  <c r="H1034" i="5"/>
  <c r="I1051" i="5"/>
  <c r="J1051" i="5" s="1"/>
  <c r="K1051" i="5" s="1"/>
  <c r="I852" i="5"/>
  <c r="J852" i="5" s="1"/>
  <c r="I878" i="5"/>
  <c r="J878" i="5" s="1"/>
  <c r="K878" i="5" s="1"/>
  <c r="I846" i="5"/>
  <c r="J846" i="5" s="1"/>
  <c r="I841" i="5"/>
  <c r="J841" i="5" s="1"/>
  <c r="K841" i="5" s="1"/>
  <c r="I834" i="5"/>
  <c r="J834" i="5" s="1"/>
  <c r="I864" i="5"/>
  <c r="J864" i="5" s="1"/>
  <c r="O375" i="5" s="1"/>
  <c r="I881" i="5"/>
  <c r="J881" i="5" s="1"/>
  <c r="K881" i="5" s="1"/>
  <c r="I627" i="5"/>
  <c r="J627" i="5" s="1"/>
  <c r="I581" i="5"/>
  <c r="J581" i="5" s="1"/>
  <c r="K581" i="5" s="1"/>
  <c r="I596" i="5"/>
  <c r="J596" i="5" s="1"/>
  <c r="K596" i="5" s="1"/>
  <c r="H595" i="5"/>
  <c r="H465" i="5"/>
  <c r="H358" i="5"/>
  <c r="H298" i="5"/>
  <c r="H491" i="5"/>
  <c r="I420" i="5"/>
  <c r="H447" i="5"/>
  <c r="I523" i="5"/>
  <c r="J523" i="5" s="1"/>
  <c r="K523" i="5" s="1"/>
  <c r="I182" i="5"/>
  <c r="J182" i="5" s="1"/>
  <c r="K182" i="5" s="1"/>
  <c r="I186" i="5"/>
  <c r="J186" i="5" s="1"/>
  <c r="H310" i="5"/>
  <c r="I172" i="5"/>
  <c r="J172" i="5" s="1"/>
  <c r="K172" i="5" s="1"/>
  <c r="H193" i="5"/>
  <c r="I1210" i="5"/>
  <c r="I527" i="5"/>
  <c r="J527" i="5" s="1"/>
  <c r="K527" i="5" s="1"/>
  <c r="I1824" i="5"/>
  <c r="J1824" i="5" s="1"/>
  <c r="K1824" i="5" s="1"/>
  <c r="I1843" i="5"/>
  <c r="J1843" i="5" s="1"/>
  <c r="K1843" i="5" s="1"/>
  <c r="I1749" i="5"/>
  <c r="J1749" i="5" s="1"/>
  <c r="O670" i="5" s="1"/>
  <c r="H1658" i="5"/>
  <c r="I1629" i="5"/>
  <c r="J1629" i="5" s="1"/>
  <c r="K1629" i="5" s="1"/>
  <c r="H1676" i="5"/>
  <c r="I1691" i="5"/>
  <c r="J1691" i="5" s="1"/>
  <c r="K1691" i="5" s="1"/>
  <c r="I1609" i="5"/>
  <c r="J1609" i="5" s="1"/>
  <c r="K1609" i="5" s="1"/>
  <c r="H1416" i="5"/>
  <c r="H1393" i="5"/>
  <c r="I1323" i="5"/>
  <c r="J1323" i="5" s="1"/>
  <c r="O528" i="5" s="1"/>
  <c r="H1394" i="5"/>
  <c r="I1286" i="5"/>
  <c r="J1286" i="5" s="1"/>
  <c r="K1286" i="5" s="1"/>
  <c r="H1189" i="5"/>
  <c r="I1142" i="5"/>
  <c r="J1142" i="5" s="1"/>
  <c r="K1142" i="5" s="1"/>
  <c r="H1176" i="5"/>
  <c r="I936" i="5"/>
  <c r="J936" i="5" s="1"/>
  <c r="K936" i="5" s="1"/>
  <c r="H989" i="5"/>
  <c r="H1048" i="5"/>
  <c r="H915" i="5"/>
  <c r="H847" i="5"/>
  <c r="I875" i="5"/>
  <c r="J875" i="5" s="1"/>
  <c r="K875" i="5" s="1"/>
  <c r="I822" i="5"/>
  <c r="J822" i="5" s="1"/>
  <c r="I826" i="5"/>
  <c r="J826" i="5" s="1"/>
  <c r="K826" i="5" s="1"/>
  <c r="I861" i="5"/>
  <c r="J861" i="5" s="1"/>
  <c r="O374" i="5" s="1"/>
  <c r="I457" i="5"/>
  <c r="J457" i="5" s="1"/>
  <c r="K457" i="5" s="1"/>
  <c r="H349" i="5"/>
  <c r="H276" i="5"/>
  <c r="I493" i="5"/>
  <c r="J493" i="5" s="1"/>
  <c r="K493" i="5" s="1"/>
  <c r="I519" i="5"/>
  <c r="J519" i="5" s="1"/>
  <c r="K519" i="5" s="1"/>
  <c r="I427" i="5"/>
  <c r="J427" i="5" s="1"/>
  <c r="K427" i="5" s="1"/>
  <c r="H294" i="5"/>
  <c r="H171" i="5"/>
  <c r="I324" i="5"/>
  <c r="J324" i="5" s="1"/>
  <c r="H153" i="5"/>
  <c r="I837" i="5"/>
  <c r="J837" i="5" s="1"/>
  <c r="K1749" i="5"/>
  <c r="K1323" i="5"/>
  <c r="K1782" i="5"/>
  <c r="O681" i="5"/>
  <c r="K954" i="5"/>
  <c r="O405" i="5"/>
  <c r="K1800" i="5"/>
  <c r="K1671" i="5"/>
  <c r="O502" i="5"/>
  <c r="H1817" i="5"/>
  <c r="H1794" i="5"/>
  <c r="H1799" i="5"/>
  <c r="H1774" i="5"/>
  <c r="H1813" i="5"/>
  <c r="H1790" i="5"/>
  <c r="I1784" i="5"/>
  <c r="J1784" i="5" s="1"/>
  <c r="K1784" i="5" s="1"/>
  <c r="H1793" i="5"/>
  <c r="H1757" i="5"/>
  <c r="I1828" i="5"/>
  <c r="J1828" i="5" s="1"/>
  <c r="K1828" i="5" s="1"/>
  <c r="I1802" i="5"/>
  <c r="J1802" i="5" s="1"/>
  <c r="K1802" i="5" s="1"/>
  <c r="H1823" i="5"/>
  <c r="I1770" i="5"/>
  <c r="J1770" i="5" s="1"/>
  <c r="I1745" i="5"/>
  <c r="J1745" i="5" s="1"/>
  <c r="K1745" i="5" s="1"/>
  <c r="I1710" i="5"/>
  <c r="J1710" i="5" s="1"/>
  <c r="H1835" i="5"/>
  <c r="H1755" i="5"/>
  <c r="I1846" i="5"/>
  <c r="J1846" i="5" s="1"/>
  <c r="K1846" i="5" s="1"/>
  <c r="I1743" i="5"/>
  <c r="J1743" i="5" s="1"/>
  <c r="I1754" i="5"/>
  <c r="J1754" i="5" s="1"/>
  <c r="K1754" i="5" s="1"/>
  <c r="H1709" i="5"/>
  <c r="H1680" i="5"/>
  <c r="H1652" i="5"/>
  <c r="H1763" i="5"/>
  <c r="I1719" i="5"/>
  <c r="J1719" i="5" s="1"/>
  <c r="H1692" i="5"/>
  <c r="H1704" i="5"/>
  <c r="I1674" i="5"/>
  <c r="J1674" i="5" s="1"/>
  <c r="I1700" i="5"/>
  <c r="J1700" i="5" s="1"/>
  <c r="K1700" i="5" s="1"/>
  <c r="I1681" i="5"/>
  <c r="J1681" i="5" s="1"/>
  <c r="K1681" i="5" s="1"/>
  <c r="I1654" i="5"/>
  <c r="J1654" i="5" s="1"/>
  <c r="K1654" i="5" s="1"/>
  <c r="I1752" i="5"/>
  <c r="J1752" i="5" s="1"/>
  <c r="I1709" i="5"/>
  <c r="J1709" i="5" s="1"/>
  <c r="K1709" i="5" s="1"/>
  <c r="I1680" i="5"/>
  <c r="J1680" i="5" s="1"/>
  <c r="H1657" i="5"/>
  <c r="H1719" i="5"/>
  <c r="I1657" i="5"/>
  <c r="J1657" i="5" s="1"/>
  <c r="K1657" i="5" s="1"/>
  <c r="H1620" i="5"/>
  <c r="H1600" i="5"/>
  <c r="I1585" i="5"/>
  <c r="J1585" i="5" s="1"/>
  <c r="K1585" i="5" s="1"/>
  <c r="H1636" i="5"/>
  <c r="H1593" i="5"/>
  <c r="H1675" i="5"/>
  <c r="H1632" i="5"/>
  <c r="I1643" i="5"/>
  <c r="J1643" i="5" s="1"/>
  <c r="K1643" i="5" s="1"/>
  <c r="H1607" i="5"/>
  <c r="I1611" i="5"/>
  <c r="J1611" i="5" s="1"/>
  <c r="I1604" i="5"/>
  <c r="H1585" i="5"/>
  <c r="I1566" i="5"/>
  <c r="H1535" i="5"/>
  <c r="J1416" i="5"/>
  <c r="H1464" i="5"/>
  <c r="H1610" i="5"/>
  <c r="H1570" i="5"/>
  <c r="H1545" i="5"/>
  <c r="I1602" i="5"/>
  <c r="J1602" i="5" s="1"/>
  <c r="I1549" i="5"/>
  <c r="I1531" i="5"/>
  <c r="J1531" i="5" s="1"/>
  <c r="K1531" i="5" s="1"/>
  <c r="H1582" i="5"/>
  <c r="I1551" i="5"/>
  <c r="J1551" i="5" s="1"/>
  <c r="I1570" i="5"/>
  <c r="J1570" i="5" s="1"/>
  <c r="K1570" i="5" s="1"/>
  <c r="I1546" i="5"/>
  <c r="I1526" i="5"/>
  <c r="J1526" i="5" s="1"/>
  <c r="K1526" i="5" s="1"/>
  <c r="H1493" i="5"/>
  <c r="I1454" i="5"/>
  <c r="J1454" i="5" s="1"/>
  <c r="K1454" i="5" s="1"/>
  <c r="I1424" i="5"/>
  <c r="J1424" i="5" s="1"/>
  <c r="K1424" i="5" s="1"/>
  <c r="I1519" i="5"/>
  <c r="J1519" i="5" s="1"/>
  <c r="K1519" i="5" s="1"/>
  <c r="I1495" i="5"/>
  <c r="J1495" i="5" s="1"/>
  <c r="K1495" i="5" s="1"/>
  <c r="I1447" i="5"/>
  <c r="J1447" i="5" s="1"/>
  <c r="K1447" i="5" s="1"/>
  <c r="H1628" i="5"/>
  <c r="I1543" i="5"/>
  <c r="J1543" i="5" s="1"/>
  <c r="K1543" i="5" s="1"/>
  <c r="H1519" i="5"/>
  <c r="I1496" i="5"/>
  <c r="J1496" i="5" s="1"/>
  <c r="K1496" i="5" s="1"/>
  <c r="I1456" i="5"/>
  <c r="J1456" i="5" s="1"/>
  <c r="K1456" i="5" s="1"/>
  <c r="I1489" i="5"/>
  <c r="J1489" i="5" s="1"/>
  <c r="K1489" i="5" s="1"/>
  <c r="H1468" i="5"/>
  <c r="I1449" i="5"/>
  <c r="J1449" i="5" s="1"/>
  <c r="I1530" i="5"/>
  <c r="H1497" i="5"/>
  <c r="H1465" i="5"/>
  <c r="I1420" i="5"/>
  <c r="J1420" i="5" s="1"/>
  <c r="K1420" i="5" s="1"/>
  <c r="H1611" i="5"/>
  <c r="H1531" i="5"/>
  <c r="I1492" i="5"/>
  <c r="J1492" i="5" s="1"/>
  <c r="K1492" i="5" s="1"/>
  <c r="H1459" i="5"/>
  <c r="I1426" i="5"/>
  <c r="J1426" i="5" s="1"/>
  <c r="K1426" i="5" s="1"/>
  <c r="H1409" i="5"/>
  <c r="I1386" i="5"/>
  <c r="J1386" i="5" s="1"/>
  <c r="H1364" i="5"/>
  <c r="H1430" i="5"/>
  <c r="I1507" i="5"/>
  <c r="J1507" i="5" s="1"/>
  <c r="K1507" i="5" s="1"/>
  <c r="I1408" i="5"/>
  <c r="J1408" i="5" s="1"/>
  <c r="K1408" i="5" s="1"/>
  <c r="H1365" i="5"/>
  <c r="H1333" i="5"/>
  <c r="H1405" i="5"/>
  <c r="I1379" i="5"/>
  <c r="J1379" i="5" s="1"/>
  <c r="K1379" i="5" s="1"/>
  <c r="H1328" i="5"/>
  <c r="I1483" i="5"/>
  <c r="J1483" i="5" s="1"/>
  <c r="K1483" i="5" s="1"/>
  <c r="I1401" i="5"/>
  <c r="J1401" i="5" s="1"/>
  <c r="H1382" i="5"/>
  <c r="I1356" i="5"/>
  <c r="J1356" i="5" s="1"/>
  <c r="I1324" i="5"/>
  <c r="J1324" i="5" s="1"/>
  <c r="K1324" i="5" s="1"/>
  <c r="H1470" i="5"/>
  <c r="I1407" i="5"/>
  <c r="J1407" i="5" s="1"/>
  <c r="H1388" i="5"/>
  <c r="I1343" i="5"/>
  <c r="J1343" i="5" s="1"/>
  <c r="K1343" i="5" s="1"/>
  <c r="H1321" i="5"/>
  <c r="H1378" i="5"/>
  <c r="H1357" i="5"/>
  <c r="H1283" i="5"/>
  <c r="H1363" i="5"/>
  <c r="I1308" i="5"/>
  <c r="J1308" i="5" s="1"/>
  <c r="I1364" i="5"/>
  <c r="J1364" i="5" s="1"/>
  <c r="K1364" i="5" s="1"/>
  <c r="H1307" i="5"/>
  <c r="I1544" i="5"/>
  <c r="J1544" i="5" s="1"/>
  <c r="K1544" i="5" s="1"/>
  <c r="I1365" i="5"/>
  <c r="J1365" i="5" s="1"/>
  <c r="H1309" i="5"/>
  <c r="H1422" i="5"/>
  <c r="I1313" i="5"/>
  <c r="J1313" i="5" s="1"/>
  <c r="K1313" i="5" s="1"/>
  <c r="H1298" i="5"/>
  <c r="H1255" i="5"/>
  <c r="H1253" i="5"/>
  <c r="H1230" i="5"/>
  <c r="I1204" i="5"/>
  <c r="I1176" i="5"/>
  <c r="J1176" i="5" s="1"/>
  <c r="H1154" i="5"/>
  <c r="H1478" i="5"/>
  <c r="H1281" i="5"/>
  <c r="I1267" i="5"/>
  <c r="J1267" i="5" s="1"/>
  <c r="K1267" i="5" s="1"/>
  <c r="H1245" i="5"/>
  <c r="I1203" i="5"/>
  <c r="J1203" i="5" s="1"/>
  <c r="I1202" i="5"/>
  <c r="J1202" i="5" s="1"/>
  <c r="K1202" i="5" s="1"/>
  <c r="I1355" i="5"/>
  <c r="J1355" i="5" s="1"/>
  <c r="K1355" i="5" s="1"/>
  <c r="I1273" i="5"/>
  <c r="J1273" i="5" s="1"/>
  <c r="K1273" i="5" s="1"/>
  <c r="I1271" i="5"/>
  <c r="J1271" i="5" s="1"/>
  <c r="K1271" i="5" s="1"/>
  <c r="H1219" i="5"/>
  <c r="H1218" i="5"/>
  <c r="H1217" i="5"/>
  <c r="I1193" i="5"/>
  <c r="J1193" i="5" s="1"/>
  <c r="K1193" i="5" s="1"/>
  <c r="I1189" i="5"/>
  <c r="J1189" i="5" s="1"/>
  <c r="K1189" i="5" s="1"/>
  <c r="I1159" i="5"/>
  <c r="J1159" i="5" s="1"/>
  <c r="K1159" i="5" s="1"/>
  <c r="I1153" i="5"/>
  <c r="J1153" i="5" s="1"/>
  <c r="K1153" i="5" s="1"/>
  <c r="I1155" i="5"/>
  <c r="J1155" i="5" s="1"/>
  <c r="I1157" i="5"/>
  <c r="J1157" i="5" s="1"/>
  <c r="K1157" i="5" s="1"/>
  <c r="H1302" i="5"/>
  <c r="I1263" i="5"/>
  <c r="J1263" i="5" s="1"/>
  <c r="I1262" i="5"/>
  <c r="J1262" i="5" s="1"/>
  <c r="K1262" i="5" s="1"/>
  <c r="I1259" i="5"/>
  <c r="J1259" i="5" s="1"/>
  <c r="K1259" i="5" s="1"/>
  <c r="H1232" i="5"/>
  <c r="I1206" i="5"/>
  <c r="J1206" i="5" s="1"/>
  <c r="H1306" i="5"/>
  <c r="I1260" i="5"/>
  <c r="J1260" i="5" s="1"/>
  <c r="H1231" i="5"/>
  <c r="H1228" i="5"/>
  <c r="H1227" i="5"/>
  <c r="I1272" i="5"/>
  <c r="J1272" i="5" s="1"/>
  <c r="H1164" i="5"/>
  <c r="I1246" i="5"/>
  <c r="J1246" i="5" s="1"/>
  <c r="K1246" i="5" s="1"/>
  <c r="H1056" i="5"/>
  <c r="I1132" i="5"/>
  <c r="J1132" i="5" s="1"/>
  <c r="K1132" i="5" s="1"/>
  <c r="I1035" i="5"/>
  <c r="J1035" i="5" s="1"/>
  <c r="H1249" i="5"/>
  <c r="I1108" i="5"/>
  <c r="J1108" i="5" s="1"/>
  <c r="K1108" i="5" s="1"/>
  <c r="I1012" i="5"/>
  <c r="J1012" i="5" s="1"/>
  <c r="K1012" i="5" s="1"/>
  <c r="I1011" i="5"/>
  <c r="J1011" i="5" s="1"/>
  <c r="I1009" i="5"/>
  <c r="J1009" i="5" s="1"/>
  <c r="K1009" i="5" s="1"/>
  <c r="H1118" i="5"/>
  <c r="I1076" i="5"/>
  <c r="J1076" i="5" s="1"/>
  <c r="K1076" i="5" s="1"/>
  <c r="H1124" i="5"/>
  <c r="H1060" i="5"/>
  <c r="I977" i="5"/>
  <c r="J977" i="5" s="1"/>
  <c r="K977" i="5" s="1"/>
  <c r="I1081" i="5"/>
  <c r="J1081" i="5" s="1"/>
  <c r="K1081" i="5" s="1"/>
  <c r="I979" i="5"/>
  <c r="J979" i="5" s="1"/>
  <c r="K979" i="5" s="1"/>
  <c r="H938" i="5"/>
  <c r="I1075" i="5"/>
  <c r="J1075" i="5" s="1"/>
  <c r="K1075" i="5" s="1"/>
  <c r="H988" i="5"/>
  <c r="I949" i="5"/>
  <c r="J949" i="5" s="1"/>
  <c r="K949" i="5" s="1"/>
  <c r="H1016" i="5"/>
  <c r="H918" i="5"/>
  <c r="H846" i="5"/>
  <c r="I1077" i="5"/>
  <c r="J1077" i="5" s="1"/>
  <c r="H962" i="5"/>
  <c r="H843" i="5"/>
  <c r="I987" i="5"/>
  <c r="J987" i="5" s="1"/>
  <c r="I700" i="5"/>
  <c r="J700" i="5" s="1"/>
  <c r="K700" i="5" s="1"/>
  <c r="H778" i="5"/>
  <c r="H781" i="5"/>
  <c r="K324" i="5"/>
  <c r="O195" i="5"/>
  <c r="I1815" i="5"/>
  <c r="J1815" i="5" s="1"/>
  <c r="I1792" i="5"/>
  <c r="J1792" i="5" s="1"/>
  <c r="K1792" i="5" s="1"/>
  <c r="H1847" i="5"/>
  <c r="H1824" i="5"/>
  <c r="I1797" i="5"/>
  <c r="J1797" i="5" s="1"/>
  <c r="H1759" i="5"/>
  <c r="H1838" i="5"/>
  <c r="I1811" i="5"/>
  <c r="J1811" i="5" s="1"/>
  <c r="K1811" i="5" s="1"/>
  <c r="I1788" i="5"/>
  <c r="J1788" i="5" s="1"/>
  <c r="H1809" i="5"/>
  <c r="I1775" i="5"/>
  <c r="J1775" i="5" s="1"/>
  <c r="K1775" i="5" s="1"/>
  <c r="H1741" i="5"/>
  <c r="H1850" i="5"/>
  <c r="H1821" i="5"/>
  <c r="H1765" i="5"/>
  <c r="H1812" i="5"/>
  <c r="I1737" i="5"/>
  <c r="J1737" i="5" s="1"/>
  <c r="I1706" i="5"/>
  <c r="J1706" i="5" s="1"/>
  <c r="K1706" i="5" s="1"/>
  <c r="H1739" i="5"/>
  <c r="H1802" i="5"/>
  <c r="H1752" i="5"/>
  <c r="H1768" i="5"/>
  <c r="H1807" i="5"/>
  <c r="I1821" i="5"/>
  <c r="J1821" i="5" s="1"/>
  <c r="H1705" i="5"/>
  <c r="H1730" i="5"/>
  <c r="I1649" i="5"/>
  <c r="J1649" i="5" s="1"/>
  <c r="K1649" i="5" s="1"/>
  <c r="I1687" i="5"/>
  <c r="J1687" i="5" s="1"/>
  <c r="K1687" i="5" s="1"/>
  <c r="H1671" i="5"/>
  <c r="H1798" i="5"/>
  <c r="I1684" i="5"/>
  <c r="J1684" i="5" s="1"/>
  <c r="K1684" i="5" s="1"/>
  <c r="I1648" i="5"/>
  <c r="J1648" i="5" s="1"/>
  <c r="K1648" i="5" s="1"/>
  <c r="I1696" i="5"/>
  <c r="I1664" i="5"/>
  <c r="J1664" i="5" s="1"/>
  <c r="K1664" i="5" s="1"/>
  <c r="H1770" i="5"/>
  <c r="I1733" i="5"/>
  <c r="J1733" i="5" s="1"/>
  <c r="K1733" i="5" s="1"/>
  <c r="I1678" i="5"/>
  <c r="H1650" i="5"/>
  <c r="I1708" i="5"/>
  <c r="J1708" i="5" s="1"/>
  <c r="K1708" i="5" s="1"/>
  <c r="H1679" i="5"/>
  <c r="I1652" i="5"/>
  <c r="I1644" i="5"/>
  <c r="J1644" i="5" s="1"/>
  <c r="I1619" i="5"/>
  <c r="J1619" i="5" s="1"/>
  <c r="K1619" i="5" s="1"/>
  <c r="I1599" i="5"/>
  <c r="J1599" i="5" s="1"/>
  <c r="H1690" i="5"/>
  <c r="I1625" i="5"/>
  <c r="J1625" i="5" s="1"/>
  <c r="K1625" i="5" s="1"/>
  <c r="I1592" i="5"/>
  <c r="J1592" i="5" s="1"/>
  <c r="K1592" i="5" s="1"/>
  <c r="H1629" i="5"/>
  <c r="I1636" i="5"/>
  <c r="J1636" i="5" s="1"/>
  <c r="K1636" i="5" s="1"/>
  <c r="I1600" i="5"/>
  <c r="J1600" i="5" s="1"/>
  <c r="K1600" i="5" s="1"/>
  <c r="H1645" i="5"/>
  <c r="H1630" i="5"/>
  <c r="H1602" i="5"/>
  <c r="H1583" i="5"/>
  <c r="I1561" i="5"/>
  <c r="J1561" i="5" s="1"/>
  <c r="K1561" i="5" s="1"/>
  <c r="I1564" i="5"/>
  <c r="H1547" i="5"/>
  <c r="H1689" i="5"/>
  <c r="H1590" i="5"/>
  <c r="H1574" i="5"/>
  <c r="H1549" i="5"/>
  <c r="H1567" i="5"/>
  <c r="H1604" i="5"/>
  <c r="I1580" i="5"/>
  <c r="J1580" i="5" s="1"/>
  <c r="K1580" i="5" s="1"/>
  <c r="I1542" i="5"/>
  <c r="J1542" i="5" s="1"/>
  <c r="H1525" i="5"/>
  <c r="I1486" i="5"/>
  <c r="J1486" i="5" s="1"/>
  <c r="K1486" i="5" s="1"/>
  <c r="H1453" i="5"/>
  <c r="I1422" i="5"/>
  <c r="J1422" i="5" s="1"/>
  <c r="H1466" i="5"/>
  <c r="I1540" i="5"/>
  <c r="J1540" i="5" s="1"/>
  <c r="K1540" i="5" s="1"/>
  <c r="H1495" i="5"/>
  <c r="I1474" i="5"/>
  <c r="J1474" i="5" s="1"/>
  <c r="K1474" i="5" s="1"/>
  <c r="H1455" i="5"/>
  <c r="I1434" i="5"/>
  <c r="J1434" i="5" s="1"/>
  <c r="H1534" i="5"/>
  <c r="H1508" i="5"/>
  <c r="I1467" i="5"/>
  <c r="J1467" i="5" s="1"/>
  <c r="H1444" i="5"/>
  <c r="I1421" i="5"/>
  <c r="J1421" i="5" s="1"/>
  <c r="K1421" i="5" s="1"/>
  <c r="H1529" i="5"/>
  <c r="I1490" i="5"/>
  <c r="J1490" i="5" s="1"/>
  <c r="K1490" i="5" s="1"/>
  <c r="I1458" i="5"/>
  <c r="J1458" i="5" s="1"/>
  <c r="I1524" i="5"/>
  <c r="J1524" i="5" s="1"/>
  <c r="H1491" i="5"/>
  <c r="I1452" i="5"/>
  <c r="J1452" i="5" s="1"/>
  <c r="H1486" i="5"/>
  <c r="I1429" i="5"/>
  <c r="J1429" i="5" s="1"/>
  <c r="K1429" i="5" s="1"/>
  <c r="I1383" i="5"/>
  <c r="J1383" i="5" s="1"/>
  <c r="I1354" i="5"/>
  <c r="J1354" i="5" s="1"/>
  <c r="K1354" i="5" s="1"/>
  <c r="I1405" i="5"/>
  <c r="J1405" i="5" s="1"/>
  <c r="K1405" i="5" s="1"/>
  <c r="H1386" i="5"/>
  <c r="I1360" i="5"/>
  <c r="J1360" i="5" s="1"/>
  <c r="K1360" i="5" s="1"/>
  <c r="I1328" i="5"/>
  <c r="J1328" i="5" s="1"/>
  <c r="K1328" i="5" s="1"/>
  <c r="H1312" i="5"/>
  <c r="H1512" i="5"/>
  <c r="H1462" i="5"/>
  <c r="I1398" i="5"/>
  <c r="J1398" i="5" s="1"/>
  <c r="I1347" i="5"/>
  <c r="J1347" i="5" s="1"/>
  <c r="H1323" i="5"/>
  <c r="J1204" i="5"/>
  <c r="K1204" i="5" s="1"/>
  <c r="I1321" i="5"/>
  <c r="J1321" i="5" s="1"/>
  <c r="K1321" i="5" s="1"/>
  <c r="H1520" i="5"/>
  <c r="I1469" i="5"/>
  <c r="J1469" i="5" s="1"/>
  <c r="K1469" i="5" s="1"/>
  <c r="H1385" i="5"/>
  <c r="H1367" i="5"/>
  <c r="I1527" i="5"/>
  <c r="J1527" i="5" s="1"/>
  <c r="I1431" i="5"/>
  <c r="J1431" i="5" s="1"/>
  <c r="I1400" i="5"/>
  <c r="J1400" i="5" s="1"/>
  <c r="K1400" i="5" s="1"/>
  <c r="H1375" i="5"/>
  <c r="I1352" i="5"/>
  <c r="J1352" i="5" s="1"/>
  <c r="K1352" i="5" s="1"/>
  <c r="H1332" i="5"/>
  <c r="I1413" i="5"/>
  <c r="J1413" i="5" s="1"/>
  <c r="H1305" i="5"/>
  <c r="H1406" i="5"/>
  <c r="I1297" i="5"/>
  <c r="J1297" i="5" s="1"/>
  <c r="K1297" i="5" s="1"/>
  <c r="I1348" i="5"/>
  <c r="J1348" i="5" s="1"/>
  <c r="K1348" i="5" s="1"/>
  <c r="H1384" i="5"/>
  <c r="I1298" i="5"/>
  <c r="J1298" i="5" s="1"/>
  <c r="K1298" i="5" s="1"/>
  <c r="I1393" i="5"/>
  <c r="J1393" i="5" s="1"/>
  <c r="K1393" i="5" s="1"/>
  <c r="I1307" i="5"/>
  <c r="J1307" i="5" s="1"/>
  <c r="K1307" i="5" s="1"/>
  <c r="H1326" i="5"/>
  <c r="I1279" i="5"/>
  <c r="J1279" i="5" s="1"/>
  <c r="K1279" i="5" s="1"/>
  <c r="I1252" i="5"/>
  <c r="J1252" i="5" s="1"/>
  <c r="K1252" i="5" s="1"/>
  <c r="I1229" i="5"/>
  <c r="J1229" i="5" s="1"/>
  <c r="K1229" i="5" s="1"/>
  <c r="I1171" i="5"/>
  <c r="J1171" i="5" s="1"/>
  <c r="K1171" i="5" s="1"/>
  <c r="H1151" i="5"/>
  <c r="I1477" i="5"/>
  <c r="J1477" i="5" s="1"/>
  <c r="K1477" i="5" s="1"/>
  <c r="I1242" i="5"/>
  <c r="J1242" i="5" s="1"/>
  <c r="H1220" i="5"/>
  <c r="I1178" i="5"/>
  <c r="J1178" i="5" s="1"/>
  <c r="K1178" i="5" s="1"/>
  <c r="I1342" i="5"/>
  <c r="J1342" i="5" s="1"/>
  <c r="K1342" i="5" s="1"/>
  <c r="H1287" i="5"/>
  <c r="H1267" i="5"/>
  <c r="H1265" i="5"/>
  <c r="H1242" i="5"/>
  <c r="I1216" i="5"/>
  <c r="H1187" i="5"/>
  <c r="H1185" i="5"/>
  <c r="I1156" i="5"/>
  <c r="J1156" i="5" s="1"/>
  <c r="K1156" i="5" s="1"/>
  <c r="I1296" i="5"/>
  <c r="J1296" i="5" s="1"/>
  <c r="H1257" i="5"/>
  <c r="I1231" i="5"/>
  <c r="J1231" i="5" s="1"/>
  <c r="K1231" i="5" s="1"/>
  <c r="I1177" i="5"/>
  <c r="J1177" i="5" s="1"/>
  <c r="K1177" i="5" s="1"/>
  <c r="I1228" i="5"/>
  <c r="J1228" i="5" s="1"/>
  <c r="K1228" i="5" s="1"/>
  <c r="H1199" i="5"/>
  <c r="H1195" i="5"/>
  <c r="H1158" i="5"/>
  <c r="H1155" i="5"/>
  <c r="H1156" i="5"/>
  <c r="H1157" i="5"/>
  <c r="H1368" i="5"/>
  <c r="H1294" i="5"/>
  <c r="H1266" i="5"/>
  <c r="H1243" i="5"/>
  <c r="I1217" i="5"/>
  <c r="J1217" i="5" s="1"/>
  <c r="K1217" i="5" s="1"/>
  <c r="H1186" i="5"/>
  <c r="I1163" i="5"/>
  <c r="J1163" i="5" s="1"/>
  <c r="K1163" i="5" s="1"/>
  <c r="H1237" i="5"/>
  <c r="I1154" i="5"/>
  <c r="H1104" i="5"/>
  <c r="H1051" i="5"/>
  <c r="I1008" i="5"/>
  <c r="J1008" i="5" s="1"/>
  <c r="I950" i="5"/>
  <c r="I973" i="5"/>
  <c r="J973" i="5" s="1"/>
  <c r="K973" i="5" s="1"/>
  <c r="I1001" i="5"/>
  <c r="J1001" i="5" s="1"/>
  <c r="K1001" i="5" s="1"/>
  <c r="I912" i="5"/>
  <c r="J912" i="5" s="1"/>
  <c r="I999" i="5"/>
  <c r="J999" i="5" s="1"/>
  <c r="I934" i="5"/>
  <c r="J934" i="5" s="1"/>
  <c r="K934" i="5" s="1"/>
  <c r="I984" i="5"/>
  <c r="J984" i="5" s="1"/>
  <c r="I917" i="5"/>
  <c r="J917" i="5" s="1"/>
  <c r="K917" i="5" s="1"/>
  <c r="I895" i="5"/>
  <c r="I1007" i="5"/>
  <c r="J1007" i="5" s="1"/>
  <c r="K1007" i="5" s="1"/>
  <c r="H1196" i="5"/>
  <c r="I1169" i="5"/>
  <c r="J1169" i="5" s="1"/>
  <c r="K1169" i="5" s="1"/>
  <c r="H1100" i="5"/>
  <c r="H1106" i="5"/>
  <c r="I1060" i="5"/>
  <c r="J1060" i="5" s="1"/>
  <c r="K1060" i="5" s="1"/>
  <c r="H1300" i="5"/>
  <c r="H1008" i="5"/>
  <c r="H1044" i="5"/>
  <c r="K858" i="5"/>
  <c r="O373" i="5"/>
  <c r="H922" i="5"/>
  <c r="K828" i="5"/>
  <c r="O363" i="5"/>
  <c r="I1005" i="5"/>
  <c r="J1005" i="5" s="1"/>
  <c r="I916" i="5"/>
  <c r="J916" i="5" s="1"/>
  <c r="K916" i="5" s="1"/>
  <c r="H967" i="5"/>
  <c r="H916" i="5"/>
  <c r="H1079" i="5"/>
  <c r="H1078" i="5"/>
  <c r="H1067" i="5"/>
  <c r="H1076" i="5"/>
  <c r="H1074" i="5"/>
  <c r="K852" i="5"/>
  <c r="O371" i="5"/>
  <c r="H841" i="5"/>
  <c r="H825" i="5"/>
  <c r="I939" i="5"/>
  <c r="J939" i="5" s="1"/>
  <c r="H917" i="5"/>
  <c r="I779" i="5"/>
  <c r="J779" i="5" s="1"/>
  <c r="K779" i="5" s="1"/>
  <c r="I773" i="5"/>
  <c r="J773" i="5" s="1"/>
  <c r="K773" i="5" s="1"/>
  <c r="I763" i="5"/>
  <c r="J763" i="5" s="1"/>
  <c r="K763" i="5" s="1"/>
  <c r="I771" i="5"/>
  <c r="J771" i="5" s="1"/>
  <c r="I758" i="5"/>
  <c r="J758" i="5" s="1"/>
  <c r="K758" i="5" s="1"/>
  <c r="I756" i="5"/>
  <c r="J756" i="5" s="1"/>
  <c r="I766" i="5"/>
  <c r="J766" i="5" s="1"/>
  <c r="K766" i="5" s="1"/>
  <c r="I767" i="5"/>
  <c r="J767" i="5" s="1"/>
  <c r="K767" i="5" s="1"/>
  <c r="I769" i="5"/>
  <c r="J769" i="5" s="1"/>
  <c r="K769" i="5" s="1"/>
  <c r="I764" i="5"/>
  <c r="J764" i="5" s="1"/>
  <c r="K764" i="5" s="1"/>
  <c r="I712" i="5"/>
  <c r="J712" i="5" s="1"/>
  <c r="K712" i="5" s="1"/>
  <c r="I732" i="5"/>
  <c r="J732" i="5" s="1"/>
  <c r="I730" i="5"/>
  <c r="I703" i="5"/>
  <c r="J703" i="5" s="1"/>
  <c r="K703" i="5" s="1"/>
  <c r="I777" i="5"/>
  <c r="J777" i="5" s="1"/>
  <c r="I762" i="5"/>
  <c r="J762" i="5" s="1"/>
  <c r="I748" i="5"/>
  <c r="J748" i="5" s="1"/>
  <c r="K748" i="5" s="1"/>
  <c r="I765" i="5"/>
  <c r="J765" i="5" s="1"/>
  <c r="I778" i="5"/>
  <c r="I770" i="5"/>
  <c r="I757" i="5"/>
  <c r="I775" i="5"/>
  <c r="J775" i="5" s="1"/>
  <c r="K775" i="5" s="1"/>
  <c r="I923" i="5"/>
  <c r="J923" i="5" s="1"/>
  <c r="K923" i="5" s="1"/>
  <c r="I772" i="5"/>
  <c r="J772" i="5" s="1"/>
  <c r="K772" i="5" s="1"/>
  <c r="H742" i="5"/>
  <c r="H730" i="5"/>
  <c r="K165" i="5"/>
  <c r="O142" i="5"/>
  <c r="H1833" i="5"/>
  <c r="H1787" i="5"/>
  <c r="I1845" i="5"/>
  <c r="J1845" i="5" s="1"/>
  <c r="I1822" i="5"/>
  <c r="J1822" i="5" s="1"/>
  <c r="K1822" i="5" s="1"/>
  <c r="H1751" i="5"/>
  <c r="I1836" i="5"/>
  <c r="J1836" i="5" s="1"/>
  <c r="H1785" i="5"/>
  <c r="H1834" i="5"/>
  <c r="I1803" i="5"/>
  <c r="J1803" i="5" s="1"/>
  <c r="H1772" i="5"/>
  <c r="H1784" i="5"/>
  <c r="H1843" i="5"/>
  <c r="H1820" i="5"/>
  <c r="I1760" i="5"/>
  <c r="J1760" i="5" s="1"/>
  <c r="K1760" i="5" s="1"/>
  <c r="I1736" i="5"/>
  <c r="J1736" i="5" s="1"/>
  <c r="K1736" i="5" s="1"/>
  <c r="I1809" i="5"/>
  <c r="J1809" i="5" s="1"/>
  <c r="I1734" i="5"/>
  <c r="J1734" i="5" s="1"/>
  <c r="I1702" i="5"/>
  <c r="J1702" i="5" s="1"/>
  <c r="K1702" i="5" s="1"/>
  <c r="H1832" i="5"/>
  <c r="I1794" i="5"/>
  <c r="J1794" i="5" s="1"/>
  <c r="I1750" i="5"/>
  <c r="J1750" i="5" s="1"/>
  <c r="K1750" i="5" s="1"/>
  <c r="I1767" i="5"/>
  <c r="J1767" i="5" s="1"/>
  <c r="H1742" i="5"/>
  <c r="H1756" i="5"/>
  <c r="I1818" i="5"/>
  <c r="J1818" i="5" s="1"/>
  <c r="H1733" i="5"/>
  <c r="I1729" i="5"/>
  <c r="J1729" i="5" s="1"/>
  <c r="K1729" i="5" s="1"/>
  <c r="H1674" i="5"/>
  <c r="I1630" i="5"/>
  <c r="J1630" i="5" s="1"/>
  <c r="K1630" i="5" s="1"/>
  <c r="H1754" i="5"/>
  <c r="I1705" i="5"/>
  <c r="J1705" i="5" s="1"/>
  <c r="K1705" i="5" s="1"/>
  <c r="H1683" i="5"/>
  <c r="J1564" i="5"/>
  <c r="K1564" i="5" s="1"/>
  <c r="I1640" i="5"/>
  <c r="J1640" i="5" s="1"/>
  <c r="K1640" i="5" s="1"/>
  <c r="H1735" i="5"/>
  <c r="H1695" i="5"/>
  <c r="H1663" i="5"/>
  <c r="I1758" i="5"/>
  <c r="J1758" i="5" s="1"/>
  <c r="I1732" i="5"/>
  <c r="J1732" i="5" s="1"/>
  <c r="K1732" i="5" s="1"/>
  <c r="I1668" i="5"/>
  <c r="J1668" i="5" s="1"/>
  <c r="H1644" i="5"/>
  <c r="H1700" i="5"/>
  <c r="J1581" i="5"/>
  <c r="H1668" i="5"/>
  <c r="J1549" i="5"/>
  <c r="K1549" i="5" s="1"/>
  <c r="H1649" i="5"/>
  <c r="J1530" i="5"/>
  <c r="I1618" i="5"/>
  <c r="J1618" i="5" s="1"/>
  <c r="K1618" i="5" s="1"/>
  <c r="I1615" i="5"/>
  <c r="J1615" i="5" s="1"/>
  <c r="K1615" i="5" s="1"/>
  <c r="I1597" i="5"/>
  <c r="J1597" i="5" s="1"/>
  <c r="K1597" i="5" s="1"/>
  <c r="I1579" i="5"/>
  <c r="J1579" i="5" s="1"/>
  <c r="K1579" i="5" s="1"/>
  <c r="I1624" i="5"/>
  <c r="J1624" i="5" s="1"/>
  <c r="K1624" i="5" s="1"/>
  <c r="I1614" i="5"/>
  <c r="J1614" i="5" s="1"/>
  <c r="I1721" i="5"/>
  <c r="J1721" i="5" s="1"/>
  <c r="K1721" i="5" s="1"/>
  <c r="H1635" i="5"/>
  <c r="H1599" i="5"/>
  <c r="I1759" i="5"/>
  <c r="J1759" i="5" s="1"/>
  <c r="K1759" i="5" s="1"/>
  <c r="I1688" i="5"/>
  <c r="J1688" i="5" s="1"/>
  <c r="K1688" i="5" s="1"/>
  <c r="H1643" i="5"/>
  <c r="H1581" i="5"/>
  <c r="H1559" i="5"/>
  <c r="H1687" i="5"/>
  <c r="I1563" i="5"/>
  <c r="J1563" i="5" s="1"/>
  <c r="H1538" i="5"/>
  <c r="H1572" i="5"/>
  <c r="I1689" i="5"/>
  <c r="J1689" i="5" s="1"/>
  <c r="I1571" i="5"/>
  <c r="J1571" i="5" s="1"/>
  <c r="K1571" i="5" s="1"/>
  <c r="I1536" i="5"/>
  <c r="J1536" i="5" s="1"/>
  <c r="I1557" i="5"/>
  <c r="J1557" i="5" s="1"/>
  <c r="I1578" i="5"/>
  <c r="I1541" i="5"/>
  <c r="J1541" i="5" s="1"/>
  <c r="K1541" i="5" s="1"/>
  <c r="I1518" i="5"/>
  <c r="J1518" i="5" s="1"/>
  <c r="H1485" i="5"/>
  <c r="H1445" i="5"/>
  <c r="H1514" i="5"/>
  <c r="H1490" i="5"/>
  <c r="I1463" i="5"/>
  <c r="J1463" i="5" s="1"/>
  <c r="K1463" i="5" s="1"/>
  <c r="I1439" i="5"/>
  <c r="J1439" i="5" s="1"/>
  <c r="K1439" i="5" s="1"/>
  <c r="H1627" i="5"/>
  <c r="I1512" i="5"/>
  <c r="J1512" i="5" s="1"/>
  <c r="I1472" i="5"/>
  <c r="J1472" i="5" s="1"/>
  <c r="K1472" i="5" s="1"/>
  <c r="H1431" i="5"/>
  <c r="I1505" i="5"/>
  <c r="J1505" i="5" s="1"/>
  <c r="K1505" i="5" s="1"/>
  <c r="H1484" i="5"/>
  <c r="I1465" i="5"/>
  <c r="J1465" i="5" s="1"/>
  <c r="K1465" i="5" s="1"/>
  <c r="I1419" i="5"/>
  <c r="J1419" i="5" s="1"/>
  <c r="I1522" i="5"/>
  <c r="J1522" i="5" s="1"/>
  <c r="K1522" i="5" s="1"/>
  <c r="H1489" i="5"/>
  <c r="H1457" i="5"/>
  <c r="H1624" i="5"/>
  <c r="H1592" i="5"/>
  <c r="H1523" i="5"/>
  <c r="I1484" i="5"/>
  <c r="J1484" i="5" s="1"/>
  <c r="K1484" i="5" s="1"/>
  <c r="H1451" i="5"/>
  <c r="I1418" i="5"/>
  <c r="J1418" i="5" s="1"/>
  <c r="K1418" i="5" s="1"/>
  <c r="I1428" i="5"/>
  <c r="J1428" i="5" s="1"/>
  <c r="I1402" i="5"/>
  <c r="J1402" i="5" s="1"/>
  <c r="K1402" i="5" s="1"/>
  <c r="H1546" i="5"/>
  <c r="I1479" i="5"/>
  <c r="J1479" i="5" s="1"/>
  <c r="H1383" i="5"/>
  <c r="I1357" i="5"/>
  <c r="J1357" i="5" s="1"/>
  <c r="K1357" i="5" s="1"/>
  <c r="I1325" i="5"/>
  <c r="J1325" i="5" s="1"/>
  <c r="K1325" i="5" s="1"/>
  <c r="I1500" i="5"/>
  <c r="J1500" i="5" s="1"/>
  <c r="I1461" i="5"/>
  <c r="J1461" i="5" s="1"/>
  <c r="H1376" i="5"/>
  <c r="I1318" i="5"/>
  <c r="J1318" i="5" s="1"/>
  <c r="K1318" i="5" s="1"/>
  <c r="I1451" i="5"/>
  <c r="J1451" i="5" s="1"/>
  <c r="K1451" i="5" s="1"/>
  <c r="H1398" i="5"/>
  <c r="H1379" i="5"/>
  <c r="H1350" i="5"/>
  <c r="H1404" i="5"/>
  <c r="I1362" i="5"/>
  <c r="J1362" i="5" s="1"/>
  <c r="H1319" i="5"/>
  <c r="I1523" i="5"/>
  <c r="J1523" i="5" s="1"/>
  <c r="K1523" i="5" s="1"/>
  <c r="I1427" i="5"/>
  <c r="J1427" i="5" s="1"/>
  <c r="K1427" i="5" s="1"/>
  <c r="H1413" i="5"/>
  <c r="H1528" i="5"/>
  <c r="H1403" i="5"/>
  <c r="H1354" i="5"/>
  <c r="H1301" i="5"/>
  <c r="H1542" i="5"/>
  <c r="H1400" i="5"/>
  <c r="I1285" i="5"/>
  <c r="J1285" i="5" s="1"/>
  <c r="K1285" i="5" s="1"/>
  <c r="I1353" i="5"/>
  <c r="J1353" i="5" s="1"/>
  <c r="H1295" i="5"/>
  <c r="H1292" i="5"/>
  <c r="I1277" i="5"/>
  <c r="J1277" i="5" s="1"/>
  <c r="K1277" i="5" s="1"/>
  <c r="H1223" i="5"/>
  <c r="H1221" i="5"/>
  <c r="H1198" i="5"/>
  <c r="H1169" i="5"/>
  <c r="H1166" i="5"/>
  <c r="H1167" i="5"/>
  <c r="H1442" i="5"/>
  <c r="H1279" i="5"/>
  <c r="H1261" i="5"/>
  <c r="I1219" i="5"/>
  <c r="J1219" i="5" s="1"/>
  <c r="K1219" i="5" s="1"/>
  <c r="I1173" i="5"/>
  <c r="J1173" i="5" s="1"/>
  <c r="I1164" i="5"/>
  <c r="J1164" i="5" s="1"/>
  <c r="I1162" i="5"/>
  <c r="J1162" i="5" s="1"/>
  <c r="K1162" i="5" s="1"/>
  <c r="I1168" i="5"/>
  <c r="J1168" i="5" s="1"/>
  <c r="K1168" i="5" s="1"/>
  <c r="I1160" i="5"/>
  <c r="J1160" i="5" s="1"/>
  <c r="K1160" i="5" s="1"/>
  <c r="I1337" i="5"/>
  <c r="J1337" i="5" s="1"/>
  <c r="K1337" i="5" s="1"/>
  <c r="I1264" i="5"/>
  <c r="J1264" i="5" s="1"/>
  <c r="K1264" i="5" s="1"/>
  <c r="I1241" i="5"/>
  <c r="J1241" i="5" s="1"/>
  <c r="K1241" i="5" s="1"/>
  <c r="I1184" i="5"/>
  <c r="J1184" i="5" s="1"/>
  <c r="K1184" i="5" s="1"/>
  <c r="H1152" i="5"/>
  <c r="I1254" i="5"/>
  <c r="J1254" i="5" s="1"/>
  <c r="I1199" i="5"/>
  <c r="J1199" i="5" s="1"/>
  <c r="K1199" i="5" s="1"/>
  <c r="I1198" i="5"/>
  <c r="J1198" i="5" s="1"/>
  <c r="K1198" i="5" s="1"/>
  <c r="H1175" i="5"/>
  <c r="H1174" i="5"/>
  <c r="H1296" i="5"/>
  <c r="H1254" i="5"/>
  <c r="I1196" i="5"/>
  <c r="J1196" i="5" s="1"/>
  <c r="K1196" i="5" s="1"/>
  <c r="H1150" i="5"/>
  <c r="H1129" i="5"/>
  <c r="H1148" i="5"/>
  <c r="H1147" i="5"/>
  <c r="H1141" i="5"/>
  <c r="H1135" i="5"/>
  <c r="H1130" i="5"/>
  <c r="H1137" i="5"/>
  <c r="H1131" i="5"/>
  <c r="H1113" i="5"/>
  <c r="H1132" i="5"/>
  <c r="H1126" i="5"/>
  <c r="H1117" i="5"/>
  <c r="H1136" i="5"/>
  <c r="H1146" i="5"/>
  <c r="H1125" i="5"/>
  <c r="H1144" i="5"/>
  <c r="H1119" i="5"/>
  <c r="H1138" i="5"/>
  <c r="H1140" i="5"/>
  <c r="H1115" i="5"/>
  <c r="H1134" i="5"/>
  <c r="H1116" i="5"/>
  <c r="H1120" i="5"/>
  <c r="H1291" i="5"/>
  <c r="I1265" i="5"/>
  <c r="J1265" i="5" s="1"/>
  <c r="K1265" i="5" s="1"/>
  <c r="I1240" i="5"/>
  <c r="J1240" i="5" s="1"/>
  <c r="K1240" i="5" s="1"/>
  <c r="I1227" i="5"/>
  <c r="J1227" i="5" s="1"/>
  <c r="H1123" i="5"/>
  <c r="H1042" i="5"/>
  <c r="H1058" i="5"/>
  <c r="I1152" i="5"/>
  <c r="J1152" i="5" s="1"/>
  <c r="H1093" i="5"/>
  <c r="H1212" i="5"/>
  <c r="I1100" i="5"/>
  <c r="J1100" i="5" s="1"/>
  <c r="K1100" i="5" s="1"/>
  <c r="H1064" i="5"/>
  <c r="I1289" i="5"/>
  <c r="J1289" i="5" s="1"/>
  <c r="K1289" i="5" s="1"/>
  <c r="H1121" i="5"/>
  <c r="I1036" i="5"/>
  <c r="J1036" i="5" s="1"/>
  <c r="K1036" i="5" s="1"/>
  <c r="H975" i="5"/>
  <c r="H936" i="5"/>
  <c r="H1068" i="5"/>
  <c r="H947" i="5"/>
  <c r="H890" i="5"/>
  <c r="I1072" i="5"/>
  <c r="J1072" i="5" s="1"/>
  <c r="K1072" i="5" s="1"/>
  <c r="I962" i="5"/>
  <c r="J962" i="5" s="1"/>
  <c r="K962" i="5" s="1"/>
  <c r="H793" i="5"/>
  <c r="H921" i="5"/>
  <c r="H848" i="5"/>
  <c r="H887" i="5"/>
  <c r="H839" i="5"/>
  <c r="I891" i="5"/>
  <c r="J891" i="5" s="1"/>
  <c r="I774" i="5"/>
  <c r="J774" i="5" s="1"/>
  <c r="H804" i="5"/>
  <c r="I731" i="5"/>
  <c r="J731" i="5" s="1"/>
  <c r="K731" i="5" s="1"/>
  <c r="K570" i="5"/>
  <c r="I1831" i="5"/>
  <c r="J1831" i="5" s="1"/>
  <c r="K1831" i="5" s="1"/>
  <c r="H1810" i="5"/>
  <c r="H1779" i="5"/>
  <c r="H1815" i="5"/>
  <c r="J1696" i="5"/>
  <c r="K1696" i="5" s="1"/>
  <c r="H1792" i="5"/>
  <c r="H1829" i="5"/>
  <c r="H1806" i="5"/>
  <c r="H1777" i="5"/>
  <c r="I1832" i="5"/>
  <c r="J1832" i="5" s="1"/>
  <c r="K1832" i="5" s="1"/>
  <c r="I1793" i="5"/>
  <c r="J1793" i="5" s="1"/>
  <c r="K1793" i="5" s="1"/>
  <c r="I1841" i="5"/>
  <c r="J1841" i="5" s="1"/>
  <c r="K1841" i="5" s="1"/>
  <c r="H1818" i="5"/>
  <c r="I1798" i="5"/>
  <c r="J1798" i="5" s="1"/>
  <c r="K1798" i="5" s="1"/>
  <c r="I1844" i="5"/>
  <c r="J1844" i="5" s="1"/>
  <c r="K1844" i="5" s="1"/>
  <c r="I1789" i="5"/>
  <c r="J1789" i="5" s="1"/>
  <c r="K1789" i="5" s="1"/>
  <c r="I1730" i="5"/>
  <c r="I1817" i="5"/>
  <c r="J1817" i="5" s="1"/>
  <c r="K1817" i="5" s="1"/>
  <c r="I1849" i="5"/>
  <c r="J1849" i="5" s="1"/>
  <c r="K1849" i="5" s="1"/>
  <c r="I1748" i="5"/>
  <c r="J1748" i="5" s="1"/>
  <c r="K1748" i="5" s="1"/>
  <c r="I1796" i="5"/>
  <c r="J1796" i="5" s="1"/>
  <c r="K1796" i="5" s="1"/>
  <c r="I1763" i="5"/>
  <c r="J1763" i="5" s="1"/>
  <c r="K1763" i="5" s="1"/>
  <c r="H1781" i="5"/>
  <c r="J1662" i="5"/>
  <c r="I1753" i="5"/>
  <c r="J1753" i="5" s="1"/>
  <c r="K1753" i="5" s="1"/>
  <c r="I1771" i="5"/>
  <c r="J1771" i="5" s="1"/>
  <c r="K1771" i="5" s="1"/>
  <c r="H1729" i="5"/>
  <c r="H1837" i="5"/>
  <c r="I1728" i="5"/>
  <c r="J1728" i="5" s="1"/>
  <c r="H1673" i="5"/>
  <c r="I1741" i="5"/>
  <c r="J1741" i="5" s="1"/>
  <c r="K1741" i="5" s="1"/>
  <c r="I1717" i="5"/>
  <c r="J1717" i="5" s="1"/>
  <c r="K1717" i="5" s="1"/>
  <c r="H1686" i="5"/>
  <c r="H1660" i="5"/>
  <c r="I1704" i="5"/>
  <c r="J1704" i="5" s="1"/>
  <c r="H1672" i="5"/>
  <c r="I1632" i="5"/>
  <c r="J1632" i="5" s="1"/>
  <c r="H1684" i="5"/>
  <c r="H1654" i="5"/>
  <c r="I1742" i="5"/>
  <c r="H1634" i="5"/>
  <c r="H1732" i="5"/>
  <c r="I1642" i="5"/>
  <c r="J1642" i="5" s="1"/>
  <c r="K1642" i="5" s="1"/>
  <c r="I1711" i="5"/>
  <c r="J1711" i="5" s="1"/>
  <c r="K1711" i="5" s="1"/>
  <c r="H1617" i="5"/>
  <c r="H1595" i="5"/>
  <c r="I1577" i="5"/>
  <c r="J1577" i="5" s="1"/>
  <c r="K1577" i="5" s="1"/>
  <c r="H1664" i="5"/>
  <c r="H1623" i="5"/>
  <c r="H1776" i="5"/>
  <c r="I1655" i="5"/>
  <c r="J1655" i="5" s="1"/>
  <c r="K1655" i="5" s="1"/>
  <c r="H1613" i="5"/>
  <c r="I1723" i="5"/>
  <c r="J1723" i="5" s="1"/>
  <c r="K1723" i="5" s="1"/>
  <c r="I1633" i="5"/>
  <c r="J1633" i="5" s="1"/>
  <c r="K1633" i="5" s="1"/>
  <c r="I1744" i="5"/>
  <c r="J1744" i="5" s="1"/>
  <c r="K1744" i="5" s="1"/>
  <c r="I1738" i="5"/>
  <c r="J1738" i="5" s="1"/>
  <c r="K1738" i="5" s="1"/>
  <c r="I1622" i="5"/>
  <c r="J1622" i="5" s="1"/>
  <c r="K1622" i="5" s="1"/>
  <c r="H1579" i="5"/>
  <c r="I1659" i="5"/>
  <c r="J1659" i="5" s="1"/>
  <c r="H1609" i="5"/>
  <c r="H1561" i="5"/>
  <c r="I1639" i="5"/>
  <c r="J1639" i="5" s="1"/>
  <c r="K1639" i="5" s="1"/>
  <c r="I1569" i="5"/>
  <c r="J1569" i="5" s="1"/>
  <c r="H1540" i="5"/>
  <c r="I1656" i="5"/>
  <c r="J1656" i="5" s="1"/>
  <c r="H1588" i="5"/>
  <c r="H1580" i="5"/>
  <c r="I1568" i="5"/>
  <c r="J1568" i="5" s="1"/>
  <c r="K1568" i="5" s="1"/>
  <c r="H1745" i="5"/>
  <c r="I1554" i="5"/>
  <c r="J1554" i="5" s="1"/>
  <c r="I1576" i="5"/>
  <c r="J1576" i="5" s="1"/>
  <c r="K1576" i="5" s="1"/>
  <c r="H1539" i="5"/>
  <c r="H1517" i="5"/>
  <c r="H1477" i="5"/>
  <c r="I1438" i="5"/>
  <c r="J1438" i="5" s="1"/>
  <c r="K1438" i="5" s="1"/>
  <c r="H1417" i="5"/>
  <c r="I1513" i="5"/>
  <c r="J1513" i="5" s="1"/>
  <c r="K1513" i="5" s="1"/>
  <c r="H1532" i="5"/>
  <c r="I1488" i="5"/>
  <c r="J1488" i="5" s="1"/>
  <c r="H1471" i="5"/>
  <c r="I1450" i="5"/>
  <c r="J1450" i="5" s="1"/>
  <c r="K1450" i="5" s="1"/>
  <c r="H1524" i="5"/>
  <c r="I1481" i="5"/>
  <c r="J1481" i="5" s="1"/>
  <c r="K1481" i="5" s="1"/>
  <c r="I1441" i="5"/>
  <c r="J1441" i="5" s="1"/>
  <c r="K1441" i="5" s="1"/>
  <c r="I1559" i="5"/>
  <c r="J1559" i="5" s="1"/>
  <c r="K1559" i="5" s="1"/>
  <c r="H1521" i="5"/>
  <c r="I1482" i="5"/>
  <c r="J1482" i="5" s="1"/>
  <c r="H1449" i="5"/>
  <c r="I1516" i="5"/>
  <c r="J1516" i="5" s="1"/>
  <c r="K1516" i="5" s="1"/>
  <c r="H1483" i="5"/>
  <c r="I1446" i="5"/>
  <c r="J1446" i="5" s="1"/>
  <c r="H1472" i="5"/>
  <c r="I1399" i="5"/>
  <c r="J1399" i="5" s="1"/>
  <c r="K1399" i="5" s="1"/>
  <c r="H1380" i="5"/>
  <c r="I1539" i="5"/>
  <c r="J1539" i="5" s="1"/>
  <c r="I1478" i="5"/>
  <c r="H1402" i="5"/>
  <c r="H1349" i="5"/>
  <c r="H1606" i="5"/>
  <c r="I1414" i="5"/>
  <c r="J1414" i="5" s="1"/>
  <c r="K1414" i="5" s="1"/>
  <c r="H1344" i="5"/>
  <c r="H1317" i="5"/>
  <c r="I1573" i="5"/>
  <c r="J1573" i="5" s="1"/>
  <c r="K1573" i="5" s="1"/>
  <c r="I1372" i="5"/>
  <c r="J1372" i="5" s="1"/>
  <c r="K1372" i="5" s="1"/>
  <c r="H1345" i="5"/>
  <c r="H1318" i="5"/>
  <c r="H1502" i="5"/>
  <c r="H1456" i="5"/>
  <c r="H1401" i="5"/>
  <c r="I1378" i="5"/>
  <c r="J1378" i="5" s="1"/>
  <c r="K1378" i="5" s="1"/>
  <c r="I1359" i="5"/>
  <c r="J1359" i="5" s="1"/>
  <c r="J1216" i="5"/>
  <c r="K1216" i="5" s="1"/>
  <c r="H1335" i="5"/>
  <c r="I1368" i="5"/>
  <c r="J1368" i="5" s="1"/>
  <c r="H1346" i="5"/>
  <c r="H1330" i="5"/>
  <c r="I1403" i="5"/>
  <c r="J1403" i="5" s="1"/>
  <c r="K1403" i="5" s="1"/>
  <c r="I1306" i="5"/>
  <c r="J1306" i="5" s="1"/>
  <c r="K1306" i="5" s="1"/>
  <c r="I1485" i="5"/>
  <c r="J1485" i="5" s="1"/>
  <c r="I1397" i="5"/>
  <c r="J1397" i="5" s="1"/>
  <c r="K1397" i="5" s="1"/>
  <c r="H1353" i="5"/>
  <c r="I1300" i="5"/>
  <c r="J1300" i="5" s="1"/>
  <c r="K1300" i="5" s="1"/>
  <c r="I1299" i="5"/>
  <c r="J1299" i="5" s="1"/>
  <c r="I1294" i="5"/>
  <c r="J1294" i="5" s="1"/>
  <c r="K1294" i="5" s="1"/>
  <c r="H1331" i="5"/>
  <c r="H1374" i="5"/>
  <c r="I1282" i="5"/>
  <c r="J1282" i="5" s="1"/>
  <c r="K1282" i="5" s="1"/>
  <c r="H1308" i="5"/>
  <c r="H1271" i="5"/>
  <c r="H1246" i="5"/>
  <c r="I1220" i="5"/>
  <c r="J1220" i="5" s="1"/>
  <c r="K1220" i="5" s="1"/>
  <c r="I1197" i="5"/>
  <c r="J1197" i="5" s="1"/>
  <c r="I1150" i="5"/>
  <c r="J1150" i="5" s="1"/>
  <c r="K1150" i="5" s="1"/>
  <c r="I1409" i="5"/>
  <c r="J1409" i="5" s="1"/>
  <c r="K1409" i="5" s="1"/>
  <c r="I1258" i="5"/>
  <c r="J1258" i="5" s="1"/>
  <c r="K1258" i="5" s="1"/>
  <c r="I1194" i="5"/>
  <c r="J1194" i="5" s="1"/>
  <c r="H1285" i="5"/>
  <c r="H1235" i="5"/>
  <c r="H1233" i="5"/>
  <c r="H1210" i="5"/>
  <c r="I1151" i="5"/>
  <c r="J1151" i="5" s="1"/>
  <c r="K1151" i="5" s="1"/>
  <c r="I1149" i="5"/>
  <c r="J1149" i="5" s="1"/>
  <c r="I1148" i="5"/>
  <c r="J1148" i="5" s="1"/>
  <c r="K1148" i="5" s="1"/>
  <c r="H1278" i="5"/>
  <c r="H1248" i="5"/>
  <c r="I1222" i="5"/>
  <c r="J1222" i="5" s="1"/>
  <c r="K1222" i="5" s="1"/>
  <c r="H1193" i="5"/>
  <c r="H1222" i="5"/>
  <c r="H1170" i="5"/>
  <c r="H1153" i="5"/>
  <c r="I1223" i="5"/>
  <c r="J1223" i="5" s="1"/>
  <c r="K1223" i="5" s="1"/>
  <c r="H1133" i="5"/>
  <c r="H1038" i="5"/>
  <c r="H1006" i="5"/>
  <c r="H1192" i="5"/>
  <c r="I1116" i="5"/>
  <c r="J1116" i="5" s="1"/>
  <c r="H1145" i="5"/>
  <c r="I1074" i="5"/>
  <c r="J1074" i="5" s="1"/>
  <c r="I1144" i="5"/>
  <c r="J1144" i="5" s="1"/>
  <c r="K1144" i="5" s="1"/>
  <c r="H1103" i="5"/>
  <c r="H1053" i="5"/>
  <c r="H1052" i="5"/>
  <c r="H1050" i="5"/>
  <c r="I1239" i="5"/>
  <c r="J1239" i="5" s="1"/>
  <c r="I1147" i="5"/>
  <c r="J1147" i="5" s="1"/>
  <c r="K1147" i="5" s="1"/>
  <c r="I1086" i="5"/>
  <c r="J1086" i="5" s="1"/>
  <c r="H1043" i="5"/>
  <c r="H1018" i="5"/>
  <c r="H1039" i="5"/>
  <c r="H1040" i="5"/>
  <c r="H1026" i="5"/>
  <c r="H1036" i="5"/>
  <c r="H1041" i="5"/>
  <c r="H1017" i="5"/>
  <c r="I915" i="5"/>
  <c r="J915" i="5" s="1"/>
  <c r="I1038" i="5"/>
  <c r="J1038" i="5" s="1"/>
  <c r="I1266" i="5"/>
  <c r="J1266" i="5" s="1"/>
  <c r="I1098" i="5"/>
  <c r="J1098" i="5" s="1"/>
  <c r="H1035" i="5"/>
  <c r="H1002" i="5"/>
  <c r="H934" i="5"/>
  <c r="H1024" i="5"/>
  <c r="I1037" i="5"/>
  <c r="J1037" i="5" s="1"/>
  <c r="K1037" i="5" s="1"/>
  <c r="H981" i="5"/>
  <c r="H1030" i="5"/>
  <c r="H881" i="5"/>
  <c r="H877" i="5"/>
  <c r="H879" i="5"/>
  <c r="H838" i="5"/>
  <c r="H837" i="5"/>
  <c r="H816" i="5"/>
  <c r="H809" i="5"/>
  <c r="I759" i="5"/>
  <c r="J759" i="5" s="1"/>
  <c r="H746" i="5"/>
  <c r="K807" i="5"/>
  <c r="O356" i="5"/>
  <c r="I685" i="5"/>
  <c r="J685" i="5" s="1"/>
  <c r="K685" i="5" s="1"/>
  <c r="O233" i="5"/>
  <c r="K549" i="5"/>
  <c r="K288" i="5"/>
  <c r="O183" i="5"/>
  <c r="H1849" i="5"/>
  <c r="J1730" i="5"/>
  <c r="K1730" i="5" s="1"/>
  <c r="I1808" i="5"/>
  <c r="J1808" i="5" s="1"/>
  <c r="K1808" i="5" s="1"/>
  <c r="H1771" i="5"/>
  <c r="J1652" i="5"/>
  <c r="K1652" i="5" s="1"/>
  <c r="H1840" i="5"/>
  <c r="I1813" i="5"/>
  <c r="J1813" i="5" s="1"/>
  <c r="K1813" i="5" s="1"/>
  <c r="I1790" i="5"/>
  <c r="J1790" i="5" s="1"/>
  <c r="K1790" i="5" s="1"/>
  <c r="I1827" i="5"/>
  <c r="J1827" i="5" s="1"/>
  <c r="I1804" i="5"/>
  <c r="J1804" i="5" s="1"/>
  <c r="K1804" i="5" s="1"/>
  <c r="H1825" i="5"/>
  <c r="H1846" i="5"/>
  <c r="I1816" i="5"/>
  <c r="J1816" i="5" s="1"/>
  <c r="K1816" i="5" s="1"/>
  <c r="I1781" i="5"/>
  <c r="J1781" i="5" s="1"/>
  <c r="K1781" i="5" s="1"/>
  <c r="I1837" i="5"/>
  <c r="J1837" i="5" s="1"/>
  <c r="K1837" i="5" s="1"/>
  <c r="I1801" i="5"/>
  <c r="J1801" i="5" s="1"/>
  <c r="K1801" i="5" s="1"/>
  <c r="H1758" i="5"/>
  <c r="I1726" i="5"/>
  <c r="J1726" i="5" s="1"/>
  <c r="K1726" i="5" s="1"/>
  <c r="H1753" i="5"/>
  <c r="I1814" i="5"/>
  <c r="J1814" i="5" s="1"/>
  <c r="K1814" i="5" s="1"/>
  <c r="H1786" i="5"/>
  <c r="I1746" i="5"/>
  <c r="J1746" i="5" s="1"/>
  <c r="I1791" i="5"/>
  <c r="J1791" i="5" s="1"/>
  <c r="I1766" i="5"/>
  <c r="J1766" i="5" s="1"/>
  <c r="K1766" i="5" s="1"/>
  <c r="H1749" i="5"/>
  <c r="H1725" i="5"/>
  <c r="I1778" i="5"/>
  <c r="J1778" i="5" s="1"/>
  <c r="K1778" i="5" s="1"/>
  <c r="H1715" i="5"/>
  <c r="J1596" i="5"/>
  <c r="I1673" i="5"/>
  <c r="J1673" i="5" s="1"/>
  <c r="K1673" i="5" s="1"/>
  <c r="H1778" i="5"/>
  <c r="H1737" i="5"/>
  <c r="I1716" i="5"/>
  <c r="J1716" i="5" s="1"/>
  <c r="H1685" i="5"/>
  <c r="J1566" i="5"/>
  <c r="I1751" i="5"/>
  <c r="J1751" i="5" s="1"/>
  <c r="K1751" i="5" s="1"/>
  <c r="I1819" i="5"/>
  <c r="J1819" i="5" s="1"/>
  <c r="K1819" i="5" s="1"/>
  <c r="H1726" i="5"/>
  <c r="H1648" i="5"/>
  <c r="I1739" i="5"/>
  <c r="J1739" i="5" s="1"/>
  <c r="K1739" i="5" s="1"/>
  <c r="H1667" i="5"/>
  <c r="H1727" i="5"/>
  <c r="I1768" i="5"/>
  <c r="J1768" i="5" s="1"/>
  <c r="K1768" i="5" s="1"/>
  <c r="I1707" i="5"/>
  <c r="J1707" i="5" s="1"/>
  <c r="I1593" i="5"/>
  <c r="J1593" i="5" s="1"/>
  <c r="I1575" i="5"/>
  <c r="J1575" i="5" s="1"/>
  <c r="I1651" i="5"/>
  <c r="J1651" i="5" s="1"/>
  <c r="K1651" i="5" s="1"/>
  <c r="I1606" i="5"/>
  <c r="J1606" i="5" s="1"/>
  <c r="K1606" i="5" s="1"/>
  <c r="I1695" i="5"/>
  <c r="J1695" i="5" s="1"/>
  <c r="H1701" i="5"/>
  <c r="J1582" i="5"/>
  <c r="K1582" i="5" s="1"/>
  <c r="I1621" i="5"/>
  <c r="J1621" i="5" s="1"/>
  <c r="K1621" i="5" s="1"/>
  <c r="H1702" i="5"/>
  <c r="H1631" i="5"/>
  <c r="H1601" i="5"/>
  <c r="H1577" i="5"/>
  <c r="H1552" i="5"/>
  <c r="I1638" i="5"/>
  <c r="J1638" i="5" s="1"/>
  <c r="I1565" i="5"/>
  <c r="J1565" i="5" s="1"/>
  <c r="K1565" i="5" s="1"/>
  <c r="I1634" i="5"/>
  <c r="J1634" i="5" s="1"/>
  <c r="K1634" i="5" s="1"/>
  <c r="I1567" i="5"/>
  <c r="J1567" i="5" s="1"/>
  <c r="K1567" i="5" s="1"/>
  <c r="I1699" i="5"/>
  <c r="J1699" i="5" s="1"/>
  <c r="K1699" i="5" s="1"/>
  <c r="I1553" i="5"/>
  <c r="J1553" i="5" s="1"/>
  <c r="K1553" i="5" s="1"/>
  <c r="H1622" i="5"/>
  <c r="I1590" i="5"/>
  <c r="J1590" i="5" s="1"/>
  <c r="I1574" i="5"/>
  <c r="J1574" i="5" s="1"/>
  <c r="K1574" i="5" s="1"/>
  <c r="H1509" i="5"/>
  <c r="I1470" i="5"/>
  <c r="J1470" i="5" s="1"/>
  <c r="H1437" i="5"/>
  <c r="H1530" i="5"/>
  <c r="H1482" i="5"/>
  <c r="H1458" i="5"/>
  <c r="H1434" i="5"/>
  <c r="H1596" i="5"/>
  <c r="I1528" i="5"/>
  <c r="J1528" i="5" s="1"/>
  <c r="K1528" i="5" s="1"/>
  <c r="I1504" i="5"/>
  <c r="J1504" i="5" s="1"/>
  <c r="K1504" i="5" s="1"/>
  <c r="H1487" i="5"/>
  <c r="H1447" i="5"/>
  <c r="H1423" i="5"/>
  <c r="I1552" i="5"/>
  <c r="J1552" i="5" s="1"/>
  <c r="K1552" i="5" s="1"/>
  <c r="I1521" i="5"/>
  <c r="J1521" i="5" s="1"/>
  <c r="H1500" i="5"/>
  <c r="H1460" i="5"/>
  <c r="H1670" i="5"/>
  <c r="I1514" i="5"/>
  <c r="J1514" i="5" s="1"/>
  <c r="K1514" i="5" s="1"/>
  <c r="H1481" i="5"/>
  <c r="I1442" i="5"/>
  <c r="J1442" i="5" s="1"/>
  <c r="K1442" i="5" s="1"/>
  <c r="H1618" i="5"/>
  <c r="H1564" i="5"/>
  <c r="H1515" i="5"/>
  <c r="H1475" i="5"/>
  <c r="H1443" i="5"/>
  <c r="H1518" i="5"/>
  <c r="H1377" i="5"/>
  <c r="I1338" i="5"/>
  <c r="J1338" i="5" s="1"/>
  <c r="I1532" i="5"/>
  <c r="J1532" i="5" s="1"/>
  <c r="K1532" i="5" s="1"/>
  <c r="I1475" i="5"/>
  <c r="J1475" i="5" s="1"/>
  <c r="K1475" i="5" s="1"/>
  <c r="H1399" i="5"/>
  <c r="I1376" i="5"/>
  <c r="J1376" i="5" s="1"/>
  <c r="K1376" i="5" s="1"/>
  <c r="I1344" i="5"/>
  <c r="J1344" i="5" s="1"/>
  <c r="H1322" i="5"/>
  <c r="H1494" i="5"/>
  <c r="H1448" i="5"/>
  <c r="I1411" i="5"/>
  <c r="J1411" i="5" s="1"/>
  <c r="K1411" i="5" s="1"/>
  <c r="H1392" i="5"/>
  <c r="H1339" i="5"/>
  <c r="I1572" i="5"/>
  <c r="H1414" i="5"/>
  <c r="H1395" i="5"/>
  <c r="I1369" i="5"/>
  <c r="J1369" i="5" s="1"/>
  <c r="K1369" i="5" s="1"/>
  <c r="I1333" i="5"/>
  <c r="J1333" i="5" s="1"/>
  <c r="K1333" i="5" s="1"/>
  <c r="I1340" i="5"/>
  <c r="J1340" i="5" s="1"/>
  <c r="K1340" i="5" s="1"/>
  <c r="H1313" i="5"/>
  <c r="I1501" i="5"/>
  <c r="J1501" i="5" s="1"/>
  <c r="K1501" i="5" s="1"/>
  <c r="I1375" i="5"/>
  <c r="J1375" i="5" s="1"/>
  <c r="K1375" i="5" s="1"/>
  <c r="I1330" i="5"/>
  <c r="J1330" i="5" s="1"/>
  <c r="K1330" i="5" s="1"/>
  <c r="H1804" i="5"/>
  <c r="I1491" i="5"/>
  <c r="J1491" i="5" s="1"/>
  <c r="H1420" i="5"/>
  <c r="H1343" i="5"/>
  <c r="H1325" i="5"/>
  <c r="I1396" i="5"/>
  <c r="J1396" i="5" s="1"/>
  <c r="K1396" i="5" s="1"/>
  <c r="H1303" i="5"/>
  <c r="H1446" i="5"/>
  <c r="H1397" i="5"/>
  <c r="I1287" i="5"/>
  <c r="J1287" i="5" s="1"/>
  <c r="H1387" i="5"/>
  <c r="I1281" i="5"/>
  <c r="J1281" i="5" s="1"/>
  <c r="H1541" i="5"/>
  <c r="H1390" i="5"/>
  <c r="I1358" i="5"/>
  <c r="J1358" i="5" s="1"/>
  <c r="K1358" i="5" s="1"/>
  <c r="I1278" i="5"/>
  <c r="J1278" i="5" s="1"/>
  <c r="I1503" i="5"/>
  <c r="J1503" i="5" s="1"/>
  <c r="H1290" i="5"/>
  <c r="H1191" i="5"/>
  <c r="H1168" i="5"/>
  <c r="H1277" i="5"/>
  <c r="I1235" i="5"/>
  <c r="J1235" i="5" s="1"/>
  <c r="K1235" i="5" s="1"/>
  <c r="H1336" i="5"/>
  <c r="H1258" i="5"/>
  <c r="I1232" i="5"/>
  <c r="J1232" i="5" s="1"/>
  <c r="K1232" i="5" s="1"/>
  <c r="I1209" i="5"/>
  <c r="J1209" i="5" s="1"/>
  <c r="H1178" i="5"/>
  <c r="H1149" i="5"/>
  <c r="H1273" i="5"/>
  <c r="J1154" i="5"/>
  <c r="K1154" i="5" s="1"/>
  <c r="H1272" i="5"/>
  <c r="I1247" i="5"/>
  <c r="J1247" i="5" s="1"/>
  <c r="K1247" i="5" s="1"/>
  <c r="I1190" i="5"/>
  <c r="J1190" i="5" s="1"/>
  <c r="K1190" i="5" s="1"/>
  <c r="I1166" i="5"/>
  <c r="J1166" i="5" s="1"/>
  <c r="K1166" i="5" s="1"/>
  <c r="H1247" i="5"/>
  <c r="H1244" i="5"/>
  <c r="H1190" i="5"/>
  <c r="H1426" i="5"/>
  <c r="I1317" i="5"/>
  <c r="J1317" i="5" s="1"/>
  <c r="H1259" i="5"/>
  <c r="H1234" i="5"/>
  <c r="I1208" i="5"/>
  <c r="J1208" i="5" s="1"/>
  <c r="K1208" i="5" s="1"/>
  <c r="I1172" i="5"/>
  <c r="J1172" i="5" s="1"/>
  <c r="K1172" i="5" s="1"/>
  <c r="I1214" i="5"/>
  <c r="J1214" i="5" s="1"/>
  <c r="K1214" i="5" s="1"/>
  <c r="I1126" i="5"/>
  <c r="J1126" i="5" s="1"/>
  <c r="K1126" i="5" s="1"/>
  <c r="H1085" i="5"/>
  <c r="I1113" i="5"/>
  <c r="J1113" i="5" s="1"/>
  <c r="I1052" i="5"/>
  <c r="J1052" i="5" s="1"/>
  <c r="K1052" i="5" s="1"/>
  <c r="I1055" i="5"/>
  <c r="J1055" i="5" s="1"/>
  <c r="K1055" i="5" s="1"/>
  <c r="I1022" i="5"/>
  <c r="J1022" i="5" s="1"/>
  <c r="K1022" i="5" s="1"/>
  <c r="I1103" i="5"/>
  <c r="J1103" i="5" s="1"/>
  <c r="K1103" i="5" s="1"/>
  <c r="I1106" i="5"/>
  <c r="J1106" i="5" s="1"/>
  <c r="K1106" i="5" s="1"/>
  <c r="I1062" i="5"/>
  <c r="J1062" i="5" s="1"/>
  <c r="I1110" i="5"/>
  <c r="J1110" i="5" s="1"/>
  <c r="I1112" i="5"/>
  <c r="J1112" i="5" s="1"/>
  <c r="K1112" i="5" s="1"/>
  <c r="I1090" i="5"/>
  <c r="J1090" i="5" s="1"/>
  <c r="K1090" i="5" s="1"/>
  <c r="I1040" i="5"/>
  <c r="J1040" i="5" s="1"/>
  <c r="K1040" i="5" s="1"/>
  <c r="I1094" i="5"/>
  <c r="J1094" i="5" s="1"/>
  <c r="K1094" i="5" s="1"/>
  <c r="I1138" i="5"/>
  <c r="J1138" i="5" s="1"/>
  <c r="K1138" i="5" s="1"/>
  <c r="I1071" i="5"/>
  <c r="J1071" i="5" s="1"/>
  <c r="I1014" i="5"/>
  <c r="J1014" i="5" s="1"/>
  <c r="I1141" i="5"/>
  <c r="J1141" i="5" s="1"/>
  <c r="K1141" i="5" s="1"/>
  <c r="I1139" i="5"/>
  <c r="J1139" i="5" s="1"/>
  <c r="K1139" i="5" s="1"/>
  <c r="I1046" i="5"/>
  <c r="J1046" i="5" s="1"/>
  <c r="K1046" i="5" s="1"/>
  <c r="I1048" i="5"/>
  <c r="J1048" i="5" s="1"/>
  <c r="K1048" i="5" s="1"/>
  <c r="I1230" i="5"/>
  <c r="J1230" i="5" s="1"/>
  <c r="I1131" i="5"/>
  <c r="J1131" i="5" s="1"/>
  <c r="I1083" i="5"/>
  <c r="J1083" i="5" s="1"/>
  <c r="H973" i="5"/>
  <c r="I1137" i="5"/>
  <c r="J1137" i="5" s="1"/>
  <c r="I1136" i="5"/>
  <c r="J1136" i="5" s="1"/>
  <c r="K1136" i="5" s="1"/>
  <c r="I1134" i="5"/>
  <c r="J1134" i="5" s="1"/>
  <c r="I1128" i="5"/>
  <c r="J1128" i="5" s="1"/>
  <c r="I1130" i="5"/>
  <c r="J1130" i="5" s="1"/>
  <c r="K1130" i="5" s="1"/>
  <c r="I1133" i="5"/>
  <c r="J1133" i="5" s="1"/>
  <c r="K1133" i="5" s="1"/>
  <c r="I1135" i="5"/>
  <c r="J1135" i="5" s="1"/>
  <c r="K1135" i="5" s="1"/>
  <c r="H1099" i="5"/>
  <c r="H1054" i="5"/>
  <c r="I1234" i="5"/>
  <c r="J1234" i="5" s="1"/>
  <c r="K1234" i="5" s="1"/>
  <c r="H932" i="5"/>
  <c r="I1013" i="5"/>
  <c r="J1013" i="5" s="1"/>
  <c r="K1013" i="5" s="1"/>
  <c r="H961" i="5"/>
  <c r="H882" i="5"/>
  <c r="I1033" i="5"/>
  <c r="J1033" i="5" s="1"/>
  <c r="K1033" i="5" s="1"/>
  <c r="I965" i="5"/>
  <c r="J965" i="5" s="1"/>
  <c r="K965" i="5" s="1"/>
  <c r="I976" i="5"/>
  <c r="J976" i="5" s="1"/>
  <c r="K976" i="5" s="1"/>
  <c r="I937" i="5"/>
  <c r="J937" i="5" s="1"/>
  <c r="K937" i="5" s="1"/>
  <c r="H1111" i="5"/>
  <c r="H1098" i="5"/>
  <c r="H1105" i="5"/>
  <c r="H1083" i="5"/>
  <c r="H1102" i="5"/>
  <c r="H1084" i="5"/>
  <c r="H1096" i="5"/>
  <c r="H1090" i="5"/>
  <c r="H1088" i="5"/>
  <c r="H1094" i="5"/>
  <c r="H1108" i="5"/>
  <c r="H1086" i="5"/>
  <c r="H1107" i="5"/>
  <c r="H1089" i="5"/>
  <c r="H1097" i="5"/>
  <c r="H1110" i="5"/>
  <c r="H1101" i="5"/>
  <c r="I996" i="5"/>
  <c r="J996" i="5" s="1"/>
  <c r="I1026" i="5"/>
  <c r="J1026" i="5" s="1"/>
  <c r="H871" i="5"/>
  <c r="H835" i="5"/>
  <c r="K846" i="5"/>
  <c r="O369" i="5"/>
  <c r="I742" i="5"/>
  <c r="J742" i="5" s="1"/>
  <c r="K742" i="5" s="1"/>
  <c r="H818" i="5"/>
  <c r="H748" i="5"/>
  <c r="I750" i="5"/>
  <c r="J750" i="5" s="1"/>
  <c r="K639" i="5"/>
  <c r="O300" i="5"/>
  <c r="O258" i="5"/>
  <c r="O178" i="5"/>
  <c r="K273" i="5"/>
  <c r="O156" i="5"/>
  <c r="I1847" i="5"/>
  <c r="J1847" i="5" s="1"/>
  <c r="K1847" i="5" s="1"/>
  <c r="H1801" i="5"/>
  <c r="I1838" i="5"/>
  <c r="J1838" i="5" s="1"/>
  <c r="K1838" i="5" s="1"/>
  <c r="I1785" i="5"/>
  <c r="J1785" i="5" s="1"/>
  <c r="H1797" i="5"/>
  <c r="J1678" i="5"/>
  <c r="K1678" i="5" s="1"/>
  <c r="I1823" i="5"/>
  <c r="J1823" i="5" s="1"/>
  <c r="K1823" i="5" s="1"/>
  <c r="I1833" i="5"/>
  <c r="J1833" i="5" s="1"/>
  <c r="H1791" i="5"/>
  <c r="H1803" i="5"/>
  <c r="H1775" i="5"/>
  <c r="H1839" i="5"/>
  <c r="H1814" i="5"/>
  <c r="I1834" i="5"/>
  <c r="J1834" i="5" s="1"/>
  <c r="K1834" i="5" s="1"/>
  <c r="I1786" i="5"/>
  <c r="J1786" i="5" s="1"/>
  <c r="K1786" i="5" s="1"/>
  <c r="H1789" i="5"/>
  <c r="I1783" i="5"/>
  <c r="J1783" i="5" s="1"/>
  <c r="K1783" i="5" s="1"/>
  <c r="I1764" i="5"/>
  <c r="J1764" i="5" s="1"/>
  <c r="H1766" i="5"/>
  <c r="H1721" i="5"/>
  <c r="H1708" i="5"/>
  <c r="I1670" i="5"/>
  <c r="J1670" i="5" s="1"/>
  <c r="K1670" i="5" s="1"/>
  <c r="I1731" i="5"/>
  <c r="J1731" i="5" s="1"/>
  <c r="I1685" i="5"/>
  <c r="J1685" i="5" s="1"/>
  <c r="K1685" i="5" s="1"/>
  <c r="H1646" i="5"/>
  <c r="H1698" i="5"/>
  <c r="I1725" i="5"/>
  <c r="J1725" i="5" s="1"/>
  <c r="H1678" i="5"/>
  <c r="I1645" i="5"/>
  <c r="J1645" i="5" s="1"/>
  <c r="K1645" i="5" s="1"/>
  <c r="I1720" i="5"/>
  <c r="J1720" i="5" s="1"/>
  <c r="K1720" i="5" s="1"/>
  <c r="H1796" i="5"/>
  <c r="H1720" i="5"/>
  <c r="H1693" i="5"/>
  <c r="H1661" i="5"/>
  <c r="H1641" i="5"/>
  <c r="H1608" i="5"/>
  <c r="I1591" i="5"/>
  <c r="J1591" i="5" s="1"/>
  <c r="K1591" i="5" s="1"/>
  <c r="I1756" i="5"/>
  <c r="J1756" i="5" s="1"/>
  <c r="K1756" i="5" s="1"/>
  <c r="H1647" i="5"/>
  <c r="H1605" i="5"/>
  <c r="I1686" i="5"/>
  <c r="J1686" i="5" s="1"/>
  <c r="H1651" i="5"/>
  <c r="I1607" i="5"/>
  <c r="J1607" i="5" s="1"/>
  <c r="K1607" i="5" s="1"/>
  <c r="I1701" i="5"/>
  <c r="J1701" i="5" s="1"/>
  <c r="I1620" i="5"/>
  <c r="J1620" i="5" s="1"/>
  <c r="I1627" i="5"/>
  <c r="J1627" i="5" s="1"/>
  <c r="K1627" i="5" s="1"/>
  <c r="H1738" i="5"/>
  <c r="I1666" i="5"/>
  <c r="J1666" i="5" s="1"/>
  <c r="K1666" i="5" s="1"/>
  <c r="H1591" i="5"/>
  <c r="H1575" i="5"/>
  <c r="I1550" i="5"/>
  <c r="J1550" i="5" s="1"/>
  <c r="K1550" i="5" s="1"/>
  <c r="H1653" i="5"/>
  <c r="H1598" i="5"/>
  <c r="H1554" i="5"/>
  <c r="I1616" i="5"/>
  <c r="J1616" i="5" s="1"/>
  <c r="K1616" i="5" s="1"/>
  <c r="H1563" i="5"/>
  <c r="I1617" i="5"/>
  <c r="J1617" i="5" s="1"/>
  <c r="H1586" i="5"/>
  <c r="H1578" i="5"/>
  <c r="H1565" i="5"/>
  <c r="I1698" i="5"/>
  <c r="J1698" i="5" s="1"/>
  <c r="H1551" i="5"/>
  <c r="I1588" i="5"/>
  <c r="J1588" i="5" s="1"/>
  <c r="K1588" i="5" s="1"/>
  <c r="H1571" i="5"/>
  <c r="H1566" i="5"/>
  <c r="I1502" i="5"/>
  <c r="J1502" i="5" s="1"/>
  <c r="K1502" i="5" s="1"/>
  <c r="H1469" i="5"/>
  <c r="I1430" i="5"/>
  <c r="J1430" i="5" s="1"/>
  <c r="K1430" i="5" s="1"/>
  <c r="I1641" i="5"/>
  <c r="J1641" i="5" s="1"/>
  <c r="I1529" i="5"/>
  <c r="J1529" i="5" s="1"/>
  <c r="K1529" i="5" s="1"/>
  <c r="H1506" i="5"/>
  <c r="H1474" i="5"/>
  <c r="I1455" i="5"/>
  <c r="J1455" i="5" s="1"/>
  <c r="I1423" i="5"/>
  <c r="J1423" i="5" s="1"/>
  <c r="K1423" i="5" s="1"/>
  <c r="H1527" i="5"/>
  <c r="H1503" i="5"/>
  <c r="I1464" i="5"/>
  <c r="J1464" i="5" s="1"/>
  <c r="H1415" i="5"/>
  <c r="I1497" i="5"/>
  <c r="J1497" i="5" s="1"/>
  <c r="H1476" i="5"/>
  <c r="I1457" i="5"/>
  <c r="J1457" i="5" s="1"/>
  <c r="K1457" i="5" s="1"/>
  <c r="H1436" i="5"/>
  <c r="I1628" i="5"/>
  <c r="J1628" i="5" s="1"/>
  <c r="K1628" i="5" s="1"/>
  <c r="H1513" i="5"/>
  <c r="I1476" i="5"/>
  <c r="J1476" i="5" s="1"/>
  <c r="H1441" i="5"/>
  <c r="H1550" i="5"/>
  <c r="I1508" i="5"/>
  <c r="J1508" i="5" s="1"/>
  <c r="K1508" i="5" s="1"/>
  <c r="I1468" i="5"/>
  <c r="J1468" i="5" s="1"/>
  <c r="K1468" i="5" s="1"/>
  <c r="I1436" i="5"/>
  <c r="J1436" i="5" s="1"/>
  <c r="K1436" i="5" s="1"/>
  <c r="I1517" i="5"/>
  <c r="J1517" i="5" s="1"/>
  <c r="K1517" i="5" s="1"/>
  <c r="H1454" i="5"/>
  <c r="H1418" i="5"/>
  <c r="H1396" i="5"/>
  <c r="I1373" i="5"/>
  <c r="J1373" i="5" s="1"/>
  <c r="K1373" i="5" s="1"/>
  <c r="I1341" i="5"/>
  <c r="J1341" i="5" s="1"/>
  <c r="I1316" i="5"/>
  <c r="J1316" i="5" s="1"/>
  <c r="K1316" i="5" s="1"/>
  <c r="I1493" i="5"/>
  <c r="J1493" i="5" s="1"/>
  <c r="K1493" i="5" s="1"/>
  <c r="I1444" i="5"/>
  <c r="J1444" i="5" s="1"/>
  <c r="K1444" i="5" s="1"/>
  <c r="I1366" i="5"/>
  <c r="J1366" i="5" s="1"/>
  <c r="K1366" i="5" s="1"/>
  <c r="I1334" i="5"/>
  <c r="J1334" i="5" s="1"/>
  <c r="K1334" i="5" s="1"/>
  <c r="H1316" i="5"/>
  <c r="I1388" i="5"/>
  <c r="J1388" i="5" s="1"/>
  <c r="K1388" i="5" s="1"/>
  <c r="I1312" i="5"/>
  <c r="J1312" i="5" s="1"/>
  <c r="K1312" i="5" s="1"/>
  <c r="H1438" i="5"/>
  <c r="I1394" i="5"/>
  <c r="J1394" i="5" s="1"/>
  <c r="K1394" i="5" s="1"/>
  <c r="H1356" i="5"/>
  <c r="I1327" i="5"/>
  <c r="J1327" i="5" s="1"/>
  <c r="K1327" i="5" s="1"/>
  <c r="H1362" i="5"/>
  <c r="I1320" i="5"/>
  <c r="J1320" i="5" s="1"/>
  <c r="I1361" i="5"/>
  <c r="J1361" i="5" s="1"/>
  <c r="K1361" i="5" s="1"/>
  <c r="H1299" i="5"/>
  <c r="I1387" i="5"/>
  <c r="J1387" i="5" s="1"/>
  <c r="K1387" i="5" s="1"/>
  <c r="I1345" i="5"/>
  <c r="J1345" i="5" s="1"/>
  <c r="K1345" i="5" s="1"/>
  <c r="I1284" i="5"/>
  <c r="J1284" i="5" s="1"/>
  <c r="I1283" i="5"/>
  <c r="J1283" i="5" s="1"/>
  <c r="K1283" i="5" s="1"/>
  <c r="I1280" i="5"/>
  <c r="J1280" i="5" s="1"/>
  <c r="K1280" i="5" s="1"/>
  <c r="I1275" i="5"/>
  <c r="J1275" i="5" s="1"/>
  <c r="I1381" i="5"/>
  <c r="J1381" i="5" s="1"/>
  <c r="K1381" i="5" s="1"/>
  <c r="I1329" i="5"/>
  <c r="J1329" i="5" s="1"/>
  <c r="I1535" i="5"/>
  <c r="J1535" i="5" s="1"/>
  <c r="K1535" i="5" s="1"/>
  <c r="I1374" i="5"/>
  <c r="J1374" i="5" s="1"/>
  <c r="I1288" i="5"/>
  <c r="J1288" i="5" s="1"/>
  <c r="K1288" i="5" s="1"/>
  <c r="I1349" i="5"/>
  <c r="J1349" i="5" s="1"/>
  <c r="K1349" i="5" s="1"/>
  <c r="H1304" i="5"/>
  <c r="H1239" i="5"/>
  <c r="H1238" i="5"/>
  <c r="H1214" i="5"/>
  <c r="H1162" i="5"/>
  <c r="H1510" i="5"/>
  <c r="H1310" i="5"/>
  <c r="I1274" i="5"/>
  <c r="J1274" i="5" s="1"/>
  <c r="K1274" i="5" s="1"/>
  <c r="H1252" i="5"/>
  <c r="H1188" i="5"/>
  <c r="I1305" i="5"/>
  <c r="J1305" i="5" s="1"/>
  <c r="I1257" i="5"/>
  <c r="J1257" i="5" s="1"/>
  <c r="H1203" i="5"/>
  <c r="H1201" i="5"/>
  <c r="H1200" i="5"/>
  <c r="I1175" i="5"/>
  <c r="J1175" i="5" s="1"/>
  <c r="K1175" i="5" s="1"/>
  <c r="I1174" i="5"/>
  <c r="J1174" i="5" s="1"/>
  <c r="K1174" i="5" s="1"/>
  <c r="I1270" i="5"/>
  <c r="J1270" i="5" s="1"/>
  <c r="K1270" i="5" s="1"/>
  <c r="H1241" i="5"/>
  <c r="H1216" i="5"/>
  <c r="H1159" i="5"/>
  <c r="H1270" i="5"/>
  <c r="I1244" i="5"/>
  <c r="J1244" i="5" s="1"/>
  <c r="K1244" i="5" s="1"/>
  <c r="H1215" i="5"/>
  <c r="H1183" i="5"/>
  <c r="H1182" i="5"/>
  <c r="H1280" i="5"/>
  <c r="I1256" i="5"/>
  <c r="J1256" i="5" s="1"/>
  <c r="K1256" i="5" s="1"/>
  <c r="I1233" i="5"/>
  <c r="J1233" i="5" s="1"/>
  <c r="H1202" i="5"/>
  <c r="I1167" i="5"/>
  <c r="J1167" i="5" s="1"/>
  <c r="I1195" i="5"/>
  <c r="J1195" i="5" s="1"/>
  <c r="K1195" i="5" s="1"/>
  <c r="I1123" i="5"/>
  <c r="J1123" i="5" s="1"/>
  <c r="K1123" i="5" s="1"/>
  <c r="I1078" i="5"/>
  <c r="J1078" i="5" s="1"/>
  <c r="K1078" i="5" s="1"/>
  <c r="H1260" i="5"/>
  <c r="H1142" i="5"/>
  <c r="I1122" i="5"/>
  <c r="J1122" i="5" s="1"/>
  <c r="H1007" i="5"/>
  <c r="H960" i="5"/>
  <c r="H942" i="5"/>
  <c r="H974" i="5"/>
  <c r="H955" i="5"/>
  <c r="H980" i="5"/>
  <c r="H1004" i="5"/>
  <c r="I1125" i="5"/>
  <c r="J1125" i="5" s="1"/>
  <c r="I1124" i="5"/>
  <c r="J1124" i="5" s="1"/>
  <c r="K1124" i="5" s="1"/>
  <c r="H1087" i="5"/>
  <c r="H1073" i="5"/>
  <c r="H1019" i="5"/>
  <c r="H1286" i="5"/>
  <c r="I1092" i="5"/>
  <c r="J1092" i="5" s="1"/>
  <c r="H1049" i="5"/>
  <c r="H1092" i="5"/>
  <c r="I1010" i="5"/>
  <c r="J1010" i="5" s="1"/>
  <c r="K1010" i="5" s="1"/>
  <c r="I993" i="5"/>
  <c r="J993" i="5" s="1"/>
  <c r="H959" i="5"/>
  <c r="I956" i="5"/>
  <c r="H876" i="5"/>
  <c r="J757" i="5"/>
  <c r="K757" i="5" s="1"/>
  <c r="H874" i="5"/>
  <c r="H875" i="5"/>
  <c r="H1082" i="5"/>
  <c r="I1017" i="5"/>
  <c r="J1017" i="5" s="1"/>
  <c r="H845" i="5"/>
  <c r="I1292" i="5"/>
  <c r="J1292" i="5" s="1"/>
  <c r="K1292" i="5" s="1"/>
  <c r="H992" i="5"/>
  <c r="H817" i="5"/>
  <c r="I983" i="5"/>
  <c r="J983" i="5" s="1"/>
  <c r="K983" i="5" s="1"/>
  <c r="I935" i="5"/>
  <c r="J935" i="5" s="1"/>
  <c r="K935" i="5" s="1"/>
  <c r="H994" i="5"/>
  <c r="H880" i="5"/>
  <c r="I982" i="5"/>
  <c r="J982" i="5" s="1"/>
  <c r="K982" i="5" s="1"/>
  <c r="H864" i="5"/>
  <c r="H831" i="5"/>
  <c r="H794" i="5"/>
  <c r="K822" i="5"/>
  <c r="O361" i="5"/>
  <c r="I733" i="5"/>
  <c r="J733" i="5" s="1"/>
  <c r="K733" i="5" s="1"/>
  <c r="H706" i="5"/>
  <c r="J1742" i="5"/>
  <c r="K1742" i="5" s="1"/>
  <c r="H1831" i="5"/>
  <c r="J1712" i="5"/>
  <c r="K1712" i="5" s="1"/>
  <c r="H1808" i="5"/>
  <c r="H1782" i="5"/>
  <c r="H1845" i="5"/>
  <c r="H1822" i="5"/>
  <c r="I1795" i="5"/>
  <c r="J1795" i="5" s="1"/>
  <c r="K1795" i="5" s="1"/>
  <c r="K1848" i="5"/>
  <c r="O703" i="5"/>
  <c r="H1819" i="5"/>
  <c r="H1795" i="5"/>
  <c r="I1772" i="5"/>
  <c r="J1772" i="5" s="1"/>
  <c r="K1772" i="5" s="1"/>
  <c r="H1828" i="5"/>
  <c r="I1779" i="5"/>
  <c r="J1779" i="5" s="1"/>
  <c r="H1750" i="5"/>
  <c r="H1769" i="5"/>
  <c r="I1718" i="5"/>
  <c r="J1718" i="5" s="1"/>
  <c r="K1718" i="5" s="1"/>
  <c r="I1780" i="5"/>
  <c r="J1780" i="5" s="1"/>
  <c r="K1780" i="5" s="1"/>
  <c r="H1744" i="5"/>
  <c r="H1783" i="5"/>
  <c r="H1748" i="5"/>
  <c r="H1830" i="5"/>
  <c r="I1761" i="5"/>
  <c r="J1761" i="5" s="1"/>
  <c r="H1762" i="5"/>
  <c r="H1717" i="5"/>
  <c r="I1692" i="5"/>
  <c r="J1692" i="5" s="1"/>
  <c r="I1660" i="5"/>
  <c r="J1660" i="5" s="1"/>
  <c r="K1660" i="5" s="1"/>
  <c r="H1764" i="5"/>
  <c r="H1703" i="5"/>
  <c r="I1682" i="5"/>
  <c r="J1682" i="5" s="1"/>
  <c r="K1682" i="5" s="1"/>
  <c r="H1638" i="5"/>
  <c r="H1723" i="5"/>
  <c r="J1604" i="5"/>
  <c r="K1604" i="5" s="1"/>
  <c r="H1697" i="5"/>
  <c r="J1578" i="5"/>
  <c r="J1546" i="5"/>
  <c r="K1546" i="5" s="1"/>
  <c r="H1665" i="5"/>
  <c r="H1816" i="5"/>
  <c r="I1724" i="5"/>
  <c r="J1724" i="5" s="1"/>
  <c r="K1724" i="5" s="1"/>
  <c r="H1677" i="5"/>
  <c r="H1640" i="5"/>
  <c r="H1736" i="5"/>
  <c r="H1682" i="5"/>
  <c r="H1656" i="5"/>
  <c r="I1787" i="5"/>
  <c r="J1787" i="5" s="1"/>
  <c r="K1787" i="5" s="1"/>
  <c r="I1693" i="5"/>
  <c r="J1693" i="5" s="1"/>
  <c r="K1693" i="5" s="1"/>
  <c r="I1661" i="5"/>
  <c r="J1661" i="5" s="1"/>
  <c r="K1661" i="5" s="1"/>
  <c r="H1746" i="5"/>
  <c r="H1696" i="5"/>
  <c r="I1635" i="5"/>
  <c r="J1635" i="5" s="1"/>
  <c r="I1605" i="5"/>
  <c r="J1605" i="5" s="1"/>
  <c r="I1589" i="5"/>
  <c r="J1589" i="5" s="1"/>
  <c r="K1589" i="5" s="1"/>
  <c r="H1637" i="5"/>
  <c r="I1598" i="5"/>
  <c r="J1598" i="5" s="1"/>
  <c r="K1598" i="5" s="1"/>
  <c r="I1679" i="5"/>
  <c r="J1679" i="5" s="1"/>
  <c r="K1679" i="5" s="1"/>
  <c r="I1663" i="5"/>
  <c r="J1663" i="5" s="1"/>
  <c r="K1663" i="5" s="1"/>
  <c r="H1619" i="5"/>
  <c r="H1669" i="5"/>
  <c r="I1626" i="5"/>
  <c r="J1626" i="5" s="1"/>
  <c r="I1727" i="5"/>
  <c r="J1727" i="5" s="1"/>
  <c r="K1727" i="5" s="1"/>
  <c r="I1653" i="5"/>
  <c r="J1653" i="5" s="1"/>
  <c r="I1562" i="5"/>
  <c r="H1589" i="5"/>
  <c r="I1545" i="5"/>
  <c r="J1545" i="5" s="1"/>
  <c r="I1623" i="5"/>
  <c r="J1623" i="5" s="1"/>
  <c r="I1594" i="5"/>
  <c r="J1594" i="5" s="1"/>
  <c r="K1594" i="5" s="1"/>
  <c r="I1548" i="5"/>
  <c r="J1548" i="5" s="1"/>
  <c r="H1536" i="5"/>
  <c r="I1610" i="5"/>
  <c r="J1610" i="5" s="1"/>
  <c r="K1610" i="5" s="1"/>
  <c r="I1595" i="5"/>
  <c r="J1595" i="5" s="1"/>
  <c r="K1595" i="5" s="1"/>
  <c r="I1537" i="5"/>
  <c r="J1537" i="5" s="1"/>
  <c r="K1537" i="5" s="1"/>
  <c r="H1621" i="5"/>
  <c r="I1586" i="5"/>
  <c r="J1586" i="5" s="1"/>
  <c r="K1586" i="5" s="1"/>
  <c r="I1558" i="5"/>
  <c r="J1558" i="5" s="1"/>
  <c r="K1558" i="5" s="1"/>
  <c r="I1462" i="5"/>
  <c r="J1462" i="5" s="1"/>
  <c r="K1462" i="5" s="1"/>
  <c r="H1569" i="5"/>
  <c r="H1573" i="5"/>
  <c r="I1480" i="5"/>
  <c r="J1480" i="5" s="1"/>
  <c r="K1480" i="5" s="1"/>
  <c r="I1440" i="5"/>
  <c r="J1440" i="5" s="1"/>
  <c r="H1614" i="5"/>
  <c r="H1544" i="5"/>
  <c r="I1473" i="5"/>
  <c r="J1473" i="5" s="1"/>
  <c r="I1433" i="5"/>
  <c r="J1433" i="5" s="1"/>
  <c r="K1433" i="5" s="1"/>
  <c r="H1548" i="5"/>
  <c r="I1506" i="5"/>
  <c r="J1506" i="5" s="1"/>
  <c r="H1612" i="5"/>
  <c r="I1453" i="5"/>
  <c r="J1453" i="5" s="1"/>
  <c r="K1453" i="5" s="1"/>
  <c r="I1370" i="5"/>
  <c r="J1370" i="5" s="1"/>
  <c r="K1370" i="5" s="1"/>
  <c r="I1511" i="5"/>
  <c r="J1511" i="5" s="1"/>
  <c r="K1511" i="5" s="1"/>
  <c r="I1443" i="5"/>
  <c r="J1443" i="5" s="1"/>
  <c r="I1392" i="5"/>
  <c r="J1392" i="5" s="1"/>
  <c r="H1315" i="5"/>
  <c r="H1526" i="5"/>
  <c r="I1363" i="5"/>
  <c r="J1363" i="5" s="1"/>
  <c r="K1363" i="5" s="1"/>
  <c r="I1331" i="5"/>
  <c r="J1331" i="5" s="1"/>
  <c r="K1331" i="5" s="1"/>
  <c r="I1385" i="5"/>
  <c r="J1385" i="5" s="1"/>
  <c r="K1385" i="5" s="1"/>
  <c r="H1488" i="5"/>
  <c r="I1437" i="5"/>
  <c r="J1437" i="5" s="1"/>
  <c r="I1391" i="5"/>
  <c r="J1391" i="5" s="1"/>
  <c r="K1391" i="5" s="1"/>
  <c r="H1351" i="5"/>
  <c r="I1459" i="5"/>
  <c r="J1459" i="5" s="1"/>
  <c r="K1459" i="5" s="1"/>
  <c r="H1410" i="5"/>
  <c r="I1384" i="5"/>
  <c r="J1384" i="5" s="1"/>
  <c r="K1384" i="5" s="1"/>
  <c r="H1341" i="5"/>
  <c r="H1311" i="5"/>
  <c r="H1297" i="5"/>
  <c r="I1351" i="5"/>
  <c r="J1351" i="5" s="1"/>
  <c r="K1351" i="5" s="1"/>
  <c r="I1293" i="5"/>
  <c r="J1293" i="5" s="1"/>
  <c r="I1445" i="5"/>
  <c r="J1445" i="5" s="1"/>
  <c r="K1445" i="5" s="1"/>
  <c r="I1380" i="5"/>
  <c r="J1380" i="5" s="1"/>
  <c r="I1335" i="5"/>
  <c r="J1335" i="5" s="1"/>
  <c r="H1511" i="5"/>
  <c r="H1381" i="5"/>
  <c r="I1319" i="5"/>
  <c r="J1319" i="5" s="1"/>
  <c r="K1319" i="5" s="1"/>
  <c r="H1553" i="5"/>
  <c r="I1332" i="5"/>
  <c r="J1332" i="5" s="1"/>
  <c r="H1342" i="5"/>
  <c r="I1367" i="5"/>
  <c r="J1367" i="5" s="1"/>
  <c r="K1367" i="5" s="1"/>
  <c r="I1301" i="5"/>
  <c r="J1301" i="5" s="1"/>
  <c r="K1301" i="5" s="1"/>
  <c r="H1289" i="5"/>
  <c r="H1262" i="5"/>
  <c r="I1509" i="5"/>
  <c r="J1509" i="5" s="1"/>
  <c r="I1251" i="5"/>
  <c r="J1251" i="5" s="1"/>
  <c r="I1250" i="5"/>
  <c r="J1250" i="5" s="1"/>
  <c r="K1250" i="5" s="1"/>
  <c r="I1249" i="5"/>
  <c r="J1249" i="5" s="1"/>
  <c r="K1249" i="5" s="1"/>
  <c r="H1229" i="5"/>
  <c r="I1187" i="5"/>
  <c r="J1187" i="5" s="1"/>
  <c r="K1187" i="5" s="1"/>
  <c r="I1304" i="5"/>
  <c r="J1304" i="5" s="1"/>
  <c r="K1304" i="5" s="1"/>
  <c r="I1303" i="5"/>
  <c r="J1303" i="5" s="1"/>
  <c r="K1303" i="5" s="1"/>
  <c r="I1302" i="5"/>
  <c r="J1302" i="5" s="1"/>
  <c r="H1251" i="5"/>
  <c r="H1226" i="5"/>
  <c r="I1200" i="5"/>
  <c r="J1200" i="5" s="1"/>
  <c r="H1173" i="5"/>
  <c r="H1172" i="5"/>
  <c r="I1412" i="5"/>
  <c r="J1412" i="5" s="1"/>
  <c r="K1412" i="5" s="1"/>
  <c r="I1238" i="5"/>
  <c r="J1238" i="5" s="1"/>
  <c r="K1238" i="5" s="1"/>
  <c r="I1215" i="5"/>
  <c r="J1215" i="5" s="1"/>
  <c r="I1211" i="5"/>
  <c r="J1211" i="5" s="1"/>
  <c r="K1211" i="5" s="1"/>
  <c r="I1212" i="5"/>
  <c r="J1212" i="5" s="1"/>
  <c r="H1184" i="5"/>
  <c r="I1269" i="5"/>
  <c r="J1269" i="5" s="1"/>
  <c r="H1177" i="5"/>
  <c r="H1432" i="5"/>
  <c r="I1201" i="5"/>
  <c r="J1201" i="5" s="1"/>
  <c r="K1201" i="5" s="1"/>
  <c r="H1269" i="5"/>
  <c r="I1218" i="5"/>
  <c r="J1218" i="5" s="1"/>
  <c r="I1119" i="5"/>
  <c r="J1119" i="5" s="1"/>
  <c r="I1080" i="5"/>
  <c r="J1080" i="5" s="1"/>
  <c r="H1194" i="5"/>
  <c r="H1128" i="5"/>
  <c r="I1120" i="5"/>
  <c r="J1120" i="5" s="1"/>
  <c r="K1120" i="5" s="1"/>
  <c r="K1044" i="5"/>
  <c r="O435" i="5"/>
  <c r="I1146" i="5"/>
  <c r="J1146" i="5" s="1"/>
  <c r="H868" i="5"/>
  <c r="H867" i="5"/>
  <c r="H866" i="5"/>
  <c r="I1068" i="5"/>
  <c r="J1068" i="5" s="1"/>
  <c r="H861" i="5"/>
  <c r="O436" i="5"/>
  <c r="K876" i="5"/>
  <c r="H855" i="5"/>
  <c r="I913" i="5"/>
  <c r="J913" i="5" s="1"/>
  <c r="K913" i="5" s="1"/>
  <c r="H762" i="5"/>
  <c r="H782" i="5"/>
  <c r="J1740" i="5"/>
  <c r="H1842" i="5"/>
  <c r="I1806" i="5"/>
  <c r="J1806" i="5" s="1"/>
  <c r="I1777" i="5"/>
  <c r="J1777" i="5" s="1"/>
  <c r="K1777" i="5" s="1"/>
  <c r="I1820" i="5"/>
  <c r="J1820" i="5" s="1"/>
  <c r="K1820" i="5" s="1"/>
  <c r="H1841" i="5"/>
  <c r="H1811" i="5"/>
  <c r="H1788" i="5"/>
  <c r="I1769" i="5"/>
  <c r="J1769" i="5" s="1"/>
  <c r="K1769" i="5" s="1"/>
  <c r="H1836" i="5"/>
  <c r="I1826" i="5"/>
  <c r="J1826" i="5" s="1"/>
  <c r="K1826" i="5" s="1"/>
  <c r="I1805" i="5"/>
  <c r="J1805" i="5" s="1"/>
  <c r="K1805" i="5" s="1"/>
  <c r="H1773" i="5"/>
  <c r="K1842" i="5"/>
  <c r="O701" i="5"/>
  <c r="I1755" i="5"/>
  <c r="J1755" i="5" s="1"/>
  <c r="I1714" i="5"/>
  <c r="J1714" i="5" s="1"/>
  <c r="K1714" i="5" s="1"/>
  <c r="H1805" i="5"/>
  <c r="H1761" i="5"/>
  <c r="H1743" i="5"/>
  <c r="I1776" i="5"/>
  <c r="J1776" i="5" s="1"/>
  <c r="I1747" i="5"/>
  <c r="J1747" i="5" s="1"/>
  <c r="K1747" i="5" s="1"/>
  <c r="I1810" i="5"/>
  <c r="J1810" i="5" s="1"/>
  <c r="K1810" i="5" s="1"/>
  <c r="H1740" i="5"/>
  <c r="I1762" i="5"/>
  <c r="J1762" i="5" s="1"/>
  <c r="K1762" i="5" s="1"/>
  <c r="H1713" i="5"/>
  <c r="I1735" i="5"/>
  <c r="J1735" i="5" s="1"/>
  <c r="K1735" i="5" s="1"/>
  <c r="H1691" i="5"/>
  <c r="J1572" i="5"/>
  <c r="H1659" i="5"/>
  <c r="H1728" i="5"/>
  <c r="I1672" i="5"/>
  <c r="J1672" i="5" s="1"/>
  <c r="K1672" i="5" s="1"/>
  <c r="I1631" i="5"/>
  <c r="J1631" i="5" s="1"/>
  <c r="K1631" i="5" s="1"/>
  <c r="H1716" i="5"/>
  <c r="I1697" i="5"/>
  <c r="J1697" i="5" s="1"/>
  <c r="K1697" i="5" s="1"/>
  <c r="I1665" i="5"/>
  <c r="J1665" i="5" s="1"/>
  <c r="I1765" i="5"/>
  <c r="J1765" i="5" s="1"/>
  <c r="K1765" i="5" s="1"/>
  <c r="H1711" i="5"/>
  <c r="I1677" i="5"/>
  <c r="J1677" i="5" s="1"/>
  <c r="I1637" i="5"/>
  <c r="J1637" i="5" s="1"/>
  <c r="K1637" i="5" s="1"/>
  <c r="H1707" i="5"/>
  <c r="H1681" i="5"/>
  <c r="J1562" i="5"/>
  <c r="K1562" i="5" s="1"/>
  <c r="H1655" i="5"/>
  <c r="I1773" i="5"/>
  <c r="J1773" i="5" s="1"/>
  <c r="H1710" i="5"/>
  <c r="I1690" i="5"/>
  <c r="J1690" i="5" s="1"/>
  <c r="K1690" i="5" s="1"/>
  <c r="I1658" i="5"/>
  <c r="J1658" i="5" s="1"/>
  <c r="K1658" i="5" s="1"/>
  <c r="I1683" i="5"/>
  <c r="J1683" i="5" s="1"/>
  <c r="I1587" i="5"/>
  <c r="J1587" i="5" s="1"/>
  <c r="H1724" i="5"/>
  <c r="H1597" i="5"/>
  <c r="J1478" i="5"/>
  <c r="K1478" i="5" s="1"/>
  <c r="H1633" i="5"/>
  <c r="I1757" i="5"/>
  <c r="J1757" i="5" s="1"/>
  <c r="K1757" i="5" s="1"/>
  <c r="I1608" i="5"/>
  <c r="J1608" i="5" s="1"/>
  <c r="I1669" i="5"/>
  <c r="J1669" i="5" s="1"/>
  <c r="K1669" i="5" s="1"/>
  <c r="H1625" i="5"/>
  <c r="I1713" i="5"/>
  <c r="J1713" i="5" s="1"/>
  <c r="I1647" i="5"/>
  <c r="J1647" i="5" s="1"/>
  <c r="I1675" i="5"/>
  <c r="J1675" i="5" s="1"/>
  <c r="K1675" i="5" s="1"/>
  <c r="H1615" i="5"/>
  <c r="H1587" i="5"/>
  <c r="H1568" i="5"/>
  <c r="H1543" i="5"/>
  <c r="I1612" i="5"/>
  <c r="J1612" i="5" s="1"/>
  <c r="K1612" i="5" s="1"/>
  <c r="I1547" i="5"/>
  <c r="J1547" i="5" s="1"/>
  <c r="K1547" i="5" s="1"/>
  <c r="I1613" i="5"/>
  <c r="J1613" i="5" s="1"/>
  <c r="K1613" i="5" s="1"/>
  <c r="H1556" i="5"/>
  <c r="I1533" i="5"/>
  <c r="J1533" i="5" s="1"/>
  <c r="I1603" i="5"/>
  <c r="J1603" i="5" s="1"/>
  <c r="K1603" i="5" s="1"/>
  <c r="H1584" i="5"/>
  <c r="H1576" i="5"/>
  <c r="H1558" i="5"/>
  <c r="I1583" i="5"/>
  <c r="J1583" i="5" s="1"/>
  <c r="K1583" i="5" s="1"/>
  <c r="I1715" i="5"/>
  <c r="J1715" i="5" s="1"/>
  <c r="K1715" i="5" s="1"/>
  <c r="I1584" i="5"/>
  <c r="J1584" i="5" s="1"/>
  <c r="H1555" i="5"/>
  <c r="H1557" i="5"/>
  <c r="I1494" i="5"/>
  <c r="J1494" i="5" s="1"/>
  <c r="H1425" i="5"/>
  <c r="H1562" i="5"/>
  <c r="H1522" i="5"/>
  <c r="H1498" i="5"/>
  <c r="I1471" i="5"/>
  <c r="J1471" i="5" s="1"/>
  <c r="K1471" i="5" s="1"/>
  <c r="I1555" i="5"/>
  <c r="J1555" i="5" s="1"/>
  <c r="K1555" i="5" s="1"/>
  <c r="I1520" i="5"/>
  <c r="J1520" i="5" s="1"/>
  <c r="K1520" i="5" s="1"/>
  <c r="I1498" i="5"/>
  <c r="J1498" i="5" s="1"/>
  <c r="K1498" i="5" s="1"/>
  <c r="H1479" i="5"/>
  <c r="H1439" i="5"/>
  <c r="I1515" i="5"/>
  <c r="J1515" i="5" s="1"/>
  <c r="H1492" i="5"/>
  <c r="H1452" i="5"/>
  <c r="H1428" i="5"/>
  <c r="H1626" i="5"/>
  <c r="H1537" i="5"/>
  <c r="H1505" i="5"/>
  <c r="I1466" i="5"/>
  <c r="J1466" i="5" s="1"/>
  <c r="K1466" i="5" s="1"/>
  <c r="H1421" i="5"/>
  <c r="I1534" i="5"/>
  <c r="J1534" i="5" s="1"/>
  <c r="K1534" i="5" s="1"/>
  <c r="H1499" i="5"/>
  <c r="I1460" i="5"/>
  <c r="J1460" i="5" s="1"/>
  <c r="K1460" i="5" s="1"/>
  <c r="H1427" i="5"/>
  <c r="H1504" i="5"/>
  <c r="H1440" i="5"/>
  <c r="H1412" i="5"/>
  <c r="I1322" i="5"/>
  <c r="J1322" i="5" s="1"/>
  <c r="K1322" i="5" s="1"/>
  <c r="I1510" i="5"/>
  <c r="J1510" i="5" s="1"/>
  <c r="K1510" i="5" s="1"/>
  <c r="I1432" i="5"/>
  <c r="J1432" i="5" s="1"/>
  <c r="K1432" i="5" s="1"/>
  <c r="I1389" i="5"/>
  <c r="J1389" i="5" s="1"/>
  <c r="H1370" i="5"/>
  <c r="H1338" i="5"/>
  <c r="I1314" i="5"/>
  <c r="J1314" i="5" s="1"/>
  <c r="I1525" i="5"/>
  <c r="J1525" i="5" s="1"/>
  <c r="K1525" i="5" s="1"/>
  <c r="H1480" i="5"/>
  <c r="H1424" i="5"/>
  <c r="I1382" i="5"/>
  <c r="J1382" i="5" s="1"/>
  <c r="K1382" i="5" s="1"/>
  <c r="H1355" i="5"/>
  <c r="J1236" i="5"/>
  <c r="I1487" i="5"/>
  <c r="J1487" i="5" s="1"/>
  <c r="K1487" i="5" s="1"/>
  <c r="I1404" i="5"/>
  <c r="J1404" i="5" s="1"/>
  <c r="H1361" i="5"/>
  <c r="H1360" i="5"/>
  <c r="J1210" i="5"/>
  <c r="K1210" i="5" s="1"/>
  <c r="H1329" i="5"/>
  <c r="H1533" i="5"/>
  <c r="I1410" i="5"/>
  <c r="J1410" i="5" s="1"/>
  <c r="H1369" i="5"/>
  <c r="I1346" i="5"/>
  <c r="J1346" i="5" s="1"/>
  <c r="K1346" i="5" s="1"/>
  <c r="H1324" i="5"/>
  <c r="I1448" i="5"/>
  <c r="J1448" i="5" s="1"/>
  <c r="K1448" i="5" s="1"/>
  <c r="H1407" i="5"/>
  <c r="I1336" i="5"/>
  <c r="J1336" i="5" s="1"/>
  <c r="K1336" i="5" s="1"/>
  <c r="I1310" i="5"/>
  <c r="J1310" i="5" s="1"/>
  <c r="K1310" i="5" s="1"/>
  <c r="I1290" i="5"/>
  <c r="J1290" i="5" s="1"/>
  <c r="I1435" i="5"/>
  <c r="J1435" i="5" s="1"/>
  <c r="K1435" i="5" s="1"/>
  <c r="I1309" i="5"/>
  <c r="J1309" i="5" s="1"/>
  <c r="K1309" i="5" s="1"/>
  <c r="I1371" i="5"/>
  <c r="J1371" i="5" s="1"/>
  <c r="I1315" i="5"/>
  <c r="J1315" i="5" s="1"/>
  <c r="K1315" i="5" s="1"/>
  <c r="H1496" i="5"/>
  <c r="H1371" i="5"/>
  <c r="I1560" i="5"/>
  <c r="J1560" i="5" s="1"/>
  <c r="I1326" i="5"/>
  <c r="J1326" i="5" s="1"/>
  <c r="I1339" i="5"/>
  <c r="J1339" i="5" s="1"/>
  <c r="K1339" i="5" s="1"/>
  <c r="H1288" i="5"/>
  <c r="I1261" i="5"/>
  <c r="J1261" i="5" s="1"/>
  <c r="K1261" i="5" s="1"/>
  <c r="H1207" i="5"/>
  <c r="H1205" i="5"/>
  <c r="I1158" i="5"/>
  <c r="J1158" i="5" s="1"/>
  <c r="H1284" i="5"/>
  <c r="H1268" i="5"/>
  <c r="I1226" i="5"/>
  <c r="J1226" i="5" s="1"/>
  <c r="K1226" i="5" s="1"/>
  <c r="H1204" i="5"/>
  <c r="I1377" i="5"/>
  <c r="J1377" i="5" s="1"/>
  <c r="H1293" i="5"/>
  <c r="H1274" i="5"/>
  <c r="I1248" i="5"/>
  <c r="J1248" i="5" s="1"/>
  <c r="I1225" i="5"/>
  <c r="J1225" i="5" s="1"/>
  <c r="K1225" i="5" s="1"/>
  <c r="H1160" i="5"/>
  <c r="H1264" i="5"/>
  <c r="H1209" i="5"/>
  <c r="H1208" i="5"/>
  <c r="I1183" i="5"/>
  <c r="J1183" i="5" s="1"/>
  <c r="K1183" i="5" s="1"/>
  <c r="I1179" i="5"/>
  <c r="J1179" i="5" s="1"/>
  <c r="I1180" i="5"/>
  <c r="J1180" i="5" s="1"/>
  <c r="K1180" i="5" s="1"/>
  <c r="H1358" i="5"/>
  <c r="I1237" i="5"/>
  <c r="J1237" i="5" s="1"/>
  <c r="K1237" i="5" s="1"/>
  <c r="H1206" i="5"/>
  <c r="I1425" i="5"/>
  <c r="J1425" i="5" s="1"/>
  <c r="I1295" i="5"/>
  <c r="J1295" i="5" s="1"/>
  <c r="K1295" i="5" s="1"/>
  <c r="H1275" i="5"/>
  <c r="H1250" i="5"/>
  <c r="I1224" i="5"/>
  <c r="J1224" i="5" s="1"/>
  <c r="I1192" i="5"/>
  <c r="J1192" i="5" s="1"/>
  <c r="K1192" i="5" s="1"/>
  <c r="H1165" i="5"/>
  <c r="I1255" i="5"/>
  <c r="J1255" i="5" s="1"/>
  <c r="K1255" i="5" s="1"/>
  <c r="I1182" i="5"/>
  <c r="J1182" i="5" s="1"/>
  <c r="I1107" i="5"/>
  <c r="J1107" i="5" s="1"/>
  <c r="H1256" i="5"/>
  <c r="H1139" i="5"/>
  <c r="I1186" i="5"/>
  <c r="J1186" i="5" s="1"/>
  <c r="K1186" i="5" s="1"/>
  <c r="I1042" i="5"/>
  <c r="J1042" i="5" s="1"/>
  <c r="K1042" i="5" s="1"/>
  <c r="H1122" i="5"/>
  <c r="H1014" i="5"/>
  <c r="J895" i="5"/>
  <c r="K895" i="5" s="1"/>
  <c r="H1112" i="5"/>
  <c r="H1066" i="5"/>
  <c r="H1013" i="5"/>
  <c r="H1276" i="5"/>
  <c r="H1081" i="5"/>
  <c r="H1080" i="5"/>
  <c r="H952" i="5"/>
  <c r="I910" i="5"/>
  <c r="K861" i="5"/>
  <c r="I940" i="5"/>
  <c r="H860" i="5"/>
  <c r="H859" i="5"/>
  <c r="H856" i="5"/>
  <c r="H858" i="5"/>
  <c r="H1077" i="5"/>
  <c r="I990" i="5"/>
  <c r="J990" i="5" s="1"/>
  <c r="I1053" i="5"/>
  <c r="J1053" i="5" s="1"/>
  <c r="I944" i="5"/>
  <c r="J944" i="5" s="1"/>
  <c r="K944" i="5" s="1"/>
  <c r="H929" i="5"/>
  <c r="H1037" i="5"/>
  <c r="I964" i="5"/>
  <c r="J964" i="5" s="1"/>
  <c r="K964" i="5" s="1"/>
  <c r="H919" i="5"/>
  <c r="H905" i="5"/>
  <c r="H914" i="5"/>
  <c r="H901" i="5"/>
  <c r="H910" i="5"/>
  <c r="H908" i="5"/>
  <c r="H902" i="5"/>
  <c r="H906" i="5"/>
  <c r="H913" i="5"/>
  <c r="H896" i="5"/>
  <c r="H909" i="5"/>
  <c r="H899" i="5"/>
  <c r="H912" i="5"/>
  <c r="H904" i="5"/>
  <c r="H813" i="5"/>
  <c r="H770" i="5"/>
  <c r="K627" i="5"/>
  <c r="O296" i="5"/>
  <c r="H1225" i="5"/>
  <c r="H1263" i="5"/>
  <c r="I1129" i="5"/>
  <c r="J1129" i="5" s="1"/>
  <c r="K1129" i="5" s="1"/>
  <c r="H1070" i="5"/>
  <c r="H1027" i="5"/>
  <c r="I1096" i="5"/>
  <c r="J1096" i="5" s="1"/>
  <c r="K1096" i="5" s="1"/>
  <c r="I1102" i="5"/>
  <c r="J1102" i="5" s="1"/>
  <c r="K1102" i="5" s="1"/>
  <c r="I1039" i="5"/>
  <c r="J1039" i="5" s="1"/>
  <c r="K1039" i="5" s="1"/>
  <c r="H1010" i="5"/>
  <c r="I1089" i="5"/>
  <c r="J1089" i="5" s="1"/>
  <c r="H1072" i="5"/>
  <c r="I1034" i="5"/>
  <c r="J1034" i="5" s="1"/>
  <c r="K1034" i="5" s="1"/>
  <c r="I1114" i="5"/>
  <c r="J1114" i="5" s="1"/>
  <c r="K1114" i="5" s="1"/>
  <c r="I970" i="5"/>
  <c r="J970" i="5" s="1"/>
  <c r="K970" i="5" s="1"/>
  <c r="H930" i="5"/>
  <c r="H883" i="5"/>
  <c r="I1065" i="5"/>
  <c r="J1065" i="5" s="1"/>
  <c r="I995" i="5"/>
  <c r="J995" i="5" s="1"/>
  <c r="K995" i="5" s="1"/>
  <c r="H977" i="5"/>
  <c r="H954" i="5"/>
  <c r="I920" i="5"/>
  <c r="J920" i="5" s="1"/>
  <c r="K920" i="5" s="1"/>
  <c r="H852" i="5"/>
  <c r="H851" i="5"/>
  <c r="I1059" i="5"/>
  <c r="J1059" i="5" s="1"/>
  <c r="I1002" i="5"/>
  <c r="J1002" i="5" s="1"/>
  <c r="I981" i="5"/>
  <c r="J981" i="5" s="1"/>
  <c r="I942" i="5"/>
  <c r="J942" i="5" s="1"/>
  <c r="I1101" i="5"/>
  <c r="J1101" i="5" s="1"/>
  <c r="I933" i="5"/>
  <c r="J933" i="5" s="1"/>
  <c r="H886" i="5"/>
  <c r="H1025" i="5"/>
  <c r="H983" i="5"/>
  <c r="I953" i="5"/>
  <c r="J953" i="5" s="1"/>
  <c r="K953" i="5" s="1"/>
  <c r="H935" i="5"/>
  <c r="H1095" i="5"/>
  <c r="I951" i="5"/>
  <c r="J951" i="5" s="1"/>
  <c r="H1046" i="5"/>
  <c r="I1015" i="5"/>
  <c r="J1015" i="5" s="1"/>
  <c r="K1015" i="5" s="1"/>
  <c r="H985" i="5"/>
  <c r="H953" i="5"/>
  <c r="H872" i="5"/>
  <c r="I998" i="5"/>
  <c r="J998" i="5" s="1"/>
  <c r="K998" i="5" s="1"/>
  <c r="H948" i="5"/>
  <c r="H911" i="5"/>
  <c r="H857" i="5"/>
  <c r="H832" i="5"/>
  <c r="I971" i="5"/>
  <c r="J971" i="5" s="1"/>
  <c r="K971" i="5" s="1"/>
  <c r="I975" i="5"/>
  <c r="J975" i="5" s="1"/>
  <c r="I952" i="5"/>
  <c r="J952" i="5" s="1"/>
  <c r="K952" i="5" s="1"/>
  <c r="I930" i="5"/>
  <c r="J930" i="5" s="1"/>
  <c r="I806" i="5"/>
  <c r="J806" i="5" s="1"/>
  <c r="K806" i="5" s="1"/>
  <c r="I805" i="5"/>
  <c r="J805" i="5" s="1"/>
  <c r="K805" i="5" s="1"/>
  <c r="H767" i="5"/>
  <c r="H735" i="5"/>
  <c r="I792" i="5"/>
  <c r="J792" i="5" s="1"/>
  <c r="H760" i="5"/>
  <c r="H907" i="5"/>
  <c r="H765" i="5"/>
  <c r="I791" i="5"/>
  <c r="J791" i="5" s="1"/>
  <c r="K791" i="5" s="1"/>
  <c r="I727" i="5"/>
  <c r="J727" i="5" s="1"/>
  <c r="K727" i="5" s="1"/>
  <c r="I888" i="5"/>
  <c r="J888" i="5" s="1"/>
  <c r="I800" i="5"/>
  <c r="J800" i="5" s="1"/>
  <c r="K800" i="5" s="1"/>
  <c r="I725" i="5"/>
  <c r="J725" i="5" s="1"/>
  <c r="K725" i="5" s="1"/>
  <c r="I679" i="5"/>
  <c r="J679" i="5" s="1"/>
  <c r="K679" i="5" s="1"/>
  <c r="I615" i="5"/>
  <c r="J615" i="5" s="1"/>
  <c r="H814" i="5"/>
  <c r="I755" i="5"/>
  <c r="J755" i="5" s="1"/>
  <c r="K755" i="5" s="1"/>
  <c r="I694" i="5"/>
  <c r="J694" i="5" s="1"/>
  <c r="K694" i="5" s="1"/>
  <c r="I662" i="5"/>
  <c r="J662" i="5" s="1"/>
  <c r="K662" i="5" s="1"/>
  <c r="I630" i="5"/>
  <c r="J630" i="5" s="1"/>
  <c r="H585" i="5"/>
  <c r="I642" i="5"/>
  <c r="J642" i="5" s="1"/>
  <c r="I557" i="5"/>
  <c r="J557" i="5" s="1"/>
  <c r="K557" i="5" s="1"/>
  <c r="H532" i="5"/>
  <c r="H732" i="5"/>
  <c r="I708" i="5"/>
  <c r="J708" i="5" s="1"/>
  <c r="H654" i="5"/>
  <c r="H643" i="5"/>
  <c r="I576" i="5"/>
  <c r="J576" i="5" s="1"/>
  <c r="I575" i="5"/>
  <c r="J575" i="5" s="1"/>
  <c r="K575" i="5" s="1"/>
  <c r="I558" i="5"/>
  <c r="J558" i="5" s="1"/>
  <c r="I526" i="5"/>
  <c r="J526" i="5" s="1"/>
  <c r="K526" i="5" s="1"/>
  <c r="H635" i="5"/>
  <c r="I589" i="5"/>
  <c r="J589" i="5" s="1"/>
  <c r="K589" i="5" s="1"/>
  <c r="H821" i="5"/>
  <c r="H636" i="5"/>
  <c r="I675" i="5"/>
  <c r="J675" i="5" s="1"/>
  <c r="I611" i="5"/>
  <c r="J611" i="5" s="1"/>
  <c r="K611" i="5" s="1"/>
  <c r="I585" i="5"/>
  <c r="J585" i="5" s="1"/>
  <c r="I533" i="5"/>
  <c r="J533" i="5" s="1"/>
  <c r="K533" i="5" s="1"/>
  <c r="H468" i="5"/>
  <c r="I921" i="5"/>
  <c r="J921" i="5" s="1"/>
  <c r="H790" i="5"/>
  <c r="I677" i="5"/>
  <c r="J677" i="5" s="1"/>
  <c r="K677" i="5" s="1"/>
  <c r="H622" i="5"/>
  <c r="H611" i="5"/>
  <c r="J492" i="5"/>
  <c r="H587" i="5"/>
  <c r="H549" i="5"/>
  <c r="H810" i="5"/>
  <c r="I745" i="5"/>
  <c r="J745" i="5" s="1"/>
  <c r="K745" i="5" s="1"/>
  <c r="H678" i="5"/>
  <c r="I664" i="5"/>
  <c r="J664" i="5" s="1"/>
  <c r="K664" i="5" s="1"/>
  <c r="H612" i="5"/>
  <c r="I580" i="5"/>
  <c r="J580" i="5" s="1"/>
  <c r="K580" i="5" s="1"/>
  <c r="H537" i="5"/>
  <c r="I496" i="5"/>
  <c r="J496" i="5" s="1"/>
  <c r="K496" i="5" s="1"/>
  <c r="H421" i="5"/>
  <c r="H397" i="5"/>
  <c r="H666" i="5"/>
  <c r="I544" i="5"/>
  <c r="J544" i="5" s="1"/>
  <c r="K544" i="5" s="1"/>
  <c r="H502" i="5"/>
  <c r="I465" i="5"/>
  <c r="J465" i="5" s="1"/>
  <c r="I392" i="5"/>
  <c r="J392" i="5" s="1"/>
  <c r="K392" i="5" s="1"/>
  <c r="H347" i="5"/>
  <c r="H315" i="5"/>
  <c r="H283" i="5"/>
  <c r="H705" i="5"/>
  <c r="H604" i="5"/>
  <c r="H400" i="5"/>
  <c r="H490" i="5"/>
  <c r="H463" i="5"/>
  <c r="H426" i="5"/>
  <c r="H769" i="5"/>
  <c r="H600" i="5"/>
  <c r="I545" i="5"/>
  <c r="J545" i="5" s="1"/>
  <c r="K545" i="5" s="1"/>
  <c r="H519" i="5"/>
  <c r="I482" i="5"/>
  <c r="J482" i="5" s="1"/>
  <c r="K482" i="5" s="1"/>
  <c r="H430" i="5"/>
  <c r="H606" i="5"/>
  <c r="I494" i="5"/>
  <c r="J494" i="5" s="1"/>
  <c r="K494" i="5" s="1"/>
  <c r="I462" i="5"/>
  <c r="J462" i="5" s="1"/>
  <c r="I430" i="5"/>
  <c r="J430" i="5" s="1"/>
  <c r="K430" i="5" s="1"/>
  <c r="H520" i="5"/>
  <c r="I429" i="5"/>
  <c r="J429" i="5" s="1"/>
  <c r="I688" i="5"/>
  <c r="I504" i="5"/>
  <c r="J504" i="5" s="1"/>
  <c r="H435" i="5"/>
  <c r="H378" i="5"/>
  <c r="I301" i="5"/>
  <c r="J301" i="5" s="1"/>
  <c r="K301" i="5" s="1"/>
  <c r="H274" i="5"/>
  <c r="H223" i="5"/>
  <c r="I173" i="5"/>
  <c r="J173" i="5" s="1"/>
  <c r="K173" i="5" s="1"/>
  <c r="I293" i="5"/>
  <c r="J293" i="5" s="1"/>
  <c r="K293" i="5" s="1"/>
  <c r="H690" i="5"/>
  <c r="I404" i="5"/>
  <c r="J404" i="5" s="1"/>
  <c r="K404" i="5" s="1"/>
  <c r="I284" i="5"/>
  <c r="J284" i="5" s="1"/>
  <c r="K284" i="5" s="1"/>
  <c r="I239" i="5"/>
  <c r="J239" i="5" s="1"/>
  <c r="K239" i="5" s="1"/>
  <c r="H163" i="5"/>
  <c r="H454" i="5"/>
  <c r="I241" i="5"/>
  <c r="J241" i="5" s="1"/>
  <c r="K241" i="5" s="1"/>
  <c r="I591" i="5"/>
  <c r="J591" i="5" s="1"/>
  <c r="I480" i="5"/>
  <c r="J480" i="5" s="1"/>
  <c r="H446" i="5"/>
  <c r="H389" i="5"/>
  <c r="I227" i="5"/>
  <c r="J227" i="5" s="1"/>
  <c r="K227" i="5" s="1"/>
  <c r="I303" i="5"/>
  <c r="J303" i="5" s="1"/>
  <c r="H288" i="5"/>
  <c r="I249" i="5"/>
  <c r="J249" i="5" s="1"/>
  <c r="H217" i="5"/>
  <c r="H186" i="5"/>
  <c r="H145" i="5"/>
  <c r="H344" i="5"/>
  <c r="H593" i="5"/>
  <c r="I473" i="5"/>
  <c r="J473" i="5" s="1"/>
  <c r="K473" i="5" s="1"/>
  <c r="I365" i="5"/>
  <c r="J365" i="5" s="1"/>
  <c r="K365" i="5" s="1"/>
  <c r="H325" i="5"/>
  <c r="I305" i="5"/>
  <c r="J305" i="5" s="1"/>
  <c r="K305" i="5" s="1"/>
  <c r="H248" i="5"/>
  <c r="I191" i="5"/>
  <c r="J191" i="5" s="1"/>
  <c r="K191" i="5" s="1"/>
  <c r="I661" i="5"/>
  <c r="J661" i="5" s="1"/>
  <c r="K661" i="5" s="1"/>
  <c r="H243" i="5"/>
  <c r="H380" i="5"/>
  <c r="H319" i="5"/>
  <c r="H305" i="5"/>
  <c r="H182" i="5"/>
  <c r="H360" i="5"/>
  <c r="H238" i="5"/>
  <c r="H553" i="5"/>
  <c r="H405" i="5"/>
  <c r="I366" i="5"/>
  <c r="J366" i="5" s="1"/>
  <c r="H335" i="5"/>
  <c r="H316" i="5"/>
  <c r="H256" i="5"/>
  <c r="I225" i="5"/>
  <c r="J225" i="5" s="1"/>
  <c r="I183" i="5"/>
  <c r="J183" i="5" s="1"/>
  <c r="I500" i="5"/>
  <c r="I468" i="5"/>
  <c r="J468" i="5" s="1"/>
  <c r="H409" i="5"/>
  <c r="H375" i="5"/>
  <c r="I345" i="5"/>
  <c r="J345" i="5" s="1"/>
  <c r="I285" i="5"/>
  <c r="J285" i="5" s="1"/>
  <c r="I192" i="5"/>
  <c r="H148" i="5"/>
  <c r="H286" i="5"/>
  <c r="I178" i="5"/>
  <c r="J178" i="5" s="1"/>
  <c r="K178" i="5" s="1"/>
  <c r="H221" i="5"/>
  <c r="H162" i="5"/>
  <c r="I131" i="5"/>
  <c r="J131" i="5" s="1"/>
  <c r="K131" i="5" s="1"/>
  <c r="H189" i="5"/>
  <c r="H164" i="5"/>
  <c r="I188" i="5"/>
  <c r="H196" i="5"/>
  <c r="I359" i="5"/>
  <c r="J359" i="5" s="1"/>
  <c r="K359" i="5" s="1"/>
  <c r="H205" i="5"/>
  <c r="I1058" i="5"/>
  <c r="J1058" i="5" s="1"/>
  <c r="K1058" i="5" s="1"/>
  <c r="I1093" i="5"/>
  <c r="J1093" i="5" s="1"/>
  <c r="K1093" i="5" s="1"/>
  <c r="H1069" i="5"/>
  <c r="J950" i="5"/>
  <c r="K950" i="5" s="1"/>
  <c r="I1099" i="5"/>
  <c r="J1099" i="5" s="1"/>
  <c r="K1099" i="5" s="1"/>
  <c r="I1032" i="5"/>
  <c r="J1032" i="5" s="1"/>
  <c r="H1005" i="5"/>
  <c r="H1065" i="5"/>
  <c r="H1032" i="5"/>
  <c r="H1033" i="5"/>
  <c r="H1055" i="5"/>
  <c r="H991" i="5"/>
  <c r="H968" i="5"/>
  <c r="I945" i="5"/>
  <c r="J945" i="5" s="1"/>
  <c r="H928" i="5"/>
  <c r="I1049" i="5"/>
  <c r="J1049" i="5" s="1"/>
  <c r="K1049" i="5" s="1"/>
  <c r="I972" i="5"/>
  <c r="J972" i="5" s="1"/>
  <c r="H1059" i="5"/>
  <c r="J940" i="5"/>
  <c r="K940" i="5" s="1"/>
  <c r="H963" i="5"/>
  <c r="H940" i="5"/>
  <c r="H997" i="5"/>
  <c r="H965" i="5"/>
  <c r="I931" i="5"/>
  <c r="J931" i="5" s="1"/>
  <c r="K931" i="5" s="1"/>
  <c r="H878" i="5"/>
  <c r="I978" i="5"/>
  <c r="J978" i="5" s="1"/>
  <c r="H927" i="5"/>
  <c r="I1063" i="5"/>
  <c r="J1063" i="5" s="1"/>
  <c r="K1063" i="5" s="1"/>
  <c r="I1041" i="5"/>
  <c r="J1041" i="5" s="1"/>
  <c r="H1015" i="5"/>
  <c r="I980" i="5"/>
  <c r="J980" i="5" s="1"/>
  <c r="K980" i="5" s="1"/>
  <c r="I948" i="5"/>
  <c r="J948" i="5" s="1"/>
  <c r="H996" i="5"/>
  <c r="H971" i="5"/>
  <c r="I941" i="5"/>
  <c r="J941" i="5" s="1"/>
  <c r="K941" i="5" s="1"/>
  <c r="I906" i="5"/>
  <c r="J906" i="5" s="1"/>
  <c r="J730" i="5"/>
  <c r="K730" i="5" s="1"/>
  <c r="H849" i="5"/>
  <c r="H830" i="5"/>
  <c r="I1045" i="5"/>
  <c r="J1045" i="5" s="1"/>
  <c r="K1045" i="5" s="1"/>
  <c r="I1000" i="5"/>
  <c r="J1000" i="5" s="1"/>
  <c r="K1000" i="5" s="1"/>
  <c r="H950" i="5"/>
  <c r="I928" i="5"/>
  <c r="I900" i="5"/>
  <c r="J900" i="5" s="1"/>
  <c r="I798" i="5"/>
  <c r="J798" i="5" s="1"/>
  <c r="I902" i="5"/>
  <c r="I797" i="5"/>
  <c r="J797" i="5" s="1"/>
  <c r="K797" i="5" s="1"/>
  <c r="H823" i="5"/>
  <c r="I786" i="5"/>
  <c r="J786" i="5" s="1"/>
  <c r="I760" i="5"/>
  <c r="J760" i="5" s="1"/>
  <c r="K760" i="5" s="1"/>
  <c r="H728" i="5"/>
  <c r="H759" i="5"/>
  <c r="H725" i="5"/>
  <c r="I887" i="5"/>
  <c r="J887" i="5" s="1"/>
  <c r="K887" i="5" s="1"/>
  <c r="H784" i="5"/>
  <c r="H752" i="5"/>
  <c r="I885" i="5"/>
  <c r="J885" i="5" s="1"/>
  <c r="H799" i="5"/>
  <c r="I671" i="5"/>
  <c r="J671" i="5" s="1"/>
  <c r="K671" i="5" s="1"/>
  <c r="I1073" i="5"/>
  <c r="J1073" i="5" s="1"/>
  <c r="K1073" i="5" s="1"/>
  <c r="K873" i="5"/>
  <c r="O378" i="5"/>
  <c r="H806" i="5"/>
  <c r="H750" i="5"/>
  <c r="I719" i="5"/>
  <c r="J719" i="5" s="1"/>
  <c r="K719" i="5" s="1"/>
  <c r="H687" i="5"/>
  <c r="H655" i="5"/>
  <c r="H623" i="5"/>
  <c r="H811" i="5"/>
  <c r="I717" i="5"/>
  <c r="H656" i="5"/>
  <c r="H633" i="5"/>
  <c r="I531" i="5"/>
  <c r="J531" i="5" s="1"/>
  <c r="H820" i="5"/>
  <c r="H789" i="5"/>
  <c r="H718" i="5"/>
  <c r="H653" i="5"/>
  <c r="I640" i="5"/>
  <c r="J640" i="5" s="1"/>
  <c r="K640" i="5" s="1"/>
  <c r="I574" i="5"/>
  <c r="J574" i="5" s="1"/>
  <c r="K574" i="5" s="1"/>
  <c r="H557" i="5"/>
  <c r="H525" i="5"/>
  <c r="H704" i="5"/>
  <c r="I673" i="5"/>
  <c r="I632" i="5"/>
  <c r="J632" i="5" s="1"/>
  <c r="K632" i="5" s="1"/>
  <c r="H739" i="5"/>
  <c r="H696" i="5"/>
  <c r="H673" i="5"/>
  <c r="I753" i="5"/>
  <c r="J753" i="5" s="1"/>
  <c r="H692" i="5"/>
  <c r="I674" i="5"/>
  <c r="J674" i="5" s="1"/>
  <c r="K674" i="5" s="1"/>
  <c r="H628" i="5"/>
  <c r="I610" i="5"/>
  <c r="J610" i="5" s="1"/>
  <c r="K610" i="5" s="1"/>
  <c r="H583" i="5"/>
  <c r="H556" i="5"/>
  <c r="H527" i="5"/>
  <c r="H460" i="5"/>
  <c r="I810" i="5"/>
  <c r="J810" i="5" s="1"/>
  <c r="H776" i="5"/>
  <c r="I676" i="5"/>
  <c r="J676" i="5" s="1"/>
  <c r="K676" i="5" s="1"/>
  <c r="H621" i="5"/>
  <c r="I608" i="5"/>
  <c r="J608" i="5" s="1"/>
  <c r="K608" i="5" s="1"/>
  <c r="I586" i="5"/>
  <c r="J586" i="5" s="1"/>
  <c r="K586" i="5" s="1"/>
  <c r="H542" i="5"/>
  <c r="I802" i="5"/>
  <c r="J802" i="5" s="1"/>
  <c r="K802" i="5" s="1"/>
  <c r="H677" i="5"/>
  <c r="I659" i="5"/>
  <c r="J659" i="5" s="1"/>
  <c r="K659" i="5" s="1"/>
  <c r="I579" i="5"/>
  <c r="J579" i="5" s="1"/>
  <c r="H757" i="5"/>
  <c r="H664" i="5"/>
  <c r="H573" i="5"/>
  <c r="I537" i="5"/>
  <c r="J537" i="5" s="1"/>
  <c r="H489" i="5"/>
  <c r="H471" i="5"/>
  <c r="I447" i="5"/>
  <c r="J447" i="5" s="1"/>
  <c r="I419" i="5"/>
  <c r="J419" i="5" s="1"/>
  <c r="K419" i="5" s="1"/>
  <c r="I391" i="5"/>
  <c r="H661" i="5"/>
  <c r="H582" i="5"/>
  <c r="I497" i="5"/>
  <c r="J497" i="5" s="1"/>
  <c r="K497" i="5" s="1"/>
  <c r="I460" i="5"/>
  <c r="J460" i="5" s="1"/>
  <c r="K460" i="5" s="1"/>
  <c r="H427" i="5"/>
  <c r="H390" i="5"/>
  <c r="I346" i="5"/>
  <c r="J346" i="5" s="1"/>
  <c r="K346" i="5" s="1"/>
  <c r="I314" i="5"/>
  <c r="J314" i="5" s="1"/>
  <c r="K314" i="5" s="1"/>
  <c r="I282" i="5"/>
  <c r="J282" i="5" s="1"/>
  <c r="I697" i="5"/>
  <c r="J697" i="5" s="1"/>
  <c r="K697" i="5" s="1"/>
  <c r="I599" i="5"/>
  <c r="J599" i="5" s="1"/>
  <c r="K599" i="5" s="1"/>
  <c r="H508" i="5"/>
  <c r="I488" i="5"/>
  <c r="J488" i="5" s="1"/>
  <c r="K488" i="5" s="1"/>
  <c r="H458" i="5"/>
  <c r="I424" i="5"/>
  <c r="J424" i="5" s="1"/>
  <c r="K424" i="5" s="1"/>
  <c r="H528" i="5"/>
  <c r="H518" i="5"/>
  <c r="I469" i="5"/>
  <c r="J469" i="5" s="1"/>
  <c r="K469" i="5" s="1"/>
  <c r="H698" i="5"/>
  <c r="I584" i="5"/>
  <c r="J584" i="5" s="1"/>
  <c r="K584" i="5" s="1"/>
  <c r="H308" i="5"/>
  <c r="H407" i="5"/>
  <c r="H488" i="5"/>
  <c r="H384" i="5"/>
  <c r="H410" i="5"/>
  <c r="I252" i="5"/>
  <c r="H293" i="5"/>
  <c r="H273" i="5"/>
  <c r="H215" i="5"/>
  <c r="H166" i="5"/>
  <c r="I559" i="5"/>
  <c r="J559" i="5" s="1"/>
  <c r="K559" i="5" s="1"/>
  <c r="H477" i="5"/>
  <c r="H382" i="5"/>
  <c r="H301" i="5"/>
  <c r="H282" i="5"/>
  <c r="I237" i="5"/>
  <c r="J237" i="5" s="1"/>
  <c r="I161" i="5"/>
  <c r="J161" i="5" s="1"/>
  <c r="K161" i="5" s="1"/>
  <c r="I454" i="5"/>
  <c r="J454" i="5" s="1"/>
  <c r="K454" i="5" s="1"/>
  <c r="I201" i="5"/>
  <c r="J201" i="5" s="1"/>
  <c r="I592" i="5"/>
  <c r="J592" i="5" s="1"/>
  <c r="K592" i="5" s="1"/>
  <c r="I445" i="5"/>
  <c r="J445" i="5" s="1"/>
  <c r="K445" i="5" s="1"/>
  <c r="I363" i="5"/>
  <c r="I302" i="5"/>
  <c r="J302" i="5" s="1"/>
  <c r="K302" i="5" s="1"/>
  <c r="I247" i="5"/>
  <c r="J247" i="5" s="1"/>
  <c r="K247" i="5" s="1"/>
  <c r="I216" i="5"/>
  <c r="J216" i="5" s="1"/>
  <c r="H177" i="5"/>
  <c r="I144" i="5"/>
  <c r="J144" i="5" s="1"/>
  <c r="H594" i="5"/>
  <c r="H413" i="5"/>
  <c r="I304" i="5"/>
  <c r="J304" i="5" s="1"/>
  <c r="K304" i="5" s="1"/>
  <c r="H247" i="5"/>
  <c r="H187" i="5"/>
  <c r="I472" i="5"/>
  <c r="J472" i="5" s="1"/>
  <c r="K472" i="5" s="1"/>
  <c r="I231" i="5"/>
  <c r="J231" i="5" s="1"/>
  <c r="I491" i="5"/>
  <c r="J491" i="5" s="1"/>
  <c r="K491" i="5" s="1"/>
  <c r="H320" i="5"/>
  <c r="H341" i="5"/>
  <c r="I257" i="5"/>
  <c r="J257" i="5" s="1"/>
  <c r="K257" i="5" s="1"/>
  <c r="I222" i="5"/>
  <c r="J222" i="5" s="1"/>
  <c r="I168" i="5"/>
  <c r="J168" i="5" s="1"/>
  <c r="H506" i="5"/>
  <c r="I215" i="5"/>
  <c r="J215" i="5" s="1"/>
  <c r="K215" i="5" s="1"/>
  <c r="I553" i="5"/>
  <c r="J553" i="5" s="1"/>
  <c r="K553" i="5" s="1"/>
  <c r="I358" i="5"/>
  <c r="J358" i="5" s="1"/>
  <c r="K358" i="5" s="1"/>
  <c r="I283" i="5"/>
  <c r="J283" i="5" s="1"/>
  <c r="K283" i="5" s="1"/>
  <c r="H222" i="5"/>
  <c r="H179" i="5"/>
  <c r="H361" i="5"/>
  <c r="I162" i="5"/>
  <c r="J162" i="5" s="1"/>
  <c r="H536" i="5"/>
  <c r="H403" i="5"/>
  <c r="I372" i="5"/>
  <c r="J372" i="5" s="1"/>
  <c r="H359" i="5"/>
  <c r="I344" i="5"/>
  <c r="J344" i="5" s="1"/>
  <c r="K344" i="5" s="1"/>
  <c r="I260" i="5"/>
  <c r="J260" i="5" s="1"/>
  <c r="K260" i="5" s="1"/>
  <c r="H183" i="5"/>
  <c r="H142" i="5"/>
  <c r="I218" i="5"/>
  <c r="J218" i="5" s="1"/>
  <c r="K218" i="5" s="1"/>
  <c r="I164" i="5"/>
  <c r="J164" i="5" s="1"/>
  <c r="K164" i="5" s="1"/>
  <c r="I147" i="5"/>
  <c r="J147" i="5" s="1"/>
  <c r="I187" i="5"/>
  <c r="J187" i="5" s="1"/>
  <c r="K187" i="5" s="1"/>
  <c r="I268" i="5"/>
  <c r="J268" i="5" s="1"/>
  <c r="K268" i="5" s="1"/>
  <c r="H194" i="5"/>
  <c r="I1016" i="5"/>
  <c r="J1016" i="5" s="1"/>
  <c r="K1016" i="5" s="1"/>
  <c r="I1145" i="5"/>
  <c r="J1145" i="5" s="1"/>
  <c r="K1145" i="5" s="1"/>
  <c r="I1087" i="5"/>
  <c r="J1087" i="5" s="1"/>
  <c r="K1087" i="5" s="1"/>
  <c r="I1064" i="5"/>
  <c r="J1064" i="5" s="1"/>
  <c r="K1064" i="5" s="1"/>
  <c r="I1030" i="5"/>
  <c r="J1030" i="5" s="1"/>
  <c r="K1030" i="5" s="1"/>
  <c r="I1118" i="5"/>
  <c r="J1118" i="5" s="1"/>
  <c r="K1118" i="5" s="1"/>
  <c r="H1075" i="5"/>
  <c r="J956" i="5"/>
  <c r="K956" i="5" s="1"/>
  <c r="H1061" i="5"/>
  <c r="H1031" i="5"/>
  <c r="I1004" i="5"/>
  <c r="J1004" i="5" s="1"/>
  <c r="K1004" i="5" s="1"/>
  <c r="I1003" i="5"/>
  <c r="J1003" i="5" s="1"/>
  <c r="K1003" i="5" s="1"/>
  <c r="I1105" i="5"/>
  <c r="J1105" i="5" s="1"/>
  <c r="K1105" i="5" s="1"/>
  <c r="I1082" i="5"/>
  <c r="J1082" i="5" s="1"/>
  <c r="K1082" i="5" s="1"/>
  <c r="H1003" i="5"/>
  <c r="I986" i="5"/>
  <c r="J986" i="5" s="1"/>
  <c r="K986" i="5" s="1"/>
  <c r="K843" i="5"/>
  <c r="O368" i="5"/>
  <c r="H926" i="5"/>
  <c r="I1143" i="5"/>
  <c r="J1143" i="5" s="1"/>
  <c r="H993" i="5"/>
  <c r="H970" i="5"/>
  <c r="I947" i="5"/>
  <c r="J947" i="5" s="1"/>
  <c r="K947" i="5" s="1"/>
  <c r="I997" i="5"/>
  <c r="J997" i="5" s="1"/>
  <c r="K997" i="5" s="1"/>
  <c r="H979" i="5"/>
  <c r="I958" i="5"/>
  <c r="J958" i="5" s="1"/>
  <c r="K958" i="5" s="1"/>
  <c r="H920" i="5"/>
  <c r="I1085" i="5"/>
  <c r="J1085" i="5" s="1"/>
  <c r="K1085" i="5" s="1"/>
  <c r="I1029" i="5"/>
  <c r="J1029" i="5" s="1"/>
  <c r="I992" i="5"/>
  <c r="J992" i="5" s="1"/>
  <c r="K992" i="5" s="1"/>
  <c r="I960" i="5"/>
  <c r="J960" i="5" s="1"/>
  <c r="I929" i="5"/>
  <c r="J929" i="5" s="1"/>
  <c r="K929" i="5" s="1"/>
  <c r="H870" i="5"/>
  <c r="I1117" i="5"/>
  <c r="J1117" i="5" s="1"/>
  <c r="K1117" i="5" s="1"/>
  <c r="H976" i="5"/>
  <c r="H951" i="5"/>
  <c r="H933" i="5"/>
  <c r="H1063" i="5"/>
  <c r="H978" i="5"/>
  <c r="H946" i="5"/>
  <c r="I989" i="5"/>
  <c r="J989" i="5" s="1"/>
  <c r="K989" i="5" s="1"/>
  <c r="I966" i="5"/>
  <c r="J966" i="5" s="1"/>
  <c r="I905" i="5"/>
  <c r="J905" i="5" s="1"/>
  <c r="K905" i="5" s="1"/>
  <c r="H844" i="5"/>
  <c r="H828" i="5"/>
  <c r="H998" i="5"/>
  <c r="I943" i="5"/>
  <c r="J943" i="5" s="1"/>
  <c r="K943" i="5" s="1"/>
  <c r="I926" i="5"/>
  <c r="J926" i="5" s="1"/>
  <c r="K926" i="5" s="1"/>
  <c r="I899" i="5"/>
  <c r="J899" i="5" s="1"/>
  <c r="K899" i="5" s="1"/>
  <c r="I898" i="5"/>
  <c r="J898" i="5" s="1"/>
  <c r="K898" i="5" s="1"/>
  <c r="I789" i="5"/>
  <c r="J789" i="5" s="1"/>
  <c r="H785" i="5"/>
  <c r="I754" i="5"/>
  <c r="I728" i="5"/>
  <c r="J728" i="5" s="1"/>
  <c r="K728" i="5" s="1"/>
  <c r="I896" i="5"/>
  <c r="J896" i="5" s="1"/>
  <c r="K896" i="5" s="1"/>
  <c r="H791" i="5"/>
  <c r="H747" i="5"/>
  <c r="H723" i="5"/>
  <c r="I784" i="5"/>
  <c r="J784" i="5" s="1"/>
  <c r="K784" i="5" s="1"/>
  <c r="I752" i="5"/>
  <c r="J752" i="5" s="1"/>
  <c r="K752" i="5" s="1"/>
  <c r="I816" i="5"/>
  <c r="J816" i="5" s="1"/>
  <c r="I799" i="5"/>
  <c r="J799" i="5" s="1"/>
  <c r="K799" i="5" s="1"/>
  <c r="H775" i="5"/>
  <c r="H749" i="5"/>
  <c r="H599" i="5"/>
  <c r="I663" i="5"/>
  <c r="J663" i="5" s="1"/>
  <c r="I919" i="5"/>
  <c r="J919" i="5" s="1"/>
  <c r="K919" i="5" s="1"/>
  <c r="H798" i="5"/>
  <c r="H768" i="5"/>
  <c r="I743" i="5"/>
  <c r="J743" i="5" s="1"/>
  <c r="K743" i="5" s="1"/>
  <c r="I718" i="5"/>
  <c r="J718" i="5" s="1"/>
  <c r="K718" i="5" s="1"/>
  <c r="I686" i="5"/>
  <c r="J686" i="5" s="1"/>
  <c r="K686" i="5" s="1"/>
  <c r="I654" i="5"/>
  <c r="J654" i="5" s="1"/>
  <c r="I622" i="5"/>
  <c r="J622" i="5" s="1"/>
  <c r="K622" i="5" s="1"/>
  <c r="I803" i="5"/>
  <c r="J803" i="5" s="1"/>
  <c r="K803" i="5" s="1"/>
  <c r="I738" i="5"/>
  <c r="J738" i="5" s="1"/>
  <c r="I716" i="5"/>
  <c r="J716" i="5" s="1"/>
  <c r="K716" i="5" s="1"/>
  <c r="I653" i="5"/>
  <c r="J653" i="5" s="1"/>
  <c r="K653" i="5" s="1"/>
  <c r="I572" i="5"/>
  <c r="J572" i="5" s="1"/>
  <c r="K572" i="5" s="1"/>
  <c r="I525" i="5"/>
  <c r="J525" i="5" s="1"/>
  <c r="I812" i="5"/>
  <c r="J812" i="5" s="1"/>
  <c r="K812" i="5" s="1"/>
  <c r="I783" i="5"/>
  <c r="J783" i="5" s="1"/>
  <c r="H717" i="5"/>
  <c r="H707" i="5"/>
  <c r="I635" i="5"/>
  <c r="J635" i="5" s="1"/>
  <c r="K635" i="5" s="1"/>
  <c r="H550" i="5"/>
  <c r="H511" i="5"/>
  <c r="I606" i="5"/>
  <c r="J606" i="5" s="1"/>
  <c r="I701" i="5"/>
  <c r="J701" i="5" s="1"/>
  <c r="K701" i="5" s="1"/>
  <c r="H645" i="5"/>
  <c r="I564" i="5"/>
  <c r="J564" i="5" s="1"/>
  <c r="I817" i="5"/>
  <c r="J817" i="5" s="1"/>
  <c r="K817" i="5" s="1"/>
  <c r="H721" i="5"/>
  <c r="I693" i="5"/>
  <c r="J693" i="5" s="1"/>
  <c r="I665" i="5"/>
  <c r="J665" i="5" s="1"/>
  <c r="K665" i="5" s="1"/>
  <c r="H632" i="5"/>
  <c r="H869" i="5"/>
  <c r="I737" i="5"/>
  <c r="J737" i="5" s="1"/>
  <c r="K737" i="5" s="1"/>
  <c r="H665" i="5"/>
  <c r="I555" i="5"/>
  <c r="J555" i="5" s="1"/>
  <c r="H452" i="5"/>
  <c r="H900" i="5"/>
  <c r="I776" i="5"/>
  <c r="J776" i="5" s="1"/>
  <c r="K776" i="5" s="1"/>
  <c r="H686" i="5"/>
  <c r="H675" i="5"/>
  <c r="I603" i="5"/>
  <c r="J603" i="5" s="1"/>
  <c r="H539" i="5"/>
  <c r="J420" i="5"/>
  <c r="I658" i="5"/>
  <c r="J658" i="5" s="1"/>
  <c r="K658" i="5" s="1"/>
  <c r="H608" i="5"/>
  <c r="I577" i="5"/>
  <c r="J577" i="5" s="1"/>
  <c r="K577" i="5" s="1"/>
  <c r="H562" i="5"/>
  <c r="H485" i="5"/>
  <c r="H466" i="5"/>
  <c r="I446" i="5"/>
  <c r="J446" i="5" s="1"/>
  <c r="K446" i="5" s="1"/>
  <c r="H416" i="5"/>
  <c r="I386" i="5"/>
  <c r="J386" i="5" s="1"/>
  <c r="K386" i="5" s="1"/>
  <c r="H570" i="5"/>
  <c r="I426" i="5"/>
  <c r="J426" i="5" s="1"/>
  <c r="H371" i="5"/>
  <c r="J252" i="5"/>
  <c r="H339" i="5"/>
  <c r="H307" i="5"/>
  <c r="J188" i="5"/>
  <c r="K188" i="5" s="1"/>
  <c r="H275" i="5"/>
  <c r="H568" i="5"/>
  <c r="H515" i="5"/>
  <c r="H504" i="5"/>
  <c r="I475" i="5"/>
  <c r="J475" i="5" s="1"/>
  <c r="K475" i="5" s="1"/>
  <c r="I443" i="5"/>
  <c r="J443" i="5" s="1"/>
  <c r="K443" i="5" s="1"/>
  <c r="I411" i="5"/>
  <c r="J411" i="5" s="1"/>
  <c r="I651" i="5"/>
  <c r="J651" i="5" s="1"/>
  <c r="I528" i="5"/>
  <c r="J528" i="5" s="1"/>
  <c r="I518" i="5"/>
  <c r="J518" i="5" s="1"/>
  <c r="K518" i="5" s="1"/>
  <c r="H462" i="5"/>
  <c r="H577" i="5"/>
  <c r="H512" i="5"/>
  <c r="H487" i="5"/>
  <c r="H455" i="5"/>
  <c r="H423" i="5"/>
  <c r="I474" i="5"/>
  <c r="J474" i="5" s="1"/>
  <c r="I417" i="5"/>
  <c r="J417" i="5" s="1"/>
  <c r="I398" i="5"/>
  <c r="J398" i="5" s="1"/>
  <c r="K398" i="5" s="1"/>
  <c r="H486" i="5"/>
  <c r="H429" i="5"/>
  <c r="H285" i="5"/>
  <c r="I244" i="5"/>
  <c r="H272" i="5"/>
  <c r="H207" i="5"/>
  <c r="I152" i="5"/>
  <c r="J152" i="5" s="1"/>
  <c r="K152" i="5" s="1"/>
  <c r="H530" i="5"/>
  <c r="H402" i="5"/>
  <c r="H252" i="5"/>
  <c r="I331" i="5"/>
  <c r="J331" i="5" s="1"/>
  <c r="K331" i="5" s="1"/>
  <c r="I295" i="5"/>
  <c r="J295" i="5" s="1"/>
  <c r="K295" i="5" s="1"/>
  <c r="H281" i="5"/>
  <c r="I199" i="5"/>
  <c r="J199" i="5" s="1"/>
  <c r="K199" i="5" s="1"/>
  <c r="I154" i="5"/>
  <c r="J154" i="5" s="1"/>
  <c r="K154" i="5" s="1"/>
  <c r="H368" i="5"/>
  <c r="H192" i="5"/>
  <c r="H469" i="5"/>
  <c r="H317" i="5"/>
  <c r="H385" i="5"/>
  <c r="H342" i="5"/>
  <c r="I297" i="5"/>
  <c r="J297" i="5" s="1"/>
  <c r="H284" i="5"/>
  <c r="I245" i="5"/>
  <c r="J245" i="5" s="1"/>
  <c r="K245" i="5" s="1"/>
  <c r="I176" i="5"/>
  <c r="J176" i="5" s="1"/>
  <c r="K176" i="5" s="1"/>
  <c r="I142" i="5"/>
  <c r="J142" i="5" s="1"/>
  <c r="K142" i="5" s="1"/>
  <c r="H467" i="5"/>
  <c r="I396" i="5"/>
  <c r="J396" i="5" s="1"/>
  <c r="I357" i="5"/>
  <c r="J357" i="5" s="1"/>
  <c r="I319" i="5"/>
  <c r="J319" i="5" s="1"/>
  <c r="K319" i="5" s="1"/>
  <c r="H303" i="5"/>
  <c r="J184" i="5"/>
  <c r="K184" i="5" s="1"/>
  <c r="I267" i="5"/>
  <c r="J267" i="5" s="1"/>
  <c r="I234" i="5"/>
  <c r="J234" i="5" s="1"/>
  <c r="I185" i="5"/>
  <c r="J185" i="5" s="1"/>
  <c r="K185" i="5" s="1"/>
  <c r="H370" i="5"/>
  <c r="H131" i="5"/>
  <c r="I487" i="5"/>
  <c r="J487" i="5" s="1"/>
  <c r="K487" i="5" s="1"/>
  <c r="H422" i="5"/>
  <c r="H373" i="5"/>
  <c r="I335" i="5"/>
  <c r="J335" i="5" s="1"/>
  <c r="K335" i="5" s="1"/>
  <c r="H314" i="5"/>
  <c r="I256" i="5"/>
  <c r="J256" i="5" s="1"/>
  <c r="K256" i="5" s="1"/>
  <c r="H218" i="5"/>
  <c r="H159" i="5"/>
  <c r="H353" i="5"/>
  <c r="I169" i="5"/>
  <c r="J169" i="5" s="1"/>
  <c r="K169" i="5" s="1"/>
  <c r="I516" i="5"/>
  <c r="J516" i="5" s="1"/>
  <c r="I351" i="5"/>
  <c r="J351" i="5" s="1"/>
  <c r="I328" i="5"/>
  <c r="J328" i="5" s="1"/>
  <c r="K328" i="5" s="1"/>
  <c r="I277" i="5"/>
  <c r="J277" i="5" s="1"/>
  <c r="K277" i="5" s="1"/>
  <c r="H219" i="5"/>
  <c r="I177" i="5"/>
  <c r="J177" i="5" s="1"/>
  <c r="H437" i="5"/>
  <c r="I279" i="5"/>
  <c r="J279" i="5" s="1"/>
  <c r="I668" i="5"/>
  <c r="I536" i="5"/>
  <c r="J536" i="5" s="1"/>
  <c r="K536" i="5" s="1"/>
  <c r="H456" i="5"/>
  <c r="I369" i="5"/>
  <c r="J369" i="5" s="1"/>
  <c r="I356" i="5"/>
  <c r="J356" i="5" s="1"/>
  <c r="K356" i="5" s="1"/>
  <c r="H330" i="5"/>
  <c r="H277" i="5"/>
  <c r="I181" i="5"/>
  <c r="J181" i="5" s="1"/>
  <c r="K181" i="5" s="1"/>
  <c r="I246" i="5"/>
  <c r="J246" i="5" s="1"/>
  <c r="I156" i="5"/>
  <c r="J156" i="5" s="1"/>
  <c r="I212" i="5"/>
  <c r="H149" i="5"/>
  <c r="H278" i="5"/>
  <c r="I163" i="5"/>
  <c r="J163" i="5" s="1"/>
  <c r="K163" i="5" s="1"/>
  <c r="H140" i="5"/>
  <c r="I155" i="5"/>
  <c r="J155" i="5" s="1"/>
  <c r="K155" i="5" s="1"/>
  <c r="I251" i="5"/>
  <c r="J251" i="5" s="1"/>
  <c r="K251" i="5" s="1"/>
  <c r="H318" i="5"/>
  <c r="I171" i="5"/>
  <c r="J171" i="5" s="1"/>
  <c r="I1191" i="5"/>
  <c r="J1191" i="5" s="1"/>
  <c r="I1188" i="5"/>
  <c r="J1188" i="5" s="1"/>
  <c r="H1224" i="5"/>
  <c r="H1023" i="5"/>
  <c r="H1057" i="5"/>
  <c r="I1109" i="5"/>
  <c r="J1109" i="5" s="1"/>
  <c r="K1109" i="5" s="1"/>
  <c r="I1061" i="5"/>
  <c r="J1061" i="5" s="1"/>
  <c r="K1061" i="5" s="1"/>
  <c r="H1029" i="5"/>
  <c r="J910" i="5"/>
  <c r="K910" i="5" s="1"/>
  <c r="I1207" i="5"/>
  <c r="J1207" i="5" s="1"/>
  <c r="K1207" i="5" s="1"/>
  <c r="I1115" i="5"/>
  <c r="J1115" i="5" s="1"/>
  <c r="K1115" i="5" s="1"/>
  <c r="I1070" i="5"/>
  <c r="J1070" i="5" s="1"/>
  <c r="K1070" i="5" s="1"/>
  <c r="I1054" i="5"/>
  <c r="J1054" i="5" s="1"/>
  <c r="K1054" i="5" s="1"/>
  <c r="H1021" i="5"/>
  <c r="J902" i="5"/>
  <c r="K902" i="5" s="1"/>
  <c r="H1001" i="5"/>
  <c r="J882" i="5"/>
  <c r="I1057" i="5"/>
  <c r="J1057" i="5" s="1"/>
  <c r="K1057" i="5" s="1"/>
  <c r="H1020" i="5"/>
  <c r="I1050" i="5"/>
  <c r="J1050" i="5" s="1"/>
  <c r="I1031" i="5"/>
  <c r="J1031" i="5" s="1"/>
  <c r="K1031" i="5" s="1"/>
  <c r="H984" i="5"/>
  <c r="I961" i="5"/>
  <c r="J961" i="5" s="1"/>
  <c r="K961" i="5" s="1"/>
  <c r="H943" i="5"/>
  <c r="H924" i="5"/>
  <c r="H1143" i="5"/>
  <c r="J1024" i="5"/>
  <c r="K1024" i="5" s="1"/>
  <c r="I1025" i="5"/>
  <c r="J1025" i="5" s="1"/>
  <c r="K1025" i="5" s="1"/>
  <c r="I988" i="5"/>
  <c r="J988" i="5" s="1"/>
  <c r="K988" i="5" s="1"/>
  <c r="H892" i="5"/>
  <c r="I1091" i="5"/>
  <c r="J1091" i="5" s="1"/>
  <c r="K1091" i="5" s="1"/>
  <c r="I974" i="5"/>
  <c r="J974" i="5" s="1"/>
  <c r="K974" i="5" s="1"/>
  <c r="H956" i="5"/>
  <c r="I918" i="5"/>
  <c r="J918" i="5" s="1"/>
  <c r="I1084" i="5"/>
  <c r="J1084" i="5" s="1"/>
  <c r="K1084" i="5" s="1"/>
  <c r="I1023" i="5"/>
  <c r="J1023" i="5" s="1"/>
  <c r="H990" i="5"/>
  <c r="H958" i="5"/>
  <c r="I927" i="5"/>
  <c r="J927" i="5" s="1"/>
  <c r="H862" i="5"/>
  <c r="I1104" i="5"/>
  <c r="J1104" i="5" s="1"/>
  <c r="H999" i="5"/>
  <c r="I969" i="5"/>
  <c r="J969" i="5" s="1"/>
  <c r="I946" i="5"/>
  <c r="J946" i="5" s="1"/>
  <c r="K946" i="5" s="1"/>
  <c r="H925" i="5"/>
  <c r="I967" i="5"/>
  <c r="J967" i="5" s="1"/>
  <c r="K967" i="5" s="1"/>
  <c r="I892" i="5"/>
  <c r="J892" i="5" s="1"/>
  <c r="K892" i="5" s="1"/>
  <c r="H964" i="5"/>
  <c r="H939" i="5"/>
  <c r="J778" i="5"/>
  <c r="K778" i="5" s="1"/>
  <c r="H897" i="5"/>
  <c r="H842" i="5"/>
  <c r="H826" i="5"/>
  <c r="I1127" i="5"/>
  <c r="J1127" i="5" s="1"/>
  <c r="K1127" i="5" s="1"/>
  <c r="I1027" i="5"/>
  <c r="J1027" i="5" s="1"/>
  <c r="K1027" i="5" s="1"/>
  <c r="I991" i="5"/>
  <c r="J991" i="5" s="1"/>
  <c r="K991" i="5" s="1"/>
  <c r="I968" i="5"/>
  <c r="J968" i="5" s="1"/>
  <c r="K968" i="5" s="1"/>
  <c r="I924" i="5"/>
  <c r="J924" i="5" s="1"/>
  <c r="H898" i="5"/>
  <c r="H893" i="5"/>
  <c r="H787" i="5"/>
  <c r="J668" i="5"/>
  <c r="K668" i="5" s="1"/>
  <c r="H755" i="5"/>
  <c r="H753" i="5"/>
  <c r="I893" i="5"/>
  <c r="J893" i="5" s="1"/>
  <c r="K893" i="5" s="1"/>
  <c r="I740" i="5"/>
  <c r="J740" i="5" s="1"/>
  <c r="K740" i="5" s="1"/>
  <c r="I746" i="5"/>
  <c r="J746" i="5" s="1"/>
  <c r="K746" i="5" s="1"/>
  <c r="H815" i="5"/>
  <c r="H795" i="5"/>
  <c r="H743" i="5"/>
  <c r="I711" i="5"/>
  <c r="J711" i="5" s="1"/>
  <c r="I655" i="5"/>
  <c r="J655" i="5" s="1"/>
  <c r="K655" i="5" s="1"/>
  <c r="I908" i="5"/>
  <c r="J908" i="5" s="1"/>
  <c r="K908" i="5" s="1"/>
  <c r="I794" i="5"/>
  <c r="J794" i="5" s="1"/>
  <c r="K794" i="5" s="1"/>
  <c r="I768" i="5"/>
  <c r="J768" i="5" s="1"/>
  <c r="H736" i="5"/>
  <c r="H711" i="5"/>
  <c r="H679" i="5"/>
  <c r="H647" i="5"/>
  <c r="H615" i="5"/>
  <c r="H783" i="5"/>
  <c r="I689" i="5"/>
  <c r="J689" i="5" s="1"/>
  <c r="K689" i="5" s="1"/>
  <c r="I652" i="5"/>
  <c r="J652" i="5" s="1"/>
  <c r="K652" i="5" s="1"/>
  <c r="I625" i="5"/>
  <c r="J625" i="5" s="1"/>
  <c r="K625" i="5" s="1"/>
  <c r="I571" i="5"/>
  <c r="J571" i="5" s="1"/>
  <c r="K571" i="5" s="1"/>
  <c r="I749" i="5"/>
  <c r="J749" i="5" s="1"/>
  <c r="K749" i="5" s="1"/>
  <c r="I704" i="5"/>
  <c r="J704" i="5" s="1"/>
  <c r="K704" i="5" s="1"/>
  <c r="H652" i="5"/>
  <c r="I634" i="5"/>
  <c r="J634" i="5" s="1"/>
  <c r="K634" i="5" s="1"/>
  <c r="H572" i="5"/>
  <c r="H547" i="5"/>
  <c r="I721" i="5"/>
  <c r="J721" i="5" s="1"/>
  <c r="K721" i="5" s="1"/>
  <c r="I626" i="5"/>
  <c r="J626" i="5" s="1"/>
  <c r="K626" i="5" s="1"/>
  <c r="I563" i="5"/>
  <c r="J563" i="5" s="1"/>
  <c r="K563" i="5" s="1"/>
  <c r="H764" i="5"/>
  <c r="I692" i="5"/>
  <c r="J692" i="5" s="1"/>
  <c r="K692" i="5" s="1"/>
  <c r="I628" i="5"/>
  <c r="J628" i="5" s="1"/>
  <c r="K628" i="5" s="1"/>
  <c r="I911" i="5"/>
  <c r="J911" i="5" s="1"/>
  <c r="K911" i="5" s="1"/>
  <c r="H614" i="5"/>
  <c r="H688" i="5"/>
  <c r="H624" i="5"/>
  <c r="H601" i="5"/>
  <c r="H524" i="5"/>
  <c r="H444" i="5"/>
  <c r="H895" i="5"/>
  <c r="H805" i="5"/>
  <c r="H685" i="5"/>
  <c r="I672" i="5"/>
  <c r="J672" i="5" s="1"/>
  <c r="H620" i="5"/>
  <c r="I602" i="5"/>
  <c r="J602" i="5" s="1"/>
  <c r="K602" i="5" s="1"/>
  <c r="H581" i="5"/>
  <c r="I534" i="5"/>
  <c r="J534" i="5" s="1"/>
  <c r="H797" i="5"/>
  <c r="H676" i="5"/>
  <c r="H649" i="5"/>
  <c r="I605" i="5"/>
  <c r="J605" i="5" s="1"/>
  <c r="K605" i="5" s="1"/>
  <c r="H575" i="5"/>
  <c r="I464" i="5"/>
  <c r="J464" i="5" s="1"/>
  <c r="K464" i="5" s="1"/>
  <c r="I384" i="5"/>
  <c r="J384" i="5" s="1"/>
  <c r="I520" i="5"/>
  <c r="J520" i="5" s="1"/>
  <c r="K520" i="5" s="1"/>
  <c r="H459" i="5"/>
  <c r="I370" i="5"/>
  <c r="J370" i="5" s="1"/>
  <c r="K370" i="5" s="1"/>
  <c r="I338" i="5"/>
  <c r="J338" i="5" s="1"/>
  <c r="K338" i="5" s="1"/>
  <c r="I306" i="5"/>
  <c r="J306" i="5" s="1"/>
  <c r="H267" i="5"/>
  <c r="H669" i="5"/>
  <c r="I566" i="5"/>
  <c r="J566" i="5" s="1"/>
  <c r="K566" i="5" s="1"/>
  <c r="H514" i="5"/>
  <c r="H589" i="5"/>
  <c r="I501" i="5"/>
  <c r="J501" i="5" s="1"/>
  <c r="H419" i="5"/>
  <c r="H670" i="5"/>
  <c r="I507" i="5"/>
  <c r="J507" i="5" s="1"/>
  <c r="H482" i="5"/>
  <c r="J363" i="5"/>
  <c r="H450" i="5"/>
  <c r="H418" i="5"/>
  <c r="H659" i="5"/>
  <c r="I540" i="5"/>
  <c r="J540" i="5" s="1"/>
  <c r="H507" i="5"/>
  <c r="H340" i="5"/>
  <c r="H579" i="5"/>
  <c r="I486" i="5"/>
  <c r="J486" i="5" s="1"/>
  <c r="I228" i="5"/>
  <c r="J228" i="5" s="1"/>
  <c r="I286" i="5"/>
  <c r="J286" i="5" s="1"/>
  <c r="K286" i="5" s="1"/>
  <c r="I205" i="5"/>
  <c r="J205" i="5" s="1"/>
  <c r="K205" i="5" s="1"/>
  <c r="I150" i="5"/>
  <c r="J150" i="5" s="1"/>
  <c r="I389" i="5"/>
  <c r="J389" i="5" s="1"/>
  <c r="K389" i="5" s="1"/>
  <c r="I294" i="5"/>
  <c r="J294" i="5" s="1"/>
  <c r="H280" i="5"/>
  <c r="H195" i="5"/>
  <c r="H152" i="5"/>
  <c r="I515" i="5"/>
  <c r="J515" i="5" s="1"/>
  <c r="K515" i="5" s="1"/>
  <c r="I461" i="5"/>
  <c r="J461" i="5" s="1"/>
  <c r="K461" i="5" s="1"/>
  <c r="I382" i="5"/>
  <c r="J382" i="5" s="1"/>
  <c r="K382" i="5" s="1"/>
  <c r="I333" i="5"/>
  <c r="J333" i="5" s="1"/>
  <c r="I296" i="5"/>
  <c r="J296" i="5" s="1"/>
  <c r="K296" i="5" s="1"/>
  <c r="H262" i="5"/>
  <c r="H239" i="5"/>
  <c r="I208" i="5"/>
  <c r="J208" i="5" s="1"/>
  <c r="K208" i="5" s="1"/>
  <c r="I174" i="5"/>
  <c r="J174" i="5" s="1"/>
  <c r="I135" i="5"/>
  <c r="J135" i="5" s="1"/>
  <c r="H302" i="5"/>
  <c r="H560" i="5"/>
  <c r="H442" i="5"/>
  <c r="I318" i="5"/>
  <c r="J318" i="5" s="1"/>
  <c r="I266" i="5"/>
  <c r="J266" i="5" s="1"/>
  <c r="K266" i="5" s="1"/>
  <c r="H232" i="5"/>
  <c r="H176" i="5"/>
  <c r="I524" i="5"/>
  <c r="J524" i="5" s="1"/>
  <c r="K524" i="5" s="1"/>
  <c r="I422" i="5"/>
  <c r="J422" i="5" s="1"/>
  <c r="K422" i="5" s="1"/>
  <c r="I334" i="5"/>
  <c r="J334" i="5" s="1"/>
  <c r="K334" i="5" s="1"/>
  <c r="I332" i="5"/>
  <c r="J332" i="5" s="1"/>
  <c r="K332" i="5" s="1"/>
  <c r="H313" i="5"/>
  <c r="H255" i="5"/>
  <c r="I214" i="5"/>
  <c r="J214" i="5" s="1"/>
  <c r="K214" i="5" s="1"/>
  <c r="I157" i="5"/>
  <c r="J157" i="5" s="1"/>
  <c r="K157" i="5" s="1"/>
  <c r="I448" i="5"/>
  <c r="J448" i="5" s="1"/>
  <c r="K448" i="5" s="1"/>
  <c r="H346" i="5"/>
  <c r="H160" i="5"/>
  <c r="I508" i="5"/>
  <c r="J508" i="5" s="1"/>
  <c r="K508" i="5" s="1"/>
  <c r="H478" i="5"/>
  <c r="I381" i="5"/>
  <c r="J381" i="5" s="1"/>
  <c r="I350" i="5"/>
  <c r="J350" i="5" s="1"/>
  <c r="K350" i="5" s="1"/>
  <c r="H327" i="5"/>
  <c r="I217" i="5"/>
  <c r="J217" i="5" s="1"/>
  <c r="K217" i="5" s="1"/>
  <c r="H168" i="5"/>
  <c r="I656" i="5"/>
  <c r="J656" i="5" s="1"/>
  <c r="K656" i="5" s="1"/>
  <c r="I484" i="5"/>
  <c r="J484" i="5" s="1"/>
  <c r="K484" i="5" s="1"/>
  <c r="I453" i="5"/>
  <c r="J453" i="5" s="1"/>
  <c r="I397" i="5"/>
  <c r="J397" i="5" s="1"/>
  <c r="K397" i="5" s="1"/>
  <c r="I368" i="5"/>
  <c r="J368" i="5" s="1"/>
  <c r="K368" i="5" s="1"/>
  <c r="H343" i="5"/>
  <c r="I271" i="5"/>
  <c r="J271" i="5" s="1"/>
  <c r="K271" i="5" s="1"/>
  <c r="H242" i="5"/>
  <c r="H180" i="5"/>
  <c r="H130" i="5"/>
  <c r="H202" i="5"/>
  <c r="H173" i="5"/>
  <c r="H241" i="5"/>
  <c r="I203" i="5"/>
  <c r="J203" i="5" s="1"/>
  <c r="K203" i="5" s="1"/>
  <c r="I139" i="5"/>
  <c r="J139" i="5" s="1"/>
  <c r="K139" i="5" s="1"/>
  <c r="H141" i="5"/>
  <c r="I236" i="5"/>
  <c r="J236" i="5" s="1"/>
  <c r="K236" i="5" s="1"/>
  <c r="H181" i="5"/>
  <c r="I300" i="5"/>
  <c r="J300" i="5" s="1"/>
  <c r="I158" i="5"/>
  <c r="J158" i="5" s="1"/>
  <c r="K158" i="5" s="1"/>
  <c r="H1047" i="5"/>
  <c r="J928" i="5"/>
  <c r="K928" i="5" s="1"/>
  <c r="H1022" i="5"/>
  <c r="I1067" i="5"/>
  <c r="J1067" i="5" s="1"/>
  <c r="K1067" i="5" s="1"/>
  <c r="I1020" i="5"/>
  <c r="J1020" i="5" s="1"/>
  <c r="I1019" i="5"/>
  <c r="J1019" i="5" s="1"/>
  <c r="K1019" i="5" s="1"/>
  <c r="I1121" i="5"/>
  <c r="J1121" i="5" s="1"/>
  <c r="K1121" i="5" s="1"/>
  <c r="H1012" i="5"/>
  <c r="H1071" i="5"/>
  <c r="I938" i="5"/>
  <c r="J938" i="5" s="1"/>
  <c r="K938" i="5" s="1"/>
  <c r="I922" i="5"/>
  <c r="J922" i="5" s="1"/>
  <c r="K922" i="5" s="1"/>
  <c r="I1097" i="5"/>
  <c r="J1097" i="5" s="1"/>
  <c r="K1097" i="5" s="1"/>
  <c r="H986" i="5"/>
  <c r="I963" i="5"/>
  <c r="J963" i="5" s="1"/>
  <c r="H945" i="5"/>
  <c r="H884" i="5"/>
  <c r="H1091" i="5"/>
  <c r="I1043" i="5"/>
  <c r="J1043" i="5" s="1"/>
  <c r="K1043" i="5" s="1"/>
  <c r="H995" i="5"/>
  <c r="H972" i="5"/>
  <c r="I1069" i="5"/>
  <c r="J1069" i="5" s="1"/>
  <c r="K1069" i="5" s="1"/>
  <c r="I925" i="5"/>
  <c r="J925" i="5" s="1"/>
  <c r="K925" i="5" s="1"/>
  <c r="H854" i="5"/>
  <c r="H853" i="5"/>
  <c r="I1088" i="5"/>
  <c r="J1088" i="5" s="1"/>
  <c r="K1088" i="5" s="1"/>
  <c r="I994" i="5"/>
  <c r="J994" i="5" s="1"/>
  <c r="K994" i="5" s="1"/>
  <c r="H944" i="5"/>
  <c r="H931" i="5"/>
  <c r="H923" i="5"/>
  <c r="J804" i="5"/>
  <c r="I1111" i="5"/>
  <c r="J1111" i="5" s="1"/>
  <c r="K1111" i="5" s="1"/>
  <c r="I1079" i="5"/>
  <c r="J1079" i="5" s="1"/>
  <c r="K1079" i="5" s="1"/>
  <c r="H1062" i="5"/>
  <c r="H1000" i="5"/>
  <c r="H969" i="5"/>
  <c r="H937" i="5"/>
  <c r="H888" i="5"/>
  <c r="H987" i="5"/>
  <c r="I957" i="5"/>
  <c r="J957" i="5" s="1"/>
  <c r="H801" i="5"/>
  <c r="J770" i="5"/>
  <c r="K770" i="5" s="1"/>
  <c r="H889" i="5"/>
  <c r="H840" i="5"/>
  <c r="H824" i="5"/>
  <c r="H1127" i="5"/>
  <c r="I955" i="5"/>
  <c r="J955" i="5" s="1"/>
  <c r="K955" i="5" s="1"/>
  <c r="I1021" i="5"/>
  <c r="J1021" i="5" s="1"/>
  <c r="K1021" i="5" s="1"/>
  <c r="K870" i="5"/>
  <c r="O377" i="5"/>
  <c r="H966" i="5"/>
  <c r="H941" i="5"/>
  <c r="I894" i="5"/>
  <c r="J894" i="5" s="1"/>
  <c r="H850" i="5"/>
  <c r="I780" i="5"/>
  <c r="J780" i="5" s="1"/>
  <c r="H822" i="5"/>
  <c r="H780" i="5"/>
  <c r="I723" i="5"/>
  <c r="J723" i="5" s="1"/>
  <c r="H779" i="5"/>
  <c r="I734" i="5"/>
  <c r="J734" i="5" s="1"/>
  <c r="K734" i="5" s="1"/>
  <c r="H720" i="5"/>
  <c r="H777" i="5"/>
  <c r="H745" i="5"/>
  <c r="I815" i="5"/>
  <c r="J815" i="5" s="1"/>
  <c r="K815" i="5" s="1"/>
  <c r="I793" i="5"/>
  <c r="J793" i="5" s="1"/>
  <c r="K793" i="5" s="1"/>
  <c r="H763" i="5"/>
  <c r="H591" i="5"/>
  <c r="I647" i="5"/>
  <c r="J647" i="5" s="1"/>
  <c r="K647" i="5" s="1"/>
  <c r="I736" i="5"/>
  <c r="J736" i="5" s="1"/>
  <c r="K736" i="5" s="1"/>
  <c r="I710" i="5"/>
  <c r="J710" i="5" s="1"/>
  <c r="K710" i="5" s="1"/>
  <c r="I678" i="5"/>
  <c r="J678" i="5" s="1"/>
  <c r="I646" i="5"/>
  <c r="J646" i="5" s="1"/>
  <c r="K646" i="5" s="1"/>
  <c r="I614" i="5"/>
  <c r="J614" i="5" s="1"/>
  <c r="K614" i="5" s="1"/>
  <c r="H734" i="5"/>
  <c r="H715" i="5"/>
  <c r="H598" i="5"/>
  <c r="I569" i="5"/>
  <c r="J569" i="5" s="1"/>
  <c r="K569" i="5" s="1"/>
  <c r="I547" i="5"/>
  <c r="J547" i="5" s="1"/>
  <c r="K547" i="5" s="1"/>
  <c r="H689" i="5"/>
  <c r="H716" i="5"/>
  <c r="I699" i="5"/>
  <c r="J699" i="5" s="1"/>
  <c r="H571" i="5"/>
  <c r="I542" i="5"/>
  <c r="J542" i="5" s="1"/>
  <c r="K542" i="5" s="1"/>
  <c r="H812" i="5"/>
  <c r="H766" i="5"/>
  <c r="H710" i="5"/>
  <c r="H699" i="5"/>
  <c r="H644" i="5"/>
  <c r="H617" i="5"/>
  <c r="I561" i="5"/>
  <c r="J561" i="5" s="1"/>
  <c r="H702" i="5"/>
  <c r="H658" i="5"/>
  <c r="I907" i="5"/>
  <c r="J907" i="5" s="1"/>
  <c r="K907" i="5" s="1"/>
  <c r="H796" i="5"/>
  <c r="I657" i="5"/>
  <c r="J657" i="5" s="1"/>
  <c r="I621" i="5"/>
  <c r="J621" i="5" s="1"/>
  <c r="I598" i="5"/>
  <c r="J598" i="5" s="1"/>
  <c r="K598" i="5" s="1"/>
  <c r="H578" i="5"/>
  <c r="H500" i="5"/>
  <c r="I801" i="5"/>
  <c r="J801" i="5" s="1"/>
  <c r="H771" i="5"/>
  <c r="I667" i="5"/>
  <c r="J667" i="5" s="1"/>
  <c r="K667" i="5" s="1"/>
  <c r="H574" i="5"/>
  <c r="H533" i="5"/>
  <c r="I722" i="5"/>
  <c r="J722" i="5" s="1"/>
  <c r="K722" i="5" s="1"/>
  <c r="I604" i="5"/>
  <c r="J604" i="5" s="1"/>
  <c r="K604" i="5" s="1"/>
  <c r="H642" i="5"/>
  <c r="H561" i="5"/>
  <c r="I512" i="5"/>
  <c r="J512" i="5" s="1"/>
  <c r="K512" i="5" s="1"/>
  <c r="H457" i="5"/>
  <c r="H439" i="5"/>
  <c r="I415" i="5"/>
  <c r="J415" i="5" s="1"/>
  <c r="K415" i="5" s="1"/>
  <c r="I378" i="5"/>
  <c r="J378" i="5" s="1"/>
  <c r="H634" i="5"/>
  <c r="H569" i="5"/>
  <c r="I458" i="5"/>
  <c r="J458" i="5" s="1"/>
  <c r="K458" i="5" s="1"/>
  <c r="I408" i="5"/>
  <c r="J408" i="5" s="1"/>
  <c r="H363" i="5"/>
  <c r="J244" i="5"/>
  <c r="K244" i="5" s="1"/>
  <c r="H331" i="5"/>
  <c r="J212" i="5"/>
  <c r="K212" i="5" s="1"/>
  <c r="H299" i="5"/>
  <c r="H259" i="5"/>
  <c r="I562" i="5"/>
  <c r="J562" i="5" s="1"/>
  <c r="K562" i="5" s="1"/>
  <c r="I503" i="5"/>
  <c r="J503" i="5" s="1"/>
  <c r="K503" i="5" s="1"/>
  <c r="H472" i="5"/>
  <c r="H440" i="5"/>
  <c r="H576" i="5"/>
  <c r="H494" i="5"/>
  <c r="I418" i="5"/>
  <c r="J418" i="5" s="1"/>
  <c r="K418" i="5" s="1"/>
  <c r="H563" i="5"/>
  <c r="I499" i="5"/>
  <c r="J499" i="5" s="1"/>
  <c r="K499" i="5" s="1"/>
  <c r="I467" i="5"/>
  <c r="J467" i="5" s="1"/>
  <c r="K467" i="5" s="1"/>
  <c r="I435" i="5"/>
  <c r="J435" i="5" s="1"/>
  <c r="I399" i="5"/>
  <c r="J399" i="5" s="1"/>
  <c r="I535" i="5"/>
  <c r="J535" i="5" s="1"/>
  <c r="K535" i="5" s="1"/>
  <c r="I506" i="5"/>
  <c r="J506" i="5" s="1"/>
  <c r="K506" i="5" s="1"/>
  <c r="I449" i="5"/>
  <c r="J449" i="5" s="1"/>
  <c r="K449" i="5" s="1"/>
  <c r="H411" i="5"/>
  <c r="H395" i="5"/>
  <c r="I403" i="5"/>
  <c r="J403" i="5" s="1"/>
  <c r="K403" i="5" s="1"/>
  <c r="I466" i="5"/>
  <c r="J466" i="5" s="1"/>
  <c r="K466" i="5" s="1"/>
  <c r="I423" i="5"/>
  <c r="J423" i="5" s="1"/>
  <c r="I281" i="5"/>
  <c r="J281" i="5" s="1"/>
  <c r="K281" i="5" s="1"/>
  <c r="H198" i="5"/>
  <c r="H143" i="5"/>
  <c r="I221" i="5"/>
  <c r="J221" i="5" s="1"/>
  <c r="K221" i="5" s="1"/>
  <c r="H404" i="5"/>
  <c r="H441" i="5"/>
  <c r="I388" i="5"/>
  <c r="J388" i="5" s="1"/>
  <c r="K388" i="5" s="1"/>
  <c r="H326" i="5"/>
  <c r="I289" i="5"/>
  <c r="J289" i="5" s="1"/>
  <c r="K289" i="5" s="1"/>
  <c r="I193" i="5"/>
  <c r="J193" i="5" s="1"/>
  <c r="K193" i="5" s="1"/>
  <c r="I134" i="5"/>
  <c r="J134" i="5" s="1"/>
  <c r="K134" i="5" s="1"/>
  <c r="H362" i="5"/>
  <c r="I636" i="5"/>
  <c r="J636" i="5" s="1"/>
  <c r="I456" i="5"/>
  <c r="J456" i="5" s="1"/>
  <c r="H406" i="5"/>
  <c r="I355" i="5"/>
  <c r="J355" i="5" s="1"/>
  <c r="K355" i="5" s="1"/>
  <c r="I325" i="5"/>
  <c r="J325" i="5" s="1"/>
  <c r="K325" i="5" s="1"/>
  <c r="H295" i="5"/>
  <c r="H233" i="5"/>
  <c r="I206" i="5"/>
  <c r="J206" i="5" s="1"/>
  <c r="K206" i="5" s="1"/>
  <c r="H167" i="5"/>
  <c r="H134" i="5"/>
  <c r="I223" i="5"/>
  <c r="J223" i="5" s="1"/>
  <c r="K223" i="5" s="1"/>
  <c r="I560" i="5"/>
  <c r="J560" i="5" s="1"/>
  <c r="K560" i="5" s="1"/>
  <c r="H461" i="5"/>
  <c r="I436" i="5"/>
  <c r="J436" i="5" s="1"/>
  <c r="K436" i="5" s="1"/>
  <c r="H393" i="5"/>
  <c r="I349" i="5"/>
  <c r="J349" i="5" s="1"/>
  <c r="K349" i="5" s="1"/>
  <c r="I313" i="5"/>
  <c r="J313" i="5" s="1"/>
  <c r="K313" i="5" s="1"/>
  <c r="H297" i="5"/>
  <c r="I261" i="5"/>
  <c r="J261" i="5" s="1"/>
  <c r="I226" i="5"/>
  <c r="J226" i="5" s="1"/>
  <c r="K226" i="5" s="1"/>
  <c r="I159" i="5"/>
  <c r="J159" i="5" s="1"/>
  <c r="I505" i="5"/>
  <c r="J505" i="5" s="1"/>
  <c r="K505" i="5" s="1"/>
  <c r="H473" i="5"/>
  <c r="I416" i="5"/>
  <c r="J416" i="5" s="1"/>
  <c r="K416" i="5" s="1"/>
  <c r="H365" i="5"/>
  <c r="I327" i="5"/>
  <c r="J327" i="5" s="1"/>
  <c r="H312" i="5"/>
  <c r="I275" i="5"/>
  <c r="J275" i="5" s="1"/>
  <c r="K275" i="5" s="1"/>
  <c r="H250" i="5"/>
  <c r="I200" i="5"/>
  <c r="J200" i="5" s="1"/>
  <c r="K200" i="5" s="1"/>
  <c r="H156" i="5"/>
  <c r="I299" i="5"/>
  <c r="J299" i="5" s="1"/>
  <c r="K299" i="5" s="1"/>
  <c r="H139" i="5"/>
  <c r="I434" i="5"/>
  <c r="J434" i="5" s="1"/>
  <c r="K434" i="5" s="1"/>
  <c r="I379" i="5"/>
  <c r="J379" i="5" s="1"/>
  <c r="K379" i="5" s="1"/>
  <c r="I343" i="5"/>
  <c r="J343" i="5" s="1"/>
  <c r="K343" i="5" s="1"/>
  <c r="H269" i="5"/>
  <c r="H240" i="5"/>
  <c r="H214" i="5"/>
  <c r="I151" i="5"/>
  <c r="J151" i="5" s="1"/>
  <c r="K151" i="5" s="1"/>
  <c r="H417" i="5"/>
  <c r="H271" i="5"/>
  <c r="I578" i="5"/>
  <c r="J578" i="5" s="1"/>
  <c r="K578" i="5" s="1"/>
  <c r="H265" i="5"/>
  <c r="I352" i="5"/>
  <c r="J352" i="5" s="1"/>
  <c r="K352" i="5" s="1"/>
  <c r="I340" i="5"/>
  <c r="J340" i="5" s="1"/>
  <c r="K340" i="5" s="1"/>
  <c r="H328" i="5"/>
  <c r="I270" i="5"/>
  <c r="J270" i="5" s="1"/>
  <c r="H174" i="5"/>
  <c r="H352" i="5"/>
  <c r="H244" i="5"/>
  <c r="H201" i="5"/>
  <c r="I138" i="5"/>
  <c r="J138" i="5" s="1"/>
  <c r="I166" i="5"/>
  <c r="J166" i="5" s="1"/>
  <c r="K166" i="5" s="1"/>
  <c r="H237" i="5"/>
  <c r="I146" i="5"/>
  <c r="J146" i="5" s="1"/>
  <c r="K146" i="5" s="1"/>
  <c r="I190" i="5"/>
  <c r="J190" i="5" s="1"/>
  <c r="K190" i="5" s="1"/>
  <c r="H136" i="5"/>
  <c r="H129" i="5"/>
  <c r="H228" i="5"/>
  <c r="H178" i="5"/>
  <c r="I148" i="5"/>
  <c r="J148" i="5" s="1"/>
  <c r="K148" i="5" s="1"/>
  <c r="H761" i="5"/>
  <c r="I698" i="5"/>
  <c r="J698" i="5" s="1"/>
  <c r="K698" i="5" s="1"/>
  <c r="I696" i="5"/>
  <c r="J696" i="5" s="1"/>
  <c r="I617" i="5"/>
  <c r="J617" i="5" s="1"/>
  <c r="K617" i="5" s="1"/>
  <c r="H709" i="5"/>
  <c r="I691" i="5"/>
  <c r="J691" i="5" s="1"/>
  <c r="K691" i="5" s="1"/>
  <c r="I546" i="5"/>
  <c r="J546" i="5" s="1"/>
  <c r="H758" i="5"/>
  <c r="H701" i="5"/>
  <c r="H691" i="5"/>
  <c r="I901" i="5"/>
  <c r="J901" i="5" s="1"/>
  <c r="K901" i="5" s="1"/>
  <c r="H714" i="5"/>
  <c r="I684" i="5"/>
  <c r="J684" i="5" s="1"/>
  <c r="I620" i="5"/>
  <c r="J620" i="5" s="1"/>
  <c r="K620" i="5" s="1"/>
  <c r="I593" i="5"/>
  <c r="J593" i="5" s="1"/>
  <c r="K593" i="5" s="1"/>
  <c r="H737" i="5"/>
  <c r="H684" i="5"/>
  <c r="I666" i="5"/>
  <c r="J666" i="5" s="1"/>
  <c r="I590" i="5"/>
  <c r="J590" i="5" s="1"/>
  <c r="K590" i="5" s="1"/>
  <c r="I641" i="5"/>
  <c r="J641" i="5" s="1"/>
  <c r="K641" i="5" s="1"/>
  <c r="H603" i="5"/>
  <c r="I573" i="5"/>
  <c r="J573" i="5" s="1"/>
  <c r="H674" i="5"/>
  <c r="H592" i="5"/>
  <c r="H453" i="5"/>
  <c r="H434" i="5"/>
  <c r="K414" i="5"/>
  <c r="O225" i="5"/>
  <c r="I568" i="5"/>
  <c r="J568" i="5" s="1"/>
  <c r="K568" i="5" s="1"/>
  <c r="H516" i="5"/>
  <c r="I490" i="5"/>
  <c r="J490" i="5" s="1"/>
  <c r="K490" i="5" s="1"/>
  <c r="H438" i="5"/>
  <c r="I402" i="5"/>
  <c r="J402" i="5" s="1"/>
  <c r="I362" i="5"/>
  <c r="J362" i="5" s="1"/>
  <c r="K362" i="5" s="1"/>
  <c r="I330" i="5"/>
  <c r="J330" i="5" s="1"/>
  <c r="I298" i="5"/>
  <c r="J298" i="5" s="1"/>
  <c r="K298" i="5" s="1"/>
  <c r="H251" i="5"/>
  <c r="I532" i="5"/>
  <c r="J532" i="5" s="1"/>
  <c r="K532" i="5" s="1"/>
  <c r="H510" i="5"/>
  <c r="J391" i="5"/>
  <c r="K391" i="5" s="1"/>
  <c r="I502" i="5"/>
  <c r="J502" i="5" s="1"/>
  <c r="K502" i="5" s="1"/>
  <c r="I471" i="5"/>
  <c r="J471" i="5" s="1"/>
  <c r="H399" i="5"/>
  <c r="H605" i="5"/>
  <c r="I556" i="5"/>
  <c r="J556" i="5" s="1"/>
  <c r="K556" i="5" s="1"/>
  <c r="H522" i="5"/>
  <c r="I489" i="5"/>
  <c r="J489" i="5" s="1"/>
  <c r="H451" i="5"/>
  <c r="H626" i="5"/>
  <c r="H584" i="5"/>
  <c r="H552" i="5"/>
  <c r="H496" i="5"/>
  <c r="H432" i="5"/>
  <c r="H387" i="5"/>
  <c r="H751" i="5"/>
  <c r="H529" i="5"/>
  <c r="I410" i="5"/>
  <c r="J410" i="5" s="1"/>
  <c r="K410" i="5" s="1"/>
  <c r="H260" i="5"/>
  <c r="H332" i="5"/>
  <c r="H391" i="5"/>
  <c r="I323" i="5"/>
  <c r="J323" i="5" s="1"/>
  <c r="K323" i="5" s="1"/>
  <c r="H396" i="5"/>
  <c r="H236" i="5"/>
  <c r="I317" i="5"/>
  <c r="J317" i="5" s="1"/>
  <c r="K317" i="5" s="1"/>
  <c r="O149" i="5"/>
  <c r="K186" i="5"/>
  <c r="H348" i="5"/>
  <c r="I633" i="5"/>
  <c r="J633" i="5" s="1"/>
  <c r="H509" i="5"/>
  <c r="I292" i="5"/>
  <c r="J292" i="5" s="1"/>
  <c r="K292" i="5" s="1"/>
  <c r="I259" i="5"/>
  <c r="J259" i="5" s="1"/>
  <c r="K259" i="5" s="1"/>
  <c r="I232" i="5"/>
  <c r="J232" i="5" s="1"/>
  <c r="K232" i="5" s="1"/>
  <c r="H199" i="5"/>
  <c r="I387" i="5"/>
  <c r="J387" i="5" s="1"/>
  <c r="I459" i="5"/>
  <c r="J459" i="5" s="1"/>
  <c r="H386" i="5"/>
  <c r="I341" i="5"/>
  <c r="J341" i="5" s="1"/>
  <c r="K341" i="5" s="1"/>
  <c r="I312" i="5"/>
  <c r="J312" i="5" s="1"/>
  <c r="H296" i="5"/>
  <c r="I255" i="5"/>
  <c r="J255" i="5" s="1"/>
  <c r="H224" i="5"/>
  <c r="H155" i="5"/>
  <c r="I405" i="5"/>
  <c r="J405" i="5" s="1"/>
  <c r="H357" i="5"/>
  <c r="I326" i="5"/>
  <c r="J326" i="5" s="1"/>
  <c r="K326" i="5" s="1"/>
  <c r="I274" i="5"/>
  <c r="J274" i="5" s="1"/>
  <c r="K274" i="5" s="1"/>
  <c r="I240" i="5"/>
  <c r="J240" i="5" s="1"/>
  <c r="H191" i="5"/>
  <c r="H414" i="5"/>
  <c r="I660" i="5"/>
  <c r="J660" i="5" s="1"/>
  <c r="H505" i="5"/>
  <c r="I409" i="5"/>
  <c r="J409" i="5" s="1"/>
  <c r="K409" i="5" s="1"/>
  <c r="I375" i="5"/>
  <c r="J375" i="5" s="1"/>
  <c r="I342" i="5"/>
  <c r="J342" i="5" s="1"/>
  <c r="I263" i="5"/>
  <c r="J263" i="5" s="1"/>
  <c r="K263" i="5" s="1"/>
  <c r="I233" i="5"/>
  <c r="J233" i="5" s="1"/>
  <c r="K233" i="5" s="1"/>
  <c r="H211" i="5"/>
  <c r="H147" i="5"/>
  <c r="I229" i="5"/>
  <c r="J229" i="5" s="1"/>
  <c r="K229" i="5" s="1"/>
  <c r="H479" i="5"/>
  <c r="H445" i="5"/>
  <c r="I377" i="5"/>
  <c r="J377" i="5" s="1"/>
  <c r="K377" i="5" s="1"/>
  <c r="H367" i="5"/>
  <c r="H338" i="5"/>
  <c r="I265" i="5"/>
  <c r="J265" i="5" s="1"/>
  <c r="K265" i="5" s="1"/>
  <c r="H235" i="5"/>
  <c r="I160" i="5"/>
  <c r="J160" i="5" s="1"/>
  <c r="K160" i="5" s="1"/>
  <c r="I196" i="5"/>
  <c r="J196" i="5" s="1"/>
  <c r="K196" i="5" s="1"/>
  <c r="I179" i="5"/>
  <c r="J179" i="5" s="1"/>
  <c r="K179" i="5" s="1"/>
  <c r="I132" i="5"/>
  <c r="J132" i="5" s="1"/>
  <c r="H138" i="5"/>
  <c r="I235" i="5"/>
  <c r="J235" i="5" s="1"/>
  <c r="K235" i="5" s="1"/>
  <c r="I140" i="5"/>
  <c r="J140" i="5" s="1"/>
  <c r="K140" i="5" s="1"/>
  <c r="I180" i="5"/>
  <c r="J180" i="5" s="1"/>
  <c r="I220" i="5"/>
  <c r="J220" i="5" s="1"/>
  <c r="K220" i="5" s="1"/>
  <c r="I211" i="5"/>
  <c r="J211" i="5" s="1"/>
  <c r="K211" i="5" s="1"/>
  <c r="I170" i="5"/>
  <c r="J170" i="5" s="1"/>
  <c r="K170" i="5" s="1"/>
  <c r="H268" i="5"/>
  <c r="H137" i="5"/>
  <c r="J754" i="5"/>
  <c r="K754" i="5" s="1"/>
  <c r="H873" i="5"/>
  <c r="H836" i="5"/>
  <c r="J717" i="5"/>
  <c r="H808" i="5"/>
  <c r="K813" i="5"/>
  <c r="O358" i="5"/>
  <c r="K825" i="5"/>
  <c r="O362" i="5"/>
  <c r="I747" i="5"/>
  <c r="J747" i="5" s="1"/>
  <c r="H733" i="5"/>
  <c r="I903" i="5"/>
  <c r="J903" i="5" s="1"/>
  <c r="H772" i="5"/>
  <c r="H740" i="5"/>
  <c r="I914" i="5"/>
  <c r="J914" i="5" s="1"/>
  <c r="K914" i="5" s="1"/>
  <c r="J688" i="5"/>
  <c r="K688" i="5" s="1"/>
  <c r="H807" i="5"/>
  <c r="H786" i="5"/>
  <c r="I729" i="5"/>
  <c r="J729" i="5" s="1"/>
  <c r="I695" i="5"/>
  <c r="J695" i="5" s="1"/>
  <c r="K695" i="5" s="1"/>
  <c r="I631" i="5"/>
  <c r="J631" i="5" s="1"/>
  <c r="K631" i="5" s="1"/>
  <c r="I889" i="5"/>
  <c r="J889" i="5" s="1"/>
  <c r="K889" i="5" s="1"/>
  <c r="H788" i="5"/>
  <c r="H729" i="5"/>
  <c r="I702" i="5"/>
  <c r="J702" i="5" s="1"/>
  <c r="I670" i="5"/>
  <c r="J670" i="5" s="1"/>
  <c r="K670" i="5" s="1"/>
  <c r="I638" i="5"/>
  <c r="J638" i="5" s="1"/>
  <c r="K638" i="5" s="1"/>
  <c r="H774" i="5"/>
  <c r="I707" i="5"/>
  <c r="J707" i="5" s="1"/>
  <c r="K707" i="5" s="1"/>
  <c r="I648" i="5"/>
  <c r="J648" i="5" s="1"/>
  <c r="H803" i="5"/>
  <c r="H738" i="5"/>
  <c r="I645" i="5"/>
  <c r="J645" i="5" s="1"/>
  <c r="I690" i="5"/>
  <c r="J690" i="5" s="1"/>
  <c r="I609" i="5"/>
  <c r="J609" i="5" s="1"/>
  <c r="I530" i="5"/>
  <c r="J530" i="5" s="1"/>
  <c r="K530" i="5" s="1"/>
  <c r="I781" i="5"/>
  <c r="J781" i="5" s="1"/>
  <c r="K781" i="5" s="1"/>
  <c r="H744" i="5"/>
  <c r="I683" i="5"/>
  <c r="J683" i="5" s="1"/>
  <c r="K683" i="5" s="1"/>
  <c r="H637" i="5"/>
  <c r="I619" i="5"/>
  <c r="J619" i="5" s="1"/>
  <c r="K619" i="5" s="1"/>
  <c r="I890" i="5"/>
  <c r="J890" i="5" s="1"/>
  <c r="K890" i="5" s="1"/>
  <c r="H657" i="5"/>
  <c r="H694" i="5"/>
  <c r="H650" i="5"/>
  <c r="H619" i="5"/>
  <c r="J500" i="5"/>
  <c r="K500" i="5" s="1"/>
  <c r="I588" i="5"/>
  <c r="J588" i="5" s="1"/>
  <c r="H540" i="5"/>
  <c r="H484" i="5"/>
  <c r="H829" i="5"/>
  <c r="I720" i="5"/>
  <c r="J720" i="5" s="1"/>
  <c r="I613" i="5"/>
  <c r="J613" i="5" s="1"/>
  <c r="K613" i="5" s="1"/>
  <c r="H555" i="5"/>
  <c r="I819" i="5"/>
  <c r="J819" i="5" s="1"/>
  <c r="H646" i="5"/>
  <c r="H713" i="5"/>
  <c r="I669" i="5"/>
  <c r="J669" i="5" s="1"/>
  <c r="H613" i="5"/>
  <c r="I595" i="5"/>
  <c r="J595" i="5" s="1"/>
  <c r="K595" i="5" s="1"/>
  <c r="I554" i="5"/>
  <c r="J554" i="5" s="1"/>
  <c r="K554" i="5" s="1"/>
  <c r="I548" i="5"/>
  <c r="J548" i="5" s="1"/>
  <c r="K548" i="5" s="1"/>
  <c r="I479" i="5"/>
  <c r="J479" i="5" s="1"/>
  <c r="K479" i="5" s="1"/>
  <c r="I451" i="5"/>
  <c r="J451" i="5" s="1"/>
  <c r="K451" i="5" s="1"/>
  <c r="I432" i="5"/>
  <c r="J432" i="5" s="1"/>
  <c r="I406" i="5"/>
  <c r="J406" i="5" s="1"/>
  <c r="K406" i="5" s="1"/>
  <c r="H802" i="5"/>
  <c r="I600" i="5"/>
  <c r="J600" i="5" s="1"/>
  <c r="I567" i="5"/>
  <c r="J567" i="5" s="1"/>
  <c r="I514" i="5"/>
  <c r="J514" i="5" s="1"/>
  <c r="K514" i="5" s="1"/>
  <c r="I511" i="5"/>
  <c r="J511" i="5" s="1"/>
  <c r="K511" i="5" s="1"/>
  <c r="I477" i="5"/>
  <c r="J477" i="5" s="1"/>
  <c r="I433" i="5"/>
  <c r="J433" i="5" s="1"/>
  <c r="K433" i="5" s="1"/>
  <c r="I401" i="5"/>
  <c r="J401" i="5" s="1"/>
  <c r="K401" i="5" s="1"/>
  <c r="H355" i="5"/>
  <c r="H323" i="5"/>
  <c r="H291" i="5"/>
  <c r="I510" i="5"/>
  <c r="J510" i="5" s="1"/>
  <c r="I470" i="5"/>
  <c r="J470" i="5" s="1"/>
  <c r="K470" i="5" s="1"/>
  <c r="I390" i="5"/>
  <c r="J390" i="5" s="1"/>
  <c r="I551" i="5"/>
  <c r="J551" i="5" s="1"/>
  <c r="K551" i="5" s="1"/>
  <c r="I521" i="5"/>
  <c r="J521" i="5" s="1"/>
  <c r="K521" i="5" s="1"/>
  <c r="I450" i="5"/>
  <c r="J450" i="5" s="1"/>
  <c r="I811" i="5"/>
  <c r="J811" i="5" s="1"/>
  <c r="K811" i="5" s="1"/>
  <c r="H586" i="5"/>
  <c r="I552" i="5"/>
  <c r="J552" i="5" s="1"/>
  <c r="H464" i="5"/>
  <c r="I751" i="5"/>
  <c r="J751" i="5" s="1"/>
  <c r="K751" i="5" s="1"/>
  <c r="I597" i="5"/>
  <c r="J597" i="5" s="1"/>
  <c r="I529" i="5"/>
  <c r="J529" i="5" s="1"/>
  <c r="K529" i="5" s="1"/>
  <c r="H372" i="5"/>
  <c r="H443" i="5"/>
  <c r="H517" i="5"/>
  <c r="I441" i="5"/>
  <c r="J441" i="5" s="1"/>
  <c r="I383" i="5"/>
  <c r="J383" i="5" s="1"/>
  <c r="K383" i="5" s="1"/>
  <c r="I315" i="5"/>
  <c r="J315" i="5" s="1"/>
  <c r="H246" i="5"/>
  <c r="H354" i="5"/>
  <c r="I498" i="5"/>
  <c r="J498" i="5" s="1"/>
  <c r="H433" i="5"/>
  <c r="H184" i="5"/>
  <c r="H726" i="5"/>
  <c r="H449" i="5"/>
  <c r="H398" i="5"/>
  <c r="H374" i="5"/>
  <c r="H350" i="5"/>
  <c r="I311" i="5"/>
  <c r="J311" i="5" s="1"/>
  <c r="K311" i="5" s="1"/>
  <c r="H290" i="5"/>
  <c r="I258" i="5"/>
  <c r="J258" i="5" s="1"/>
  <c r="H225" i="5"/>
  <c r="I197" i="5"/>
  <c r="J197" i="5" s="1"/>
  <c r="K197" i="5" s="1"/>
  <c r="H158" i="5"/>
  <c r="H369" i="5"/>
  <c r="H501" i="5"/>
  <c r="H424" i="5"/>
  <c r="I380" i="5"/>
  <c r="J380" i="5" s="1"/>
  <c r="K380" i="5" s="1"/>
  <c r="H311" i="5"/>
  <c r="J192" i="5"/>
  <c r="I254" i="5"/>
  <c r="J254" i="5" s="1"/>
  <c r="K254" i="5" s="1"/>
  <c r="H216" i="5"/>
  <c r="I153" i="5"/>
  <c r="J153" i="5" s="1"/>
  <c r="I278" i="5"/>
  <c r="J278" i="5" s="1"/>
  <c r="K278" i="5" s="1"/>
  <c r="H499" i="5"/>
  <c r="H392" i="5"/>
  <c r="I321" i="5"/>
  <c r="J321" i="5" s="1"/>
  <c r="H234" i="5"/>
  <c r="I189" i="5"/>
  <c r="J189" i="5" s="1"/>
  <c r="H376" i="5"/>
  <c r="I407" i="5"/>
  <c r="J407" i="5" s="1"/>
  <c r="K407" i="5" s="1"/>
  <c r="I374" i="5"/>
  <c r="J374" i="5" s="1"/>
  <c r="K374" i="5" s="1"/>
  <c r="I337" i="5"/>
  <c r="J337" i="5" s="1"/>
  <c r="K337" i="5" s="1"/>
  <c r="H321" i="5"/>
  <c r="I262" i="5"/>
  <c r="J262" i="5" s="1"/>
  <c r="K262" i="5" s="1"/>
  <c r="H230" i="5"/>
  <c r="I209" i="5"/>
  <c r="J209" i="5" s="1"/>
  <c r="K209" i="5" s="1"/>
  <c r="I145" i="5"/>
  <c r="J145" i="5" s="1"/>
  <c r="K145" i="5" s="1"/>
  <c r="I213" i="5"/>
  <c r="J213" i="5" s="1"/>
  <c r="H566" i="5"/>
  <c r="I376" i="5"/>
  <c r="J376" i="5" s="1"/>
  <c r="K376" i="5" s="1"/>
  <c r="I361" i="5"/>
  <c r="J361" i="5" s="1"/>
  <c r="K361" i="5" s="1"/>
  <c r="H351" i="5"/>
  <c r="H337" i="5"/>
  <c r="H324" i="5"/>
  <c r="I264" i="5"/>
  <c r="J264" i="5" s="1"/>
  <c r="H212" i="5"/>
  <c r="H151" i="5"/>
  <c r="H300" i="5"/>
  <c r="I195" i="5"/>
  <c r="J195" i="5" s="1"/>
  <c r="I276" i="5"/>
  <c r="J276" i="5" s="1"/>
  <c r="H172" i="5"/>
  <c r="I439" i="5"/>
  <c r="J439" i="5" s="1"/>
  <c r="K439" i="5" s="1"/>
  <c r="H210" i="5"/>
  <c r="I136" i="5"/>
  <c r="J136" i="5" s="1"/>
  <c r="K136" i="5" s="1"/>
  <c r="H170" i="5"/>
  <c r="I129" i="5"/>
  <c r="J129" i="5" s="1"/>
  <c r="K129" i="5" s="1"/>
  <c r="I210" i="5"/>
  <c r="J210" i="5" s="1"/>
  <c r="H394" i="5"/>
  <c r="H253" i="5"/>
  <c r="I130" i="5"/>
  <c r="J130" i="5" s="1"/>
  <c r="H894" i="5"/>
  <c r="K864" i="5"/>
  <c r="I1095" i="5"/>
  <c r="J1095" i="5" s="1"/>
  <c r="H865" i="5"/>
  <c r="H834" i="5"/>
  <c r="H800" i="5"/>
  <c r="H982" i="5"/>
  <c r="H957" i="5"/>
  <c r="I932" i="5"/>
  <c r="J932" i="5" s="1"/>
  <c r="K932" i="5" s="1"/>
  <c r="I886" i="5"/>
  <c r="J886" i="5" s="1"/>
  <c r="K886" i="5" s="1"/>
  <c r="H773" i="5"/>
  <c r="H741" i="5"/>
  <c r="H792" i="5"/>
  <c r="J673" i="5"/>
  <c r="K673" i="5" s="1"/>
  <c r="I735" i="5"/>
  <c r="J735" i="5" s="1"/>
  <c r="I909" i="5"/>
  <c r="J909" i="5" s="1"/>
  <c r="H727" i="5"/>
  <c r="I897" i="5"/>
  <c r="J897" i="5" s="1"/>
  <c r="K855" i="5"/>
  <c r="O372" i="5"/>
  <c r="I739" i="5"/>
  <c r="J739" i="5" s="1"/>
  <c r="K739" i="5" s="1"/>
  <c r="I904" i="5"/>
  <c r="J904" i="5" s="1"/>
  <c r="K904" i="5" s="1"/>
  <c r="I782" i="5"/>
  <c r="J782" i="5" s="1"/>
  <c r="K782" i="5" s="1"/>
  <c r="H754" i="5"/>
  <c r="I687" i="5"/>
  <c r="J687" i="5" s="1"/>
  <c r="I623" i="5"/>
  <c r="J623" i="5" s="1"/>
  <c r="K623" i="5" s="1"/>
  <c r="H827" i="5"/>
  <c r="I787" i="5"/>
  <c r="J787" i="5" s="1"/>
  <c r="K787" i="5" s="1"/>
  <c r="H756" i="5"/>
  <c r="I726" i="5"/>
  <c r="J726" i="5" s="1"/>
  <c r="H695" i="5"/>
  <c r="H663" i="5"/>
  <c r="H631" i="5"/>
  <c r="H697" i="5"/>
  <c r="H719" i="5"/>
  <c r="I706" i="5"/>
  <c r="J706" i="5" s="1"/>
  <c r="K706" i="5" s="1"/>
  <c r="H660" i="5"/>
  <c r="I643" i="5"/>
  <c r="J643" i="5" s="1"/>
  <c r="K643" i="5" s="1"/>
  <c r="H596" i="5"/>
  <c r="I565" i="5"/>
  <c r="J565" i="5" s="1"/>
  <c r="K565" i="5" s="1"/>
  <c r="I795" i="5"/>
  <c r="J795" i="5" s="1"/>
  <c r="I709" i="5"/>
  <c r="J709" i="5" s="1"/>
  <c r="K709" i="5" s="1"/>
  <c r="I681" i="5"/>
  <c r="J681" i="5" s="1"/>
  <c r="I644" i="5"/>
  <c r="J644" i="5" s="1"/>
  <c r="K644" i="5" s="1"/>
  <c r="H590" i="5"/>
  <c r="H565" i="5"/>
  <c r="H531" i="5"/>
  <c r="H681" i="5"/>
  <c r="H708" i="5"/>
  <c r="I637" i="5"/>
  <c r="J637" i="5" s="1"/>
  <c r="K637" i="5" s="1"/>
  <c r="I517" i="5"/>
  <c r="J517" i="5" s="1"/>
  <c r="K517" i="5" s="1"/>
  <c r="I744" i="5"/>
  <c r="J744" i="5" s="1"/>
  <c r="H700" i="5"/>
  <c r="I682" i="5"/>
  <c r="J682" i="5" s="1"/>
  <c r="K682" i="5" s="1"/>
  <c r="I618" i="5"/>
  <c r="J618" i="5" s="1"/>
  <c r="H885" i="5"/>
  <c r="I818" i="5"/>
  <c r="J818" i="5" s="1"/>
  <c r="K818" i="5" s="1"/>
  <c r="H693" i="5"/>
  <c r="H683" i="5"/>
  <c r="H630" i="5"/>
  <c r="I616" i="5"/>
  <c r="J616" i="5" s="1"/>
  <c r="K616" i="5" s="1"/>
  <c r="I587" i="5"/>
  <c r="J587" i="5" s="1"/>
  <c r="K587" i="5" s="1"/>
  <c r="H559" i="5"/>
  <c r="I539" i="5"/>
  <c r="J539" i="5" s="1"/>
  <c r="K539" i="5" s="1"/>
  <c r="H476" i="5"/>
  <c r="H412" i="5"/>
  <c r="H863" i="5"/>
  <c r="I713" i="5"/>
  <c r="J713" i="5" s="1"/>
  <c r="K713" i="5" s="1"/>
  <c r="H680" i="5"/>
  <c r="I649" i="5"/>
  <c r="J649" i="5" s="1"/>
  <c r="K649" i="5" s="1"/>
  <c r="I612" i="5"/>
  <c r="J612" i="5" s="1"/>
  <c r="H588" i="5"/>
  <c r="I550" i="5"/>
  <c r="J550" i="5" s="1"/>
  <c r="K550" i="5" s="1"/>
  <c r="H629" i="5"/>
  <c r="I705" i="5"/>
  <c r="J705" i="5" s="1"/>
  <c r="H667" i="5"/>
  <c r="I594" i="5"/>
  <c r="J594" i="5" s="1"/>
  <c r="I538" i="5"/>
  <c r="J538" i="5" s="1"/>
  <c r="K538" i="5" s="1"/>
  <c r="H668" i="5"/>
  <c r="H580" i="5"/>
  <c r="I543" i="5"/>
  <c r="J543" i="5" s="1"/>
  <c r="H498" i="5"/>
  <c r="I478" i="5"/>
  <c r="J478" i="5" s="1"/>
  <c r="K478" i="5" s="1"/>
  <c r="H448" i="5"/>
  <c r="H425" i="5"/>
  <c r="I601" i="5"/>
  <c r="J601" i="5" s="1"/>
  <c r="K601" i="5" s="1"/>
  <c r="J425" i="5"/>
  <c r="K425" i="5" s="1"/>
  <c r="H544" i="5"/>
  <c r="H388" i="5"/>
  <c r="H470" i="5"/>
  <c r="I428" i="5"/>
  <c r="J428" i="5" s="1"/>
  <c r="K428" i="5" s="1"/>
  <c r="I394" i="5"/>
  <c r="J394" i="5" s="1"/>
  <c r="K394" i="5" s="1"/>
  <c r="I354" i="5"/>
  <c r="J354" i="5" s="1"/>
  <c r="I322" i="5"/>
  <c r="J322" i="5" s="1"/>
  <c r="K322" i="5" s="1"/>
  <c r="I290" i="5"/>
  <c r="J290" i="5" s="1"/>
  <c r="K290" i="5" s="1"/>
  <c r="I522" i="5"/>
  <c r="J522" i="5" s="1"/>
  <c r="I509" i="5"/>
  <c r="J509" i="5" s="1"/>
  <c r="K509" i="5" s="1"/>
  <c r="H495" i="5"/>
  <c r="H431" i="5"/>
  <c r="H379" i="5"/>
  <c r="H602" i="5"/>
  <c r="H545" i="5"/>
  <c r="H483" i="5"/>
  <c r="I437" i="5"/>
  <c r="J437" i="5" s="1"/>
  <c r="K437" i="5" s="1"/>
  <c r="I714" i="5"/>
  <c r="J714" i="5" s="1"/>
  <c r="I624" i="5"/>
  <c r="J624" i="5" s="1"/>
  <c r="H546" i="5"/>
  <c r="I495" i="5"/>
  <c r="J495" i="5" s="1"/>
  <c r="I463" i="5"/>
  <c r="J463" i="5" s="1"/>
  <c r="K463" i="5" s="1"/>
  <c r="I431" i="5"/>
  <c r="J431" i="5" s="1"/>
  <c r="K431" i="5" s="1"/>
  <c r="I715" i="5"/>
  <c r="J715" i="5" s="1"/>
  <c r="K715" i="5" s="1"/>
  <c r="I582" i="5"/>
  <c r="J582" i="5" s="1"/>
  <c r="I481" i="5"/>
  <c r="J481" i="5" s="1"/>
  <c r="K481" i="5" s="1"/>
  <c r="I442" i="5"/>
  <c r="J442" i="5" s="1"/>
  <c r="K442" i="5" s="1"/>
  <c r="H408" i="5"/>
  <c r="H722" i="5"/>
  <c r="H513" i="5"/>
  <c r="H415" i="5"/>
  <c r="I309" i="5"/>
  <c r="J309" i="5" s="1"/>
  <c r="H279" i="5"/>
  <c r="H231" i="5"/>
  <c r="H175" i="5"/>
  <c r="H345" i="5"/>
  <c r="I485" i="5"/>
  <c r="J485" i="5" s="1"/>
  <c r="K485" i="5" s="1"/>
  <c r="I412" i="5"/>
  <c r="J412" i="5" s="1"/>
  <c r="K412" i="5" s="1"/>
  <c r="H383" i="5"/>
  <c r="I219" i="5"/>
  <c r="J219" i="5" s="1"/>
  <c r="H309" i="5"/>
  <c r="H287" i="5"/>
  <c r="I253" i="5"/>
  <c r="J253" i="5" s="1"/>
  <c r="K253" i="5" s="1"/>
  <c r="I167" i="5"/>
  <c r="J167" i="5" s="1"/>
  <c r="K167" i="5" s="1"/>
  <c r="I476" i="5"/>
  <c r="J476" i="5" s="1"/>
  <c r="K476" i="5" s="1"/>
  <c r="H266" i="5"/>
  <c r="H609" i="5"/>
  <c r="I364" i="5"/>
  <c r="J364" i="5" s="1"/>
  <c r="K364" i="5" s="1"/>
  <c r="I393" i="5"/>
  <c r="J393" i="5" s="1"/>
  <c r="I347" i="5"/>
  <c r="J347" i="5" s="1"/>
  <c r="K347" i="5" s="1"/>
  <c r="I310" i="5"/>
  <c r="J310" i="5" s="1"/>
  <c r="K310" i="5" s="1"/>
  <c r="H289" i="5"/>
  <c r="I224" i="5"/>
  <c r="J224" i="5" s="1"/>
  <c r="K224" i="5" s="1"/>
  <c r="H190" i="5"/>
  <c r="H154" i="5"/>
  <c r="H356" i="5"/>
  <c r="H610" i="5"/>
  <c r="H364" i="5"/>
  <c r="I452" i="5"/>
  <c r="J452" i="5" s="1"/>
  <c r="K452" i="5" s="1"/>
  <c r="I421" i="5"/>
  <c r="J421" i="5" s="1"/>
  <c r="K421" i="5" s="1"/>
  <c r="I373" i="5"/>
  <c r="J373" i="5" s="1"/>
  <c r="K373" i="5" s="1"/>
  <c r="H333" i="5"/>
  <c r="I308" i="5"/>
  <c r="J308" i="5" s="1"/>
  <c r="K308" i="5" s="1"/>
  <c r="H292" i="5"/>
  <c r="H249" i="5"/>
  <c r="H208" i="5"/>
  <c r="H144" i="5"/>
  <c r="I272" i="5"/>
  <c r="J272" i="5" s="1"/>
  <c r="K272" i="5" s="1"/>
  <c r="I444" i="5"/>
  <c r="J444" i="5" s="1"/>
  <c r="I320" i="5"/>
  <c r="J320" i="5" s="1"/>
  <c r="K320" i="5" s="1"/>
  <c r="H306" i="5"/>
  <c r="H261" i="5"/>
  <c r="I230" i="5"/>
  <c r="J230" i="5" s="1"/>
  <c r="K230" i="5" s="1"/>
  <c r="H188" i="5"/>
  <c r="H819" i="5"/>
  <c r="I248" i="5"/>
  <c r="J248" i="5" s="1"/>
  <c r="K248" i="5" s="1"/>
  <c r="H641" i="5"/>
  <c r="H497" i="5"/>
  <c r="I367" i="5"/>
  <c r="J367" i="5" s="1"/>
  <c r="K367" i="5" s="1"/>
  <c r="I336" i="5"/>
  <c r="J336" i="5" s="1"/>
  <c r="H257" i="5"/>
  <c r="H227" i="5"/>
  <c r="H200" i="5"/>
  <c r="I680" i="5"/>
  <c r="J680" i="5" s="1"/>
  <c r="K680" i="5" s="1"/>
  <c r="H203" i="5"/>
  <c r="H554" i="5"/>
  <c r="H474" i="5"/>
  <c r="I360" i="5"/>
  <c r="J360" i="5" s="1"/>
  <c r="I348" i="5"/>
  <c r="J348" i="5" s="1"/>
  <c r="H336" i="5"/>
  <c r="I291" i="5"/>
  <c r="J291" i="5" s="1"/>
  <c r="H263" i="5"/>
  <c r="H206" i="5"/>
  <c r="I149" i="5"/>
  <c r="J149" i="5" s="1"/>
  <c r="K149" i="5" s="1"/>
  <c r="H185" i="5"/>
  <c r="H229" i="5"/>
  <c r="H165" i="5"/>
  <c r="I307" i="5"/>
  <c r="J307" i="5" s="1"/>
  <c r="K307" i="5" s="1"/>
  <c r="H132" i="5"/>
  <c r="I202" i="5"/>
  <c r="J202" i="5" s="1"/>
  <c r="K202" i="5" s="1"/>
  <c r="H133" i="5"/>
  <c r="H169" i="5"/>
  <c r="I339" i="5"/>
  <c r="J339" i="5" s="1"/>
  <c r="I204" i="5"/>
  <c r="J204" i="5" s="1"/>
  <c r="I371" i="5"/>
  <c r="J371" i="5" s="1"/>
  <c r="K371" i="5" s="1"/>
  <c r="H197" i="5"/>
  <c r="I137" i="5"/>
  <c r="J137" i="5" s="1"/>
  <c r="K137" i="5" s="1"/>
  <c r="H213" i="5"/>
  <c r="I243" i="5"/>
  <c r="J243" i="5" s="1"/>
  <c r="O134" i="5" l="1"/>
  <c r="K1185" i="5"/>
  <c r="O376" i="5"/>
  <c r="O153" i="5"/>
  <c r="O260" i="5"/>
  <c r="O700" i="5"/>
  <c r="K1395" i="5"/>
  <c r="K1650" i="5"/>
  <c r="O367" i="5"/>
  <c r="O524" i="5"/>
  <c r="O691" i="5"/>
  <c r="O370" i="5"/>
  <c r="O467" i="5"/>
  <c r="O477" i="5"/>
  <c r="O474" i="5"/>
  <c r="O537" i="5"/>
  <c r="O630" i="5"/>
  <c r="K834" i="5"/>
  <c r="O365" i="5"/>
  <c r="O248" i="5"/>
  <c r="O380" i="5"/>
  <c r="O494" i="5"/>
  <c r="O661" i="5"/>
  <c r="O364" i="5"/>
  <c r="O695" i="5"/>
  <c r="O697" i="5"/>
  <c r="O399" i="5"/>
  <c r="K837" i="5"/>
  <c r="O366" i="5"/>
  <c r="K339" i="5"/>
  <c r="O200" i="5"/>
  <c r="K609" i="5"/>
  <c r="O290" i="5"/>
  <c r="K633" i="5"/>
  <c r="O298" i="5"/>
  <c r="K960" i="5"/>
  <c r="O407" i="5"/>
  <c r="K1128" i="5"/>
  <c r="O463" i="5"/>
  <c r="K441" i="5"/>
  <c r="O234" i="5"/>
  <c r="O147" i="5"/>
  <c r="K180" i="5"/>
  <c r="K660" i="5"/>
  <c r="O307" i="5"/>
  <c r="K723" i="5"/>
  <c r="O328" i="5"/>
  <c r="K738" i="5"/>
  <c r="O333" i="5"/>
  <c r="K1080" i="5"/>
  <c r="O447" i="5"/>
  <c r="K1476" i="5"/>
  <c r="O579" i="5"/>
  <c r="K1488" i="5"/>
  <c r="O583" i="5"/>
  <c r="K1206" i="5"/>
  <c r="O489" i="5"/>
  <c r="K1752" i="5"/>
  <c r="O671" i="5"/>
  <c r="K1620" i="5"/>
  <c r="O627" i="5"/>
  <c r="K1746" i="5"/>
  <c r="O669" i="5"/>
  <c r="K759" i="5"/>
  <c r="O340" i="5"/>
  <c r="K735" i="5"/>
  <c r="O332" i="5"/>
  <c r="K399" i="5"/>
  <c r="O220" i="5"/>
  <c r="O163" i="5"/>
  <c r="K228" i="5"/>
  <c r="O139" i="5"/>
  <c r="K156" i="5"/>
  <c r="K1041" i="5"/>
  <c r="O434" i="5"/>
  <c r="K468" i="5"/>
  <c r="O243" i="5"/>
  <c r="K1554" i="5"/>
  <c r="O605" i="5"/>
  <c r="K1734" i="5"/>
  <c r="O665" i="5"/>
  <c r="K276" i="5"/>
  <c r="O179" i="5"/>
  <c r="K792" i="5"/>
  <c r="O351" i="5"/>
  <c r="K1698" i="5"/>
  <c r="O653" i="5"/>
  <c r="K624" i="5"/>
  <c r="O295" i="5"/>
  <c r="K657" i="5"/>
  <c r="O306" i="5"/>
  <c r="K516" i="5"/>
  <c r="O259" i="5"/>
  <c r="K888" i="5"/>
  <c r="O383" i="5"/>
  <c r="K1560" i="5"/>
  <c r="O607" i="5"/>
  <c r="K1608" i="5"/>
  <c r="O623" i="5"/>
  <c r="K1122" i="5"/>
  <c r="O461" i="5"/>
  <c r="K1632" i="5"/>
  <c r="O631" i="5"/>
  <c r="K1728" i="5"/>
  <c r="O663" i="5"/>
  <c r="O131" i="5"/>
  <c r="K132" i="5"/>
  <c r="K696" i="5"/>
  <c r="O319" i="5"/>
  <c r="K1248" i="5"/>
  <c r="O503" i="5"/>
  <c r="K1653" i="5"/>
  <c r="O638" i="5"/>
  <c r="K375" i="5"/>
  <c r="O212" i="5"/>
  <c r="K270" i="5"/>
  <c r="O177" i="5"/>
  <c r="K636" i="5"/>
  <c r="O299" i="5"/>
  <c r="K894" i="5"/>
  <c r="O385" i="5"/>
  <c r="K924" i="5"/>
  <c r="O395" i="5"/>
  <c r="K1050" i="5"/>
  <c r="O437" i="5"/>
  <c r="K417" i="5"/>
  <c r="O226" i="5"/>
  <c r="K216" i="5"/>
  <c r="O159" i="5"/>
  <c r="K1533" i="5"/>
  <c r="O598" i="5"/>
  <c r="K1638" i="5"/>
  <c r="O633" i="5"/>
  <c r="K1035" i="5"/>
  <c r="O432" i="5"/>
  <c r="O155" i="5"/>
  <c r="K204" i="5"/>
  <c r="K705" i="5"/>
  <c r="O322" i="5"/>
  <c r="K903" i="5"/>
  <c r="O388" i="5"/>
  <c r="K711" i="5"/>
  <c r="O324" i="5"/>
  <c r="K1104" i="5"/>
  <c r="O455" i="5"/>
  <c r="K930" i="5"/>
  <c r="O397" i="5"/>
  <c r="K1068" i="5"/>
  <c r="O443" i="5"/>
  <c r="K1230" i="5"/>
  <c r="O497" i="5"/>
  <c r="K1590" i="5"/>
  <c r="O617" i="5"/>
  <c r="K1074" i="5"/>
  <c r="O445" i="5"/>
  <c r="K552" i="5"/>
  <c r="O271" i="5"/>
  <c r="K573" i="5"/>
  <c r="O278" i="5"/>
  <c r="K882" i="5"/>
  <c r="O381" i="5"/>
  <c r="K591" i="5"/>
  <c r="O284" i="5"/>
  <c r="K1215" i="5"/>
  <c r="O492" i="5"/>
  <c r="K1071" i="5"/>
  <c r="O444" i="5"/>
  <c r="K915" i="5"/>
  <c r="O392" i="5"/>
  <c r="K1200" i="5"/>
  <c r="O487" i="5"/>
  <c r="K1668" i="5"/>
  <c r="O643" i="5"/>
  <c r="K1005" i="5"/>
  <c r="O422" i="5"/>
  <c r="K1524" i="5"/>
  <c r="O595" i="5"/>
  <c r="K243" i="5"/>
  <c r="O168" i="5"/>
  <c r="K444" i="5"/>
  <c r="O235" i="5"/>
  <c r="K495" i="5"/>
  <c r="O252" i="5"/>
  <c r="K795" i="5"/>
  <c r="O352" i="5"/>
  <c r="K687" i="5"/>
  <c r="O316" i="5"/>
  <c r="K264" i="5"/>
  <c r="O175" i="5"/>
  <c r="K315" i="5"/>
  <c r="O192" i="5"/>
  <c r="K390" i="5"/>
  <c r="O217" i="5"/>
  <c r="K720" i="5"/>
  <c r="O327" i="5"/>
  <c r="P358" i="5"/>
  <c r="K240" i="5"/>
  <c r="O167" i="5"/>
  <c r="K699" i="5"/>
  <c r="O320" i="5"/>
  <c r="K957" i="5"/>
  <c r="O406" i="5"/>
  <c r="K963" i="5"/>
  <c r="O408" i="5"/>
  <c r="K603" i="5"/>
  <c r="O288" i="5"/>
  <c r="K564" i="5"/>
  <c r="O275" i="5"/>
  <c r="O141" i="5"/>
  <c r="K162" i="5"/>
  <c r="K900" i="5"/>
  <c r="O387" i="5"/>
  <c r="P380" i="5"/>
  <c r="K945" i="5"/>
  <c r="O402" i="5"/>
  <c r="K465" i="5"/>
  <c r="O242" i="5"/>
  <c r="K921" i="5"/>
  <c r="O394" i="5"/>
  <c r="K630" i="5"/>
  <c r="O297" i="5"/>
  <c r="K951" i="5"/>
  <c r="O404" i="5"/>
  <c r="K1059" i="5"/>
  <c r="O440" i="5"/>
  <c r="K1065" i="5"/>
  <c r="O442" i="5"/>
  <c r="K990" i="5"/>
  <c r="O417" i="5"/>
  <c r="K1224" i="5"/>
  <c r="O495" i="5"/>
  <c r="K1404" i="5"/>
  <c r="O555" i="5"/>
  <c r="K1314" i="5"/>
  <c r="O525" i="5"/>
  <c r="K1665" i="5"/>
  <c r="O642" i="5"/>
  <c r="P435" i="5"/>
  <c r="K1218" i="5"/>
  <c r="O493" i="5"/>
  <c r="K1212" i="5"/>
  <c r="O491" i="5"/>
  <c r="K1335" i="5"/>
  <c r="O532" i="5"/>
  <c r="K1437" i="5"/>
  <c r="O566" i="5"/>
  <c r="K1392" i="5"/>
  <c r="O551" i="5"/>
  <c r="K1548" i="5"/>
  <c r="O603" i="5"/>
  <c r="K1626" i="5"/>
  <c r="O629" i="5"/>
  <c r="P703" i="5"/>
  <c r="P361" i="5"/>
  <c r="K1284" i="5"/>
  <c r="O515" i="5"/>
  <c r="K1701" i="5"/>
  <c r="O654" i="5"/>
  <c r="K1764" i="5"/>
  <c r="O675" i="5"/>
  <c r="K1785" i="5"/>
  <c r="O682" i="5"/>
  <c r="P178" i="5"/>
  <c r="P300" i="5"/>
  <c r="K1137" i="5"/>
  <c r="O466" i="5"/>
  <c r="K1110" i="5"/>
  <c r="O457" i="5"/>
  <c r="K1491" i="5"/>
  <c r="O584" i="5"/>
  <c r="K1695" i="5"/>
  <c r="O652" i="5"/>
  <c r="K1566" i="5"/>
  <c r="O609" i="5"/>
  <c r="P356" i="5"/>
  <c r="K1266" i="5"/>
  <c r="O509" i="5"/>
  <c r="P277" i="5"/>
  <c r="K1479" i="5"/>
  <c r="O580" i="5"/>
  <c r="K1809" i="5"/>
  <c r="O690" i="5"/>
  <c r="P371" i="5"/>
  <c r="P373" i="5"/>
  <c r="K999" i="5"/>
  <c r="O420" i="5"/>
  <c r="K1452" i="5"/>
  <c r="O571" i="5"/>
  <c r="K1467" i="5"/>
  <c r="O576" i="5"/>
  <c r="K1260" i="5"/>
  <c r="O507" i="5"/>
  <c r="K1611" i="5"/>
  <c r="O624" i="5"/>
  <c r="P528" i="5"/>
  <c r="O257" i="5"/>
  <c r="K510" i="5"/>
  <c r="K159" i="5"/>
  <c r="O140" i="5"/>
  <c r="K408" i="5"/>
  <c r="O223" i="5"/>
  <c r="K678" i="5"/>
  <c r="O313" i="5"/>
  <c r="K768" i="5"/>
  <c r="O343" i="5"/>
  <c r="K357" i="5"/>
  <c r="O206" i="5"/>
  <c r="K579" i="5"/>
  <c r="O280" i="5"/>
  <c r="K366" i="5"/>
  <c r="O209" i="5"/>
  <c r="K708" i="5"/>
  <c r="O323" i="5"/>
  <c r="P376" i="5"/>
  <c r="K1635" i="5"/>
  <c r="O632" i="5"/>
  <c r="K1527" i="5"/>
  <c r="O596" i="5"/>
  <c r="K1719" i="5"/>
  <c r="O660" i="5"/>
  <c r="P537" i="5"/>
  <c r="O205" i="5"/>
  <c r="K354" i="5"/>
  <c r="K612" i="5"/>
  <c r="O291" i="5"/>
  <c r="K618" i="5"/>
  <c r="O293" i="5"/>
  <c r="K909" i="5"/>
  <c r="O390" i="5"/>
  <c r="O130" i="5"/>
  <c r="K130" i="5"/>
  <c r="K189" i="5"/>
  <c r="O150" i="5"/>
  <c r="K669" i="5"/>
  <c r="O310" i="5"/>
  <c r="K342" i="5"/>
  <c r="O201" i="5"/>
  <c r="K312" i="5"/>
  <c r="O191" i="5"/>
  <c r="K804" i="5"/>
  <c r="O355" i="5"/>
  <c r="K294" i="5"/>
  <c r="O185" i="5"/>
  <c r="K363" i="5"/>
  <c r="O208" i="5"/>
  <c r="K927" i="5"/>
  <c r="O396" i="5"/>
  <c r="O146" i="5"/>
  <c r="K177" i="5"/>
  <c r="K297" i="5"/>
  <c r="O186" i="5"/>
  <c r="O171" i="5"/>
  <c r="K252" i="5"/>
  <c r="K816" i="5"/>
  <c r="O359" i="5"/>
  <c r="K966" i="5"/>
  <c r="O409" i="5"/>
  <c r="K1029" i="5"/>
  <c r="O430" i="5"/>
  <c r="K168" i="5"/>
  <c r="O143" i="5"/>
  <c r="K237" i="5"/>
  <c r="O166" i="5"/>
  <c r="P378" i="5"/>
  <c r="K480" i="5"/>
  <c r="O247" i="5"/>
  <c r="K975" i="5"/>
  <c r="O412" i="5"/>
  <c r="K933" i="5"/>
  <c r="O398" i="5"/>
  <c r="K1089" i="5"/>
  <c r="O450" i="5"/>
  <c r="P374" i="5"/>
  <c r="K1179" i="5"/>
  <c r="O480" i="5"/>
  <c r="K1326" i="5"/>
  <c r="O529" i="5"/>
  <c r="K1290" i="5"/>
  <c r="O517" i="5"/>
  <c r="K1410" i="5"/>
  <c r="O557" i="5"/>
  <c r="K1587" i="5"/>
  <c r="O616" i="5"/>
  <c r="K1572" i="5"/>
  <c r="O611" i="5"/>
  <c r="P701" i="5"/>
  <c r="K1740" i="5"/>
  <c r="O667" i="5"/>
  <c r="K1380" i="5"/>
  <c r="O547" i="5"/>
  <c r="K1443" i="5"/>
  <c r="O568" i="5"/>
  <c r="K1473" i="5"/>
  <c r="O578" i="5"/>
  <c r="K1605" i="5"/>
  <c r="O622" i="5"/>
  <c r="K1761" i="5"/>
  <c r="O674" i="5"/>
  <c r="K1167" i="5"/>
  <c r="O476" i="5"/>
  <c r="K1257" i="5"/>
  <c r="O506" i="5"/>
  <c r="K1374" i="5"/>
  <c r="O545" i="5"/>
  <c r="K1731" i="5"/>
  <c r="O664" i="5"/>
  <c r="K750" i="5"/>
  <c r="O337" i="5"/>
  <c r="K1026" i="5"/>
  <c r="O429" i="5"/>
  <c r="K1014" i="5"/>
  <c r="O425" i="5"/>
  <c r="K1062" i="5"/>
  <c r="O441" i="5"/>
  <c r="K1338" i="5"/>
  <c r="O533" i="5"/>
  <c r="P270" i="5"/>
  <c r="K1038" i="5"/>
  <c r="O433" i="5"/>
  <c r="K1197" i="5"/>
  <c r="O486" i="5"/>
  <c r="K1656" i="5"/>
  <c r="O639" i="5"/>
  <c r="K1710" i="5"/>
  <c r="O657" i="5"/>
  <c r="K1689" i="5"/>
  <c r="O650" i="5"/>
  <c r="K1581" i="5"/>
  <c r="O614" i="5"/>
  <c r="K1803" i="5"/>
  <c r="O688" i="5"/>
  <c r="K1845" i="5"/>
  <c r="O702" i="5"/>
  <c r="K1431" i="5"/>
  <c r="O564" i="5"/>
  <c r="K1422" i="5"/>
  <c r="O561" i="5"/>
  <c r="K1821" i="5"/>
  <c r="O694" i="5"/>
  <c r="K1737" i="5"/>
  <c r="O666" i="5"/>
  <c r="P195" i="5"/>
  <c r="K1077" i="5"/>
  <c r="O446" i="5"/>
  <c r="K1155" i="5"/>
  <c r="O472" i="5"/>
  <c r="K1401" i="5"/>
  <c r="O554" i="5"/>
  <c r="K1449" i="5"/>
  <c r="O570" i="5"/>
  <c r="K1770" i="5"/>
  <c r="O677" i="5"/>
  <c r="P552" i="5"/>
  <c r="P467" i="5"/>
  <c r="P681" i="5"/>
  <c r="K192" i="5"/>
  <c r="O151" i="5"/>
  <c r="K333" i="5"/>
  <c r="O198" i="5"/>
  <c r="K504" i="5"/>
  <c r="O255" i="5"/>
  <c r="K1494" i="5"/>
  <c r="O585" i="5"/>
  <c r="K1776" i="5"/>
  <c r="O679" i="5"/>
  <c r="K1305" i="5"/>
  <c r="O522" i="5"/>
  <c r="K1254" i="5"/>
  <c r="O505" i="5"/>
  <c r="K1551" i="5"/>
  <c r="O604" i="5"/>
  <c r="K714" i="5"/>
  <c r="O325" i="5"/>
  <c r="K726" i="5"/>
  <c r="O329" i="5"/>
  <c r="K681" i="5"/>
  <c r="O314" i="5"/>
  <c r="O194" i="5"/>
  <c r="K321" i="5"/>
  <c r="K258" i="5"/>
  <c r="O173" i="5"/>
  <c r="K477" i="5"/>
  <c r="O246" i="5"/>
  <c r="K690" i="5"/>
  <c r="O317" i="5"/>
  <c r="K729" i="5"/>
  <c r="O330" i="5"/>
  <c r="K267" i="5"/>
  <c r="O176" i="5"/>
  <c r="K801" i="5"/>
  <c r="O354" i="5"/>
  <c r="K972" i="5"/>
  <c r="O411" i="5"/>
  <c r="K150" i="5"/>
  <c r="O137" i="5"/>
  <c r="K540" i="5"/>
  <c r="O267" i="5"/>
  <c r="K507" i="5"/>
  <c r="O256" i="5"/>
  <c r="K384" i="5"/>
  <c r="O215" i="5"/>
  <c r="K1191" i="5"/>
  <c r="O484" i="5"/>
  <c r="K369" i="5"/>
  <c r="O210" i="5"/>
  <c r="K396" i="5"/>
  <c r="O219" i="5"/>
  <c r="K528" i="5"/>
  <c r="O263" i="5"/>
  <c r="K606" i="5"/>
  <c r="O289" i="5"/>
  <c r="K654" i="5"/>
  <c r="O305" i="5"/>
  <c r="K663" i="5"/>
  <c r="O308" i="5"/>
  <c r="K1143" i="5"/>
  <c r="O468" i="5"/>
  <c r="K447" i="5"/>
  <c r="O236" i="5"/>
  <c r="K1032" i="5"/>
  <c r="O431" i="5"/>
  <c r="K492" i="5"/>
  <c r="O251" i="5"/>
  <c r="K585" i="5"/>
  <c r="O282" i="5"/>
  <c r="K1101" i="5"/>
  <c r="O454" i="5"/>
  <c r="P296" i="5"/>
  <c r="K1107" i="5"/>
  <c r="O456" i="5"/>
  <c r="K1389" i="5"/>
  <c r="O550" i="5"/>
  <c r="P379" i="5"/>
  <c r="K1251" i="5"/>
  <c r="O504" i="5"/>
  <c r="K1293" i="5"/>
  <c r="O518" i="5"/>
  <c r="K1545" i="5"/>
  <c r="O602" i="5"/>
  <c r="K1521" i="5"/>
  <c r="O594" i="5"/>
  <c r="K1578" i="5"/>
  <c r="O613" i="5"/>
  <c r="K1233" i="5"/>
  <c r="O498" i="5"/>
  <c r="K1329" i="5"/>
  <c r="O530" i="5"/>
  <c r="K1341" i="5"/>
  <c r="O534" i="5"/>
  <c r="K1455" i="5"/>
  <c r="O572" i="5"/>
  <c r="K1617" i="5"/>
  <c r="O626" i="5"/>
  <c r="K1686" i="5"/>
  <c r="O649" i="5"/>
  <c r="K1542" i="5"/>
  <c r="O601" i="5"/>
  <c r="K996" i="5"/>
  <c r="O419" i="5"/>
  <c r="K1131" i="5"/>
  <c r="O464" i="5"/>
  <c r="K1575" i="5"/>
  <c r="O612" i="5"/>
  <c r="K1827" i="5"/>
  <c r="O696" i="5"/>
  <c r="K1299" i="5"/>
  <c r="O520" i="5"/>
  <c r="K1569" i="5"/>
  <c r="O610" i="5"/>
  <c r="K774" i="5"/>
  <c r="O345" i="5"/>
  <c r="K1362" i="5"/>
  <c r="O541" i="5"/>
  <c r="K1461" i="5"/>
  <c r="O574" i="5"/>
  <c r="K1428" i="5"/>
  <c r="O563" i="5"/>
  <c r="K1512" i="5"/>
  <c r="O591" i="5"/>
  <c r="K1518" i="5"/>
  <c r="O593" i="5"/>
  <c r="K1347" i="5"/>
  <c r="O536" i="5"/>
  <c r="K1458" i="5"/>
  <c r="O573" i="5"/>
  <c r="K1434" i="5"/>
  <c r="O565" i="5"/>
  <c r="K1599" i="5"/>
  <c r="O620" i="5"/>
  <c r="P134" i="5"/>
  <c r="K1272" i="5"/>
  <c r="O511" i="5"/>
  <c r="K1308" i="5"/>
  <c r="O523" i="5"/>
  <c r="K1416" i="5"/>
  <c r="O559" i="5"/>
  <c r="K1743" i="5"/>
  <c r="O668" i="5"/>
  <c r="P644" i="5"/>
  <c r="O265" i="5"/>
  <c r="K534" i="5"/>
  <c r="K1188" i="5"/>
  <c r="O483" i="5"/>
  <c r="K1623" i="5"/>
  <c r="O628" i="5"/>
  <c r="K1716" i="5"/>
  <c r="O659" i="5"/>
  <c r="K1116" i="5"/>
  <c r="O459" i="5"/>
  <c r="K1482" i="5"/>
  <c r="O581" i="5"/>
  <c r="K1704" i="5"/>
  <c r="O655" i="5"/>
  <c r="K1767" i="5"/>
  <c r="O676" i="5"/>
  <c r="K348" i="5"/>
  <c r="O203" i="5"/>
  <c r="O218" i="5"/>
  <c r="K393" i="5"/>
  <c r="O281" i="5"/>
  <c r="K582" i="5"/>
  <c r="K744" i="5"/>
  <c r="O335" i="5"/>
  <c r="K1095" i="5"/>
  <c r="O452" i="5"/>
  <c r="O157" i="5"/>
  <c r="K210" i="5"/>
  <c r="K195" i="5"/>
  <c r="O152" i="5"/>
  <c r="K819" i="5"/>
  <c r="O360" i="5"/>
  <c r="K588" i="5"/>
  <c r="O283" i="5"/>
  <c r="K645" i="5"/>
  <c r="O302" i="5"/>
  <c r="K702" i="5"/>
  <c r="O321" i="5"/>
  <c r="K747" i="5"/>
  <c r="O336" i="5"/>
  <c r="K717" i="5"/>
  <c r="O326" i="5"/>
  <c r="K405" i="5"/>
  <c r="O222" i="5"/>
  <c r="K471" i="5"/>
  <c r="O244" i="5"/>
  <c r="K330" i="5"/>
  <c r="O197" i="5"/>
  <c r="K684" i="5"/>
  <c r="O315" i="5"/>
  <c r="K261" i="5"/>
  <c r="O174" i="5"/>
  <c r="K423" i="5"/>
  <c r="O228" i="5"/>
  <c r="P377" i="5"/>
  <c r="K135" i="5"/>
  <c r="O132" i="5"/>
  <c r="K969" i="5"/>
  <c r="O410" i="5"/>
  <c r="K1023" i="5"/>
  <c r="O428" i="5"/>
  <c r="K171" i="5"/>
  <c r="O144" i="5"/>
  <c r="K651" i="5"/>
  <c r="O304" i="5"/>
  <c r="K525" i="5"/>
  <c r="O262" i="5"/>
  <c r="K147" i="5"/>
  <c r="O136" i="5"/>
  <c r="K372" i="5"/>
  <c r="O211" i="5"/>
  <c r="K183" i="5"/>
  <c r="O148" i="5"/>
  <c r="K429" i="5"/>
  <c r="O230" i="5"/>
  <c r="O273" i="5"/>
  <c r="K558" i="5"/>
  <c r="K942" i="5"/>
  <c r="O401" i="5"/>
  <c r="K1182" i="5"/>
  <c r="O481" i="5"/>
  <c r="K1425" i="5"/>
  <c r="O562" i="5"/>
  <c r="K1677" i="5"/>
  <c r="O646" i="5"/>
  <c r="K1302" i="5"/>
  <c r="O521" i="5"/>
  <c r="K1509" i="5"/>
  <c r="O590" i="5"/>
  <c r="K1440" i="5"/>
  <c r="O567" i="5"/>
  <c r="K1692" i="5"/>
  <c r="O651" i="5"/>
  <c r="K1092" i="5"/>
  <c r="O451" i="5"/>
  <c r="K1497" i="5"/>
  <c r="O586" i="5"/>
  <c r="K1833" i="5"/>
  <c r="O698" i="5"/>
  <c r="K1281" i="5"/>
  <c r="O514" i="5"/>
  <c r="K1344" i="5"/>
  <c r="O535" i="5"/>
  <c r="K1593" i="5"/>
  <c r="O618" i="5"/>
  <c r="P233" i="5"/>
  <c r="K1086" i="5"/>
  <c r="O449" i="5"/>
  <c r="K1152" i="5"/>
  <c r="O471" i="5"/>
  <c r="K1368" i="5"/>
  <c r="O543" i="5"/>
  <c r="K891" i="5"/>
  <c r="O384" i="5"/>
  <c r="K1227" i="5"/>
  <c r="O496" i="5"/>
  <c r="K1164" i="5"/>
  <c r="O475" i="5"/>
  <c r="K1500" i="5"/>
  <c r="O587" i="5"/>
  <c r="K1563" i="5"/>
  <c r="O608" i="5"/>
  <c r="K1794" i="5"/>
  <c r="O685" i="5"/>
  <c r="O704" i="5"/>
  <c r="K777" i="5"/>
  <c r="O346" i="5"/>
  <c r="K939" i="5"/>
  <c r="O400" i="5"/>
  <c r="P363" i="5"/>
  <c r="K1413" i="5"/>
  <c r="O558" i="5"/>
  <c r="K1398" i="5"/>
  <c r="O553" i="5"/>
  <c r="K1815" i="5"/>
  <c r="O692" i="5"/>
  <c r="K1407" i="5"/>
  <c r="O556" i="5"/>
  <c r="P524" i="5"/>
  <c r="P494" i="5"/>
  <c r="P477" i="5"/>
  <c r="P482" i="5"/>
  <c r="P399" i="5"/>
  <c r="P630" i="5"/>
  <c r="K291" i="5"/>
  <c r="O184" i="5"/>
  <c r="K546" i="5"/>
  <c r="O269" i="5"/>
  <c r="K474" i="5"/>
  <c r="O245" i="5"/>
  <c r="K906" i="5"/>
  <c r="O389" i="5"/>
  <c r="O170" i="5"/>
  <c r="K249" i="5"/>
  <c r="K1332" i="5"/>
  <c r="O531" i="5"/>
  <c r="K1779" i="5"/>
  <c r="O680" i="5"/>
  <c r="P405" i="5"/>
  <c r="K360" i="5"/>
  <c r="O207" i="5"/>
  <c r="K336" i="5"/>
  <c r="O199" i="5"/>
  <c r="K219" i="5"/>
  <c r="O160" i="5"/>
  <c r="K309" i="5"/>
  <c r="O190" i="5"/>
  <c r="K351" i="5"/>
  <c r="O204" i="5"/>
  <c r="K498" i="5"/>
  <c r="O253" i="5"/>
  <c r="K450" i="5"/>
  <c r="O237" i="5"/>
  <c r="K459" i="5"/>
  <c r="O240" i="5"/>
  <c r="P225" i="5"/>
  <c r="K327" i="5"/>
  <c r="O196" i="5"/>
  <c r="K561" i="5"/>
  <c r="O274" i="5"/>
  <c r="K780" i="5"/>
  <c r="O347" i="5"/>
  <c r="K765" i="5"/>
  <c r="O342" i="5"/>
  <c r="K300" i="5"/>
  <c r="O187" i="5"/>
  <c r="K453" i="5"/>
  <c r="O238" i="5"/>
  <c r="K381" i="5"/>
  <c r="O214" i="5"/>
  <c r="K174" i="5"/>
  <c r="O145" i="5"/>
  <c r="O165" i="5"/>
  <c r="K234" i="5"/>
  <c r="K411" i="5"/>
  <c r="O224" i="5"/>
  <c r="K693" i="5"/>
  <c r="O318" i="5"/>
  <c r="K810" i="5"/>
  <c r="O357" i="5"/>
  <c r="K531" i="5"/>
  <c r="O264" i="5"/>
  <c r="O162" i="5"/>
  <c r="K225" i="5"/>
  <c r="K675" i="5"/>
  <c r="O312" i="5"/>
  <c r="K615" i="5"/>
  <c r="O292" i="5"/>
  <c r="K741" i="5"/>
  <c r="O334" i="5"/>
  <c r="K1377" i="5"/>
  <c r="O546" i="5"/>
  <c r="K1584" i="5"/>
  <c r="O615" i="5"/>
  <c r="K1806" i="5"/>
  <c r="O689" i="5"/>
  <c r="P436" i="5"/>
  <c r="K1017" i="5"/>
  <c r="O426" i="5"/>
  <c r="K1275" i="5"/>
  <c r="O512" i="5"/>
  <c r="K1320" i="5"/>
  <c r="O527" i="5"/>
  <c r="K1296" i="5"/>
  <c r="O519" i="5"/>
  <c r="K1725" i="5"/>
  <c r="O662" i="5"/>
  <c r="K1602" i="5"/>
  <c r="O621" i="5"/>
  <c r="P258" i="5"/>
  <c r="K1209" i="5"/>
  <c r="O490" i="5"/>
  <c r="K1470" i="5"/>
  <c r="O577" i="5"/>
  <c r="K1707" i="5"/>
  <c r="O656" i="5"/>
  <c r="K1791" i="5"/>
  <c r="O684" i="5"/>
  <c r="K762" i="5"/>
  <c r="O341" i="5"/>
  <c r="K1173" i="5"/>
  <c r="O478" i="5"/>
  <c r="K1353" i="5"/>
  <c r="O538" i="5"/>
  <c r="K1419" i="5"/>
  <c r="O560" i="5"/>
  <c r="K1530" i="5"/>
  <c r="O597" i="5"/>
  <c r="K1614" i="5"/>
  <c r="O625" i="5"/>
  <c r="K1836" i="5"/>
  <c r="O699" i="5"/>
  <c r="K756" i="5"/>
  <c r="O339" i="5"/>
  <c r="K1383" i="5"/>
  <c r="O548" i="5"/>
  <c r="K1644" i="5"/>
  <c r="O635" i="5"/>
  <c r="K1176" i="5"/>
  <c r="O479" i="5"/>
  <c r="P687" i="5"/>
  <c r="P661" i="5"/>
  <c r="K432" i="5"/>
  <c r="O231" i="5"/>
  <c r="K1236" i="5"/>
  <c r="O499" i="5"/>
  <c r="K1125" i="5"/>
  <c r="O462" i="5"/>
  <c r="K1083" i="5"/>
  <c r="O448" i="5"/>
  <c r="K1539" i="5"/>
  <c r="O600" i="5"/>
  <c r="K1788" i="5"/>
  <c r="O683" i="5"/>
  <c r="P697" i="5"/>
  <c r="K522" i="5"/>
  <c r="O261" i="5"/>
  <c r="K543" i="5"/>
  <c r="O268" i="5"/>
  <c r="P372" i="5"/>
  <c r="P375" i="5"/>
  <c r="K567" i="5"/>
  <c r="O276" i="5"/>
  <c r="P362" i="5"/>
  <c r="K387" i="5"/>
  <c r="O216" i="5"/>
  <c r="P149" i="5"/>
  <c r="K489" i="5"/>
  <c r="O250" i="5"/>
  <c r="K402" i="5"/>
  <c r="O221" i="5"/>
  <c r="K456" i="5"/>
  <c r="O239" i="5"/>
  <c r="K435" i="5"/>
  <c r="O232" i="5"/>
  <c r="O213" i="5"/>
  <c r="K378" i="5"/>
  <c r="P367" i="5"/>
  <c r="K1020" i="5"/>
  <c r="O427" i="5"/>
  <c r="K501" i="5"/>
  <c r="O254" i="5"/>
  <c r="O189" i="5"/>
  <c r="K306" i="5"/>
  <c r="K672" i="5"/>
  <c r="O311" i="5"/>
  <c r="K918" i="5"/>
  <c r="O393" i="5"/>
  <c r="K246" i="5"/>
  <c r="O169" i="5"/>
  <c r="K420" i="5"/>
  <c r="O227" i="5"/>
  <c r="K789" i="5"/>
  <c r="O350" i="5"/>
  <c r="K144" i="5"/>
  <c r="O135" i="5"/>
  <c r="O154" i="5"/>
  <c r="K201" i="5"/>
  <c r="K537" i="5"/>
  <c r="O266" i="5"/>
  <c r="K753" i="5"/>
  <c r="O338" i="5"/>
  <c r="K885" i="5"/>
  <c r="O382" i="5"/>
  <c r="K948" i="5"/>
  <c r="O403" i="5"/>
  <c r="K978" i="5"/>
  <c r="O413" i="5"/>
  <c r="K285" i="5"/>
  <c r="O182" i="5"/>
  <c r="K576" i="5"/>
  <c r="O279" i="5"/>
  <c r="K642" i="5"/>
  <c r="O301" i="5"/>
  <c r="K981" i="5"/>
  <c r="O414" i="5"/>
  <c r="K1371" i="5"/>
  <c r="O544" i="5"/>
  <c r="K1515" i="5"/>
  <c r="O592" i="5"/>
  <c r="K1647" i="5"/>
  <c r="O636" i="5"/>
  <c r="K1773" i="5"/>
  <c r="O678" i="5"/>
  <c r="K1146" i="5"/>
  <c r="O469" i="5"/>
  <c r="K1269" i="5"/>
  <c r="O510" i="5"/>
  <c r="K1506" i="5"/>
  <c r="O589" i="5"/>
  <c r="P153" i="5"/>
  <c r="P369" i="5"/>
  <c r="K1134" i="5"/>
  <c r="O465" i="5"/>
  <c r="K1287" i="5"/>
  <c r="O516" i="5"/>
  <c r="K1194" i="5"/>
  <c r="O485" i="5"/>
  <c r="K1596" i="5"/>
  <c r="O619" i="5"/>
  <c r="K1239" i="5"/>
  <c r="O500" i="5"/>
  <c r="K1149" i="5"/>
  <c r="O470" i="5"/>
  <c r="K1446" i="5"/>
  <c r="O569" i="5"/>
  <c r="K1056" i="5"/>
  <c r="O439" i="5"/>
  <c r="K1557" i="5"/>
  <c r="O606" i="5"/>
  <c r="K1758" i="5"/>
  <c r="O673" i="5"/>
  <c r="K984" i="5"/>
  <c r="O415" i="5"/>
  <c r="P260" i="5"/>
  <c r="K987" i="5"/>
  <c r="O416" i="5"/>
  <c r="K1263" i="5"/>
  <c r="O508" i="5"/>
  <c r="K1203" i="5"/>
  <c r="O488" i="5"/>
  <c r="K1386" i="5"/>
  <c r="O549" i="5"/>
  <c r="K1674" i="5"/>
  <c r="O645" i="5"/>
  <c r="K1680" i="5"/>
  <c r="O647" i="5"/>
  <c r="P502" i="5"/>
  <c r="P637" i="5"/>
  <c r="P474" i="5"/>
  <c r="P670" i="5"/>
  <c r="K594" i="5"/>
  <c r="O285" i="5"/>
  <c r="P365" i="5"/>
  <c r="O133" i="5"/>
  <c r="K138" i="5"/>
  <c r="K783" i="5"/>
  <c r="O348" i="5"/>
  <c r="K222" i="5"/>
  <c r="O161" i="5"/>
  <c r="K786" i="5"/>
  <c r="O349" i="5"/>
  <c r="K1158" i="5"/>
  <c r="O473" i="5"/>
  <c r="K1683" i="5"/>
  <c r="O648" i="5"/>
  <c r="P142" i="5"/>
  <c r="K1011" i="5"/>
  <c r="O424" i="5"/>
  <c r="K426" i="5"/>
  <c r="O229" i="5"/>
  <c r="K897" i="5"/>
  <c r="O386" i="5"/>
  <c r="K213" i="5"/>
  <c r="O158" i="5"/>
  <c r="O138" i="5"/>
  <c r="K153" i="5"/>
  <c r="K597" i="5"/>
  <c r="O286" i="5"/>
  <c r="K600" i="5"/>
  <c r="O287" i="5"/>
  <c r="K648" i="5"/>
  <c r="O303" i="5"/>
  <c r="K255" i="5"/>
  <c r="O172" i="5"/>
  <c r="K666" i="5"/>
  <c r="O309" i="5"/>
  <c r="K621" i="5"/>
  <c r="O294" i="5"/>
  <c r="K1008" i="5"/>
  <c r="O423" i="5"/>
  <c r="P364" i="5"/>
  <c r="K318" i="5"/>
  <c r="O193" i="5"/>
  <c r="K486" i="5"/>
  <c r="O249" i="5"/>
  <c r="P370" i="5"/>
  <c r="K279" i="5"/>
  <c r="O180" i="5"/>
  <c r="K303" i="5"/>
  <c r="O188" i="5"/>
  <c r="K555" i="5"/>
  <c r="O272" i="5"/>
  <c r="P368" i="5"/>
  <c r="K912" i="5"/>
  <c r="O391" i="5"/>
  <c r="K231" i="5"/>
  <c r="O164" i="5"/>
  <c r="O181" i="5"/>
  <c r="K282" i="5"/>
  <c r="K798" i="5"/>
  <c r="O353" i="5"/>
  <c r="O202" i="5"/>
  <c r="K345" i="5"/>
  <c r="K462" i="5"/>
  <c r="O241" i="5"/>
  <c r="K1002" i="5"/>
  <c r="O421" i="5"/>
  <c r="K1053" i="5"/>
  <c r="O438" i="5"/>
  <c r="K1242" i="5"/>
  <c r="O501" i="5"/>
  <c r="K1713" i="5"/>
  <c r="O658" i="5"/>
  <c r="K1755" i="5"/>
  <c r="O672" i="5"/>
  <c r="P695" i="5"/>
  <c r="P248" i="5"/>
  <c r="K1119" i="5"/>
  <c r="O460" i="5"/>
  <c r="K993" i="5"/>
  <c r="O418" i="5"/>
  <c r="K1464" i="5"/>
  <c r="O575" i="5"/>
  <c r="K1641" i="5"/>
  <c r="O634" i="5"/>
  <c r="P156" i="5"/>
  <c r="K1113" i="5"/>
  <c r="O458" i="5"/>
  <c r="K1317" i="5"/>
  <c r="O526" i="5"/>
  <c r="K1503" i="5"/>
  <c r="O588" i="5"/>
  <c r="K1278" i="5"/>
  <c r="O513" i="5"/>
  <c r="P183" i="5"/>
  <c r="K1098" i="5"/>
  <c r="O453" i="5"/>
  <c r="K1485" i="5"/>
  <c r="O582" i="5"/>
  <c r="K1359" i="5"/>
  <c r="O540" i="5"/>
  <c r="K1659" i="5"/>
  <c r="O640" i="5"/>
  <c r="K1662" i="5"/>
  <c r="O641" i="5"/>
  <c r="K1536" i="5"/>
  <c r="O599" i="5"/>
  <c r="K1818" i="5"/>
  <c r="O693" i="5"/>
  <c r="K732" i="5"/>
  <c r="O331" i="5"/>
  <c r="K771" i="5"/>
  <c r="O344" i="5"/>
  <c r="K1797" i="5"/>
  <c r="O686" i="5"/>
  <c r="K1365" i="5"/>
  <c r="O542" i="5"/>
  <c r="K1356" i="5"/>
  <c r="O539" i="5"/>
  <c r="P700" i="5"/>
  <c r="P691" i="5"/>
  <c r="L303" i="5" l="1"/>
  <c r="M303" i="5" s="1"/>
  <c r="L1296" i="5"/>
  <c r="M1296" i="5" s="1"/>
  <c r="L1317" i="5"/>
  <c r="M1317" i="5" s="1"/>
  <c r="L177" i="5"/>
  <c r="M177" i="5" s="1"/>
  <c r="L648" i="5"/>
  <c r="M648" i="5" s="1"/>
  <c r="L1119" i="5"/>
  <c r="M1119" i="5" s="1"/>
  <c r="L309" i="5"/>
  <c r="M309" i="5" s="1"/>
  <c r="L1203" i="5"/>
  <c r="M1203" i="5" s="1"/>
  <c r="L798" i="5"/>
  <c r="M798" i="5" s="1"/>
  <c r="L576" i="5"/>
  <c r="M576" i="5" s="1"/>
  <c r="L1353" i="5"/>
  <c r="M1353" i="5" s="1"/>
  <c r="L1413" i="5"/>
  <c r="M1413" i="5" s="1"/>
  <c r="L1503" i="5"/>
  <c r="M1503" i="5" s="1"/>
  <c r="L402" i="5"/>
  <c r="M402" i="5" s="1"/>
  <c r="L1338" i="5"/>
  <c r="M1338" i="5" s="1"/>
  <c r="L1695" i="5"/>
  <c r="M1695" i="5" s="1"/>
  <c r="L1593" i="5"/>
  <c r="M1593" i="5" s="1"/>
  <c r="L993" i="5"/>
  <c r="M993" i="5" s="1"/>
  <c r="L981" i="5"/>
  <c r="M981" i="5" s="1"/>
  <c r="L762" i="5"/>
  <c r="M762" i="5" s="1"/>
  <c r="L1815" i="5"/>
  <c r="M1815" i="5" s="1"/>
  <c r="L1716" i="5"/>
  <c r="M1716" i="5" s="1"/>
  <c r="L1101" i="5"/>
  <c r="M1101" i="5" s="1"/>
  <c r="L1821" i="5"/>
  <c r="M1821" i="5" s="1"/>
  <c r="L669" i="5"/>
  <c r="M669" i="5" s="1"/>
  <c r="L495" i="5"/>
  <c r="M495" i="5" s="1"/>
  <c r="L636" i="5"/>
  <c r="M636" i="5" s="1"/>
  <c r="L723" i="5"/>
  <c r="M723" i="5" s="1"/>
  <c r="L642" i="5"/>
  <c r="M642" i="5" s="1"/>
  <c r="L1791" i="5"/>
  <c r="M1791" i="5" s="1"/>
  <c r="L1398" i="5"/>
  <c r="M1398" i="5" s="1"/>
  <c r="L1704" i="5"/>
  <c r="M1704" i="5" s="1"/>
  <c r="L1521" i="5"/>
  <c r="M1521" i="5" s="1"/>
  <c r="L1254" i="5"/>
  <c r="M1254" i="5" s="1"/>
  <c r="L189" i="5"/>
  <c r="M189" i="5" s="1"/>
  <c r="L264" i="5"/>
  <c r="M264" i="5" s="1"/>
  <c r="L1050" i="5"/>
  <c r="M1050" i="5" s="1"/>
  <c r="L1620" i="5"/>
  <c r="M1620" i="5" s="1"/>
  <c r="P366" i="5"/>
  <c r="L225" i="5"/>
  <c r="M225" i="5" s="1"/>
  <c r="L210" i="5"/>
  <c r="M210" i="5" s="1"/>
  <c r="L1605" i="5"/>
  <c r="M1605" i="5" s="1"/>
  <c r="L1764" i="5"/>
  <c r="M1764" i="5" s="1"/>
  <c r="L261" i="5"/>
  <c r="M261" i="5" s="1"/>
  <c r="L1575" i="5"/>
  <c r="M1575" i="5" s="1"/>
  <c r="L801" i="5"/>
  <c r="M801" i="5" s="1"/>
  <c r="L1290" i="5"/>
  <c r="M1290" i="5" s="1"/>
  <c r="L1065" i="5"/>
  <c r="M1065" i="5" s="1"/>
  <c r="L1074" i="5"/>
  <c r="M1074" i="5" s="1"/>
  <c r="L276" i="5"/>
  <c r="M276" i="5" s="1"/>
  <c r="L1017" i="5"/>
  <c r="M1017" i="5" s="1"/>
  <c r="L429" i="5"/>
  <c r="M429" i="5" s="1"/>
  <c r="L1257" i="5"/>
  <c r="M1257" i="5" s="1"/>
  <c r="L1137" i="5"/>
  <c r="M1137" i="5" s="1"/>
  <c r="L318" i="5"/>
  <c r="M318" i="5" s="1"/>
  <c r="L285" i="5"/>
  <c r="M285" i="5" s="1"/>
  <c r="L1614" i="5"/>
  <c r="M1614" i="5" s="1"/>
  <c r="L1407" i="5"/>
  <c r="M1407" i="5" s="1"/>
  <c r="L717" i="5"/>
  <c r="M717" i="5" s="1"/>
  <c r="L1116" i="5"/>
  <c r="M1116" i="5" s="1"/>
  <c r="L1131" i="5"/>
  <c r="M1131" i="5" s="1"/>
  <c r="L1032" i="5"/>
  <c r="M1032" i="5" s="1"/>
  <c r="L267" i="5"/>
  <c r="M267" i="5" s="1"/>
  <c r="L192" i="5"/>
  <c r="M192" i="5" s="1"/>
  <c r="L1572" i="5"/>
  <c r="M1572" i="5" s="1"/>
  <c r="L342" i="5"/>
  <c r="M342" i="5" s="1"/>
  <c r="L1404" i="5"/>
  <c r="M1404" i="5" s="1"/>
  <c r="L795" i="5"/>
  <c r="M795" i="5" s="1"/>
  <c r="L1590" i="5"/>
  <c r="M1590" i="5" s="1"/>
  <c r="L1653" i="5"/>
  <c r="M1653" i="5" s="1"/>
  <c r="L1734" i="5"/>
  <c r="M1734" i="5" s="1"/>
  <c r="L441" i="5"/>
  <c r="M441" i="5" s="1"/>
  <c r="K1863" i="5"/>
  <c r="L942" i="5" s="1"/>
  <c r="M942" i="5" s="1"/>
  <c r="P318" i="5"/>
  <c r="P535" i="5"/>
  <c r="P567" i="5"/>
  <c r="P215" i="5"/>
  <c r="P666" i="5"/>
  <c r="P611" i="5"/>
  <c r="P409" i="5"/>
  <c r="P507" i="5"/>
  <c r="P693" i="5"/>
  <c r="P540" i="5"/>
  <c r="P513" i="5"/>
  <c r="P418" i="5"/>
  <c r="P229" i="5"/>
  <c r="P648" i="5"/>
  <c r="P161" i="5"/>
  <c r="P133" i="5"/>
  <c r="P500" i="5"/>
  <c r="P589" i="5"/>
  <c r="P592" i="5"/>
  <c r="P414" i="5"/>
  <c r="P350" i="5"/>
  <c r="P213" i="5"/>
  <c r="P448" i="5"/>
  <c r="P577" i="5"/>
  <c r="P662" i="5"/>
  <c r="P238" i="5"/>
  <c r="P196" i="5"/>
  <c r="P204" i="5"/>
  <c r="P199" i="5"/>
  <c r="P245" i="5"/>
  <c r="P692" i="5"/>
  <c r="P553" i="5"/>
  <c r="P400" i="5"/>
  <c r="P685" i="5"/>
  <c r="P449" i="5"/>
  <c r="P148" i="5"/>
  <c r="P336" i="5"/>
  <c r="P360" i="5"/>
  <c r="P157" i="5"/>
  <c r="P601" i="5"/>
  <c r="P498" i="5"/>
  <c r="P602" i="5"/>
  <c r="P251" i="5"/>
  <c r="P137" i="5"/>
  <c r="P173" i="5"/>
  <c r="P329" i="5"/>
  <c r="P679" i="5"/>
  <c r="P561" i="5"/>
  <c r="P664" i="5"/>
  <c r="P674" i="5"/>
  <c r="P398" i="5"/>
  <c r="P430" i="5"/>
  <c r="P171" i="5"/>
  <c r="P208" i="5"/>
  <c r="P355" i="5"/>
  <c r="P201" i="5"/>
  <c r="P596" i="5"/>
  <c r="P209" i="5"/>
  <c r="P140" i="5"/>
  <c r="P576" i="5"/>
  <c r="P580" i="5"/>
  <c r="P682" i="5"/>
  <c r="P525" i="5"/>
  <c r="P404" i="5"/>
  <c r="P242" i="5"/>
  <c r="P387" i="5"/>
  <c r="P406" i="5"/>
  <c r="P352" i="5"/>
  <c r="P487" i="5"/>
  <c r="P497" i="5"/>
  <c r="P623" i="5"/>
  <c r="P605" i="5"/>
  <c r="P243" i="5"/>
  <c r="P340" i="5"/>
  <c r="P671" i="5"/>
  <c r="P290" i="5"/>
  <c r="P164" i="5"/>
  <c r="P151" i="5"/>
  <c r="P557" i="5"/>
  <c r="P185" i="5"/>
  <c r="P571" i="5"/>
  <c r="P675" i="5"/>
  <c r="P259" i="5"/>
  <c r="P489" i="5"/>
  <c r="P641" i="5"/>
  <c r="P575" i="5"/>
  <c r="P438" i="5"/>
  <c r="P241" i="5"/>
  <c r="P309" i="5"/>
  <c r="P647" i="5"/>
  <c r="P488" i="5"/>
  <c r="P415" i="5"/>
  <c r="P606" i="5"/>
  <c r="P569" i="5"/>
  <c r="P465" i="5"/>
  <c r="P678" i="5"/>
  <c r="P413" i="5"/>
  <c r="P266" i="5"/>
  <c r="P189" i="5"/>
  <c r="P683" i="5"/>
  <c r="P231" i="5"/>
  <c r="P635" i="5"/>
  <c r="P597" i="5"/>
  <c r="P478" i="5"/>
  <c r="P684" i="5"/>
  <c r="P292" i="5"/>
  <c r="P165" i="5"/>
  <c r="P347" i="5"/>
  <c r="P170" i="5"/>
  <c r="P184" i="5"/>
  <c r="P587" i="5"/>
  <c r="P590" i="5"/>
  <c r="P136" i="5"/>
  <c r="P281" i="5"/>
  <c r="P581" i="5"/>
  <c r="P628" i="5"/>
  <c r="P483" i="5"/>
  <c r="P565" i="5"/>
  <c r="P563" i="5"/>
  <c r="P345" i="5"/>
  <c r="P696" i="5"/>
  <c r="P534" i="5"/>
  <c r="P550" i="5"/>
  <c r="P210" i="5"/>
  <c r="P317" i="5"/>
  <c r="P194" i="5"/>
  <c r="P604" i="5"/>
  <c r="P554" i="5"/>
  <c r="P614" i="5"/>
  <c r="P639" i="5"/>
  <c r="P429" i="5"/>
  <c r="P506" i="5"/>
  <c r="P547" i="5"/>
  <c r="P480" i="5"/>
  <c r="P343" i="5"/>
  <c r="P420" i="5"/>
  <c r="P466" i="5"/>
  <c r="P603" i="5"/>
  <c r="P532" i="5"/>
  <c r="P288" i="5"/>
  <c r="P595" i="5"/>
  <c r="P388" i="5"/>
  <c r="P432" i="5"/>
  <c r="P226" i="5"/>
  <c r="P212" i="5"/>
  <c r="P319" i="5"/>
  <c r="P663" i="5"/>
  <c r="P407" i="5"/>
  <c r="P303" i="5"/>
  <c r="P485" i="5"/>
  <c r="P276" i="5"/>
  <c r="P207" i="5"/>
  <c r="P464" i="5"/>
  <c r="P585" i="5"/>
  <c r="P205" i="5"/>
  <c r="P555" i="5"/>
  <c r="P385" i="5"/>
  <c r="P607" i="5"/>
  <c r="P434" i="5"/>
  <c r="P220" i="5"/>
  <c r="P669" i="5"/>
  <c r="P344" i="5"/>
  <c r="P460" i="5"/>
  <c r="P353" i="5"/>
  <c r="P249" i="5"/>
  <c r="P138" i="5"/>
  <c r="P348" i="5"/>
  <c r="P645" i="5"/>
  <c r="P508" i="5"/>
  <c r="P544" i="5"/>
  <c r="P403" i="5"/>
  <c r="P227" i="5"/>
  <c r="P221" i="5"/>
  <c r="P519" i="5"/>
  <c r="P426" i="5"/>
  <c r="P546" i="5"/>
  <c r="P190" i="5"/>
  <c r="P680" i="5"/>
  <c r="P346" i="5"/>
  <c r="P475" i="5"/>
  <c r="P586" i="5"/>
  <c r="P451" i="5"/>
  <c r="P521" i="5"/>
  <c r="P646" i="5"/>
  <c r="P304" i="5"/>
  <c r="P428" i="5"/>
  <c r="P228" i="5"/>
  <c r="P315" i="5"/>
  <c r="P452" i="5"/>
  <c r="P218" i="5"/>
  <c r="P676" i="5"/>
  <c r="P459" i="5"/>
  <c r="P523" i="5"/>
  <c r="P573" i="5"/>
  <c r="P574" i="5"/>
  <c r="P612" i="5"/>
  <c r="P484" i="5"/>
  <c r="P176" i="5"/>
  <c r="P522" i="5"/>
  <c r="P677" i="5"/>
  <c r="P472" i="5"/>
  <c r="P337" i="5"/>
  <c r="P476" i="5"/>
  <c r="P412" i="5"/>
  <c r="P642" i="5"/>
  <c r="P297" i="5"/>
  <c r="P320" i="5"/>
  <c r="P327" i="5"/>
  <c r="P235" i="5"/>
  <c r="P422" i="5"/>
  <c r="P278" i="5"/>
  <c r="P598" i="5"/>
  <c r="P437" i="5"/>
  <c r="P503" i="5"/>
  <c r="P131" i="5"/>
  <c r="P631" i="5"/>
  <c r="P179" i="5"/>
  <c r="P579" i="5"/>
  <c r="P307" i="5"/>
  <c r="P539" i="5"/>
  <c r="P588" i="5"/>
  <c r="P672" i="5"/>
  <c r="P286" i="5"/>
  <c r="P216" i="5"/>
  <c r="P187" i="5"/>
  <c r="P543" i="5"/>
  <c r="P265" i="5"/>
  <c r="P308" i="5"/>
  <c r="P166" i="5"/>
  <c r="P390" i="5"/>
  <c r="P417" i="5"/>
  <c r="P455" i="5"/>
  <c r="P542" i="5"/>
  <c r="P599" i="5"/>
  <c r="P640" i="5"/>
  <c r="P501" i="5"/>
  <c r="P188" i="5"/>
  <c r="P423" i="5"/>
  <c r="P619" i="5"/>
  <c r="P516" i="5"/>
  <c r="P510" i="5"/>
  <c r="P636" i="5"/>
  <c r="P154" i="5"/>
  <c r="P254" i="5"/>
  <c r="P232" i="5"/>
  <c r="P462" i="5"/>
  <c r="P479" i="5"/>
  <c r="P548" i="5"/>
  <c r="P560" i="5"/>
  <c r="P656" i="5"/>
  <c r="P490" i="5"/>
  <c r="P145" i="5"/>
  <c r="P274" i="5"/>
  <c r="P237" i="5"/>
  <c r="P389" i="5"/>
  <c r="P269" i="5"/>
  <c r="P608" i="5"/>
  <c r="P562" i="5"/>
  <c r="P401" i="5"/>
  <c r="P230" i="5"/>
  <c r="P302" i="5"/>
  <c r="P668" i="5"/>
  <c r="P626" i="5"/>
  <c r="P530" i="5"/>
  <c r="P613" i="5"/>
  <c r="P518" i="5"/>
  <c r="P305" i="5"/>
  <c r="P256" i="5"/>
  <c r="P354" i="5"/>
  <c r="P198" i="5"/>
  <c r="P694" i="5"/>
  <c r="P564" i="5"/>
  <c r="P517" i="5"/>
  <c r="P186" i="5"/>
  <c r="P150" i="5"/>
  <c r="P313" i="5"/>
  <c r="P257" i="5"/>
  <c r="P609" i="5"/>
  <c r="P584" i="5"/>
  <c r="P515" i="5"/>
  <c r="P491" i="5"/>
  <c r="P442" i="5"/>
  <c r="P402" i="5"/>
  <c r="P167" i="5"/>
  <c r="P392" i="5"/>
  <c r="P492" i="5"/>
  <c r="P445" i="5"/>
  <c r="P324" i="5"/>
  <c r="P322" i="5"/>
  <c r="P299" i="5"/>
  <c r="P653" i="5"/>
  <c r="P139" i="5"/>
  <c r="P332" i="5"/>
  <c r="P333" i="5"/>
  <c r="P147" i="5"/>
  <c r="P463" i="5"/>
  <c r="P473" i="5"/>
  <c r="P439" i="5"/>
  <c r="P622" i="5"/>
  <c r="P331" i="5"/>
  <c r="P526" i="5"/>
  <c r="P421" i="5"/>
  <c r="P202" i="5"/>
  <c r="P193" i="5"/>
  <c r="P172" i="5"/>
  <c r="P349" i="5"/>
  <c r="P301" i="5"/>
  <c r="P382" i="5"/>
  <c r="P268" i="5"/>
  <c r="P600" i="5"/>
  <c r="P699" i="5"/>
  <c r="P341" i="5"/>
  <c r="P527" i="5"/>
  <c r="P615" i="5"/>
  <c r="P312" i="5"/>
  <c r="P264" i="5"/>
  <c r="P342" i="5"/>
  <c r="P160" i="5"/>
  <c r="P531" i="5"/>
  <c r="P496" i="5"/>
  <c r="P471" i="5"/>
  <c r="P514" i="5"/>
  <c r="P410" i="5"/>
  <c r="P197" i="5"/>
  <c r="P593" i="5"/>
  <c r="P541" i="5"/>
  <c r="P610" i="5"/>
  <c r="P419" i="5"/>
  <c r="P456" i="5"/>
  <c r="P236" i="5"/>
  <c r="P219" i="5"/>
  <c r="P246" i="5"/>
  <c r="P314" i="5"/>
  <c r="P325" i="5"/>
  <c r="P255" i="5"/>
  <c r="P702" i="5"/>
  <c r="P650" i="5"/>
  <c r="P657" i="5"/>
  <c r="P486" i="5"/>
  <c r="P441" i="5"/>
  <c r="P578" i="5"/>
  <c r="P667" i="5"/>
  <c r="P616" i="5"/>
  <c r="P143" i="5"/>
  <c r="P359" i="5"/>
  <c r="P396" i="5"/>
  <c r="P191" i="5"/>
  <c r="P310" i="5"/>
  <c r="P293" i="5"/>
  <c r="P660" i="5"/>
  <c r="P624" i="5"/>
  <c r="P551" i="5"/>
  <c r="P408" i="5"/>
  <c r="P217" i="5"/>
  <c r="P252" i="5"/>
  <c r="P168" i="5"/>
  <c r="P643" i="5"/>
  <c r="P381" i="5"/>
  <c r="P443" i="5"/>
  <c r="P461" i="5"/>
  <c r="P383" i="5"/>
  <c r="P627" i="5"/>
  <c r="P298" i="5"/>
  <c r="P582" i="5"/>
  <c r="P386" i="5"/>
  <c r="P393" i="5"/>
  <c r="P339" i="5"/>
  <c r="P321" i="5"/>
  <c r="P175" i="5"/>
  <c r="P658" i="5"/>
  <c r="P181" i="5"/>
  <c r="P391" i="5"/>
  <c r="P272" i="5"/>
  <c r="P287" i="5"/>
  <c r="P424" i="5"/>
  <c r="P549" i="5"/>
  <c r="P416" i="5"/>
  <c r="P673" i="5"/>
  <c r="P470" i="5"/>
  <c r="P469" i="5"/>
  <c r="P182" i="5"/>
  <c r="P169" i="5"/>
  <c r="P239" i="5"/>
  <c r="P250" i="5"/>
  <c r="P621" i="5"/>
  <c r="P334" i="5"/>
  <c r="P214" i="5"/>
  <c r="P240" i="5"/>
  <c r="P253" i="5"/>
  <c r="P704" i="5"/>
  <c r="P481" i="5"/>
  <c r="P132" i="5"/>
  <c r="P326" i="5"/>
  <c r="P283" i="5"/>
  <c r="P335" i="5"/>
  <c r="P659" i="5"/>
  <c r="P559" i="5"/>
  <c r="P536" i="5"/>
  <c r="P572" i="5"/>
  <c r="P594" i="5"/>
  <c r="P504" i="5"/>
  <c r="P282" i="5"/>
  <c r="P431" i="5"/>
  <c r="P468" i="5"/>
  <c r="P267" i="5"/>
  <c r="P411" i="5"/>
  <c r="P330" i="5"/>
  <c r="P505" i="5"/>
  <c r="P446" i="5"/>
  <c r="P533" i="5"/>
  <c r="P529" i="5"/>
  <c r="P450" i="5"/>
  <c r="P146" i="5"/>
  <c r="P323" i="5"/>
  <c r="P206" i="5"/>
  <c r="P223" i="5"/>
  <c r="P509" i="5"/>
  <c r="P652" i="5"/>
  <c r="P457" i="5"/>
  <c r="P654" i="5"/>
  <c r="P493" i="5"/>
  <c r="P440" i="5"/>
  <c r="P394" i="5"/>
  <c r="P141" i="5"/>
  <c r="P316" i="5"/>
  <c r="P617" i="5"/>
  <c r="P155" i="5"/>
  <c r="P159" i="5"/>
  <c r="P395" i="5"/>
  <c r="P638" i="5"/>
  <c r="P665" i="5"/>
  <c r="P163" i="5"/>
  <c r="P447" i="5"/>
  <c r="P558" i="5"/>
  <c r="P222" i="5"/>
  <c r="P649" i="5"/>
  <c r="P454" i="5"/>
  <c r="P263" i="5"/>
  <c r="P280" i="5"/>
  <c r="P690" i="5"/>
  <c r="P686" i="5"/>
  <c r="P453" i="5"/>
  <c r="P458" i="5"/>
  <c r="P634" i="5"/>
  <c r="P180" i="5"/>
  <c r="P294" i="5"/>
  <c r="P158" i="5"/>
  <c r="P285" i="5"/>
  <c r="P279" i="5"/>
  <c r="P338" i="5"/>
  <c r="P135" i="5"/>
  <c r="P311" i="5"/>
  <c r="P427" i="5"/>
  <c r="P261" i="5"/>
  <c r="P499" i="5"/>
  <c r="P625" i="5"/>
  <c r="P538" i="5"/>
  <c r="P512" i="5"/>
  <c r="P689" i="5"/>
  <c r="P162" i="5"/>
  <c r="P357" i="5"/>
  <c r="P224" i="5"/>
  <c r="P556" i="5"/>
  <c r="P384" i="5"/>
  <c r="P618" i="5"/>
  <c r="P698" i="5"/>
  <c r="P651" i="5"/>
  <c r="P273" i="5"/>
  <c r="P211" i="5"/>
  <c r="P262" i="5"/>
  <c r="P144" i="5"/>
  <c r="P174" i="5"/>
  <c r="P244" i="5"/>
  <c r="P152" i="5"/>
  <c r="P203" i="5"/>
  <c r="P655" i="5"/>
  <c r="P511" i="5"/>
  <c r="P620" i="5"/>
  <c r="P591" i="5"/>
  <c r="P520" i="5"/>
  <c r="P289" i="5"/>
  <c r="P570" i="5"/>
  <c r="P688" i="5"/>
  <c r="P433" i="5"/>
  <c r="P425" i="5"/>
  <c r="P545" i="5"/>
  <c r="P568" i="5"/>
  <c r="P247" i="5"/>
  <c r="P130" i="5"/>
  <c r="P291" i="5"/>
  <c r="P632" i="5"/>
  <c r="P629" i="5"/>
  <c r="P566" i="5"/>
  <c r="P495" i="5"/>
  <c r="P275" i="5"/>
  <c r="P192" i="5"/>
  <c r="P444" i="5"/>
  <c r="P284" i="5"/>
  <c r="P271" i="5"/>
  <c r="P397" i="5"/>
  <c r="P633" i="5"/>
  <c r="P177" i="5"/>
  <c r="P306" i="5"/>
  <c r="P295" i="5"/>
  <c r="P351" i="5"/>
  <c r="P583" i="5"/>
  <c r="P328" i="5"/>
  <c r="P234" i="5"/>
  <c r="P200" i="5"/>
  <c r="L738" i="5" l="1"/>
  <c r="M738" i="5" s="1"/>
  <c r="L894" i="5"/>
  <c r="M894" i="5" s="1"/>
  <c r="L390" i="5"/>
  <c r="M390" i="5" s="1"/>
  <c r="L363" i="5"/>
  <c r="M363" i="5" s="1"/>
  <c r="L1776" i="5"/>
  <c r="M1776" i="5" s="1"/>
  <c r="L1293" i="5"/>
  <c r="M1293" i="5" s="1"/>
  <c r="L348" i="5"/>
  <c r="M348" i="5" s="1"/>
  <c r="L291" i="5"/>
  <c r="M291" i="5" s="1"/>
  <c r="L1644" i="5"/>
  <c r="M1644" i="5" s="1"/>
  <c r="L1371" i="5"/>
  <c r="M1371" i="5" s="1"/>
  <c r="L1395" i="5"/>
  <c r="M1395" i="5" s="1"/>
  <c r="L1566" i="5"/>
  <c r="M1566" i="5" s="1"/>
  <c r="L1026" i="5"/>
  <c r="M1026" i="5" s="1"/>
  <c r="L1425" i="5"/>
  <c r="M1425" i="5" s="1"/>
  <c r="L1725" i="5"/>
  <c r="M1725" i="5" s="1"/>
  <c r="L657" i="5"/>
  <c r="M657" i="5" s="1"/>
  <c r="L591" i="5"/>
  <c r="M591" i="5" s="1"/>
  <c r="L1314" i="5"/>
  <c r="M1314" i="5" s="1"/>
  <c r="L1038" i="5"/>
  <c r="M1038" i="5" s="1"/>
  <c r="L507" i="5"/>
  <c r="M507" i="5" s="1"/>
  <c r="L774" i="5"/>
  <c r="M774" i="5" s="1"/>
  <c r="L1650" i="5"/>
  <c r="M1650" i="5" s="1"/>
  <c r="L1110" i="5"/>
  <c r="M1110" i="5" s="1"/>
  <c r="L1374" i="5"/>
  <c r="M1374" i="5" s="1"/>
  <c r="L1023" i="5"/>
  <c r="M1023" i="5" s="1"/>
  <c r="L1275" i="5"/>
  <c r="M1275" i="5" s="1"/>
  <c r="L399" i="5"/>
  <c r="M399" i="5" s="1"/>
  <c r="L1638" i="5"/>
  <c r="M1638" i="5" s="1"/>
  <c r="L630" i="5"/>
  <c r="M630" i="5" s="1"/>
  <c r="L804" i="5"/>
  <c r="M804" i="5" s="1"/>
  <c r="L681" i="5"/>
  <c r="M681" i="5" s="1"/>
  <c r="L1341" i="5"/>
  <c r="M1341" i="5" s="1"/>
  <c r="L195" i="5"/>
  <c r="M195" i="5" s="1"/>
  <c r="L474" i="5"/>
  <c r="M474" i="5" s="1"/>
  <c r="L1419" i="5"/>
  <c r="M1419" i="5" s="1"/>
  <c r="L1647" i="5"/>
  <c r="M1647" i="5" s="1"/>
  <c r="L1488" i="5"/>
  <c r="M1488" i="5" s="1"/>
  <c r="L417" i="5"/>
  <c r="M417" i="5" s="1"/>
  <c r="L315" i="5"/>
  <c r="M315" i="5" s="1"/>
  <c r="L294" i="5"/>
  <c r="M294" i="5" s="1"/>
  <c r="L1494" i="5"/>
  <c r="M1494" i="5" s="1"/>
  <c r="L1251" i="5"/>
  <c r="M1251" i="5" s="1"/>
  <c r="L1767" i="5"/>
  <c r="M1767" i="5" s="1"/>
  <c r="L906" i="5"/>
  <c r="M906" i="5" s="1"/>
  <c r="L1530" i="5"/>
  <c r="M1530" i="5" s="1"/>
  <c r="L1773" i="5"/>
  <c r="M1773" i="5" s="1"/>
  <c r="L1098" i="5"/>
  <c r="M1098" i="5" s="1"/>
  <c r="L939" i="5"/>
  <c r="M939" i="5" s="1"/>
  <c r="L1479" i="5"/>
  <c r="M1479" i="5" s="1"/>
  <c r="L1401" i="5"/>
  <c r="M1401" i="5" s="1"/>
  <c r="L1263" i="5"/>
  <c r="M1263" i="5" s="1"/>
  <c r="L1053" i="5"/>
  <c r="M1053" i="5" s="1"/>
  <c r="L546" i="5"/>
  <c r="M546" i="5" s="1"/>
  <c r="L1836" i="5"/>
  <c r="M1836" i="5" s="1"/>
  <c r="L1515" i="5"/>
  <c r="M1515" i="5" s="1"/>
  <c r="L1359" i="5"/>
  <c r="M1359" i="5" s="1"/>
  <c r="L138" i="5"/>
  <c r="M138" i="5" s="1"/>
  <c r="L435" i="5"/>
  <c r="M435" i="5" s="1"/>
  <c r="L1659" i="5"/>
  <c r="M1659" i="5" s="1"/>
  <c r="L240" i="5"/>
  <c r="M240" i="5" s="1"/>
  <c r="L480" i="5"/>
  <c r="M480" i="5" s="1"/>
  <c r="L1464" i="5"/>
  <c r="M1464" i="5" s="1"/>
  <c r="L489" i="5"/>
  <c r="M489" i="5" s="1"/>
  <c r="L1002" i="5"/>
  <c r="M1002" i="5" s="1"/>
  <c r="L1206" i="5"/>
  <c r="M1206" i="5" s="1"/>
  <c r="L216" i="5"/>
  <c r="M216" i="5" s="1"/>
  <c r="L465" i="5"/>
  <c r="M465" i="5" s="1"/>
  <c r="L168" i="5"/>
  <c r="M168" i="5" s="1"/>
  <c r="L714" i="5"/>
  <c r="M714" i="5" s="1"/>
  <c r="L1233" i="5"/>
  <c r="M1233" i="5" s="1"/>
  <c r="L1095" i="5"/>
  <c r="M1095" i="5" s="1"/>
  <c r="L327" i="5"/>
  <c r="M327" i="5" s="1"/>
  <c r="L1236" i="5"/>
  <c r="M1236" i="5" s="1"/>
  <c r="L1146" i="5"/>
  <c r="M1146" i="5" s="1"/>
  <c r="L156" i="5"/>
  <c r="M156" i="5" s="1"/>
  <c r="L1809" i="5"/>
  <c r="M1809" i="5" s="1"/>
  <c r="L1449" i="5"/>
  <c r="M1449" i="5" s="1"/>
  <c r="L1440" i="5"/>
  <c r="M1440" i="5" s="1"/>
  <c r="L834" i="5"/>
  <c r="M834" i="5" s="1"/>
  <c r="L1608" i="5"/>
  <c r="M1608" i="5" s="1"/>
  <c r="L1200" i="5"/>
  <c r="M1200" i="5" s="1"/>
  <c r="L159" i="5"/>
  <c r="M159" i="5" s="1"/>
  <c r="L1689" i="5"/>
  <c r="M1689" i="5" s="1"/>
  <c r="L396" i="5"/>
  <c r="M396" i="5" s="1"/>
  <c r="L1512" i="5"/>
  <c r="M1512" i="5" s="1"/>
  <c r="L180" i="5"/>
  <c r="M180" i="5" s="1"/>
  <c r="L1260" i="5"/>
  <c r="M1260" i="5" s="1"/>
  <c r="L1014" i="5"/>
  <c r="M1014" i="5" s="1"/>
  <c r="L147" i="5"/>
  <c r="M147" i="5" s="1"/>
  <c r="L1602" i="5"/>
  <c r="M1602" i="5" s="1"/>
  <c r="L468" i="5"/>
  <c r="M468" i="5" s="1"/>
  <c r="L903" i="5"/>
  <c r="M903" i="5" s="1"/>
  <c r="L990" i="5"/>
  <c r="M990" i="5" s="1"/>
  <c r="L966" i="5"/>
  <c r="M966" i="5" s="1"/>
  <c r="L690" i="5"/>
  <c r="M690" i="5" s="1"/>
  <c r="L1542" i="5"/>
  <c r="M1542" i="5" s="1"/>
  <c r="L702" i="5"/>
  <c r="M702" i="5" s="1"/>
  <c r="L1779" i="5"/>
  <c r="M1779" i="5" s="1"/>
  <c r="L756" i="5"/>
  <c r="M756" i="5" s="1"/>
  <c r="L1506" i="5"/>
  <c r="M1506" i="5" s="1"/>
  <c r="L1746" i="5"/>
  <c r="M1746" i="5" s="1"/>
  <c r="L1035" i="5"/>
  <c r="M1035" i="5" s="1"/>
  <c r="L945" i="5"/>
  <c r="M945" i="5" s="1"/>
  <c r="L297" i="5"/>
  <c r="M297" i="5" s="1"/>
  <c r="L1551" i="5"/>
  <c r="M1551" i="5" s="1"/>
  <c r="L1578" i="5"/>
  <c r="M1578" i="5" s="1"/>
  <c r="L744" i="5"/>
  <c r="M744" i="5" s="1"/>
  <c r="L765" i="5"/>
  <c r="M765" i="5" s="1"/>
  <c r="L1383" i="5"/>
  <c r="M1383" i="5" s="1"/>
  <c r="L1596" i="5"/>
  <c r="M1596" i="5" s="1"/>
  <c r="L1662" i="5"/>
  <c r="M1662" i="5" s="1"/>
  <c r="L228" i="5"/>
  <c r="M228" i="5" s="1"/>
  <c r="L1452" i="5"/>
  <c r="M1452" i="5" s="1"/>
  <c r="L321" i="5"/>
  <c r="M321" i="5" s="1"/>
  <c r="L1680" i="5"/>
  <c r="M1680" i="5" s="1"/>
  <c r="L1641" i="5"/>
  <c r="M1641" i="5" s="1"/>
  <c r="L1332" i="5"/>
  <c r="M1332" i="5" s="1"/>
  <c r="L1176" i="5"/>
  <c r="M1176" i="5" s="1"/>
  <c r="L1269" i="5"/>
  <c r="M1269" i="5" s="1"/>
  <c r="L1365" i="5"/>
  <c r="M1365" i="5" s="1"/>
  <c r="L897" i="5"/>
  <c r="M897" i="5" s="1"/>
  <c r="L1386" i="5"/>
  <c r="M1386" i="5" s="1"/>
  <c r="L732" i="5"/>
  <c r="M732" i="5" s="1"/>
  <c r="L603" i="5"/>
  <c r="M603" i="5" s="1"/>
  <c r="L1380" i="5"/>
  <c r="M1380" i="5" s="1"/>
  <c r="L1485" i="5"/>
  <c r="M1485" i="5" s="1"/>
  <c r="L306" i="5"/>
  <c r="M306" i="5" s="1"/>
  <c r="L1755" i="5"/>
  <c r="M1755" i="5" s="1"/>
  <c r="L759" i="5"/>
  <c r="M759" i="5" s="1"/>
  <c r="L1104" i="5"/>
  <c r="M1104" i="5" s="1"/>
  <c r="L1059" i="5"/>
  <c r="M1059" i="5" s="1"/>
  <c r="L1326" i="5"/>
  <c r="M1326" i="5" s="1"/>
  <c r="L258" i="5"/>
  <c r="M258" i="5" s="1"/>
  <c r="L1617" i="5"/>
  <c r="M1617" i="5" s="1"/>
  <c r="L588" i="5"/>
  <c r="M588" i="5" s="1"/>
  <c r="L300" i="5"/>
  <c r="M300" i="5" s="1"/>
  <c r="L1788" i="5"/>
  <c r="M1788" i="5" s="1"/>
  <c r="L1134" i="5"/>
  <c r="M1134" i="5" s="1"/>
  <c r="L204" i="5"/>
  <c r="M204" i="5" s="1"/>
  <c r="L1467" i="5"/>
  <c r="M1467" i="5" s="1"/>
  <c r="L1107" i="5"/>
  <c r="M1107" i="5" s="1"/>
  <c r="L1833" i="5"/>
  <c r="M1833" i="5" s="1"/>
  <c r="L633" i="5"/>
  <c r="M633" i="5" s="1"/>
  <c r="L375" i="5"/>
  <c r="M375" i="5" s="1"/>
  <c r="L243" i="5"/>
  <c r="M243" i="5" s="1"/>
  <c r="L357" i="5"/>
  <c r="M357" i="5" s="1"/>
  <c r="L1431" i="5"/>
  <c r="M1431" i="5" s="1"/>
  <c r="L663" i="5"/>
  <c r="M663" i="5" s="1"/>
  <c r="L1434" i="5"/>
  <c r="M1434" i="5" s="1"/>
  <c r="L132" i="5"/>
  <c r="M132" i="5" s="1"/>
  <c r="L1635" i="5"/>
  <c r="M1635" i="5" s="1"/>
  <c r="L1077" i="5"/>
  <c r="M1077" i="5" s="1"/>
  <c r="L1677" i="5"/>
  <c r="M1677" i="5" s="1"/>
  <c r="L837" i="5"/>
  <c r="M837" i="5" s="1"/>
  <c r="L792" i="5"/>
  <c r="M792" i="5" s="1"/>
  <c r="L1068" i="5"/>
  <c r="M1068" i="5" s="1"/>
  <c r="L1665" i="5"/>
  <c r="M1665" i="5" s="1"/>
  <c r="L1410" i="5"/>
  <c r="M1410" i="5" s="1"/>
  <c r="L972" i="5"/>
  <c r="M972" i="5" s="1"/>
  <c r="L1827" i="5"/>
  <c r="M1827" i="5" s="1"/>
  <c r="L471" i="5"/>
  <c r="M471" i="5" s="1"/>
  <c r="L780" i="5"/>
  <c r="M780" i="5" s="1"/>
  <c r="L1083" i="5"/>
  <c r="M1083" i="5" s="1"/>
  <c r="L1194" i="5"/>
  <c r="M1194" i="5" s="1"/>
  <c r="L1554" i="5"/>
  <c r="M1554" i="5" s="1"/>
  <c r="L711" i="5"/>
  <c r="M711" i="5" s="1"/>
  <c r="L951" i="5"/>
  <c r="M951" i="5" s="1"/>
  <c r="L1029" i="5"/>
  <c r="M1029" i="5" s="1"/>
  <c r="L729" i="5"/>
  <c r="M729" i="5" s="1"/>
  <c r="L1455" i="5"/>
  <c r="M1455" i="5" s="1"/>
  <c r="L819" i="5"/>
  <c r="M819" i="5" s="1"/>
  <c r="L174" i="5"/>
  <c r="M174" i="5" s="1"/>
  <c r="L432" i="5"/>
  <c r="M432" i="5" s="1"/>
  <c r="L1056" i="5"/>
  <c r="M1056" i="5" s="1"/>
  <c r="L771" i="5"/>
  <c r="M771" i="5" s="1"/>
  <c r="L699" i="5"/>
  <c r="M699" i="5" s="1"/>
  <c r="L1719" i="5"/>
  <c r="M1719" i="5" s="1"/>
  <c r="L135" i="5"/>
  <c r="M135" i="5" s="1"/>
  <c r="L426" i="5"/>
  <c r="M426" i="5" s="1"/>
  <c r="L1818" i="5"/>
  <c r="M1818" i="5" s="1"/>
  <c r="L561" i="5"/>
  <c r="M561" i="5" s="1"/>
  <c r="L1125" i="5"/>
  <c r="M1125" i="5" s="1"/>
  <c r="L1287" i="5"/>
  <c r="M1287" i="5" s="1"/>
  <c r="L1761" i="5"/>
  <c r="M1761" i="5" s="1"/>
  <c r="L600" i="5"/>
  <c r="M600" i="5" s="1"/>
  <c r="L213" i="5"/>
  <c r="M213" i="5" s="1"/>
  <c r="L1356" i="5"/>
  <c r="M1356" i="5" s="1"/>
  <c r="L1437" i="5"/>
  <c r="M1437" i="5" s="1"/>
  <c r="L1731" i="5"/>
  <c r="M1731" i="5" s="1"/>
  <c r="L1797" i="5"/>
  <c r="M1797" i="5" s="1"/>
  <c r="L987" i="5"/>
  <c r="M987" i="5" s="1"/>
  <c r="L1536" i="5"/>
  <c r="M1536" i="5" s="1"/>
  <c r="L531" i="5"/>
  <c r="M531" i="5" s="1"/>
  <c r="L378" i="5"/>
  <c r="M378" i="5" s="1"/>
  <c r="L1239" i="5"/>
  <c r="M1239" i="5" s="1"/>
  <c r="L957" i="5"/>
  <c r="M957" i="5" s="1"/>
  <c r="L510" i="5"/>
  <c r="M510" i="5" s="1"/>
  <c r="L1308" i="5"/>
  <c r="M1308" i="5" s="1"/>
  <c r="L249" i="5"/>
  <c r="M249" i="5" s="1"/>
  <c r="L1080" i="5"/>
  <c r="M1080" i="5" s="1"/>
  <c r="L924" i="5"/>
  <c r="M924" i="5" s="1"/>
  <c r="L687" i="5"/>
  <c r="M687" i="5" s="1"/>
  <c r="L312" i="5"/>
  <c r="M312" i="5" s="1"/>
  <c r="L333" i="5"/>
  <c r="M333" i="5" s="1"/>
  <c r="L492" i="5"/>
  <c r="M492" i="5" s="1"/>
  <c r="L1188" i="5"/>
  <c r="M1188" i="5" s="1"/>
  <c r="L963" i="5"/>
  <c r="M963" i="5" s="1"/>
  <c r="L354" i="5"/>
  <c r="M354" i="5" s="1"/>
  <c r="L1770" i="5"/>
  <c r="M1770" i="5" s="1"/>
  <c r="L1692" i="5"/>
  <c r="M1692" i="5" s="1"/>
  <c r="L516" i="5"/>
  <c r="M516" i="5" s="1"/>
  <c r="L552" i="5"/>
  <c r="M552" i="5" s="1"/>
  <c r="L1266" i="5"/>
  <c r="M1266" i="5" s="1"/>
  <c r="L1197" i="5"/>
  <c r="M1197" i="5" s="1"/>
  <c r="L384" i="5"/>
  <c r="M384" i="5" s="1"/>
  <c r="L1362" i="5"/>
  <c r="M1362" i="5" s="1"/>
  <c r="L423" i="5"/>
  <c r="M423" i="5" s="1"/>
  <c r="L381" i="5"/>
  <c r="M381" i="5" s="1"/>
  <c r="L387" i="5"/>
  <c r="M387" i="5" s="1"/>
  <c r="L1446" i="5"/>
  <c r="M1446" i="5" s="1"/>
  <c r="L1698" i="5"/>
  <c r="M1698" i="5" s="1"/>
  <c r="L1230" i="5"/>
  <c r="M1230" i="5" s="1"/>
  <c r="L1224" i="5"/>
  <c r="M1224" i="5" s="1"/>
  <c r="L1179" i="5"/>
  <c r="M1179" i="5" s="1"/>
  <c r="L150" i="5"/>
  <c r="M150" i="5" s="1"/>
  <c r="L996" i="5"/>
  <c r="M996" i="5" s="1"/>
  <c r="L747" i="5"/>
  <c r="M747" i="5" s="1"/>
  <c r="L810" i="5"/>
  <c r="M810" i="5" s="1"/>
  <c r="L1539" i="5"/>
  <c r="M1539" i="5" s="1"/>
  <c r="L222" i="5"/>
  <c r="M222" i="5" s="1"/>
  <c r="L1272" i="5"/>
  <c r="M1272" i="5" s="1"/>
  <c r="L564" i="5"/>
  <c r="M564" i="5" s="1"/>
  <c r="L975" i="5"/>
  <c r="M975" i="5" s="1"/>
  <c r="L1182" i="5"/>
  <c r="M1182" i="5" s="1"/>
  <c r="L597" i="5"/>
  <c r="M597" i="5" s="1"/>
  <c r="L1008" i="5"/>
  <c r="M1008" i="5" s="1"/>
  <c r="L453" i="5"/>
  <c r="M453" i="5" s="1"/>
  <c r="L1020" i="5"/>
  <c r="M1020" i="5" s="1"/>
  <c r="L1149" i="5"/>
  <c r="M1149" i="5" s="1"/>
  <c r="L1344" i="5"/>
  <c r="M1344" i="5" s="1"/>
  <c r="L621" i="5"/>
  <c r="M621" i="5" s="1"/>
  <c r="L783" i="5"/>
  <c r="M783" i="5" s="1"/>
  <c r="L1527" i="5"/>
  <c r="M1527" i="5" s="1"/>
  <c r="L1785" i="5"/>
  <c r="M1785" i="5" s="1"/>
  <c r="L1062" i="5"/>
  <c r="M1062" i="5" s="1"/>
  <c r="L171" i="5"/>
  <c r="M171" i="5" s="1"/>
  <c r="L1674" i="5"/>
  <c r="M1674" i="5" s="1"/>
  <c r="L1855" i="5"/>
  <c r="M1855" i="5" s="1"/>
  <c r="L1854" i="5"/>
  <c r="M1854" i="5" s="1"/>
  <c r="L1857" i="5"/>
  <c r="M1857" i="5" s="1"/>
  <c r="L1852" i="5"/>
  <c r="M1852" i="5" s="1"/>
  <c r="L1851" i="5"/>
  <c r="M1851" i="5" s="1"/>
  <c r="L1853" i="5"/>
  <c r="M1853" i="5" s="1"/>
  <c r="L814" i="5"/>
  <c r="M814" i="5" s="1"/>
  <c r="L1856" i="5"/>
  <c r="M1856" i="5" s="1"/>
  <c r="L1839" i="5"/>
  <c r="M1839" i="5" s="1"/>
  <c r="L793" i="5"/>
  <c r="M793" i="5" s="1"/>
  <c r="L1547" i="5"/>
  <c r="M1547" i="5" s="1"/>
  <c r="L847" i="5"/>
  <c r="M847" i="5" s="1"/>
  <c r="L655" i="5"/>
  <c r="M655" i="5" s="1"/>
  <c r="L899" i="5"/>
  <c r="M899" i="5" s="1"/>
  <c r="L1000" i="5"/>
  <c r="M1000" i="5" s="1"/>
  <c r="L1096" i="5"/>
  <c r="M1096" i="5" s="1"/>
  <c r="L1303" i="5"/>
  <c r="M1303" i="5" s="1"/>
  <c r="L1388" i="5"/>
  <c r="M1388" i="5" s="1"/>
  <c r="L937" i="5"/>
  <c r="M937" i="5" s="1"/>
  <c r="L1621" i="5"/>
  <c r="M1621" i="5" s="1"/>
  <c r="L1399" i="5"/>
  <c r="M1399" i="5" s="1"/>
  <c r="L1219" i="5"/>
  <c r="M1219" i="5" s="1"/>
  <c r="L1001" i="5"/>
  <c r="M1001" i="5" s="1"/>
  <c r="L1271" i="5"/>
  <c r="M1271" i="5" s="1"/>
  <c r="L493" i="5"/>
  <c r="M493" i="5" s="1"/>
  <c r="L840" i="5"/>
  <c r="M840" i="5" s="1"/>
  <c r="L857" i="5"/>
  <c r="M857" i="5" s="1"/>
  <c r="L1004" i="5"/>
  <c r="M1004" i="5" s="1"/>
  <c r="L324" i="5"/>
  <c r="M324" i="5" s="1"/>
  <c r="L266" i="5"/>
  <c r="M266" i="5" s="1"/>
  <c r="L500" i="5"/>
  <c r="M500" i="5" s="1"/>
  <c r="L691" i="5"/>
  <c r="M691" i="5" s="1"/>
  <c r="L925" i="5"/>
  <c r="M925" i="5" s="1"/>
  <c r="L1091" i="5"/>
  <c r="M1091" i="5" s="1"/>
  <c r="L926" i="5"/>
  <c r="M926" i="5" s="1"/>
  <c r="L1045" i="5"/>
  <c r="M1045" i="5" s="1"/>
  <c r="L1114" i="5"/>
  <c r="M1114" i="5" s="1"/>
  <c r="L1631" i="5"/>
  <c r="M1631" i="5" s="1"/>
  <c r="L1370" i="5"/>
  <c r="M1370" i="5" s="1"/>
  <c r="L1756" i="5"/>
  <c r="M1756" i="5" s="1"/>
  <c r="L1235" i="5"/>
  <c r="M1235" i="5" s="1"/>
  <c r="L1778" i="5"/>
  <c r="M1778" i="5" s="1"/>
  <c r="L1841" i="5"/>
  <c r="M1841" i="5" s="1"/>
  <c r="L1204" i="5"/>
  <c r="M1204" i="5" s="1"/>
  <c r="L1170" i="5"/>
  <c r="M1170" i="5" s="1"/>
  <c r="L849" i="5"/>
  <c r="M849" i="5" s="1"/>
  <c r="L1079" i="5"/>
  <c r="M1079" i="5" s="1"/>
  <c r="L1295" i="5"/>
  <c r="M1295" i="5" s="1"/>
  <c r="L1298" i="5"/>
  <c r="M1298" i="5" s="1"/>
  <c r="L367" i="5"/>
  <c r="M367" i="5" s="1"/>
  <c r="L262" i="5"/>
  <c r="M262" i="5" s="1"/>
  <c r="L323" i="5"/>
  <c r="M323" i="5" s="1"/>
  <c r="L667" i="5"/>
  <c r="M667" i="5" s="1"/>
  <c r="L296" i="5"/>
  <c r="M296" i="5" s="1"/>
  <c r="L184" i="5"/>
  <c r="M184" i="5" s="1"/>
  <c r="L896" i="5"/>
  <c r="M896" i="5" s="1"/>
  <c r="L599" i="5"/>
  <c r="M599" i="5" s="1"/>
  <c r="L239" i="5"/>
  <c r="M239" i="5" s="1"/>
  <c r="L964" i="5"/>
  <c r="M964" i="5" s="1"/>
  <c r="L1384" i="5"/>
  <c r="M1384" i="5" s="1"/>
  <c r="L846" i="5"/>
  <c r="M846" i="5" s="1"/>
  <c r="L1730" i="5"/>
  <c r="M1730" i="5" s="1"/>
  <c r="L1793" i="5"/>
  <c r="M1793" i="5" s="1"/>
  <c r="L1732" i="5"/>
  <c r="M1732" i="5" s="1"/>
  <c r="L1217" i="5"/>
  <c r="M1217" i="5" s="1"/>
  <c r="L979" i="5"/>
  <c r="M979" i="5" s="1"/>
  <c r="L841" i="5"/>
  <c r="M841" i="5" s="1"/>
  <c r="L650" i="5"/>
  <c r="M650" i="5" s="1"/>
  <c r="L145" i="5"/>
  <c r="M145" i="5" s="1"/>
  <c r="L1735" i="5"/>
  <c r="M1735" i="5" s="1"/>
  <c r="L1231" i="5"/>
  <c r="M1231" i="5" s="1"/>
  <c r="L490" i="5"/>
  <c r="M490" i="5" s="1"/>
  <c r="L412" i="5"/>
  <c r="M412" i="5" s="1"/>
  <c r="L613" i="5"/>
  <c r="M613" i="5" s="1"/>
  <c r="L641" i="5"/>
  <c r="M641" i="5" s="1"/>
  <c r="L569" i="5"/>
  <c r="M569" i="5" s="1"/>
  <c r="L625" i="5"/>
  <c r="M625" i="5" s="1"/>
  <c r="L152" i="5"/>
  <c r="M152" i="5" s="1"/>
  <c r="L344" i="5"/>
  <c r="M344" i="5" s="1"/>
  <c r="L661" i="5"/>
  <c r="M661" i="5" s="1"/>
  <c r="L1042" i="5"/>
  <c r="M1042" i="5" s="1"/>
  <c r="L1690" i="5"/>
  <c r="M1690" i="5" s="1"/>
  <c r="L1682" i="5"/>
  <c r="M1682" i="5" s="1"/>
  <c r="L1366" i="5"/>
  <c r="M1366" i="5" s="1"/>
  <c r="L1300" i="5"/>
  <c r="M1300" i="5" s="1"/>
  <c r="L1439" i="5"/>
  <c r="M1439" i="5" s="1"/>
  <c r="L1405" i="5"/>
  <c r="M1405" i="5" s="1"/>
  <c r="L1189" i="5"/>
  <c r="M1189" i="5" s="1"/>
  <c r="L1745" i="5"/>
  <c r="M1745" i="5" s="1"/>
  <c r="L1807" i="5"/>
  <c r="M1807" i="5" s="1"/>
  <c r="L1850" i="5"/>
  <c r="M1850" i="5" s="1"/>
  <c r="L193" i="5"/>
  <c r="M193" i="5" s="1"/>
  <c r="L1826" i="5"/>
  <c r="M1826" i="5" s="1"/>
  <c r="L872" i="5"/>
  <c r="M872" i="5" s="1"/>
  <c r="L646" i="5"/>
  <c r="M646" i="5" s="1"/>
  <c r="L713" i="5"/>
  <c r="M713" i="5" s="1"/>
  <c r="L530" i="5"/>
  <c r="M530" i="5" s="1"/>
  <c r="L190" i="5"/>
  <c r="M190" i="5" s="1"/>
  <c r="L1067" i="5"/>
  <c r="M1067" i="5" s="1"/>
  <c r="L487" i="5"/>
  <c r="M487" i="5" s="1"/>
  <c r="L1082" i="5"/>
  <c r="M1082" i="5" s="1"/>
  <c r="L1099" i="5"/>
  <c r="M1099" i="5" s="1"/>
  <c r="L1186" i="5"/>
  <c r="M1186" i="5" s="1"/>
  <c r="L913" i="5"/>
  <c r="M913" i="5" s="1"/>
  <c r="L1444" i="5"/>
  <c r="M1444" i="5" s="1"/>
  <c r="L1138" i="5"/>
  <c r="M1138" i="5" s="1"/>
  <c r="L1739" i="5"/>
  <c r="M1739" i="5" s="1"/>
  <c r="L1831" i="5"/>
  <c r="M1831" i="5" s="1"/>
  <c r="L1630" i="5"/>
  <c r="M1630" i="5" s="1"/>
  <c r="L1600" i="5"/>
  <c r="M1600" i="5" s="1"/>
  <c r="L1544" i="5"/>
  <c r="M1544" i="5" s="1"/>
  <c r="L523" i="5"/>
  <c r="M523" i="5" s="1"/>
  <c r="L1221" i="5"/>
  <c r="M1221" i="5" s="1"/>
  <c r="L1417" i="5"/>
  <c r="M1417" i="5" s="1"/>
  <c r="L627" i="5"/>
  <c r="M627" i="5" s="1"/>
  <c r="L242" i="5"/>
  <c r="M242" i="5" s="1"/>
  <c r="L272" i="5"/>
  <c r="M272" i="5" s="1"/>
  <c r="L186" i="5"/>
  <c r="M186" i="5" s="1"/>
  <c r="L206" i="5"/>
  <c r="M206" i="5" s="1"/>
  <c r="L217" i="5"/>
  <c r="M217" i="5" s="1"/>
  <c r="L746" i="5"/>
  <c r="M746" i="5" s="1"/>
  <c r="L1105" i="5"/>
  <c r="M1105" i="5" s="1"/>
  <c r="L1063" i="5"/>
  <c r="M1063" i="5" s="1"/>
  <c r="L1510" i="5"/>
  <c r="M1510" i="5" s="1"/>
  <c r="L1589" i="5"/>
  <c r="M1589" i="5" s="1"/>
  <c r="L1493" i="5"/>
  <c r="M1493" i="5" s="1"/>
  <c r="L1166" i="5"/>
  <c r="M1166" i="5" s="1"/>
  <c r="L1397" i="5"/>
  <c r="M1397" i="5" s="1"/>
  <c r="L1162" i="5"/>
  <c r="M1162" i="5" s="1"/>
  <c r="L1307" i="5"/>
  <c r="M1307" i="5" s="1"/>
  <c r="L1754" i="5"/>
  <c r="M1754" i="5" s="1"/>
  <c r="L761" i="5"/>
  <c r="M761" i="5" s="1"/>
  <c r="L824" i="5"/>
  <c r="M824" i="5" s="1"/>
  <c r="L506" i="5"/>
  <c r="M506" i="5" s="1"/>
  <c r="L1508" i="5"/>
  <c r="M1508" i="5" s="1"/>
  <c r="L1540" i="5"/>
  <c r="M1540" i="5" s="1"/>
  <c r="L248" i="5"/>
  <c r="M248" i="5" s="1"/>
  <c r="L452" i="5"/>
  <c r="M452" i="5" s="1"/>
  <c r="L864" i="5"/>
  <c r="M864" i="5" s="1"/>
  <c r="L265" i="5"/>
  <c r="M265" i="5" s="1"/>
  <c r="L1088" i="5"/>
  <c r="M1088" i="5" s="1"/>
  <c r="L634" i="5"/>
  <c r="M634" i="5" s="1"/>
  <c r="L446" i="5"/>
  <c r="M446" i="5" s="1"/>
  <c r="L553" i="5"/>
  <c r="M553" i="5" s="1"/>
  <c r="L941" i="5"/>
  <c r="M941" i="5" s="1"/>
  <c r="L1039" i="5"/>
  <c r="M1039" i="5" s="1"/>
  <c r="L1777" i="5"/>
  <c r="M1777" i="5" s="1"/>
  <c r="L935" i="5"/>
  <c r="M935" i="5" s="1"/>
  <c r="L1013" i="5"/>
  <c r="M1013" i="5" s="1"/>
  <c r="L1673" i="5"/>
  <c r="M1673" i="5" s="1"/>
  <c r="L1282" i="5"/>
  <c r="M1282" i="5" s="1"/>
  <c r="L1036" i="5"/>
  <c r="M1036" i="5" s="1"/>
  <c r="L923" i="5"/>
  <c r="M923" i="5" s="1"/>
  <c r="L1580" i="5"/>
  <c r="M1580" i="5" s="1"/>
  <c r="L1496" i="5"/>
  <c r="M1496" i="5" s="1"/>
  <c r="L316" i="5"/>
  <c r="M316" i="5" s="1"/>
  <c r="L1676" i="5"/>
  <c r="M1676" i="5" s="1"/>
  <c r="L839" i="5"/>
  <c r="M839" i="5" s="1"/>
  <c r="L1072" i="5"/>
  <c r="M1072" i="5" s="1"/>
  <c r="L141" i="5"/>
  <c r="M141" i="5" s="1"/>
  <c r="L908" i="5"/>
  <c r="M908" i="5" s="1"/>
  <c r="L1319" i="5"/>
  <c r="M1319" i="5" s="1"/>
  <c r="L400" i="5"/>
  <c r="M400" i="5" s="1"/>
  <c r="L991" i="5"/>
  <c r="M991" i="5" s="1"/>
  <c r="L1117" i="5"/>
  <c r="M1117" i="5" s="1"/>
  <c r="L1058" i="5"/>
  <c r="M1058" i="5" s="1"/>
  <c r="L895" i="5"/>
  <c r="M895" i="5" s="1"/>
  <c r="L1511" i="5"/>
  <c r="M1511" i="5" s="1"/>
  <c r="L1373" i="5"/>
  <c r="M1373" i="5" s="1"/>
  <c r="L1234" i="5"/>
  <c r="M1234" i="5" s="1"/>
  <c r="L1751" i="5"/>
  <c r="M1751" i="5" s="1"/>
  <c r="L1559" i="5"/>
  <c r="M1559" i="5" s="1"/>
  <c r="L1402" i="5"/>
  <c r="M1402" i="5" s="1"/>
  <c r="L1163" i="5"/>
  <c r="M1163" i="5" s="1"/>
  <c r="L1313" i="5"/>
  <c r="M1313" i="5" s="1"/>
  <c r="L1286" i="5"/>
  <c r="M1286" i="5" s="1"/>
  <c r="L845" i="5"/>
  <c r="M845" i="5" s="1"/>
  <c r="L1812" i="5"/>
  <c r="M1812" i="5" s="1"/>
  <c r="L454" i="5"/>
  <c r="M454" i="5" s="1"/>
  <c r="L832" i="5"/>
  <c r="M832" i="5" s="1"/>
  <c r="L364" i="5"/>
  <c r="M364" i="5" s="1"/>
  <c r="L683" i="5"/>
  <c r="M683" i="5" s="1"/>
  <c r="L343" i="5"/>
  <c r="M343" i="5" s="1"/>
  <c r="L1121" i="5"/>
  <c r="M1121" i="5" s="1"/>
  <c r="L961" i="5"/>
  <c r="M961" i="5" s="1"/>
  <c r="L989" i="5"/>
  <c r="M989" i="5" s="1"/>
  <c r="L931" i="5"/>
  <c r="M931" i="5" s="1"/>
  <c r="L1255" i="5"/>
  <c r="M1255" i="5" s="1"/>
  <c r="L1762" i="5"/>
  <c r="M1762" i="5" s="1"/>
  <c r="L1663" i="5"/>
  <c r="M1663" i="5" s="1"/>
  <c r="L1720" i="5"/>
  <c r="M1720" i="5" s="1"/>
  <c r="L1358" i="5"/>
  <c r="M1358" i="5" s="1"/>
  <c r="L1808" i="5"/>
  <c r="M1808" i="5" s="1"/>
  <c r="L1264" i="5"/>
  <c r="M1264" i="5" s="1"/>
  <c r="L1360" i="5"/>
  <c r="M1360" i="5" s="1"/>
  <c r="L455" i="5"/>
  <c r="M455" i="5" s="1"/>
  <c r="L238" i="5"/>
  <c r="M238" i="5" s="1"/>
  <c r="L1161" i="5"/>
  <c r="M1161" i="5" s="1"/>
  <c r="L208" i="5"/>
  <c r="M208" i="5" s="1"/>
  <c r="L1525" i="5"/>
  <c r="M1525" i="5" s="1"/>
  <c r="L1076" i="5"/>
  <c r="M1076" i="5" s="1"/>
  <c r="L322" i="5"/>
  <c r="M322" i="5" s="1"/>
  <c r="L554" i="5"/>
  <c r="M554" i="5" s="1"/>
  <c r="L556" i="5"/>
  <c r="M556" i="5" s="1"/>
  <c r="L547" i="5"/>
  <c r="M547" i="5" s="1"/>
  <c r="L626" i="5"/>
  <c r="M626" i="5" s="1"/>
  <c r="L245" i="5"/>
  <c r="M245" i="5" s="1"/>
  <c r="L943" i="5"/>
  <c r="M943" i="5" s="1"/>
  <c r="L497" i="5"/>
  <c r="M497" i="5" s="1"/>
  <c r="L301" i="5"/>
  <c r="M301" i="5" s="1"/>
  <c r="L1237" i="5"/>
  <c r="M1237" i="5" s="1"/>
  <c r="L1331" i="5"/>
  <c r="M1331" i="5" s="1"/>
  <c r="L1292" i="5"/>
  <c r="M1292" i="5" s="1"/>
  <c r="L965" i="5"/>
  <c r="M965" i="5" s="1"/>
  <c r="L807" i="5"/>
  <c r="M807" i="5" s="1"/>
  <c r="L1100" i="5"/>
  <c r="M1100" i="5" s="1"/>
  <c r="L1705" i="5"/>
  <c r="M1705" i="5" s="1"/>
  <c r="L1156" i="5"/>
  <c r="M1156" i="5" s="1"/>
  <c r="L1159" i="5"/>
  <c r="M1159" i="5" s="1"/>
  <c r="L1205" i="5"/>
  <c r="M1205" i="5" s="1"/>
  <c r="L821" i="5"/>
  <c r="M821" i="5" s="1"/>
  <c r="L200" i="5"/>
  <c r="M200" i="5" s="1"/>
  <c r="L1780" i="5"/>
  <c r="M1780" i="5" s="1"/>
  <c r="L1684" i="5"/>
  <c r="M1684" i="5" s="1"/>
  <c r="L352" i="5"/>
  <c r="M352" i="5" s="1"/>
  <c r="L463" i="5"/>
  <c r="M463" i="5" s="1"/>
  <c r="L781" i="5"/>
  <c r="M781" i="5" s="1"/>
  <c r="L617" i="5"/>
  <c r="M617" i="5" s="1"/>
  <c r="L736" i="5"/>
  <c r="M736" i="5" s="1"/>
  <c r="L988" i="5"/>
  <c r="M988" i="5" s="1"/>
  <c r="L518" i="5"/>
  <c r="M518" i="5" s="1"/>
  <c r="L257" i="5"/>
  <c r="M257" i="5" s="1"/>
  <c r="L284" i="5"/>
  <c r="M284" i="5" s="1"/>
  <c r="L1192" i="5"/>
  <c r="M1192" i="5" s="1"/>
  <c r="L1810" i="5"/>
  <c r="M1810" i="5" s="1"/>
  <c r="L982" i="5"/>
  <c r="M982" i="5" s="1"/>
  <c r="L1430" i="5"/>
  <c r="M1430" i="5" s="1"/>
  <c r="L1771" i="5"/>
  <c r="M1771" i="5" s="1"/>
  <c r="L1721" i="5"/>
  <c r="M1721" i="5" s="1"/>
  <c r="L1486" i="5"/>
  <c r="M1486" i="5" s="1"/>
  <c r="L1202" i="5"/>
  <c r="M1202" i="5" s="1"/>
  <c r="L785" i="5"/>
  <c r="M785" i="5" s="1"/>
  <c r="L629" i="5"/>
  <c r="M629" i="5" s="1"/>
  <c r="L212" i="5"/>
  <c r="M212" i="5" s="1"/>
  <c r="L1558" i="5"/>
  <c r="M1558" i="5" s="1"/>
  <c r="L1066" i="5"/>
  <c r="M1066" i="5" s="1"/>
  <c r="L431" i="5"/>
  <c r="M431" i="5" s="1"/>
  <c r="L644" i="5"/>
  <c r="M644" i="5" s="1"/>
  <c r="L695" i="5"/>
  <c r="M695" i="5" s="1"/>
  <c r="L313" i="5"/>
  <c r="M313" i="5" s="1"/>
  <c r="L422" i="5"/>
  <c r="M422" i="5" s="1"/>
  <c r="L319" i="5"/>
  <c r="M319" i="5" s="1"/>
  <c r="L1118" i="5"/>
  <c r="M1118" i="5" s="1"/>
  <c r="L191" i="5"/>
  <c r="M191" i="5" s="1"/>
  <c r="L1180" i="5"/>
  <c r="M1180" i="5" s="1"/>
  <c r="L1249" i="5"/>
  <c r="M1249" i="5" s="1"/>
  <c r="L1517" i="5"/>
  <c r="M1517" i="5" s="1"/>
  <c r="L1103" i="5"/>
  <c r="M1103" i="5" s="1"/>
  <c r="L1766" i="5"/>
  <c r="M1766" i="5" s="1"/>
  <c r="L1199" i="5"/>
  <c r="M1199" i="5" s="1"/>
  <c r="L1750" i="5"/>
  <c r="M1750" i="5" s="1"/>
  <c r="L1664" i="5"/>
  <c r="M1664" i="5" s="1"/>
  <c r="L1507" i="5"/>
  <c r="M1507" i="5" s="1"/>
  <c r="L596" i="5"/>
  <c r="M596" i="5" s="1"/>
  <c r="L207" i="5"/>
  <c r="M207" i="5" s="1"/>
  <c r="L853" i="5"/>
  <c r="M853" i="5" s="1"/>
  <c r="L1594" i="5"/>
  <c r="M1594" i="5" s="1"/>
  <c r="L827" i="5"/>
  <c r="M827" i="5" s="1"/>
  <c r="L428" i="5"/>
  <c r="M428" i="5" s="1"/>
  <c r="L362" i="5"/>
  <c r="M362" i="5" s="1"/>
  <c r="L221" i="5"/>
  <c r="M221" i="5" s="1"/>
  <c r="L448" i="5"/>
  <c r="M448" i="5" s="1"/>
  <c r="L1084" i="5"/>
  <c r="M1084" i="5" s="1"/>
  <c r="L1030" i="5"/>
  <c r="M1030" i="5" s="1"/>
  <c r="L950" i="5"/>
  <c r="M950" i="5" s="1"/>
  <c r="L1534" i="5"/>
  <c r="M1534" i="5" s="1"/>
  <c r="L1546" i="5"/>
  <c r="M1546" i="5" s="1"/>
  <c r="L1436" i="5"/>
  <c r="M1436" i="5" s="1"/>
  <c r="L1333" i="5"/>
  <c r="M1333" i="5" s="1"/>
  <c r="L1216" i="5"/>
  <c r="M1216" i="5" s="1"/>
  <c r="L1624" i="5"/>
  <c r="M1624" i="5" s="1"/>
  <c r="L1474" i="5"/>
  <c r="M1474" i="5" s="1"/>
  <c r="L1800" i="5"/>
  <c r="M1800" i="5" s="1"/>
  <c r="L413" i="5"/>
  <c r="M413" i="5" s="1"/>
  <c r="L1840" i="5"/>
  <c r="M1840" i="5" s="1"/>
  <c r="L968" i="5"/>
  <c r="M968" i="5" s="1"/>
  <c r="L1685" i="5"/>
  <c r="M1685" i="5" s="1"/>
  <c r="L1157" i="5"/>
  <c r="M1157" i="5" s="1"/>
  <c r="L421" i="5"/>
  <c r="M421" i="5" s="1"/>
  <c r="L310" i="5"/>
  <c r="M310" i="5" s="1"/>
  <c r="L136" i="5"/>
  <c r="M136" i="5" s="1"/>
  <c r="L410" i="5"/>
  <c r="M410" i="5" s="1"/>
  <c r="L938" i="5"/>
  <c r="M938" i="5" s="1"/>
  <c r="L794" i="5"/>
  <c r="M794" i="5" s="1"/>
  <c r="L803" i="5"/>
  <c r="M803" i="5" s="1"/>
  <c r="L491" i="5"/>
  <c r="M491" i="5" s="1"/>
  <c r="L940" i="5"/>
  <c r="M940" i="5" s="1"/>
  <c r="L1183" i="5"/>
  <c r="M1183" i="5" s="1"/>
  <c r="L876" i="5"/>
  <c r="M876" i="5" s="1"/>
  <c r="L1535" i="5"/>
  <c r="M1535" i="5" s="1"/>
  <c r="L1048" i="5"/>
  <c r="M1048" i="5" s="1"/>
  <c r="L1781" i="5"/>
  <c r="M1781" i="5" s="1"/>
  <c r="L1573" i="5"/>
  <c r="M1573" i="5" s="1"/>
  <c r="L1285" i="5"/>
  <c r="M1285" i="5" s="1"/>
  <c r="L766" i="5"/>
  <c r="M766" i="5" s="1"/>
  <c r="L1648" i="5"/>
  <c r="M1648" i="5" s="1"/>
  <c r="L1454" i="5"/>
  <c r="M1454" i="5" s="1"/>
  <c r="L842" i="5"/>
  <c r="M842" i="5" s="1"/>
  <c r="L823" i="5"/>
  <c r="M823" i="5" s="1"/>
  <c r="L519" i="5"/>
  <c r="M519" i="5" s="1"/>
  <c r="L436" i="5"/>
  <c r="M436" i="5" s="1"/>
  <c r="L256" i="5"/>
  <c r="M256" i="5" s="1"/>
  <c r="L1312" i="5"/>
  <c r="M1312" i="5" s="1"/>
  <c r="L1253" i="5"/>
  <c r="M1253" i="5" s="1"/>
  <c r="L974" i="5"/>
  <c r="M974" i="5" s="1"/>
  <c r="L958" i="5"/>
  <c r="M958" i="5" s="1"/>
  <c r="L365" i="5"/>
  <c r="M365" i="5" s="1"/>
  <c r="L1309" i="5"/>
  <c r="M1309" i="5" s="1"/>
  <c r="L1586" i="5"/>
  <c r="M1586" i="5" s="1"/>
  <c r="L1588" i="5"/>
  <c r="M1588" i="5" s="1"/>
  <c r="L1136" i="5"/>
  <c r="M1136" i="5" s="1"/>
  <c r="L1814" i="5"/>
  <c r="M1814" i="5" s="1"/>
  <c r="L1513" i="5"/>
  <c r="M1513" i="5" s="1"/>
  <c r="L1472" i="5"/>
  <c r="M1472" i="5" s="1"/>
  <c r="L1171" i="5"/>
  <c r="M1171" i="5" s="1"/>
  <c r="L1543" i="5"/>
  <c r="M1543" i="5" s="1"/>
  <c r="L1629" i="5"/>
  <c r="M1629" i="5" s="1"/>
  <c r="L438" i="5"/>
  <c r="M438" i="5" s="1"/>
  <c r="L1006" i="5"/>
  <c r="M1006" i="5" s="1"/>
  <c r="L1102" i="5"/>
  <c r="M1102" i="5" s="1"/>
  <c r="L209" i="5"/>
  <c r="M209" i="5" s="1"/>
  <c r="L715" i="5"/>
  <c r="M715" i="5" s="1"/>
  <c r="L914" i="5"/>
  <c r="M914" i="5" s="1"/>
  <c r="L275" i="5"/>
  <c r="M275" i="5" s="1"/>
  <c r="L464" i="5"/>
  <c r="M464" i="5" s="1"/>
  <c r="L902" i="5"/>
  <c r="M902" i="5" s="1"/>
  <c r="L843" i="5"/>
  <c r="M843" i="5" s="1"/>
  <c r="L1049" i="5"/>
  <c r="M1049" i="5" s="1"/>
  <c r="L1226" i="5"/>
  <c r="M1226" i="5" s="1"/>
  <c r="L1714" i="5"/>
  <c r="M1714" i="5" s="1"/>
  <c r="L1848" i="5"/>
  <c r="M1848" i="5" s="1"/>
  <c r="L1670" i="5"/>
  <c r="M1670" i="5" s="1"/>
  <c r="L1375" i="5"/>
  <c r="M1375" i="5" s="1"/>
  <c r="L1294" i="5"/>
  <c r="M1294" i="5" s="1"/>
  <c r="L1618" i="5"/>
  <c r="M1618" i="5" s="1"/>
  <c r="L1009" i="5"/>
  <c r="M1009" i="5" s="1"/>
  <c r="L607" i="5"/>
  <c r="M607" i="5" s="1"/>
  <c r="L724" i="5"/>
  <c r="M724" i="5" s="1"/>
  <c r="L194" i="5"/>
  <c r="M194" i="5" s="1"/>
  <c r="L692" i="5"/>
  <c r="M692" i="5" s="1"/>
  <c r="L1562" i="5"/>
  <c r="M1562" i="5" s="1"/>
  <c r="L869" i="5"/>
  <c r="M869" i="5" s="1"/>
  <c r="L649" i="5"/>
  <c r="M649" i="5" s="1"/>
  <c r="L889" i="5"/>
  <c r="M889" i="5" s="1"/>
  <c r="L568" i="5"/>
  <c r="M568" i="5" s="1"/>
  <c r="L710" i="5"/>
  <c r="M710" i="5" s="1"/>
  <c r="L571" i="5"/>
  <c r="M571" i="5" s="1"/>
  <c r="L398" i="5"/>
  <c r="M398" i="5" s="1"/>
  <c r="L929" i="5"/>
  <c r="M929" i="5" s="1"/>
  <c r="L574" i="5"/>
  <c r="M574" i="5" s="1"/>
  <c r="L589" i="5"/>
  <c r="M589" i="5" s="1"/>
  <c r="L1520" i="5"/>
  <c r="M1520" i="5" s="1"/>
  <c r="L1453" i="5"/>
  <c r="M1453" i="5" s="1"/>
  <c r="L1123" i="5"/>
  <c r="M1123" i="5" s="1"/>
  <c r="L1126" i="5"/>
  <c r="M1126" i="5" s="1"/>
  <c r="L1220" i="5"/>
  <c r="M1220" i="5" s="1"/>
  <c r="L1240" i="5"/>
  <c r="M1240" i="5" s="1"/>
  <c r="L1736" i="5"/>
  <c r="M1736" i="5" s="1"/>
  <c r="L1342" i="5"/>
  <c r="M1342" i="5" s="1"/>
  <c r="L1355" i="5"/>
  <c r="M1355" i="5" s="1"/>
  <c r="L287" i="5"/>
  <c r="M287" i="5" s="1"/>
  <c r="L1276" i="5"/>
  <c r="M1276" i="5" s="1"/>
  <c r="L350" i="5"/>
  <c r="M350" i="5" s="1"/>
  <c r="L1256" i="5"/>
  <c r="M1256" i="5" s="1"/>
  <c r="L1132" i="5"/>
  <c r="M1132" i="5" s="1"/>
  <c r="L1111" i="5"/>
  <c r="M1111" i="5" s="1"/>
  <c r="L616" i="5"/>
  <c r="M616" i="5" s="1"/>
  <c r="L707" i="5"/>
  <c r="M707" i="5" s="1"/>
  <c r="L434" i="5"/>
  <c r="M434" i="5" s="1"/>
  <c r="L236" i="5"/>
  <c r="M236" i="5" s="1"/>
  <c r="L1031" i="5"/>
  <c r="M1031" i="5" s="1"/>
  <c r="L653" i="5"/>
  <c r="M653" i="5" s="1"/>
  <c r="L304" i="5"/>
  <c r="M304" i="5" s="1"/>
  <c r="L494" i="5"/>
  <c r="M494" i="5" s="1"/>
  <c r="L1225" i="5"/>
  <c r="M1225" i="5" s="1"/>
  <c r="L1367" i="5"/>
  <c r="M1367" i="5" s="1"/>
  <c r="L1195" i="5"/>
  <c r="M1195" i="5" s="1"/>
  <c r="L1033" i="5"/>
  <c r="M1033" i="5" s="1"/>
  <c r="L1817" i="5"/>
  <c r="M1817" i="5" s="1"/>
  <c r="L1760" i="5"/>
  <c r="M1760" i="5" s="1"/>
  <c r="L1619" i="5"/>
  <c r="M1619" i="5" s="1"/>
  <c r="L1408" i="5"/>
  <c r="M1408" i="5" s="1"/>
  <c r="L457" i="5"/>
  <c r="M457" i="5" s="1"/>
  <c r="L854" i="5"/>
  <c r="M854" i="5" s="1"/>
  <c r="L1722" i="5"/>
  <c r="M1722" i="5" s="1"/>
  <c r="L614" i="5"/>
  <c r="M614" i="5" s="1"/>
  <c r="L1046" i="5"/>
  <c r="M1046" i="5" s="1"/>
  <c r="L865" i="5"/>
  <c r="M865" i="5" s="1"/>
  <c r="L538" i="5"/>
  <c r="M538" i="5" s="1"/>
  <c r="L706" i="5"/>
  <c r="M706" i="5" s="1"/>
  <c r="L220" i="5"/>
  <c r="M220" i="5" s="1"/>
  <c r="L499" i="5"/>
  <c r="M499" i="5" s="1"/>
  <c r="L382" i="5"/>
  <c r="M382" i="5" s="1"/>
  <c r="L199" i="5"/>
  <c r="M199" i="5" s="1"/>
  <c r="L187" i="5"/>
  <c r="M187" i="5" s="1"/>
  <c r="L404" i="5"/>
  <c r="M404" i="5" s="1"/>
  <c r="L1336" i="5"/>
  <c r="M1336" i="5" s="1"/>
  <c r="L1445" i="5"/>
  <c r="M1445" i="5" s="1"/>
  <c r="L1628" i="5"/>
  <c r="M1628" i="5" s="1"/>
  <c r="L1172" i="5"/>
  <c r="M1172" i="5" s="1"/>
  <c r="L1801" i="5"/>
  <c r="M1801" i="5" s="1"/>
  <c r="L1168" i="5"/>
  <c r="M1168" i="5" s="1"/>
  <c r="L748" i="5"/>
  <c r="M748" i="5" s="1"/>
  <c r="L1706" i="5"/>
  <c r="M1706" i="5" s="1"/>
  <c r="L1489" i="5"/>
  <c r="M1489" i="5" s="1"/>
  <c r="L878" i="5"/>
  <c r="M878" i="5" s="1"/>
  <c r="L513" i="5"/>
  <c r="M513" i="5" s="1"/>
  <c r="L619" i="5"/>
  <c r="M619" i="5" s="1"/>
  <c r="L822" i="5"/>
  <c r="M822" i="5" s="1"/>
  <c r="L539" i="5"/>
  <c r="M539" i="5" s="1"/>
  <c r="L374" i="5"/>
  <c r="M374" i="5" s="1"/>
  <c r="L698" i="5"/>
  <c r="M698" i="5" s="1"/>
  <c r="L542" i="5"/>
  <c r="M542" i="5" s="1"/>
  <c r="L524" i="5"/>
  <c r="M524" i="5" s="1"/>
  <c r="L1024" i="5"/>
  <c r="M1024" i="5" s="1"/>
  <c r="L358" i="5"/>
  <c r="M358" i="5" s="1"/>
  <c r="L580" i="5"/>
  <c r="M580" i="5" s="1"/>
  <c r="L1675" i="5"/>
  <c r="M1675" i="5" s="1"/>
  <c r="L1772" i="5"/>
  <c r="M1772" i="5" s="1"/>
  <c r="L1423" i="5"/>
  <c r="M1423" i="5" s="1"/>
  <c r="L1442" i="5"/>
  <c r="M1442" i="5" s="1"/>
  <c r="L1372" i="5"/>
  <c r="M1372" i="5" s="1"/>
  <c r="L1822" i="5"/>
  <c r="M1822" i="5" s="1"/>
  <c r="L1636" i="5"/>
  <c r="M1636" i="5" s="1"/>
  <c r="L1782" i="5"/>
  <c r="M1782" i="5" s="1"/>
  <c r="L440" i="5"/>
  <c r="M440" i="5" s="1"/>
  <c r="L133" i="5"/>
  <c r="M133" i="5" s="1"/>
  <c r="L622" i="5"/>
  <c r="M622" i="5" s="1"/>
  <c r="L1247" i="5"/>
  <c r="M1247" i="5" s="1"/>
  <c r="L1379" i="5"/>
  <c r="M1379" i="5" s="1"/>
  <c r="L167" i="5"/>
  <c r="M167" i="5" s="1"/>
  <c r="L253" i="5"/>
  <c r="M253" i="5" s="1"/>
  <c r="L407" i="5"/>
  <c r="M407" i="5" s="1"/>
  <c r="L502" i="5"/>
  <c r="M502" i="5" s="1"/>
  <c r="L928" i="5"/>
  <c r="M928" i="5" s="1"/>
  <c r="L740" i="5"/>
  <c r="M740" i="5" s="1"/>
  <c r="L919" i="5"/>
  <c r="M919" i="5" s="1"/>
  <c r="L559" i="5"/>
  <c r="M559" i="5" s="1"/>
  <c r="L305" i="5"/>
  <c r="M305" i="5" s="1"/>
  <c r="L1315" i="5"/>
  <c r="M1315" i="5" s="1"/>
  <c r="L1211" i="5"/>
  <c r="M1211" i="5" s="1"/>
  <c r="L1387" i="5"/>
  <c r="M1387" i="5" s="1"/>
  <c r="L1040" i="5"/>
  <c r="M1040" i="5" s="1"/>
  <c r="L549" i="5"/>
  <c r="M549" i="5" s="1"/>
  <c r="L1576" i="5"/>
  <c r="M1576" i="5" s="1"/>
  <c r="L1427" i="5"/>
  <c r="M1427" i="5" s="1"/>
  <c r="L1177" i="5"/>
  <c r="M1177" i="5" s="1"/>
  <c r="L1811" i="5"/>
  <c r="M1811" i="5" s="1"/>
  <c r="L1802" i="5"/>
  <c r="M1802" i="5" s="1"/>
  <c r="L1291" i="5"/>
  <c r="M1291" i="5" s="1"/>
  <c r="L1406" i="5"/>
  <c r="M1406" i="5" s="1"/>
  <c r="L198" i="5"/>
  <c r="M198" i="5" s="1"/>
  <c r="L664" i="5"/>
  <c r="M664" i="5" s="1"/>
  <c r="L737" i="5"/>
  <c r="M737" i="5" s="1"/>
  <c r="L1567" i="5"/>
  <c r="M1567" i="5" s="1"/>
  <c r="L197" i="5"/>
  <c r="M197" i="5" s="1"/>
  <c r="L328" i="5"/>
  <c r="M328" i="5" s="1"/>
  <c r="L1145" i="5"/>
  <c r="M1145" i="5" s="1"/>
  <c r="L545" i="5"/>
  <c r="M545" i="5" s="1"/>
  <c r="L1346" i="5"/>
  <c r="M1346" i="5" s="1"/>
  <c r="L1604" i="5"/>
  <c r="M1604" i="5" s="1"/>
  <c r="L1616" i="5"/>
  <c r="M1616" i="5" s="1"/>
  <c r="L1139" i="5"/>
  <c r="M1139" i="5" s="1"/>
  <c r="L685" i="5"/>
  <c r="M685" i="5" s="1"/>
  <c r="L1723" i="5"/>
  <c r="M1723" i="5" s="1"/>
  <c r="L1759" i="5"/>
  <c r="M1759" i="5" s="1"/>
  <c r="L1321" i="5"/>
  <c r="M1321" i="5" s="1"/>
  <c r="L1526" i="5"/>
  <c r="M1526" i="5" s="1"/>
  <c r="L172" i="5"/>
  <c r="M172" i="5" s="1"/>
  <c r="L848" i="5"/>
  <c r="M848" i="5" s="1"/>
  <c r="L481" i="5"/>
  <c r="M481" i="5" s="1"/>
  <c r="L1583" i="5"/>
  <c r="M1583" i="5" s="1"/>
  <c r="L511" i="5"/>
  <c r="M511" i="5" s="1"/>
  <c r="L290" i="5"/>
  <c r="M290" i="5" s="1"/>
  <c r="L377" i="5"/>
  <c r="M377" i="5" s="1"/>
  <c r="L226" i="5"/>
  <c r="M226" i="5" s="1"/>
  <c r="L602" i="5"/>
  <c r="M602" i="5" s="1"/>
  <c r="L1061" i="5"/>
  <c r="M1061" i="5" s="1"/>
  <c r="L1016" i="5"/>
  <c r="M1016" i="5" s="1"/>
  <c r="L473" i="5"/>
  <c r="M473" i="5" s="1"/>
  <c r="L1339" i="5"/>
  <c r="M1339" i="5" s="1"/>
  <c r="L1769" i="5"/>
  <c r="M1769" i="5" s="1"/>
  <c r="L1742" i="5"/>
  <c r="M1742" i="5" s="1"/>
  <c r="L1834" i="5"/>
  <c r="M1834" i="5" s="1"/>
  <c r="L1376" i="5"/>
  <c r="M1376" i="5" s="1"/>
  <c r="L1414" i="5"/>
  <c r="M1414" i="5" s="1"/>
  <c r="L1007" i="5"/>
  <c r="M1007" i="5" s="1"/>
  <c r="L1246" i="5"/>
  <c r="M1246" i="5" s="1"/>
  <c r="L883" i="5"/>
  <c r="M883" i="5" s="1"/>
  <c r="L1601" i="5"/>
  <c r="M1601" i="5" s="1"/>
  <c r="L307" i="5"/>
  <c r="M307" i="5" s="1"/>
  <c r="L277" i="5"/>
  <c r="M277" i="5" s="1"/>
  <c r="L983" i="5"/>
  <c r="M983" i="5" s="1"/>
  <c r="L230" i="5"/>
  <c r="M230" i="5" s="1"/>
  <c r="L587" i="5"/>
  <c r="M587" i="5" s="1"/>
  <c r="L813" i="5"/>
  <c r="M813" i="5" s="1"/>
  <c r="L578" i="5"/>
  <c r="M578" i="5" s="1"/>
  <c r="L1069" i="5"/>
  <c r="M1069" i="5" s="1"/>
  <c r="L668" i="5"/>
  <c r="M668" i="5" s="1"/>
  <c r="L577" i="5"/>
  <c r="M577" i="5" s="1"/>
  <c r="L997" i="5"/>
  <c r="M997" i="5" s="1"/>
  <c r="L797" i="5"/>
  <c r="M797" i="5" s="1"/>
  <c r="L694" i="5"/>
  <c r="M694" i="5" s="1"/>
  <c r="L1658" i="5"/>
  <c r="M1658" i="5" s="1"/>
  <c r="L1537" i="5"/>
  <c r="M1537" i="5" s="1"/>
  <c r="L1174" i="5"/>
  <c r="M1174" i="5" s="1"/>
  <c r="L1396" i="5"/>
  <c r="M1396" i="5" s="1"/>
  <c r="L1481" i="5"/>
  <c r="M1481" i="5" s="1"/>
  <c r="L1337" i="5"/>
  <c r="M1337" i="5" s="1"/>
  <c r="L165" i="5"/>
  <c r="M165" i="5" s="1"/>
  <c r="L1252" i="5"/>
  <c r="M1252" i="5" s="1"/>
  <c r="L1447" i="5"/>
  <c r="M1447" i="5" s="1"/>
  <c r="L820" i="5"/>
  <c r="M820" i="5" s="1"/>
  <c r="L583" i="5"/>
  <c r="M583" i="5" s="1"/>
  <c r="L910" i="5"/>
  <c r="M910" i="5" s="1"/>
  <c r="L1052" i="5"/>
  <c r="M1052" i="5" s="1"/>
  <c r="L1846" i="5"/>
  <c r="M1846" i="5" s="1"/>
  <c r="L566" i="5"/>
  <c r="M566" i="5" s="1"/>
  <c r="L739" i="5"/>
  <c r="M739" i="5" s="1"/>
  <c r="L631" i="5"/>
  <c r="M631" i="5" s="1"/>
  <c r="L403" i="5"/>
  <c r="M403" i="5" s="1"/>
  <c r="L656" i="5"/>
  <c r="M656" i="5" s="1"/>
  <c r="L1054" i="5"/>
  <c r="M1054" i="5" s="1"/>
  <c r="L743" i="5"/>
  <c r="M743" i="5" s="1"/>
  <c r="L469" i="5"/>
  <c r="M469" i="5" s="1"/>
  <c r="L496" i="5"/>
  <c r="M496" i="5" s="1"/>
  <c r="L1310" i="5"/>
  <c r="M1310" i="5" s="1"/>
  <c r="L1363" i="5"/>
  <c r="M1363" i="5" s="1"/>
  <c r="L1175" i="5"/>
  <c r="M1175" i="5" s="1"/>
  <c r="L1135" i="5"/>
  <c r="M1135" i="5" s="1"/>
  <c r="L1832" i="5"/>
  <c r="M1832" i="5" s="1"/>
  <c r="L764" i="5"/>
  <c r="M764" i="5" s="1"/>
  <c r="L1649" i="5"/>
  <c r="M1649" i="5" s="1"/>
  <c r="L1492" i="5"/>
  <c r="M1492" i="5" s="1"/>
  <c r="L1843" i="5"/>
  <c r="M1843" i="5" s="1"/>
  <c r="L1243" i="5"/>
  <c r="M1243" i="5" s="1"/>
  <c r="L788" i="5"/>
  <c r="M788" i="5" s="1"/>
  <c r="L870" i="5"/>
  <c r="M870" i="5" s="1"/>
  <c r="L1639" i="5"/>
  <c r="M1639" i="5" s="1"/>
  <c r="L437" i="5"/>
  <c r="M437" i="5" s="1"/>
  <c r="L373" i="5"/>
  <c r="M373" i="5" s="1"/>
  <c r="L787" i="5"/>
  <c r="M787" i="5" s="1"/>
  <c r="L160" i="5"/>
  <c r="M160" i="5" s="1"/>
  <c r="L562" i="5"/>
  <c r="M562" i="5" s="1"/>
  <c r="L338" i="5"/>
  <c r="M338" i="5" s="1"/>
  <c r="L386" i="5"/>
  <c r="M386" i="5" s="1"/>
  <c r="L283" i="5"/>
  <c r="M283" i="5" s="1"/>
  <c r="L392" i="5"/>
  <c r="M392" i="5" s="1"/>
  <c r="L1382" i="5"/>
  <c r="M1382" i="5" s="1"/>
  <c r="L1459" i="5"/>
  <c r="M1459" i="5" s="1"/>
  <c r="L1550" i="5"/>
  <c r="M1550" i="5" s="1"/>
  <c r="L1340" i="5"/>
  <c r="M1340" i="5" s="1"/>
  <c r="L1790" i="5"/>
  <c r="M1790" i="5" s="1"/>
  <c r="L1357" i="5"/>
  <c r="M1357" i="5" s="1"/>
  <c r="L769" i="5"/>
  <c r="M769" i="5" s="1"/>
  <c r="L1792" i="5"/>
  <c r="M1792" i="5" s="1"/>
  <c r="L1519" i="5"/>
  <c r="M1519" i="5" s="1"/>
  <c r="L329" i="5"/>
  <c r="M329" i="5" s="1"/>
  <c r="L1830" i="5"/>
  <c r="M1830" i="5" s="1"/>
  <c r="L754" i="5"/>
  <c r="M754" i="5" s="1"/>
  <c r="L1597" i="5"/>
  <c r="M1597" i="5" s="1"/>
  <c r="L254" i="5"/>
  <c r="M254" i="5" s="1"/>
  <c r="L529" i="5"/>
  <c r="M529" i="5" s="1"/>
  <c r="L146" i="5"/>
  <c r="M146" i="5" s="1"/>
  <c r="L994" i="5"/>
  <c r="M994" i="5" s="1"/>
  <c r="L461" i="5"/>
  <c r="M461" i="5" s="1"/>
  <c r="L1115" i="5"/>
  <c r="M1115" i="5" s="1"/>
  <c r="L592" i="5"/>
  <c r="M592" i="5" s="1"/>
  <c r="L557" i="5"/>
  <c r="M557" i="5" s="1"/>
  <c r="L1478" i="5"/>
  <c r="M1478" i="5" s="1"/>
  <c r="L733" i="5"/>
  <c r="M733" i="5" s="1"/>
  <c r="L1502" i="5"/>
  <c r="M1502" i="5" s="1"/>
  <c r="L1553" i="5"/>
  <c r="M1553" i="5" s="1"/>
  <c r="L1738" i="5"/>
  <c r="M1738" i="5" s="1"/>
  <c r="L772" i="5"/>
  <c r="M772" i="5" s="1"/>
  <c r="L1343" i="5"/>
  <c r="M1343" i="5" s="1"/>
  <c r="L826" i="5"/>
  <c r="M826" i="5" s="1"/>
  <c r="L836" i="5"/>
  <c r="M836" i="5" s="1"/>
  <c r="L790" i="5"/>
  <c r="M790" i="5" s="1"/>
  <c r="L659" i="5"/>
  <c r="M659" i="5" s="1"/>
  <c r="L1514" i="5"/>
  <c r="M1514" i="5" s="1"/>
  <c r="L875" i="5"/>
  <c r="M875" i="5" s="1"/>
  <c r="L478" i="5"/>
  <c r="M478" i="5" s="1"/>
  <c r="L442" i="5"/>
  <c r="M442" i="5" s="1"/>
  <c r="L551" i="5"/>
  <c r="M551" i="5" s="1"/>
  <c r="L134" i="5"/>
  <c r="M134" i="5" s="1"/>
  <c r="L203" i="5"/>
  <c r="M203" i="5" s="1"/>
  <c r="L778" i="5"/>
  <c r="M778" i="5" s="1"/>
  <c r="L784" i="5"/>
  <c r="M784" i="5" s="1"/>
  <c r="L424" i="5"/>
  <c r="M424" i="5" s="1"/>
  <c r="L293" i="5"/>
  <c r="M293" i="5" s="1"/>
  <c r="L1448" i="5"/>
  <c r="M1448" i="5" s="1"/>
  <c r="L1351" i="5"/>
  <c r="M1351" i="5" s="1"/>
  <c r="L1316" i="5"/>
  <c r="M1316" i="5" s="1"/>
  <c r="L1055" i="5"/>
  <c r="M1055" i="5" s="1"/>
  <c r="L1037" i="5"/>
  <c r="M1037" i="5" s="1"/>
  <c r="L1744" i="5"/>
  <c r="M1744" i="5" s="1"/>
  <c r="L1451" i="5"/>
  <c r="M1451" i="5" s="1"/>
  <c r="L1477" i="5"/>
  <c r="M1477" i="5" s="1"/>
  <c r="L700" i="5"/>
  <c r="M700" i="5" s="1"/>
  <c r="L1646" i="5"/>
  <c r="M1646" i="5" s="1"/>
  <c r="L863" i="5"/>
  <c r="M863" i="5" s="1"/>
  <c r="L1047" i="5"/>
  <c r="M1047" i="5" s="1"/>
  <c r="L725" i="5"/>
  <c r="M725" i="5" s="1"/>
  <c r="L905" i="5"/>
  <c r="M905" i="5" s="1"/>
  <c r="L1798" i="5"/>
  <c r="M1798" i="5" s="1"/>
  <c r="L535" i="5"/>
  <c r="M535" i="5" s="1"/>
  <c r="L142" i="5"/>
  <c r="M142" i="5" s="1"/>
  <c r="L472" i="5"/>
  <c r="M472" i="5" s="1"/>
  <c r="L677" i="5"/>
  <c r="M677" i="5" s="1"/>
  <c r="L1612" i="5"/>
  <c r="M1612" i="5" s="1"/>
  <c r="L1718" i="5"/>
  <c r="M1718" i="5" s="1"/>
  <c r="L1786" i="5"/>
  <c r="M1786" i="5" s="1"/>
  <c r="L1112" i="5"/>
  <c r="M1112" i="5" s="1"/>
  <c r="L1147" i="5"/>
  <c r="M1147" i="5" s="1"/>
  <c r="L1796" i="5"/>
  <c r="M1796" i="5" s="1"/>
  <c r="L1615" i="5"/>
  <c r="M1615" i="5" s="1"/>
  <c r="L1328" i="5"/>
  <c r="M1328" i="5" s="1"/>
  <c r="L1585" i="5"/>
  <c r="M1585" i="5" s="1"/>
  <c r="L851" i="5"/>
  <c r="M851" i="5" s="1"/>
  <c r="L143" i="5"/>
  <c r="M143" i="5" s="1"/>
  <c r="L932" i="5"/>
  <c r="M932" i="5" s="1"/>
  <c r="L1712" i="5"/>
  <c r="M1712" i="5" s="1"/>
  <c r="L593" i="5"/>
  <c r="M593" i="5" s="1"/>
  <c r="L425" i="5"/>
  <c r="M425" i="5" s="1"/>
  <c r="L274" i="5"/>
  <c r="M274" i="5" s="1"/>
  <c r="L560" i="5"/>
  <c r="M560" i="5" s="1"/>
  <c r="L563" i="5"/>
  <c r="M563" i="5" s="1"/>
  <c r="L536" i="5"/>
  <c r="M536" i="5" s="1"/>
  <c r="L247" i="5"/>
  <c r="M247" i="5" s="1"/>
  <c r="L430" i="5"/>
  <c r="M430" i="5" s="1"/>
  <c r="L1435" i="5"/>
  <c r="M1435" i="5" s="1"/>
  <c r="L1120" i="5"/>
  <c r="M1120" i="5" s="1"/>
  <c r="L1078" i="5"/>
  <c r="M1078" i="5" s="1"/>
  <c r="L1678" i="5"/>
  <c r="M1678" i="5" s="1"/>
  <c r="L1528" i="5"/>
  <c r="M1528" i="5" s="1"/>
  <c r="L1441" i="5"/>
  <c r="M1441" i="5" s="1"/>
  <c r="L973" i="5"/>
  <c r="M973" i="5" s="1"/>
  <c r="L1153" i="5"/>
  <c r="M1153" i="5" s="1"/>
  <c r="L1825" i="5"/>
  <c r="M1825" i="5" s="1"/>
  <c r="L395" i="5"/>
  <c r="M395" i="5" s="1"/>
  <c r="L550" i="5"/>
  <c r="M550" i="5" s="1"/>
  <c r="L898" i="5"/>
  <c r="M898" i="5" s="1"/>
  <c r="L1666" i="5"/>
  <c r="M1666" i="5" s="1"/>
  <c r="L383" i="5"/>
  <c r="M383" i="5" s="1"/>
  <c r="L682" i="5"/>
  <c r="M682" i="5" s="1"/>
  <c r="L170" i="5"/>
  <c r="M170" i="5" s="1"/>
  <c r="L379" i="5"/>
  <c r="M379" i="5" s="1"/>
  <c r="L1019" i="5"/>
  <c r="M1019" i="5" s="1"/>
  <c r="L1127" i="5"/>
  <c r="M1127" i="5" s="1"/>
  <c r="L776" i="5"/>
  <c r="M776" i="5" s="1"/>
  <c r="L986" i="5"/>
  <c r="M986" i="5" s="1"/>
  <c r="L980" i="5"/>
  <c r="M980" i="5" s="1"/>
  <c r="L727" i="5"/>
  <c r="M727" i="5" s="1"/>
  <c r="L1637" i="5"/>
  <c r="M1637" i="5" s="1"/>
  <c r="L1679" i="5"/>
  <c r="M1679" i="5" s="1"/>
  <c r="L1280" i="5"/>
  <c r="M1280" i="5" s="1"/>
  <c r="L1501" i="5"/>
  <c r="M1501" i="5" s="1"/>
  <c r="L1438" i="5"/>
  <c r="M1438" i="5" s="1"/>
  <c r="L1277" i="5"/>
  <c r="M1277" i="5" s="1"/>
  <c r="L712" i="5"/>
  <c r="M712" i="5" s="1"/>
  <c r="L1297" i="5"/>
  <c r="M1297" i="5" s="1"/>
  <c r="L1570" i="5"/>
  <c r="M1570" i="5" s="1"/>
  <c r="L866" i="5"/>
  <c r="M866" i="5" s="1"/>
  <c r="L809" i="5"/>
  <c r="M809" i="5" s="1"/>
  <c r="L331" i="5"/>
  <c r="M331" i="5" s="1"/>
  <c r="L1378" i="5"/>
  <c r="M1378" i="5" s="1"/>
  <c r="L1323" i="5"/>
  <c r="M1323" i="5" s="1"/>
  <c r="L308" i="5"/>
  <c r="M308" i="5" s="1"/>
  <c r="L361" i="5"/>
  <c r="M361" i="5" s="1"/>
  <c r="L211" i="5"/>
  <c r="M211" i="5" s="1"/>
  <c r="L467" i="5"/>
  <c r="M467" i="5" s="1"/>
  <c r="L334" i="5"/>
  <c r="M334" i="5" s="1"/>
  <c r="L155" i="5"/>
  <c r="M155" i="5" s="1"/>
  <c r="L799" i="5"/>
  <c r="M799" i="5" s="1"/>
  <c r="L697" i="5"/>
  <c r="M697" i="5" s="1"/>
  <c r="L755" i="5"/>
  <c r="M755" i="5" s="1"/>
  <c r="L1460" i="5"/>
  <c r="M1460" i="5" s="1"/>
  <c r="L1480" i="5"/>
  <c r="M1480" i="5" s="1"/>
  <c r="L1274" i="5"/>
  <c r="M1274" i="5" s="1"/>
  <c r="L1106" i="5"/>
  <c r="M1106" i="5" s="1"/>
  <c r="L1265" i="5"/>
  <c r="M1265" i="5" s="1"/>
  <c r="L773" i="5"/>
  <c r="M773" i="5" s="1"/>
  <c r="L1775" i="5"/>
  <c r="M1775" i="5" s="1"/>
  <c r="L1495" i="5"/>
  <c r="M1495" i="5" s="1"/>
  <c r="L182" i="5"/>
  <c r="M182" i="5" s="1"/>
  <c r="L385" i="5"/>
  <c r="M385" i="5" s="1"/>
  <c r="L871" i="5"/>
  <c r="M871" i="5" s="1"/>
  <c r="L368" i="5"/>
  <c r="M368" i="5" s="1"/>
  <c r="L1184" i="5"/>
  <c r="M1184" i="5" s="1"/>
  <c r="L565" i="5"/>
  <c r="M565" i="5" s="1"/>
  <c r="L224" i="5"/>
  <c r="M224" i="5" s="1"/>
  <c r="L129" i="5"/>
  <c r="M129" i="5" s="1"/>
  <c r="L229" i="5"/>
  <c r="M229" i="5" s="1"/>
  <c r="L458" i="5"/>
  <c r="M458" i="5" s="1"/>
  <c r="L652" i="5"/>
  <c r="M652" i="5" s="1"/>
  <c r="L658" i="5"/>
  <c r="M658" i="5" s="1"/>
  <c r="L445" i="5"/>
  <c r="M445" i="5" s="1"/>
  <c r="L533" i="5"/>
  <c r="M533" i="5" s="1"/>
  <c r="L1432" i="5"/>
  <c r="M1432" i="5" s="1"/>
  <c r="L1610" i="5"/>
  <c r="M1610" i="5" s="1"/>
  <c r="L1607" i="5"/>
  <c r="M1607" i="5" s="1"/>
  <c r="L1411" i="5"/>
  <c r="M1411" i="5" s="1"/>
  <c r="L1516" i="5"/>
  <c r="M1516" i="5" s="1"/>
  <c r="L1484" i="5"/>
  <c r="M1484" i="5" s="1"/>
  <c r="L779" i="5"/>
  <c r="M779" i="5" s="1"/>
  <c r="L977" i="5"/>
  <c r="M977" i="5" s="1"/>
  <c r="L1700" i="5"/>
  <c r="M1700" i="5" s="1"/>
  <c r="L483" i="5"/>
  <c r="M483" i="5" s="1"/>
  <c r="L884" i="5"/>
  <c r="M884" i="5" s="1"/>
  <c r="L317" i="5"/>
  <c r="M317" i="5" s="1"/>
  <c r="L775" i="5"/>
  <c r="M775" i="5" s="1"/>
  <c r="L479" i="5"/>
  <c r="M479" i="5" s="1"/>
  <c r="L521" i="5"/>
  <c r="M521" i="5" s="1"/>
  <c r="L151" i="5"/>
  <c r="M151" i="5" s="1"/>
  <c r="L1043" i="5"/>
  <c r="M1043" i="5" s="1"/>
  <c r="L205" i="5"/>
  <c r="M205" i="5" s="1"/>
  <c r="L163" i="5"/>
  <c r="M163" i="5" s="1"/>
  <c r="L314" i="5"/>
  <c r="M314" i="5" s="1"/>
  <c r="L952" i="5"/>
  <c r="M952" i="5" s="1"/>
  <c r="L1765" i="5"/>
  <c r="M1765" i="5" s="1"/>
  <c r="L1010" i="5"/>
  <c r="M1010" i="5" s="1"/>
  <c r="L1130" i="5"/>
  <c r="M1130" i="5" s="1"/>
  <c r="L1651" i="5"/>
  <c r="M1651" i="5" s="1"/>
  <c r="L1717" i="5"/>
  <c r="M1717" i="5" s="1"/>
  <c r="L767" i="5"/>
  <c r="M767" i="5" s="1"/>
  <c r="L1483" i="5"/>
  <c r="M1483" i="5" s="1"/>
  <c r="L1609" i="5"/>
  <c r="M1609" i="5" s="1"/>
  <c r="L353" i="5"/>
  <c r="M353" i="5" s="1"/>
  <c r="L818" i="5"/>
  <c r="M818" i="5" s="1"/>
  <c r="L1093" i="5"/>
  <c r="M1093" i="5" s="1"/>
  <c r="L1819" i="5"/>
  <c r="M1819" i="5" s="1"/>
  <c r="L1268" i="5"/>
  <c r="M1268" i="5" s="1"/>
  <c r="L517" i="5"/>
  <c r="M517" i="5" s="1"/>
  <c r="L637" i="5"/>
  <c r="M637" i="5" s="1"/>
  <c r="L433" i="5"/>
  <c r="M433" i="5" s="1"/>
  <c r="L449" i="5"/>
  <c r="M449" i="5" s="1"/>
  <c r="L157" i="5"/>
  <c r="M157" i="5" s="1"/>
  <c r="L1057" i="5"/>
  <c r="M1057" i="5" s="1"/>
  <c r="L1085" i="5"/>
  <c r="M1085" i="5" s="1"/>
  <c r="L346" i="5"/>
  <c r="M346" i="5" s="1"/>
  <c r="L482" i="5"/>
  <c r="M482" i="5" s="1"/>
  <c r="L1322" i="5"/>
  <c r="M1322" i="5" s="1"/>
  <c r="L1391" i="5"/>
  <c r="M1391" i="5" s="1"/>
  <c r="L1468" i="5"/>
  <c r="M1468" i="5" s="1"/>
  <c r="L1190" i="5"/>
  <c r="M1190" i="5" s="1"/>
  <c r="L1144" i="5"/>
  <c r="M1144" i="5" s="1"/>
  <c r="L1577" i="5"/>
  <c r="M1577" i="5" s="1"/>
  <c r="L1505" i="5"/>
  <c r="M1505" i="5" s="1"/>
  <c r="L1393" i="5"/>
  <c r="M1393" i="5" s="1"/>
  <c r="L949" i="5"/>
  <c r="M949" i="5" s="1"/>
  <c r="L427" i="5"/>
  <c r="M427" i="5" s="1"/>
  <c r="L829" i="5"/>
  <c r="M829" i="5" s="1"/>
  <c r="L835" i="5"/>
  <c r="M835" i="5" s="1"/>
  <c r="L1538" i="5"/>
  <c r="M1538" i="5" s="1"/>
  <c r="L347" i="5"/>
  <c r="M347" i="5" s="1"/>
  <c r="L544" i="5"/>
  <c r="M544" i="5" s="1"/>
  <c r="L703" i="5"/>
  <c r="M703" i="5" s="1"/>
  <c r="L397" i="5"/>
  <c r="M397" i="5" s="1"/>
  <c r="L701" i="5"/>
  <c r="M701" i="5" s="1"/>
  <c r="L488" i="5"/>
  <c r="M488" i="5" s="1"/>
  <c r="L1015" i="5"/>
  <c r="M1015" i="5" s="1"/>
  <c r="L1201" i="5"/>
  <c r="M1201" i="5" s="1"/>
  <c r="L1381" i="5"/>
  <c r="M1381" i="5" s="1"/>
  <c r="L273" i="5"/>
  <c r="M273" i="5" s="1"/>
  <c r="L1504" i="5"/>
  <c r="M1504" i="5" s="1"/>
  <c r="L1150" i="5"/>
  <c r="M1150" i="5" s="1"/>
  <c r="L1289" i="5"/>
  <c r="M1289" i="5" s="1"/>
  <c r="L758" i="5"/>
  <c r="M758" i="5" s="1"/>
  <c r="L954" i="5"/>
  <c r="M954" i="5" s="1"/>
  <c r="L880" i="5"/>
  <c r="M880" i="5" s="1"/>
  <c r="L1499" i="5"/>
  <c r="M1499" i="5" s="1"/>
  <c r="L214" i="5"/>
  <c r="M214" i="5" s="1"/>
  <c r="L1640" i="5"/>
  <c r="M1640" i="5" s="1"/>
  <c r="L815" i="5"/>
  <c r="M815" i="5" s="1"/>
  <c r="L514" i="5"/>
  <c r="M514" i="5" s="1"/>
  <c r="L532" i="5"/>
  <c r="M532" i="5" s="1"/>
  <c r="L244" i="5"/>
  <c r="M244" i="5" s="1"/>
  <c r="L1027" i="5"/>
  <c r="M1027" i="5" s="1"/>
  <c r="L176" i="5"/>
  <c r="M176" i="5" s="1"/>
  <c r="L460" i="5"/>
  <c r="M460" i="5" s="1"/>
  <c r="L662" i="5"/>
  <c r="M662" i="5" s="1"/>
  <c r="L1498" i="5"/>
  <c r="M1498" i="5" s="1"/>
  <c r="L1304" i="5"/>
  <c r="M1304" i="5" s="1"/>
  <c r="L1529" i="5"/>
  <c r="M1529" i="5" s="1"/>
  <c r="L1141" i="5"/>
  <c r="M1141" i="5" s="1"/>
  <c r="L1582" i="5"/>
  <c r="M1582" i="5" s="1"/>
  <c r="L1711" i="5"/>
  <c r="M1711" i="5" s="1"/>
  <c r="L1348" i="5"/>
  <c r="M1348" i="5" s="1"/>
  <c r="L1324" i="5"/>
  <c r="M1324" i="5" s="1"/>
  <c r="L850" i="5"/>
  <c r="M850" i="5" s="1"/>
  <c r="L1140" i="5"/>
  <c r="M1140" i="5" s="1"/>
  <c r="L505" i="5"/>
  <c r="M505" i="5" s="1"/>
  <c r="L760" i="5"/>
  <c r="M760" i="5" s="1"/>
  <c r="L1816" i="5"/>
  <c r="M1816" i="5" s="1"/>
  <c r="L289" i="5"/>
  <c r="M289" i="5" s="1"/>
  <c r="L904" i="5"/>
  <c r="M904" i="5" s="1"/>
  <c r="L326" i="5"/>
  <c r="M326" i="5" s="1"/>
  <c r="L388" i="5"/>
  <c r="M388" i="5" s="1"/>
  <c r="L508" i="5"/>
  <c r="M508" i="5" s="1"/>
  <c r="L1109" i="5"/>
  <c r="M1109" i="5" s="1"/>
  <c r="L572" i="5"/>
  <c r="M572" i="5" s="1"/>
  <c r="L260" i="5"/>
  <c r="M260" i="5" s="1"/>
  <c r="L178" i="5"/>
  <c r="M178" i="5" s="1"/>
  <c r="L1034" i="5"/>
  <c r="M1034" i="5" s="1"/>
  <c r="L1187" i="5"/>
  <c r="M1187" i="5" s="1"/>
  <c r="L1724" i="5"/>
  <c r="M1724" i="5" s="1"/>
  <c r="L1591" i="5"/>
  <c r="M1591" i="5" s="1"/>
  <c r="L1726" i="5"/>
  <c r="M1726" i="5" s="1"/>
  <c r="L1642" i="5"/>
  <c r="M1642" i="5" s="1"/>
  <c r="L1522" i="5"/>
  <c r="M1522" i="5" s="1"/>
  <c r="L852" i="5"/>
  <c r="M852" i="5" s="1"/>
  <c r="L1687" i="5"/>
  <c r="M1687" i="5" s="1"/>
  <c r="L1784" i="5"/>
  <c r="M1784" i="5" s="1"/>
  <c r="L1415" i="5"/>
  <c r="M1415" i="5" s="1"/>
  <c r="L796" i="5"/>
  <c r="M796" i="5" s="1"/>
  <c r="L674" i="5"/>
  <c r="M674" i="5" s="1"/>
  <c r="L1318" i="5"/>
  <c r="M1318" i="5" s="1"/>
  <c r="L808" i="5"/>
  <c r="M808" i="5" s="1"/>
  <c r="L149" i="5"/>
  <c r="M149" i="5" s="1"/>
  <c r="L811" i="5"/>
  <c r="M811" i="5" s="1"/>
  <c r="L409" i="5"/>
  <c r="M409" i="5" s="1"/>
  <c r="L512" i="5"/>
  <c r="M512" i="5" s="1"/>
  <c r="L605" i="5"/>
  <c r="M605" i="5" s="1"/>
  <c r="L169" i="5"/>
  <c r="M169" i="5" s="1"/>
  <c r="L947" i="5"/>
  <c r="M947" i="5" s="1"/>
  <c r="L640" i="5"/>
  <c r="M640" i="5" s="1"/>
  <c r="L806" i="5"/>
  <c r="M806" i="5" s="1"/>
  <c r="L1603" i="5"/>
  <c r="M1603" i="5" s="1"/>
  <c r="L1598" i="5"/>
  <c r="M1598" i="5" s="1"/>
  <c r="L1283" i="5"/>
  <c r="M1283" i="5" s="1"/>
  <c r="L1475" i="5"/>
  <c r="M1475" i="5" s="1"/>
  <c r="L1160" i="5"/>
  <c r="M1160" i="5" s="1"/>
  <c r="L1178" i="5"/>
  <c r="M1178" i="5" s="1"/>
  <c r="L1012" i="5"/>
  <c r="M1012" i="5" s="1"/>
  <c r="L1657" i="5"/>
  <c r="M1657" i="5" s="1"/>
  <c r="L860" i="5"/>
  <c r="M860" i="5" s="1"/>
  <c r="L1799" i="5"/>
  <c r="M1799" i="5" s="1"/>
  <c r="L391" i="5"/>
  <c r="M391" i="5" s="1"/>
  <c r="L185" i="5"/>
  <c r="M185" i="5" s="1"/>
  <c r="L1592" i="5"/>
  <c r="M1592" i="5" s="1"/>
  <c r="L259" i="5"/>
  <c r="M259" i="5" s="1"/>
  <c r="L485" i="5"/>
  <c r="M485" i="5" s="1"/>
  <c r="L337" i="5"/>
  <c r="M337" i="5" s="1"/>
  <c r="L590" i="5"/>
  <c r="M590" i="5" s="1"/>
  <c r="L734" i="5"/>
  <c r="M734" i="5" s="1"/>
  <c r="L1025" i="5"/>
  <c r="M1025" i="5" s="1"/>
  <c r="L716" i="5"/>
  <c r="M716" i="5" s="1"/>
  <c r="L873" i="5"/>
  <c r="M873" i="5" s="1"/>
  <c r="L998" i="5"/>
  <c r="M998" i="5" s="1"/>
  <c r="L1747" i="5"/>
  <c r="M1747" i="5" s="1"/>
  <c r="L1244" i="5"/>
  <c r="M1244" i="5" s="1"/>
  <c r="L639" i="5"/>
  <c r="M639" i="5" s="1"/>
  <c r="L1552" i="5"/>
  <c r="M1552" i="5" s="1"/>
  <c r="L1622" i="5"/>
  <c r="M1622" i="5" s="1"/>
  <c r="L1463" i="5"/>
  <c r="M1463" i="5" s="1"/>
  <c r="L1354" i="5"/>
  <c r="M1354" i="5" s="1"/>
  <c r="L1262" i="5"/>
  <c r="M1262" i="5" s="1"/>
  <c r="L936" i="5"/>
  <c r="M936" i="5" s="1"/>
  <c r="L1165" i="5"/>
  <c r="M1165" i="5" s="1"/>
  <c r="L831" i="5"/>
  <c r="M831" i="5" s="1"/>
  <c r="L131" i="5"/>
  <c r="M131" i="5" s="1"/>
  <c r="L1828" i="5"/>
  <c r="M1828" i="5" s="1"/>
  <c r="L202" i="5"/>
  <c r="M202" i="5" s="1"/>
  <c r="L406" i="5"/>
  <c r="M406" i="5" s="1"/>
  <c r="L416" i="5"/>
  <c r="M416" i="5" s="1"/>
  <c r="L139" i="5"/>
  <c r="M139" i="5" s="1"/>
  <c r="L911" i="5"/>
  <c r="M911" i="5" s="1"/>
  <c r="L817" i="5"/>
  <c r="M817" i="5" s="1"/>
  <c r="L632" i="5"/>
  <c r="M632" i="5" s="1"/>
  <c r="L944" i="5"/>
  <c r="M944" i="5" s="1"/>
  <c r="L1250" i="5"/>
  <c r="M1250" i="5" s="1"/>
  <c r="L1345" i="5"/>
  <c r="M1345" i="5" s="1"/>
  <c r="L1022" i="5"/>
  <c r="M1022" i="5" s="1"/>
  <c r="L1813" i="5"/>
  <c r="M1813" i="5" s="1"/>
  <c r="L570" i="5"/>
  <c r="M570" i="5" s="1"/>
  <c r="L934" i="5"/>
  <c r="M934" i="5" s="1"/>
  <c r="L1424" i="5"/>
  <c r="M1424" i="5" s="1"/>
  <c r="L581" i="5"/>
  <c r="M581" i="5" s="1"/>
  <c r="L833" i="5"/>
  <c r="M833" i="5" s="1"/>
  <c r="L235" i="5"/>
  <c r="M235" i="5" s="1"/>
  <c r="L1466" i="5"/>
  <c r="M1466" i="5" s="1"/>
  <c r="L1409" i="5"/>
  <c r="M1409" i="5" s="1"/>
  <c r="L371" i="5"/>
  <c r="M371" i="5" s="1"/>
  <c r="L278" i="5"/>
  <c r="M278" i="5" s="1"/>
  <c r="L623" i="5"/>
  <c r="M623" i="5" s="1"/>
  <c r="L670" i="5"/>
  <c r="M670" i="5" s="1"/>
  <c r="L604" i="5"/>
  <c r="M604" i="5" s="1"/>
  <c r="L286" i="5"/>
  <c r="M286" i="5" s="1"/>
  <c r="L356" i="5"/>
  <c r="M356" i="5" s="1"/>
  <c r="L1064" i="5"/>
  <c r="M1064" i="5" s="1"/>
  <c r="L676" i="5"/>
  <c r="M676" i="5" s="1"/>
  <c r="L575" i="5"/>
  <c r="M575" i="5" s="1"/>
  <c r="L1613" i="5"/>
  <c r="M1613" i="5" s="1"/>
  <c r="L1462" i="5"/>
  <c r="M1462" i="5" s="1"/>
  <c r="L1783" i="5"/>
  <c r="M1783" i="5" s="1"/>
  <c r="L1369" i="5"/>
  <c r="M1369" i="5" s="1"/>
  <c r="L1148" i="5"/>
  <c r="M1148" i="5" s="1"/>
  <c r="L1844" i="5"/>
  <c r="M1844" i="5" s="1"/>
  <c r="L1579" i="5"/>
  <c r="M1579" i="5" s="1"/>
  <c r="L1429" i="5"/>
  <c r="M1429" i="5" s="1"/>
  <c r="L1364" i="5"/>
  <c r="M1364" i="5" s="1"/>
  <c r="L1691" i="5"/>
  <c r="M1691" i="5" s="1"/>
  <c r="L856" i="5"/>
  <c r="M856" i="5" s="1"/>
  <c r="L1213" i="5"/>
  <c r="M1213" i="5" s="1"/>
  <c r="L867" i="5"/>
  <c r="M867" i="5" s="1"/>
  <c r="L233" i="5"/>
  <c r="M233" i="5" s="1"/>
  <c r="L861" i="5"/>
  <c r="M861" i="5" s="1"/>
  <c r="L1708" i="5"/>
  <c r="M1708" i="5" s="1"/>
  <c r="L704" i="5"/>
  <c r="M704" i="5" s="1"/>
  <c r="L812" i="5"/>
  <c r="M812" i="5" s="1"/>
  <c r="L719" i="5"/>
  <c r="M719" i="5" s="1"/>
  <c r="L970" i="5"/>
  <c r="M970" i="5" s="1"/>
  <c r="L1238" i="5"/>
  <c r="M1238" i="5" s="1"/>
  <c r="L1361" i="5"/>
  <c r="M1361" i="5" s="1"/>
  <c r="L742" i="5"/>
  <c r="M742" i="5" s="1"/>
  <c r="L1634" i="5"/>
  <c r="M1634" i="5" s="1"/>
  <c r="L1403" i="5"/>
  <c r="M1403" i="5" s="1"/>
  <c r="L1241" i="5"/>
  <c r="M1241" i="5" s="1"/>
  <c r="L858" i="5"/>
  <c r="M858" i="5" s="1"/>
  <c r="L1075" i="5"/>
  <c r="M1075" i="5" s="1"/>
  <c r="L1749" i="5"/>
  <c r="M1749" i="5" s="1"/>
  <c r="L1028" i="5"/>
  <c r="M1028" i="5" s="1"/>
  <c r="L1350" i="5"/>
  <c r="M1350" i="5" s="1"/>
  <c r="L893" i="5"/>
  <c r="M893" i="5" s="1"/>
  <c r="L1561" i="5"/>
  <c r="M1561" i="5" s="1"/>
  <c r="L158" i="5"/>
  <c r="M158" i="5" s="1"/>
  <c r="L548" i="5"/>
  <c r="M548" i="5" s="1"/>
  <c r="L620" i="5"/>
  <c r="M620" i="5" s="1"/>
  <c r="L955" i="5"/>
  <c r="M955" i="5" s="1"/>
  <c r="L892" i="5"/>
  <c r="M892" i="5" s="1"/>
  <c r="L686" i="5"/>
  <c r="M686" i="5" s="1"/>
  <c r="L802" i="5"/>
  <c r="M802" i="5" s="1"/>
  <c r="L920" i="5"/>
  <c r="M920" i="5" s="1"/>
  <c r="L1669" i="5"/>
  <c r="M1669" i="5" s="1"/>
  <c r="L1385" i="5"/>
  <c r="M1385" i="5" s="1"/>
  <c r="L1627" i="5"/>
  <c r="M1627" i="5" s="1"/>
  <c r="L1154" i="5"/>
  <c r="M1154" i="5" s="1"/>
  <c r="L1768" i="5"/>
  <c r="M1768" i="5" s="1"/>
  <c r="L1748" i="5"/>
  <c r="M1748" i="5" s="1"/>
  <c r="L1400" i="5"/>
  <c r="M1400" i="5" s="1"/>
  <c r="L1426" i="5"/>
  <c r="M1426" i="5" s="1"/>
  <c r="L1835" i="5"/>
  <c r="M1835" i="5" s="1"/>
  <c r="L1556" i="5"/>
  <c r="M1556" i="5" s="1"/>
  <c r="L722" i="5"/>
  <c r="M722" i="5" s="1"/>
  <c r="L241" i="5"/>
  <c r="M241" i="5" s="1"/>
  <c r="L1523" i="5"/>
  <c r="M1523" i="5" s="1"/>
  <c r="L415" i="5"/>
  <c r="M415" i="5" s="1"/>
  <c r="L673" i="5"/>
  <c r="M673" i="5" s="1"/>
  <c r="L341" i="5"/>
  <c r="M341" i="5" s="1"/>
  <c r="L466" i="5"/>
  <c r="M466" i="5" s="1"/>
  <c r="L332" i="5"/>
  <c r="M332" i="5" s="1"/>
  <c r="L251" i="5"/>
  <c r="M251" i="5" s="1"/>
  <c r="L718" i="5"/>
  <c r="M718" i="5" s="1"/>
  <c r="L302" i="5"/>
  <c r="M302" i="5" s="1"/>
  <c r="L227" i="5"/>
  <c r="M227" i="5" s="1"/>
  <c r="L1301" i="5"/>
  <c r="M1301" i="5" s="1"/>
  <c r="L1795" i="5"/>
  <c r="M1795" i="5" s="1"/>
  <c r="L1645" i="5"/>
  <c r="M1645" i="5" s="1"/>
  <c r="L1804" i="5"/>
  <c r="M1804" i="5" s="1"/>
  <c r="L1849" i="5"/>
  <c r="M1849" i="5" s="1"/>
  <c r="L1541" i="5"/>
  <c r="M1541" i="5" s="1"/>
  <c r="L916" i="5"/>
  <c r="M916" i="5" s="1"/>
  <c r="L1829" i="5"/>
  <c r="M1829" i="5" s="1"/>
  <c r="L509" i="5"/>
  <c r="M509" i="5" s="1"/>
  <c r="L1261" i="5"/>
  <c r="M1261" i="5" s="1"/>
  <c r="L1702" i="5"/>
  <c r="M1702" i="5" s="1"/>
  <c r="L825" i="5"/>
  <c r="M825" i="5" s="1"/>
  <c r="L320" i="5"/>
  <c r="M320" i="5" s="1"/>
  <c r="L595" i="5"/>
  <c r="M595" i="5" s="1"/>
  <c r="L298" i="5"/>
  <c r="M298" i="5" s="1"/>
  <c r="L907" i="5"/>
  <c r="M907" i="5" s="1"/>
  <c r="L721" i="5"/>
  <c r="M721" i="5" s="1"/>
  <c r="L154" i="5"/>
  <c r="M154" i="5" s="1"/>
  <c r="L268" i="5"/>
  <c r="M268" i="5" s="1"/>
  <c r="L887" i="5"/>
  <c r="M887" i="5" s="1"/>
  <c r="L1129" i="5"/>
  <c r="M1129" i="5" s="1"/>
  <c r="L1757" i="5"/>
  <c r="M1757" i="5" s="1"/>
  <c r="L1693" i="5"/>
  <c r="M1693" i="5" s="1"/>
  <c r="L1327" i="5"/>
  <c r="M1327" i="5" s="1"/>
  <c r="L1222" i="5"/>
  <c r="M1222" i="5" s="1"/>
  <c r="L1325" i="5"/>
  <c r="M1325" i="5" s="1"/>
  <c r="L1279" i="5"/>
  <c r="M1279" i="5" s="1"/>
  <c r="L1259" i="5"/>
  <c r="M1259" i="5" s="1"/>
  <c r="L1681" i="5"/>
  <c r="M1681" i="5" s="1"/>
  <c r="L1667" i="5"/>
  <c r="M1667" i="5" s="1"/>
  <c r="L862" i="5"/>
  <c r="M862" i="5" s="1"/>
  <c r="L166" i="5"/>
  <c r="M166" i="5" s="1"/>
  <c r="L443" i="5"/>
  <c r="M443" i="5" s="1"/>
  <c r="L881" i="5"/>
  <c r="M881" i="5" s="1"/>
  <c r="L325" i="5"/>
  <c r="M325" i="5" s="1"/>
  <c r="L394" i="5"/>
  <c r="M394" i="5" s="1"/>
  <c r="L311" i="5"/>
  <c r="M311" i="5" s="1"/>
  <c r="L901" i="5"/>
  <c r="M901" i="5" s="1"/>
  <c r="L1097" i="5"/>
  <c r="M1097" i="5" s="1"/>
  <c r="L1070" i="5"/>
  <c r="M1070" i="5" s="1"/>
  <c r="L992" i="5"/>
  <c r="M992" i="5" s="1"/>
  <c r="L730" i="5"/>
  <c r="M730" i="5" s="1"/>
  <c r="L995" i="5"/>
  <c r="M995" i="5" s="1"/>
  <c r="L1842" i="5"/>
  <c r="M1842" i="5" s="1"/>
  <c r="L1288" i="5"/>
  <c r="M1288" i="5" s="1"/>
  <c r="L1133" i="5"/>
  <c r="M1133" i="5" s="1"/>
  <c r="L1606" i="5"/>
  <c r="M1606" i="5" s="1"/>
  <c r="L1753" i="5"/>
  <c r="M1753" i="5" s="1"/>
  <c r="L1549" i="5"/>
  <c r="M1549" i="5" s="1"/>
  <c r="L1490" i="5"/>
  <c r="M1490" i="5" s="1"/>
  <c r="L1193" i="5"/>
  <c r="M1193" i="5" s="1"/>
  <c r="L1824" i="5"/>
  <c r="M1824" i="5" s="1"/>
  <c r="L879" i="5"/>
  <c r="M879" i="5" s="1"/>
  <c r="L985" i="5"/>
  <c r="M985" i="5" s="1"/>
  <c r="L173" i="5"/>
  <c r="M173" i="5" s="1"/>
  <c r="L1703" i="5"/>
  <c r="M1703" i="5" s="1"/>
  <c r="L680" i="5"/>
  <c r="M680" i="5" s="1"/>
  <c r="L638" i="5"/>
  <c r="M638" i="5" s="1"/>
  <c r="L349" i="5"/>
  <c r="M349" i="5" s="1"/>
  <c r="L271" i="5"/>
  <c r="M271" i="5" s="1"/>
  <c r="L689" i="5"/>
  <c r="M689" i="5" s="1"/>
  <c r="L752" i="5"/>
  <c r="M752" i="5" s="1"/>
  <c r="L1073" i="5"/>
  <c r="M1073" i="5" s="1"/>
  <c r="L1210" i="5"/>
  <c r="M1210" i="5" s="1"/>
  <c r="L1727" i="5"/>
  <c r="M1727" i="5" s="1"/>
  <c r="L1394" i="5"/>
  <c r="M1394" i="5" s="1"/>
  <c r="L1208" i="5"/>
  <c r="M1208" i="5" s="1"/>
  <c r="L288" i="5"/>
  <c r="M288" i="5" s="1"/>
  <c r="L1196" i="5"/>
  <c r="M1196" i="5" s="1"/>
  <c r="L1228" i="5"/>
  <c r="M1228" i="5" s="1"/>
  <c r="L1531" i="5"/>
  <c r="M1531" i="5" s="1"/>
  <c r="L1390" i="5"/>
  <c r="M1390" i="5" s="1"/>
  <c r="L830" i="5"/>
  <c r="M830" i="5" s="1"/>
  <c r="L340" i="5"/>
  <c r="M340" i="5" s="1"/>
  <c r="L1697" i="5"/>
  <c r="M1697" i="5" s="1"/>
  <c r="L962" i="5"/>
  <c r="M962" i="5" s="1"/>
  <c r="L439" i="5"/>
  <c r="M439" i="5" s="1"/>
  <c r="L137" i="5"/>
  <c r="M137" i="5" s="1"/>
  <c r="L886" i="5"/>
  <c r="M886" i="5" s="1"/>
  <c r="L140" i="5"/>
  <c r="M140" i="5" s="1"/>
  <c r="L770" i="5"/>
  <c r="M770" i="5" s="1"/>
  <c r="L628" i="5"/>
  <c r="M628" i="5" s="1"/>
  <c r="L295" i="5"/>
  <c r="M295" i="5" s="1"/>
  <c r="L164" i="5"/>
  <c r="M164" i="5" s="1"/>
  <c r="L671" i="5"/>
  <c r="M671" i="5" s="1"/>
  <c r="L679" i="5"/>
  <c r="M679" i="5" s="1"/>
  <c r="L1805" i="5"/>
  <c r="M1805" i="5" s="1"/>
  <c r="L1660" i="5"/>
  <c r="M1660" i="5" s="1"/>
  <c r="L1847" i="5"/>
  <c r="M1847" i="5" s="1"/>
  <c r="L1699" i="5"/>
  <c r="M1699" i="5" s="1"/>
  <c r="L1258" i="5"/>
  <c r="M1258" i="5" s="1"/>
  <c r="L731" i="5"/>
  <c r="M731" i="5" s="1"/>
  <c r="L1729" i="5"/>
  <c r="M1729" i="5" s="1"/>
  <c r="L1421" i="5"/>
  <c r="M1421" i="5" s="1"/>
  <c r="L1420" i="5"/>
  <c r="M1420" i="5" s="1"/>
  <c r="L1051" i="5"/>
  <c r="M1051" i="5" s="1"/>
  <c r="L868" i="5"/>
  <c r="M868" i="5" s="1"/>
  <c r="L250" i="5"/>
  <c r="M250" i="5" s="1"/>
  <c r="L1694" i="5"/>
  <c r="M1694" i="5" s="1"/>
  <c r="L1044" i="5"/>
  <c r="M1044" i="5" s="1"/>
  <c r="L292" i="5"/>
  <c r="M292" i="5" s="1"/>
  <c r="L1270" i="5"/>
  <c r="M1270" i="5" s="1"/>
  <c r="L844" i="5"/>
  <c r="M844" i="5" s="1"/>
  <c r="L484" i="5"/>
  <c r="M484" i="5" s="1"/>
  <c r="L1661" i="5"/>
  <c r="M1661" i="5" s="1"/>
  <c r="L601" i="5"/>
  <c r="M601" i="5" s="1"/>
  <c r="L791" i="5"/>
  <c r="M791" i="5" s="1"/>
  <c r="L1643" i="5"/>
  <c r="M1643" i="5" s="1"/>
  <c r="L476" i="5"/>
  <c r="M476" i="5" s="1"/>
  <c r="L1471" i="5"/>
  <c r="M1471" i="5" s="1"/>
  <c r="L1671" i="5"/>
  <c r="M1671" i="5" s="1"/>
  <c r="L922" i="5"/>
  <c r="M922" i="5" s="1"/>
  <c r="L1837" i="5"/>
  <c r="M1837" i="5" s="1"/>
  <c r="L1652" i="5"/>
  <c r="M1652" i="5" s="1"/>
  <c r="L1003" i="5"/>
  <c r="M1003" i="5" s="1"/>
  <c r="L1741" i="5"/>
  <c r="M1741" i="5" s="1"/>
  <c r="L1306" i="5"/>
  <c r="M1306" i="5" s="1"/>
  <c r="L757" i="5"/>
  <c r="M757" i="5" s="1"/>
  <c r="L1709" i="5"/>
  <c r="M1709" i="5" s="1"/>
  <c r="L355" i="5"/>
  <c r="M355" i="5" s="1"/>
  <c r="L976" i="5"/>
  <c r="M976" i="5" s="1"/>
  <c r="L451" i="5"/>
  <c r="M451" i="5" s="1"/>
  <c r="L967" i="5"/>
  <c r="M967" i="5" s="1"/>
  <c r="L1654" i="5"/>
  <c r="M1654" i="5" s="1"/>
  <c r="L380" i="5"/>
  <c r="M380" i="5" s="1"/>
  <c r="L1555" i="5"/>
  <c r="M1555" i="5" s="1"/>
  <c r="L376" i="5"/>
  <c r="M376" i="5" s="1"/>
  <c r="L1787" i="5"/>
  <c r="M1787" i="5" s="1"/>
  <c r="L877" i="5"/>
  <c r="M877" i="5" s="1"/>
  <c r="L370" i="5"/>
  <c r="M370" i="5" s="1"/>
  <c r="L1789" i="5"/>
  <c r="M1789" i="5" s="1"/>
  <c r="L541" i="5"/>
  <c r="M541" i="5" s="1"/>
  <c r="L419" i="5"/>
  <c r="M419" i="5" s="1"/>
  <c r="L1571" i="5"/>
  <c r="M1571" i="5" s="1"/>
  <c r="L215" i="5"/>
  <c r="M215" i="5" s="1"/>
  <c r="L1823" i="5"/>
  <c r="M1823" i="5" s="1"/>
  <c r="L1311" i="5"/>
  <c r="M1311" i="5" s="1"/>
  <c r="L749" i="5"/>
  <c r="M749" i="5" s="1"/>
  <c r="L1565" i="5"/>
  <c r="M1565" i="5" s="1"/>
  <c r="L218" i="5"/>
  <c r="M218" i="5" s="1"/>
  <c r="L665" i="5"/>
  <c r="M665" i="5" s="1"/>
  <c r="L1334" i="5"/>
  <c r="M1334" i="5" s="1"/>
  <c r="L196" i="5"/>
  <c r="M196" i="5" s="1"/>
  <c r="L1595" i="5"/>
  <c r="M1595" i="5" s="1"/>
  <c r="L1245" i="5"/>
  <c r="M1245" i="5" s="1"/>
  <c r="L414" i="5"/>
  <c r="M414" i="5" s="1"/>
  <c r="L1838" i="5"/>
  <c r="M1838" i="5" s="1"/>
  <c r="L1774" i="5"/>
  <c r="M1774" i="5" s="1"/>
  <c r="L188" i="5"/>
  <c r="M188" i="5" s="1"/>
  <c r="L828" i="5"/>
  <c r="M828" i="5" s="1"/>
  <c r="L855" i="5"/>
  <c r="M855" i="5" s="1"/>
  <c r="L611" i="5"/>
  <c r="M611" i="5" s="1"/>
  <c r="L1469" i="5"/>
  <c r="M1469" i="5" s="1"/>
  <c r="L1688" i="5"/>
  <c r="M1688" i="5" s="1"/>
  <c r="L1330" i="5"/>
  <c r="M1330" i="5" s="1"/>
  <c r="L1018" i="5"/>
  <c r="M1018" i="5" s="1"/>
  <c r="L335" i="5"/>
  <c r="M335" i="5" s="1"/>
  <c r="L1568" i="5"/>
  <c r="M1568" i="5" s="1"/>
  <c r="L1090" i="5"/>
  <c r="M1090" i="5" s="1"/>
  <c r="L956" i="5"/>
  <c r="M956" i="5" s="1"/>
  <c r="L1574" i="5"/>
  <c r="M1574" i="5" s="1"/>
  <c r="L1181" i="5"/>
  <c r="M1181" i="5" s="1"/>
  <c r="L503" i="5"/>
  <c r="M503" i="5" s="1"/>
  <c r="L1349" i="5"/>
  <c r="M1349" i="5" s="1"/>
  <c r="L859" i="5"/>
  <c r="M859" i="5" s="1"/>
  <c r="L647" i="5"/>
  <c r="M647" i="5" s="1"/>
  <c r="L1532" i="5"/>
  <c r="M1532" i="5" s="1"/>
  <c r="L148" i="5"/>
  <c r="M148" i="5" s="1"/>
  <c r="L610" i="5"/>
  <c r="M610" i="5" s="1"/>
  <c r="L1456" i="5"/>
  <c r="M1456" i="5" s="1"/>
  <c r="L709" i="5"/>
  <c r="M709" i="5" s="1"/>
  <c r="L1715" i="5"/>
  <c r="M1715" i="5" s="1"/>
  <c r="L1267" i="5"/>
  <c r="M1267" i="5" s="1"/>
  <c r="L1021" i="5"/>
  <c r="M1021" i="5" s="1"/>
  <c r="L1151" i="5"/>
  <c r="M1151" i="5" s="1"/>
  <c r="L598" i="5"/>
  <c r="M598" i="5" s="1"/>
  <c r="L584" i="5"/>
  <c r="M584" i="5" s="1"/>
  <c r="L1229" i="5"/>
  <c r="M1229" i="5" s="1"/>
  <c r="L688" i="5"/>
  <c r="M688" i="5" s="1"/>
  <c r="L359" i="5"/>
  <c r="M359" i="5" s="1"/>
  <c r="L1655" i="5"/>
  <c r="M1655" i="5" s="1"/>
  <c r="L874" i="5"/>
  <c r="M874" i="5" s="1"/>
  <c r="L389" i="5"/>
  <c r="M389" i="5" s="1"/>
  <c r="L1214" i="5"/>
  <c r="M1214" i="5" s="1"/>
  <c r="L232" i="5"/>
  <c r="M232" i="5" s="1"/>
  <c r="L946" i="5"/>
  <c r="M946" i="5" s="1"/>
  <c r="L1450" i="5"/>
  <c r="M1450" i="5" s="1"/>
  <c r="L1352" i="5"/>
  <c r="M1352" i="5" s="1"/>
  <c r="L953" i="5"/>
  <c r="M953" i="5" s="1"/>
  <c r="L527" i="5"/>
  <c r="M527" i="5" s="1"/>
  <c r="L890" i="5"/>
  <c r="M890" i="5" s="1"/>
  <c r="L1433" i="5"/>
  <c r="M1433" i="5" s="1"/>
  <c r="L475" i="5"/>
  <c r="M475" i="5" s="1"/>
  <c r="L1696" i="5"/>
  <c r="M1696" i="5" s="1"/>
  <c r="L1633" i="5"/>
  <c r="M1633" i="5" s="1"/>
  <c r="L745" i="5"/>
  <c r="M745" i="5" s="1"/>
  <c r="L1273" i="5"/>
  <c r="M1273" i="5" s="1"/>
  <c r="L643" i="5"/>
  <c r="M643" i="5" s="1"/>
  <c r="L805" i="5"/>
  <c r="M805" i="5" s="1"/>
  <c r="L1418" i="5"/>
  <c r="M1418" i="5" s="1"/>
  <c r="L1087" i="5"/>
  <c r="M1087" i="5" s="1"/>
  <c r="L181" i="5"/>
  <c r="M181" i="5" s="1"/>
  <c r="L1198" i="5"/>
  <c r="M1198" i="5" s="1"/>
  <c r="L520" i="5"/>
  <c r="M520" i="5" s="1"/>
  <c r="L635" i="5"/>
  <c r="M635" i="5" s="1"/>
  <c r="L1465" i="5"/>
  <c r="M1465" i="5" s="1"/>
  <c r="L263" i="5"/>
  <c r="M263" i="5" s="1"/>
  <c r="L1820" i="5"/>
  <c r="M1820" i="5" s="1"/>
  <c r="L959" i="5"/>
  <c r="M959" i="5" s="1"/>
  <c r="L418" i="5"/>
  <c r="M418" i="5" s="1"/>
  <c r="L1457" i="5"/>
  <c r="M1457" i="5" s="1"/>
  <c r="L1142" i="5"/>
  <c r="M1142" i="5" s="1"/>
  <c r="L1625" i="5"/>
  <c r="M1625" i="5" s="1"/>
  <c r="L1412" i="5"/>
  <c r="M1412" i="5" s="1"/>
  <c r="L223" i="5"/>
  <c r="M223" i="5" s="1"/>
  <c r="L1733" i="5"/>
  <c r="M1733" i="5" s="1"/>
  <c r="L586" i="5"/>
  <c r="M586" i="5" s="1"/>
  <c r="L470" i="5"/>
  <c r="M470" i="5" s="1"/>
  <c r="L1108" i="5"/>
  <c r="M1108" i="5" s="1"/>
  <c r="L971" i="5"/>
  <c r="M971" i="5" s="1"/>
  <c r="L1223" i="5"/>
  <c r="M1223" i="5" s="1"/>
  <c r="L161" i="5"/>
  <c r="M161" i="5" s="1"/>
  <c r="L1564" i="5"/>
  <c r="M1564" i="5" s="1"/>
  <c r="L281" i="5"/>
  <c r="M281" i="5" s="1"/>
  <c r="L1487" i="5"/>
  <c r="M1487" i="5" s="1"/>
  <c r="L179" i="5"/>
  <c r="M179" i="5" s="1"/>
  <c r="L763" i="5"/>
  <c r="M763" i="5" s="1"/>
  <c r="L1763" i="5"/>
  <c r="M1763" i="5" s="1"/>
  <c r="L728" i="5"/>
  <c r="M728" i="5" s="1"/>
  <c r="L917" i="5"/>
  <c r="M917" i="5" s="1"/>
  <c r="L1169" i="5"/>
  <c r="M1169" i="5" s="1"/>
  <c r="L608" i="5"/>
  <c r="M608" i="5" s="1"/>
  <c r="L1060" i="5"/>
  <c r="M1060" i="5" s="1"/>
  <c r="L401" i="5"/>
  <c r="M401" i="5" s="1"/>
  <c r="L1124" i="5"/>
  <c r="M1124" i="5" s="1"/>
  <c r="L751" i="5"/>
  <c r="M751" i="5" s="1"/>
  <c r="L515" i="5"/>
  <c r="M515" i="5" s="1"/>
  <c r="L1232" i="5"/>
  <c r="M1232" i="5" s="1"/>
  <c r="L838" i="5"/>
  <c r="M838" i="5" s="1"/>
  <c r="L800" i="5"/>
  <c r="M800" i="5" s="1"/>
  <c r="L782" i="5"/>
  <c r="M782" i="5" s="1"/>
  <c r="L269" i="5"/>
  <c r="M269" i="5" s="1"/>
  <c r="L1672" i="5"/>
  <c r="M1672" i="5" s="1"/>
  <c r="L175" i="5"/>
  <c r="M175" i="5" s="1"/>
  <c r="L1081" i="5"/>
  <c r="M1081" i="5" s="1"/>
  <c r="L526" i="5"/>
  <c r="M526" i="5" s="1"/>
  <c r="L299" i="5"/>
  <c r="M299" i="5" s="1"/>
  <c r="L1094" i="5"/>
  <c r="M1094" i="5" s="1"/>
  <c r="L1207" i="5"/>
  <c r="M1207" i="5" s="1"/>
  <c r="L280" i="5"/>
  <c r="M280" i="5" s="1"/>
  <c r="L624" i="5"/>
  <c r="M624" i="5" s="1"/>
  <c r="L882" i="5"/>
  <c r="M882" i="5" s="1"/>
  <c r="L768" i="5"/>
  <c r="M768" i="5" s="1"/>
  <c r="L1710" i="5"/>
  <c r="M1710" i="5" s="1"/>
  <c r="L540" i="5"/>
  <c r="M540" i="5" s="1"/>
  <c r="L1569" i="5"/>
  <c r="M1569" i="5" s="1"/>
  <c r="L684" i="5"/>
  <c r="M684" i="5" s="1"/>
  <c r="L741" i="5"/>
  <c r="M741" i="5" s="1"/>
  <c r="L672" i="5"/>
  <c r="M672" i="5" s="1"/>
  <c r="L1557" i="5"/>
  <c r="M1557" i="5" s="1"/>
  <c r="L1212" i="5"/>
  <c r="M1212" i="5" s="1"/>
  <c r="L252" i="5"/>
  <c r="M252" i="5" s="1"/>
  <c r="L534" i="5"/>
  <c r="M534" i="5" s="1"/>
  <c r="L336" i="5"/>
  <c r="M336" i="5" s="1"/>
  <c r="L1752" i="5"/>
  <c r="M1752" i="5" s="1"/>
  <c r="L1533" i="5"/>
  <c r="M1533" i="5" s="1"/>
  <c r="L720" i="5"/>
  <c r="M720" i="5" s="1"/>
  <c r="L927" i="5"/>
  <c r="M927" i="5" s="1"/>
  <c r="L1305" i="5"/>
  <c r="M1305" i="5" s="1"/>
  <c r="L1545" i="5"/>
  <c r="M1545" i="5" s="1"/>
  <c r="L1482" i="5"/>
  <c r="M1482" i="5" s="1"/>
  <c r="L900" i="5"/>
  <c r="M900" i="5" s="1"/>
  <c r="L130" i="5"/>
  <c r="M130" i="5" s="1"/>
  <c r="L1389" i="5"/>
  <c r="M1389" i="5" s="1"/>
  <c r="L1281" i="5"/>
  <c r="M1281" i="5" s="1"/>
  <c r="L960" i="5"/>
  <c r="M960" i="5" s="1"/>
  <c r="L1122" i="5"/>
  <c r="M1122" i="5" s="1"/>
  <c r="L1215" i="5"/>
  <c r="M1215" i="5" s="1"/>
  <c r="L408" i="5"/>
  <c r="M408" i="5" s="1"/>
  <c r="L1581" i="5"/>
  <c r="M1581" i="5" s="1"/>
  <c r="L528" i="5"/>
  <c r="M528" i="5" s="1"/>
  <c r="L1518" i="5"/>
  <c r="M1518" i="5" s="1"/>
  <c r="L558" i="5"/>
  <c r="M558" i="5" s="1"/>
  <c r="L693" i="5"/>
  <c r="M693" i="5" s="1"/>
  <c r="L501" i="5"/>
  <c r="M501" i="5" s="1"/>
  <c r="L984" i="5"/>
  <c r="M984" i="5" s="1"/>
  <c r="L888" i="5"/>
  <c r="M888" i="5" s="1"/>
  <c r="L573" i="5"/>
  <c r="M573" i="5" s="1"/>
  <c r="L678" i="5"/>
  <c r="M678" i="5" s="1"/>
  <c r="L1587" i="5"/>
  <c r="M1587" i="5" s="1"/>
  <c r="L1191" i="5"/>
  <c r="M1191" i="5" s="1"/>
  <c r="L1299" i="5"/>
  <c r="M1299" i="5" s="1"/>
  <c r="L330" i="5"/>
  <c r="M330" i="5" s="1"/>
  <c r="L615" i="5"/>
  <c r="M615" i="5" s="1"/>
  <c r="L420" i="5"/>
  <c r="M420" i="5" s="1"/>
  <c r="L231" i="5"/>
  <c r="M231" i="5" s="1"/>
  <c r="L651" i="5"/>
  <c r="M651" i="5" s="1"/>
  <c r="L1218" i="5"/>
  <c r="M1218" i="5" s="1"/>
  <c r="L1443" i="5"/>
  <c r="M1443" i="5" s="1"/>
  <c r="L1497" i="5"/>
  <c r="M1497" i="5" s="1"/>
  <c r="L666" i="5"/>
  <c r="M666" i="5" s="1"/>
  <c r="L1086" i="5"/>
  <c r="M1086" i="5" s="1"/>
  <c r="L411" i="5"/>
  <c r="M411" i="5" s="1"/>
  <c r="L918" i="5"/>
  <c r="M918" i="5" s="1"/>
  <c r="L1758" i="5"/>
  <c r="M1758" i="5" s="1"/>
  <c r="L459" i="5"/>
  <c r="M459" i="5" s="1"/>
  <c r="L1278" i="5"/>
  <c r="M1278" i="5" s="1"/>
  <c r="L1683" i="5"/>
  <c r="M1683" i="5" s="1"/>
  <c r="L1155" i="5"/>
  <c r="M1155" i="5" s="1"/>
  <c r="L1491" i="5"/>
  <c r="M1491" i="5" s="1"/>
  <c r="L1743" i="5"/>
  <c r="M1743" i="5" s="1"/>
  <c r="L1320" i="5"/>
  <c r="M1320" i="5" s="1"/>
  <c r="L594" i="5"/>
  <c r="M594" i="5" s="1"/>
  <c r="L543" i="5"/>
  <c r="M543" i="5" s="1"/>
  <c r="L1185" i="5"/>
  <c r="M1185" i="5" s="1"/>
  <c r="L1560" i="5"/>
  <c r="M1560" i="5" s="1"/>
  <c r="L915" i="5"/>
  <c r="M915" i="5" s="1"/>
  <c r="L708" i="5"/>
  <c r="M708" i="5" s="1"/>
  <c r="L1845" i="5"/>
  <c r="M1845" i="5" s="1"/>
  <c r="L369" i="5"/>
  <c r="M369" i="5" s="1"/>
  <c r="L1428" i="5"/>
  <c r="M1428" i="5" s="1"/>
  <c r="L891" i="5"/>
  <c r="M891" i="5" s="1"/>
  <c r="L1470" i="5"/>
  <c r="M1470" i="5" s="1"/>
  <c r="L789" i="5"/>
  <c r="M789" i="5" s="1"/>
  <c r="L786" i="5"/>
  <c r="M786" i="5" s="1"/>
  <c r="L1548" i="5"/>
  <c r="M1548" i="5" s="1"/>
  <c r="L933" i="5"/>
  <c r="M933" i="5" s="1"/>
  <c r="L969" i="5"/>
  <c r="M969" i="5" s="1"/>
  <c r="L498" i="5"/>
  <c r="M498" i="5" s="1"/>
  <c r="L735" i="5"/>
  <c r="M735" i="5" s="1"/>
  <c r="L705" i="5"/>
  <c r="M705" i="5" s="1"/>
  <c r="L162" i="5"/>
  <c r="M162" i="5" s="1"/>
  <c r="L816" i="5"/>
  <c r="M816" i="5" s="1"/>
  <c r="L726" i="5"/>
  <c r="M726" i="5" s="1"/>
  <c r="L1329" i="5"/>
  <c r="M1329" i="5" s="1"/>
  <c r="L645" i="5"/>
  <c r="M645" i="5" s="1"/>
  <c r="L1335" i="5"/>
  <c r="M1335" i="5" s="1"/>
  <c r="L1089" i="5"/>
  <c r="M1089" i="5" s="1"/>
  <c r="L1416" i="5"/>
  <c r="M1416" i="5" s="1"/>
  <c r="L219" i="5"/>
  <c r="M219" i="5" s="1"/>
  <c r="L660" i="5"/>
  <c r="M660" i="5" s="1"/>
  <c r="L696" i="5"/>
  <c r="M696" i="5" s="1"/>
  <c r="L1668" i="5"/>
  <c r="M1668" i="5" s="1"/>
  <c r="L579" i="5"/>
  <c r="M579" i="5" s="1"/>
  <c r="L1422" i="5"/>
  <c r="M1422" i="5" s="1"/>
  <c r="L1143" i="5"/>
  <c r="M1143" i="5" s="1"/>
  <c r="L1599" i="5"/>
  <c r="M1599" i="5" s="1"/>
  <c r="L1152" i="5"/>
  <c r="M1152" i="5" s="1"/>
  <c r="L675" i="5"/>
  <c r="M675" i="5" s="1"/>
  <c r="L246" i="5"/>
  <c r="M246" i="5" s="1"/>
  <c r="L339" i="5"/>
  <c r="M339" i="5" s="1"/>
  <c r="L1632" i="5"/>
  <c r="M1632" i="5" s="1"/>
  <c r="L1071" i="5"/>
  <c r="M1071" i="5" s="1"/>
  <c r="L366" i="5"/>
  <c r="M366" i="5" s="1"/>
  <c r="L1656" i="5"/>
  <c r="M1656" i="5" s="1"/>
  <c r="L606" i="5"/>
  <c r="M606" i="5" s="1"/>
  <c r="L1461" i="5"/>
  <c r="M1461" i="5" s="1"/>
  <c r="L1368" i="5"/>
  <c r="M1368" i="5" s="1"/>
  <c r="L1806" i="5"/>
  <c r="M1806" i="5" s="1"/>
  <c r="L537" i="5"/>
  <c r="M537" i="5" s="1"/>
  <c r="L462" i="5"/>
  <c r="M462" i="5" s="1"/>
  <c r="L183" i="5"/>
  <c r="M183" i="5" s="1"/>
  <c r="L1392" i="5"/>
  <c r="M1392" i="5" s="1"/>
  <c r="L1167" i="5"/>
  <c r="M1167" i="5" s="1"/>
  <c r="L360" i="5"/>
  <c r="M360" i="5" s="1"/>
  <c r="L555" i="5"/>
  <c r="M555" i="5" s="1"/>
  <c r="L1227" i="5"/>
  <c r="M1227" i="5" s="1"/>
  <c r="L1377" i="5"/>
  <c r="M1377" i="5" s="1"/>
  <c r="L144" i="5"/>
  <c r="M144" i="5" s="1"/>
  <c r="L1158" i="5"/>
  <c r="M1158" i="5" s="1"/>
  <c r="L522" i="5"/>
  <c r="M522" i="5" s="1"/>
  <c r="L582" i="5"/>
  <c r="M582" i="5" s="1"/>
  <c r="L912" i="5"/>
  <c r="M912" i="5" s="1"/>
  <c r="L1092" i="5"/>
  <c r="M1092" i="5" s="1"/>
  <c r="L999" i="5"/>
  <c r="M999" i="5" s="1"/>
  <c r="L372" i="5"/>
  <c r="M372" i="5" s="1"/>
  <c r="L279" i="5"/>
  <c r="M279" i="5" s="1"/>
  <c r="L1011" i="5"/>
  <c r="M1011" i="5" s="1"/>
  <c r="L201" i="5"/>
  <c r="M201" i="5" s="1"/>
  <c r="L609" i="5"/>
  <c r="M609" i="5" s="1"/>
  <c r="L1728" i="5"/>
  <c r="M1728" i="5" s="1"/>
  <c r="L1524" i="5"/>
  <c r="M1524" i="5" s="1"/>
  <c r="L909" i="5"/>
  <c r="M909" i="5" s="1"/>
  <c r="L1737" i="5"/>
  <c r="M1737" i="5" s="1"/>
  <c r="L654" i="5"/>
  <c r="M654" i="5" s="1"/>
  <c r="L1458" i="5"/>
  <c r="M1458" i="5" s="1"/>
  <c r="L1563" i="5"/>
  <c r="M1563" i="5" s="1"/>
  <c r="L1173" i="5"/>
  <c r="M1173" i="5" s="1"/>
  <c r="L753" i="5"/>
  <c r="M753" i="5" s="1"/>
  <c r="L153" i="5"/>
  <c r="M153" i="5" s="1"/>
  <c r="L1701" i="5"/>
  <c r="M1701" i="5" s="1"/>
  <c r="L1473" i="5"/>
  <c r="M1473" i="5" s="1"/>
  <c r="L525" i="5"/>
  <c r="M525" i="5" s="1"/>
  <c r="L234" i="5"/>
  <c r="M234" i="5" s="1"/>
  <c r="L1041" i="5"/>
  <c r="M1041" i="5" s="1"/>
  <c r="L930" i="5"/>
  <c r="M930" i="5" s="1"/>
  <c r="L921" i="5"/>
  <c r="M921" i="5" s="1"/>
  <c r="L237" i="5"/>
  <c r="M237" i="5" s="1"/>
  <c r="L477" i="5"/>
  <c r="M477" i="5" s="1"/>
  <c r="L1686" i="5"/>
  <c r="M1686" i="5" s="1"/>
  <c r="L405" i="5"/>
  <c r="M405" i="5" s="1"/>
  <c r="L1626" i="5"/>
  <c r="M1626" i="5" s="1"/>
  <c r="L1740" i="5"/>
  <c r="M1740" i="5" s="1"/>
  <c r="L393" i="5"/>
  <c r="M393" i="5" s="1"/>
  <c r="L450" i="5"/>
  <c r="M450" i="5" s="1"/>
  <c r="L1476" i="5"/>
  <c r="M1476" i="5" s="1"/>
  <c r="L270" i="5"/>
  <c r="M270" i="5" s="1"/>
  <c r="L444" i="5"/>
  <c r="M444" i="5" s="1"/>
  <c r="L612" i="5"/>
  <c r="M612" i="5" s="1"/>
  <c r="L504" i="5"/>
  <c r="M504" i="5" s="1"/>
  <c r="L585" i="5"/>
  <c r="M585" i="5" s="1"/>
  <c r="L1623" i="5"/>
  <c r="M1623" i="5" s="1"/>
  <c r="L1164" i="5"/>
  <c r="M1164" i="5" s="1"/>
  <c r="L1584" i="5"/>
  <c r="M1584" i="5" s="1"/>
  <c r="L948" i="5"/>
  <c r="M948" i="5" s="1"/>
  <c r="L1128" i="5"/>
  <c r="M1128" i="5" s="1"/>
  <c r="L1248" i="5"/>
  <c r="M1248" i="5" s="1"/>
  <c r="L1005" i="5"/>
  <c r="M1005" i="5" s="1"/>
  <c r="L618" i="5"/>
  <c r="M618" i="5" s="1"/>
  <c r="L1803" i="5"/>
  <c r="M1803" i="5" s="1"/>
  <c r="L447" i="5"/>
  <c r="M447" i="5" s="1"/>
  <c r="L1347" i="5"/>
  <c r="M1347" i="5" s="1"/>
  <c r="L1500" i="5"/>
  <c r="M1500" i="5" s="1"/>
  <c r="L1209" i="5"/>
  <c r="M1209" i="5" s="1"/>
  <c r="L978" i="5"/>
  <c r="M978" i="5" s="1"/>
  <c r="L1713" i="5"/>
  <c r="M1713" i="5" s="1"/>
  <c r="L1509" i="5"/>
  <c r="M1509" i="5" s="1"/>
  <c r="L1284" i="5"/>
  <c r="M1284" i="5" s="1"/>
  <c r="L750" i="5"/>
  <c r="M750" i="5" s="1"/>
  <c r="L567" i="5"/>
  <c r="M567" i="5" s="1"/>
  <c r="L282" i="5"/>
  <c r="M282" i="5" s="1"/>
  <c r="L1794" i="5"/>
  <c r="M1794" i="5" s="1"/>
  <c r="L1707" i="5"/>
  <c r="M1707" i="5" s="1"/>
  <c r="L885" i="5"/>
  <c r="M885" i="5" s="1"/>
  <c r="L486" i="5"/>
  <c r="M486" i="5" s="1"/>
  <c r="L456" i="5"/>
  <c r="M456" i="5" s="1"/>
  <c r="L1302" i="5"/>
  <c r="M1302" i="5" s="1"/>
  <c r="L1242" i="5"/>
  <c r="M1242" i="5" s="1"/>
  <c r="L777" i="5"/>
  <c r="M777" i="5" s="1"/>
  <c r="L1611" i="5"/>
  <c r="M1611" i="5" s="1"/>
  <c r="L1113" i="5"/>
  <c r="M1113" i="5" s="1"/>
  <c r="L351" i="5"/>
  <c r="M351" i="5" s="1"/>
  <c r="L255" i="5"/>
  <c r="M255" i="5" s="1"/>
  <c r="L345" i="5"/>
  <c r="M345" i="5" s="1"/>
  <c r="E1859" i="4" l="1"/>
  <c r="I1823" i="4" s="1"/>
  <c r="R1858" i="4"/>
  <c r="E1858" i="4"/>
  <c r="R1857" i="4"/>
  <c r="R1856" i="4"/>
  <c r="R1855" i="4"/>
  <c r="D1855" i="4"/>
  <c r="C1855" i="4"/>
  <c r="I1855" i="4" s="1"/>
  <c r="R1854" i="4"/>
  <c r="D1854" i="4"/>
  <c r="C1854" i="4"/>
  <c r="I1854" i="4" s="1"/>
  <c r="R1853" i="4"/>
  <c r="H1853" i="4"/>
  <c r="R1852" i="4"/>
  <c r="K1852" i="4"/>
  <c r="D1852" i="4"/>
  <c r="C1852" i="4"/>
  <c r="R1851" i="4"/>
  <c r="H1851" i="4"/>
  <c r="D1851" i="4"/>
  <c r="C1851" i="4"/>
  <c r="I1851" i="4" s="1"/>
  <c r="R1850" i="4"/>
  <c r="R1849" i="4"/>
  <c r="D1849" i="4"/>
  <c r="C1849" i="4"/>
  <c r="I1849" i="4" s="1"/>
  <c r="R1848" i="4"/>
  <c r="D1848" i="4"/>
  <c r="C1848" i="4"/>
  <c r="I1848" i="4" s="1"/>
  <c r="R1847" i="4"/>
  <c r="R1846" i="4"/>
  <c r="D1846" i="4"/>
  <c r="K1846" i="4" s="1"/>
  <c r="C1846" i="4"/>
  <c r="I1846" i="4" s="1"/>
  <c r="R1845" i="4"/>
  <c r="D1845" i="4"/>
  <c r="K1845" i="4" s="1"/>
  <c r="C1845" i="4"/>
  <c r="R1844" i="4"/>
  <c r="R1843" i="4"/>
  <c r="D1843" i="4"/>
  <c r="C1843" i="4"/>
  <c r="I1843" i="4" s="1"/>
  <c r="R1842" i="4"/>
  <c r="D1842" i="4"/>
  <c r="C1842" i="4"/>
  <c r="R1841" i="4"/>
  <c r="R1840" i="4"/>
  <c r="D1840" i="4"/>
  <c r="K1840" i="4" s="1"/>
  <c r="C1840" i="4"/>
  <c r="R1839" i="4"/>
  <c r="D1839" i="4"/>
  <c r="C1839" i="4"/>
  <c r="R1838" i="4"/>
  <c r="I1838" i="4"/>
  <c r="R1837" i="4"/>
  <c r="D1837" i="4"/>
  <c r="C1837" i="4"/>
  <c r="R1836" i="4"/>
  <c r="D1836" i="4"/>
  <c r="K1836" i="4" s="1"/>
  <c r="C1836" i="4"/>
  <c r="R1835" i="4"/>
  <c r="R1834" i="4"/>
  <c r="D1834" i="4"/>
  <c r="K1834" i="4" s="1"/>
  <c r="C1834" i="4"/>
  <c r="R1833" i="4"/>
  <c r="D1833" i="4"/>
  <c r="C1833" i="4"/>
  <c r="I1833" i="4" s="1"/>
  <c r="R1832" i="4"/>
  <c r="R1831" i="4"/>
  <c r="D1831" i="4"/>
  <c r="K1831" i="4" s="1"/>
  <c r="C1831" i="4"/>
  <c r="R1830" i="4"/>
  <c r="K1830" i="4"/>
  <c r="D1830" i="4"/>
  <c r="C1830" i="4"/>
  <c r="R1829" i="4"/>
  <c r="H1829" i="4"/>
  <c r="R1828" i="4"/>
  <c r="D1828" i="4"/>
  <c r="C1828" i="4"/>
  <c r="I1828" i="4" s="1"/>
  <c r="R1827" i="4"/>
  <c r="D1827" i="4"/>
  <c r="C1827" i="4"/>
  <c r="R1826" i="4"/>
  <c r="R1825" i="4"/>
  <c r="K1825" i="4"/>
  <c r="D1825" i="4"/>
  <c r="C1825" i="4"/>
  <c r="I1825" i="4" s="1"/>
  <c r="R1824" i="4"/>
  <c r="H1824" i="4"/>
  <c r="D1824" i="4"/>
  <c r="C1824" i="4"/>
  <c r="I1824" i="4" s="1"/>
  <c r="R1823" i="4"/>
  <c r="R1822" i="4"/>
  <c r="D1822" i="4"/>
  <c r="K1822" i="4" s="1"/>
  <c r="C1822" i="4"/>
  <c r="I1822" i="4" s="1"/>
  <c r="R1821" i="4"/>
  <c r="I1821" i="4"/>
  <c r="D1821" i="4"/>
  <c r="C1821" i="4"/>
  <c r="R1820" i="4"/>
  <c r="R1819" i="4"/>
  <c r="D1819" i="4"/>
  <c r="C1819" i="4"/>
  <c r="I1819" i="4" s="1"/>
  <c r="R1818" i="4"/>
  <c r="D1818" i="4"/>
  <c r="K1818" i="4" s="1"/>
  <c r="C1818" i="4"/>
  <c r="R1817" i="4"/>
  <c r="I1817" i="4"/>
  <c r="R1816" i="4"/>
  <c r="E1816" i="4"/>
  <c r="D1816" i="4"/>
  <c r="C1816" i="4"/>
  <c r="I1816" i="4" s="1"/>
  <c r="R1815" i="4"/>
  <c r="D1815" i="4"/>
  <c r="K1815" i="4" s="1"/>
  <c r="C1815" i="4"/>
  <c r="I1815" i="4" s="1"/>
  <c r="R1814" i="4"/>
  <c r="I1814" i="4"/>
  <c r="R1813" i="4"/>
  <c r="H1813" i="4"/>
  <c r="D1813" i="4"/>
  <c r="C1813" i="4"/>
  <c r="I1813" i="4" s="1"/>
  <c r="R1812" i="4"/>
  <c r="D1812" i="4"/>
  <c r="K1812" i="4" s="1"/>
  <c r="C1812" i="4"/>
  <c r="I1812" i="4" s="1"/>
  <c r="R1811" i="4"/>
  <c r="R1810" i="4"/>
  <c r="D1810" i="4"/>
  <c r="C1810" i="4"/>
  <c r="I1810" i="4" s="1"/>
  <c r="R1809" i="4"/>
  <c r="D1809" i="4"/>
  <c r="C1809" i="4"/>
  <c r="R1808" i="4"/>
  <c r="K1808" i="4"/>
  <c r="I1808" i="4"/>
  <c r="R1807" i="4"/>
  <c r="D1807" i="4"/>
  <c r="R1806" i="4"/>
  <c r="K1806" i="4"/>
  <c r="D1806" i="4"/>
  <c r="R1805" i="4"/>
  <c r="I1805" i="4"/>
  <c r="C1805" i="4"/>
  <c r="R1804" i="4"/>
  <c r="H1804" i="4"/>
  <c r="D1804" i="4"/>
  <c r="C1804" i="4"/>
  <c r="I1804" i="4" s="1"/>
  <c r="R1803" i="4"/>
  <c r="D1803" i="4"/>
  <c r="C1803" i="4"/>
  <c r="I1803" i="4" s="1"/>
  <c r="R1802" i="4"/>
  <c r="R1801" i="4"/>
  <c r="D1801" i="4"/>
  <c r="K1801" i="4" s="1"/>
  <c r="C1801" i="4"/>
  <c r="I1801" i="4" s="1"/>
  <c r="R1800" i="4"/>
  <c r="K1800" i="4"/>
  <c r="H1800" i="4"/>
  <c r="D1800" i="4"/>
  <c r="C1800" i="4"/>
  <c r="R1799" i="4"/>
  <c r="K1799" i="4"/>
  <c r="H1799" i="4"/>
  <c r="R1798" i="4"/>
  <c r="K1798" i="4"/>
  <c r="H1798" i="4"/>
  <c r="D1798" i="4"/>
  <c r="C1798" i="4"/>
  <c r="R1797" i="4"/>
  <c r="K1797" i="4"/>
  <c r="H1797" i="4"/>
  <c r="D1797" i="4"/>
  <c r="C1797" i="4"/>
  <c r="I1797" i="4" s="1"/>
  <c r="R1796" i="4"/>
  <c r="I1796" i="4"/>
  <c r="H1796" i="4"/>
  <c r="R1795" i="4"/>
  <c r="K1795" i="4"/>
  <c r="I1795" i="4"/>
  <c r="D1795" i="4"/>
  <c r="C1795" i="4"/>
  <c r="R1794" i="4"/>
  <c r="K1794" i="4"/>
  <c r="H1794" i="4"/>
  <c r="D1794" i="4"/>
  <c r="C1794" i="4"/>
  <c r="I1794" i="4" s="1"/>
  <c r="R1793" i="4"/>
  <c r="K1793" i="4"/>
  <c r="H1793" i="4"/>
  <c r="R1792" i="4"/>
  <c r="K1792" i="4"/>
  <c r="D1792" i="4"/>
  <c r="C1792" i="4"/>
  <c r="R1791" i="4"/>
  <c r="I1791" i="4"/>
  <c r="D1791" i="4"/>
  <c r="C1791" i="4"/>
  <c r="R1790" i="4"/>
  <c r="I1790" i="4"/>
  <c r="R1789" i="4"/>
  <c r="H1789" i="4"/>
  <c r="D1789" i="4"/>
  <c r="C1789" i="4"/>
  <c r="I1789" i="4" s="1"/>
  <c r="R1788" i="4"/>
  <c r="D1788" i="4"/>
  <c r="K1788" i="4" s="1"/>
  <c r="C1788" i="4"/>
  <c r="I1788" i="4" s="1"/>
  <c r="R1787" i="4"/>
  <c r="I1787" i="4"/>
  <c r="R1786" i="4"/>
  <c r="D1786" i="4"/>
  <c r="C1786" i="4"/>
  <c r="I1786" i="4" s="1"/>
  <c r="R1785" i="4"/>
  <c r="K1785" i="4"/>
  <c r="I1785" i="4"/>
  <c r="D1785" i="4"/>
  <c r="C1785" i="4"/>
  <c r="R1784" i="4"/>
  <c r="K1784" i="4"/>
  <c r="H1784" i="4"/>
  <c r="R1783" i="4"/>
  <c r="I1783" i="4"/>
  <c r="D1783" i="4"/>
  <c r="K1783" i="4" s="1"/>
  <c r="C1783" i="4"/>
  <c r="R1782" i="4"/>
  <c r="I1782" i="4"/>
  <c r="D1782" i="4"/>
  <c r="K1782" i="4" s="1"/>
  <c r="C1782" i="4"/>
  <c r="R1781" i="4"/>
  <c r="K1781" i="4"/>
  <c r="I1781" i="4"/>
  <c r="R1780" i="4"/>
  <c r="I1780" i="4"/>
  <c r="D1780" i="4"/>
  <c r="K1780" i="4" s="1"/>
  <c r="C1780" i="4"/>
  <c r="R1779" i="4"/>
  <c r="K1779" i="4"/>
  <c r="I1779" i="4"/>
  <c r="H1779" i="4"/>
  <c r="D1779" i="4"/>
  <c r="C1779" i="4"/>
  <c r="R1778" i="4"/>
  <c r="K1778" i="4"/>
  <c r="I1778" i="4"/>
  <c r="R1777" i="4"/>
  <c r="D1777" i="4"/>
  <c r="K1777" i="4" s="1"/>
  <c r="C1777" i="4"/>
  <c r="I1777" i="4" s="1"/>
  <c r="R1776" i="4"/>
  <c r="K1776" i="4"/>
  <c r="H1776" i="4"/>
  <c r="D1776" i="4"/>
  <c r="C1776" i="4"/>
  <c r="I1776" i="4" s="1"/>
  <c r="R1775" i="4"/>
  <c r="K1775" i="4"/>
  <c r="H1775" i="4"/>
  <c r="R1774" i="4"/>
  <c r="H1774" i="4"/>
  <c r="D1774" i="4"/>
  <c r="K1774" i="4" s="1"/>
  <c r="C1774" i="4"/>
  <c r="I1774" i="4" s="1"/>
  <c r="R1773" i="4"/>
  <c r="H1773" i="4"/>
  <c r="D1773" i="4"/>
  <c r="K1773" i="4" s="1"/>
  <c r="C1773" i="4"/>
  <c r="R1772" i="4"/>
  <c r="K1772" i="4"/>
  <c r="H1772" i="4"/>
  <c r="R1771" i="4"/>
  <c r="K1771" i="4"/>
  <c r="H1771" i="4"/>
  <c r="D1771" i="4"/>
  <c r="C1771" i="4"/>
  <c r="I1771" i="4" s="1"/>
  <c r="R1770" i="4"/>
  <c r="K1770" i="4"/>
  <c r="H1770" i="4"/>
  <c r="D1770" i="4"/>
  <c r="C1770" i="4"/>
  <c r="I1770" i="4" s="1"/>
  <c r="R1769" i="4"/>
  <c r="I1769" i="4"/>
  <c r="H1769" i="4"/>
  <c r="R1768" i="4"/>
  <c r="K1768" i="4"/>
  <c r="H1768" i="4"/>
  <c r="D1768" i="4"/>
  <c r="C1768" i="4"/>
  <c r="I1768" i="4" s="1"/>
  <c r="R1767" i="4"/>
  <c r="H1767" i="4"/>
  <c r="D1767" i="4"/>
  <c r="C1767" i="4"/>
  <c r="I1767" i="4" s="1"/>
  <c r="R1766" i="4"/>
  <c r="I1766" i="4"/>
  <c r="H1766" i="4"/>
  <c r="R1765" i="4"/>
  <c r="K1765" i="4"/>
  <c r="I1765" i="4"/>
  <c r="H1765" i="4"/>
  <c r="D1765" i="4"/>
  <c r="C1765" i="4"/>
  <c r="R1764" i="4"/>
  <c r="H1764" i="4"/>
  <c r="D1764" i="4"/>
  <c r="K1764" i="4" s="1"/>
  <c r="C1764" i="4"/>
  <c r="I1764" i="4" s="1"/>
  <c r="R1763" i="4"/>
  <c r="K1763" i="4"/>
  <c r="I1763" i="4"/>
  <c r="R1762" i="4"/>
  <c r="H1762" i="4"/>
  <c r="D1762" i="4"/>
  <c r="K1762" i="4" s="1"/>
  <c r="C1762" i="4"/>
  <c r="I1762" i="4" s="1"/>
  <c r="R1761" i="4"/>
  <c r="D1761" i="4"/>
  <c r="K1761" i="4" s="1"/>
  <c r="C1761" i="4"/>
  <c r="I1761" i="4" s="1"/>
  <c r="R1760" i="4"/>
  <c r="K1760" i="4"/>
  <c r="I1760" i="4"/>
  <c r="H1760" i="4"/>
  <c r="R1759" i="4"/>
  <c r="K1759" i="4"/>
  <c r="D1759" i="4"/>
  <c r="C1759" i="4"/>
  <c r="I1759" i="4" s="1"/>
  <c r="R1758" i="4"/>
  <c r="K1758" i="4"/>
  <c r="I1758" i="4"/>
  <c r="H1758" i="4"/>
  <c r="D1758" i="4"/>
  <c r="C1758" i="4"/>
  <c r="R1757" i="4"/>
  <c r="K1757" i="4"/>
  <c r="I1757" i="4"/>
  <c r="H1757" i="4"/>
  <c r="R1756" i="4"/>
  <c r="I1756" i="4"/>
  <c r="H1756" i="4"/>
  <c r="D1756" i="4"/>
  <c r="K1756" i="4" s="1"/>
  <c r="C1756" i="4"/>
  <c r="R1755" i="4"/>
  <c r="K1755" i="4"/>
  <c r="H1755" i="4"/>
  <c r="D1755" i="4"/>
  <c r="C1755" i="4"/>
  <c r="I1755" i="4" s="1"/>
  <c r="R1754" i="4"/>
  <c r="K1754" i="4"/>
  <c r="I1754" i="4"/>
  <c r="H1754" i="4"/>
  <c r="R1753" i="4"/>
  <c r="K1753" i="4"/>
  <c r="H1753" i="4"/>
  <c r="D1753" i="4"/>
  <c r="C1753" i="4"/>
  <c r="I1753" i="4" s="1"/>
  <c r="R1752" i="4"/>
  <c r="K1752" i="4"/>
  <c r="H1752" i="4"/>
  <c r="D1752" i="4"/>
  <c r="C1752" i="4"/>
  <c r="I1752" i="4" s="1"/>
  <c r="R1751" i="4"/>
  <c r="K1751" i="4"/>
  <c r="I1751" i="4"/>
  <c r="H1751" i="4"/>
  <c r="R1750" i="4"/>
  <c r="K1750" i="4"/>
  <c r="I1750" i="4"/>
  <c r="H1750" i="4"/>
  <c r="D1750" i="4"/>
  <c r="C1750" i="4"/>
  <c r="R1749" i="4"/>
  <c r="H1749" i="4"/>
  <c r="D1749" i="4"/>
  <c r="K1749" i="4" s="1"/>
  <c r="C1749" i="4"/>
  <c r="I1749" i="4" s="1"/>
  <c r="R1748" i="4"/>
  <c r="K1748" i="4"/>
  <c r="I1748" i="4"/>
  <c r="H1748" i="4"/>
  <c r="R1747" i="4"/>
  <c r="H1747" i="4"/>
  <c r="D1747" i="4"/>
  <c r="K1747" i="4" s="1"/>
  <c r="C1747" i="4"/>
  <c r="I1747" i="4" s="1"/>
  <c r="R1746" i="4"/>
  <c r="K1746" i="4"/>
  <c r="H1746" i="4"/>
  <c r="D1746" i="4"/>
  <c r="C1746" i="4"/>
  <c r="I1746" i="4" s="1"/>
  <c r="R1745" i="4"/>
  <c r="K1745" i="4"/>
  <c r="I1745" i="4"/>
  <c r="H1745" i="4"/>
  <c r="R1744" i="4"/>
  <c r="K1744" i="4"/>
  <c r="H1744" i="4"/>
  <c r="D1744" i="4"/>
  <c r="C1744" i="4"/>
  <c r="I1744" i="4" s="1"/>
  <c r="R1743" i="4"/>
  <c r="K1743" i="4"/>
  <c r="H1743" i="4"/>
  <c r="D1743" i="4"/>
  <c r="C1743" i="4"/>
  <c r="I1743" i="4" s="1"/>
  <c r="R1742" i="4"/>
  <c r="K1742" i="4"/>
  <c r="I1742" i="4"/>
  <c r="H1742" i="4"/>
  <c r="R1741" i="4"/>
  <c r="K1741" i="4"/>
  <c r="H1741" i="4"/>
  <c r="D1741" i="4"/>
  <c r="C1741" i="4"/>
  <c r="I1741" i="4" s="1"/>
  <c r="R1740" i="4"/>
  <c r="K1740" i="4"/>
  <c r="H1740" i="4"/>
  <c r="D1740" i="4"/>
  <c r="C1740" i="4"/>
  <c r="I1740" i="4" s="1"/>
  <c r="R1739" i="4"/>
  <c r="K1739" i="4"/>
  <c r="I1739" i="4"/>
  <c r="H1739" i="4"/>
  <c r="R1738" i="4"/>
  <c r="K1738" i="4"/>
  <c r="H1738" i="4"/>
  <c r="D1738" i="4"/>
  <c r="C1738" i="4"/>
  <c r="I1738" i="4" s="1"/>
  <c r="R1737" i="4"/>
  <c r="K1737" i="4"/>
  <c r="H1737" i="4"/>
  <c r="D1737" i="4"/>
  <c r="C1737" i="4"/>
  <c r="I1737" i="4" s="1"/>
  <c r="R1736" i="4"/>
  <c r="K1736" i="4"/>
  <c r="I1736" i="4"/>
  <c r="H1736" i="4"/>
  <c r="R1735" i="4"/>
  <c r="K1735" i="4"/>
  <c r="I1735" i="4"/>
  <c r="H1735" i="4"/>
  <c r="D1735" i="4"/>
  <c r="C1735" i="4"/>
  <c r="R1734" i="4"/>
  <c r="I1734" i="4"/>
  <c r="H1734" i="4"/>
  <c r="D1734" i="4"/>
  <c r="K1734" i="4" s="1"/>
  <c r="C1734" i="4"/>
  <c r="R1733" i="4"/>
  <c r="K1733" i="4"/>
  <c r="I1733" i="4"/>
  <c r="H1733" i="4"/>
  <c r="R1732" i="4"/>
  <c r="I1732" i="4"/>
  <c r="H1732" i="4"/>
  <c r="D1732" i="4"/>
  <c r="K1732" i="4" s="1"/>
  <c r="C1732" i="4"/>
  <c r="R1731" i="4"/>
  <c r="I1731" i="4"/>
  <c r="H1731" i="4"/>
  <c r="D1731" i="4"/>
  <c r="K1731" i="4" s="1"/>
  <c r="C1731" i="4"/>
  <c r="R1730" i="4"/>
  <c r="K1730" i="4"/>
  <c r="I1730" i="4"/>
  <c r="H1730" i="4"/>
  <c r="R1729" i="4"/>
  <c r="K1729" i="4"/>
  <c r="H1729" i="4"/>
  <c r="D1729" i="4"/>
  <c r="C1729" i="4"/>
  <c r="I1729" i="4" s="1"/>
  <c r="R1728" i="4"/>
  <c r="K1728" i="4"/>
  <c r="H1728" i="4"/>
  <c r="D1728" i="4"/>
  <c r="C1728" i="4"/>
  <c r="I1728" i="4" s="1"/>
  <c r="R1727" i="4"/>
  <c r="K1727" i="4"/>
  <c r="I1727" i="4"/>
  <c r="H1727" i="4"/>
  <c r="R1726" i="4"/>
  <c r="I1726" i="4"/>
  <c r="H1726" i="4"/>
  <c r="D1726" i="4"/>
  <c r="K1726" i="4" s="1"/>
  <c r="C1726" i="4"/>
  <c r="R1725" i="4"/>
  <c r="I1725" i="4"/>
  <c r="H1725" i="4"/>
  <c r="D1725" i="4"/>
  <c r="K1725" i="4" s="1"/>
  <c r="C1725" i="4"/>
  <c r="R1724" i="4"/>
  <c r="K1724" i="4"/>
  <c r="I1724" i="4"/>
  <c r="H1724" i="4"/>
  <c r="R1723" i="4"/>
  <c r="K1723" i="4"/>
  <c r="I1723" i="4"/>
  <c r="H1723" i="4"/>
  <c r="D1723" i="4"/>
  <c r="C1723" i="4"/>
  <c r="R1722" i="4"/>
  <c r="K1722" i="4"/>
  <c r="I1722" i="4"/>
  <c r="H1722" i="4"/>
  <c r="D1722" i="4"/>
  <c r="C1722" i="4"/>
  <c r="R1721" i="4"/>
  <c r="K1721" i="4"/>
  <c r="I1721" i="4"/>
  <c r="H1721" i="4"/>
  <c r="M1721" i="4" s="1"/>
  <c r="Q1721" i="4" s="1"/>
  <c r="R1720" i="4"/>
  <c r="K1720" i="4"/>
  <c r="I1720" i="4"/>
  <c r="H1720" i="4"/>
  <c r="D1720" i="4"/>
  <c r="C1720" i="4"/>
  <c r="R1719" i="4"/>
  <c r="I1719" i="4"/>
  <c r="H1719" i="4"/>
  <c r="D1719" i="4"/>
  <c r="K1719" i="4" s="1"/>
  <c r="C1719" i="4"/>
  <c r="R1718" i="4"/>
  <c r="K1718" i="4"/>
  <c r="I1718" i="4"/>
  <c r="H1718" i="4"/>
  <c r="R1717" i="4"/>
  <c r="I1717" i="4"/>
  <c r="H1717" i="4"/>
  <c r="D1717" i="4"/>
  <c r="K1717" i="4" s="1"/>
  <c r="C1717" i="4"/>
  <c r="R1716" i="4"/>
  <c r="I1716" i="4"/>
  <c r="H1716" i="4"/>
  <c r="D1716" i="4"/>
  <c r="K1716" i="4" s="1"/>
  <c r="C1716" i="4"/>
  <c r="R1715" i="4"/>
  <c r="K1715" i="4"/>
  <c r="I1715" i="4"/>
  <c r="H1715" i="4"/>
  <c r="R1714" i="4"/>
  <c r="H1714" i="4"/>
  <c r="D1714" i="4"/>
  <c r="K1714" i="4" s="1"/>
  <c r="C1714" i="4"/>
  <c r="I1714" i="4" s="1"/>
  <c r="R1713" i="4"/>
  <c r="H1713" i="4"/>
  <c r="D1713" i="4"/>
  <c r="K1713" i="4" s="1"/>
  <c r="C1713" i="4"/>
  <c r="I1713" i="4" s="1"/>
  <c r="R1712" i="4"/>
  <c r="K1712" i="4"/>
  <c r="I1712" i="4"/>
  <c r="H1712" i="4"/>
  <c r="R1711" i="4"/>
  <c r="H1711" i="4"/>
  <c r="D1711" i="4"/>
  <c r="K1711" i="4" s="1"/>
  <c r="C1711" i="4"/>
  <c r="I1711" i="4" s="1"/>
  <c r="R1710" i="4"/>
  <c r="H1710" i="4"/>
  <c r="D1710" i="4"/>
  <c r="K1710" i="4" s="1"/>
  <c r="C1710" i="4"/>
  <c r="I1710" i="4" s="1"/>
  <c r="R1709" i="4"/>
  <c r="K1709" i="4"/>
  <c r="I1709" i="4"/>
  <c r="H1709" i="4"/>
  <c r="R1708" i="4"/>
  <c r="I1708" i="4"/>
  <c r="H1708" i="4"/>
  <c r="D1708" i="4"/>
  <c r="K1708" i="4" s="1"/>
  <c r="C1708" i="4"/>
  <c r="R1707" i="4"/>
  <c r="K1707" i="4"/>
  <c r="I1707" i="4"/>
  <c r="H1707" i="4"/>
  <c r="D1707" i="4"/>
  <c r="C1707" i="4"/>
  <c r="R1706" i="4"/>
  <c r="K1706" i="4"/>
  <c r="I1706" i="4"/>
  <c r="H1706" i="4"/>
  <c r="R1705" i="4"/>
  <c r="I1705" i="4"/>
  <c r="H1705" i="4"/>
  <c r="D1705" i="4"/>
  <c r="K1705" i="4" s="1"/>
  <c r="C1705" i="4"/>
  <c r="R1704" i="4"/>
  <c r="I1704" i="4"/>
  <c r="H1704" i="4"/>
  <c r="D1704" i="4"/>
  <c r="K1704" i="4" s="1"/>
  <c r="C1704" i="4"/>
  <c r="R1703" i="4"/>
  <c r="K1703" i="4"/>
  <c r="I1703" i="4"/>
  <c r="H1703" i="4"/>
  <c r="R1702" i="4"/>
  <c r="H1702" i="4"/>
  <c r="D1702" i="4"/>
  <c r="K1702" i="4" s="1"/>
  <c r="C1702" i="4"/>
  <c r="I1702" i="4" s="1"/>
  <c r="R1701" i="4"/>
  <c r="H1701" i="4"/>
  <c r="D1701" i="4"/>
  <c r="K1701" i="4" s="1"/>
  <c r="C1701" i="4"/>
  <c r="I1701" i="4" s="1"/>
  <c r="R1700" i="4"/>
  <c r="K1700" i="4"/>
  <c r="I1700" i="4"/>
  <c r="H1700" i="4"/>
  <c r="R1699" i="4"/>
  <c r="H1699" i="4"/>
  <c r="D1699" i="4"/>
  <c r="K1699" i="4" s="1"/>
  <c r="C1699" i="4"/>
  <c r="I1699" i="4" s="1"/>
  <c r="R1698" i="4"/>
  <c r="H1698" i="4"/>
  <c r="D1698" i="4"/>
  <c r="K1698" i="4" s="1"/>
  <c r="C1698" i="4"/>
  <c r="I1698" i="4" s="1"/>
  <c r="R1697" i="4"/>
  <c r="K1697" i="4"/>
  <c r="I1697" i="4"/>
  <c r="H1697" i="4"/>
  <c r="R1696" i="4"/>
  <c r="I1696" i="4"/>
  <c r="H1696" i="4"/>
  <c r="D1696" i="4"/>
  <c r="K1696" i="4" s="1"/>
  <c r="C1696" i="4"/>
  <c r="R1695" i="4"/>
  <c r="K1695" i="4"/>
  <c r="I1695" i="4"/>
  <c r="H1695" i="4"/>
  <c r="D1695" i="4"/>
  <c r="C1695" i="4"/>
  <c r="R1694" i="4"/>
  <c r="K1694" i="4"/>
  <c r="I1694" i="4"/>
  <c r="H1694" i="4"/>
  <c r="R1693" i="4"/>
  <c r="K1693" i="4"/>
  <c r="I1693" i="4"/>
  <c r="H1693" i="4"/>
  <c r="D1693" i="4"/>
  <c r="C1693" i="4"/>
  <c r="R1692" i="4"/>
  <c r="K1692" i="4"/>
  <c r="I1692" i="4"/>
  <c r="H1692" i="4"/>
  <c r="D1692" i="4"/>
  <c r="C1692" i="4"/>
  <c r="R1691" i="4"/>
  <c r="K1691" i="4"/>
  <c r="I1691" i="4"/>
  <c r="H1691" i="4"/>
  <c r="R1690" i="4"/>
  <c r="H1690" i="4"/>
  <c r="D1690" i="4"/>
  <c r="K1690" i="4" s="1"/>
  <c r="C1690" i="4"/>
  <c r="I1690" i="4" s="1"/>
  <c r="R1689" i="4"/>
  <c r="H1689" i="4"/>
  <c r="D1689" i="4"/>
  <c r="K1689" i="4" s="1"/>
  <c r="C1689" i="4"/>
  <c r="I1689" i="4" s="1"/>
  <c r="R1688" i="4"/>
  <c r="K1688" i="4"/>
  <c r="I1688" i="4"/>
  <c r="H1688" i="4"/>
  <c r="R1687" i="4"/>
  <c r="H1687" i="4"/>
  <c r="D1687" i="4"/>
  <c r="K1687" i="4" s="1"/>
  <c r="C1687" i="4"/>
  <c r="I1687" i="4" s="1"/>
  <c r="R1686" i="4"/>
  <c r="K1686" i="4"/>
  <c r="H1686" i="4"/>
  <c r="D1686" i="4"/>
  <c r="C1686" i="4"/>
  <c r="I1686" i="4" s="1"/>
  <c r="R1685" i="4"/>
  <c r="K1685" i="4"/>
  <c r="I1685" i="4"/>
  <c r="H1685" i="4"/>
  <c r="R1684" i="4"/>
  <c r="H1684" i="4"/>
  <c r="D1684" i="4"/>
  <c r="K1684" i="4" s="1"/>
  <c r="C1684" i="4"/>
  <c r="I1684" i="4" s="1"/>
  <c r="R1683" i="4"/>
  <c r="K1683" i="4"/>
  <c r="H1683" i="4"/>
  <c r="D1683" i="4"/>
  <c r="C1683" i="4"/>
  <c r="I1683" i="4" s="1"/>
  <c r="R1682" i="4"/>
  <c r="K1682" i="4"/>
  <c r="I1682" i="4"/>
  <c r="H1682" i="4"/>
  <c r="R1681" i="4"/>
  <c r="K1681" i="4"/>
  <c r="I1681" i="4"/>
  <c r="H1681" i="4"/>
  <c r="D1681" i="4"/>
  <c r="C1681" i="4"/>
  <c r="R1680" i="4"/>
  <c r="K1680" i="4"/>
  <c r="I1680" i="4"/>
  <c r="H1680" i="4"/>
  <c r="D1680" i="4"/>
  <c r="C1680" i="4"/>
  <c r="R1679" i="4"/>
  <c r="K1679" i="4"/>
  <c r="I1679" i="4"/>
  <c r="H1679" i="4"/>
  <c r="R1678" i="4"/>
  <c r="H1678" i="4"/>
  <c r="D1678" i="4"/>
  <c r="K1678" i="4" s="1"/>
  <c r="C1678" i="4"/>
  <c r="I1678" i="4" s="1"/>
  <c r="R1677" i="4"/>
  <c r="I1677" i="4"/>
  <c r="H1677" i="4"/>
  <c r="D1677" i="4"/>
  <c r="K1677" i="4" s="1"/>
  <c r="C1677" i="4"/>
  <c r="R1676" i="4"/>
  <c r="K1676" i="4"/>
  <c r="I1676" i="4"/>
  <c r="H1676" i="4"/>
  <c r="R1675" i="4"/>
  <c r="H1675" i="4"/>
  <c r="D1675" i="4"/>
  <c r="K1675" i="4" s="1"/>
  <c r="C1675" i="4"/>
  <c r="I1675" i="4" s="1"/>
  <c r="R1674" i="4"/>
  <c r="H1674" i="4"/>
  <c r="D1674" i="4"/>
  <c r="K1674" i="4" s="1"/>
  <c r="C1674" i="4"/>
  <c r="I1674" i="4" s="1"/>
  <c r="R1673" i="4"/>
  <c r="K1673" i="4"/>
  <c r="I1673" i="4"/>
  <c r="H1673" i="4"/>
  <c r="R1672" i="4"/>
  <c r="K1672" i="4"/>
  <c r="I1672" i="4"/>
  <c r="H1672" i="4"/>
  <c r="D1672" i="4"/>
  <c r="C1672" i="4"/>
  <c r="R1671" i="4"/>
  <c r="H1671" i="4"/>
  <c r="D1671" i="4"/>
  <c r="K1671" i="4" s="1"/>
  <c r="C1671" i="4"/>
  <c r="I1671" i="4" s="1"/>
  <c r="R1670" i="4"/>
  <c r="K1670" i="4"/>
  <c r="I1670" i="4"/>
  <c r="H1670" i="4"/>
  <c r="R1669" i="4"/>
  <c r="K1669" i="4"/>
  <c r="I1669" i="4"/>
  <c r="H1669" i="4"/>
  <c r="D1669" i="4"/>
  <c r="C1669" i="4"/>
  <c r="R1668" i="4"/>
  <c r="K1668" i="4"/>
  <c r="I1668" i="4"/>
  <c r="H1668" i="4"/>
  <c r="D1668" i="4"/>
  <c r="C1668" i="4"/>
  <c r="R1667" i="4"/>
  <c r="K1667" i="4"/>
  <c r="I1667" i="4"/>
  <c r="H1667" i="4"/>
  <c r="R1666" i="4"/>
  <c r="H1666" i="4"/>
  <c r="D1666" i="4"/>
  <c r="K1666" i="4" s="1"/>
  <c r="C1666" i="4"/>
  <c r="I1666" i="4" s="1"/>
  <c r="R1665" i="4"/>
  <c r="I1665" i="4"/>
  <c r="H1665" i="4"/>
  <c r="D1665" i="4"/>
  <c r="K1665" i="4" s="1"/>
  <c r="C1665" i="4"/>
  <c r="R1664" i="4"/>
  <c r="K1664" i="4"/>
  <c r="I1664" i="4"/>
  <c r="H1664" i="4"/>
  <c r="R1663" i="4"/>
  <c r="K1663" i="4"/>
  <c r="H1663" i="4"/>
  <c r="D1663" i="4"/>
  <c r="C1663" i="4"/>
  <c r="I1663" i="4" s="1"/>
  <c r="R1662" i="4"/>
  <c r="H1662" i="4"/>
  <c r="C1662" i="4"/>
  <c r="I1662" i="4" s="1"/>
  <c r="R1661" i="4"/>
  <c r="K1661" i="4"/>
  <c r="I1661" i="4"/>
  <c r="H1661" i="4"/>
  <c r="D1661" i="4"/>
  <c r="D1662" i="4" s="1"/>
  <c r="K1662" i="4" s="1"/>
  <c r="R1660" i="4"/>
  <c r="I1660" i="4"/>
  <c r="H1660" i="4"/>
  <c r="D1660" i="4"/>
  <c r="K1660" i="4" s="1"/>
  <c r="C1660" i="4"/>
  <c r="R1659" i="4"/>
  <c r="I1659" i="4"/>
  <c r="H1659" i="4"/>
  <c r="D1659" i="4"/>
  <c r="K1659" i="4" s="1"/>
  <c r="C1659" i="4"/>
  <c r="R1658" i="4"/>
  <c r="K1658" i="4"/>
  <c r="I1658" i="4"/>
  <c r="H1658" i="4"/>
  <c r="R1657" i="4"/>
  <c r="K1657" i="4"/>
  <c r="H1657" i="4"/>
  <c r="D1657" i="4"/>
  <c r="C1657" i="4"/>
  <c r="I1657" i="4" s="1"/>
  <c r="R1656" i="4"/>
  <c r="K1656" i="4"/>
  <c r="H1656" i="4"/>
  <c r="D1656" i="4"/>
  <c r="C1656" i="4"/>
  <c r="I1656" i="4" s="1"/>
  <c r="R1655" i="4"/>
  <c r="K1655" i="4"/>
  <c r="I1655" i="4"/>
  <c r="H1655" i="4"/>
  <c r="R1654" i="4"/>
  <c r="K1654" i="4"/>
  <c r="H1654" i="4"/>
  <c r="D1654" i="4"/>
  <c r="C1654" i="4"/>
  <c r="I1654" i="4" s="1"/>
  <c r="R1653" i="4"/>
  <c r="K1653" i="4"/>
  <c r="H1653" i="4"/>
  <c r="D1653" i="4"/>
  <c r="C1653" i="4"/>
  <c r="I1653" i="4" s="1"/>
  <c r="R1652" i="4"/>
  <c r="K1652" i="4"/>
  <c r="I1652" i="4"/>
  <c r="H1652" i="4"/>
  <c r="R1651" i="4"/>
  <c r="K1651" i="4"/>
  <c r="I1651" i="4"/>
  <c r="H1651" i="4"/>
  <c r="D1651" i="4"/>
  <c r="C1651" i="4"/>
  <c r="R1650" i="4"/>
  <c r="K1650" i="4"/>
  <c r="I1650" i="4"/>
  <c r="H1650" i="4"/>
  <c r="D1650" i="4"/>
  <c r="C1650" i="4"/>
  <c r="R1649" i="4"/>
  <c r="K1649" i="4"/>
  <c r="I1649" i="4"/>
  <c r="H1649" i="4"/>
  <c r="R1648" i="4"/>
  <c r="I1648" i="4"/>
  <c r="H1648" i="4"/>
  <c r="D1648" i="4"/>
  <c r="K1648" i="4" s="1"/>
  <c r="C1648" i="4"/>
  <c r="R1647" i="4"/>
  <c r="I1647" i="4"/>
  <c r="H1647" i="4"/>
  <c r="D1647" i="4"/>
  <c r="K1647" i="4" s="1"/>
  <c r="C1647" i="4"/>
  <c r="R1646" i="4"/>
  <c r="K1646" i="4"/>
  <c r="I1646" i="4"/>
  <c r="H1646" i="4"/>
  <c r="R1645" i="4"/>
  <c r="K1645" i="4"/>
  <c r="H1645" i="4"/>
  <c r="D1645" i="4"/>
  <c r="C1645" i="4"/>
  <c r="I1645" i="4" s="1"/>
  <c r="R1644" i="4"/>
  <c r="K1644" i="4"/>
  <c r="H1644" i="4"/>
  <c r="D1644" i="4"/>
  <c r="C1644" i="4"/>
  <c r="I1644" i="4" s="1"/>
  <c r="R1643" i="4"/>
  <c r="K1643" i="4"/>
  <c r="I1643" i="4"/>
  <c r="H1643" i="4"/>
  <c r="R1642" i="4"/>
  <c r="K1642" i="4"/>
  <c r="H1642" i="4"/>
  <c r="D1642" i="4"/>
  <c r="C1642" i="4"/>
  <c r="I1642" i="4" s="1"/>
  <c r="R1641" i="4"/>
  <c r="K1641" i="4"/>
  <c r="H1641" i="4"/>
  <c r="D1641" i="4"/>
  <c r="C1641" i="4"/>
  <c r="I1641" i="4" s="1"/>
  <c r="R1640" i="4"/>
  <c r="K1640" i="4"/>
  <c r="I1640" i="4"/>
  <c r="H1640" i="4"/>
  <c r="R1639" i="4"/>
  <c r="K1639" i="4"/>
  <c r="I1639" i="4"/>
  <c r="H1639" i="4"/>
  <c r="D1639" i="4"/>
  <c r="C1639" i="4"/>
  <c r="R1638" i="4"/>
  <c r="K1638" i="4"/>
  <c r="I1638" i="4"/>
  <c r="H1638" i="4"/>
  <c r="D1638" i="4"/>
  <c r="C1638" i="4"/>
  <c r="R1637" i="4"/>
  <c r="K1637" i="4"/>
  <c r="I1637" i="4"/>
  <c r="H1637" i="4"/>
  <c r="R1636" i="4"/>
  <c r="I1636" i="4"/>
  <c r="H1636" i="4"/>
  <c r="D1636" i="4"/>
  <c r="K1636" i="4" s="1"/>
  <c r="C1636" i="4"/>
  <c r="R1635" i="4"/>
  <c r="I1635" i="4"/>
  <c r="H1635" i="4"/>
  <c r="D1635" i="4"/>
  <c r="K1635" i="4" s="1"/>
  <c r="C1635" i="4"/>
  <c r="R1634" i="4"/>
  <c r="K1634" i="4"/>
  <c r="I1634" i="4"/>
  <c r="H1634" i="4"/>
  <c r="R1633" i="4"/>
  <c r="K1633" i="4"/>
  <c r="H1633" i="4"/>
  <c r="D1633" i="4"/>
  <c r="C1633" i="4"/>
  <c r="I1633" i="4" s="1"/>
  <c r="R1632" i="4"/>
  <c r="K1632" i="4"/>
  <c r="H1632" i="4"/>
  <c r="D1632" i="4"/>
  <c r="C1632" i="4"/>
  <c r="I1632" i="4" s="1"/>
  <c r="R1631" i="4"/>
  <c r="K1631" i="4"/>
  <c r="I1631" i="4"/>
  <c r="H1631" i="4"/>
  <c r="R1630" i="4"/>
  <c r="K1630" i="4"/>
  <c r="H1630" i="4"/>
  <c r="D1630" i="4"/>
  <c r="C1630" i="4"/>
  <c r="I1630" i="4" s="1"/>
  <c r="R1629" i="4"/>
  <c r="K1629" i="4"/>
  <c r="H1629" i="4"/>
  <c r="D1629" i="4"/>
  <c r="C1629" i="4"/>
  <c r="I1629" i="4" s="1"/>
  <c r="R1628" i="4"/>
  <c r="K1628" i="4"/>
  <c r="I1628" i="4"/>
  <c r="H1628" i="4"/>
  <c r="R1627" i="4"/>
  <c r="I1627" i="4"/>
  <c r="H1627" i="4"/>
  <c r="D1627" i="4"/>
  <c r="K1627" i="4" s="1"/>
  <c r="C1627" i="4"/>
  <c r="R1626" i="4"/>
  <c r="I1626" i="4"/>
  <c r="H1626" i="4"/>
  <c r="D1626" i="4"/>
  <c r="K1626" i="4" s="1"/>
  <c r="C1626" i="4"/>
  <c r="R1625" i="4"/>
  <c r="K1625" i="4"/>
  <c r="I1625" i="4"/>
  <c r="H1625" i="4"/>
  <c r="R1624" i="4"/>
  <c r="I1624" i="4"/>
  <c r="H1624" i="4"/>
  <c r="D1624" i="4"/>
  <c r="K1624" i="4" s="1"/>
  <c r="C1624" i="4"/>
  <c r="R1623" i="4"/>
  <c r="I1623" i="4"/>
  <c r="H1623" i="4"/>
  <c r="D1623" i="4"/>
  <c r="K1623" i="4" s="1"/>
  <c r="C1623" i="4"/>
  <c r="R1622" i="4"/>
  <c r="K1622" i="4"/>
  <c r="I1622" i="4"/>
  <c r="H1622" i="4"/>
  <c r="R1621" i="4"/>
  <c r="K1621" i="4"/>
  <c r="I1621" i="4"/>
  <c r="H1621" i="4"/>
  <c r="D1621" i="4"/>
  <c r="C1621" i="4"/>
  <c r="R1620" i="4"/>
  <c r="K1620" i="4"/>
  <c r="H1620" i="4"/>
  <c r="D1620" i="4"/>
  <c r="C1620" i="4"/>
  <c r="I1620" i="4" s="1"/>
  <c r="R1619" i="4"/>
  <c r="K1619" i="4"/>
  <c r="I1619" i="4"/>
  <c r="H1619" i="4"/>
  <c r="R1618" i="4"/>
  <c r="K1618" i="4"/>
  <c r="H1618" i="4"/>
  <c r="D1618" i="4"/>
  <c r="C1618" i="4"/>
  <c r="I1618" i="4" s="1"/>
  <c r="R1617" i="4"/>
  <c r="K1617" i="4"/>
  <c r="H1617" i="4"/>
  <c r="D1617" i="4"/>
  <c r="C1617" i="4"/>
  <c r="I1617" i="4" s="1"/>
  <c r="R1616" i="4"/>
  <c r="K1616" i="4"/>
  <c r="I1616" i="4"/>
  <c r="H1616" i="4"/>
  <c r="R1615" i="4"/>
  <c r="H1615" i="4"/>
  <c r="D1615" i="4"/>
  <c r="K1615" i="4" s="1"/>
  <c r="C1615" i="4"/>
  <c r="I1615" i="4" s="1"/>
  <c r="R1614" i="4"/>
  <c r="K1614" i="4"/>
  <c r="H1614" i="4"/>
  <c r="D1614" i="4"/>
  <c r="C1614" i="4"/>
  <c r="I1614" i="4" s="1"/>
  <c r="R1613" i="4"/>
  <c r="K1613" i="4"/>
  <c r="I1613" i="4"/>
  <c r="H1613" i="4"/>
  <c r="R1612" i="4"/>
  <c r="K1612" i="4"/>
  <c r="I1612" i="4"/>
  <c r="H1612" i="4"/>
  <c r="D1612" i="4"/>
  <c r="C1612" i="4"/>
  <c r="R1611" i="4"/>
  <c r="I1611" i="4"/>
  <c r="H1611" i="4"/>
  <c r="D1611" i="4"/>
  <c r="K1611" i="4" s="1"/>
  <c r="C1611" i="4"/>
  <c r="R1610" i="4"/>
  <c r="K1610" i="4"/>
  <c r="I1610" i="4"/>
  <c r="H1610" i="4"/>
  <c r="R1609" i="4"/>
  <c r="K1609" i="4"/>
  <c r="H1609" i="4"/>
  <c r="D1609" i="4"/>
  <c r="C1609" i="4"/>
  <c r="I1609" i="4" s="1"/>
  <c r="R1608" i="4"/>
  <c r="K1608" i="4"/>
  <c r="H1608" i="4"/>
  <c r="D1608" i="4"/>
  <c r="C1608" i="4"/>
  <c r="I1608" i="4" s="1"/>
  <c r="R1607" i="4"/>
  <c r="K1607" i="4"/>
  <c r="I1607" i="4"/>
  <c r="H1607" i="4"/>
  <c r="R1606" i="4"/>
  <c r="K1606" i="4"/>
  <c r="I1606" i="4"/>
  <c r="H1606" i="4"/>
  <c r="D1606" i="4"/>
  <c r="C1606" i="4"/>
  <c r="R1605" i="4"/>
  <c r="K1605" i="4"/>
  <c r="I1605" i="4"/>
  <c r="H1605" i="4"/>
  <c r="D1605" i="4"/>
  <c r="C1605" i="4"/>
  <c r="R1604" i="4"/>
  <c r="K1604" i="4"/>
  <c r="I1604" i="4"/>
  <c r="H1604" i="4"/>
  <c r="R1603" i="4"/>
  <c r="K1603" i="4"/>
  <c r="I1603" i="4"/>
  <c r="H1603" i="4"/>
  <c r="D1603" i="4"/>
  <c r="C1603" i="4"/>
  <c r="R1602" i="4"/>
  <c r="K1602" i="4"/>
  <c r="H1602" i="4"/>
  <c r="D1602" i="4"/>
  <c r="C1602" i="4"/>
  <c r="I1602" i="4" s="1"/>
  <c r="R1601" i="4"/>
  <c r="K1601" i="4"/>
  <c r="I1601" i="4"/>
  <c r="H1601" i="4"/>
  <c r="R1600" i="4"/>
  <c r="K1600" i="4"/>
  <c r="I1600" i="4"/>
  <c r="H1600" i="4"/>
  <c r="D1600" i="4"/>
  <c r="C1600" i="4"/>
  <c r="R1599" i="4"/>
  <c r="I1599" i="4"/>
  <c r="H1599" i="4"/>
  <c r="D1599" i="4"/>
  <c r="K1599" i="4" s="1"/>
  <c r="C1599" i="4"/>
  <c r="R1598" i="4"/>
  <c r="K1598" i="4"/>
  <c r="I1598" i="4"/>
  <c r="H1598" i="4"/>
  <c r="R1597" i="4"/>
  <c r="K1597" i="4"/>
  <c r="I1597" i="4"/>
  <c r="H1597" i="4"/>
  <c r="D1597" i="4"/>
  <c r="C1597" i="4"/>
  <c r="R1596" i="4"/>
  <c r="K1596" i="4"/>
  <c r="H1596" i="4"/>
  <c r="D1596" i="4"/>
  <c r="C1596" i="4"/>
  <c r="I1596" i="4" s="1"/>
  <c r="R1595" i="4"/>
  <c r="K1595" i="4"/>
  <c r="I1595" i="4"/>
  <c r="H1595" i="4"/>
  <c r="R1594" i="4"/>
  <c r="K1594" i="4"/>
  <c r="H1594" i="4"/>
  <c r="D1594" i="4"/>
  <c r="C1594" i="4"/>
  <c r="I1594" i="4" s="1"/>
  <c r="R1593" i="4"/>
  <c r="I1593" i="4"/>
  <c r="H1593" i="4"/>
  <c r="D1593" i="4"/>
  <c r="K1593" i="4" s="1"/>
  <c r="C1593" i="4"/>
  <c r="R1592" i="4"/>
  <c r="K1592" i="4"/>
  <c r="I1592" i="4"/>
  <c r="H1592" i="4"/>
  <c r="R1591" i="4"/>
  <c r="K1591" i="4"/>
  <c r="H1591" i="4"/>
  <c r="D1591" i="4"/>
  <c r="C1591" i="4"/>
  <c r="I1591" i="4" s="1"/>
  <c r="R1590" i="4"/>
  <c r="I1590" i="4"/>
  <c r="H1590" i="4"/>
  <c r="D1590" i="4"/>
  <c r="K1590" i="4" s="1"/>
  <c r="C1590" i="4"/>
  <c r="R1589" i="4"/>
  <c r="K1589" i="4"/>
  <c r="I1589" i="4"/>
  <c r="H1589" i="4"/>
  <c r="R1588" i="4"/>
  <c r="K1588" i="4"/>
  <c r="H1588" i="4"/>
  <c r="D1588" i="4"/>
  <c r="C1588" i="4"/>
  <c r="I1588" i="4" s="1"/>
  <c r="R1587" i="4"/>
  <c r="K1587" i="4"/>
  <c r="H1587" i="4"/>
  <c r="D1587" i="4"/>
  <c r="C1587" i="4"/>
  <c r="I1587" i="4" s="1"/>
  <c r="R1586" i="4"/>
  <c r="K1586" i="4"/>
  <c r="I1586" i="4"/>
  <c r="H1586" i="4"/>
  <c r="R1585" i="4"/>
  <c r="K1585" i="4"/>
  <c r="H1585" i="4"/>
  <c r="D1585" i="4"/>
  <c r="C1585" i="4"/>
  <c r="I1585" i="4" s="1"/>
  <c r="R1584" i="4"/>
  <c r="K1584" i="4"/>
  <c r="I1584" i="4"/>
  <c r="H1584" i="4"/>
  <c r="D1584" i="4"/>
  <c r="C1584" i="4"/>
  <c r="R1583" i="4"/>
  <c r="K1583" i="4"/>
  <c r="I1583" i="4"/>
  <c r="H1583" i="4"/>
  <c r="R1582" i="4"/>
  <c r="K1582" i="4"/>
  <c r="I1582" i="4"/>
  <c r="H1582" i="4"/>
  <c r="D1582" i="4"/>
  <c r="C1582" i="4"/>
  <c r="R1581" i="4"/>
  <c r="H1581" i="4"/>
  <c r="D1581" i="4"/>
  <c r="K1581" i="4" s="1"/>
  <c r="C1581" i="4"/>
  <c r="I1581" i="4" s="1"/>
  <c r="R1580" i="4"/>
  <c r="K1580" i="4"/>
  <c r="I1580" i="4"/>
  <c r="H1580" i="4"/>
  <c r="R1579" i="4"/>
  <c r="K1579" i="4"/>
  <c r="I1579" i="4"/>
  <c r="H1579" i="4"/>
  <c r="D1579" i="4"/>
  <c r="C1579" i="4"/>
  <c r="R1578" i="4"/>
  <c r="K1578" i="4"/>
  <c r="H1578" i="4"/>
  <c r="D1578" i="4"/>
  <c r="C1578" i="4"/>
  <c r="I1578" i="4" s="1"/>
  <c r="R1577" i="4"/>
  <c r="K1577" i="4"/>
  <c r="I1577" i="4"/>
  <c r="H1577" i="4"/>
  <c r="R1576" i="4"/>
  <c r="K1576" i="4"/>
  <c r="H1576" i="4"/>
  <c r="D1576" i="4"/>
  <c r="C1576" i="4"/>
  <c r="I1576" i="4" s="1"/>
  <c r="R1575" i="4"/>
  <c r="K1575" i="4"/>
  <c r="I1575" i="4"/>
  <c r="H1575" i="4"/>
  <c r="D1575" i="4"/>
  <c r="C1575" i="4"/>
  <c r="R1574" i="4"/>
  <c r="K1574" i="4"/>
  <c r="I1574" i="4"/>
  <c r="H1574" i="4"/>
  <c r="R1573" i="4"/>
  <c r="K1573" i="4"/>
  <c r="I1573" i="4"/>
  <c r="H1573" i="4"/>
  <c r="D1573" i="4"/>
  <c r="C1573" i="4"/>
  <c r="R1572" i="4"/>
  <c r="K1572" i="4"/>
  <c r="I1572" i="4"/>
  <c r="H1572" i="4"/>
  <c r="D1572" i="4"/>
  <c r="C1572" i="4"/>
  <c r="R1571" i="4"/>
  <c r="K1571" i="4"/>
  <c r="I1571" i="4"/>
  <c r="H1571" i="4"/>
  <c r="R1570" i="4"/>
  <c r="K1570" i="4"/>
  <c r="I1570" i="4"/>
  <c r="H1570" i="4"/>
  <c r="D1570" i="4"/>
  <c r="C1570" i="4"/>
  <c r="R1569" i="4"/>
  <c r="H1569" i="4"/>
  <c r="D1569" i="4"/>
  <c r="K1569" i="4" s="1"/>
  <c r="C1569" i="4"/>
  <c r="I1569" i="4" s="1"/>
  <c r="R1568" i="4"/>
  <c r="K1568" i="4"/>
  <c r="I1568" i="4"/>
  <c r="H1568" i="4"/>
  <c r="R1567" i="4"/>
  <c r="K1567" i="4"/>
  <c r="H1567" i="4"/>
  <c r="D1567" i="4"/>
  <c r="C1567" i="4"/>
  <c r="I1567" i="4" s="1"/>
  <c r="R1566" i="4"/>
  <c r="K1566" i="4"/>
  <c r="I1566" i="4"/>
  <c r="H1566" i="4"/>
  <c r="D1566" i="4"/>
  <c r="C1566" i="4"/>
  <c r="R1565" i="4"/>
  <c r="K1565" i="4"/>
  <c r="I1565" i="4"/>
  <c r="H1565" i="4"/>
  <c r="R1564" i="4"/>
  <c r="H1564" i="4"/>
  <c r="D1564" i="4"/>
  <c r="K1564" i="4" s="1"/>
  <c r="C1564" i="4"/>
  <c r="I1564" i="4" s="1"/>
  <c r="R1563" i="4"/>
  <c r="I1563" i="4"/>
  <c r="H1563" i="4"/>
  <c r="D1563" i="4"/>
  <c r="K1563" i="4" s="1"/>
  <c r="C1563" i="4"/>
  <c r="R1562" i="4"/>
  <c r="K1562" i="4"/>
  <c r="I1562" i="4"/>
  <c r="H1562" i="4"/>
  <c r="R1561" i="4"/>
  <c r="H1561" i="4"/>
  <c r="D1561" i="4"/>
  <c r="K1561" i="4" s="1"/>
  <c r="C1561" i="4"/>
  <c r="I1561" i="4" s="1"/>
  <c r="R1560" i="4"/>
  <c r="K1560" i="4"/>
  <c r="H1560" i="4"/>
  <c r="D1560" i="4"/>
  <c r="C1560" i="4"/>
  <c r="I1560" i="4" s="1"/>
  <c r="R1559" i="4"/>
  <c r="K1559" i="4"/>
  <c r="I1559" i="4"/>
  <c r="H1559" i="4"/>
  <c r="R1558" i="4"/>
  <c r="I1558" i="4"/>
  <c r="H1558" i="4"/>
  <c r="D1558" i="4"/>
  <c r="K1558" i="4" s="1"/>
  <c r="C1558" i="4"/>
  <c r="R1557" i="4"/>
  <c r="I1557" i="4"/>
  <c r="H1557" i="4"/>
  <c r="D1557" i="4"/>
  <c r="K1557" i="4" s="1"/>
  <c r="C1557" i="4"/>
  <c r="R1556" i="4"/>
  <c r="K1556" i="4"/>
  <c r="I1556" i="4"/>
  <c r="H1556" i="4"/>
  <c r="R1555" i="4"/>
  <c r="H1555" i="4"/>
  <c r="D1555" i="4"/>
  <c r="K1555" i="4" s="1"/>
  <c r="C1555" i="4"/>
  <c r="I1555" i="4" s="1"/>
  <c r="R1554" i="4"/>
  <c r="H1554" i="4"/>
  <c r="D1554" i="4"/>
  <c r="K1554" i="4" s="1"/>
  <c r="C1554" i="4"/>
  <c r="I1554" i="4" s="1"/>
  <c r="R1553" i="4"/>
  <c r="K1553" i="4"/>
  <c r="I1553" i="4"/>
  <c r="H1553" i="4"/>
  <c r="R1552" i="4"/>
  <c r="K1552" i="4"/>
  <c r="H1552" i="4"/>
  <c r="C1552" i="4"/>
  <c r="I1552" i="4" s="1"/>
  <c r="R1551" i="4"/>
  <c r="K1551" i="4"/>
  <c r="I1551" i="4"/>
  <c r="H1551" i="4"/>
  <c r="C1551" i="4"/>
  <c r="R1550" i="4"/>
  <c r="K1550" i="4"/>
  <c r="I1550" i="4"/>
  <c r="H1550" i="4"/>
  <c r="R1549" i="4"/>
  <c r="K1549" i="4"/>
  <c r="I1549" i="4"/>
  <c r="H1549" i="4"/>
  <c r="C1549" i="4"/>
  <c r="R1548" i="4"/>
  <c r="K1548" i="4"/>
  <c r="I1548" i="4"/>
  <c r="H1548" i="4"/>
  <c r="C1548" i="4"/>
  <c r="R1547" i="4"/>
  <c r="K1547" i="4"/>
  <c r="I1547" i="4"/>
  <c r="H1547" i="4"/>
  <c r="R1546" i="4"/>
  <c r="K1546" i="4"/>
  <c r="I1546" i="4"/>
  <c r="H1546" i="4"/>
  <c r="R1545" i="4"/>
  <c r="K1545" i="4"/>
  <c r="I1545" i="4"/>
  <c r="H1545" i="4"/>
  <c r="R1544" i="4"/>
  <c r="K1544" i="4"/>
  <c r="I1544" i="4"/>
  <c r="H1544" i="4"/>
  <c r="R1543" i="4"/>
  <c r="K1543" i="4"/>
  <c r="I1543" i="4"/>
  <c r="H1543" i="4"/>
  <c r="R1542" i="4"/>
  <c r="K1542" i="4"/>
  <c r="I1542" i="4"/>
  <c r="H1542" i="4"/>
  <c r="R1541" i="4"/>
  <c r="K1541" i="4"/>
  <c r="I1541" i="4"/>
  <c r="H1541" i="4"/>
  <c r="R1540" i="4"/>
  <c r="K1540" i="4"/>
  <c r="I1540" i="4"/>
  <c r="H1540" i="4"/>
  <c r="R1539" i="4"/>
  <c r="K1539" i="4"/>
  <c r="I1539" i="4"/>
  <c r="H1539" i="4"/>
  <c r="R1538" i="4"/>
  <c r="K1538" i="4"/>
  <c r="I1538" i="4"/>
  <c r="H1538" i="4"/>
  <c r="R1537" i="4"/>
  <c r="K1537" i="4"/>
  <c r="I1537" i="4"/>
  <c r="H1537" i="4"/>
  <c r="R1536" i="4"/>
  <c r="K1536" i="4"/>
  <c r="I1536" i="4"/>
  <c r="H1536" i="4"/>
  <c r="R1535" i="4"/>
  <c r="K1535" i="4"/>
  <c r="I1535" i="4"/>
  <c r="H1535" i="4"/>
  <c r="R1534" i="4"/>
  <c r="K1534" i="4"/>
  <c r="I1534" i="4"/>
  <c r="H1534" i="4"/>
  <c r="R1533" i="4"/>
  <c r="K1533" i="4"/>
  <c r="I1533" i="4"/>
  <c r="H1533" i="4"/>
  <c r="R1532" i="4"/>
  <c r="K1532" i="4"/>
  <c r="I1532" i="4"/>
  <c r="H1532" i="4"/>
  <c r="R1531" i="4"/>
  <c r="K1531" i="4"/>
  <c r="I1531" i="4"/>
  <c r="H1531" i="4"/>
  <c r="R1530" i="4"/>
  <c r="K1530" i="4"/>
  <c r="I1530" i="4"/>
  <c r="H1530" i="4"/>
  <c r="R1529" i="4"/>
  <c r="K1529" i="4"/>
  <c r="I1529" i="4"/>
  <c r="H1529" i="4"/>
  <c r="R1528" i="4"/>
  <c r="K1528" i="4"/>
  <c r="I1528" i="4"/>
  <c r="H1528" i="4"/>
  <c r="R1527" i="4"/>
  <c r="K1527" i="4"/>
  <c r="I1527" i="4"/>
  <c r="H1527" i="4"/>
  <c r="R1526" i="4"/>
  <c r="K1526" i="4"/>
  <c r="I1526" i="4"/>
  <c r="H1526" i="4"/>
  <c r="R1525" i="4"/>
  <c r="K1525" i="4"/>
  <c r="I1525" i="4"/>
  <c r="H1525" i="4"/>
  <c r="R1524" i="4"/>
  <c r="K1524" i="4"/>
  <c r="I1524" i="4"/>
  <c r="H1524" i="4"/>
  <c r="R1523" i="4"/>
  <c r="K1523" i="4"/>
  <c r="I1523" i="4"/>
  <c r="H1523" i="4"/>
  <c r="R1522" i="4"/>
  <c r="K1522" i="4"/>
  <c r="I1522" i="4"/>
  <c r="H1522" i="4"/>
  <c r="R1521" i="4"/>
  <c r="K1521" i="4"/>
  <c r="I1521" i="4"/>
  <c r="H1521" i="4"/>
  <c r="R1520" i="4"/>
  <c r="K1520" i="4"/>
  <c r="I1520" i="4"/>
  <c r="H1520" i="4"/>
  <c r="R1519" i="4"/>
  <c r="K1519" i="4"/>
  <c r="I1519" i="4"/>
  <c r="H1519" i="4"/>
  <c r="R1518" i="4"/>
  <c r="K1518" i="4"/>
  <c r="I1518" i="4"/>
  <c r="H1518" i="4"/>
  <c r="R1517" i="4"/>
  <c r="K1517" i="4"/>
  <c r="I1517" i="4"/>
  <c r="H1517" i="4"/>
  <c r="R1516" i="4"/>
  <c r="K1516" i="4"/>
  <c r="I1516" i="4"/>
  <c r="H1516" i="4"/>
  <c r="R1515" i="4"/>
  <c r="K1515" i="4"/>
  <c r="I1515" i="4"/>
  <c r="H1515" i="4"/>
  <c r="R1514" i="4"/>
  <c r="K1514" i="4"/>
  <c r="I1514" i="4"/>
  <c r="H1514" i="4"/>
  <c r="R1513" i="4"/>
  <c r="K1513" i="4"/>
  <c r="I1513" i="4"/>
  <c r="H1513" i="4"/>
  <c r="R1512" i="4"/>
  <c r="K1512" i="4"/>
  <c r="I1512" i="4"/>
  <c r="H1512" i="4"/>
  <c r="R1511" i="4"/>
  <c r="K1511" i="4"/>
  <c r="I1511" i="4"/>
  <c r="H1511" i="4"/>
  <c r="R1510" i="4"/>
  <c r="K1510" i="4"/>
  <c r="M1630" i="4" s="1"/>
  <c r="Q1630" i="4" s="1"/>
  <c r="I1510" i="4"/>
  <c r="H1510" i="4"/>
  <c r="R1509" i="4"/>
  <c r="K1509" i="4"/>
  <c r="I1509" i="4"/>
  <c r="H1509" i="4"/>
  <c r="R1508" i="4"/>
  <c r="K1508" i="4"/>
  <c r="I1508" i="4"/>
  <c r="H1508" i="4"/>
  <c r="R1507" i="4"/>
  <c r="K1507" i="4"/>
  <c r="I1507" i="4"/>
  <c r="H1507" i="4"/>
  <c r="R1506" i="4"/>
  <c r="K1506" i="4"/>
  <c r="I1506" i="4"/>
  <c r="H1506" i="4"/>
  <c r="R1505" i="4"/>
  <c r="K1505" i="4"/>
  <c r="I1505" i="4"/>
  <c r="H1505" i="4"/>
  <c r="R1504" i="4"/>
  <c r="K1504" i="4"/>
  <c r="I1504" i="4"/>
  <c r="H1504" i="4"/>
  <c r="R1503" i="4"/>
  <c r="K1503" i="4"/>
  <c r="I1503" i="4"/>
  <c r="H1503" i="4"/>
  <c r="R1502" i="4"/>
  <c r="K1502" i="4"/>
  <c r="I1502" i="4"/>
  <c r="H1502" i="4"/>
  <c r="R1501" i="4"/>
  <c r="K1501" i="4"/>
  <c r="I1501" i="4"/>
  <c r="H1501" i="4"/>
  <c r="R1500" i="4"/>
  <c r="K1500" i="4"/>
  <c r="I1500" i="4"/>
  <c r="H1500" i="4"/>
  <c r="R1499" i="4"/>
  <c r="K1499" i="4"/>
  <c r="I1499" i="4"/>
  <c r="H1499" i="4"/>
  <c r="R1498" i="4"/>
  <c r="K1498" i="4"/>
  <c r="I1498" i="4"/>
  <c r="H1498" i="4"/>
  <c r="R1497" i="4"/>
  <c r="K1497" i="4"/>
  <c r="I1497" i="4"/>
  <c r="H1497" i="4"/>
  <c r="R1496" i="4"/>
  <c r="K1496" i="4"/>
  <c r="I1496" i="4"/>
  <c r="H1496" i="4"/>
  <c r="R1495" i="4"/>
  <c r="K1495" i="4"/>
  <c r="I1495" i="4"/>
  <c r="H1495" i="4"/>
  <c r="R1494" i="4"/>
  <c r="K1494" i="4"/>
  <c r="I1494" i="4"/>
  <c r="H1494" i="4"/>
  <c r="R1493" i="4"/>
  <c r="K1493" i="4"/>
  <c r="I1493" i="4"/>
  <c r="H1493" i="4"/>
  <c r="R1492" i="4"/>
  <c r="K1492" i="4"/>
  <c r="I1492" i="4"/>
  <c r="H1492" i="4"/>
  <c r="R1491" i="4"/>
  <c r="K1491" i="4"/>
  <c r="I1491" i="4"/>
  <c r="H1491" i="4"/>
  <c r="R1490" i="4"/>
  <c r="K1490" i="4"/>
  <c r="I1490" i="4"/>
  <c r="H1490" i="4"/>
  <c r="R1489" i="4"/>
  <c r="K1489" i="4"/>
  <c r="I1489" i="4"/>
  <c r="H1489" i="4"/>
  <c r="R1488" i="4"/>
  <c r="K1488" i="4"/>
  <c r="M1608" i="4" s="1"/>
  <c r="Q1608" i="4" s="1"/>
  <c r="I1488" i="4"/>
  <c r="H1488" i="4"/>
  <c r="R1487" i="4"/>
  <c r="K1487" i="4"/>
  <c r="I1487" i="4"/>
  <c r="H1487" i="4"/>
  <c r="R1486" i="4"/>
  <c r="K1486" i="4"/>
  <c r="I1486" i="4"/>
  <c r="H1486" i="4"/>
  <c r="R1485" i="4"/>
  <c r="K1485" i="4"/>
  <c r="I1485" i="4"/>
  <c r="H1485" i="4"/>
  <c r="R1484" i="4"/>
  <c r="K1484" i="4"/>
  <c r="I1484" i="4"/>
  <c r="H1484" i="4"/>
  <c r="R1483" i="4"/>
  <c r="K1483" i="4"/>
  <c r="I1483" i="4"/>
  <c r="H1483" i="4"/>
  <c r="R1482" i="4"/>
  <c r="K1482" i="4"/>
  <c r="I1482" i="4"/>
  <c r="H1482" i="4"/>
  <c r="R1481" i="4"/>
  <c r="K1481" i="4"/>
  <c r="I1481" i="4"/>
  <c r="H1481" i="4"/>
  <c r="R1480" i="4"/>
  <c r="K1480" i="4"/>
  <c r="I1480" i="4"/>
  <c r="H1480" i="4"/>
  <c r="R1479" i="4"/>
  <c r="K1479" i="4"/>
  <c r="I1479" i="4"/>
  <c r="H1479" i="4"/>
  <c r="R1478" i="4"/>
  <c r="K1478" i="4"/>
  <c r="I1478" i="4"/>
  <c r="H1478" i="4"/>
  <c r="R1477" i="4"/>
  <c r="K1477" i="4"/>
  <c r="I1477" i="4"/>
  <c r="H1477" i="4"/>
  <c r="R1476" i="4"/>
  <c r="K1476" i="4"/>
  <c r="I1476" i="4"/>
  <c r="H1476" i="4"/>
  <c r="R1475" i="4"/>
  <c r="K1475" i="4"/>
  <c r="I1475" i="4"/>
  <c r="H1475" i="4"/>
  <c r="R1474" i="4"/>
  <c r="K1474" i="4"/>
  <c r="I1474" i="4"/>
  <c r="H1474" i="4"/>
  <c r="R1473" i="4"/>
  <c r="K1473" i="4"/>
  <c r="I1473" i="4"/>
  <c r="H1473" i="4"/>
  <c r="R1472" i="4"/>
  <c r="K1472" i="4"/>
  <c r="I1472" i="4"/>
  <c r="H1472" i="4"/>
  <c r="R1471" i="4"/>
  <c r="K1471" i="4"/>
  <c r="I1471" i="4"/>
  <c r="H1471" i="4"/>
  <c r="R1470" i="4"/>
  <c r="K1470" i="4"/>
  <c r="I1470" i="4"/>
  <c r="H1470" i="4"/>
  <c r="R1469" i="4"/>
  <c r="K1469" i="4"/>
  <c r="I1469" i="4"/>
  <c r="H1469" i="4"/>
  <c r="R1468" i="4"/>
  <c r="K1468" i="4"/>
  <c r="I1468" i="4"/>
  <c r="H1468" i="4"/>
  <c r="R1467" i="4"/>
  <c r="K1467" i="4"/>
  <c r="I1467" i="4"/>
  <c r="H1467" i="4"/>
  <c r="R1466" i="4"/>
  <c r="K1466" i="4"/>
  <c r="I1466" i="4"/>
  <c r="H1466" i="4"/>
  <c r="R1465" i="4"/>
  <c r="K1465" i="4"/>
  <c r="I1465" i="4"/>
  <c r="H1465" i="4"/>
  <c r="R1464" i="4"/>
  <c r="K1464" i="4"/>
  <c r="M1583" i="4" s="1"/>
  <c r="Q1583" i="4" s="1"/>
  <c r="I1464" i="4"/>
  <c r="H1464" i="4"/>
  <c r="R1463" i="4"/>
  <c r="K1463" i="4"/>
  <c r="I1463" i="4"/>
  <c r="H1463" i="4"/>
  <c r="R1462" i="4"/>
  <c r="K1462" i="4"/>
  <c r="I1462" i="4"/>
  <c r="H1462" i="4"/>
  <c r="R1461" i="4"/>
  <c r="K1461" i="4"/>
  <c r="I1461" i="4"/>
  <c r="H1461" i="4"/>
  <c r="R1460" i="4"/>
  <c r="K1460" i="4"/>
  <c r="I1460" i="4"/>
  <c r="H1460" i="4"/>
  <c r="R1459" i="4"/>
  <c r="K1459" i="4"/>
  <c r="I1459" i="4"/>
  <c r="H1459" i="4"/>
  <c r="R1458" i="4"/>
  <c r="K1458" i="4"/>
  <c r="I1458" i="4"/>
  <c r="H1458" i="4"/>
  <c r="R1457" i="4"/>
  <c r="K1457" i="4"/>
  <c r="I1457" i="4"/>
  <c r="H1457" i="4"/>
  <c r="R1456" i="4"/>
  <c r="K1456" i="4"/>
  <c r="I1456" i="4"/>
  <c r="H1456" i="4"/>
  <c r="R1455" i="4"/>
  <c r="K1455" i="4"/>
  <c r="I1455" i="4"/>
  <c r="H1455" i="4"/>
  <c r="R1454" i="4"/>
  <c r="K1454" i="4"/>
  <c r="I1454" i="4"/>
  <c r="H1454" i="4"/>
  <c r="R1453" i="4"/>
  <c r="K1453" i="4"/>
  <c r="I1453" i="4"/>
  <c r="H1453" i="4"/>
  <c r="R1452" i="4"/>
  <c r="K1452" i="4"/>
  <c r="I1452" i="4"/>
  <c r="H1452" i="4"/>
  <c r="R1451" i="4"/>
  <c r="K1451" i="4"/>
  <c r="I1451" i="4"/>
  <c r="H1451" i="4"/>
  <c r="R1450" i="4"/>
  <c r="K1450" i="4"/>
  <c r="I1450" i="4"/>
  <c r="H1450" i="4"/>
  <c r="R1449" i="4"/>
  <c r="K1449" i="4"/>
  <c r="I1449" i="4"/>
  <c r="H1449" i="4"/>
  <c r="R1448" i="4"/>
  <c r="K1448" i="4"/>
  <c r="I1448" i="4"/>
  <c r="H1448" i="4"/>
  <c r="R1447" i="4"/>
  <c r="K1447" i="4"/>
  <c r="I1447" i="4"/>
  <c r="H1447" i="4"/>
  <c r="R1446" i="4"/>
  <c r="K1446" i="4"/>
  <c r="I1446" i="4"/>
  <c r="H1446" i="4"/>
  <c r="R1445" i="4"/>
  <c r="K1445" i="4"/>
  <c r="I1445" i="4"/>
  <c r="H1445" i="4"/>
  <c r="R1444" i="4"/>
  <c r="K1444" i="4"/>
  <c r="I1444" i="4"/>
  <c r="H1444" i="4"/>
  <c r="R1443" i="4"/>
  <c r="K1443" i="4"/>
  <c r="I1443" i="4"/>
  <c r="H1443" i="4"/>
  <c r="R1442" i="4"/>
  <c r="K1442" i="4"/>
  <c r="I1442" i="4"/>
  <c r="H1442" i="4"/>
  <c r="R1441" i="4"/>
  <c r="K1441" i="4"/>
  <c r="I1441" i="4"/>
  <c r="H1441" i="4"/>
  <c r="R1440" i="4"/>
  <c r="K1440" i="4"/>
  <c r="I1440" i="4"/>
  <c r="H1440" i="4"/>
  <c r="R1439" i="4"/>
  <c r="K1439" i="4"/>
  <c r="I1439" i="4"/>
  <c r="H1439" i="4"/>
  <c r="R1438" i="4"/>
  <c r="K1438" i="4"/>
  <c r="I1438" i="4"/>
  <c r="H1438" i="4"/>
  <c r="R1437" i="4"/>
  <c r="K1437" i="4"/>
  <c r="I1437" i="4"/>
  <c r="H1437" i="4"/>
  <c r="R1436" i="4"/>
  <c r="K1436" i="4"/>
  <c r="I1436" i="4"/>
  <c r="H1436" i="4"/>
  <c r="R1435" i="4"/>
  <c r="K1435" i="4"/>
  <c r="I1435" i="4"/>
  <c r="H1435" i="4"/>
  <c r="R1434" i="4"/>
  <c r="K1434" i="4"/>
  <c r="I1434" i="4"/>
  <c r="H1434" i="4"/>
  <c r="R1433" i="4"/>
  <c r="K1433" i="4"/>
  <c r="I1433" i="4"/>
  <c r="H1433" i="4"/>
  <c r="R1432" i="4"/>
  <c r="K1432" i="4"/>
  <c r="I1432" i="4"/>
  <c r="H1432" i="4"/>
  <c r="R1431" i="4"/>
  <c r="K1431" i="4"/>
  <c r="I1431" i="4"/>
  <c r="H1431" i="4"/>
  <c r="R1430" i="4"/>
  <c r="K1430" i="4"/>
  <c r="I1430" i="4"/>
  <c r="H1430" i="4"/>
  <c r="R1429" i="4"/>
  <c r="K1429" i="4"/>
  <c r="I1429" i="4"/>
  <c r="H1429" i="4"/>
  <c r="R1428" i="4"/>
  <c r="K1428" i="4"/>
  <c r="I1428" i="4"/>
  <c r="H1428" i="4"/>
  <c r="R1427" i="4"/>
  <c r="K1427" i="4"/>
  <c r="I1427" i="4"/>
  <c r="H1427" i="4"/>
  <c r="R1426" i="4"/>
  <c r="K1426" i="4"/>
  <c r="I1426" i="4"/>
  <c r="H1426" i="4"/>
  <c r="R1425" i="4"/>
  <c r="K1425" i="4"/>
  <c r="I1425" i="4"/>
  <c r="H1425" i="4"/>
  <c r="R1424" i="4"/>
  <c r="K1424" i="4"/>
  <c r="I1424" i="4"/>
  <c r="H1424" i="4"/>
  <c r="R1423" i="4"/>
  <c r="K1423" i="4"/>
  <c r="I1423" i="4"/>
  <c r="H1423" i="4"/>
  <c r="R1422" i="4"/>
  <c r="K1422" i="4"/>
  <c r="I1422" i="4"/>
  <c r="H1422" i="4"/>
  <c r="R1421" i="4"/>
  <c r="K1421" i="4"/>
  <c r="I1421" i="4"/>
  <c r="H1421" i="4"/>
  <c r="R1420" i="4"/>
  <c r="K1420" i="4"/>
  <c r="I1420" i="4"/>
  <c r="H1420" i="4"/>
  <c r="R1419" i="4"/>
  <c r="K1419" i="4"/>
  <c r="I1419" i="4"/>
  <c r="H1419" i="4"/>
  <c r="R1418" i="4"/>
  <c r="K1418" i="4"/>
  <c r="I1418" i="4"/>
  <c r="H1418" i="4"/>
  <c r="R1417" i="4"/>
  <c r="K1417" i="4"/>
  <c r="I1417" i="4"/>
  <c r="H1417" i="4"/>
  <c r="R1416" i="4"/>
  <c r="K1416" i="4"/>
  <c r="I1416" i="4"/>
  <c r="H1416" i="4"/>
  <c r="R1415" i="4"/>
  <c r="K1415" i="4"/>
  <c r="I1415" i="4"/>
  <c r="H1415" i="4"/>
  <c r="R1414" i="4"/>
  <c r="K1414" i="4"/>
  <c r="I1414" i="4"/>
  <c r="H1414" i="4"/>
  <c r="R1413" i="4"/>
  <c r="K1413" i="4"/>
  <c r="I1413" i="4"/>
  <c r="H1413" i="4"/>
  <c r="R1412" i="4"/>
  <c r="K1412" i="4"/>
  <c r="I1412" i="4"/>
  <c r="H1412" i="4"/>
  <c r="R1411" i="4"/>
  <c r="K1411" i="4"/>
  <c r="I1411" i="4"/>
  <c r="H1411" i="4"/>
  <c r="R1410" i="4"/>
  <c r="K1410" i="4"/>
  <c r="I1410" i="4"/>
  <c r="H1410" i="4"/>
  <c r="R1409" i="4"/>
  <c r="K1409" i="4"/>
  <c r="I1409" i="4"/>
  <c r="H1409" i="4"/>
  <c r="R1408" i="4"/>
  <c r="K1408" i="4"/>
  <c r="I1408" i="4"/>
  <c r="H1408" i="4"/>
  <c r="R1407" i="4"/>
  <c r="K1407" i="4"/>
  <c r="I1407" i="4"/>
  <c r="H1407" i="4"/>
  <c r="R1406" i="4"/>
  <c r="K1406" i="4"/>
  <c r="I1406" i="4"/>
  <c r="H1406" i="4"/>
  <c r="R1405" i="4"/>
  <c r="K1405" i="4"/>
  <c r="I1405" i="4"/>
  <c r="H1405" i="4"/>
  <c r="R1404" i="4"/>
  <c r="K1404" i="4"/>
  <c r="I1404" i="4"/>
  <c r="H1404" i="4"/>
  <c r="R1403" i="4"/>
  <c r="K1403" i="4"/>
  <c r="I1403" i="4"/>
  <c r="H1403" i="4"/>
  <c r="R1402" i="4"/>
  <c r="K1402" i="4"/>
  <c r="M1522" i="4" s="1"/>
  <c r="Q1522" i="4" s="1"/>
  <c r="I1402" i="4"/>
  <c r="H1402" i="4"/>
  <c r="R1401" i="4"/>
  <c r="K1401" i="4"/>
  <c r="I1401" i="4"/>
  <c r="H1401" i="4"/>
  <c r="R1400" i="4"/>
  <c r="K1400" i="4"/>
  <c r="I1400" i="4"/>
  <c r="H1400" i="4"/>
  <c r="R1399" i="4"/>
  <c r="K1399" i="4"/>
  <c r="I1399" i="4"/>
  <c r="H1399" i="4"/>
  <c r="R1398" i="4"/>
  <c r="K1398" i="4"/>
  <c r="I1398" i="4"/>
  <c r="H1398" i="4"/>
  <c r="M1398" i="4" s="1"/>
  <c r="Q1398" i="4" s="1"/>
  <c r="R1397" i="4"/>
  <c r="K1397" i="4"/>
  <c r="I1397" i="4"/>
  <c r="H1397" i="4"/>
  <c r="R1396" i="4"/>
  <c r="K1396" i="4"/>
  <c r="I1396" i="4"/>
  <c r="H1396" i="4"/>
  <c r="R1395" i="4"/>
  <c r="K1395" i="4"/>
  <c r="I1395" i="4"/>
  <c r="H1395" i="4"/>
  <c r="R1394" i="4"/>
  <c r="K1394" i="4"/>
  <c r="I1394" i="4"/>
  <c r="H1394" i="4"/>
  <c r="R1393" i="4"/>
  <c r="K1393" i="4"/>
  <c r="I1393" i="4"/>
  <c r="H1393" i="4"/>
  <c r="R1392" i="4"/>
  <c r="K1392" i="4"/>
  <c r="I1392" i="4"/>
  <c r="H1392" i="4"/>
  <c r="R1391" i="4"/>
  <c r="K1391" i="4"/>
  <c r="I1391" i="4"/>
  <c r="H1391" i="4"/>
  <c r="R1390" i="4"/>
  <c r="K1390" i="4"/>
  <c r="I1390" i="4"/>
  <c r="H1390" i="4"/>
  <c r="R1389" i="4"/>
  <c r="K1389" i="4"/>
  <c r="I1389" i="4"/>
  <c r="H1389" i="4"/>
  <c r="R1388" i="4"/>
  <c r="K1388" i="4"/>
  <c r="I1388" i="4"/>
  <c r="H1388" i="4"/>
  <c r="R1387" i="4"/>
  <c r="K1387" i="4"/>
  <c r="I1387" i="4"/>
  <c r="H1387" i="4"/>
  <c r="R1386" i="4"/>
  <c r="K1386" i="4"/>
  <c r="I1386" i="4"/>
  <c r="H1386" i="4"/>
  <c r="R1385" i="4"/>
  <c r="K1385" i="4"/>
  <c r="I1385" i="4"/>
  <c r="H1385" i="4"/>
  <c r="R1384" i="4"/>
  <c r="K1384" i="4"/>
  <c r="I1384" i="4"/>
  <c r="H1384" i="4"/>
  <c r="R1383" i="4"/>
  <c r="K1383" i="4"/>
  <c r="I1383" i="4"/>
  <c r="H1383" i="4"/>
  <c r="R1382" i="4"/>
  <c r="K1382" i="4"/>
  <c r="I1382" i="4"/>
  <c r="H1382" i="4"/>
  <c r="R1381" i="4"/>
  <c r="K1381" i="4"/>
  <c r="I1381" i="4"/>
  <c r="H1381" i="4"/>
  <c r="R1380" i="4"/>
  <c r="K1380" i="4"/>
  <c r="I1380" i="4"/>
  <c r="H1380" i="4"/>
  <c r="R1379" i="4"/>
  <c r="K1379" i="4"/>
  <c r="I1379" i="4"/>
  <c r="H1379" i="4"/>
  <c r="R1378" i="4"/>
  <c r="K1378" i="4"/>
  <c r="I1378" i="4"/>
  <c r="H1378" i="4"/>
  <c r="R1377" i="4"/>
  <c r="K1377" i="4"/>
  <c r="I1377" i="4"/>
  <c r="H1377" i="4"/>
  <c r="R1376" i="4"/>
  <c r="K1376" i="4"/>
  <c r="I1376" i="4"/>
  <c r="H1376" i="4"/>
  <c r="R1375" i="4"/>
  <c r="K1375" i="4"/>
  <c r="I1375" i="4"/>
  <c r="H1375" i="4"/>
  <c r="R1374" i="4"/>
  <c r="K1374" i="4"/>
  <c r="I1374" i="4"/>
  <c r="H1374" i="4"/>
  <c r="R1373" i="4"/>
  <c r="K1373" i="4"/>
  <c r="I1373" i="4"/>
  <c r="H1373" i="4"/>
  <c r="R1372" i="4"/>
  <c r="K1372" i="4"/>
  <c r="I1372" i="4"/>
  <c r="H1372" i="4"/>
  <c r="R1371" i="4"/>
  <c r="K1371" i="4"/>
  <c r="I1371" i="4"/>
  <c r="H1371" i="4"/>
  <c r="R1370" i="4"/>
  <c r="K1370" i="4"/>
  <c r="I1370" i="4"/>
  <c r="H1370" i="4"/>
  <c r="R1369" i="4"/>
  <c r="K1369" i="4"/>
  <c r="I1369" i="4"/>
  <c r="H1369" i="4"/>
  <c r="R1368" i="4"/>
  <c r="K1368" i="4"/>
  <c r="I1368" i="4"/>
  <c r="H1368" i="4"/>
  <c r="R1367" i="4"/>
  <c r="K1367" i="4"/>
  <c r="I1367" i="4"/>
  <c r="H1367" i="4"/>
  <c r="R1366" i="4"/>
  <c r="K1366" i="4"/>
  <c r="I1366" i="4"/>
  <c r="H1366" i="4"/>
  <c r="R1365" i="4"/>
  <c r="K1365" i="4"/>
  <c r="I1365" i="4"/>
  <c r="H1365" i="4"/>
  <c r="R1364" i="4"/>
  <c r="K1364" i="4"/>
  <c r="I1364" i="4"/>
  <c r="H1364" i="4"/>
  <c r="R1363" i="4"/>
  <c r="K1363" i="4"/>
  <c r="I1363" i="4"/>
  <c r="H1363" i="4"/>
  <c r="R1362" i="4"/>
  <c r="K1362" i="4"/>
  <c r="I1362" i="4"/>
  <c r="H1362" i="4"/>
  <c r="R1361" i="4"/>
  <c r="K1361" i="4"/>
  <c r="I1361" i="4"/>
  <c r="H1361" i="4"/>
  <c r="R1360" i="4"/>
  <c r="K1360" i="4"/>
  <c r="I1360" i="4"/>
  <c r="H1360" i="4"/>
  <c r="R1359" i="4"/>
  <c r="K1359" i="4"/>
  <c r="I1359" i="4"/>
  <c r="H1359" i="4"/>
  <c r="R1358" i="4"/>
  <c r="K1358" i="4"/>
  <c r="I1358" i="4"/>
  <c r="H1358" i="4"/>
  <c r="R1357" i="4"/>
  <c r="K1357" i="4"/>
  <c r="I1357" i="4"/>
  <c r="H1357" i="4"/>
  <c r="R1356" i="4"/>
  <c r="K1356" i="4"/>
  <c r="I1356" i="4"/>
  <c r="H1356" i="4"/>
  <c r="R1355" i="4"/>
  <c r="K1355" i="4"/>
  <c r="I1355" i="4"/>
  <c r="H1355" i="4"/>
  <c r="R1354" i="4"/>
  <c r="K1354" i="4"/>
  <c r="I1354" i="4"/>
  <c r="H1354" i="4"/>
  <c r="R1353" i="4"/>
  <c r="K1353" i="4"/>
  <c r="I1353" i="4"/>
  <c r="H1353" i="4"/>
  <c r="R1352" i="4"/>
  <c r="K1352" i="4"/>
  <c r="I1352" i="4"/>
  <c r="H1352" i="4"/>
  <c r="R1351" i="4"/>
  <c r="K1351" i="4"/>
  <c r="I1351" i="4"/>
  <c r="H1351" i="4"/>
  <c r="R1350" i="4"/>
  <c r="K1350" i="4"/>
  <c r="I1350" i="4"/>
  <c r="H1350" i="4"/>
  <c r="R1349" i="4"/>
  <c r="K1349" i="4"/>
  <c r="I1349" i="4"/>
  <c r="H1349" i="4"/>
  <c r="R1348" i="4"/>
  <c r="K1348" i="4"/>
  <c r="I1348" i="4"/>
  <c r="H1348" i="4"/>
  <c r="R1347" i="4"/>
  <c r="K1347" i="4"/>
  <c r="I1347" i="4"/>
  <c r="H1347" i="4"/>
  <c r="R1346" i="4"/>
  <c r="K1346" i="4"/>
  <c r="I1346" i="4"/>
  <c r="H1346" i="4"/>
  <c r="R1345" i="4"/>
  <c r="K1345" i="4"/>
  <c r="I1345" i="4"/>
  <c r="H1345" i="4"/>
  <c r="R1344" i="4"/>
  <c r="K1344" i="4"/>
  <c r="I1344" i="4"/>
  <c r="H1344" i="4"/>
  <c r="R1343" i="4"/>
  <c r="K1343" i="4"/>
  <c r="I1343" i="4"/>
  <c r="H1343" i="4"/>
  <c r="R1342" i="4"/>
  <c r="K1342" i="4"/>
  <c r="I1342" i="4"/>
  <c r="H1342" i="4"/>
  <c r="R1341" i="4"/>
  <c r="K1341" i="4"/>
  <c r="I1341" i="4"/>
  <c r="H1341" i="4"/>
  <c r="R1340" i="4"/>
  <c r="K1340" i="4"/>
  <c r="I1340" i="4"/>
  <c r="H1340" i="4"/>
  <c r="R1339" i="4"/>
  <c r="K1339" i="4"/>
  <c r="I1339" i="4"/>
  <c r="H1339" i="4"/>
  <c r="R1338" i="4"/>
  <c r="K1338" i="4"/>
  <c r="I1338" i="4"/>
  <c r="H1338" i="4"/>
  <c r="R1337" i="4"/>
  <c r="K1337" i="4"/>
  <c r="I1337" i="4"/>
  <c r="H1337" i="4"/>
  <c r="R1336" i="4"/>
  <c r="K1336" i="4"/>
  <c r="I1336" i="4"/>
  <c r="H1336" i="4"/>
  <c r="R1335" i="4"/>
  <c r="K1335" i="4"/>
  <c r="I1335" i="4"/>
  <c r="H1335" i="4"/>
  <c r="R1334" i="4"/>
  <c r="K1334" i="4"/>
  <c r="I1334" i="4"/>
  <c r="H1334" i="4"/>
  <c r="R1333" i="4"/>
  <c r="K1333" i="4"/>
  <c r="I1333" i="4"/>
  <c r="H1333" i="4"/>
  <c r="R1332" i="4"/>
  <c r="K1332" i="4"/>
  <c r="I1332" i="4"/>
  <c r="H1332" i="4"/>
  <c r="R1331" i="4"/>
  <c r="K1331" i="4"/>
  <c r="I1331" i="4"/>
  <c r="H1331" i="4"/>
  <c r="R1330" i="4"/>
  <c r="K1330" i="4"/>
  <c r="I1330" i="4"/>
  <c r="H1330" i="4"/>
  <c r="R1329" i="4"/>
  <c r="K1329" i="4"/>
  <c r="M1439" i="4" s="1"/>
  <c r="Q1439" i="4" s="1"/>
  <c r="I1329" i="4"/>
  <c r="H1329" i="4"/>
  <c r="R1328" i="4"/>
  <c r="K1328" i="4"/>
  <c r="I1328" i="4"/>
  <c r="H1328" i="4"/>
  <c r="R1327" i="4"/>
  <c r="K1327" i="4"/>
  <c r="I1327" i="4"/>
  <c r="H1327" i="4"/>
  <c r="R1326" i="4"/>
  <c r="K1326" i="4"/>
  <c r="I1326" i="4"/>
  <c r="H1326" i="4"/>
  <c r="R1325" i="4"/>
  <c r="K1325" i="4"/>
  <c r="I1325" i="4"/>
  <c r="H1325" i="4"/>
  <c r="R1324" i="4"/>
  <c r="K1324" i="4"/>
  <c r="I1324" i="4"/>
  <c r="H1324" i="4"/>
  <c r="R1323" i="4"/>
  <c r="K1323" i="4"/>
  <c r="I1323" i="4"/>
  <c r="H1323" i="4"/>
  <c r="R1322" i="4"/>
  <c r="K1322" i="4"/>
  <c r="I1322" i="4"/>
  <c r="H1322" i="4"/>
  <c r="R1321" i="4"/>
  <c r="K1321" i="4"/>
  <c r="I1321" i="4"/>
  <c r="H1321" i="4"/>
  <c r="R1320" i="4"/>
  <c r="K1320" i="4"/>
  <c r="I1320" i="4"/>
  <c r="H1320" i="4"/>
  <c r="R1319" i="4"/>
  <c r="K1319" i="4"/>
  <c r="I1319" i="4"/>
  <c r="H1319" i="4"/>
  <c r="R1318" i="4"/>
  <c r="K1318" i="4"/>
  <c r="I1318" i="4"/>
  <c r="H1318" i="4"/>
  <c r="R1317" i="4"/>
  <c r="K1317" i="4"/>
  <c r="I1317" i="4"/>
  <c r="H1317" i="4"/>
  <c r="R1316" i="4"/>
  <c r="K1316" i="4"/>
  <c r="I1316" i="4"/>
  <c r="H1316" i="4"/>
  <c r="R1315" i="4"/>
  <c r="K1315" i="4"/>
  <c r="I1315" i="4"/>
  <c r="H1315" i="4"/>
  <c r="R1314" i="4"/>
  <c r="K1314" i="4"/>
  <c r="I1314" i="4"/>
  <c r="H1314" i="4"/>
  <c r="R1313" i="4"/>
  <c r="K1313" i="4"/>
  <c r="I1313" i="4"/>
  <c r="H1313" i="4"/>
  <c r="R1312" i="4"/>
  <c r="K1312" i="4"/>
  <c r="I1312" i="4"/>
  <c r="H1312" i="4"/>
  <c r="R1311" i="4"/>
  <c r="K1311" i="4"/>
  <c r="I1311" i="4"/>
  <c r="H1311" i="4"/>
  <c r="R1310" i="4"/>
  <c r="K1310" i="4"/>
  <c r="I1310" i="4"/>
  <c r="H1310" i="4"/>
  <c r="R1309" i="4"/>
  <c r="K1309" i="4"/>
  <c r="I1309" i="4"/>
  <c r="H1309" i="4"/>
  <c r="R1308" i="4"/>
  <c r="K1308" i="4"/>
  <c r="I1308" i="4"/>
  <c r="H1308" i="4"/>
  <c r="R1307" i="4"/>
  <c r="K1307" i="4"/>
  <c r="I1307" i="4"/>
  <c r="H1307" i="4"/>
  <c r="R1306" i="4"/>
  <c r="K1306" i="4"/>
  <c r="I1306" i="4"/>
  <c r="H1306" i="4"/>
  <c r="R1305" i="4"/>
  <c r="K1305" i="4"/>
  <c r="I1305" i="4"/>
  <c r="H1305" i="4"/>
  <c r="R1304" i="4"/>
  <c r="K1304" i="4"/>
  <c r="I1304" i="4"/>
  <c r="H1304" i="4"/>
  <c r="R1303" i="4"/>
  <c r="K1303" i="4"/>
  <c r="I1303" i="4"/>
  <c r="H1303" i="4"/>
  <c r="R1302" i="4"/>
  <c r="K1302" i="4"/>
  <c r="I1302" i="4"/>
  <c r="H1302" i="4"/>
  <c r="R1301" i="4"/>
  <c r="K1301" i="4"/>
  <c r="M1421" i="4" s="1"/>
  <c r="Q1421" i="4" s="1"/>
  <c r="I1301" i="4"/>
  <c r="H1301" i="4"/>
  <c r="R1300" i="4"/>
  <c r="K1300" i="4"/>
  <c r="I1300" i="4"/>
  <c r="H1300" i="4"/>
  <c r="R1299" i="4"/>
  <c r="K1299" i="4"/>
  <c r="I1299" i="4"/>
  <c r="H1299" i="4"/>
  <c r="R1298" i="4"/>
  <c r="K1298" i="4"/>
  <c r="I1298" i="4"/>
  <c r="H1298" i="4"/>
  <c r="R1297" i="4"/>
  <c r="K1297" i="4"/>
  <c r="I1297" i="4"/>
  <c r="H1297" i="4"/>
  <c r="R1296" i="4"/>
  <c r="K1296" i="4"/>
  <c r="I1296" i="4"/>
  <c r="H1296" i="4"/>
  <c r="R1295" i="4"/>
  <c r="K1295" i="4"/>
  <c r="I1295" i="4"/>
  <c r="H1295" i="4"/>
  <c r="R1294" i="4"/>
  <c r="K1294" i="4"/>
  <c r="I1294" i="4"/>
  <c r="H1294" i="4"/>
  <c r="R1293" i="4"/>
  <c r="K1293" i="4"/>
  <c r="I1293" i="4"/>
  <c r="H1293" i="4"/>
  <c r="R1292" i="4"/>
  <c r="K1292" i="4"/>
  <c r="I1292" i="4"/>
  <c r="H1292" i="4"/>
  <c r="R1291" i="4"/>
  <c r="K1291" i="4"/>
  <c r="I1291" i="4"/>
  <c r="H1291" i="4"/>
  <c r="R1290" i="4"/>
  <c r="K1290" i="4"/>
  <c r="I1290" i="4"/>
  <c r="H1290" i="4"/>
  <c r="R1289" i="4"/>
  <c r="K1289" i="4"/>
  <c r="I1289" i="4"/>
  <c r="H1289" i="4"/>
  <c r="R1288" i="4"/>
  <c r="K1288" i="4"/>
  <c r="I1288" i="4"/>
  <c r="H1288" i="4"/>
  <c r="R1287" i="4"/>
  <c r="K1287" i="4"/>
  <c r="I1287" i="4"/>
  <c r="H1287" i="4"/>
  <c r="R1286" i="4"/>
  <c r="K1286" i="4"/>
  <c r="I1286" i="4"/>
  <c r="H1286" i="4"/>
  <c r="R1285" i="4"/>
  <c r="K1285" i="4"/>
  <c r="M1404" i="4" s="1"/>
  <c r="Q1404" i="4" s="1"/>
  <c r="I1285" i="4"/>
  <c r="H1285" i="4"/>
  <c r="R1284" i="4"/>
  <c r="K1284" i="4"/>
  <c r="I1284" i="4"/>
  <c r="H1284" i="4"/>
  <c r="R1283" i="4"/>
  <c r="K1283" i="4"/>
  <c r="I1283" i="4"/>
  <c r="H1283" i="4"/>
  <c r="R1282" i="4"/>
  <c r="K1282" i="4"/>
  <c r="I1282" i="4"/>
  <c r="H1282" i="4"/>
  <c r="R1281" i="4"/>
  <c r="K1281" i="4"/>
  <c r="I1281" i="4"/>
  <c r="H1281" i="4"/>
  <c r="R1280" i="4"/>
  <c r="K1280" i="4"/>
  <c r="I1280" i="4"/>
  <c r="H1280" i="4"/>
  <c r="R1279" i="4"/>
  <c r="K1279" i="4"/>
  <c r="I1279" i="4"/>
  <c r="H1279" i="4"/>
  <c r="R1278" i="4"/>
  <c r="K1278" i="4"/>
  <c r="I1278" i="4"/>
  <c r="H1278" i="4"/>
  <c r="R1277" i="4"/>
  <c r="K1277" i="4"/>
  <c r="I1277" i="4"/>
  <c r="H1277" i="4"/>
  <c r="R1276" i="4"/>
  <c r="K1276" i="4"/>
  <c r="I1276" i="4"/>
  <c r="H1276" i="4"/>
  <c r="R1275" i="4"/>
  <c r="K1275" i="4"/>
  <c r="M1384" i="4" s="1"/>
  <c r="Q1384" i="4" s="1"/>
  <c r="I1275" i="4"/>
  <c r="H1275" i="4"/>
  <c r="R1274" i="4"/>
  <c r="K1274" i="4"/>
  <c r="I1274" i="4"/>
  <c r="H1274" i="4"/>
  <c r="R1273" i="4"/>
  <c r="K1273" i="4"/>
  <c r="I1273" i="4"/>
  <c r="H1273" i="4"/>
  <c r="R1272" i="4"/>
  <c r="K1272" i="4"/>
  <c r="I1272" i="4"/>
  <c r="H1272" i="4"/>
  <c r="R1271" i="4"/>
  <c r="K1271" i="4"/>
  <c r="I1271" i="4"/>
  <c r="H1271" i="4"/>
  <c r="R1270" i="4"/>
  <c r="K1270" i="4"/>
  <c r="I1270" i="4"/>
  <c r="H1270" i="4"/>
  <c r="R1269" i="4"/>
  <c r="K1269" i="4"/>
  <c r="I1269" i="4"/>
  <c r="H1269" i="4"/>
  <c r="R1268" i="4"/>
  <c r="K1268" i="4"/>
  <c r="I1268" i="4"/>
  <c r="H1268" i="4"/>
  <c r="R1267" i="4"/>
  <c r="K1267" i="4"/>
  <c r="I1267" i="4"/>
  <c r="H1267" i="4"/>
  <c r="R1266" i="4"/>
  <c r="K1266" i="4"/>
  <c r="I1266" i="4"/>
  <c r="H1266" i="4"/>
  <c r="R1265" i="4"/>
  <c r="K1265" i="4"/>
  <c r="I1265" i="4"/>
  <c r="H1265" i="4"/>
  <c r="R1264" i="4"/>
  <c r="K1264" i="4"/>
  <c r="I1264" i="4"/>
  <c r="H1264" i="4"/>
  <c r="R1263" i="4"/>
  <c r="K1263" i="4"/>
  <c r="I1263" i="4"/>
  <c r="H1263" i="4"/>
  <c r="R1262" i="4"/>
  <c r="K1262" i="4"/>
  <c r="I1262" i="4"/>
  <c r="H1262" i="4"/>
  <c r="R1261" i="4"/>
  <c r="K1261" i="4"/>
  <c r="I1261" i="4"/>
  <c r="H1261" i="4"/>
  <c r="R1260" i="4"/>
  <c r="K1260" i="4"/>
  <c r="I1260" i="4"/>
  <c r="H1260" i="4"/>
  <c r="R1259" i="4"/>
  <c r="K1259" i="4"/>
  <c r="I1259" i="4"/>
  <c r="H1259" i="4"/>
  <c r="R1258" i="4"/>
  <c r="K1258" i="4"/>
  <c r="I1258" i="4"/>
  <c r="H1258" i="4"/>
  <c r="R1257" i="4"/>
  <c r="K1257" i="4"/>
  <c r="I1257" i="4"/>
  <c r="H1257" i="4"/>
  <c r="R1256" i="4"/>
  <c r="K1256" i="4"/>
  <c r="I1256" i="4"/>
  <c r="H1256" i="4"/>
  <c r="R1255" i="4"/>
  <c r="K1255" i="4"/>
  <c r="I1255" i="4"/>
  <c r="H1255" i="4"/>
  <c r="R1254" i="4"/>
  <c r="K1254" i="4"/>
  <c r="I1254" i="4"/>
  <c r="H1254" i="4"/>
  <c r="R1253" i="4"/>
  <c r="K1253" i="4"/>
  <c r="I1253" i="4"/>
  <c r="H1253" i="4"/>
  <c r="R1252" i="4"/>
  <c r="K1252" i="4"/>
  <c r="I1252" i="4"/>
  <c r="H1252" i="4"/>
  <c r="R1251" i="4"/>
  <c r="K1251" i="4"/>
  <c r="I1251" i="4"/>
  <c r="H1251" i="4"/>
  <c r="R1250" i="4"/>
  <c r="K1250" i="4"/>
  <c r="I1250" i="4"/>
  <c r="H1250" i="4"/>
  <c r="R1249" i="4"/>
  <c r="K1249" i="4"/>
  <c r="I1249" i="4"/>
  <c r="H1249" i="4"/>
  <c r="R1248" i="4"/>
  <c r="K1248" i="4"/>
  <c r="I1248" i="4"/>
  <c r="H1248" i="4"/>
  <c r="R1247" i="4"/>
  <c r="K1247" i="4"/>
  <c r="I1247" i="4"/>
  <c r="H1247" i="4"/>
  <c r="R1246" i="4"/>
  <c r="K1246" i="4"/>
  <c r="I1246" i="4"/>
  <c r="H1246" i="4"/>
  <c r="R1245" i="4"/>
  <c r="K1245" i="4"/>
  <c r="I1245" i="4"/>
  <c r="H1245" i="4"/>
  <c r="R1244" i="4"/>
  <c r="K1244" i="4"/>
  <c r="I1244" i="4"/>
  <c r="H1244" i="4"/>
  <c r="R1243" i="4"/>
  <c r="K1243" i="4"/>
  <c r="I1243" i="4"/>
  <c r="H1243" i="4"/>
  <c r="R1242" i="4"/>
  <c r="K1242" i="4"/>
  <c r="I1242" i="4"/>
  <c r="H1242" i="4"/>
  <c r="R1241" i="4"/>
  <c r="K1241" i="4"/>
  <c r="I1241" i="4"/>
  <c r="H1241" i="4"/>
  <c r="R1240" i="4"/>
  <c r="K1240" i="4"/>
  <c r="I1240" i="4"/>
  <c r="H1240" i="4"/>
  <c r="R1239" i="4"/>
  <c r="K1239" i="4"/>
  <c r="I1239" i="4"/>
  <c r="H1239" i="4"/>
  <c r="R1238" i="4"/>
  <c r="K1238" i="4"/>
  <c r="I1238" i="4"/>
  <c r="H1238" i="4"/>
  <c r="R1237" i="4"/>
  <c r="K1237" i="4"/>
  <c r="I1237" i="4"/>
  <c r="H1237" i="4"/>
  <c r="R1236" i="4"/>
  <c r="K1236" i="4"/>
  <c r="I1236" i="4"/>
  <c r="H1236" i="4"/>
  <c r="R1235" i="4"/>
  <c r="K1235" i="4"/>
  <c r="I1235" i="4"/>
  <c r="H1235" i="4"/>
  <c r="R1234" i="4"/>
  <c r="K1234" i="4"/>
  <c r="I1234" i="4"/>
  <c r="H1234" i="4"/>
  <c r="R1233" i="4"/>
  <c r="K1233" i="4"/>
  <c r="I1233" i="4"/>
  <c r="H1233" i="4"/>
  <c r="R1232" i="4"/>
  <c r="K1232" i="4"/>
  <c r="I1232" i="4"/>
  <c r="H1232" i="4"/>
  <c r="R1231" i="4"/>
  <c r="K1231" i="4"/>
  <c r="I1231" i="4"/>
  <c r="H1231" i="4"/>
  <c r="R1230" i="4"/>
  <c r="K1230" i="4"/>
  <c r="I1230" i="4"/>
  <c r="H1230" i="4"/>
  <c r="R1229" i="4"/>
  <c r="K1229" i="4"/>
  <c r="I1229" i="4"/>
  <c r="H1229" i="4"/>
  <c r="R1228" i="4"/>
  <c r="K1228" i="4"/>
  <c r="I1228" i="4"/>
  <c r="H1228" i="4"/>
  <c r="R1227" i="4"/>
  <c r="K1227" i="4"/>
  <c r="I1227" i="4"/>
  <c r="H1227" i="4"/>
  <c r="R1226" i="4"/>
  <c r="K1226" i="4"/>
  <c r="I1226" i="4"/>
  <c r="H1226" i="4"/>
  <c r="R1225" i="4"/>
  <c r="K1225" i="4"/>
  <c r="I1225" i="4"/>
  <c r="H1225" i="4"/>
  <c r="R1224" i="4"/>
  <c r="K1224" i="4"/>
  <c r="I1224" i="4"/>
  <c r="H1224" i="4"/>
  <c r="R1223" i="4"/>
  <c r="K1223" i="4"/>
  <c r="I1223" i="4"/>
  <c r="H1223" i="4"/>
  <c r="R1222" i="4"/>
  <c r="K1222" i="4"/>
  <c r="I1222" i="4"/>
  <c r="H1222" i="4"/>
  <c r="R1221" i="4"/>
  <c r="K1221" i="4"/>
  <c r="I1221" i="4"/>
  <c r="H1221" i="4"/>
  <c r="R1220" i="4"/>
  <c r="K1220" i="4"/>
  <c r="M1340" i="4" s="1"/>
  <c r="Q1340" i="4" s="1"/>
  <c r="I1220" i="4"/>
  <c r="H1220" i="4"/>
  <c r="R1219" i="4"/>
  <c r="K1219" i="4"/>
  <c r="I1219" i="4"/>
  <c r="H1219" i="4"/>
  <c r="R1218" i="4"/>
  <c r="K1218" i="4"/>
  <c r="I1218" i="4"/>
  <c r="H1218" i="4"/>
  <c r="R1217" i="4"/>
  <c r="K1217" i="4"/>
  <c r="I1217" i="4"/>
  <c r="H1217" i="4"/>
  <c r="R1216" i="4"/>
  <c r="K1216" i="4"/>
  <c r="I1216" i="4"/>
  <c r="H1216" i="4"/>
  <c r="R1215" i="4"/>
  <c r="K1215" i="4"/>
  <c r="I1215" i="4"/>
  <c r="H1215" i="4"/>
  <c r="R1214" i="4"/>
  <c r="K1214" i="4"/>
  <c r="I1214" i="4"/>
  <c r="H1214" i="4"/>
  <c r="R1213" i="4"/>
  <c r="K1213" i="4"/>
  <c r="I1213" i="4"/>
  <c r="H1213" i="4"/>
  <c r="R1212" i="4"/>
  <c r="K1212" i="4"/>
  <c r="I1212" i="4"/>
  <c r="H1212" i="4"/>
  <c r="R1211" i="4"/>
  <c r="K1211" i="4"/>
  <c r="I1211" i="4"/>
  <c r="H1211" i="4"/>
  <c r="R1210" i="4"/>
  <c r="K1210" i="4"/>
  <c r="I1210" i="4"/>
  <c r="H1210" i="4"/>
  <c r="R1209" i="4"/>
  <c r="K1209" i="4"/>
  <c r="I1209" i="4"/>
  <c r="H1209" i="4"/>
  <c r="R1208" i="4"/>
  <c r="K1208" i="4"/>
  <c r="I1208" i="4"/>
  <c r="H1208" i="4"/>
  <c r="R1207" i="4"/>
  <c r="K1207" i="4"/>
  <c r="I1207" i="4"/>
  <c r="H1207" i="4"/>
  <c r="R1206" i="4"/>
  <c r="K1206" i="4"/>
  <c r="I1206" i="4"/>
  <c r="H1206" i="4"/>
  <c r="R1205" i="4"/>
  <c r="K1205" i="4"/>
  <c r="I1205" i="4"/>
  <c r="H1205" i="4"/>
  <c r="R1204" i="4"/>
  <c r="K1204" i="4"/>
  <c r="I1204" i="4"/>
  <c r="H1204" i="4"/>
  <c r="R1203" i="4"/>
  <c r="K1203" i="4"/>
  <c r="I1203" i="4"/>
  <c r="H1203" i="4"/>
  <c r="R1202" i="4"/>
  <c r="K1202" i="4"/>
  <c r="I1202" i="4"/>
  <c r="H1202" i="4"/>
  <c r="R1201" i="4"/>
  <c r="K1201" i="4"/>
  <c r="I1201" i="4"/>
  <c r="H1201" i="4"/>
  <c r="R1200" i="4"/>
  <c r="K1200" i="4"/>
  <c r="I1200" i="4"/>
  <c r="H1200" i="4"/>
  <c r="R1199" i="4"/>
  <c r="K1199" i="4"/>
  <c r="I1199" i="4"/>
  <c r="H1199" i="4"/>
  <c r="R1198" i="4"/>
  <c r="K1198" i="4"/>
  <c r="I1198" i="4"/>
  <c r="H1198" i="4"/>
  <c r="R1197" i="4"/>
  <c r="K1197" i="4"/>
  <c r="I1197" i="4"/>
  <c r="H1197" i="4"/>
  <c r="R1196" i="4"/>
  <c r="K1196" i="4"/>
  <c r="I1196" i="4"/>
  <c r="H1196" i="4"/>
  <c r="R1195" i="4"/>
  <c r="K1195" i="4"/>
  <c r="I1195" i="4"/>
  <c r="H1195" i="4"/>
  <c r="R1194" i="4"/>
  <c r="K1194" i="4"/>
  <c r="M1314" i="4" s="1"/>
  <c r="Q1314" i="4" s="1"/>
  <c r="I1194" i="4"/>
  <c r="H1194" i="4"/>
  <c r="R1193" i="4"/>
  <c r="K1193" i="4"/>
  <c r="I1193" i="4"/>
  <c r="H1193" i="4"/>
  <c r="R1192" i="4"/>
  <c r="K1192" i="4"/>
  <c r="I1192" i="4"/>
  <c r="H1192" i="4"/>
  <c r="R1191" i="4"/>
  <c r="K1191" i="4"/>
  <c r="I1191" i="4"/>
  <c r="H1191" i="4"/>
  <c r="R1190" i="4"/>
  <c r="K1190" i="4"/>
  <c r="I1190" i="4"/>
  <c r="H1190" i="4"/>
  <c r="R1189" i="4"/>
  <c r="K1189" i="4"/>
  <c r="I1189" i="4"/>
  <c r="H1189" i="4"/>
  <c r="R1188" i="4"/>
  <c r="K1188" i="4"/>
  <c r="I1188" i="4"/>
  <c r="H1188" i="4"/>
  <c r="R1187" i="4"/>
  <c r="K1187" i="4"/>
  <c r="I1187" i="4"/>
  <c r="H1187" i="4"/>
  <c r="R1186" i="4"/>
  <c r="K1186" i="4"/>
  <c r="I1186" i="4"/>
  <c r="H1186" i="4"/>
  <c r="R1185" i="4"/>
  <c r="K1185" i="4"/>
  <c r="I1185" i="4"/>
  <c r="H1185" i="4"/>
  <c r="R1184" i="4"/>
  <c r="K1184" i="4"/>
  <c r="I1184" i="4"/>
  <c r="H1184" i="4"/>
  <c r="R1183" i="4"/>
  <c r="K1183" i="4"/>
  <c r="I1183" i="4"/>
  <c r="H1183" i="4"/>
  <c r="R1182" i="4"/>
  <c r="K1182" i="4"/>
  <c r="I1182" i="4"/>
  <c r="H1182" i="4"/>
  <c r="R1181" i="4"/>
  <c r="K1181" i="4"/>
  <c r="I1181" i="4"/>
  <c r="H1181" i="4"/>
  <c r="R1180" i="4"/>
  <c r="K1180" i="4"/>
  <c r="I1180" i="4"/>
  <c r="H1180" i="4"/>
  <c r="R1179" i="4"/>
  <c r="K1179" i="4"/>
  <c r="I1179" i="4"/>
  <c r="H1179" i="4"/>
  <c r="R1178" i="4"/>
  <c r="K1178" i="4"/>
  <c r="I1178" i="4"/>
  <c r="H1178" i="4"/>
  <c r="R1177" i="4"/>
  <c r="K1177" i="4"/>
  <c r="I1177" i="4"/>
  <c r="H1177" i="4"/>
  <c r="R1176" i="4"/>
  <c r="K1176" i="4"/>
  <c r="I1176" i="4"/>
  <c r="H1176" i="4"/>
  <c r="R1175" i="4"/>
  <c r="K1175" i="4"/>
  <c r="I1175" i="4"/>
  <c r="H1175" i="4"/>
  <c r="R1174" i="4"/>
  <c r="K1174" i="4"/>
  <c r="I1174" i="4"/>
  <c r="H1174" i="4"/>
  <c r="R1173" i="4"/>
  <c r="K1173" i="4"/>
  <c r="I1173" i="4"/>
  <c r="H1173" i="4"/>
  <c r="R1172" i="4"/>
  <c r="K1172" i="4"/>
  <c r="I1172" i="4"/>
  <c r="H1172" i="4"/>
  <c r="R1171" i="4"/>
  <c r="K1171" i="4"/>
  <c r="I1171" i="4"/>
  <c r="H1171" i="4"/>
  <c r="R1170" i="4"/>
  <c r="K1170" i="4"/>
  <c r="I1170" i="4"/>
  <c r="H1170" i="4"/>
  <c r="R1169" i="4"/>
  <c r="K1169" i="4"/>
  <c r="I1169" i="4"/>
  <c r="H1169" i="4"/>
  <c r="R1168" i="4"/>
  <c r="K1168" i="4"/>
  <c r="I1168" i="4"/>
  <c r="H1168" i="4"/>
  <c r="R1167" i="4"/>
  <c r="K1167" i="4"/>
  <c r="I1167" i="4"/>
  <c r="H1167" i="4"/>
  <c r="R1166" i="4"/>
  <c r="K1166" i="4"/>
  <c r="I1166" i="4"/>
  <c r="H1166" i="4"/>
  <c r="R1165" i="4"/>
  <c r="K1165" i="4"/>
  <c r="I1165" i="4"/>
  <c r="H1165" i="4"/>
  <c r="R1164" i="4"/>
  <c r="K1164" i="4"/>
  <c r="I1164" i="4"/>
  <c r="H1164" i="4"/>
  <c r="R1163" i="4"/>
  <c r="K1163" i="4"/>
  <c r="I1163" i="4"/>
  <c r="H1163" i="4"/>
  <c r="R1162" i="4"/>
  <c r="K1162" i="4"/>
  <c r="I1162" i="4"/>
  <c r="H1162" i="4"/>
  <c r="R1161" i="4"/>
  <c r="K1161" i="4"/>
  <c r="I1161" i="4"/>
  <c r="H1161" i="4"/>
  <c r="R1160" i="4"/>
  <c r="K1160" i="4"/>
  <c r="I1160" i="4"/>
  <c r="H1160" i="4"/>
  <c r="R1159" i="4"/>
  <c r="K1159" i="4"/>
  <c r="M1279" i="4" s="1"/>
  <c r="Q1279" i="4" s="1"/>
  <c r="I1159" i="4"/>
  <c r="H1159" i="4"/>
  <c r="R1158" i="4"/>
  <c r="K1158" i="4"/>
  <c r="I1158" i="4"/>
  <c r="H1158" i="4"/>
  <c r="R1157" i="4"/>
  <c r="K1157" i="4"/>
  <c r="I1157" i="4"/>
  <c r="H1157" i="4"/>
  <c r="R1156" i="4"/>
  <c r="K1156" i="4"/>
  <c r="I1156" i="4"/>
  <c r="H1156" i="4"/>
  <c r="R1155" i="4"/>
  <c r="K1155" i="4"/>
  <c r="I1155" i="4"/>
  <c r="H1155" i="4"/>
  <c r="R1154" i="4"/>
  <c r="K1154" i="4"/>
  <c r="I1154" i="4"/>
  <c r="H1154" i="4"/>
  <c r="R1153" i="4"/>
  <c r="K1153" i="4"/>
  <c r="I1153" i="4"/>
  <c r="H1153" i="4"/>
  <c r="R1152" i="4"/>
  <c r="K1152" i="4"/>
  <c r="I1152" i="4"/>
  <c r="H1152" i="4"/>
  <c r="R1151" i="4"/>
  <c r="K1151" i="4"/>
  <c r="I1151" i="4"/>
  <c r="H1151" i="4"/>
  <c r="R1150" i="4"/>
  <c r="K1150" i="4"/>
  <c r="I1150" i="4"/>
  <c r="H1150" i="4"/>
  <c r="R1149" i="4"/>
  <c r="K1149" i="4"/>
  <c r="I1149" i="4"/>
  <c r="H1149" i="4"/>
  <c r="R1148" i="4"/>
  <c r="K1148" i="4"/>
  <c r="I1148" i="4"/>
  <c r="H1148" i="4"/>
  <c r="R1147" i="4"/>
  <c r="K1147" i="4"/>
  <c r="I1147" i="4"/>
  <c r="H1147" i="4"/>
  <c r="R1146" i="4"/>
  <c r="K1146" i="4"/>
  <c r="I1146" i="4"/>
  <c r="H1146" i="4"/>
  <c r="R1145" i="4"/>
  <c r="K1145" i="4"/>
  <c r="I1145" i="4"/>
  <c r="H1145" i="4"/>
  <c r="R1144" i="4"/>
  <c r="K1144" i="4"/>
  <c r="I1144" i="4"/>
  <c r="H1144" i="4"/>
  <c r="R1143" i="4"/>
  <c r="K1143" i="4"/>
  <c r="I1143" i="4"/>
  <c r="H1143" i="4"/>
  <c r="R1142" i="4"/>
  <c r="K1142" i="4"/>
  <c r="I1142" i="4"/>
  <c r="H1142" i="4"/>
  <c r="R1141" i="4"/>
  <c r="K1141" i="4"/>
  <c r="I1141" i="4"/>
  <c r="H1141" i="4"/>
  <c r="R1140" i="4"/>
  <c r="K1140" i="4"/>
  <c r="I1140" i="4"/>
  <c r="H1140" i="4"/>
  <c r="R1139" i="4"/>
  <c r="K1139" i="4"/>
  <c r="I1139" i="4"/>
  <c r="H1139" i="4"/>
  <c r="R1138" i="4"/>
  <c r="K1138" i="4"/>
  <c r="I1138" i="4"/>
  <c r="H1138" i="4"/>
  <c r="R1137" i="4"/>
  <c r="M1137" i="4"/>
  <c r="Q1137" i="4" s="1"/>
  <c r="K1137" i="4"/>
  <c r="I1137" i="4"/>
  <c r="H1137" i="4"/>
  <c r="R1136" i="4"/>
  <c r="K1136" i="4"/>
  <c r="I1136" i="4"/>
  <c r="H1136" i="4"/>
  <c r="R1135" i="4"/>
  <c r="K1135" i="4"/>
  <c r="I1135" i="4"/>
  <c r="H1135" i="4"/>
  <c r="R1134" i="4"/>
  <c r="K1134" i="4"/>
  <c r="I1134" i="4"/>
  <c r="H1134" i="4"/>
  <c r="R1133" i="4"/>
  <c r="K1133" i="4"/>
  <c r="I1133" i="4"/>
  <c r="H1133" i="4"/>
  <c r="R1132" i="4"/>
  <c r="K1132" i="4"/>
  <c r="I1132" i="4"/>
  <c r="H1132" i="4"/>
  <c r="R1131" i="4"/>
  <c r="K1131" i="4"/>
  <c r="I1131" i="4"/>
  <c r="H1131" i="4"/>
  <c r="R1130" i="4"/>
  <c r="K1130" i="4"/>
  <c r="I1130" i="4"/>
  <c r="H1130" i="4"/>
  <c r="R1129" i="4"/>
  <c r="K1129" i="4"/>
  <c r="I1129" i="4"/>
  <c r="H1129" i="4"/>
  <c r="R1128" i="4"/>
  <c r="K1128" i="4"/>
  <c r="I1128" i="4"/>
  <c r="H1128" i="4"/>
  <c r="R1127" i="4"/>
  <c r="K1127" i="4"/>
  <c r="I1127" i="4"/>
  <c r="H1127" i="4"/>
  <c r="R1126" i="4"/>
  <c r="K1126" i="4"/>
  <c r="I1126" i="4"/>
  <c r="H1126" i="4"/>
  <c r="R1125" i="4"/>
  <c r="K1125" i="4"/>
  <c r="I1125" i="4"/>
  <c r="H1125" i="4"/>
  <c r="R1124" i="4"/>
  <c r="K1124" i="4"/>
  <c r="I1124" i="4"/>
  <c r="H1124" i="4"/>
  <c r="R1123" i="4"/>
  <c r="K1123" i="4"/>
  <c r="I1123" i="4"/>
  <c r="H1123" i="4"/>
  <c r="R1122" i="4"/>
  <c r="K1122" i="4"/>
  <c r="I1122" i="4"/>
  <c r="H1122" i="4"/>
  <c r="R1121" i="4"/>
  <c r="K1121" i="4"/>
  <c r="I1121" i="4"/>
  <c r="H1121" i="4"/>
  <c r="R1120" i="4"/>
  <c r="K1120" i="4"/>
  <c r="I1120" i="4"/>
  <c r="H1120" i="4"/>
  <c r="R1119" i="4"/>
  <c r="K1119" i="4"/>
  <c r="I1119" i="4"/>
  <c r="H1119" i="4"/>
  <c r="R1118" i="4"/>
  <c r="K1118" i="4"/>
  <c r="I1118" i="4"/>
  <c r="H1118" i="4"/>
  <c r="R1117" i="4"/>
  <c r="K1117" i="4"/>
  <c r="I1117" i="4"/>
  <c r="H1117" i="4"/>
  <c r="R1116" i="4"/>
  <c r="K1116" i="4"/>
  <c r="I1116" i="4"/>
  <c r="H1116" i="4"/>
  <c r="R1115" i="4"/>
  <c r="K1115" i="4"/>
  <c r="I1115" i="4"/>
  <c r="H1115" i="4"/>
  <c r="R1114" i="4"/>
  <c r="K1114" i="4"/>
  <c r="I1114" i="4"/>
  <c r="H1114" i="4"/>
  <c r="R1113" i="4"/>
  <c r="K1113" i="4"/>
  <c r="I1113" i="4"/>
  <c r="H1113" i="4"/>
  <c r="R1112" i="4"/>
  <c r="K1112" i="4"/>
  <c r="I1112" i="4"/>
  <c r="H1112" i="4"/>
  <c r="R1111" i="4"/>
  <c r="K1111" i="4"/>
  <c r="I1111" i="4"/>
  <c r="H1111" i="4"/>
  <c r="R1110" i="4"/>
  <c r="K1110" i="4"/>
  <c r="I1110" i="4"/>
  <c r="H1110" i="4"/>
  <c r="R1109" i="4"/>
  <c r="K1109" i="4"/>
  <c r="I1109" i="4"/>
  <c r="H1109" i="4"/>
  <c r="R1108" i="4"/>
  <c r="K1108" i="4"/>
  <c r="I1108" i="4"/>
  <c r="H1108" i="4"/>
  <c r="R1107" i="4"/>
  <c r="K1107" i="4"/>
  <c r="I1107" i="4"/>
  <c r="H1107" i="4"/>
  <c r="R1106" i="4"/>
  <c r="K1106" i="4"/>
  <c r="I1106" i="4"/>
  <c r="H1106" i="4"/>
  <c r="R1105" i="4"/>
  <c r="K1105" i="4"/>
  <c r="I1105" i="4"/>
  <c r="H1105" i="4"/>
  <c r="R1104" i="4"/>
  <c r="K1104" i="4"/>
  <c r="I1104" i="4"/>
  <c r="H1104" i="4"/>
  <c r="R1103" i="4"/>
  <c r="K1103" i="4"/>
  <c r="I1103" i="4"/>
  <c r="H1103" i="4"/>
  <c r="R1102" i="4"/>
  <c r="K1102" i="4"/>
  <c r="I1102" i="4"/>
  <c r="H1102" i="4"/>
  <c r="R1101" i="4"/>
  <c r="K1101" i="4"/>
  <c r="I1101" i="4"/>
  <c r="H1101" i="4"/>
  <c r="R1100" i="4"/>
  <c r="K1100" i="4"/>
  <c r="I1100" i="4"/>
  <c r="H1100" i="4"/>
  <c r="R1099" i="4"/>
  <c r="K1099" i="4"/>
  <c r="I1099" i="4"/>
  <c r="H1099" i="4"/>
  <c r="R1098" i="4"/>
  <c r="K1098" i="4"/>
  <c r="I1098" i="4"/>
  <c r="H1098" i="4"/>
  <c r="R1097" i="4"/>
  <c r="K1097" i="4"/>
  <c r="I1097" i="4"/>
  <c r="H1097" i="4"/>
  <c r="R1096" i="4"/>
  <c r="K1096" i="4"/>
  <c r="I1096" i="4"/>
  <c r="H1096" i="4"/>
  <c r="R1095" i="4"/>
  <c r="K1095" i="4"/>
  <c r="I1095" i="4"/>
  <c r="H1095" i="4"/>
  <c r="R1094" i="4"/>
  <c r="K1094" i="4"/>
  <c r="I1094" i="4"/>
  <c r="H1094" i="4"/>
  <c r="R1093" i="4"/>
  <c r="K1093" i="4"/>
  <c r="I1093" i="4"/>
  <c r="H1093" i="4"/>
  <c r="R1092" i="4"/>
  <c r="K1092" i="4"/>
  <c r="I1092" i="4"/>
  <c r="H1092" i="4"/>
  <c r="R1091" i="4"/>
  <c r="K1091" i="4"/>
  <c r="I1091" i="4"/>
  <c r="H1091" i="4"/>
  <c r="R1090" i="4"/>
  <c r="K1090" i="4"/>
  <c r="I1090" i="4"/>
  <c r="H1090" i="4"/>
  <c r="R1089" i="4"/>
  <c r="K1089" i="4"/>
  <c r="I1089" i="4"/>
  <c r="H1089" i="4"/>
  <c r="R1088" i="4"/>
  <c r="K1088" i="4"/>
  <c r="I1088" i="4"/>
  <c r="H1088" i="4"/>
  <c r="R1087" i="4"/>
  <c r="K1087" i="4"/>
  <c r="I1087" i="4"/>
  <c r="H1087" i="4"/>
  <c r="R1086" i="4"/>
  <c r="K1086" i="4"/>
  <c r="I1086" i="4"/>
  <c r="H1086" i="4"/>
  <c r="R1085" i="4"/>
  <c r="K1085" i="4"/>
  <c r="I1085" i="4"/>
  <c r="H1085" i="4"/>
  <c r="R1084" i="4"/>
  <c r="K1084" i="4"/>
  <c r="I1084" i="4"/>
  <c r="H1084" i="4"/>
  <c r="R1083" i="4"/>
  <c r="K1083" i="4"/>
  <c r="I1083" i="4"/>
  <c r="H1083" i="4"/>
  <c r="R1082" i="4"/>
  <c r="K1082" i="4"/>
  <c r="I1082" i="4"/>
  <c r="H1082" i="4"/>
  <c r="R1081" i="4"/>
  <c r="K1081" i="4"/>
  <c r="I1081" i="4"/>
  <c r="H1081" i="4"/>
  <c r="R1080" i="4"/>
  <c r="K1080" i="4"/>
  <c r="I1080" i="4"/>
  <c r="H1080" i="4"/>
  <c r="R1079" i="4"/>
  <c r="K1079" i="4"/>
  <c r="I1079" i="4"/>
  <c r="H1079" i="4"/>
  <c r="R1078" i="4"/>
  <c r="K1078" i="4"/>
  <c r="I1078" i="4"/>
  <c r="H1078" i="4"/>
  <c r="R1077" i="4"/>
  <c r="K1077" i="4"/>
  <c r="I1077" i="4"/>
  <c r="H1077" i="4"/>
  <c r="R1076" i="4"/>
  <c r="K1076" i="4"/>
  <c r="I1076" i="4"/>
  <c r="H1076" i="4"/>
  <c r="R1075" i="4"/>
  <c r="K1075" i="4"/>
  <c r="I1075" i="4"/>
  <c r="H1075" i="4"/>
  <c r="R1074" i="4"/>
  <c r="K1074" i="4"/>
  <c r="I1074" i="4"/>
  <c r="H1074" i="4"/>
  <c r="R1073" i="4"/>
  <c r="K1073" i="4"/>
  <c r="I1073" i="4"/>
  <c r="H1073" i="4"/>
  <c r="R1072" i="4"/>
  <c r="K1072" i="4"/>
  <c r="I1072" i="4"/>
  <c r="H1072" i="4"/>
  <c r="R1071" i="4"/>
  <c r="K1071" i="4"/>
  <c r="I1071" i="4"/>
  <c r="H1071" i="4"/>
  <c r="R1070" i="4"/>
  <c r="K1070" i="4"/>
  <c r="I1070" i="4"/>
  <c r="H1070" i="4"/>
  <c r="R1069" i="4"/>
  <c r="K1069" i="4"/>
  <c r="I1069" i="4"/>
  <c r="H1069" i="4"/>
  <c r="R1068" i="4"/>
  <c r="K1068" i="4"/>
  <c r="I1068" i="4"/>
  <c r="H1068" i="4"/>
  <c r="R1067" i="4"/>
  <c r="K1067" i="4"/>
  <c r="I1067" i="4"/>
  <c r="H1067" i="4"/>
  <c r="R1066" i="4"/>
  <c r="K1066" i="4"/>
  <c r="I1066" i="4"/>
  <c r="H1066" i="4"/>
  <c r="R1065" i="4"/>
  <c r="K1065" i="4"/>
  <c r="I1065" i="4"/>
  <c r="H1065" i="4"/>
  <c r="R1064" i="4"/>
  <c r="K1064" i="4"/>
  <c r="I1064" i="4"/>
  <c r="H1064" i="4"/>
  <c r="R1063" i="4"/>
  <c r="K1063" i="4"/>
  <c r="I1063" i="4"/>
  <c r="H1063" i="4"/>
  <c r="R1062" i="4"/>
  <c r="K1062" i="4"/>
  <c r="I1062" i="4"/>
  <c r="H1062" i="4"/>
  <c r="R1061" i="4"/>
  <c r="K1061" i="4"/>
  <c r="I1061" i="4"/>
  <c r="H1061" i="4"/>
  <c r="R1060" i="4"/>
  <c r="K1060" i="4"/>
  <c r="I1060" i="4"/>
  <c r="H1060" i="4"/>
  <c r="R1059" i="4"/>
  <c r="K1059" i="4"/>
  <c r="I1059" i="4"/>
  <c r="H1059" i="4"/>
  <c r="R1058" i="4"/>
  <c r="K1058" i="4"/>
  <c r="I1058" i="4"/>
  <c r="H1058" i="4"/>
  <c r="R1057" i="4"/>
  <c r="K1057" i="4"/>
  <c r="I1057" i="4"/>
  <c r="H1057" i="4"/>
  <c r="R1056" i="4"/>
  <c r="K1056" i="4"/>
  <c r="I1056" i="4"/>
  <c r="H1056" i="4"/>
  <c r="R1055" i="4"/>
  <c r="K1055" i="4"/>
  <c r="I1055" i="4"/>
  <c r="H1055" i="4"/>
  <c r="R1054" i="4"/>
  <c r="K1054" i="4"/>
  <c r="I1054" i="4"/>
  <c r="H1054" i="4"/>
  <c r="R1053" i="4"/>
  <c r="K1053" i="4"/>
  <c r="I1053" i="4"/>
  <c r="H1053" i="4"/>
  <c r="R1052" i="4"/>
  <c r="K1052" i="4"/>
  <c r="I1052" i="4"/>
  <c r="H1052" i="4"/>
  <c r="R1051" i="4"/>
  <c r="K1051" i="4"/>
  <c r="I1051" i="4"/>
  <c r="H1051" i="4"/>
  <c r="R1050" i="4"/>
  <c r="K1050" i="4"/>
  <c r="I1050" i="4"/>
  <c r="H1050" i="4"/>
  <c r="R1049" i="4"/>
  <c r="K1049" i="4"/>
  <c r="I1049" i="4"/>
  <c r="H1049" i="4"/>
  <c r="R1048" i="4"/>
  <c r="K1048" i="4"/>
  <c r="I1048" i="4"/>
  <c r="H1048" i="4"/>
  <c r="R1047" i="4"/>
  <c r="K1047" i="4"/>
  <c r="I1047" i="4"/>
  <c r="H1047" i="4"/>
  <c r="R1046" i="4"/>
  <c r="K1046" i="4"/>
  <c r="I1046" i="4"/>
  <c r="H1046" i="4"/>
  <c r="R1045" i="4"/>
  <c r="K1045" i="4"/>
  <c r="I1045" i="4"/>
  <c r="H1045" i="4"/>
  <c r="R1044" i="4"/>
  <c r="K1044" i="4"/>
  <c r="I1044" i="4"/>
  <c r="H1044" i="4"/>
  <c r="R1043" i="4"/>
  <c r="K1043" i="4"/>
  <c r="I1043" i="4"/>
  <c r="H1043" i="4"/>
  <c r="R1042" i="4"/>
  <c r="K1042" i="4"/>
  <c r="I1042" i="4"/>
  <c r="H1042" i="4"/>
  <c r="R1041" i="4"/>
  <c r="K1041" i="4"/>
  <c r="I1041" i="4"/>
  <c r="H1041" i="4"/>
  <c r="R1040" i="4"/>
  <c r="K1040" i="4"/>
  <c r="I1040" i="4"/>
  <c r="H1040" i="4"/>
  <c r="R1039" i="4"/>
  <c r="K1039" i="4"/>
  <c r="I1039" i="4"/>
  <c r="H1039" i="4"/>
  <c r="R1038" i="4"/>
  <c r="K1038" i="4"/>
  <c r="I1038" i="4"/>
  <c r="H1038" i="4"/>
  <c r="R1037" i="4"/>
  <c r="K1037" i="4"/>
  <c r="I1037" i="4"/>
  <c r="H1037" i="4"/>
  <c r="R1036" i="4"/>
  <c r="K1036" i="4"/>
  <c r="I1036" i="4"/>
  <c r="H1036" i="4"/>
  <c r="R1035" i="4"/>
  <c r="K1035" i="4"/>
  <c r="I1035" i="4"/>
  <c r="H1035" i="4"/>
  <c r="R1034" i="4"/>
  <c r="K1034" i="4"/>
  <c r="I1034" i="4"/>
  <c r="H1034" i="4"/>
  <c r="R1033" i="4"/>
  <c r="K1033" i="4"/>
  <c r="I1033" i="4"/>
  <c r="H1033" i="4"/>
  <c r="R1032" i="4"/>
  <c r="K1032" i="4"/>
  <c r="I1032" i="4"/>
  <c r="H1032" i="4"/>
  <c r="R1031" i="4"/>
  <c r="K1031" i="4"/>
  <c r="I1031" i="4"/>
  <c r="H1031" i="4"/>
  <c r="R1030" i="4"/>
  <c r="K1030" i="4"/>
  <c r="I1030" i="4"/>
  <c r="H1030" i="4"/>
  <c r="R1029" i="4"/>
  <c r="K1029" i="4"/>
  <c r="I1029" i="4"/>
  <c r="H1029" i="4"/>
  <c r="R1028" i="4"/>
  <c r="K1028" i="4"/>
  <c r="I1028" i="4"/>
  <c r="H1028" i="4"/>
  <c r="R1027" i="4"/>
  <c r="K1027" i="4"/>
  <c r="I1027" i="4"/>
  <c r="H1027" i="4"/>
  <c r="R1026" i="4"/>
  <c r="K1026" i="4"/>
  <c r="I1026" i="4"/>
  <c r="H1026" i="4"/>
  <c r="R1025" i="4"/>
  <c r="K1025" i="4"/>
  <c r="I1025" i="4"/>
  <c r="H1025" i="4"/>
  <c r="R1024" i="4"/>
  <c r="K1024" i="4"/>
  <c r="I1024" i="4"/>
  <c r="H1024" i="4"/>
  <c r="R1023" i="4"/>
  <c r="K1023" i="4"/>
  <c r="I1023" i="4"/>
  <c r="H1023" i="4"/>
  <c r="R1022" i="4"/>
  <c r="K1022" i="4"/>
  <c r="I1022" i="4"/>
  <c r="H1022" i="4"/>
  <c r="R1021" i="4"/>
  <c r="K1021" i="4"/>
  <c r="I1021" i="4"/>
  <c r="H1021" i="4"/>
  <c r="R1020" i="4"/>
  <c r="K1020" i="4"/>
  <c r="I1020" i="4"/>
  <c r="H1020" i="4"/>
  <c r="R1019" i="4"/>
  <c r="K1019" i="4"/>
  <c r="I1019" i="4"/>
  <c r="H1019" i="4"/>
  <c r="R1018" i="4"/>
  <c r="K1018" i="4"/>
  <c r="I1018" i="4"/>
  <c r="H1018" i="4"/>
  <c r="R1017" i="4"/>
  <c r="K1017" i="4"/>
  <c r="I1017" i="4"/>
  <c r="H1017" i="4"/>
  <c r="R1016" i="4"/>
  <c r="K1016" i="4"/>
  <c r="I1016" i="4"/>
  <c r="H1016" i="4"/>
  <c r="R1015" i="4"/>
  <c r="K1015" i="4"/>
  <c r="I1015" i="4"/>
  <c r="H1015" i="4"/>
  <c r="R1014" i="4"/>
  <c r="K1014" i="4"/>
  <c r="I1014" i="4"/>
  <c r="H1014" i="4"/>
  <c r="R1013" i="4"/>
  <c r="K1013" i="4"/>
  <c r="I1013" i="4"/>
  <c r="H1013" i="4"/>
  <c r="R1012" i="4"/>
  <c r="K1012" i="4"/>
  <c r="I1012" i="4"/>
  <c r="H1012" i="4"/>
  <c r="R1011" i="4"/>
  <c r="K1011" i="4"/>
  <c r="I1011" i="4"/>
  <c r="H1011" i="4"/>
  <c r="R1010" i="4"/>
  <c r="K1010" i="4"/>
  <c r="I1010" i="4"/>
  <c r="H1010" i="4"/>
  <c r="R1009" i="4"/>
  <c r="K1009" i="4"/>
  <c r="I1009" i="4"/>
  <c r="H1009" i="4"/>
  <c r="R1008" i="4"/>
  <c r="K1008" i="4"/>
  <c r="I1008" i="4"/>
  <c r="H1008" i="4"/>
  <c r="R1007" i="4"/>
  <c r="K1007" i="4"/>
  <c r="I1007" i="4"/>
  <c r="H1007" i="4"/>
  <c r="R1006" i="4"/>
  <c r="K1006" i="4"/>
  <c r="I1006" i="4"/>
  <c r="H1006" i="4"/>
  <c r="R1005" i="4"/>
  <c r="K1005" i="4"/>
  <c r="I1005" i="4"/>
  <c r="H1005" i="4"/>
  <c r="R1004" i="4"/>
  <c r="K1004" i="4"/>
  <c r="I1004" i="4"/>
  <c r="H1004" i="4"/>
  <c r="R1003" i="4"/>
  <c r="K1003" i="4"/>
  <c r="I1003" i="4"/>
  <c r="H1003" i="4"/>
  <c r="R1002" i="4"/>
  <c r="K1002" i="4"/>
  <c r="I1002" i="4"/>
  <c r="H1002" i="4"/>
  <c r="R1001" i="4"/>
  <c r="K1001" i="4"/>
  <c r="I1001" i="4"/>
  <c r="H1001" i="4"/>
  <c r="R1000" i="4"/>
  <c r="K1000" i="4"/>
  <c r="I1000" i="4"/>
  <c r="H1000" i="4"/>
  <c r="R999" i="4"/>
  <c r="K999" i="4"/>
  <c r="I999" i="4"/>
  <c r="H999" i="4"/>
  <c r="R998" i="4"/>
  <c r="K998" i="4"/>
  <c r="I998" i="4"/>
  <c r="H998" i="4"/>
  <c r="R997" i="4"/>
  <c r="K997" i="4"/>
  <c r="I997" i="4"/>
  <c r="H997" i="4"/>
  <c r="R996" i="4"/>
  <c r="K996" i="4"/>
  <c r="I996" i="4"/>
  <c r="H996" i="4"/>
  <c r="R995" i="4"/>
  <c r="K995" i="4"/>
  <c r="I995" i="4"/>
  <c r="H995" i="4"/>
  <c r="R994" i="4"/>
  <c r="K994" i="4"/>
  <c r="I994" i="4"/>
  <c r="H994" i="4"/>
  <c r="R993" i="4"/>
  <c r="K993" i="4"/>
  <c r="I993" i="4"/>
  <c r="H993" i="4"/>
  <c r="K992" i="4"/>
  <c r="I992" i="4"/>
  <c r="H992" i="4"/>
  <c r="G992" i="4"/>
  <c r="K991" i="4"/>
  <c r="I991" i="4"/>
  <c r="H991" i="4"/>
  <c r="G991" i="4"/>
  <c r="R990" i="4"/>
  <c r="K990" i="4"/>
  <c r="I990" i="4"/>
  <c r="H990" i="4"/>
  <c r="G990" i="4"/>
  <c r="K989" i="4"/>
  <c r="I989" i="4"/>
  <c r="H989" i="4"/>
  <c r="G989" i="4"/>
  <c r="R989" i="4" s="1"/>
  <c r="K988" i="4"/>
  <c r="I988" i="4"/>
  <c r="H988" i="4"/>
  <c r="G988" i="4"/>
  <c r="R987" i="4" s="1"/>
  <c r="K987" i="4"/>
  <c r="M1107" i="4" s="1"/>
  <c r="Q1107" i="4" s="1"/>
  <c r="I987" i="4"/>
  <c r="H987" i="4"/>
  <c r="G987" i="4"/>
  <c r="K986" i="4"/>
  <c r="I986" i="4"/>
  <c r="H986" i="4"/>
  <c r="G986" i="4"/>
  <c r="R986" i="4" s="1"/>
  <c r="R985" i="4"/>
  <c r="K985" i="4"/>
  <c r="I985" i="4"/>
  <c r="H985" i="4"/>
  <c r="G985" i="4"/>
  <c r="K984" i="4"/>
  <c r="I984" i="4"/>
  <c r="H984" i="4"/>
  <c r="G984" i="4"/>
  <c r="K983" i="4"/>
  <c r="I983" i="4"/>
  <c r="H983" i="4"/>
  <c r="G983" i="4"/>
  <c r="R982" i="4"/>
  <c r="K982" i="4"/>
  <c r="I982" i="4"/>
  <c r="H982" i="4"/>
  <c r="G982" i="4"/>
  <c r="R981" i="4" s="1"/>
  <c r="K981" i="4"/>
  <c r="I981" i="4"/>
  <c r="H981" i="4"/>
  <c r="R980" i="4"/>
  <c r="K980" i="4"/>
  <c r="I980" i="4"/>
  <c r="H980" i="4"/>
  <c r="G980" i="4"/>
  <c r="K979" i="4"/>
  <c r="I979" i="4"/>
  <c r="H979" i="4"/>
  <c r="G979" i="4"/>
  <c r="R979" i="4" s="1"/>
  <c r="R978" i="4"/>
  <c r="K978" i="4"/>
  <c r="I978" i="4"/>
  <c r="H978" i="4"/>
  <c r="G978" i="4"/>
  <c r="K977" i="4"/>
  <c r="I977" i="4"/>
  <c r="H977" i="4"/>
  <c r="G977" i="4"/>
  <c r="R977" i="4" s="1"/>
  <c r="R976" i="4"/>
  <c r="K976" i="4"/>
  <c r="I976" i="4"/>
  <c r="H976" i="4"/>
  <c r="G976" i="4"/>
  <c r="R975" i="4"/>
  <c r="K975" i="4"/>
  <c r="I975" i="4"/>
  <c r="H975" i="4"/>
  <c r="G975" i="4"/>
  <c r="K974" i="4"/>
  <c r="I974" i="4"/>
  <c r="H974" i="4"/>
  <c r="G974" i="4"/>
  <c r="R974" i="4" s="1"/>
  <c r="K973" i="4"/>
  <c r="I973" i="4"/>
  <c r="H973" i="4"/>
  <c r="G973" i="4"/>
  <c r="R972" i="4" s="1"/>
  <c r="K972" i="4"/>
  <c r="I972" i="4"/>
  <c r="H972" i="4"/>
  <c r="G972" i="4"/>
  <c r="K971" i="4"/>
  <c r="I971" i="4"/>
  <c r="H971" i="4"/>
  <c r="G971" i="4"/>
  <c r="R971" i="4" s="1"/>
  <c r="R970" i="4"/>
  <c r="K970" i="4"/>
  <c r="I970" i="4"/>
  <c r="H970" i="4"/>
  <c r="G970" i="4"/>
  <c r="R969" i="4" s="1"/>
  <c r="K969" i="4"/>
  <c r="I969" i="4"/>
  <c r="H969" i="4"/>
  <c r="R968" i="4"/>
  <c r="K968" i="4"/>
  <c r="I968" i="4"/>
  <c r="H968" i="4"/>
  <c r="G968" i="4"/>
  <c r="K967" i="4"/>
  <c r="I967" i="4"/>
  <c r="H967" i="4"/>
  <c r="G967" i="4"/>
  <c r="R967" i="4" s="1"/>
  <c r="K966" i="4"/>
  <c r="I966" i="4"/>
  <c r="H966" i="4"/>
  <c r="G966" i="4"/>
  <c r="R965" i="4" s="1"/>
  <c r="K965" i="4"/>
  <c r="I965" i="4"/>
  <c r="H965" i="4"/>
  <c r="G965" i="4"/>
  <c r="K964" i="4"/>
  <c r="I964" i="4"/>
  <c r="H964" i="4"/>
  <c r="G964" i="4"/>
  <c r="R964" i="4" s="1"/>
  <c r="R963" i="4"/>
  <c r="K963" i="4"/>
  <c r="I963" i="4"/>
  <c r="H963" i="4"/>
  <c r="G963" i="4"/>
  <c r="K962" i="4"/>
  <c r="I962" i="4"/>
  <c r="H962" i="4"/>
  <c r="G962" i="4"/>
  <c r="R962" i="4" s="1"/>
  <c r="K961" i="4"/>
  <c r="I961" i="4"/>
  <c r="H961" i="4"/>
  <c r="G961" i="4"/>
  <c r="R960" i="4"/>
  <c r="K960" i="4"/>
  <c r="I960" i="4"/>
  <c r="H960" i="4"/>
  <c r="G960" i="4"/>
  <c r="R959" i="4"/>
  <c r="K959" i="4"/>
  <c r="I959" i="4"/>
  <c r="H959" i="4"/>
  <c r="G959" i="4"/>
  <c r="K958" i="4"/>
  <c r="I958" i="4"/>
  <c r="H958" i="4"/>
  <c r="G958" i="4"/>
  <c r="K957" i="4"/>
  <c r="I957" i="4"/>
  <c r="H957" i="4"/>
  <c r="R956" i="4"/>
  <c r="K956" i="4"/>
  <c r="I956" i="4"/>
  <c r="H956" i="4"/>
  <c r="G956" i="4"/>
  <c r="K955" i="4"/>
  <c r="I955" i="4"/>
  <c r="H955" i="4"/>
  <c r="G955" i="4"/>
  <c r="R955" i="4" s="1"/>
  <c r="K954" i="4"/>
  <c r="I954" i="4"/>
  <c r="H954" i="4"/>
  <c r="G954" i="4"/>
  <c r="R953" i="4"/>
  <c r="K953" i="4"/>
  <c r="I953" i="4"/>
  <c r="H953" i="4"/>
  <c r="G953" i="4"/>
  <c r="K952" i="4"/>
  <c r="I952" i="4"/>
  <c r="H952" i="4"/>
  <c r="G952" i="4"/>
  <c r="R952" i="4" s="1"/>
  <c r="K951" i="4"/>
  <c r="I951" i="4"/>
  <c r="H951" i="4"/>
  <c r="G951" i="4"/>
  <c r="R951" i="4" s="1"/>
  <c r="R950" i="4"/>
  <c r="K950" i="4"/>
  <c r="I950" i="4"/>
  <c r="H950" i="4"/>
  <c r="G950" i="4"/>
  <c r="K949" i="4"/>
  <c r="I949" i="4"/>
  <c r="H949" i="4"/>
  <c r="G949" i="4"/>
  <c r="K948" i="4"/>
  <c r="I948" i="4"/>
  <c r="H948" i="4"/>
  <c r="G948" i="4"/>
  <c r="K947" i="4"/>
  <c r="I947" i="4"/>
  <c r="H947" i="4"/>
  <c r="G947" i="4"/>
  <c r="R947" i="4" s="1"/>
  <c r="K946" i="4"/>
  <c r="I946" i="4"/>
  <c r="H946" i="4"/>
  <c r="G946" i="4"/>
  <c r="R945" i="4"/>
  <c r="K945" i="4"/>
  <c r="I945" i="4"/>
  <c r="H945" i="4"/>
  <c r="K944" i="4"/>
  <c r="I944" i="4"/>
  <c r="H944" i="4"/>
  <c r="G944" i="4"/>
  <c r="R944" i="4" s="1"/>
  <c r="R943" i="4"/>
  <c r="K943" i="4"/>
  <c r="I943" i="4"/>
  <c r="H943" i="4"/>
  <c r="G943" i="4"/>
  <c r="K942" i="4"/>
  <c r="I942" i="4"/>
  <c r="H942" i="4"/>
  <c r="G942" i="4"/>
  <c r="R942" i="4" s="1"/>
  <c r="R941" i="4"/>
  <c r="K941" i="4"/>
  <c r="I941" i="4"/>
  <c r="H941" i="4"/>
  <c r="G941" i="4"/>
  <c r="K940" i="4"/>
  <c r="I940" i="4"/>
  <c r="H940" i="4"/>
  <c r="G940" i="4"/>
  <c r="R940" i="4" s="1"/>
  <c r="R939" i="4"/>
  <c r="K939" i="4"/>
  <c r="I939" i="4"/>
  <c r="H939" i="4"/>
  <c r="G939" i="4"/>
  <c r="R938" i="4"/>
  <c r="K938" i="4"/>
  <c r="I938" i="4"/>
  <c r="H938" i="4"/>
  <c r="G938" i="4"/>
  <c r="K937" i="4"/>
  <c r="I937" i="4"/>
  <c r="H937" i="4"/>
  <c r="G937" i="4"/>
  <c r="R937" i="4" s="1"/>
  <c r="K936" i="4"/>
  <c r="I936" i="4"/>
  <c r="H936" i="4"/>
  <c r="G936" i="4"/>
  <c r="R935" i="4"/>
  <c r="K935" i="4"/>
  <c r="I935" i="4"/>
  <c r="H935" i="4"/>
  <c r="G935" i="4"/>
  <c r="K934" i="4"/>
  <c r="I934" i="4"/>
  <c r="H934" i="4"/>
  <c r="G934" i="4"/>
  <c r="R934" i="4" s="1"/>
  <c r="R933" i="4"/>
  <c r="K933" i="4"/>
  <c r="I933" i="4"/>
  <c r="H933" i="4"/>
  <c r="R932" i="4"/>
  <c r="K932" i="4"/>
  <c r="I932" i="4"/>
  <c r="H932" i="4"/>
  <c r="G932" i="4"/>
  <c r="R931" i="4"/>
  <c r="K931" i="4"/>
  <c r="I931" i="4"/>
  <c r="H931" i="4"/>
  <c r="G931" i="4"/>
  <c r="R930" i="4"/>
  <c r="K930" i="4"/>
  <c r="I930" i="4"/>
  <c r="H930" i="4"/>
  <c r="G930" i="4"/>
  <c r="K929" i="4"/>
  <c r="I929" i="4"/>
  <c r="H929" i="4"/>
  <c r="G929" i="4"/>
  <c r="R928" i="4"/>
  <c r="K928" i="4"/>
  <c r="I928" i="4"/>
  <c r="H928" i="4"/>
  <c r="G928" i="4"/>
  <c r="K927" i="4"/>
  <c r="I927" i="4"/>
  <c r="H927" i="4"/>
  <c r="G927" i="4"/>
  <c r="R927" i="4" s="1"/>
  <c r="K926" i="4"/>
  <c r="I926" i="4"/>
  <c r="H926" i="4"/>
  <c r="G926" i="4"/>
  <c r="R926" i="4" s="1"/>
  <c r="K925" i="4"/>
  <c r="I925" i="4"/>
  <c r="H925" i="4"/>
  <c r="G925" i="4"/>
  <c r="R925" i="4" s="1"/>
  <c r="K924" i="4"/>
  <c r="I924" i="4"/>
  <c r="H924" i="4"/>
  <c r="G924" i="4"/>
  <c r="K923" i="4"/>
  <c r="I923" i="4"/>
  <c r="H923" i="4"/>
  <c r="G923" i="4"/>
  <c r="R923" i="4" s="1"/>
  <c r="K922" i="4"/>
  <c r="I922" i="4"/>
  <c r="H922" i="4"/>
  <c r="G922" i="4"/>
  <c r="R921" i="4" s="1"/>
  <c r="K921" i="4"/>
  <c r="I921" i="4"/>
  <c r="H921" i="4"/>
  <c r="K920" i="4"/>
  <c r="I920" i="4"/>
  <c r="H920" i="4"/>
  <c r="G920" i="4"/>
  <c r="R920" i="4" s="1"/>
  <c r="K919" i="4"/>
  <c r="I919" i="4"/>
  <c r="H919" i="4"/>
  <c r="G919" i="4"/>
  <c r="R919" i="4" s="1"/>
  <c r="K918" i="4"/>
  <c r="I918" i="4"/>
  <c r="H918" i="4"/>
  <c r="G918" i="4"/>
  <c r="R917" i="4" s="1"/>
  <c r="K917" i="4"/>
  <c r="I917" i="4"/>
  <c r="H917" i="4"/>
  <c r="G917" i="4"/>
  <c r="K916" i="4"/>
  <c r="I916" i="4"/>
  <c r="H916" i="4"/>
  <c r="G916" i="4"/>
  <c r="R916" i="4" s="1"/>
  <c r="K915" i="4"/>
  <c r="I915" i="4"/>
  <c r="H915" i="4"/>
  <c r="G915" i="4"/>
  <c r="R915" i="4" s="1"/>
  <c r="K914" i="4"/>
  <c r="I914" i="4"/>
  <c r="H914" i="4"/>
  <c r="G914" i="4"/>
  <c r="R913" i="4" s="1"/>
  <c r="K913" i="4"/>
  <c r="I913" i="4"/>
  <c r="H913" i="4"/>
  <c r="G913" i="4"/>
  <c r="R912" i="4"/>
  <c r="K912" i="4"/>
  <c r="I912" i="4"/>
  <c r="H912" i="4"/>
  <c r="G912" i="4"/>
  <c r="K911" i="4"/>
  <c r="I911" i="4"/>
  <c r="H911" i="4"/>
  <c r="G911" i="4"/>
  <c r="R911" i="4" s="1"/>
  <c r="K910" i="4"/>
  <c r="I910" i="4"/>
  <c r="H910" i="4"/>
  <c r="G910" i="4"/>
  <c r="R909" i="4"/>
  <c r="K909" i="4"/>
  <c r="I909" i="4"/>
  <c r="H909" i="4"/>
  <c r="K908" i="4"/>
  <c r="I908" i="4"/>
  <c r="H908" i="4"/>
  <c r="G908" i="4"/>
  <c r="R908" i="4" s="1"/>
  <c r="K907" i="4"/>
  <c r="I907" i="4"/>
  <c r="H907" i="4"/>
  <c r="G907" i="4"/>
  <c r="R907" i="4" s="1"/>
  <c r="R906" i="4"/>
  <c r="K906" i="4"/>
  <c r="I906" i="4"/>
  <c r="H906" i="4"/>
  <c r="G906" i="4"/>
  <c r="K905" i="4"/>
  <c r="I905" i="4"/>
  <c r="H905" i="4"/>
  <c r="G905" i="4"/>
  <c r="R905" i="4" s="1"/>
  <c r="K904" i="4"/>
  <c r="I904" i="4"/>
  <c r="H904" i="4"/>
  <c r="G904" i="4"/>
  <c r="R904" i="4" s="1"/>
  <c r="K903" i="4"/>
  <c r="I903" i="4"/>
  <c r="H903" i="4"/>
  <c r="G903" i="4"/>
  <c r="K902" i="4"/>
  <c r="I902" i="4"/>
  <c r="H902" i="4"/>
  <c r="G902" i="4"/>
  <c r="K901" i="4"/>
  <c r="I901" i="4"/>
  <c r="H901" i="4"/>
  <c r="G901" i="4"/>
  <c r="R901" i="4" s="1"/>
  <c r="K900" i="4"/>
  <c r="I900" i="4"/>
  <c r="H900" i="4"/>
  <c r="G900" i="4"/>
  <c r="R900" i="4" s="1"/>
  <c r="K899" i="4"/>
  <c r="I899" i="4"/>
  <c r="H899" i="4"/>
  <c r="G899" i="4"/>
  <c r="R898" i="4" s="1"/>
  <c r="K898" i="4"/>
  <c r="I898" i="4"/>
  <c r="H898" i="4"/>
  <c r="G898" i="4"/>
  <c r="R897" i="4"/>
  <c r="K897" i="4"/>
  <c r="I897" i="4"/>
  <c r="H897" i="4"/>
  <c r="K896" i="4"/>
  <c r="I896" i="4"/>
  <c r="H896" i="4"/>
  <c r="G896" i="4"/>
  <c r="R896" i="4" s="1"/>
  <c r="K895" i="4"/>
  <c r="I895" i="4"/>
  <c r="H895" i="4"/>
  <c r="G895" i="4"/>
  <c r="R894" i="4"/>
  <c r="K894" i="4"/>
  <c r="I894" i="4"/>
  <c r="H894" i="4"/>
  <c r="G894" i="4"/>
  <c r="R893" i="4" s="1"/>
  <c r="K893" i="4"/>
  <c r="I893" i="4"/>
  <c r="H893" i="4"/>
  <c r="G893" i="4"/>
  <c r="K892" i="4"/>
  <c r="I892" i="4"/>
  <c r="H892" i="4"/>
  <c r="G892" i="4"/>
  <c r="R891" i="4"/>
  <c r="K891" i="4"/>
  <c r="I891" i="4"/>
  <c r="H891" i="4"/>
  <c r="G891" i="4"/>
  <c r="K890" i="4"/>
  <c r="I890" i="4"/>
  <c r="H890" i="4"/>
  <c r="G890" i="4"/>
  <c r="R890" i="4" s="1"/>
  <c r="K889" i="4"/>
  <c r="I889" i="4"/>
  <c r="H889" i="4"/>
  <c r="G889" i="4"/>
  <c r="K888" i="4"/>
  <c r="I888" i="4"/>
  <c r="H888" i="4"/>
  <c r="G888" i="4"/>
  <c r="R888" i="4" s="1"/>
  <c r="K887" i="4"/>
  <c r="I887" i="4"/>
  <c r="H887" i="4"/>
  <c r="G887" i="4"/>
  <c r="R887" i="4" s="1"/>
  <c r="K886" i="4"/>
  <c r="I886" i="4"/>
  <c r="H886" i="4"/>
  <c r="G886" i="4"/>
  <c r="R885" i="4" s="1"/>
  <c r="K885" i="4"/>
  <c r="I885" i="4"/>
  <c r="H885" i="4"/>
  <c r="R884" i="4"/>
  <c r="K884" i="4"/>
  <c r="I884" i="4"/>
  <c r="H884" i="4"/>
  <c r="G884" i="4"/>
  <c r="K883" i="4"/>
  <c r="I883" i="4"/>
  <c r="H883" i="4"/>
  <c r="G883" i="4"/>
  <c r="R883" i="4" s="1"/>
  <c r="K882" i="4"/>
  <c r="I882" i="4"/>
  <c r="H882" i="4"/>
  <c r="G882" i="4"/>
  <c r="R882" i="4" s="1"/>
  <c r="K881" i="4"/>
  <c r="I881" i="4"/>
  <c r="H881" i="4"/>
  <c r="G881" i="4"/>
  <c r="K880" i="4"/>
  <c r="I880" i="4"/>
  <c r="H880" i="4"/>
  <c r="G880" i="4"/>
  <c r="K879" i="4"/>
  <c r="I879" i="4"/>
  <c r="H879" i="4"/>
  <c r="G879" i="4"/>
  <c r="R879" i="4" s="1"/>
  <c r="R878" i="4"/>
  <c r="K878" i="4"/>
  <c r="I878" i="4"/>
  <c r="H878" i="4"/>
  <c r="G878" i="4"/>
  <c r="K877" i="4"/>
  <c r="I877" i="4"/>
  <c r="H877" i="4"/>
  <c r="G877" i="4"/>
  <c r="R876" i="4"/>
  <c r="K876" i="4"/>
  <c r="I876" i="4"/>
  <c r="H876" i="4"/>
  <c r="G876" i="4"/>
  <c r="K875" i="4"/>
  <c r="I875" i="4"/>
  <c r="H875" i="4"/>
  <c r="G875" i="4"/>
  <c r="R875" i="4" s="1"/>
  <c r="R874" i="4"/>
  <c r="K874" i="4"/>
  <c r="I874" i="4"/>
  <c r="H874" i="4"/>
  <c r="G874" i="4"/>
  <c r="R873" i="4" s="1"/>
  <c r="K873" i="4"/>
  <c r="I873" i="4"/>
  <c r="H873" i="4"/>
  <c r="K872" i="4"/>
  <c r="I872" i="4"/>
  <c r="H872" i="4"/>
  <c r="G872" i="4"/>
  <c r="R872" i="4" s="1"/>
  <c r="K871" i="4"/>
  <c r="I871" i="4"/>
  <c r="H871" i="4"/>
  <c r="G871" i="4"/>
  <c r="K870" i="4"/>
  <c r="I870" i="4"/>
  <c r="H870" i="4"/>
  <c r="G870" i="4"/>
  <c r="R869" i="4"/>
  <c r="K869" i="4"/>
  <c r="I869" i="4"/>
  <c r="H869" i="4"/>
  <c r="G869" i="4"/>
  <c r="K868" i="4"/>
  <c r="I868" i="4"/>
  <c r="H868" i="4"/>
  <c r="G868" i="4"/>
  <c r="R868" i="4" s="1"/>
  <c r="K867" i="4"/>
  <c r="I867" i="4"/>
  <c r="H867" i="4"/>
  <c r="G867" i="4"/>
  <c r="R867" i="4" s="1"/>
  <c r="R866" i="4"/>
  <c r="K866" i="4"/>
  <c r="I866" i="4"/>
  <c r="H866" i="4"/>
  <c r="G866" i="4"/>
  <c r="R865" i="4"/>
  <c r="K865" i="4"/>
  <c r="I865" i="4"/>
  <c r="H865" i="4"/>
  <c r="G865" i="4"/>
  <c r="R864" i="4"/>
  <c r="K864" i="4"/>
  <c r="I864" i="4"/>
  <c r="H864" i="4"/>
  <c r="G864" i="4"/>
  <c r="K863" i="4"/>
  <c r="I863" i="4"/>
  <c r="H863" i="4"/>
  <c r="G863" i="4"/>
  <c r="K862" i="4"/>
  <c r="I862" i="4"/>
  <c r="H862" i="4"/>
  <c r="G862" i="4"/>
  <c r="R861" i="4"/>
  <c r="K861" i="4"/>
  <c r="I861" i="4"/>
  <c r="H861" i="4"/>
  <c r="K860" i="4"/>
  <c r="I860" i="4"/>
  <c r="H860" i="4"/>
  <c r="G860" i="4"/>
  <c r="R860" i="4" s="1"/>
  <c r="R859" i="4"/>
  <c r="K859" i="4"/>
  <c r="I859" i="4"/>
  <c r="H859" i="4"/>
  <c r="G859" i="4"/>
  <c r="R858" i="4"/>
  <c r="K858" i="4"/>
  <c r="I858" i="4"/>
  <c r="H858" i="4"/>
  <c r="G858" i="4"/>
  <c r="R857" i="4"/>
  <c r="K857" i="4"/>
  <c r="I857" i="4"/>
  <c r="H857" i="4"/>
  <c r="G857" i="4"/>
  <c r="K856" i="4"/>
  <c r="I856" i="4"/>
  <c r="H856" i="4"/>
  <c r="G856" i="4"/>
  <c r="K855" i="4"/>
  <c r="I855" i="4"/>
  <c r="H855" i="4"/>
  <c r="G855" i="4"/>
  <c r="R854" i="4"/>
  <c r="K854" i="4"/>
  <c r="I854" i="4"/>
  <c r="H854" i="4"/>
  <c r="G854" i="4"/>
  <c r="K853" i="4"/>
  <c r="M973" i="4" s="1"/>
  <c r="Q973" i="4" s="1"/>
  <c r="I853" i="4"/>
  <c r="H853" i="4"/>
  <c r="G853" i="4"/>
  <c r="R853" i="4" s="1"/>
  <c r="K852" i="4"/>
  <c r="I852" i="4"/>
  <c r="H852" i="4"/>
  <c r="G852" i="4"/>
  <c r="R852" i="4" s="1"/>
  <c r="R851" i="4"/>
  <c r="K851" i="4"/>
  <c r="I851" i="4"/>
  <c r="H851" i="4"/>
  <c r="G851" i="4"/>
  <c r="R850" i="4"/>
  <c r="K850" i="4"/>
  <c r="I850" i="4"/>
  <c r="H850" i="4"/>
  <c r="G850" i="4"/>
  <c r="R849" i="4"/>
  <c r="K849" i="4"/>
  <c r="I849" i="4"/>
  <c r="H849" i="4"/>
  <c r="R848" i="4"/>
  <c r="K848" i="4"/>
  <c r="I848" i="4"/>
  <c r="H848" i="4"/>
  <c r="G848" i="4"/>
  <c r="R847" i="4"/>
  <c r="K847" i="4"/>
  <c r="I847" i="4"/>
  <c r="H847" i="4"/>
  <c r="G847" i="4"/>
  <c r="K846" i="4"/>
  <c r="I846" i="4"/>
  <c r="H846" i="4"/>
  <c r="G846" i="4"/>
  <c r="R846" i="4" s="1"/>
  <c r="K845" i="4"/>
  <c r="I845" i="4"/>
  <c r="H845" i="4"/>
  <c r="G845" i="4"/>
  <c r="R845" i="4" s="1"/>
  <c r="R844" i="4"/>
  <c r="K844" i="4"/>
  <c r="I844" i="4"/>
  <c r="H844" i="4"/>
  <c r="G844" i="4"/>
  <c r="R843" i="4"/>
  <c r="K843" i="4"/>
  <c r="I843" i="4"/>
  <c r="H843" i="4"/>
  <c r="G843" i="4"/>
  <c r="R842" i="4"/>
  <c r="K842" i="4"/>
  <c r="I842" i="4"/>
  <c r="H842" i="4"/>
  <c r="G842" i="4"/>
  <c r="K841" i="4"/>
  <c r="I841" i="4"/>
  <c r="H841" i="4"/>
  <c r="G841" i="4"/>
  <c r="K840" i="4"/>
  <c r="I840" i="4"/>
  <c r="H840" i="4"/>
  <c r="G840" i="4"/>
  <c r="R839" i="4"/>
  <c r="K839" i="4"/>
  <c r="I839" i="4"/>
  <c r="H839" i="4"/>
  <c r="G839" i="4"/>
  <c r="K838" i="4"/>
  <c r="I838" i="4"/>
  <c r="H838" i="4"/>
  <c r="G838" i="4"/>
  <c r="R837" i="4" s="1"/>
  <c r="K837" i="4"/>
  <c r="I837" i="4"/>
  <c r="H837" i="4"/>
  <c r="R836" i="4"/>
  <c r="K836" i="4"/>
  <c r="I836" i="4"/>
  <c r="H836" i="4"/>
  <c r="G836" i="4"/>
  <c r="R835" i="4"/>
  <c r="K835" i="4"/>
  <c r="I835" i="4"/>
  <c r="H835" i="4"/>
  <c r="G835" i="4"/>
  <c r="K834" i="4"/>
  <c r="I834" i="4"/>
  <c r="H834" i="4"/>
  <c r="G834" i="4"/>
  <c r="K833" i="4"/>
  <c r="I833" i="4"/>
  <c r="H833" i="4"/>
  <c r="G833" i="4"/>
  <c r="R832" i="4"/>
  <c r="K832" i="4"/>
  <c r="I832" i="4"/>
  <c r="H832" i="4"/>
  <c r="G832" i="4"/>
  <c r="K831" i="4"/>
  <c r="M951" i="4" s="1"/>
  <c r="Q951" i="4" s="1"/>
  <c r="I831" i="4"/>
  <c r="H831" i="4"/>
  <c r="G831" i="4"/>
  <c r="R831" i="4" s="1"/>
  <c r="K830" i="4"/>
  <c r="I830" i="4"/>
  <c r="H830" i="4"/>
  <c r="G830" i="4"/>
  <c r="R829" i="4"/>
  <c r="K829" i="4"/>
  <c r="I829" i="4"/>
  <c r="H829" i="4"/>
  <c r="G829" i="4"/>
  <c r="R828" i="4"/>
  <c r="K828" i="4"/>
  <c r="I828" i="4"/>
  <c r="H828" i="4"/>
  <c r="G828" i="4"/>
  <c r="R827" i="4"/>
  <c r="K827" i="4"/>
  <c r="I827" i="4"/>
  <c r="H827" i="4"/>
  <c r="G827" i="4"/>
  <c r="K826" i="4"/>
  <c r="I826" i="4"/>
  <c r="H826" i="4"/>
  <c r="G826" i="4"/>
  <c r="K825" i="4"/>
  <c r="I825" i="4"/>
  <c r="H825" i="4"/>
  <c r="K824" i="4"/>
  <c r="I824" i="4"/>
  <c r="H824" i="4"/>
  <c r="G824" i="4"/>
  <c r="R824" i="4" s="1"/>
  <c r="K823" i="4"/>
  <c r="I823" i="4"/>
  <c r="H823" i="4"/>
  <c r="G823" i="4"/>
  <c r="R822" i="4"/>
  <c r="K822" i="4"/>
  <c r="I822" i="4"/>
  <c r="H822" i="4"/>
  <c r="G822" i="4"/>
  <c r="R821" i="4"/>
  <c r="K821" i="4"/>
  <c r="I821" i="4"/>
  <c r="H821" i="4"/>
  <c r="G821" i="4"/>
  <c r="R820" i="4"/>
  <c r="K820" i="4"/>
  <c r="I820" i="4"/>
  <c r="H820" i="4"/>
  <c r="G820" i="4"/>
  <c r="K819" i="4"/>
  <c r="I819" i="4"/>
  <c r="H819" i="4"/>
  <c r="G819" i="4"/>
  <c r="K818" i="4"/>
  <c r="I818" i="4"/>
  <c r="H818" i="4"/>
  <c r="G818" i="4"/>
  <c r="R817" i="4"/>
  <c r="K817" i="4"/>
  <c r="I817" i="4"/>
  <c r="H817" i="4"/>
  <c r="G817" i="4"/>
  <c r="K816" i="4"/>
  <c r="I816" i="4"/>
  <c r="H816" i="4"/>
  <c r="G816" i="4"/>
  <c r="R816" i="4" s="1"/>
  <c r="K815" i="4"/>
  <c r="I815" i="4"/>
  <c r="H815" i="4"/>
  <c r="G815" i="4"/>
  <c r="R814" i="4"/>
  <c r="K814" i="4"/>
  <c r="I814" i="4"/>
  <c r="H814" i="4"/>
  <c r="G814" i="4"/>
  <c r="R813" i="4"/>
  <c r="K813" i="4"/>
  <c r="I813" i="4"/>
  <c r="H813" i="4"/>
  <c r="K812" i="4"/>
  <c r="I812" i="4"/>
  <c r="H812" i="4"/>
  <c r="G812" i="4"/>
  <c r="K811" i="4"/>
  <c r="I811" i="4"/>
  <c r="H811" i="4"/>
  <c r="G811" i="4"/>
  <c r="R810" i="4"/>
  <c r="K810" i="4"/>
  <c r="I810" i="4"/>
  <c r="H810" i="4"/>
  <c r="G810" i="4"/>
  <c r="K809" i="4"/>
  <c r="I809" i="4"/>
  <c r="H809" i="4"/>
  <c r="G809" i="4"/>
  <c r="R809" i="4" s="1"/>
  <c r="K808" i="4"/>
  <c r="I808" i="4"/>
  <c r="H808" i="4"/>
  <c r="G808" i="4"/>
  <c r="R808" i="4" s="1"/>
  <c r="R807" i="4"/>
  <c r="K807" i="4"/>
  <c r="I807" i="4"/>
  <c r="H807" i="4"/>
  <c r="G807" i="4"/>
  <c r="R806" i="4"/>
  <c r="K806" i="4"/>
  <c r="I806" i="4"/>
  <c r="H806" i="4"/>
  <c r="G806" i="4"/>
  <c r="R805" i="4"/>
  <c r="K805" i="4"/>
  <c r="I805" i="4"/>
  <c r="H805" i="4"/>
  <c r="G805" i="4"/>
  <c r="K804" i="4"/>
  <c r="I804" i="4"/>
  <c r="H804" i="4"/>
  <c r="G804" i="4"/>
  <c r="K803" i="4"/>
  <c r="I803" i="4"/>
  <c r="H803" i="4"/>
  <c r="G803" i="4"/>
  <c r="R802" i="4"/>
  <c r="K802" i="4"/>
  <c r="I802" i="4"/>
  <c r="H802" i="4"/>
  <c r="G802" i="4"/>
  <c r="R801" i="4" s="1"/>
  <c r="K801" i="4"/>
  <c r="I801" i="4"/>
  <c r="H801" i="4"/>
  <c r="R800" i="4"/>
  <c r="K800" i="4"/>
  <c r="I800" i="4"/>
  <c r="H800" i="4"/>
  <c r="G800" i="4"/>
  <c r="R799" i="4"/>
  <c r="K799" i="4"/>
  <c r="I799" i="4"/>
  <c r="H799" i="4"/>
  <c r="G799" i="4"/>
  <c r="R798" i="4"/>
  <c r="K798" i="4"/>
  <c r="I798" i="4"/>
  <c r="H798" i="4"/>
  <c r="G798" i="4"/>
  <c r="K797" i="4"/>
  <c r="I797" i="4"/>
  <c r="H797" i="4"/>
  <c r="G797" i="4"/>
  <c r="K796" i="4"/>
  <c r="I796" i="4"/>
  <c r="H796" i="4"/>
  <c r="G796" i="4"/>
  <c r="K795" i="4"/>
  <c r="I795" i="4"/>
  <c r="H795" i="4"/>
  <c r="G795" i="4"/>
  <c r="R795" i="4" s="1"/>
  <c r="K794" i="4"/>
  <c r="I794" i="4"/>
  <c r="H794" i="4"/>
  <c r="G794" i="4"/>
  <c r="R794" i="4" s="1"/>
  <c r="K793" i="4"/>
  <c r="I793" i="4"/>
  <c r="H793" i="4"/>
  <c r="G793" i="4"/>
  <c r="R792" i="4"/>
  <c r="K792" i="4"/>
  <c r="I792" i="4"/>
  <c r="H792" i="4"/>
  <c r="G792" i="4"/>
  <c r="K791" i="4"/>
  <c r="I791" i="4"/>
  <c r="H791" i="4"/>
  <c r="G791" i="4"/>
  <c r="R791" i="4" s="1"/>
  <c r="R790" i="4"/>
  <c r="K790" i="4"/>
  <c r="I790" i="4"/>
  <c r="H790" i="4"/>
  <c r="G790" i="4"/>
  <c r="R789" i="4" s="1"/>
  <c r="K789" i="4"/>
  <c r="I789" i="4"/>
  <c r="H789" i="4"/>
  <c r="K788" i="4"/>
  <c r="I788" i="4"/>
  <c r="H788" i="4"/>
  <c r="G788" i="4"/>
  <c r="R788" i="4" s="1"/>
  <c r="K787" i="4"/>
  <c r="I787" i="4"/>
  <c r="H787" i="4"/>
  <c r="G787" i="4"/>
  <c r="K786" i="4"/>
  <c r="I786" i="4"/>
  <c r="H786" i="4"/>
  <c r="G786" i="4"/>
  <c r="R786" i="4" s="1"/>
  <c r="R785" i="4"/>
  <c r="K785" i="4"/>
  <c r="I785" i="4"/>
  <c r="H785" i="4"/>
  <c r="G785" i="4"/>
  <c r="K784" i="4"/>
  <c r="I784" i="4"/>
  <c r="H784" i="4"/>
  <c r="G784" i="4"/>
  <c r="R784" i="4" s="1"/>
  <c r="K783" i="4"/>
  <c r="I783" i="4"/>
  <c r="H783" i="4"/>
  <c r="G783" i="4"/>
  <c r="R783" i="4" s="1"/>
  <c r="K782" i="4"/>
  <c r="I782" i="4"/>
  <c r="H782" i="4"/>
  <c r="G782" i="4"/>
  <c r="R781" i="4"/>
  <c r="K781" i="4"/>
  <c r="I781" i="4"/>
  <c r="H781" i="4"/>
  <c r="G781" i="4"/>
  <c r="R780" i="4"/>
  <c r="K780" i="4"/>
  <c r="I780" i="4"/>
  <c r="H780" i="4"/>
  <c r="G780" i="4"/>
  <c r="K779" i="4"/>
  <c r="I779" i="4"/>
  <c r="H779" i="4"/>
  <c r="G779" i="4"/>
  <c r="R779" i="4" s="1"/>
  <c r="K778" i="4"/>
  <c r="I778" i="4"/>
  <c r="H778" i="4"/>
  <c r="G778" i="4"/>
  <c r="R777" i="4"/>
  <c r="K777" i="4"/>
  <c r="I777" i="4"/>
  <c r="H777" i="4"/>
  <c r="K776" i="4"/>
  <c r="I776" i="4"/>
  <c r="H776" i="4"/>
  <c r="G776" i="4"/>
  <c r="R776" i="4" s="1"/>
  <c r="K775" i="4"/>
  <c r="I775" i="4"/>
  <c r="H775" i="4"/>
  <c r="G775" i="4"/>
  <c r="R774" i="4" s="1"/>
  <c r="K774" i="4"/>
  <c r="I774" i="4"/>
  <c r="H774" i="4"/>
  <c r="G774" i="4"/>
  <c r="R773" i="4"/>
  <c r="K773" i="4"/>
  <c r="I773" i="4"/>
  <c r="H773" i="4"/>
  <c r="G773" i="4"/>
  <c r="K772" i="4"/>
  <c r="I772" i="4"/>
  <c r="H772" i="4"/>
  <c r="G772" i="4"/>
  <c r="R772" i="4" s="1"/>
  <c r="K771" i="4"/>
  <c r="I771" i="4"/>
  <c r="H771" i="4"/>
  <c r="G771" i="4"/>
  <c r="R770" i="4"/>
  <c r="K770" i="4"/>
  <c r="I770" i="4"/>
  <c r="H770" i="4"/>
  <c r="G770" i="4"/>
  <c r="R769" i="4"/>
  <c r="K769" i="4"/>
  <c r="I769" i="4"/>
  <c r="H769" i="4"/>
  <c r="G769" i="4"/>
  <c r="R768" i="4"/>
  <c r="K768" i="4"/>
  <c r="I768" i="4"/>
  <c r="H768" i="4"/>
  <c r="G768" i="4"/>
  <c r="K767" i="4"/>
  <c r="I767" i="4"/>
  <c r="H767" i="4"/>
  <c r="G767" i="4"/>
  <c r="R767" i="4" s="1"/>
  <c r="R766" i="4"/>
  <c r="K766" i="4"/>
  <c r="I766" i="4"/>
  <c r="H766" i="4"/>
  <c r="G766" i="4"/>
  <c r="R765" i="4"/>
  <c r="K765" i="4"/>
  <c r="I765" i="4"/>
  <c r="H765" i="4"/>
  <c r="K764" i="4"/>
  <c r="I764" i="4"/>
  <c r="H764" i="4"/>
  <c r="G764" i="4"/>
  <c r="R764" i="4" s="1"/>
  <c r="R763" i="4"/>
  <c r="K763" i="4"/>
  <c r="I763" i="4"/>
  <c r="H763" i="4"/>
  <c r="G763" i="4"/>
  <c r="K762" i="4"/>
  <c r="I762" i="4"/>
  <c r="H762" i="4"/>
  <c r="G762" i="4"/>
  <c r="R762" i="4" s="1"/>
  <c r="K761" i="4"/>
  <c r="I761" i="4"/>
  <c r="H761" i="4"/>
  <c r="G761" i="4"/>
  <c r="R761" i="4" s="1"/>
  <c r="K760" i="4"/>
  <c r="I760" i="4"/>
  <c r="H760" i="4"/>
  <c r="G760" i="4"/>
  <c r="R760" i="4" s="1"/>
  <c r="K759" i="4"/>
  <c r="I759" i="4"/>
  <c r="H759" i="4"/>
  <c r="G759" i="4"/>
  <c r="R759" i="4" s="1"/>
  <c r="R758" i="4"/>
  <c r="K758" i="4"/>
  <c r="I758" i="4"/>
  <c r="H758" i="4"/>
  <c r="G758" i="4"/>
  <c r="K757" i="4"/>
  <c r="I757" i="4"/>
  <c r="H757" i="4"/>
  <c r="G757" i="4"/>
  <c r="R757" i="4" s="1"/>
  <c r="K756" i="4"/>
  <c r="I756" i="4"/>
  <c r="H756" i="4"/>
  <c r="G756" i="4"/>
  <c r="R755" i="4"/>
  <c r="K755" i="4"/>
  <c r="I755" i="4"/>
  <c r="H755" i="4"/>
  <c r="G755" i="4"/>
  <c r="K754" i="4"/>
  <c r="I754" i="4"/>
  <c r="H754" i="4"/>
  <c r="G754" i="4"/>
  <c r="R753" i="4" s="1"/>
  <c r="K753" i="4"/>
  <c r="I753" i="4"/>
  <c r="H753" i="4"/>
  <c r="K752" i="4"/>
  <c r="I752" i="4"/>
  <c r="H752" i="4"/>
  <c r="G752" i="4"/>
  <c r="R752" i="4" s="1"/>
  <c r="K751" i="4"/>
  <c r="I751" i="4"/>
  <c r="H751" i="4"/>
  <c r="G751" i="4"/>
  <c r="R751" i="4" s="1"/>
  <c r="R750" i="4"/>
  <c r="K750" i="4"/>
  <c r="I750" i="4"/>
  <c r="H750" i="4"/>
  <c r="G750" i="4"/>
  <c r="R749" i="4"/>
  <c r="K749" i="4"/>
  <c r="I749" i="4"/>
  <c r="H749" i="4"/>
  <c r="G749" i="4"/>
  <c r="R748" i="4"/>
  <c r="K748" i="4"/>
  <c r="I748" i="4"/>
  <c r="H748" i="4"/>
  <c r="G748" i="4"/>
  <c r="K747" i="4"/>
  <c r="I747" i="4"/>
  <c r="H747" i="4"/>
  <c r="G747" i="4"/>
  <c r="R747" i="4" s="1"/>
  <c r="R746" i="4"/>
  <c r="K746" i="4"/>
  <c r="I746" i="4"/>
  <c r="H746" i="4"/>
  <c r="G746" i="4"/>
  <c r="K745" i="4"/>
  <c r="I745" i="4"/>
  <c r="H745" i="4"/>
  <c r="G745" i="4"/>
  <c r="K744" i="4"/>
  <c r="I744" i="4"/>
  <c r="H744" i="4"/>
  <c r="G744" i="4"/>
  <c r="K743" i="4"/>
  <c r="I743" i="4"/>
  <c r="H743" i="4"/>
  <c r="G743" i="4"/>
  <c r="R742" i="4" s="1"/>
  <c r="K742" i="4"/>
  <c r="I742" i="4"/>
  <c r="H742" i="4"/>
  <c r="G742" i="4"/>
  <c r="R741" i="4"/>
  <c r="K741" i="4"/>
  <c r="I741" i="4"/>
  <c r="H741" i="4"/>
  <c r="K740" i="4"/>
  <c r="I740" i="4"/>
  <c r="H740" i="4"/>
  <c r="G740" i="4"/>
  <c r="R740" i="4" s="1"/>
  <c r="R739" i="4"/>
  <c r="K739" i="4"/>
  <c r="I739" i="4"/>
  <c r="H739" i="4"/>
  <c r="G739" i="4"/>
  <c r="K738" i="4"/>
  <c r="I738" i="4"/>
  <c r="H738" i="4"/>
  <c r="G738" i="4"/>
  <c r="K737" i="4"/>
  <c r="I737" i="4"/>
  <c r="H737" i="4"/>
  <c r="G737" i="4"/>
  <c r="K736" i="4"/>
  <c r="I736" i="4"/>
  <c r="H736" i="4"/>
  <c r="G736" i="4"/>
  <c r="R735" i="4" s="1"/>
  <c r="K735" i="4"/>
  <c r="I735" i="4"/>
  <c r="H735" i="4"/>
  <c r="G735" i="4"/>
  <c r="R734" i="4"/>
  <c r="K734" i="4"/>
  <c r="I734" i="4"/>
  <c r="H734" i="4"/>
  <c r="G734" i="4"/>
  <c r="R733" i="4"/>
  <c r="K733" i="4"/>
  <c r="I733" i="4"/>
  <c r="H733" i="4"/>
  <c r="G733" i="4"/>
  <c r="K732" i="4"/>
  <c r="I732" i="4"/>
  <c r="H732" i="4"/>
  <c r="G732" i="4"/>
  <c r="R732" i="4" s="1"/>
  <c r="R731" i="4"/>
  <c r="K731" i="4"/>
  <c r="I731" i="4"/>
  <c r="H731" i="4"/>
  <c r="G731" i="4"/>
  <c r="K730" i="4"/>
  <c r="I730" i="4"/>
  <c r="H730" i="4"/>
  <c r="G730" i="4"/>
  <c r="K729" i="4"/>
  <c r="I729" i="4"/>
  <c r="H729" i="4"/>
  <c r="R728" i="4"/>
  <c r="K728" i="4"/>
  <c r="I728" i="4"/>
  <c r="H728" i="4"/>
  <c r="G728" i="4"/>
  <c r="R727" i="4"/>
  <c r="K727" i="4"/>
  <c r="I727" i="4"/>
  <c r="H727" i="4"/>
  <c r="G727" i="4"/>
  <c r="R726" i="4"/>
  <c r="K726" i="4"/>
  <c r="I726" i="4"/>
  <c r="H726" i="4"/>
  <c r="G726" i="4"/>
  <c r="K725" i="4"/>
  <c r="I725" i="4"/>
  <c r="H725" i="4"/>
  <c r="G725" i="4"/>
  <c r="R725" i="4" s="1"/>
  <c r="R724" i="4"/>
  <c r="K724" i="4"/>
  <c r="I724" i="4"/>
  <c r="H724" i="4"/>
  <c r="G724" i="4"/>
  <c r="K723" i="4"/>
  <c r="I723" i="4"/>
  <c r="H723" i="4"/>
  <c r="G723" i="4"/>
  <c r="K722" i="4"/>
  <c r="I722" i="4"/>
  <c r="H722" i="4"/>
  <c r="G722" i="4"/>
  <c r="K721" i="4"/>
  <c r="I721" i="4"/>
  <c r="H721" i="4"/>
  <c r="G721" i="4"/>
  <c r="R720" i="4" s="1"/>
  <c r="K720" i="4"/>
  <c r="I720" i="4"/>
  <c r="H720" i="4"/>
  <c r="G720" i="4"/>
  <c r="R719" i="4"/>
  <c r="K719" i="4"/>
  <c r="I719" i="4"/>
  <c r="H719" i="4"/>
  <c r="G719" i="4"/>
  <c r="R718" i="4"/>
  <c r="K718" i="4"/>
  <c r="I718" i="4"/>
  <c r="H718" i="4"/>
  <c r="G718" i="4"/>
  <c r="R717" i="4" s="1"/>
  <c r="K717" i="4"/>
  <c r="I717" i="4"/>
  <c r="H717" i="4"/>
  <c r="K716" i="4"/>
  <c r="I716" i="4"/>
  <c r="H716" i="4"/>
  <c r="G716" i="4"/>
  <c r="K715" i="4"/>
  <c r="I715" i="4"/>
  <c r="H715" i="4"/>
  <c r="G715" i="4"/>
  <c r="K714" i="4"/>
  <c r="I714" i="4"/>
  <c r="H714" i="4"/>
  <c r="G714" i="4"/>
  <c r="R713" i="4" s="1"/>
  <c r="K713" i="4"/>
  <c r="I713" i="4"/>
  <c r="H713" i="4"/>
  <c r="G713" i="4"/>
  <c r="R712" i="4"/>
  <c r="K712" i="4"/>
  <c r="I712" i="4"/>
  <c r="H712" i="4"/>
  <c r="G712" i="4"/>
  <c r="R711" i="4"/>
  <c r="K711" i="4"/>
  <c r="I711" i="4"/>
  <c r="H711" i="4"/>
  <c r="G711" i="4"/>
  <c r="K710" i="4"/>
  <c r="I710" i="4"/>
  <c r="H710" i="4"/>
  <c r="G710" i="4"/>
  <c r="R710" i="4" s="1"/>
  <c r="R709" i="4"/>
  <c r="K709" i="4"/>
  <c r="I709" i="4"/>
  <c r="H709" i="4"/>
  <c r="G709" i="4"/>
  <c r="K708" i="4"/>
  <c r="I708" i="4"/>
  <c r="H708" i="4"/>
  <c r="G708" i="4"/>
  <c r="K707" i="4"/>
  <c r="I707" i="4"/>
  <c r="H707" i="4"/>
  <c r="M707" i="4" s="1"/>
  <c r="Q707" i="4" s="1"/>
  <c r="G707" i="4"/>
  <c r="K706" i="4"/>
  <c r="I706" i="4"/>
  <c r="H706" i="4"/>
  <c r="G706" i="4"/>
  <c r="R705" i="4" s="1"/>
  <c r="K705" i="4"/>
  <c r="I705" i="4"/>
  <c r="H705" i="4"/>
  <c r="R704" i="4"/>
  <c r="K704" i="4"/>
  <c r="I704" i="4"/>
  <c r="H704" i="4"/>
  <c r="G704" i="4"/>
  <c r="K703" i="4"/>
  <c r="I703" i="4"/>
  <c r="H703" i="4"/>
  <c r="G703" i="4"/>
  <c r="R703" i="4" s="1"/>
  <c r="R702" i="4"/>
  <c r="K702" i="4"/>
  <c r="I702" i="4"/>
  <c r="H702" i="4"/>
  <c r="G702" i="4"/>
  <c r="K701" i="4"/>
  <c r="I701" i="4"/>
  <c r="H701" i="4"/>
  <c r="G701" i="4"/>
  <c r="K700" i="4"/>
  <c r="I700" i="4"/>
  <c r="H700" i="4"/>
  <c r="G700" i="4"/>
  <c r="K699" i="4"/>
  <c r="I699" i="4"/>
  <c r="H699" i="4"/>
  <c r="G699" i="4"/>
  <c r="R698" i="4" s="1"/>
  <c r="K698" i="4"/>
  <c r="I698" i="4"/>
  <c r="H698" i="4"/>
  <c r="G698" i="4"/>
  <c r="R697" i="4"/>
  <c r="K697" i="4"/>
  <c r="I697" i="4"/>
  <c r="H697" i="4"/>
  <c r="G697" i="4"/>
  <c r="R696" i="4"/>
  <c r="K696" i="4"/>
  <c r="I696" i="4"/>
  <c r="H696" i="4"/>
  <c r="G696" i="4"/>
  <c r="K695" i="4"/>
  <c r="I695" i="4"/>
  <c r="H695" i="4"/>
  <c r="G695" i="4"/>
  <c r="R695" i="4" s="1"/>
  <c r="R694" i="4"/>
  <c r="K694" i="4"/>
  <c r="I694" i="4"/>
  <c r="H694" i="4"/>
  <c r="G694" i="4"/>
  <c r="R693" i="4"/>
  <c r="K693" i="4"/>
  <c r="I693" i="4"/>
  <c r="H693" i="4"/>
  <c r="K692" i="4"/>
  <c r="I692" i="4"/>
  <c r="H692" i="4"/>
  <c r="G692" i="4"/>
  <c r="R691" i="4" s="1"/>
  <c r="K691" i="4"/>
  <c r="I691" i="4"/>
  <c r="H691" i="4"/>
  <c r="G691" i="4"/>
  <c r="R690" i="4"/>
  <c r="K690" i="4"/>
  <c r="I690" i="4"/>
  <c r="H690" i="4"/>
  <c r="G690" i="4"/>
  <c r="R689" i="4"/>
  <c r="K689" i="4"/>
  <c r="I689" i="4"/>
  <c r="H689" i="4"/>
  <c r="G689" i="4"/>
  <c r="K688" i="4"/>
  <c r="I688" i="4"/>
  <c r="H688" i="4"/>
  <c r="G688" i="4"/>
  <c r="R688" i="4" s="1"/>
  <c r="R687" i="4"/>
  <c r="K687" i="4"/>
  <c r="I687" i="4"/>
  <c r="H687" i="4"/>
  <c r="G687" i="4"/>
  <c r="K686" i="4"/>
  <c r="I686" i="4"/>
  <c r="H686" i="4"/>
  <c r="G686" i="4"/>
  <c r="K685" i="4"/>
  <c r="I685" i="4"/>
  <c r="H685" i="4"/>
  <c r="G685" i="4"/>
  <c r="K684" i="4"/>
  <c r="I684" i="4"/>
  <c r="H684" i="4"/>
  <c r="G684" i="4"/>
  <c r="R683" i="4" s="1"/>
  <c r="K683" i="4"/>
  <c r="I683" i="4"/>
  <c r="H683" i="4"/>
  <c r="G683" i="4"/>
  <c r="R682" i="4"/>
  <c r="K682" i="4"/>
  <c r="I682" i="4"/>
  <c r="H682" i="4"/>
  <c r="G682" i="4"/>
  <c r="R681" i="4"/>
  <c r="K681" i="4"/>
  <c r="I681" i="4"/>
  <c r="H681" i="4"/>
  <c r="R680" i="4"/>
  <c r="K680" i="4"/>
  <c r="I680" i="4"/>
  <c r="H680" i="4"/>
  <c r="G680" i="4"/>
  <c r="K679" i="4"/>
  <c r="I679" i="4"/>
  <c r="H679" i="4"/>
  <c r="G679" i="4"/>
  <c r="K678" i="4"/>
  <c r="I678" i="4"/>
  <c r="H678" i="4"/>
  <c r="G678" i="4"/>
  <c r="K677" i="4"/>
  <c r="I677" i="4"/>
  <c r="H677" i="4"/>
  <c r="G677" i="4"/>
  <c r="R676" i="4" s="1"/>
  <c r="K676" i="4"/>
  <c r="I676" i="4"/>
  <c r="H676" i="4"/>
  <c r="G676" i="4"/>
  <c r="R675" i="4"/>
  <c r="K675" i="4"/>
  <c r="I675" i="4"/>
  <c r="H675" i="4"/>
  <c r="G675" i="4"/>
  <c r="R674" i="4"/>
  <c r="K674" i="4"/>
  <c r="I674" i="4"/>
  <c r="H674" i="4"/>
  <c r="G674" i="4"/>
  <c r="K673" i="4"/>
  <c r="I673" i="4"/>
  <c r="H673" i="4"/>
  <c r="G673" i="4"/>
  <c r="R673" i="4" s="1"/>
  <c r="R672" i="4"/>
  <c r="K672" i="4"/>
  <c r="I672" i="4"/>
  <c r="H672" i="4"/>
  <c r="G672" i="4"/>
  <c r="K671" i="4"/>
  <c r="I671" i="4"/>
  <c r="H671" i="4"/>
  <c r="G671" i="4"/>
  <c r="K670" i="4"/>
  <c r="I670" i="4"/>
  <c r="H670" i="4"/>
  <c r="G670" i="4"/>
  <c r="R669" i="4" s="1"/>
  <c r="K669" i="4"/>
  <c r="I669" i="4"/>
  <c r="H669" i="4"/>
  <c r="R668" i="4"/>
  <c r="K668" i="4"/>
  <c r="I668" i="4"/>
  <c r="H668" i="4"/>
  <c r="G668" i="4"/>
  <c r="R667" i="4"/>
  <c r="K667" i="4"/>
  <c r="I667" i="4"/>
  <c r="H667" i="4"/>
  <c r="G667" i="4"/>
  <c r="K666" i="4"/>
  <c r="I666" i="4"/>
  <c r="H666" i="4"/>
  <c r="G666" i="4"/>
  <c r="R666" i="4" s="1"/>
  <c r="R665" i="4"/>
  <c r="K665" i="4"/>
  <c r="I665" i="4"/>
  <c r="H665" i="4"/>
  <c r="G665" i="4"/>
  <c r="K664" i="4"/>
  <c r="I664" i="4"/>
  <c r="H664" i="4"/>
  <c r="G664" i="4"/>
  <c r="K663" i="4"/>
  <c r="I663" i="4"/>
  <c r="H663" i="4"/>
  <c r="G663" i="4"/>
  <c r="K662" i="4"/>
  <c r="I662" i="4"/>
  <c r="H662" i="4"/>
  <c r="G662" i="4"/>
  <c r="R661" i="4" s="1"/>
  <c r="K661" i="4"/>
  <c r="I661" i="4"/>
  <c r="H661" i="4"/>
  <c r="G661" i="4"/>
  <c r="R660" i="4"/>
  <c r="K660" i="4"/>
  <c r="I660" i="4"/>
  <c r="H660" i="4"/>
  <c r="G660" i="4"/>
  <c r="R659" i="4"/>
  <c r="K659" i="4"/>
  <c r="I659" i="4"/>
  <c r="H659" i="4"/>
  <c r="G659" i="4"/>
  <c r="K658" i="4"/>
  <c r="I658" i="4"/>
  <c r="H658" i="4"/>
  <c r="G658" i="4"/>
  <c r="R658" i="4" s="1"/>
  <c r="R657" i="4"/>
  <c r="K657" i="4"/>
  <c r="I657" i="4"/>
  <c r="H657" i="4"/>
  <c r="R656" i="4"/>
  <c r="K656" i="4"/>
  <c r="I656" i="4"/>
  <c r="H656" i="4"/>
  <c r="G656" i="4"/>
  <c r="K655" i="4"/>
  <c r="I655" i="4"/>
  <c r="H655" i="4"/>
  <c r="G655" i="4"/>
  <c r="K654" i="4"/>
  <c r="I654" i="4"/>
  <c r="H654" i="4"/>
  <c r="G654" i="4"/>
  <c r="R653" i="4"/>
  <c r="K653" i="4"/>
  <c r="I653" i="4"/>
  <c r="H653" i="4"/>
  <c r="G653" i="4"/>
  <c r="R652" i="4"/>
  <c r="K652" i="4"/>
  <c r="I652" i="4"/>
  <c r="H652" i="4"/>
  <c r="G652" i="4"/>
  <c r="K651" i="4"/>
  <c r="I651" i="4"/>
  <c r="H651" i="4"/>
  <c r="G651" i="4"/>
  <c r="K650" i="4"/>
  <c r="I650" i="4"/>
  <c r="H650" i="4"/>
  <c r="G650" i="4"/>
  <c r="K649" i="4"/>
  <c r="I649" i="4"/>
  <c r="H649" i="4"/>
  <c r="G649" i="4"/>
  <c r="K648" i="4"/>
  <c r="I648" i="4"/>
  <c r="H648" i="4"/>
  <c r="G648" i="4"/>
  <c r="K647" i="4"/>
  <c r="I647" i="4"/>
  <c r="H647" i="4"/>
  <c r="G647" i="4"/>
  <c r="K646" i="4"/>
  <c r="I646" i="4"/>
  <c r="H646" i="4"/>
  <c r="G646" i="4"/>
  <c r="R645" i="4"/>
  <c r="K645" i="4"/>
  <c r="I645" i="4"/>
  <c r="H645" i="4"/>
  <c r="K644" i="4"/>
  <c r="I644" i="4"/>
  <c r="H644" i="4"/>
  <c r="G644" i="4"/>
  <c r="K643" i="4"/>
  <c r="I643" i="4"/>
  <c r="H643" i="4"/>
  <c r="G643" i="4"/>
  <c r="K642" i="4"/>
  <c r="I642" i="4"/>
  <c r="H642" i="4"/>
  <c r="G642" i="4"/>
  <c r="K641" i="4"/>
  <c r="I641" i="4"/>
  <c r="H641" i="4"/>
  <c r="G641" i="4"/>
  <c r="K640" i="4"/>
  <c r="I640" i="4"/>
  <c r="H640" i="4"/>
  <c r="G640" i="4"/>
  <c r="K639" i="4"/>
  <c r="I639" i="4"/>
  <c r="H639" i="4"/>
  <c r="G639" i="4"/>
  <c r="R638" i="4"/>
  <c r="K638" i="4"/>
  <c r="I638" i="4"/>
  <c r="H638" i="4"/>
  <c r="G638" i="4"/>
  <c r="R637" i="4"/>
  <c r="K637" i="4"/>
  <c r="I637" i="4"/>
  <c r="H637" i="4"/>
  <c r="G637" i="4"/>
  <c r="K636" i="4"/>
  <c r="I636" i="4"/>
  <c r="H636" i="4"/>
  <c r="G636" i="4"/>
  <c r="R636" i="4" s="1"/>
  <c r="K635" i="4"/>
  <c r="I635" i="4"/>
  <c r="H635" i="4"/>
  <c r="G635" i="4"/>
  <c r="K634" i="4"/>
  <c r="I634" i="4"/>
  <c r="H634" i="4"/>
  <c r="G634" i="4"/>
  <c r="R634" i="4" s="1"/>
  <c r="K633" i="4"/>
  <c r="I633" i="4"/>
  <c r="H633" i="4"/>
  <c r="R632" i="4"/>
  <c r="K632" i="4"/>
  <c r="I632" i="4"/>
  <c r="H632" i="4"/>
  <c r="G632" i="4"/>
  <c r="R631" i="4"/>
  <c r="K631" i="4"/>
  <c r="I631" i="4"/>
  <c r="H631" i="4"/>
  <c r="G631" i="4"/>
  <c r="K630" i="4"/>
  <c r="I630" i="4"/>
  <c r="H630" i="4"/>
  <c r="G630" i="4"/>
  <c r="R630" i="4" s="1"/>
  <c r="K629" i="4"/>
  <c r="I629" i="4"/>
  <c r="H629" i="4"/>
  <c r="G629" i="4"/>
  <c r="R629" i="4" s="1"/>
  <c r="K628" i="4"/>
  <c r="I628" i="4"/>
  <c r="H628" i="4"/>
  <c r="G628" i="4"/>
  <c r="K627" i="4"/>
  <c r="I627" i="4"/>
  <c r="H627" i="4"/>
  <c r="G627" i="4"/>
  <c r="R627" i="4" s="1"/>
  <c r="K626" i="4"/>
  <c r="I626" i="4"/>
  <c r="H626" i="4"/>
  <c r="G626" i="4"/>
  <c r="K625" i="4"/>
  <c r="I625" i="4"/>
  <c r="H625" i="4"/>
  <c r="G625" i="4"/>
  <c r="R625" i="4" s="1"/>
  <c r="K624" i="4"/>
  <c r="I624" i="4"/>
  <c r="H624" i="4"/>
  <c r="G624" i="4"/>
  <c r="R623" i="4"/>
  <c r="K623" i="4"/>
  <c r="I623" i="4"/>
  <c r="H623" i="4"/>
  <c r="G623" i="4"/>
  <c r="K622" i="4"/>
  <c r="I622" i="4"/>
  <c r="H622" i="4"/>
  <c r="G622" i="4"/>
  <c r="R621" i="4" s="1"/>
  <c r="K621" i="4"/>
  <c r="I621" i="4"/>
  <c r="H621" i="4"/>
  <c r="K620" i="4"/>
  <c r="I620" i="4"/>
  <c r="H620" i="4"/>
  <c r="G620" i="4"/>
  <c r="R620" i="4" s="1"/>
  <c r="R619" i="4"/>
  <c r="K619" i="4"/>
  <c r="I619" i="4"/>
  <c r="H619" i="4"/>
  <c r="G619" i="4"/>
  <c r="K618" i="4"/>
  <c r="I618" i="4"/>
  <c r="H618" i="4"/>
  <c r="G618" i="4"/>
  <c r="K617" i="4"/>
  <c r="I617" i="4"/>
  <c r="H617" i="4"/>
  <c r="G617" i="4"/>
  <c r="K616" i="4"/>
  <c r="M736" i="4" s="1"/>
  <c r="Q736" i="4" s="1"/>
  <c r="I616" i="4"/>
  <c r="H616" i="4"/>
  <c r="G616" i="4"/>
  <c r="R616" i="4" s="1"/>
  <c r="R615" i="4"/>
  <c r="K615" i="4"/>
  <c r="I615" i="4"/>
  <c r="H615" i="4"/>
  <c r="G615" i="4"/>
  <c r="K614" i="4"/>
  <c r="I614" i="4"/>
  <c r="H614" i="4"/>
  <c r="G614" i="4"/>
  <c r="R613" i="4"/>
  <c r="K613" i="4"/>
  <c r="I613" i="4"/>
  <c r="H613" i="4"/>
  <c r="G613" i="4"/>
  <c r="K612" i="4"/>
  <c r="I612" i="4"/>
  <c r="H612" i="4"/>
  <c r="G612" i="4"/>
  <c r="R612" i="4" s="1"/>
  <c r="R611" i="4"/>
  <c r="K611" i="4"/>
  <c r="I611" i="4"/>
  <c r="H611" i="4"/>
  <c r="G611" i="4"/>
  <c r="K610" i="4"/>
  <c r="I610" i="4"/>
  <c r="H610" i="4"/>
  <c r="G610" i="4"/>
  <c r="R610" i="4" s="1"/>
  <c r="K609" i="4"/>
  <c r="I609" i="4"/>
  <c r="H609" i="4"/>
  <c r="K608" i="4"/>
  <c r="I608" i="4"/>
  <c r="H608" i="4"/>
  <c r="G608" i="4"/>
  <c r="R608" i="4" s="1"/>
  <c r="K607" i="4"/>
  <c r="I607" i="4"/>
  <c r="H607" i="4"/>
  <c r="G607" i="4"/>
  <c r="R607" i="4" s="1"/>
  <c r="K606" i="4"/>
  <c r="I606" i="4"/>
  <c r="H606" i="4"/>
  <c r="G606" i="4"/>
  <c r="K605" i="4"/>
  <c r="I605" i="4"/>
  <c r="H605" i="4"/>
  <c r="G605" i="4"/>
  <c r="R605" i="4" s="1"/>
  <c r="K604" i="4"/>
  <c r="I604" i="4"/>
  <c r="H604" i="4"/>
  <c r="G604" i="4"/>
  <c r="K603" i="4"/>
  <c r="I603" i="4"/>
  <c r="H603" i="4"/>
  <c r="G603" i="4"/>
  <c r="R603" i="4" s="1"/>
  <c r="R602" i="4"/>
  <c r="K602" i="4"/>
  <c r="I602" i="4"/>
  <c r="H602" i="4"/>
  <c r="G602" i="4"/>
  <c r="K601" i="4"/>
  <c r="I601" i="4"/>
  <c r="H601" i="4"/>
  <c r="G601" i="4"/>
  <c r="R601" i="4" s="1"/>
  <c r="K600" i="4"/>
  <c r="I600" i="4"/>
  <c r="H600" i="4"/>
  <c r="G600" i="4"/>
  <c r="K599" i="4"/>
  <c r="I599" i="4"/>
  <c r="H599" i="4"/>
  <c r="G599" i="4"/>
  <c r="R599" i="4" s="1"/>
  <c r="K598" i="4"/>
  <c r="I598" i="4"/>
  <c r="H598" i="4"/>
  <c r="G598" i="4"/>
  <c r="R597" i="4"/>
  <c r="K597" i="4"/>
  <c r="I597" i="4"/>
  <c r="H597" i="4"/>
  <c r="K596" i="4"/>
  <c r="I596" i="4"/>
  <c r="H596" i="4"/>
  <c r="G596" i="4"/>
  <c r="K595" i="4"/>
  <c r="I595" i="4"/>
  <c r="H595" i="4"/>
  <c r="G595" i="4"/>
  <c r="R594" i="4"/>
  <c r="K594" i="4"/>
  <c r="I594" i="4"/>
  <c r="H594" i="4"/>
  <c r="G594" i="4"/>
  <c r="K593" i="4"/>
  <c r="I593" i="4"/>
  <c r="H593" i="4"/>
  <c r="G593" i="4"/>
  <c r="R593" i="4" s="1"/>
  <c r="K592" i="4"/>
  <c r="I592" i="4"/>
  <c r="H592" i="4"/>
  <c r="G592" i="4"/>
  <c r="R591" i="4"/>
  <c r="K591" i="4"/>
  <c r="I591" i="4"/>
  <c r="H591" i="4"/>
  <c r="G591" i="4"/>
  <c r="K590" i="4"/>
  <c r="I590" i="4"/>
  <c r="H590" i="4"/>
  <c r="G590" i="4"/>
  <c r="R590" i="4" s="1"/>
  <c r="K589" i="4"/>
  <c r="I589" i="4"/>
  <c r="H589" i="4"/>
  <c r="G589" i="4"/>
  <c r="R589" i="4" s="1"/>
  <c r="K588" i="4"/>
  <c r="I588" i="4"/>
  <c r="H588" i="4"/>
  <c r="G588" i="4"/>
  <c r="R587" i="4" s="1"/>
  <c r="K587" i="4"/>
  <c r="I587" i="4"/>
  <c r="H587" i="4"/>
  <c r="G587" i="4"/>
  <c r="R586" i="4"/>
  <c r="K586" i="4"/>
  <c r="I586" i="4"/>
  <c r="H586" i="4"/>
  <c r="G586" i="4"/>
  <c r="R585" i="4"/>
  <c r="K585" i="4"/>
  <c r="I585" i="4"/>
  <c r="H585" i="4"/>
  <c r="R584" i="4"/>
  <c r="K584" i="4"/>
  <c r="I584" i="4"/>
  <c r="H584" i="4"/>
  <c r="G584" i="4"/>
  <c r="R583" i="4"/>
  <c r="K583" i="4"/>
  <c r="I583" i="4"/>
  <c r="H583" i="4"/>
  <c r="G583" i="4"/>
  <c r="K582" i="4"/>
  <c r="I582" i="4"/>
  <c r="H582" i="4"/>
  <c r="G582" i="4"/>
  <c r="R582" i="4" s="1"/>
  <c r="K581" i="4"/>
  <c r="I581" i="4"/>
  <c r="H581" i="4"/>
  <c r="G581" i="4"/>
  <c r="R581" i="4" s="1"/>
  <c r="K580" i="4"/>
  <c r="I580" i="4"/>
  <c r="H580" i="4"/>
  <c r="G580" i="4"/>
  <c r="R580" i="4" s="1"/>
  <c r="K579" i="4"/>
  <c r="I579" i="4"/>
  <c r="H579" i="4"/>
  <c r="G579" i="4"/>
  <c r="R579" i="4" s="1"/>
  <c r="R578" i="4"/>
  <c r="K578" i="4"/>
  <c r="I578" i="4"/>
  <c r="H578" i="4"/>
  <c r="G578" i="4"/>
  <c r="K577" i="4"/>
  <c r="I577" i="4"/>
  <c r="H577" i="4"/>
  <c r="G577" i="4"/>
  <c r="R577" i="4" s="1"/>
  <c r="R576" i="4"/>
  <c r="K576" i="4"/>
  <c r="I576" i="4"/>
  <c r="H576" i="4"/>
  <c r="G576" i="4"/>
  <c r="K575" i="4"/>
  <c r="I575" i="4"/>
  <c r="H575" i="4"/>
  <c r="G575" i="4"/>
  <c r="K574" i="4"/>
  <c r="I574" i="4"/>
  <c r="H574" i="4"/>
  <c r="G574" i="4"/>
  <c r="R573" i="4"/>
  <c r="K573" i="4"/>
  <c r="I573" i="4"/>
  <c r="H573" i="4"/>
  <c r="K572" i="4"/>
  <c r="I572" i="4"/>
  <c r="H572" i="4"/>
  <c r="G572" i="4"/>
  <c r="R572" i="4" s="1"/>
  <c r="R571" i="4"/>
  <c r="K571" i="4"/>
  <c r="I571" i="4"/>
  <c r="H571" i="4"/>
  <c r="G571" i="4"/>
  <c r="K570" i="4"/>
  <c r="I570" i="4"/>
  <c r="H570" i="4"/>
  <c r="G570" i="4"/>
  <c r="R570" i="4" s="1"/>
  <c r="R569" i="4"/>
  <c r="K569" i="4"/>
  <c r="I569" i="4"/>
  <c r="H569" i="4"/>
  <c r="G569" i="4"/>
  <c r="K568" i="4"/>
  <c r="I568" i="4"/>
  <c r="H568" i="4"/>
  <c r="G568" i="4"/>
  <c r="K567" i="4"/>
  <c r="I567" i="4"/>
  <c r="H567" i="4"/>
  <c r="G567" i="4"/>
  <c r="K566" i="4"/>
  <c r="I566" i="4"/>
  <c r="H566" i="4"/>
  <c r="G566" i="4"/>
  <c r="R566" i="4" s="1"/>
  <c r="K565" i="4"/>
  <c r="I565" i="4"/>
  <c r="H565" i="4"/>
  <c r="G565" i="4"/>
  <c r="R565" i="4" s="1"/>
  <c r="K564" i="4"/>
  <c r="I564" i="4"/>
  <c r="H564" i="4"/>
  <c r="G564" i="4"/>
  <c r="R564" i="4" s="1"/>
  <c r="R563" i="4"/>
  <c r="K563" i="4"/>
  <c r="I563" i="4"/>
  <c r="H563" i="4"/>
  <c r="G563" i="4"/>
  <c r="K562" i="4"/>
  <c r="I562" i="4"/>
  <c r="H562" i="4"/>
  <c r="G562" i="4"/>
  <c r="R562" i="4" s="1"/>
  <c r="R561" i="4"/>
  <c r="K561" i="4"/>
  <c r="I561" i="4"/>
  <c r="H561" i="4"/>
  <c r="R560" i="4"/>
  <c r="K560" i="4"/>
  <c r="I560" i="4"/>
  <c r="H560" i="4"/>
  <c r="G560" i="4"/>
  <c r="K559" i="4"/>
  <c r="I559" i="4"/>
  <c r="H559" i="4"/>
  <c r="G559" i="4"/>
  <c r="R559" i="4" s="1"/>
  <c r="K558" i="4"/>
  <c r="I558" i="4"/>
  <c r="H558" i="4"/>
  <c r="G558" i="4"/>
  <c r="R558" i="4" s="1"/>
  <c r="K557" i="4"/>
  <c r="I557" i="4"/>
  <c r="H557" i="4"/>
  <c r="G557" i="4"/>
  <c r="R557" i="4" s="1"/>
  <c r="R556" i="4"/>
  <c r="K556" i="4"/>
  <c r="I556" i="4"/>
  <c r="H556" i="4"/>
  <c r="G556" i="4"/>
  <c r="K555" i="4"/>
  <c r="I555" i="4"/>
  <c r="H555" i="4"/>
  <c r="G555" i="4"/>
  <c r="R555" i="4" s="1"/>
  <c r="R554" i="4"/>
  <c r="K554" i="4"/>
  <c r="I554" i="4"/>
  <c r="H554" i="4"/>
  <c r="G554" i="4"/>
  <c r="K553" i="4"/>
  <c r="I553" i="4"/>
  <c r="H553" i="4"/>
  <c r="G553" i="4"/>
  <c r="K552" i="4"/>
  <c r="I552" i="4"/>
  <c r="H552" i="4"/>
  <c r="G552" i="4"/>
  <c r="K551" i="4"/>
  <c r="I551" i="4"/>
  <c r="H551" i="4"/>
  <c r="G551" i="4"/>
  <c r="R551" i="4" s="1"/>
  <c r="K550" i="4"/>
  <c r="I550" i="4"/>
  <c r="H550" i="4"/>
  <c r="G550" i="4"/>
  <c r="R549" i="4" s="1"/>
  <c r="K549" i="4"/>
  <c r="I549" i="4"/>
  <c r="H549" i="4"/>
  <c r="K548" i="4"/>
  <c r="I548" i="4"/>
  <c r="H548" i="4"/>
  <c r="G548" i="4"/>
  <c r="R548" i="4" s="1"/>
  <c r="R547" i="4"/>
  <c r="K547" i="4"/>
  <c r="I547" i="4"/>
  <c r="H547" i="4"/>
  <c r="G547" i="4"/>
  <c r="K546" i="4"/>
  <c r="I546" i="4"/>
  <c r="H546" i="4"/>
  <c r="G546" i="4"/>
  <c r="K545" i="4"/>
  <c r="I545" i="4"/>
  <c r="H545" i="4"/>
  <c r="G545" i="4"/>
  <c r="K544" i="4"/>
  <c r="I544" i="4"/>
  <c r="H544" i="4"/>
  <c r="G544" i="4"/>
  <c r="R544" i="4" s="1"/>
  <c r="K543" i="4"/>
  <c r="I543" i="4"/>
  <c r="H543" i="4"/>
  <c r="G543" i="4"/>
  <c r="R543" i="4" s="1"/>
  <c r="K542" i="4"/>
  <c r="I542" i="4"/>
  <c r="H542" i="4"/>
  <c r="G542" i="4"/>
  <c r="R542" i="4" s="1"/>
  <c r="R541" i="4"/>
  <c r="K541" i="4"/>
  <c r="I541" i="4"/>
  <c r="H541" i="4"/>
  <c r="G541" i="4"/>
  <c r="K540" i="4"/>
  <c r="I540" i="4"/>
  <c r="H540" i="4"/>
  <c r="G540" i="4"/>
  <c r="R540" i="4" s="1"/>
  <c r="R539" i="4"/>
  <c r="K539" i="4"/>
  <c r="I539" i="4"/>
  <c r="H539" i="4"/>
  <c r="G539" i="4"/>
  <c r="K538" i="4"/>
  <c r="I538" i="4"/>
  <c r="H538" i="4"/>
  <c r="G538" i="4"/>
  <c r="K537" i="4"/>
  <c r="I537" i="4"/>
  <c r="H537" i="4"/>
  <c r="K536" i="4"/>
  <c r="I536" i="4"/>
  <c r="H536" i="4"/>
  <c r="G536" i="4"/>
  <c r="R536" i="4" s="1"/>
  <c r="K535" i="4"/>
  <c r="I535" i="4"/>
  <c r="H535" i="4"/>
  <c r="G535" i="4"/>
  <c r="R535" i="4" s="1"/>
  <c r="R534" i="4"/>
  <c r="K534" i="4"/>
  <c r="I534" i="4"/>
  <c r="H534" i="4"/>
  <c r="M534" i="4" s="1"/>
  <c r="Q534" i="4" s="1"/>
  <c r="G534" i="4"/>
  <c r="K533" i="4"/>
  <c r="I533" i="4"/>
  <c r="H533" i="4"/>
  <c r="G533" i="4"/>
  <c r="R533" i="4" s="1"/>
  <c r="R532" i="4"/>
  <c r="K532" i="4"/>
  <c r="I532" i="4"/>
  <c r="H532" i="4"/>
  <c r="G532" i="4"/>
  <c r="K531" i="4"/>
  <c r="I531" i="4"/>
  <c r="H531" i="4"/>
  <c r="G531" i="4"/>
  <c r="R531" i="4" s="1"/>
  <c r="R530" i="4"/>
  <c r="K530" i="4"/>
  <c r="I530" i="4"/>
  <c r="H530" i="4"/>
  <c r="G530" i="4"/>
  <c r="K529" i="4"/>
  <c r="I529" i="4"/>
  <c r="H529" i="4"/>
  <c r="G529" i="4"/>
  <c r="R529" i="4" s="1"/>
  <c r="K528" i="4"/>
  <c r="I528" i="4"/>
  <c r="H528" i="4"/>
  <c r="G528" i="4"/>
  <c r="R528" i="4" s="1"/>
  <c r="K527" i="4"/>
  <c r="I527" i="4"/>
  <c r="H527" i="4"/>
  <c r="G527" i="4"/>
  <c r="R527" i="4" s="1"/>
  <c r="R526" i="4"/>
  <c r="K526" i="4"/>
  <c r="I526" i="4"/>
  <c r="H526" i="4"/>
  <c r="G526" i="4"/>
  <c r="R525" i="4"/>
  <c r="K525" i="4"/>
  <c r="I525" i="4"/>
  <c r="H525" i="4"/>
  <c r="K524" i="4"/>
  <c r="I524" i="4"/>
  <c r="H524" i="4"/>
  <c r="G524" i="4"/>
  <c r="R524" i="4" s="1"/>
  <c r="R523" i="4"/>
  <c r="K523" i="4"/>
  <c r="I523" i="4"/>
  <c r="H523" i="4"/>
  <c r="G523" i="4"/>
  <c r="K522" i="4"/>
  <c r="I522" i="4"/>
  <c r="H522" i="4"/>
  <c r="G522" i="4"/>
  <c r="R522" i="4" s="1"/>
  <c r="K521" i="4"/>
  <c r="I521" i="4"/>
  <c r="H521" i="4"/>
  <c r="G521" i="4"/>
  <c r="R521" i="4" s="1"/>
  <c r="K520" i="4"/>
  <c r="I520" i="4"/>
  <c r="H520" i="4"/>
  <c r="G520" i="4"/>
  <c r="R520" i="4" s="1"/>
  <c r="R519" i="4"/>
  <c r="K519" i="4"/>
  <c r="I519" i="4"/>
  <c r="H519" i="4"/>
  <c r="G519" i="4"/>
  <c r="K518" i="4"/>
  <c r="I518" i="4"/>
  <c r="H518" i="4"/>
  <c r="G518" i="4"/>
  <c r="R518" i="4" s="1"/>
  <c r="R517" i="4"/>
  <c r="K517" i="4"/>
  <c r="I517" i="4"/>
  <c r="H517" i="4"/>
  <c r="G517" i="4"/>
  <c r="K516" i="4"/>
  <c r="I516" i="4"/>
  <c r="H516" i="4"/>
  <c r="G516" i="4"/>
  <c r="R516" i="4" s="1"/>
  <c r="R515" i="4"/>
  <c r="K515" i="4"/>
  <c r="I515" i="4"/>
  <c r="H515" i="4"/>
  <c r="G515" i="4"/>
  <c r="K514" i="4"/>
  <c r="I514" i="4"/>
  <c r="H514" i="4"/>
  <c r="G514" i="4"/>
  <c r="K513" i="4"/>
  <c r="I513" i="4"/>
  <c r="H513" i="4"/>
  <c r="R512" i="4"/>
  <c r="K512" i="4"/>
  <c r="I512" i="4"/>
  <c r="H512" i="4"/>
  <c r="G512" i="4"/>
  <c r="K511" i="4"/>
  <c r="I511" i="4"/>
  <c r="H511" i="4"/>
  <c r="G511" i="4"/>
  <c r="R511" i="4" s="1"/>
  <c r="R510" i="4"/>
  <c r="K510" i="4"/>
  <c r="I510" i="4"/>
  <c r="H510" i="4"/>
  <c r="G510" i="4"/>
  <c r="K509" i="4"/>
  <c r="I509" i="4"/>
  <c r="H509" i="4"/>
  <c r="G509" i="4"/>
  <c r="R509" i="4" s="1"/>
  <c r="K508" i="4"/>
  <c r="I508" i="4"/>
  <c r="H508" i="4"/>
  <c r="G508" i="4"/>
  <c r="R507" i="4"/>
  <c r="K507" i="4"/>
  <c r="I507" i="4"/>
  <c r="H507" i="4"/>
  <c r="G507" i="4"/>
  <c r="K506" i="4"/>
  <c r="I506" i="4"/>
  <c r="H506" i="4"/>
  <c r="G506" i="4"/>
  <c r="R506" i="4" s="1"/>
  <c r="K505" i="4"/>
  <c r="I505" i="4"/>
  <c r="H505" i="4"/>
  <c r="G505" i="4"/>
  <c r="R504" i="4"/>
  <c r="K504" i="4"/>
  <c r="I504" i="4"/>
  <c r="H504" i="4"/>
  <c r="G504" i="4"/>
  <c r="K503" i="4"/>
  <c r="I503" i="4"/>
  <c r="H503" i="4"/>
  <c r="G503" i="4"/>
  <c r="R503" i="4" s="1"/>
  <c r="R502" i="4"/>
  <c r="K502" i="4"/>
  <c r="I502" i="4"/>
  <c r="H502" i="4"/>
  <c r="G502" i="4"/>
  <c r="R501" i="4" s="1"/>
  <c r="K501" i="4"/>
  <c r="I501" i="4"/>
  <c r="H501" i="4"/>
  <c r="K500" i="4"/>
  <c r="I500" i="4"/>
  <c r="H500" i="4"/>
  <c r="G500" i="4"/>
  <c r="R500" i="4" s="1"/>
  <c r="K499" i="4"/>
  <c r="I499" i="4"/>
  <c r="H499" i="4"/>
  <c r="G499" i="4"/>
  <c r="K498" i="4"/>
  <c r="I498" i="4"/>
  <c r="H498" i="4"/>
  <c r="G498" i="4"/>
  <c r="R498" i="4" s="1"/>
  <c r="R497" i="4"/>
  <c r="K497" i="4"/>
  <c r="I497" i="4"/>
  <c r="H497" i="4"/>
  <c r="G497" i="4"/>
  <c r="K496" i="4"/>
  <c r="I496" i="4"/>
  <c r="H496" i="4"/>
  <c r="G496" i="4"/>
  <c r="R496" i="4" s="1"/>
  <c r="K495" i="4"/>
  <c r="I495" i="4"/>
  <c r="H495" i="4"/>
  <c r="G495" i="4"/>
  <c r="K494" i="4"/>
  <c r="I494" i="4"/>
  <c r="H494" i="4"/>
  <c r="G494" i="4"/>
  <c r="R494" i="4" s="1"/>
  <c r="R493" i="4"/>
  <c r="K493" i="4"/>
  <c r="I493" i="4"/>
  <c r="H493" i="4"/>
  <c r="G493" i="4"/>
  <c r="K492" i="4"/>
  <c r="I492" i="4"/>
  <c r="H492" i="4"/>
  <c r="G492" i="4"/>
  <c r="R492" i="4" s="1"/>
  <c r="K491" i="4"/>
  <c r="I491" i="4"/>
  <c r="H491" i="4"/>
  <c r="G491" i="4"/>
  <c r="K490" i="4"/>
  <c r="I490" i="4"/>
  <c r="H490" i="4"/>
  <c r="G490" i="4"/>
  <c r="R490" i="4" s="1"/>
  <c r="R489" i="4"/>
  <c r="K489" i="4"/>
  <c r="I489" i="4"/>
  <c r="H489" i="4"/>
  <c r="R488" i="4"/>
  <c r="K488" i="4"/>
  <c r="I488" i="4"/>
  <c r="H488" i="4"/>
  <c r="G488" i="4"/>
  <c r="K487" i="4"/>
  <c r="I487" i="4"/>
  <c r="H487" i="4"/>
  <c r="G487" i="4"/>
  <c r="R487" i="4" s="1"/>
  <c r="K486" i="4"/>
  <c r="I486" i="4"/>
  <c r="H486" i="4"/>
  <c r="G486" i="4"/>
  <c r="R485" i="4"/>
  <c r="K485" i="4"/>
  <c r="I485" i="4"/>
  <c r="H485" i="4"/>
  <c r="G485" i="4"/>
  <c r="K484" i="4"/>
  <c r="I484" i="4"/>
  <c r="H484" i="4"/>
  <c r="G484" i="4"/>
  <c r="K483" i="4"/>
  <c r="I483" i="4"/>
  <c r="H483" i="4"/>
  <c r="G483" i="4"/>
  <c r="R482" i="4"/>
  <c r="K482" i="4"/>
  <c r="I482" i="4"/>
  <c r="H482" i="4"/>
  <c r="G482" i="4"/>
  <c r="K481" i="4"/>
  <c r="I481" i="4"/>
  <c r="H481" i="4"/>
  <c r="G481" i="4"/>
  <c r="R481" i="4" s="1"/>
  <c r="R480" i="4"/>
  <c r="K480" i="4"/>
  <c r="I480" i="4"/>
  <c r="H480" i="4"/>
  <c r="G480" i="4"/>
  <c r="K479" i="4"/>
  <c r="I479" i="4"/>
  <c r="H479" i="4"/>
  <c r="G479" i="4"/>
  <c r="R479" i="4" s="1"/>
  <c r="R478" i="4"/>
  <c r="K478" i="4"/>
  <c r="I478" i="4"/>
  <c r="H478" i="4"/>
  <c r="G478" i="4"/>
  <c r="R477" i="4"/>
  <c r="K477" i="4"/>
  <c r="I477" i="4"/>
  <c r="H477" i="4"/>
  <c r="R476" i="4"/>
  <c r="K476" i="4"/>
  <c r="I476" i="4"/>
  <c r="H476" i="4"/>
  <c r="G476" i="4"/>
  <c r="R475" i="4"/>
  <c r="K475" i="4"/>
  <c r="I475" i="4"/>
  <c r="H475" i="4"/>
  <c r="G475" i="4"/>
  <c r="K474" i="4"/>
  <c r="I474" i="4"/>
  <c r="H474" i="4"/>
  <c r="G474" i="4"/>
  <c r="R474" i="4" s="1"/>
  <c r="K473" i="4"/>
  <c r="I473" i="4"/>
  <c r="H473" i="4"/>
  <c r="G473" i="4"/>
  <c r="K472" i="4"/>
  <c r="I472" i="4"/>
  <c r="H472" i="4"/>
  <c r="G472" i="4"/>
  <c r="R472" i="4" s="1"/>
  <c r="R471" i="4"/>
  <c r="K471" i="4"/>
  <c r="I471" i="4"/>
  <c r="H471" i="4"/>
  <c r="G471" i="4"/>
  <c r="K470" i="4"/>
  <c r="I470" i="4"/>
  <c r="H470" i="4"/>
  <c r="G470" i="4"/>
  <c r="R470" i="4" s="1"/>
  <c r="K469" i="4"/>
  <c r="I469" i="4"/>
  <c r="H469" i="4"/>
  <c r="G469" i="4"/>
  <c r="K468" i="4"/>
  <c r="I468" i="4"/>
  <c r="H468" i="4"/>
  <c r="G468" i="4"/>
  <c r="R467" i="4"/>
  <c r="K467" i="4"/>
  <c r="I467" i="4"/>
  <c r="H467" i="4"/>
  <c r="G467" i="4"/>
  <c r="K466" i="4"/>
  <c r="I466" i="4"/>
  <c r="H466" i="4"/>
  <c r="G466" i="4"/>
  <c r="K465" i="4"/>
  <c r="I465" i="4"/>
  <c r="H465" i="4"/>
  <c r="R464" i="4"/>
  <c r="K464" i="4"/>
  <c r="I464" i="4"/>
  <c r="H464" i="4"/>
  <c r="G464" i="4"/>
  <c r="K463" i="4"/>
  <c r="I463" i="4"/>
  <c r="H463" i="4"/>
  <c r="G463" i="4"/>
  <c r="R463" i="4" s="1"/>
  <c r="K462" i="4"/>
  <c r="I462" i="4"/>
  <c r="H462" i="4"/>
  <c r="G462" i="4"/>
  <c r="K461" i="4"/>
  <c r="I461" i="4"/>
  <c r="H461" i="4"/>
  <c r="G461" i="4"/>
  <c r="R460" i="4"/>
  <c r="K460" i="4"/>
  <c r="I460" i="4"/>
  <c r="H460" i="4"/>
  <c r="G460" i="4"/>
  <c r="K459" i="4"/>
  <c r="I459" i="4"/>
  <c r="H459" i="4"/>
  <c r="M459" i="4" s="1"/>
  <c r="Q459" i="4" s="1"/>
  <c r="G459" i="4"/>
  <c r="R459" i="4" s="1"/>
  <c r="K458" i="4"/>
  <c r="I458" i="4"/>
  <c r="H458" i="4"/>
  <c r="G458" i="4"/>
  <c r="K457" i="4"/>
  <c r="I457" i="4"/>
  <c r="H457" i="4"/>
  <c r="G457" i="4"/>
  <c r="R457" i="4" s="1"/>
  <c r="K456" i="4"/>
  <c r="I456" i="4"/>
  <c r="H456" i="4"/>
  <c r="G456" i="4"/>
  <c r="R455" i="4"/>
  <c r="K455" i="4"/>
  <c r="I455" i="4"/>
  <c r="H455" i="4"/>
  <c r="G455" i="4"/>
  <c r="K454" i="4"/>
  <c r="I454" i="4"/>
  <c r="H454" i="4"/>
  <c r="G454" i="4"/>
  <c r="K453" i="4"/>
  <c r="I453" i="4"/>
  <c r="H453" i="4"/>
  <c r="R452" i="4"/>
  <c r="K452" i="4"/>
  <c r="I452" i="4"/>
  <c r="H452" i="4"/>
  <c r="G452" i="4"/>
  <c r="K451" i="4"/>
  <c r="I451" i="4"/>
  <c r="H451" i="4"/>
  <c r="G451" i="4"/>
  <c r="R451" i="4" s="1"/>
  <c r="K450" i="4"/>
  <c r="I450" i="4"/>
  <c r="H450" i="4"/>
  <c r="G450" i="4"/>
  <c r="K449" i="4"/>
  <c r="I449" i="4"/>
  <c r="H449" i="4"/>
  <c r="G449" i="4"/>
  <c r="R448" i="4"/>
  <c r="K448" i="4"/>
  <c r="I448" i="4"/>
  <c r="H448" i="4"/>
  <c r="G448" i="4"/>
  <c r="K447" i="4"/>
  <c r="I447" i="4"/>
  <c r="H447" i="4"/>
  <c r="G447" i="4"/>
  <c r="K446" i="4"/>
  <c r="I446" i="4"/>
  <c r="H446" i="4"/>
  <c r="G446" i="4"/>
  <c r="R445" i="4"/>
  <c r="K445" i="4"/>
  <c r="I445" i="4"/>
  <c r="H445" i="4"/>
  <c r="G445" i="4"/>
  <c r="R444" i="4"/>
  <c r="K444" i="4"/>
  <c r="I444" i="4"/>
  <c r="H444" i="4"/>
  <c r="G444" i="4"/>
  <c r="K443" i="4"/>
  <c r="I443" i="4"/>
  <c r="H443" i="4"/>
  <c r="G443" i="4"/>
  <c r="R443" i="4" s="1"/>
  <c r="K442" i="4"/>
  <c r="I442" i="4"/>
  <c r="H442" i="4"/>
  <c r="G442" i="4"/>
  <c r="R441" i="4" s="1"/>
  <c r="K441" i="4"/>
  <c r="I441" i="4"/>
  <c r="H441" i="4"/>
  <c r="K440" i="4"/>
  <c r="I440" i="4"/>
  <c r="H440" i="4"/>
  <c r="G440" i="4"/>
  <c r="R440" i="4" s="1"/>
  <c r="K439" i="4"/>
  <c r="I439" i="4"/>
  <c r="H439" i="4"/>
  <c r="G439" i="4"/>
  <c r="R438" i="4"/>
  <c r="K438" i="4"/>
  <c r="I438" i="4"/>
  <c r="H438" i="4"/>
  <c r="G438" i="4"/>
  <c r="R437" i="4"/>
  <c r="K437" i="4"/>
  <c r="I437" i="4"/>
  <c r="H437" i="4"/>
  <c r="G437" i="4"/>
  <c r="R436" i="4"/>
  <c r="K436" i="4"/>
  <c r="I436" i="4"/>
  <c r="H436" i="4"/>
  <c r="G436" i="4"/>
  <c r="K435" i="4"/>
  <c r="I435" i="4"/>
  <c r="H435" i="4"/>
  <c r="G435" i="4"/>
  <c r="R435" i="4" s="1"/>
  <c r="K434" i="4"/>
  <c r="I434" i="4"/>
  <c r="H434" i="4"/>
  <c r="G434" i="4"/>
  <c r="R434" i="4" s="1"/>
  <c r="K433" i="4"/>
  <c r="I433" i="4"/>
  <c r="H433" i="4"/>
  <c r="G433" i="4"/>
  <c r="R433" i="4" s="1"/>
  <c r="K432" i="4"/>
  <c r="I432" i="4"/>
  <c r="H432" i="4"/>
  <c r="G432" i="4"/>
  <c r="K431" i="4"/>
  <c r="I431" i="4"/>
  <c r="H431" i="4"/>
  <c r="G431" i="4"/>
  <c r="R430" i="4"/>
  <c r="K430" i="4"/>
  <c r="I430" i="4"/>
  <c r="H430" i="4"/>
  <c r="G430" i="4"/>
  <c r="R429" i="4"/>
  <c r="K429" i="4"/>
  <c r="I429" i="4"/>
  <c r="H429" i="4"/>
  <c r="K428" i="4"/>
  <c r="I428" i="4"/>
  <c r="H428" i="4"/>
  <c r="G428" i="4"/>
  <c r="R428" i="4" s="1"/>
  <c r="K427" i="4"/>
  <c r="I427" i="4"/>
  <c r="H427" i="4"/>
  <c r="G427" i="4"/>
  <c r="R426" i="4"/>
  <c r="K426" i="4"/>
  <c r="I426" i="4"/>
  <c r="H426" i="4"/>
  <c r="G426" i="4"/>
  <c r="K425" i="4"/>
  <c r="I425" i="4"/>
  <c r="H425" i="4"/>
  <c r="G425" i="4"/>
  <c r="K424" i="4"/>
  <c r="I424" i="4"/>
  <c r="H424" i="4"/>
  <c r="G424" i="4"/>
  <c r="R423" i="4"/>
  <c r="K423" i="4"/>
  <c r="I423" i="4"/>
  <c r="H423" i="4"/>
  <c r="G423" i="4"/>
  <c r="R422" i="4"/>
  <c r="K422" i="4"/>
  <c r="I422" i="4"/>
  <c r="H422" i="4"/>
  <c r="G422" i="4"/>
  <c r="K421" i="4"/>
  <c r="I421" i="4"/>
  <c r="H421" i="4"/>
  <c r="G421" i="4"/>
  <c r="R421" i="4" s="1"/>
  <c r="K420" i="4"/>
  <c r="I420" i="4"/>
  <c r="H420" i="4"/>
  <c r="G420" i="4"/>
  <c r="R420" i="4" s="1"/>
  <c r="K419" i="4"/>
  <c r="I419" i="4"/>
  <c r="H419" i="4"/>
  <c r="G419" i="4"/>
  <c r="R419" i="4" s="1"/>
  <c r="R418" i="4"/>
  <c r="K418" i="4"/>
  <c r="I418" i="4"/>
  <c r="H418" i="4"/>
  <c r="G418" i="4"/>
  <c r="R417" i="4" s="1"/>
  <c r="K417" i="4"/>
  <c r="I417" i="4"/>
  <c r="H417" i="4"/>
  <c r="R416" i="4"/>
  <c r="K416" i="4"/>
  <c r="I416" i="4"/>
  <c r="H416" i="4"/>
  <c r="G416" i="4"/>
  <c r="K415" i="4"/>
  <c r="I415" i="4"/>
  <c r="H415" i="4"/>
  <c r="G415" i="4"/>
  <c r="R415" i="4" s="1"/>
  <c r="K414" i="4"/>
  <c r="I414" i="4"/>
  <c r="H414" i="4"/>
  <c r="G414" i="4"/>
  <c r="R414" i="4" s="1"/>
  <c r="R413" i="4"/>
  <c r="K413" i="4"/>
  <c r="I413" i="4"/>
  <c r="H413" i="4"/>
  <c r="G413" i="4"/>
  <c r="R412" i="4"/>
  <c r="K412" i="4"/>
  <c r="I412" i="4"/>
  <c r="H412" i="4"/>
  <c r="G412" i="4"/>
  <c r="R411" i="4"/>
  <c r="K411" i="4"/>
  <c r="I411" i="4"/>
  <c r="H411" i="4"/>
  <c r="G411" i="4"/>
  <c r="K410" i="4"/>
  <c r="I410" i="4"/>
  <c r="H410" i="4"/>
  <c r="G410" i="4"/>
  <c r="R410" i="4" s="1"/>
  <c r="K409" i="4"/>
  <c r="I409" i="4"/>
  <c r="H409" i="4"/>
  <c r="G409" i="4"/>
  <c r="R409" i="4" s="1"/>
  <c r="R408" i="4"/>
  <c r="K408" i="4"/>
  <c r="I408" i="4"/>
  <c r="H408" i="4"/>
  <c r="G408" i="4"/>
  <c r="K407" i="4"/>
  <c r="I407" i="4"/>
  <c r="H407" i="4"/>
  <c r="G407" i="4"/>
  <c r="R407" i="4" s="1"/>
  <c r="K406" i="4"/>
  <c r="I406" i="4"/>
  <c r="H406" i="4"/>
  <c r="G406" i="4"/>
  <c r="R406" i="4" s="1"/>
  <c r="R405" i="4"/>
  <c r="K405" i="4"/>
  <c r="I405" i="4"/>
  <c r="H405" i="4"/>
  <c r="R404" i="4"/>
  <c r="K404" i="4"/>
  <c r="I404" i="4"/>
  <c r="H404" i="4"/>
  <c r="G404" i="4"/>
  <c r="K403" i="4"/>
  <c r="I403" i="4"/>
  <c r="H403" i="4"/>
  <c r="G403" i="4"/>
  <c r="R403" i="4" s="1"/>
  <c r="K402" i="4"/>
  <c r="I402" i="4"/>
  <c r="H402" i="4"/>
  <c r="G402" i="4"/>
  <c r="R402" i="4" s="1"/>
  <c r="R401" i="4"/>
  <c r="K401" i="4"/>
  <c r="I401" i="4"/>
  <c r="H401" i="4"/>
  <c r="G401" i="4"/>
  <c r="K400" i="4"/>
  <c r="M520" i="4" s="1"/>
  <c r="Q520" i="4" s="1"/>
  <c r="I400" i="4"/>
  <c r="H400" i="4"/>
  <c r="G400" i="4"/>
  <c r="R400" i="4" s="1"/>
  <c r="K399" i="4"/>
  <c r="I399" i="4"/>
  <c r="H399" i="4"/>
  <c r="G399" i="4"/>
  <c r="R399" i="4" s="1"/>
  <c r="R398" i="4"/>
  <c r="K398" i="4"/>
  <c r="I398" i="4"/>
  <c r="H398" i="4"/>
  <c r="G398" i="4"/>
  <c r="R397" i="4"/>
  <c r="K397" i="4"/>
  <c r="I397" i="4"/>
  <c r="H397" i="4"/>
  <c r="G397" i="4"/>
  <c r="R396" i="4"/>
  <c r="K396" i="4"/>
  <c r="I396" i="4"/>
  <c r="H396" i="4"/>
  <c r="G396" i="4"/>
  <c r="K395" i="4"/>
  <c r="I395" i="4"/>
  <c r="H395" i="4"/>
  <c r="G395" i="4"/>
  <c r="R395" i="4" s="1"/>
  <c r="K394" i="4"/>
  <c r="I394" i="4"/>
  <c r="H394" i="4"/>
  <c r="G394" i="4"/>
  <c r="R393" i="4"/>
  <c r="K393" i="4"/>
  <c r="I393" i="4"/>
  <c r="H393" i="4"/>
  <c r="K392" i="4"/>
  <c r="I392" i="4"/>
  <c r="H392" i="4"/>
  <c r="G392" i="4"/>
  <c r="R392" i="4" s="1"/>
  <c r="R391" i="4"/>
  <c r="K391" i="4"/>
  <c r="I391" i="4"/>
  <c r="H391" i="4"/>
  <c r="G391" i="4"/>
  <c r="R390" i="4"/>
  <c r="K390" i="4"/>
  <c r="I390" i="4"/>
  <c r="H390" i="4"/>
  <c r="G390" i="4"/>
  <c r="R389" i="4"/>
  <c r="K389" i="4"/>
  <c r="I389" i="4"/>
  <c r="H389" i="4"/>
  <c r="G389" i="4"/>
  <c r="K388" i="4"/>
  <c r="I388" i="4"/>
  <c r="H388" i="4"/>
  <c r="G388" i="4"/>
  <c r="R388" i="4" s="1"/>
  <c r="K387" i="4"/>
  <c r="I387" i="4"/>
  <c r="H387" i="4"/>
  <c r="G387" i="4"/>
  <c r="R386" i="4"/>
  <c r="K386" i="4"/>
  <c r="I386" i="4"/>
  <c r="H386" i="4"/>
  <c r="G386" i="4"/>
  <c r="K385" i="4"/>
  <c r="I385" i="4"/>
  <c r="H385" i="4"/>
  <c r="G385" i="4"/>
  <c r="R385" i="4" s="1"/>
  <c r="K384" i="4"/>
  <c r="M501" i="4" s="1"/>
  <c r="Q501" i="4" s="1"/>
  <c r="I384" i="4"/>
  <c r="H384" i="4"/>
  <c r="G384" i="4"/>
  <c r="R384" i="4" s="1"/>
  <c r="R383" i="4"/>
  <c r="K383" i="4"/>
  <c r="I383" i="4"/>
  <c r="H383" i="4"/>
  <c r="G383" i="4"/>
  <c r="R382" i="4"/>
  <c r="K382" i="4"/>
  <c r="I382" i="4"/>
  <c r="H382" i="4"/>
  <c r="G382" i="4"/>
  <c r="R381" i="4"/>
  <c r="K381" i="4"/>
  <c r="I381" i="4"/>
  <c r="H381" i="4"/>
  <c r="K380" i="4"/>
  <c r="I380" i="4"/>
  <c r="H380" i="4"/>
  <c r="G380" i="4"/>
  <c r="R380" i="4" s="1"/>
  <c r="R379" i="4"/>
  <c r="K379" i="4"/>
  <c r="I379" i="4"/>
  <c r="H379" i="4"/>
  <c r="G379" i="4"/>
  <c r="K378" i="4"/>
  <c r="I378" i="4"/>
  <c r="H378" i="4"/>
  <c r="G378" i="4"/>
  <c r="R378" i="4" s="1"/>
  <c r="K377" i="4"/>
  <c r="I377" i="4"/>
  <c r="H377" i="4"/>
  <c r="G377" i="4"/>
  <c r="R377" i="4" s="1"/>
  <c r="R376" i="4"/>
  <c r="K376" i="4"/>
  <c r="I376" i="4"/>
  <c r="H376" i="4"/>
  <c r="G376" i="4"/>
  <c r="R375" i="4"/>
  <c r="K375" i="4"/>
  <c r="I375" i="4"/>
  <c r="H375" i="4"/>
  <c r="G375" i="4"/>
  <c r="R374" i="4"/>
  <c r="K374" i="4"/>
  <c r="M490" i="4" s="1"/>
  <c r="Q490" i="4" s="1"/>
  <c r="I374" i="4"/>
  <c r="H374" i="4"/>
  <c r="G374" i="4"/>
  <c r="K373" i="4"/>
  <c r="I373" i="4"/>
  <c r="H373" i="4"/>
  <c r="G373" i="4"/>
  <c r="R373" i="4" s="1"/>
  <c r="K372" i="4"/>
  <c r="I372" i="4"/>
  <c r="H372" i="4"/>
  <c r="G372" i="4"/>
  <c r="R371" i="4"/>
  <c r="K371" i="4"/>
  <c r="I371" i="4"/>
  <c r="H371" i="4"/>
  <c r="G371" i="4"/>
  <c r="K370" i="4"/>
  <c r="I370" i="4"/>
  <c r="H370" i="4"/>
  <c r="G370" i="4"/>
  <c r="K369" i="4"/>
  <c r="I369" i="4"/>
  <c r="H369" i="4"/>
  <c r="R368" i="4"/>
  <c r="K368" i="4"/>
  <c r="I368" i="4"/>
  <c r="H368" i="4"/>
  <c r="G368" i="4"/>
  <c r="R367" i="4"/>
  <c r="K367" i="4"/>
  <c r="I367" i="4"/>
  <c r="H367" i="4"/>
  <c r="G367" i="4"/>
  <c r="K366" i="4"/>
  <c r="I366" i="4"/>
  <c r="H366" i="4"/>
  <c r="G366" i="4"/>
  <c r="R366" i="4" s="1"/>
  <c r="K365" i="4"/>
  <c r="I365" i="4"/>
  <c r="H365" i="4"/>
  <c r="G365" i="4"/>
  <c r="R364" i="4"/>
  <c r="K364" i="4"/>
  <c r="I364" i="4"/>
  <c r="H364" i="4"/>
  <c r="M364" i="4" s="1"/>
  <c r="Q364" i="4" s="1"/>
  <c r="G364" i="4"/>
  <c r="K363" i="4"/>
  <c r="I363" i="4"/>
  <c r="H363" i="4"/>
  <c r="G363" i="4"/>
  <c r="R363" i="4" s="1"/>
  <c r="K362" i="4"/>
  <c r="I362" i="4"/>
  <c r="H362" i="4"/>
  <c r="G362" i="4"/>
  <c r="R361" i="4"/>
  <c r="K361" i="4"/>
  <c r="I361" i="4"/>
  <c r="H361" i="4"/>
  <c r="G361" i="4"/>
  <c r="R360" i="4"/>
  <c r="K360" i="4"/>
  <c r="I360" i="4"/>
  <c r="H360" i="4"/>
  <c r="G360" i="4"/>
  <c r="K359" i="4"/>
  <c r="I359" i="4"/>
  <c r="H359" i="4"/>
  <c r="G359" i="4"/>
  <c r="R359" i="4" s="1"/>
  <c r="K358" i="4"/>
  <c r="I358" i="4"/>
  <c r="H358" i="4"/>
  <c r="G358" i="4"/>
  <c r="K357" i="4"/>
  <c r="I357" i="4"/>
  <c r="H357" i="4"/>
  <c r="K356" i="4"/>
  <c r="I356" i="4"/>
  <c r="H356" i="4"/>
  <c r="G356" i="4"/>
  <c r="R356" i="4" s="1"/>
  <c r="K355" i="4"/>
  <c r="I355" i="4"/>
  <c r="H355" i="4"/>
  <c r="G355" i="4"/>
  <c r="R355" i="4" s="1"/>
  <c r="R354" i="4"/>
  <c r="K354" i="4"/>
  <c r="I354" i="4"/>
  <c r="H354" i="4"/>
  <c r="G354" i="4"/>
  <c r="R353" i="4"/>
  <c r="K353" i="4"/>
  <c r="I353" i="4"/>
  <c r="H353" i="4"/>
  <c r="G353" i="4"/>
  <c r="K352" i="4"/>
  <c r="I352" i="4"/>
  <c r="H352" i="4"/>
  <c r="G352" i="4"/>
  <c r="R352" i="4" s="1"/>
  <c r="K351" i="4"/>
  <c r="I351" i="4"/>
  <c r="H351" i="4"/>
  <c r="G351" i="4"/>
  <c r="R351" i="4" s="1"/>
  <c r="K350" i="4"/>
  <c r="I350" i="4"/>
  <c r="H350" i="4"/>
  <c r="G350" i="4"/>
  <c r="R349" i="4"/>
  <c r="K349" i="4"/>
  <c r="I349" i="4"/>
  <c r="H349" i="4"/>
  <c r="G349" i="4"/>
  <c r="K348" i="4"/>
  <c r="I348" i="4"/>
  <c r="H348" i="4"/>
  <c r="G348" i="4"/>
  <c r="R348" i="4" s="1"/>
  <c r="K347" i="4"/>
  <c r="I347" i="4"/>
  <c r="H347" i="4"/>
  <c r="G347" i="4"/>
  <c r="R346" i="4"/>
  <c r="K346" i="4"/>
  <c r="I346" i="4"/>
  <c r="H346" i="4"/>
  <c r="G346" i="4"/>
  <c r="R345" i="4"/>
  <c r="K345" i="4"/>
  <c r="I345" i="4"/>
  <c r="H345" i="4"/>
  <c r="K344" i="4"/>
  <c r="I344" i="4"/>
  <c r="H344" i="4"/>
  <c r="G344" i="4"/>
  <c r="R344" i="4" s="1"/>
  <c r="K343" i="4"/>
  <c r="I343" i="4"/>
  <c r="H343" i="4"/>
  <c r="G343" i="4"/>
  <c r="R342" i="4"/>
  <c r="K342" i="4"/>
  <c r="I342" i="4"/>
  <c r="H342" i="4"/>
  <c r="G342" i="4"/>
  <c r="K341" i="4"/>
  <c r="I341" i="4"/>
  <c r="H341" i="4"/>
  <c r="G341" i="4"/>
  <c r="R341" i="4" s="1"/>
  <c r="K340" i="4"/>
  <c r="I340" i="4"/>
  <c r="H340" i="4"/>
  <c r="G340" i="4"/>
  <c r="R339" i="4"/>
  <c r="K339" i="4"/>
  <c r="I339" i="4"/>
  <c r="H339" i="4"/>
  <c r="M339" i="4" s="1"/>
  <c r="Q339" i="4" s="1"/>
  <c r="G339" i="4"/>
  <c r="K338" i="4"/>
  <c r="I338" i="4"/>
  <c r="H338" i="4"/>
  <c r="G338" i="4"/>
  <c r="R338" i="4" s="1"/>
  <c r="R337" i="4"/>
  <c r="K337" i="4"/>
  <c r="I337" i="4"/>
  <c r="H337" i="4"/>
  <c r="G337" i="4"/>
  <c r="K336" i="4"/>
  <c r="I336" i="4"/>
  <c r="H336" i="4"/>
  <c r="G336" i="4"/>
  <c r="R336" i="4" s="1"/>
  <c r="K335" i="4"/>
  <c r="I335" i="4"/>
  <c r="H335" i="4"/>
  <c r="G335" i="4"/>
  <c r="R335" i="4" s="1"/>
  <c r="R334" i="4"/>
  <c r="K334" i="4"/>
  <c r="I334" i="4"/>
  <c r="H334" i="4"/>
  <c r="G334" i="4"/>
  <c r="R333" i="4"/>
  <c r="K333" i="4"/>
  <c r="I333" i="4"/>
  <c r="H333" i="4"/>
  <c r="R332" i="4"/>
  <c r="K332" i="4"/>
  <c r="I332" i="4"/>
  <c r="H332" i="4"/>
  <c r="G332" i="4"/>
  <c r="K331" i="4"/>
  <c r="I331" i="4"/>
  <c r="H331" i="4"/>
  <c r="M331" i="4" s="1"/>
  <c r="Q331" i="4" s="1"/>
  <c r="G331" i="4"/>
  <c r="R331" i="4" s="1"/>
  <c r="K330" i="4"/>
  <c r="I330" i="4"/>
  <c r="H330" i="4"/>
  <c r="G330" i="4"/>
  <c r="R330" i="4" s="1"/>
  <c r="K329" i="4"/>
  <c r="I329" i="4"/>
  <c r="H329" i="4"/>
  <c r="G329" i="4"/>
  <c r="R329" i="4" s="1"/>
  <c r="K328" i="4"/>
  <c r="I328" i="4"/>
  <c r="H328" i="4"/>
  <c r="G328" i="4"/>
  <c r="R327" i="4"/>
  <c r="K327" i="4"/>
  <c r="I327" i="4"/>
  <c r="H327" i="4"/>
  <c r="G327" i="4"/>
  <c r="R326" i="4"/>
  <c r="K326" i="4"/>
  <c r="I326" i="4"/>
  <c r="H326" i="4"/>
  <c r="G326" i="4"/>
  <c r="K325" i="4"/>
  <c r="M442" i="4" s="1"/>
  <c r="Q442" i="4" s="1"/>
  <c r="I325" i="4"/>
  <c r="H325" i="4"/>
  <c r="G325" i="4"/>
  <c r="R324" i="4"/>
  <c r="K324" i="4"/>
  <c r="I324" i="4"/>
  <c r="H324" i="4"/>
  <c r="G324" i="4"/>
  <c r="R323" i="4"/>
  <c r="K323" i="4"/>
  <c r="I323" i="4"/>
  <c r="H323" i="4"/>
  <c r="G323" i="4"/>
  <c r="R322" i="4"/>
  <c r="K322" i="4"/>
  <c r="I322" i="4"/>
  <c r="H322" i="4"/>
  <c r="G322" i="4"/>
  <c r="R321" i="4" s="1"/>
  <c r="K321" i="4"/>
  <c r="I321" i="4"/>
  <c r="H321" i="4"/>
  <c r="R320" i="4"/>
  <c r="K320" i="4"/>
  <c r="I320" i="4"/>
  <c r="H320" i="4"/>
  <c r="G320" i="4"/>
  <c r="R319" i="4"/>
  <c r="K319" i="4"/>
  <c r="I319" i="4"/>
  <c r="H319" i="4"/>
  <c r="G319" i="4"/>
  <c r="K318" i="4"/>
  <c r="I318" i="4"/>
  <c r="H318" i="4"/>
  <c r="G318" i="4"/>
  <c r="R317" i="4"/>
  <c r="K317" i="4"/>
  <c r="I317" i="4"/>
  <c r="H317" i="4"/>
  <c r="G317" i="4"/>
  <c r="R316" i="4"/>
  <c r="K316" i="4"/>
  <c r="I316" i="4"/>
  <c r="H316" i="4"/>
  <c r="G316" i="4"/>
  <c r="R315" i="4" s="1"/>
  <c r="K315" i="4"/>
  <c r="I315" i="4"/>
  <c r="H315" i="4"/>
  <c r="G315" i="4"/>
  <c r="K314" i="4"/>
  <c r="I314" i="4"/>
  <c r="H314" i="4"/>
  <c r="G314" i="4"/>
  <c r="R314" i="4" s="1"/>
  <c r="K313" i="4"/>
  <c r="I313" i="4"/>
  <c r="H313" i="4"/>
  <c r="G313" i="4"/>
  <c r="R313" i="4" s="1"/>
  <c r="R312" i="4"/>
  <c r="K312" i="4"/>
  <c r="I312" i="4"/>
  <c r="H312" i="4"/>
  <c r="G312" i="4"/>
  <c r="K311" i="4"/>
  <c r="I311" i="4"/>
  <c r="H311" i="4"/>
  <c r="G311" i="4"/>
  <c r="R311" i="4" s="1"/>
  <c r="K310" i="4"/>
  <c r="I310" i="4"/>
  <c r="H310" i="4"/>
  <c r="G310" i="4"/>
  <c r="R310" i="4" s="1"/>
  <c r="K309" i="4"/>
  <c r="I309" i="4"/>
  <c r="H309" i="4"/>
  <c r="R308" i="4"/>
  <c r="K308" i="4"/>
  <c r="I308" i="4"/>
  <c r="H308" i="4"/>
  <c r="G308" i="4"/>
  <c r="K307" i="4"/>
  <c r="I307" i="4"/>
  <c r="H307" i="4"/>
  <c r="G307" i="4"/>
  <c r="R307" i="4" s="1"/>
  <c r="K306" i="4"/>
  <c r="I306" i="4"/>
  <c r="H306" i="4"/>
  <c r="G306" i="4"/>
  <c r="R306" i="4" s="1"/>
  <c r="R305" i="4"/>
  <c r="K305" i="4"/>
  <c r="I305" i="4"/>
  <c r="H305" i="4"/>
  <c r="G305" i="4"/>
  <c r="R304" i="4"/>
  <c r="K304" i="4"/>
  <c r="I304" i="4"/>
  <c r="H304" i="4"/>
  <c r="G304" i="4"/>
  <c r="K303" i="4"/>
  <c r="I303" i="4"/>
  <c r="H303" i="4"/>
  <c r="G303" i="4"/>
  <c r="K302" i="4"/>
  <c r="I302" i="4"/>
  <c r="H302" i="4"/>
  <c r="G302" i="4"/>
  <c r="R301" i="4"/>
  <c r="K301" i="4"/>
  <c r="I301" i="4"/>
  <c r="H301" i="4"/>
  <c r="G301" i="4"/>
  <c r="K300" i="4"/>
  <c r="I300" i="4"/>
  <c r="H300" i="4"/>
  <c r="G300" i="4"/>
  <c r="R300" i="4" s="1"/>
  <c r="K299" i="4"/>
  <c r="I299" i="4"/>
  <c r="H299" i="4"/>
  <c r="G299" i="4"/>
  <c r="K298" i="4"/>
  <c r="I298" i="4"/>
  <c r="H298" i="4"/>
  <c r="G298" i="4"/>
  <c r="R297" i="4"/>
  <c r="K297" i="4"/>
  <c r="I297" i="4"/>
  <c r="H297" i="4"/>
  <c r="K296" i="4"/>
  <c r="I296" i="4"/>
  <c r="H296" i="4"/>
  <c r="G296" i="4"/>
  <c r="R296" i="4" s="1"/>
  <c r="K295" i="4"/>
  <c r="I295" i="4"/>
  <c r="H295" i="4"/>
  <c r="G295" i="4"/>
  <c r="R294" i="4"/>
  <c r="K294" i="4"/>
  <c r="I294" i="4"/>
  <c r="H294" i="4"/>
  <c r="G294" i="4"/>
  <c r="K293" i="4"/>
  <c r="I293" i="4"/>
  <c r="H293" i="4"/>
  <c r="G293" i="4"/>
  <c r="R293" i="4" s="1"/>
  <c r="K292" i="4"/>
  <c r="I292" i="4"/>
  <c r="H292" i="4"/>
  <c r="G292" i="4"/>
  <c r="K291" i="4"/>
  <c r="I291" i="4"/>
  <c r="H291" i="4"/>
  <c r="G291" i="4"/>
  <c r="R291" i="4" s="1"/>
  <c r="R290" i="4"/>
  <c r="K290" i="4"/>
  <c r="I290" i="4"/>
  <c r="H290" i="4"/>
  <c r="G290" i="4"/>
  <c r="K289" i="4"/>
  <c r="I289" i="4"/>
  <c r="H289" i="4"/>
  <c r="G289" i="4"/>
  <c r="R289" i="4" s="1"/>
  <c r="K288" i="4"/>
  <c r="I288" i="4"/>
  <c r="H288" i="4"/>
  <c r="G288" i="4"/>
  <c r="R287" i="4" s="1"/>
  <c r="K287" i="4"/>
  <c r="I287" i="4"/>
  <c r="H287" i="4"/>
  <c r="G287" i="4"/>
  <c r="K286" i="4"/>
  <c r="I286" i="4"/>
  <c r="H286" i="4"/>
  <c r="G286" i="4"/>
  <c r="K285" i="4"/>
  <c r="I285" i="4"/>
  <c r="H285" i="4"/>
  <c r="K284" i="4"/>
  <c r="I284" i="4"/>
  <c r="H284" i="4"/>
  <c r="G284" i="4"/>
  <c r="R284" i="4" s="1"/>
  <c r="R283" i="4"/>
  <c r="K283" i="4"/>
  <c r="I283" i="4"/>
  <c r="H283" i="4"/>
  <c r="G283" i="4"/>
  <c r="K282" i="4"/>
  <c r="I282" i="4"/>
  <c r="H282" i="4"/>
  <c r="G282" i="4"/>
  <c r="R282" i="4" s="1"/>
  <c r="K281" i="4"/>
  <c r="M401" i="4" s="1"/>
  <c r="Q401" i="4" s="1"/>
  <c r="I281" i="4"/>
  <c r="H281" i="4"/>
  <c r="G281" i="4"/>
  <c r="R281" i="4" s="1"/>
  <c r="K280" i="4"/>
  <c r="I280" i="4"/>
  <c r="H280" i="4"/>
  <c r="G280" i="4"/>
  <c r="K279" i="4"/>
  <c r="I279" i="4"/>
  <c r="H279" i="4"/>
  <c r="G279" i="4"/>
  <c r="R279" i="4" s="1"/>
  <c r="K278" i="4"/>
  <c r="I278" i="4"/>
  <c r="H278" i="4"/>
  <c r="G278" i="4"/>
  <c r="R278" i="4" s="1"/>
  <c r="K277" i="4"/>
  <c r="I277" i="4"/>
  <c r="H277" i="4"/>
  <c r="G277" i="4"/>
  <c r="R277" i="4" s="1"/>
  <c r="K276" i="4"/>
  <c r="I276" i="4"/>
  <c r="H276" i="4"/>
  <c r="G276" i="4"/>
  <c r="R275" i="4"/>
  <c r="K275" i="4"/>
  <c r="I275" i="4"/>
  <c r="H275" i="4"/>
  <c r="G275" i="4"/>
  <c r="K274" i="4"/>
  <c r="I274" i="4"/>
  <c r="H274" i="4"/>
  <c r="G274" i="4"/>
  <c r="K273" i="4"/>
  <c r="I273" i="4"/>
  <c r="H273" i="4"/>
  <c r="K272" i="4"/>
  <c r="I272" i="4"/>
  <c r="H272" i="4"/>
  <c r="G272" i="4"/>
  <c r="R272" i="4" s="1"/>
  <c r="K271" i="4"/>
  <c r="I271" i="4"/>
  <c r="H271" i="4"/>
  <c r="G271" i="4"/>
  <c r="R271" i="4" s="1"/>
  <c r="K270" i="4"/>
  <c r="I270" i="4"/>
  <c r="H270" i="4"/>
  <c r="G270" i="4"/>
  <c r="K269" i="4"/>
  <c r="I269" i="4"/>
  <c r="H269" i="4"/>
  <c r="G269" i="4"/>
  <c r="R269" i="4" s="1"/>
  <c r="K268" i="4"/>
  <c r="I268" i="4"/>
  <c r="H268" i="4"/>
  <c r="G268" i="4"/>
  <c r="R267" i="4" s="1"/>
  <c r="K267" i="4"/>
  <c r="I267" i="4"/>
  <c r="H267" i="4"/>
  <c r="G267" i="4"/>
  <c r="K266" i="4"/>
  <c r="I266" i="4"/>
  <c r="H266" i="4"/>
  <c r="G266" i="4"/>
  <c r="R266" i="4" s="1"/>
  <c r="R265" i="4"/>
  <c r="K265" i="4"/>
  <c r="I265" i="4"/>
  <c r="H265" i="4"/>
  <c r="G265" i="4"/>
  <c r="K264" i="4"/>
  <c r="I264" i="4"/>
  <c r="H264" i="4"/>
  <c r="G264" i="4"/>
  <c r="R264" i="4" s="1"/>
  <c r="K263" i="4"/>
  <c r="M383" i="4" s="1"/>
  <c r="Q383" i="4" s="1"/>
  <c r="I263" i="4"/>
  <c r="H263" i="4"/>
  <c r="G263" i="4"/>
  <c r="R263" i="4" s="1"/>
  <c r="K262" i="4"/>
  <c r="I262" i="4"/>
  <c r="H262" i="4"/>
  <c r="G262" i="4"/>
  <c r="R262" i="4" s="1"/>
  <c r="K261" i="4"/>
  <c r="I261" i="4"/>
  <c r="H261" i="4"/>
  <c r="K260" i="4"/>
  <c r="I260" i="4"/>
  <c r="H260" i="4"/>
  <c r="G260" i="4"/>
  <c r="R260" i="4" s="1"/>
  <c r="K259" i="4"/>
  <c r="M379" i="4" s="1"/>
  <c r="Q379" i="4" s="1"/>
  <c r="I259" i="4"/>
  <c r="H259" i="4"/>
  <c r="G259" i="4"/>
  <c r="K258" i="4"/>
  <c r="I258" i="4"/>
  <c r="H258" i="4"/>
  <c r="G258" i="4"/>
  <c r="K257" i="4"/>
  <c r="I257" i="4"/>
  <c r="H257" i="4"/>
  <c r="G257" i="4"/>
  <c r="R257" i="4" s="1"/>
  <c r="R256" i="4"/>
  <c r="K256" i="4"/>
  <c r="I256" i="4"/>
  <c r="H256" i="4"/>
  <c r="G256" i="4"/>
  <c r="K255" i="4"/>
  <c r="I255" i="4"/>
  <c r="H255" i="4"/>
  <c r="G255" i="4"/>
  <c r="R254" i="4" s="1"/>
  <c r="K254" i="4"/>
  <c r="I254" i="4"/>
  <c r="H254" i="4"/>
  <c r="G254" i="4"/>
  <c r="K253" i="4"/>
  <c r="I253" i="4"/>
  <c r="H253" i="4"/>
  <c r="G253" i="4"/>
  <c r="R253" i="4" s="1"/>
  <c r="K252" i="4"/>
  <c r="I252" i="4"/>
  <c r="H252" i="4"/>
  <c r="G252" i="4"/>
  <c r="R252" i="4" s="1"/>
  <c r="R251" i="4"/>
  <c r="K251" i="4"/>
  <c r="I251" i="4"/>
  <c r="H251" i="4"/>
  <c r="G251" i="4"/>
  <c r="K250" i="4"/>
  <c r="I250" i="4"/>
  <c r="H250" i="4"/>
  <c r="G250" i="4"/>
  <c r="K249" i="4"/>
  <c r="I249" i="4"/>
  <c r="H249" i="4"/>
  <c r="K248" i="4"/>
  <c r="I248" i="4"/>
  <c r="H248" i="4"/>
  <c r="G248" i="4"/>
  <c r="R247" i="4" s="1"/>
  <c r="K247" i="4"/>
  <c r="I247" i="4"/>
  <c r="H247" i="4"/>
  <c r="G247" i="4"/>
  <c r="K246" i="4"/>
  <c r="I246" i="4"/>
  <c r="H246" i="4"/>
  <c r="G246" i="4"/>
  <c r="R246" i="4" s="1"/>
  <c r="K245" i="4"/>
  <c r="I245" i="4"/>
  <c r="H245" i="4"/>
  <c r="G245" i="4"/>
  <c r="R245" i="4" s="1"/>
  <c r="R244" i="4"/>
  <c r="K244" i="4"/>
  <c r="I244" i="4"/>
  <c r="H244" i="4"/>
  <c r="G244" i="4"/>
  <c r="K243" i="4"/>
  <c r="I243" i="4"/>
  <c r="H243" i="4"/>
  <c r="G243" i="4"/>
  <c r="R243" i="4" s="1"/>
  <c r="K242" i="4"/>
  <c r="I242" i="4"/>
  <c r="H242" i="4"/>
  <c r="G242" i="4"/>
  <c r="R241" i="4"/>
  <c r="K241" i="4"/>
  <c r="I241" i="4"/>
  <c r="H241" i="4"/>
  <c r="M241" i="4" s="1"/>
  <c r="Q241" i="4" s="1"/>
  <c r="G241" i="4"/>
  <c r="K240" i="4"/>
  <c r="I240" i="4"/>
  <c r="H240" i="4"/>
  <c r="G240" i="4"/>
  <c r="K239" i="4"/>
  <c r="I239" i="4"/>
  <c r="H239" i="4"/>
  <c r="G239" i="4"/>
  <c r="K238" i="4"/>
  <c r="I238" i="4"/>
  <c r="H238" i="4"/>
  <c r="G238" i="4"/>
  <c r="R237" i="4" s="1"/>
  <c r="K237" i="4"/>
  <c r="M357" i="4" s="1"/>
  <c r="Q357" i="4" s="1"/>
  <c r="I237" i="4"/>
  <c r="H237" i="4"/>
  <c r="K236" i="4"/>
  <c r="I236" i="4"/>
  <c r="H236" i="4"/>
  <c r="G236" i="4"/>
  <c r="R236" i="4" s="1"/>
  <c r="K235" i="4"/>
  <c r="I235" i="4"/>
  <c r="H235" i="4"/>
  <c r="G235" i="4"/>
  <c r="R235" i="4" s="1"/>
  <c r="R234" i="4"/>
  <c r="K234" i="4"/>
  <c r="I234" i="4"/>
  <c r="H234" i="4"/>
  <c r="G234" i="4"/>
  <c r="K233" i="4"/>
  <c r="I233" i="4"/>
  <c r="H233" i="4"/>
  <c r="G233" i="4"/>
  <c r="K232" i="4"/>
  <c r="M344" i="4" s="1"/>
  <c r="Q344" i="4" s="1"/>
  <c r="I232" i="4"/>
  <c r="H232" i="4"/>
  <c r="G232" i="4"/>
  <c r="K231" i="4"/>
  <c r="I231" i="4"/>
  <c r="H231" i="4"/>
  <c r="G231" i="4"/>
  <c r="R231" i="4" s="1"/>
  <c r="K230" i="4"/>
  <c r="M350" i="4" s="1"/>
  <c r="Q350" i="4" s="1"/>
  <c r="I230" i="4"/>
  <c r="H230" i="4"/>
  <c r="G230" i="4"/>
  <c r="R230" i="4" s="1"/>
  <c r="R229" i="4"/>
  <c r="K229" i="4"/>
  <c r="I229" i="4"/>
  <c r="H229" i="4"/>
  <c r="G229" i="4"/>
  <c r="K228" i="4"/>
  <c r="I228" i="4"/>
  <c r="H228" i="4"/>
  <c r="G228" i="4"/>
  <c r="R228" i="4" s="1"/>
  <c r="K227" i="4"/>
  <c r="I227" i="4"/>
  <c r="H227" i="4"/>
  <c r="G227" i="4"/>
  <c r="R226" i="4"/>
  <c r="K226" i="4"/>
  <c r="I226" i="4"/>
  <c r="H226" i="4"/>
  <c r="M226" i="4" s="1"/>
  <c r="Q226" i="4" s="1"/>
  <c r="G226" i="4"/>
  <c r="R225" i="4"/>
  <c r="K225" i="4"/>
  <c r="I225" i="4"/>
  <c r="H225" i="4"/>
  <c r="K224" i="4"/>
  <c r="I224" i="4"/>
  <c r="H224" i="4"/>
  <c r="G224" i="4"/>
  <c r="R224" i="4" s="1"/>
  <c r="K223" i="4"/>
  <c r="M343" i="4" s="1"/>
  <c r="Q343" i="4" s="1"/>
  <c r="I223" i="4"/>
  <c r="H223" i="4"/>
  <c r="G223" i="4"/>
  <c r="R223" i="4" s="1"/>
  <c r="R222" i="4"/>
  <c r="K222" i="4"/>
  <c r="I222" i="4"/>
  <c r="H222" i="4"/>
  <c r="G222" i="4"/>
  <c r="K221" i="4"/>
  <c r="I221" i="4"/>
  <c r="H221" i="4"/>
  <c r="G221" i="4"/>
  <c r="R221" i="4" s="1"/>
  <c r="K220" i="4"/>
  <c r="M340" i="4" s="1"/>
  <c r="Q340" i="4" s="1"/>
  <c r="I220" i="4"/>
  <c r="H220" i="4"/>
  <c r="G220" i="4"/>
  <c r="R219" i="4"/>
  <c r="K219" i="4"/>
  <c r="I219" i="4"/>
  <c r="H219" i="4"/>
  <c r="M219" i="4" s="1"/>
  <c r="Q219" i="4" s="1"/>
  <c r="G219" i="4"/>
  <c r="K218" i="4"/>
  <c r="I218" i="4"/>
  <c r="H218" i="4"/>
  <c r="G218" i="4"/>
  <c r="R218" i="4" s="1"/>
  <c r="K217" i="4"/>
  <c r="I217" i="4"/>
  <c r="H217" i="4"/>
  <c r="G217" i="4"/>
  <c r="K216" i="4"/>
  <c r="I216" i="4"/>
  <c r="H216" i="4"/>
  <c r="G216" i="4"/>
  <c r="R216" i="4" s="1"/>
  <c r="K215" i="4"/>
  <c r="M335" i="4" s="1"/>
  <c r="Q335" i="4" s="1"/>
  <c r="I215" i="4"/>
  <c r="H215" i="4"/>
  <c r="G215" i="4"/>
  <c r="R215" i="4" s="1"/>
  <c r="R214" i="4"/>
  <c r="K214" i="4"/>
  <c r="I214" i="4"/>
  <c r="H214" i="4"/>
  <c r="G214" i="4"/>
  <c r="R213" i="4"/>
  <c r="K213" i="4"/>
  <c r="I213" i="4"/>
  <c r="H213" i="4"/>
  <c r="R212" i="4"/>
  <c r="K212" i="4"/>
  <c r="I212" i="4"/>
  <c r="H212" i="4"/>
  <c r="G212" i="4"/>
  <c r="K211" i="4"/>
  <c r="I211" i="4"/>
  <c r="H211" i="4"/>
  <c r="G211" i="4"/>
  <c r="R211" i="4" s="1"/>
  <c r="R210" i="4"/>
  <c r="K210" i="4"/>
  <c r="I210" i="4"/>
  <c r="H210" i="4"/>
  <c r="G210" i="4"/>
  <c r="K209" i="4"/>
  <c r="I209" i="4"/>
  <c r="H209" i="4"/>
  <c r="G209" i="4"/>
  <c r="R209" i="4" s="1"/>
  <c r="K208" i="4"/>
  <c r="I208" i="4"/>
  <c r="H208" i="4"/>
  <c r="G208" i="4"/>
  <c r="R208" i="4" s="1"/>
  <c r="R207" i="4"/>
  <c r="K207" i="4"/>
  <c r="I207" i="4"/>
  <c r="H207" i="4"/>
  <c r="M207" i="4" s="1"/>
  <c r="Q207" i="4" s="1"/>
  <c r="G207" i="4"/>
  <c r="K206" i="4"/>
  <c r="I206" i="4"/>
  <c r="H206" i="4"/>
  <c r="G206" i="4"/>
  <c r="R206" i="4" s="1"/>
  <c r="K205" i="4"/>
  <c r="I205" i="4"/>
  <c r="H205" i="4"/>
  <c r="G205" i="4"/>
  <c r="R205" i="4" s="1"/>
  <c r="R204" i="4"/>
  <c r="K204" i="4"/>
  <c r="I204" i="4"/>
  <c r="H204" i="4"/>
  <c r="M204" i="4" s="1"/>
  <c r="Q204" i="4" s="1"/>
  <c r="G204" i="4"/>
  <c r="K203" i="4"/>
  <c r="M323" i="4" s="1"/>
  <c r="Q323" i="4" s="1"/>
  <c r="I203" i="4"/>
  <c r="H203" i="4"/>
  <c r="G203" i="4"/>
  <c r="R203" i="4" s="1"/>
  <c r="R202" i="4"/>
  <c r="K202" i="4"/>
  <c r="I202" i="4"/>
  <c r="H202" i="4"/>
  <c r="G202" i="4"/>
  <c r="R201" i="4"/>
  <c r="K201" i="4"/>
  <c r="M321" i="4" s="1"/>
  <c r="Q321" i="4" s="1"/>
  <c r="I201" i="4"/>
  <c r="H201" i="4"/>
  <c r="R200" i="4"/>
  <c r="K200" i="4"/>
  <c r="I200" i="4"/>
  <c r="H200" i="4"/>
  <c r="M200" i="4" s="1"/>
  <c r="Q200" i="4" s="1"/>
  <c r="G200" i="4"/>
  <c r="K199" i="4"/>
  <c r="I199" i="4"/>
  <c r="H199" i="4"/>
  <c r="G199" i="4"/>
  <c r="R199" i="4" s="1"/>
  <c r="K198" i="4"/>
  <c r="I198" i="4"/>
  <c r="H198" i="4"/>
  <c r="G198" i="4"/>
  <c r="R198" i="4" s="1"/>
  <c r="R197" i="4"/>
  <c r="K197" i="4"/>
  <c r="I197" i="4"/>
  <c r="H197" i="4"/>
  <c r="M197" i="4" s="1"/>
  <c r="Q197" i="4" s="1"/>
  <c r="G197" i="4"/>
  <c r="K196" i="4"/>
  <c r="I196" i="4"/>
  <c r="H196" i="4"/>
  <c r="G196" i="4"/>
  <c r="R196" i="4" s="1"/>
  <c r="K195" i="4"/>
  <c r="I195" i="4"/>
  <c r="H195" i="4"/>
  <c r="G195" i="4"/>
  <c r="K194" i="4"/>
  <c r="I194" i="4"/>
  <c r="H194" i="4"/>
  <c r="G194" i="4"/>
  <c r="R194" i="4" s="1"/>
  <c r="K193" i="4"/>
  <c r="M313" i="4" s="1"/>
  <c r="Q313" i="4" s="1"/>
  <c r="I193" i="4"/>
  <c r="H193" i="4"/>
  <c r="G193" i="4"/>
  <c r="R192" i="4"/>
  <c r="K192" i="4"/>
  <c r="I192" i="4"/>
  <c r="H192" i="4"/>
  <c r="G192" i="4"/>
  <c r="K191" i="4"/>
  <c r="I191" i="4"/>
  <c r="H191" i="4"/>
  <c r="G191" i="4"/>
  <c r="R191" i="4" s="1"/>
  <c r="K190" i="4"/>
  <c r="I190" i="4"/>
  <c r="H190" i="4"/>
  <c r="G190" i="4"/>
  <c r="R190" i="4" s="1"/>
  <c r="R189" i="4"/>
  <c r="K189" i="4"/>
  <c r="I189" i="4"/>
  <c r="H189" i="4"/>
  <c r="R188" i="4"/>
  <c r="K188" i="4"/>
  <c r="I188" i="4"/>
  <c r="H188" i="4"/>
  <c r="G188" i="4"/>
  <c r="K187" i="4"/>
  <c r="I187" i="4"/>
  <c r="H187" i="4"/>
  <c r="G187" i="4"/>
  <c r="R187" i="4" s="1"/>
  <c r="K186" i="4"/>
  <c r="I186" i="4"/>
  <c r="H186" i="4"/>
  <c r="G186" i="4"/>
  <c r="K185" i="4"/>
  <c r="I185" i="4"/>
  <c r="H185" i="4"/>
  <c r="G185" i="4"/>
  <c r="K184" i="4"/>
  <c r="I184" i="4"/>
  <c r="H184" i="4"/>
  <c r="G184" i="4"/>
  <c r="R184" i="4" s="1"/>
  <c r="K183" i="4"/>
  <c r="I183" i="4"/>
  <c r="H183" i="4"/>
  <c r="G183" i="4"/>
  <c r="R183" i="4" s="1"/>
  <c r="R182" i="4"/>
  <c r="K182" i="4"/>
  <c r="I182" i="4"/>
  <c r="H182" i="4"/>
  <c r="G182" i="4"/>
  <c r="R181" i="4"/>
  <c r="K181" i="4"/>
  <c r="I181" i="4"/>
  <c r="H181" i="4"/>
  <c r="G181" i="4"/>
  <c r="K180" i="4"/>
  <c r="I180" i="4"/>
  <c r="H180" i="4"/>
  <c r="G180" i="4"/>
  <c r="R180" i="4" s="1"/>
  <c r="K179" i="4"/>
  <c r="I179" i="4"/>
  <c r="H179" i="4"/>
  <c r="G179" i="4"/>
  <c r="R179" i="4" s="1"/>
  <c r="K178" i="4"/>
  <c r="I178" i="4"/>
  <c r="H178" i="4"/>
  <c r="G178" i="4"/>
  <c r="R178" i="4" s="1"/>
  <c r="K177" i="4"/>
  <c r="I177" i="4"/>
  <c r="H177" i="4"/>
  <c r="M177" i="4" s="1"/>
  <c r="Q177" i="4" s="1"/>
  <c r="K176" i="4"/>
  <c r="I176" i="4"/>
  <c r="H176" i="4"/>
  <c r="G176" i="4"/>
  <c r="R176" i="4" s="1"/>
  <c r="R175" i="4"/>
  <c r="K175" i="4"/>
  <c r="I175" i="4"/>
  <c r="H175" i="4"/>
  <c r="M175" i="4" s="1"/>
  <c r="Q175" i="4" s="1"/>
  <c r="G175" i="4"/>
  <c r="K174" i="4"/>
  <c r="I174" i="4"/>
  <c r="H174" i="4"/>
  <c r="G174" i="4"/>
  <c r="R174" i="4" s="1"/>
  <c r="K173" i="4"/>
  <c r="I173" i="4"/>
  <c r="H173" i="4"/>
  <c r="G173" i="4"/>
  <c r="K172" i="4"/>
  <c r="I172" i="4"/>
  <c r="H172" i="4"/>
  <c r="G172" i="4"/>
  <c r="R172" i="4" s="1"/>
  <c r="K171" i="4"/>
  <c r="I171" i="4"/>
  <c r="H171" i="4"/>
  <c r="G171" i="4"/>
  <c r="R171" i="4" s="1"/>
  <c r="K170" i="4"/>
  <c r="M290" i="4" s="1"/>
  <c r="Q290" i="4" s="1"/>
  <c r="I170" i="4"/>
  <c r="H170" i="4"/>
  <c r="G170" i="4"/>
  <c r="K169" i="4"/>
  <c r="I169" i="4"/>
  <c r="H169" i="4"/>
  <c r="G169" i="4"/>
  <c r="R169" i="4" s="1"/>
  <c r="K168" i="4"/>
  <c r="I168" i="4"/>
  <c r="H168" i="4"/>
  <c r="G168" i="4"/>
  <c r="R168" i="4" s="1"/>
  <c r="R167" i="4"/>
  <c r="K167" i="4"/>
  <c r="M287" i="4" s="1"/>
  <c r="Q287" i="4" s="1"/>
  <c r="I167" i="4"/>
  <c r="H167" i="4"/>
  <c r="G167" i="4"/>
  <c r="R166" i="4"/>
  <c r="K166" i="4"/>
  <c r="I166" i="4"/>
  <c r="H166" i="4"/>
  <c r="G166" i="4"/>
  <c r="R165" i="4"/>
  <c r="K165" i="4"/>
  <c r="I165" i="4"/>
  <c r="H165" i="4"/>
  <c r="K164" i="4"/>
  <c r="M284" i="4" s="1"/>
  <c r="Q284" i="4" s="1"/>
  <c r="I164" i="4"/>
  <c r="H164" i="4"/>
  <c r="G164" i="4"/>
  <c r="R164" i="4" s="1"/>
  <c r="K163" i="4"/>
  <c r="I163" i="4"/>
  <c r="H163" i="4"/>
  <c r="M163" i="4" s="1"/>
  <c r="Q163" i="4" s="1"/>
  <c r="G163" i="4"/>
  <c r="R163" i="4" s="1"/>
  <c r="K162" i="4"/>
  <c r="I162" i="4"/>
  <c r="H162" i="4"/>
  <c r="G162" i="4"/>
  <c r="K161" i="4"/>
  <c r="I161" i="4"/>
  <c r="H161" i="4"/>
  <c r="G161" i="4"/>
  <c r="R161" i="4" s="1"/>
  <c r="K160" i="4"/>
  <c r="I160" i="4"/>
  <c r="H160" i="4"/>
  <c r="G160" i="4"/>
  <c r="K159" i="4"/>
  <c r="I159" i="4"/>
  <c r="H159" i="4"/>
  <c r="M159" i="4" s="1"/>
  <c r="Q159" i="4" s="1"/>
  <c r="G159" i="4"/>
  <c r="R159" i="4" s="1"/>
  <c r="K158" i="4"/>
  <c r="I158" i="4"/>
  <c r="H158" i="4"/>
  <c r="G158" i="4"/>
  <c r="R158" i="4" s="1"/>
  <c r="K157" i="4"/>
  <c r="I157" i="4"/>
  <c r="H157" i="4"/>
  <c r="G157" i="4"/>
  <c r="R157" i="4" s="1"/>
  <c r="R156" i="4"/>
  <c r="K156" i="4"/>
  <c r="I156" i="4"/>
  <c r="H156" i="4"/>
  <c r="M156" i="4" s="1"/>
  <c r="Q156" i="4" s="1"/>
  <c r="G156" i="4"/>
  <c r="K155" i="4"/>
  <c r="I155" i="4"/>
  <c r="H155" i="4"/>
  <c r="M155" i="4" s="1"/>
  <c r="Q155" i="4" s="1"/>
  <c r="G155" i="4"/>
  <c r="R155" i="4" s="1"/>
  <c r="K154" i="4"/>
  <c r="M274" i="4" s="1"/>
  <c r="Q274" i="4" s="1"/>
  <c r="I154" i="4"/>
  <c r="H154" i="4"/>
  <c r="G154" i="4"/>
  <c r="R153" i="4" s="1"/>
  <c r="K153" i="4"/>
  <c r="M273" i="4" s="1"/>
  <c r="Q273" i="4" s="1"/>
  <c r="I153" i="4"/>
  <c r="H153" i="4"/>
  <c r="K152" i="4"/>
  <c r="I152" i="4"/>
  <c r="H152" i="4"/>
  <c r="G152" i="4"/>
  <c r="R152" i="4" s="1"/>
  <c r="K151" i="4"/>
  <c r="I151" i="4"/>
  <c r="H151" i="4"/>
  <c r="G151" i="4"/>
  <c r="R151" i="4" s="1"/>
  <c r="K150" i="4"/>
  <c r="I150" i="4"/>
  <c r="H150" i="4"/>
  <c r="M150" i="4" s="1"/>
  <c r="Q150" i="4" s="1"/>
  <c r="G150" i="4"/>
  <c r="R150" i="4" s="1"/>
  <c r="K149" i="4"/>
  <c r="I149" i="4"/>
  <c r="H149" i="4"/>
  <c r="G149" i="4"/>
  <c r="K148" i="4"/>
  <c r="I148" i="4"/>
  <c r="H148" i="4"/>
  <c r="G148" i="4"/>
  <c r="R148" i="4" s="1"/>
  <c r="R147" i="4"/>
  <c r="K147" i="4"/>
  <c r="M267" i="4" s="1"/>
  <c r="Q267" i="4" s="1"/>
  <c r="I147" i="4"/>
  <c r="H147" i="4"/>
  <c r="M147" i="4" s="1"/>
  <c r="Q147" i="4" s="1"/>
  <c r="G147" i="4"/>
  <c r="K146" i="4"/>
  <c r="I146" i="4"/>
  <c r="H146" i="4"/>
  <c r="G146" i="4"/>
  <c r="R146" i="4" s="1"/>
  <c r="K145" i="4"/>
  <c r="I145" i="4"/>
  <c r="H145" i="4"/>
  <c r="G145" i="4"/>
  <c r="K144" i="4"/>
  <c r="M264" i="4" s="1"/>
  <c r="Q264" i="4" s="1"/>
  <c r="I144" i="4"/>
  <c r="H144" i="4"/>
  <c r="G144" i="4"/>
  <c r="R144" i="4" s="1"/>
  <c r="K143" i="4"/>
  <c r="I143" i="4"/>
  <c r="H143" i="4"/>
  <c r="G143" i="4"/>
  <c r="R143" i="4" s="1"/>
  <c r="K142" i="4"/>
  <c r="I142" i="4"/>
  <c r="H142" i="4"/>
  <c r="M142" i="4" s="1"/>
  <c r="Q142" i="4" s="1"/>
  <c r="G142" i="4"/>
  <c r="R141" i="4" s="1"/>
  <c r="K141" i="4"/>
  <c r="M261" i="4" s="1"/>
  <c r="Q261" i="4" s="1"/>
  <c r="I141" i="4"/>
  <c r="H141" i="4"/>
  <c r="R140" i="4"/>
  <c r="K140" i="4"/>
  <c r="I140" i="4"/>
  <c r="H140" i="4"/>
  <c r="M140" i="4" s="1"/>
  <c r="Q140" i="4" s="1"/>
  <c r="G140" i="4"/>
  <c r="K139" i="4"/>
  <c r="I139" i="4"/>
  <c r="H139" i="4"/>
  <c r="G139" i="4"/>
  <c r="R138" i="4"/>
  <c r="K138" i="4"/>
  <c r="I138" i="4"/>
  <c r="H138" i="4"/>
  <c r="M138" i="4" s="1"/>
  <c r="Q138" i="4" s="1"/>
  <c r="G138" i="4"/>
  <c r="K137" i="4"/>
  <c r="I137" i="4"/>
  <c r="H137" i="4"/>
  <c r="G137" i="4"/>
  <c r="R137" i="4" s="1"/>
  <c r="K136" i="4"/>
  <c r="I136" i="4"/>
  <c r="H136" i="4"/>
  <c r="G136" i="4"/>
  <c r="R136" i="4" s="1"/>
  <c r="K135" i="4"/>
  <c r="I135" i="4"/>
  <c r="H135" i="4"/>
  <c r="G135" i="4"/>
  <c r="R134" i="4" s="1"/>
  <c r="K134" i="4"/>
  <c r="I134" i="4"/>
  <c r="H134" i="4"/>
  <c r="G134" i="4"/>
  <c r="K133" i="4"/>
  <c r="I133" i="4"/>
  <c r="H133" i="4"/>
  <c r="M133" i="4" s="1"/>
  <c r="Q133" i="4" s="1"/>
  <c r="G133" i="4"/>
  <c r="R132" i="4" s="1"/>
  <c r="K132" i="4"/>
  <c r="I132" i="4"/>
  <c r="H132" i="4"/>
  <c r="G132" i="4"/>
  <c r="K131" i="4"/>
  <c r="I131" i="4"/>
  <c r="H131" i="4"/>
  <c r="G131" i="4"/>
  <c r="K130" i="4"/>
  <c r="I130" i="4"/>
  <c r="H130" i="4"/>
  <c r="M130" i="4" s="1"/>
  <c r="Q130" i="4" s="1"/>
  <c r="G130" i="4"/>
  <c r="R129" i="4"/>
  <c r="K129" i="4"/>
  <c r="I129" i="4"/>
  <c r="H129" i="4"/>
  <c r="R128" i="4"/>
  <c r="K128" i="4"/>
  <c r="I128" i="4"/>
  <c r="H128" i="4"/>
  <c r="G128" i="4"/>
  <c r="K127" i="4"/>
  <c r="I127" i="4"/>
  <c r="H127" i="4"/>
  <c r="G127" i="4"/>
  <c r="R127" i="4" s="1"/>
  <c r="K126" i="4"/>
  <c r="M246" i="4" s="1"/>
  <c r="Q246" i="4" s="1"/>
  <c r="I126" i="4"/>
  <c r="H126" i="4"/>
  <c r="G126" i="4"/>
  <c r="R126" i="4" s="1"/>
  <c r="K125" i="4"/>
  <c r="I125" i="4"/>
  <c r="H125" i="4"/>
  <c r="G125" i="4"/>
  <c r="R124" i="4"/>
  <c r="K124" i="4"/>
  <c r="I124" i="4"/>
  <c r="H124" i="4"/>
  <c r="G124" i="4"/>
  <c r="K123" i="4"/>
  <c r="I123" i="4"/>
  <c r="H123" i="4"/>
  <c r="G123" i="4"/>
  <c r="R123" i="4" s="1"/>
  <c r="K122" i="4"/>
  <c r="M242" i="4" s="1"/>
  <c r="Q242" i="4" s="1"/>
  <c r="I122" i="4"/>
  <c r="H122" i="4"/>
  <c r="G122" i="4"/>
  <c r="K121" i="4"/>
  <c r="I121" i="4"/>
  <c r="H121" i="4"/>
  <c r="G121" i="4"/>
  <c r="R120" i="4"/>
  <c r="K120" i="4"/>
  <c r="I120" i="4"/>
  <c r="H120" i="4"/>
  <c r="G120" i="4"/>
  <c r="K119" i="4"/>
  <c r="I119" i="4"/>
  <c r="H119" i="4"/>
  <c r="G119" i="4"/>
  <c r="R119" i="4" s="1"/>
  <c r="K118" i="4"/>
  <c r="M238" i="4" s="1"/>
  <c r="Q238" i="4" s="1"/>
  <c r="I118" i="4"/>
  <c r="H118" i="4"/>
  <c r="G118" i="4"/>
  <c r="R117" i="4" s="1"/>
  <c r="K117" i="4"/>
  <c r="I117" i="4"/>
  <c r="H117" i="4"/>
  <c r="K116" i="4"/>
  <c r="I116" i="4"/>
  <c r="H116" i="4"/>
  <c r="G116" i="4"/>
  <c r="R116" i="4" s="1"/>
  <c r="K115" i="4"/>
  <c r="I115" i="4"/>
  <c r="H115" i="4"/>
  <c r="G115" i="4"/>
  <c r="R115" i="4" s="1"/>
  <c r="K114" i="4"/>
  <c r="M234" i="4" s="1"/>
  <c r="Q234" i="4" s="1"/>
  <c r="I114" i="4"/>
  <c r="H114" i="4"/>
  <c r="G114" i="4"/>
  <c r="R113" i="4"/>
  <c r="K113" i="4"/>
  <c r="I113" i="4"/>
  <c r="H113" i="4"/>
  <c r="G113" i="4"/>
  <c r="K112" i="4"/>
  <c r="I112" i="4"/>
  <c r="H112" i="4"/>
  <c r="G112" i="4"/>
  <c r="R112" i="4" s="1"/>
  <c r="K111" i="4"/>
  <c r="I111" i="4"/>
  <c r="H111" i="4"/>
  <c r="G111" i="4"/>
  <c r="R111" i="4" s="1"/>
  <c r="R110" i="4"/>
  <c r="K110" i="4"/>
  <c r="I110" i="4"/>
  <c r="H110" i="4"/>
  <c r="G110" i="4"/>
  <c r="R109" i="4"/>
  <c r="K109" i="4"/>
  <c r="I109" i="4"/>
  <c r="H109" i="4"/>
  <c r="G109" i="4"/>
  <c r="K108" i="4"/>
  <c r="I108" i="4"/>
  <c r="H108" i="4"/>
  <c r="G108" i="4"/>
  <c r="R108" i="4" s="1"/>
  <c r="K107" i="4"/>
  <c r="I107" i="4"/>
  <c r="H107" i="4"/>
  <c r="G107" i="4"/>
  <c r="R107" i="4" s="1"/>
  <c r="K106" i="4"/>
  <c r="I106" i="4"/>
  <c r="H106" i="4"/>
  <c r="G106" i="4"/>
  <c r="R105" i="4"/>
  <c r="K105" i="4"/>
  <c r="I105" i="4"/>
  <c r="H105" i="4"/>
  <c r="K104" i="4"/>
  <c r="I104" i="4"/>
  <c r="H104" i="4"/>
  <c r="G104" i="4"/>
  <c r="R104" i="4" s="1"/>
  <c r="K103" i="4"/>
  <c r="M223" i="4" s="1"/>
  <c r="Q223" i="4" s="1"/>
  <c r="I103" i="4"/>
  <c r="H103" i="4"/>
  <c r="G103" i="4"/>
  <c r="K102" i="4"/>
  <c r="I102" i="4"/>
  <c r="H102" i="4"/>
  <c r="G102" i="4"/>
  <c r="R102" i="4" s="1"/>
  <c r="K101" i="4"/>
  <c r="M221" i="4" s="1"/>
  <c r="Q221" i="4" s="1"/>
  <c r="I101" i="4"/>
  <c r="H101" i="4"/>
  <c r="G101" i="4"/>
  <c r="K100" i="4"/>
  <c r="I100" i="4"/>
  <c r="H100" i="4"/>
  <c r="G100" i="4"/>
  <c r="R100" i="4" s="1"/>
  <c r="K99" i="4"/>
  <c r="I99" i="4"/>
  <c r="H99" i="4"/>
  <c r="G99" i="4"/>
  <c r="K98" i="4"/>
  <c r="I98" i="4"/>
  <c r="H98" i="4"/>
  <c r="G98" i="4"/>
  <c r="R98" i="4" s="1"/>
  <c r="K97" i="4"/>
  <c r="I97" i="4"/>
  <c r="H97" i="4"/>
  <c r="G97" i="4"/>
  <c r="K96" i="4"/>
  <c r="M216" i="4" s="1"/>
  <c r="Q216" i="4" s="1"/>
  <c r="I96" i="4"/>
  <c r="H96" i="4"/>
  <c r="G96" i="4"/>
  <c r="R96" i="4" s="1"/>
  <c r="K95" i="4"/>
  <c r="M215" i="4" s="1"/>
  <c r="Q215" i="4" s="1"/>
  <c r="I95" i="4"/>
  <c r="H95" i="4"/>
  <c r="G95" i="4"/>
  <c r="K94" i="4"/>
  <c r="I94" i="4"/>
  <c r="H94" i="4"/>
  <c r="G94" i="4"/>
  <c r="R94" i="4" s="1"/>
  <c r="K93" i="4"/>
  <c r="M213" i="4" s="1"/>
  <c r="Q213" i="4" s="1"/>
  <c r="I93" i="4"/>
  <c r="H93" i="4"/>
  <c r="R92" i="4"/>
  <c r="K92" i="4"/>
  <c r="I92" i="4"/>
  <c r="H92" i="4"/>
  <c r="G92" i="4"/>
  <c r="R91" i="4"/>
  <c r="K91" i="4"/>
  <c r="I91" i="4"/>
  <c r="H91" i="4"/>
  <c r="G91" i="4"/>
  <c r="R90" i="4"/>
  <c r="K90" i="4"/>
  <c r="I90" i="4"/>
  <c r="H90" i="4"/>
  <c r="G90" i="4"/>
  <c r="R89" i="4"/>
  <c r="K89" i="4"/>
  <c r="M209" i="4" s="1"/>
  <c r="Q209" i="4" s="1"/>
  <c r="I89" i="4"/>
  <c r="H89" i="4"/>
  <c r="G89" i="4"/>
  <c r="R88" i="4"/>
  <c r="K88" i="4"/>
  <c r="I88" i="4"/>
  <c r="H88" i="4"/>
  <c r="G88" i="4"/>
  <c r="R87" i="4"/>
  <c r="K87" i="4"/>
  <c r="I87" i="4"/>
  <c r="H87" i="4"/>
  <c r="G87" i="4"/>
  <c r="R86" i="4"/>
  <c r="K86" i="4"/>
  <c r="I86" i="4"/>
  <c r="H86" i="4"/>
  <c r="G86" i="4"/>
  <c r="R85" i="4"/>
  <c r="K85" i="4"/>
  <c r="I85" i="4"/>
  <c r="H85" i="4"/>
  <c r="G85" i="4"/>
  <c r="R84" i="4"/>
  <c r="K84" i="4"/>
  <c r="I84" i="4"/>
  <c r="H84" i="4"/>
  <c r="G84" i="4"/>
  <c r="R83" i="4"/>
  <c r="K83" i="4"/>
  <c r="I83" i="4"/>
  <c r="H83" i="4"/>
  <c r="G83" i="4"/>
  <c r="R82" i="4"/>
  <c r="K82" i="4"/>
  <c r="I82" i="4"/>
  <c r="H82" i="4"/>
  <c r="G82" i="4"/>
  <c r="R81" i="4"/>
  <c r="K81" i="4"/>
  <c r="M201" i="4" s="1"/>
  <c r="Q201" i="4" s="1"/>
  <c r="I81" i="4"/>
  <c r="H81" i="4"/>
  <c r="R80" i="4"/>
  <c r="K80" i="4"/>
  <c r="I80" i="4"/>
  <c r="H80" i="4"/>
  <c r="G80" i="4"/>
  <c r="R79" i="4" s="1"/>
  <c r="K79" i="4"/>
  <c r="I79" i="4"/>
  <c r="H79" i="4"/>
  <c r="G79" i="4"/>
  <c r="R78" i="4"/>
  <c r="K78" i="4"/>
  <c r="I78" i="4"/>
  <c r="H78" i="4"/>
  <c r="G78" i="4"/>
  <c r="R77" i="4" s="1"/>
  <c r="K77" i="4"/>
  <c r="I77" i="4"/>
  <c r="H77" i="4"/>
  <c r="G77" i="4"/>
  <c r="R76" i="4"/>
  <c r="K76" i="4"/>
  <c r="I76" i="4"/>
  <c r="H76" i="4"/>
  <c r="G76" i="4"/>
  <c r="R75" i="4" s="1"/>
  <c r="K75" i="4"/>
  <c r="I75" i="4"/>
  <c r="H75" i="4"/>
  <c r="G75" i="4"/>
  <c r="R74" i="4"/>
  <c r="K74" i="4"/>
  <c r="M194" i="4" s="1"/>
  <c r="Q194" i="4" s="1"/>
  <c r="I74" i="4"/>
  <c r="H74" i="4"/>
  <c r="G74" i="4"/>
  <c r="R73" i="4" s="1"/>
  <c r="K73" i="4"/>
  <c r="I73" i="4"/>
  <c r="H73" i="4"/>
  <c r="G73" i="4"/>
  <c r="R72" i="4"/>
  <c r="K72" i="4"/>
  <c r="I72" i="4"/>
  <c r="H72" i="4"/>
  <c r="G72" i="4"/>
  <c r="R71" i="4" s="1"/>
  <c r="K71" i="4"/>
  <c r="M191" i="4" s="1"/>
  <c r="Q191" i="4" s="1"/>
  <c r="I71" i="4"/>
  <c r="H71" i="4"/>
  <c r="G71" i="4"/>
  <c r="R70" i="4"/>
  <c r="K70" i="4"/>
  <c r="I70" i="4"/>
  <c r="H70" i="4"/>
  <c r="G70" i="4"/>
  <c r="R69" i="4" s="1"/>
  <c r="K69" i="4"/>
  <c r="M189" i="4" s="1"/>
  <c r="Q189" i="4" s="1"/>
  <c r="I69" i="4"/>
  <c r="H69" i="4"/>
  <c r="K68" i="4"/>
  <c r="I68" i="4"/>
  <c r="H68" i="4"/>
  <c r="G68" i="4"/>
  <c r="R68" i="4" s="1"/>
  <c r="K67" i="4"/>
  <c r="I67" i="4"/>
  <c r="H67" i="4"/>
  <c r="G67" i="4"/>
  <c r="R67" i="4" s="1"/>
  <c r="K66" i="4"/>
  <c r="M186" i="4" s="1"/>
  <c r="Q186" i="4" s="1"/>
  <c r="I66" i="4"/>
  <c r="H66" i="4"/>
  <c r="G66" i="4"/>
  <c r="R66" i="4" s="1"/>
  <c r="K65" i="4"/>
  <c r="I65" i="4"/>
  <c r="H65" i="4"/>
  <c r="G65" i="4"/>
  <c r="R65" i="4" s="1"/>
  <c r="K64" i="4"/>
  <c r="I64" i="4"/>
  <c r="H64" i="4"/>
  <c r="G64" i="4"/>
  <c r="R64" i="4" s="1"/>
  <c r="K63" i="4"/>
  <c r="I63" i="4"/>
  <c r="H63" i="4"/>
  <c r="G63" i="4"/>
  <c r="R63" i="4" s="1"/>
  <c r="K62" i="4"/>
  <c r="M182" i="4" s="1"/>
  <c r="Q182" i="4" s="1"/>
  <c r="I62" i="4"/>
  <c r="H62" i="4"/>
  <c r="G62" i="4"/>
  <c r="R62" i="4" s="1"/>
  <c r="K61" i="4"/>
  <c r="I61" i="4"/>
  <c r="H61" i="4"/>
  <c r="G61" i="4"/>
  <c r="R61" i="4" s="1"/>
  <c r="K60" i="4"/>
  <c r="I60" i="4"/>
  <c r="H60" i="4"/>
  <c r="G60" i="4"/>
  <c r="R60" i="4" s="1"/>
  <c r="K59" i="4"/>
  <c r="I59" i="4"/>
  <c r="H59" i="4"/>
  <c r="G59" i="4"/>
  <c r="R59" i="4" s="1"/>
  <c r="K58" i="4"/>
  <c r="M178" i="4" s="1"/>
  <c r="Q178" i="4" s="1"/>
  <c r="I58" i="4"/>
  <c r="H58" i="4"/>
  <c r="G58" i="4"/>
  <c r="R57" i="4" s="1"/>
  <c r="K57" i="4"/>
  <c r="I57" i="4"/>
  <c r="H57" i="4"/>
  <c r="R56" i="4"/>
  <c r="K56" i="4"/>
  <c r="M176" i="4" s="1"/>
  <c r="Q176" i="4" s="1"/>
  <c r="I56" i="4"/>
  <c r="H56" i="4"/>
  <c r="G56" i="4"/>
  <c r="K55" i="4"/>
  <c r="I55" i="4"/>
  <c r="H55" i="4"/>
  <c r="G55" i="4"/>
  <c r="R55" i="4" s="1"/>
  <c r="K54" i="4"/>
  <c r="I54" i="4"/>
  <c r="H54" i="4"/>
  <c r="G54" i="4"/>
  <c r="K53" i="4"/>
  <c r="I53" i="4"/>
  <c r="H53" i="4"/>
  <c r="G53" i="4"/>
  <c r="R53" i="4" s="1"/>
  <c r="K52" i="4"/>
  <c r="I52" i="4"/>
  <c r="H52" i="4"/>
  <c r="G52" i="4"/>
  <c r="K51" i="4"/>
  <c r="M171" i="4" s="1"/>
  <c r="Q171" i="4" s="1"/>
  <c r="I51" i="4"/>
  <c r="H51" i="4"/>
  <c r="G51" i="4"/>
  <c r="R51" i="4" s="1"/>
  <c r="K50" i="4"/>
  <c r="M170" i="4" s="1"/>
  <c r="Q170" i="4" s="1"/>
  <c r="I50" i="4"/>
  <c r="H50" i="4"/>
  <c r="G50" i="4"/>
  <c r="K49" i="4"/>
  <c r="M169" i="4" s="1"/>
  <c r="Q169" i="4" s="1"/>
  <c r="I49" i="4"/>
  <c r="H49" i="4"/>
  <c r="G49" i="4"/>
  <c r="R49" i="4" s="1"/>
  <c r="K48" i="4"/>
  <c r="M168" i="4" s="1"/>
  <c r="Q168" i="4" s="1"/>
  <c r="I48" i="4"/>
  <c r="H48" i="4"/>
  <c r="G48" i="4"/>
  <c r="K47" i="4"/>
  <c r="M167" i="4" s="1"/>
  <c r="Q167" i="4" s="1"/>
  <c r="I47" i="4"/>
  <c r="H47" i="4"/>
  <c r="G47" i="4"/>
  <c r="R47" i="4" s="1"/>
  <c r="K46" i="4"/>
  <c r="I46" i="4"/>
  <c r="H46" i="4"/>
  <c r="G46" i="4"/>
  <c r="R45" i="4" s="1"/>
  <c r="K45" i="4"/>
  <c r="I45" i="4"/>
  <c r="H45" i="4"/>
  <c r="R44" i="4"/>
  <c r="K44" i="4"/>
  <c r="M164" i="4" s="1"/>
  <c r="Q164" i="4" s="1"/>
  <c r="I44" i="4"/>
  <c r="H44" i="4"/>
  <c r="G44" i="4"/>
  <c r="R43" i="4"/>
  <c r="K43" i="4"/>
  <c r="I43" i="4"/>
  <c r="H43" i="4"/>
  <c r="G43" i="4"/>
  <c r="R42" i="4"/>
  <c r="K42" i="4"/>
  <c r="M162" i="4" s="1"/>
  <c r="Q162" i="4" s="1"/>
  <c r="I42" i="4"/>
  <c r="H42" i="4"/>
  <c r="G42" i="4"/>
  <c r="R41" i="4"/>
  <c r="K41" i="4"/>
  <c r="M161" i="4" s="1"/>
  <c r="Q161" i="4" s="1"/>
  <c r="I41" i="4"/>
  <c r="H41" i="4"/>
  <c r="G41" i="4"/>
  <c r="R40" i="4"/>
  <c r="K40" i="4"/>
  <c r="M160" i="4" s="1"/>
  <c r="Q160" i="4" s="1"/>
  <c r="I40" i="4"/>
  <c r="H40" i="4"/>
  <c r="G40" i="4"/>
  <c r="R39" i="4"/>
  <c r="K39" i="4"/>
  <c r="I39" i="4"/>
  <c r="H39" i="4"/>
  <c r="G39" i="4"/>
  <c r="R38" i="4"/>
  <c r="K38" i="4"/>
  <c r="M157" i="4" s="1"/>
  <c r="Q157" i="4" s="1"/>
  <c r="I38" i="4"/>
  <c r="H38" i="4"/>
  <c r="G38" i="4"/>
  <c r="R37" i="4"/>
  <c r="K37" i="4"/>
  <c r="I37" i="4"/>
  <c r="H37" i="4"/>
  <c r="G37" i="4"/>
  <c r="R36" i="4"/>
  <c r="K36" i="4"/>
  <c r="I36" i="4"/>
  <c r="H36" i="4"/>
  <c r="G36" i="4"/>
  <c r="R35" i="4"/>
  <c r="K35" i="4"/>
  <c r="I35" i="4"/>
  <c r="H35" i="4"/>
  <c r="G35" i="4"/>
  <c r="R34" i="4"/>
  <c r="K34" i="4"/>
  <c r="M154" i="4" s="1"/>
  <c r="Q154" i="4" s="1"/>
  <c r="I34" i="4"/>
  <c r="H34" i="4"/>
  <c r="G34" i="4"/>
  <c r="R33" i="4"/>
  <c r="K33" i="4"/>
  <c r="M153" i="4" s="1"/>
  <c r="Q153" i="4" s="1"/>
  <c r="I33" i="4"/>
  <c r="H33" i="4"/>
  <c r="R32" i="4"/>
  <c r="K32" i="4"/>
  <c r="M152" i="4" s="1"/>
  <c r="Q152" i="4" s="1"/>
  <c r="I32" i="4"/>
  <c r="H32" i="4"/>
  <c r="G32" i="4"/>
  <c r="R31" i="4"/>
  <c r="K31" i="4"/>
  <c r="I31" i="4"/>
  <c r="H31" i="4"/>
  <c r="G31" i="4"/>
  <c r="R30" i="4" s="1"/>
  <c r="K30" i="4"/>
  <c r="I30" i="4"/>
  <c r="H30" i="4"/>
  <c r="G30" i="4"/>
  <c r="R29" i="4"/>
  <c r="K29" i="4"/>
  <c r="M149" i="4" s="1"/>
  <c r="Q149" i="4" s="1"/>
  <c r="I29" i="4"/>
  <c r="H29" i="4"/>
  <c r="G29" i="4"/>
  <c r="R28" i="4" s="1"/>
  <c r="K28" i="4"/>
  <c r="M148" i="4" s="1"/>
  <c r="Q148" i="4" s="1"/>
  <c r="I28" i="4"/>
  <c r="H28" i="4"/>
  <c r="G28" i="4"/>
  <c r="R27" i="4"/>
  <c r="K27" i="4"/>
  <c r="I27" i="4"/>
  <c r="H27" i="4"/>
  <c r="G27" i="4"/>
  <c r="R26" i="4" s="1"/>
  <c r="K26" i="4"/>
  <c r="M146" i="4" s="1"/>
  <c r="Q146" i="4" s="1"/>
  <c r="I26" i="4"/>
  <c r="H26" i="4"/>
  <c r="G26" i="4"/>
  <c r="R25" i="4"/>
  <c r="K25" i="4"/>
  <c r="I25" i="4"/>
  <c r="H25" i="4"/>
  <c r="G25" i="4"/>
  <c r="R24" i="4" s="1"/>
  <c r="K24" i="4"/>
  <c r="M144" i="4" s="1"/>
  <c r="Q144" i="4" s="1"/>
  <c r="I24" i="4"/>
  <c r="H24" i="4"/>
  <c r="G24" i="4"/>
  <c r="R23" i="4"/>
  <c r="K23" i="4"/>
  <c r="I23" i="4"/>
  <c r="H23" i="4"/>
  <c r="G23" i="4"/>
  <c r="R22" i="4" s="1"/>
  <c r="K22" i="4"/>
  <c r="I22" i="4"/>
  <c r="H22" i="4"/>
  <c r="G22" i="4"/>
  <c r="R21" i="4"/>
  <c r="K21" i="4"/>
  <c r="M141" i="4" s="1"/>
  <c r="Q141" i="4" s="1"/>
  <c r="I21" i="4"/>
  <c r="H21" i="4"/>
  <c r="K20" i="4"/>
  <c r="I20" i="4"/>
  <c r="H20" i="4"/>
  <c r="G20" i="4"/>
  <c r="R20" i="4" s="1"/>
  <c r="K19" i="4"/>
  <c r="M139" i="4" s="1"/>
  <c r="Q139" i="4" s="1"/>
  <c r="I19" i="4"/>
  <c r="H19" i="4"/>
  <c r="G19" i="4"/>
  <c r="R19" i="4" s="1"/>
  <c r="K18" i="4"/>
  <c r="I18" i="4"/>
  <c r="H18" i="4"/>
  <c r="G18" i="4"/>
  <c r="R18" i="4" s="1"/>
  <c r="K17" i="4"/>
  <c r="M137" i="4" s="1"/>
  <c r="Q137" i="4" s="1"/>
  <c r="I17" i="4"/>
  <c r="H17" i="4"/>
  <c r="G17" i="4"/>
  <c r="R17" i="4" s="1"/>
  <c r="K16" i="4"/>
  <c r="I16" i="4"/>
  <c r="H16" i="4"/>
  <c r="G16" i="4"/>
  <c r="R16" i="4" s="1"/>
  <c r="K15" i="4"/>
  <c r="I15" i="4"/>
  <c r="H15" i="4"/>
  <c r="G15" i="4"/>
  <c r="R15" i="4" s="1"/>
  <c r="K14" i="4"/>
  <c r="I14" i="4"/>
  <c r="H14" i="4"/>
  <c r="G14" i="4"/>
  <c r="R14" i="4" s="1"/>
  <c r="K13" i="4"/>
  <c r="I13" i="4"/>
  <c r="H13" i="4"/>
  <c r="G13" i="4"/>
  <c r="R13" i="4" s="1"/>
  <c r="K12" i="4"/>
  <c r="I12" i="4"/>
  <c r="H12" i="4"/>
  <c r="G12" i="4"/>
  <c r="R12" i="4" s="1"/>
  <c r="K11" i="4"/>
  <c r="M131" i="4" s="1"/>
  <c r="Q131" i="4" s="1"/>
  <c r="I11" i="4"/>
  <c r="H11" i="4"/>
  <c r="G11" i="4"/>
  <c r="R11" i="4" s="1"/>
  <c r="K10" i="4"/>
  <c r="I10" i="4"/>
  <c r="H10" i="4"/>
  <c r="G10" i="4"/>
  <c r="R10" i="4" s="1"/>
  <c r="K9" i="4"/>
  <c r="M129" i="4" s="1"/>
  <c r="Q129" i="4" s="1"/>
  <c r="J9" i="4"/>
  <c r="J10" i="4" s="1"/>
  <c r="J11" i="4" s="1"/>
  <c r="I9" i="4"/>
  <c r="H9" i="4"/>
  <c r="F9" i="4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F376" i="4" s="1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F431" i="4" s="1"/>
  <c r="F432" i="4" s="1"/>
  <c r="F433" i="4" s="1"/>
  <c r="F434" i="4" s="1"/>
  <c r="F435" i="4" s="1"/>
  <c r="F436" i="4" s="1"/>
  <c r="F437" i="4" s="1"/>
  <c r="F438" i="4" s="1"/>
  <c r="F439" i="4" s="1"/>
  <c r="F440" i="4" s="1"/>
  <c r="F441" i="4" s="1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F483" i="4" s="1"/>
  <c r="F484" i="4" s="1"/>
  <c r="F485" i="4" s="1"/>
  <c r="F486" i="4" s="1"/>
  <c r="F487" i="4" s="1"/>
  <c r="F488" i="4" s="1"/>
  <c r="F489" i="4" s="1"/>
  <c r="F490" i="4" s="1"/>
  <c r="F491" i="4" s="1"/>
  <c r="F492" i="4" s="1"/>
  <c r="F493" i="4" s="1"/>
  <c r="F494" i="4" s="1"/>
  <c r="F495" i="4" s="1"/>
  <c r="F496" i="4" s="1"/>
  <c r="F497" i="4" s="1"/>
  <c r="F498" i="4" s="1"/>
  <c r="F499" i="4" s="1"/>
  <c r="F500" i="4" s="1"/>
  <c r="F501" i="4" s="1"/>
  <c r="F502" i="4" s="1"/>
  <c r="F503" i="4" s="1"/>
  <c r="F504" i="4" s="1"/>
  <c r="F505" i="4" s="1"/>
  <c r="F506" i="4" s="1"/>
  <c r="F507" i="4" s="1"/>
  <c r="F508" i="4" s="1"/>
  <c r="F509" i="4" s="1"/>
  <c r="F510" i="4" s="1"/>
  <c r="F511" i="4" s="1"/>
  <c r="F512" i="4" s="1"/>
  <c r="F513" i="4" s="1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F546" i="4" s="1"/>
  <c r="F547" i="4" s="1"/>
  <c r="F548" i="4" s="1"/>
  <c r="F549" i="4" s="1"/>
  <c r="F550" i="4" s="1"/>
  <c r="F551" i="4" s="1"/>
  <c r="F552" i="4" s="1"/>
  <c r="F553" i="4" s="1"/>
  <c r="F554" i="4" s="1"/>
  <c r="F555" i="4" s="1"/>
  <c r="F556" i="4" s="1"/>
  <c r="F557" i="4" s="1"/>
  <c r="F558" i="4" s="1"/>
  <c r="F559" i="4" s="1"/>
  <c r="F560" i="4" s="1"/>
  <c r="F561" i="4" s="1"/>
  <c r="F562" i="4" s="1"/>
  <c r="F563" i="4" s="1"/>
  <c r="F564" i="4" s="1"/>
  <c r="F565" i="4" s="1"/>
  <c r="F566" i="4" s="1"/>
  <c r="F567" i="4" s="1"/>
  <c r="F568" i="4" s="1"/>
  <c r="F569" i="4" s="1"/>
  <c r="F570" i="4" s="1"/>
  <c r="F571" i="4" s="1"/>
  <c r="F572" i="4" s="1"/>
  <c r="F573" i="4" s="1"/>
  <c r="F574" i="4" s="1"/>
  <c r="F575" i="4" s="1"/>
  <c r="F576" i="4" s="1"/>
  <c r="F577" i="4" s="1"/>
  <c r="F578" i="4" s="1"/>
  <c r="F579" i="4" s="1"/>
  <c r="F580" i="4" s="1"/>
  <c r="F581" i="4" s="1"/>
  <c r="F582" i="4" s="1"/>
  <c r="F583" i="4" s="1"/>
  <c r="F584" i="4" s="1"/>
  <c r="F585" i="4" s="1"/>
  <c r="F586" i="4" s="1"/>
  <c r="F587" i="4" s="1"/>
  <c r="F588" i="4" s="1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 s="1"/>
  <c r="F603" i="4" s="1"/>
  <c r="F604" i="4" s="1"/>
  <c r="F605" i="4" s="1"/>
  <c r="F606" i="4" s="1"/>
  <c r="F607" i="4" s="1"/>
  <c r="F608" i="4" s="1"/>
  <c r="F609" i="4" s="1"/>
  <c r="F610" i="4" s="1"/>
  <c r="F611" i="4" s="1"/>
  <c r="F612" i="4" s="1"/>
  <c r="F613" i="4" s="1"/>
  <c r="F614" i="4" s="1"/>
  <c r="F615" i="4" s="1"/>
  <c r="F616" i="4" s="1"/>
  <c r="F617" i="4" s="1"/>
  <c r="F618" i="4" s="1"/>
  <c r="F619" i="4" s="1"/>
  <c r="F620" i="4" s="1"/>
  <c r="F621" i="4" s="1"/>
  <c r="F622" i="4" s="1"/>
  <c r="F623" i="4" s="1"/>
  <c r="F624" i="4" s="1"/>
  <c r="F625" i="4" s="1"/>
  <c r="F626" i="4" s="1"/>
  <c r="F627" i="4" s="1"/>
  <c r="F628" i="4" s="1"/>
  <c r="F629" i="4" s="1"/>
  <c r="F630" i="4" s="1"/>
  <c r="F631" i="4" s="1"/>
  <c r="F632" i="4" s="1"/>
  <c r="F633" i="4" s="1"/>
  <c r="F634" i="4" s="1"/>
  <c r="F635" i="4" s="1"/>
  <c r="F636" i="4" s="1"/>
  <c r="F637" i="4" s="1"/>
  <c r="F638" i="4" s="1"/>
  <c r="F639" i="4" s="1"/>
  <c r="F640" i="4" s="1"/>
  <c r="F641" i="4" s="1"/>
  <c r="F642" i="4" s="1"/>
  <c r="F643" i="4" s="1"/>
  <c r="F644" i="4" s="1"/>
  <c r="F645" i="4" s="1"/>
  <c r="F646" i="4" s="1"/>
  <c r="F647" i="4" s="1"/>
  <c r="F648" i="4" s="1"/>
  <c r="F649" i="4" s="1"/>
  <c r="F650" i="4" s="1"/>
  <c r="F651" i="4" s="1"/>
  <c r="F652" i="4" s="1"/>
  <c r="F653" i="4" s="1"/>
  <c r="F654" i="4" s="1"/>
  <c r="F655" i="4" s="1"/>
  <c r="F656" i="4" s="1"/>
  <c r="F657" i="4" s="1"/>
  <c r="F658" i="4" s="1"/>
  <c r="F659" i="4" s="1"/>
  <c r="F660" i="4" s="1"/>
  <c r="F661" i="4" s="1"/>
  <c r="F662" i="4" s="1"/>
  <c r="F663" i="4" s="1"/>
  <c r="F664" i="4" s="1"/>
  <c r="F665" i="4" s="1"/>
  <c r="F666" i="4" s="1"/>
  <c r="F667" i="4" s="1"/>
  <c r="F668" i="4" s="1"/>
  <c r="F669" i="4" s="1"/>
  <c r="F670" i="4" s="1"/>
  <c r="F671" i="4" s="1"/>
  <c r="F672" i="4" s="1"/>
  <c r="F673" i="4" s="1"/>
  <c r="F674" i="4" s="1"/>
  <c r="F675" i="4" s="1"/>
  <c r="F676" i="4" s="1"/>
  <c r="F677" i="4" s="1"/>
  <c r="F678" i="4" s="1"/>
  <c r="F679" i="4" s="1"/>
  <c r="F680" i="4" s="1"/>
  <c r="F681" i="4" s="1"/>
  <c r="F682" i="4" s="1"/>
  <c r="F683" i="4" s="1"/>
  <c r="F684" i="4" s="1"/>
  <c r="F685" i="4" s="1"/>
  <c r="F686" i="4" s="1"/>
  <c r="F687" i="4" s="1"/>
  <c r="F688" i="4" s="1"/>
  <c r="F689" i="4" s="1"/>
  <c r="F690" i="4" s="1"/>
  <c r="F691" i="4" s="1"/>
  <c r="F692" i="4" s="1"/>
  <c r="F693" i="4" s="1"/>
  <c r="F694" i="4" s="1"/>
  <c r="F695" i="4" s="1"/>
  <c r="F696" i="4" s="1"/>
  <c r="F697" i="4" s="1"/>
  <c r="F698" i="4" s="1"/>
  <c r="F699" i="4" s="1"/>
  <c r="F700" i="4" s="1"/>
  <c r="F701" i="4" s="1"/>
  <c r="F702" i="4" s="1"/>
  <c r="F703" i="4" s="1"/>
  <c r="F704" i="4" s="1"/>
  <c r="F705" i="4" s="1"/>
  <c r="F706" i="4" s="1"/>
  <c r="F707" i="4" s="1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 s="1"/>
  <c r="F723" i="4" s="1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F736" i="4" s="1"/>
  <c r="F737" i="4" s="1"/>
  <c r="F738" i="4" s="1"/>
  <c r="F739" i="4" s="1"/>
  <c r="F740" i="4" s="1"/>
  <c r="F741" i="4" s="1"/>
  <c r="F742" i="4" s="1"/>
  <c r="F743" i="4" s="1"/>
  <c r="F744" i="4" s="1"/>
  <c r="F745" i="4" s="1"/>
  <c r="F746" i="4" s="1"/>
  <c r="F747" i="4" s="1"/>
  <c r="F748" i="4" s="1"/>
  <c r="F749" i="4" s="1"/>
  <c r="F750" i="4" s="1"/>
  <c r="F751" i="4" s="1"/>
  <c r="F752" i="4" s="1"/>
  <c r="F753" i="4" s="1"/>
  <c r="F754" i="4" s="1"/>
  <c r="F755" i="4" s="1"/>
  <c r="F756" i="4" s="1"/>
  <c r="F757" i="4" s="1"/>
  <c r="F758" i="4" s="1"/>
  <c r="F759" i="4" s="1"/>
  <c r="F760" i="4" s="1"/>
  <c r="F761" i="4" s="1"/>
  <c r="F762" i="4" s="1"/>
  <c r="F763" i="4" s="1"/>
  <c r="F764" i="4" s="1"/>
  <c r="F765" i="4" s="1"/>
  <c r="F766" i="4" s="1"/>
  <c r="F767" i="4" s="1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 s="1"/>
  <c r="F783" i="4" s="1"/>
  <c r="F784" i="4" s="1"/>
  <c r="F785" i="4" s="1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 s="1"/>
  <c r="F798" i="4" s="1"/>
  <c r="F799" i="4" s="1"/>
  <c r="F800" i="4" s="1"/>
  <c r="F801" i="4" s="1"/>
  <c r="F802" i="4" s="1"/>
  <c r="F803" i="4" s="1"/>
  <c r="F804" i="4" s="1"/>
  <c r="F805" i="4" s="1"/>
  <c r="F806" i="4" s="1"/>
  <c r="F807" i="4" s="1"/>
  <c r="F808" i="4" s="1"/>
  <c r="F809" i="4" s="1"/>
  <c r="F810" i="4" s="1"/>
  <c r="F811" i="4" s="1"/>
  <c r="F812" i="4" s="1"/>
  <c r="F813" i="4" s="1"/>
  <c r="F814" i="4" s="1"/>
  <c r="F815" i="4" s="1"/>
  <c r="F816" i="4" s="1"/>
  <c r="F817" i="4" s="1"/>
  <c r="F818" i="4" s="1"/>
  <c r="F819" i="4" s="1"/>
  <c r="F820" i="4" s="1"/>
  <c r="F821" i="4" s="1"/>
  <c r="F822" i="4" s="1"/>
  <c r="F823" i="4" s="1"/>
  <c r="F824" i="4" s="1"/>
  <c r="F825" i="4" s="1"/>
  <c r="F826" i="4" s="1"/>
  <c r="F827" i="4" s="1"/>
  <c r="F828" i="4" s="1"/>
  <c r="F829" i="4" s="1"/>
  <c r="F830" i="4" s="1"/>
  <c r="F831" i="4" s="1"/>
  <c r="F832" i="4" s="1"/>
  <c r="F833" i="4" s="1"/>
  <c r="F834" i="4" s="1"/>
  <c r="F835" i="4" s="1"/>
  <c r="F836" i="4" s="1"/>
  <c r="F837" i="4" s="1"/>
  <c r="F838" i="4" s="1"/>
  <c r="F839" i="4" s="1"/>
  <c r="F840" i="4" s="1"/>
  <c r="F841" i="4" s="1"/>
  <c r="F842" i="4" s="1"/>
  <c r="F843" i="4" s="1"/>
  <c r="F844" i="4" s="1"/>
  <c r="F845" i="4" s="1"/>
  <c r="F846" i="4" s="1"/>
  <c r="F847" i="4" s="1"/>
  <c r="F848" i="4" s="1"/>
  <c r="F849" i="4" s="1"/>
  <c r="F850" i="4" s="1"/>
  <c r="F851" i="4" s="1"/>
  <c r="F852" i="4" s="1"/>
  <c r="F853" i="4" s="1"/>
  <c r="F854" i="4" s="1"/>
  <c r="F855" i="4" s="1"/>
  <c r="F856" i="4" s="1"/>
  <c r="F857" i="4" s="1"/>
  <c r="F858" i="4" s="1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 s="1"/>
  <c r="F873" i="4" s="1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 s="1"/>
  <c r="F888" i="4" s="1"/>
  <c r="F889" i="4" s="1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 s="1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 s="1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 s="1"/>
  <c r="F933" i="4" s="1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 s="1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 s="1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 s="1"/>
  <c r="F978" i="4" s="1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 s="1"/>
  <c r="F993" i="4" s="1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 s="1"/>
  <c r="F1008" i="4" s="1"/>
  <c r="F1009" i="4" s="1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 s="1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 s="1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 s="1"/>
  <c r="F1053" i="4" s="1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 s="1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 s="1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 s="1"/>
  <c r="F1098" i="4" s="1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 s="1"/>
  <c r="F1113" i="4" s="1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 s="1"/>
  <c r="F1128" i="4" s="1"/>
  <c r="F1129" i="4" s="1"/>
  <c r="F1130" i="4" s="1"/>
  <c r="F1131" i="4" s="1"/>
  <c r="F1132" i="4" s="1"/>
  <c r="F1133" i="4" s="1"/>
  <c r="F1134" i="4" s="1"/>
  <c r="F1135" i="4" s="1"/>
  <c r="F1136" i="4" s="1"/>
  <c r="F1137" i="4" s="1"/>
  <c r="F1138" i="4" s="1"/>
  <c r="F1139" i="4" s="1"/>
  <c r="F1140" i="4" s="1"/>
  <c r="F1141" i="4" s="1"/>
  <c r="F1142" i="4" s="1"/>
  <c r="F1143" i="4" s="1"/>
  <c r="F1144" i="4" s="1"/>
  <c r="F1145" i="4" s="1"/>
  <c r="F1146" i="4" s="1"/>
  <c r="F1147" i="4" s="1"/>
  <c r="F1148" i="4" s="1"/>
  <c r="F1149" i="4" s="1"/>
  <c r="F1150" i="4" s="1"/>
  <c r="F1151" i="4" s="1"/>
  <c r="F1152" i="4" s="1"/>
  <c r="F1153" i="4" s="1"/>
  <c r="F1154" i="4" s="1"/>
  <c r="F1155" i="4" s="1"/>
  <c r="F1156" i="4" s="1"/>
  <c r="F1157" i="4" s="1"/>
  <c r="F1158" i="4" s="1"/>
  <c r="F1159" i="4" s="1"/>
  <c r="F1160" i="4" s="1"/>
  <c r="F1161" i="4" s="1"/>
  <c r="F1162" i="4" s="1"/>
  <c r="F1163" i="4" s="1"/>
  <c r="F1164" i="4" s="1"/>
  <c r="F1165" i="4" s="1"/>
  <c r="F1166" i="4" s="1"/>
  <c r="F1167" i="4" s="1"/>
  <c r="F1168" i="4" s="1"/>
  <c r="F1169" i="4" s="1"/>
  <c r="F1170" i="4" s="1"/>
  <c r="F1171" i="4" s="1"/>
  <c r="F1172" i="4" s="1"/>
  <c r="F1173" i="4" s="1"/>
  <c r="F1174" i="4" s="1"/>
  <c r="F1175" i="4" s="1"/>
  <c r="F1176" i="4" s="1"/>
  <c r="F1177" i="4" s="1"/>
  <c r="F1178" i="4" s="1"/>
  <c r="F1179" i="4" s="1"/>
  <c r="F1180" i="4" s="1"/>
  <c r="F1181" i="4" s="1"/>
  <c r="F1182" i="4" s="1"/>
  <c r="F1183" i="4" s="1"/>
  <c r="F1184" i="4" s="1"/>
  <c r="F1185" i="4" s="1"/>
  <c r="F1186" i="4" s="1"/>
  <c r="F1187" i="4" s="1"/>
  <c r="F1188" i="4" s="1"/>
  <c r="F1189" i="4" s="1"/>
  <c r="F1190" i="4" s="1"/>
  <c r="F1191" i="4" s="1"/>
  <c r="F1192" i="4" s="1"/>
  <c r="F1193" i="4" s="1"/>
  <c r="F1194" i="4" s="1"/>
  <c r="F1195" i="4" s="1"/>
  <c r="F1196" i="4" s="1"/>
  <c r="F1197" i="4" s="1"/>
  <c r="F1198" i="4" s="1"/>
  <c r="F1199" i="4" s="1"/>
  <c r="F1200" i="4" s="1"/>
  <c r="F1201" i="4" s="1"/>
  <c r="F1202" i="4" s="1"/>
  <c r="F1203" i="4" s="1"/>
  <c r="F1204" i="4" s="1"/>
  <c r="F1205" i="4" s="1"/>
  <c r="F1206" i="4" s="1"/>
  <c r="F1207" i="4" s="1"/>
  <c r="F1208" i="4" s="1"/>
  <c r="F1209" i="4" s="1"/>
  <c r="F1210" i="4" s="1"/>
  <c r="F1211" i="4" s="1"/>
  <c r="F1212" i="4" s="1"/>
  <c r="F1213" i="4" s="1"/>
  <c r="F1214" i="4" s="1"/>
  <c r="F1215" i="4" s="1"/>
  <c r="F1216" i="4" s="1"/>
  <c r="F1217" i="4" s="1"/>
  <c r="F1218" i="4" s="1"/>
  <c r="F1219" i="4" s="1"/>
  <c r="F1220" i="4" s="1"/>
  <c r="F1221" i="4" s="1"/>
  <c r="F1222" i="4" s="1"/>
  <c r="F1223" i="4" s="1"/>
  <c r="F1224" i="4" s="1"/>
  <c r="F1225" i="4" s="1"/>
  <c r="F1226" i="4" s="1"/>
  <c r="F1227" i="4" s="1"/>
  <c r="F1228" i="4" s="1"/>
  <c r="F1229" i="4" s="1"/>
  <c r="F1230" i="4" s="1"/>
  <c r="F1231" i="4" s="1"/>
  <c r="F1232" i="4" s="1"/>
  <c r="F1233" i="4" s="1"/>
  <c r="F1234" i="4" s="1"/>
  <c r="F1235" i="4" s="1"/>
  <c r="F1236" i="4" s="1"/>
  <c r="F1237" i="4" s="1"/>
  <c r="F1238" i="4" s="1"/>
  <c r="F1239" i="4" s="1"/>
  <c r="F1240" i="4" s="1"/>
  <c r="F1241" i="4" s="1"/>
  <c r="F1242" i="4" s="1"/>
  <c r="F1243" i="4" s="1"/>
  <c r="F1244" i="4" s="1"/>
  <c r="F1245" i="4" s="1"/>
  <c r="F1246" i="4" s="1"/>
  <c r="F1247" i="4" s="1"/>
  <c r="F1248" i="4" s="1"/>
  <c r="F1249" i="4" s="1"/>
  <c r="F1250" i="4" s="1"/>
  <c r="F1251" i="4" s="1"/>
  <c r="F1252" i="4" s="1"/>
  <c r="F1253" i="4" s="1"/>
  <c r="F1254" i="4" s="1"/>
  <c r="F1255" i="4" s="1"/>
  <c r="F1256" i="4" s="1"/>
  <c r="F1257" i="4" s="1"/>
  <c r="F1258" i="4" s="1"/>
  <c r="F1259" i="4" s="1"/>
  <c r="F1260" i="4" s="1"/>
  <c r="F1261" i="4" s="1"/>
  <c r="F1262" i="4" s="1"/>
  <c r="F1263" i="4" s="1"/>
  <c r="F1264" i="4" s="1"/>
  <c r="F1265" i="4" s="1"/>
  <c r="F1266" i="4" s="1"/>
  <c r="F1267" i="4" s="1"/>
  <c r="F1268" i="4" s="1"/>
  <c r="F1269" i="4" s="1"/>
  <c r="F1270" i="4" s="1"/>
  <c r="F1271" i="4" s="1"/>
  <c r="F1272" i="4" s="1"/>
  <c r="F1273" i="4" s="1"/>
  <c r="F1274" i="4" s="1"/>
  <c r="F1275" i="4" s="1"/>
  <c r="F1276" i="4" s="1"/>
  <c r="F1277" i="4" s="1"/>
  <c r="F1278" i="4" s="1"/>
  <c r="F1279" i="4" s="1"/>
  <c r="F1280" i="4" s="1"/>
  <c r="F1281" i="4" s="1"/>
  <c r="F1282" i="4" s="1"/>
  <c r="F1283" i="4" s="1"/>
  <c r="F1284" i="4" s="1"/>
  <c r="F1285" i="4" s="1"/>
  <c r="F1286" i="4" s="1"/>
  <c r="F1287" i="4" s="1"/>
  <c r="F1288" i="4" s="1"/>
  <c r="F1289" i="4" s="1"/>
  <c r="F1290" i="4" s="1"/>
  <c r="F1291" i="4" s="1"/>
  <c r="F1292" i="4" s="1"/>
  <c r="F1293" i="4" s="1"/>
  <c r="F1294" i="4" s="1"/>
  <c r="F1295" i="4" s="1"/>
  <c r="F1296" i="4" s="1"/>
  <c r="F1297" i="4" s="1"/>
  <c r="F1298" i="4" s="1"/>
  <c r="F1299" i="4" s="1"/>
  <c r="F1300" i="4" s="1"/>
  <c r="F1301" i="4" s="1"/>
  <c r="F1302" i="4" s="1"/>
  <c r="F1303" i="4" s="1"/>
  <c r="F1304" i="4" s="1"/>
  <c r="F1305" i="4" s="1"/>
  <c r="F1306" i="4" s="1"/>
  <c r="F1307" i="4" s="1"/>
  <c r="F1308" i="4" s="1"/>
  <c r="F1309" i="4" s="1"/>
  <c r="F1310" i="4" s="1"/>
  <c r="F1311" i="4" s="1"/>
  <c r="F1312" i="4" s="1"/>
  <c r="F1313" i="4" s="1"/>
  <c r="F1314" i="4" s="1"/>
  <c r="F1315" i="4" s="1"/>
  <c r="F1316" i="4" s="1"/>
  <c r="F1317" i="4" s="1"/>
  <c r="F1318" i="4" s="1"/>
  <c r="F1319" i="4" s="1"/>
  <c r="F1320" i="4" s="1"/>
  <c r="F1321" i="4" s="1"/>
  <c r="F1322" i="4" s="1"/>
  <c r="F1323" i="4" s="1"/>
  <c r="F1324" i="4" s="1"/>
  <c r="F1325" i="4" s="1"/>
  <c r="F1326" i="4" s="1"/>
  <c r="F1327" i="4" s="1"/>
  <c r="F1328" i="4" s="1"/>
  <c r="F1329" i="4" s="1"/>
  <c r="F1330" i="4" s="1"/>
  <c r="F1331" i="4" s="1"/>
  <c r="F1332" i="4" s="1"/>
  <c r="F1333" i="4" s="1"/>
  <c r="F1334" i="4" s="1"/>
  <c r="F1335" i="4" s="1"/>
  <c r="F1336" i="4" s="1"/>
  <c r="F1337" i="4" s="1"/>
  <c r="F1338" i="4" s="1"/>
  <c r="F1339" i="4" s="1"/>
  <c r="F1340" i="4" s="1"/>
  <c r="F1341" i="4" s="1"/>
  <c r="F1342" i="4" s="1"/>
  <c r="F1343" i="4" s="1"/>
  <c r="F1344" i="4" s="1"/>
  <c r="F1345" i="4" s="1"/>
  <c r="F1346" i="4" s="1"/>
  <c r="F1347" i="4" s="1"/>
  <c r="F1348" i="4" s="1"/>
  <c r="F1349" i="4" s="1"/>
  <c r="F1350" i="4" s="1"/>
  <c r="F1351" i="4" s="1"/>
  <c r="F1352" i="4" s="1"/>
  <c r="F1353" i="4" s="1"/>
  <c r="F1354" i="4" s="1"/>
  <c r="F1355" i="4" s="1"/>
  <c r="F1356" i="4" s="1"/>
  <c r="F1357" i="4" s="1"/>
  <c r="F1358" i="4" s="1"/>
  <c r="F1359" i="4" s="1"/>
  <c r="F1360" i="4" s="1"/>
  <c r="F1361" i="4" s="1"/>
  <c r="F1362" i="4" s="1"/>
  <c r="F1363" i="4" s="1"/>
  <c r="F1364" i="4" s="1"/>
  <c r="F1365" i="4" s="1"/>
  <c r="F1366" i="4" s="1"/>
  <c r="F1367" i="4" s="1"/>
  <c r="F1368" i="4" s="1"/>
  <c r="F1369" i="4" s="1"/>
  <c r="F1370" i="4" s="1"/>
  <c r="F1371" i="4" s="1"/>
  <c r="F1372" i="4" s="1"/>
  <c r="F1373" i="4" s="1"/>
  <c r="F1374" i="4" s="1"/>
  <c r="F1375" i="4" s="1"/>
  <c r="F1376" i="4" s="1"/>
  <c r="F1377" i="4" s="1"/>
  <c r="F1378" i="4" s="1"/>
  <c r="F1379" i="4" s="1"/>
  <c r="F1380" i="4" s="1"/>
  <c r="F1381" i="4" s="1"/>
  <c r="F1382" i="4" s="1"/>
  <c r="F1383" i="4" s="1"/>
  <c r="F1384" i="4" s="1"/>
  <c r="F1385" i="4" s="1"/>
  <c r="F1386" i="4" s="1"/>
  <c r="F1387" i="4" s="1"/>
  <c r="F1388" i="4" s="1"/>
  <c r="F1389" i="4" s="1"/>
  <c r="F1390" i="4" s="1"/>
  <c r="F1391" i="4" s="1"/>
  <c r="F1392" i="4" s="1"/>
  <c r="F1393" i="4" s="1"/>
  <c r="F1394" i="4" s="1"/>
  <c r="F1395" i="4" s="1"/>
  <c r="F1396" i="4" s="1"/>
  <c r="F1397" i="4" s="1"/>
  <c r="F1398" i="4" s="1"/>
  <c r="F1399" i="4" s="1"/>
  <c r="F1400" i="4" s="1"/>
  <c r="F1401" i="4" s="1"/>
  <c r="F1402" i="4" s="1"/>
  <c r="F1403" i="4" s="1"/>
  <c r="F1404" i="4" s="1"/>
  <c r="F1405" i="4" s="1"/>
  <c r="F1406" i="4" s="1"/>
  <c r="F1407" i="4" s="1"/>
  <c r="F1408" i="4" s="1"/>
  <c r="F1409" i="4" s="1"/>
  <c r="F1410" i="4" s="1"/>
  <c r="F1411" i="4" s="1"/>
  <c r="F1412" i="4" s="1"/>
  <c r="F1413" i="4" s="1"/>
  <c r="F1414" i="4" s="1"/>
  <c r="F1415" i="4" s="1"/>
  <c r="F1416" i="4" s="1"/>
  <c r="F1417" i="4" s="1"/>
  <c r="F1418" i="4" s="1"/>
  <c r="F1419" i="4" s="1"/>
  <c r="F1420" i="4" s="1"/>
  <c r="F1421" i="4" s="1"/>
  <c r="F1422" i="4" s="1"/>
  <c r="F1423" i="4" s="1"/>
  <c r="F1424" i="4" s="1"/>
  <c r="F1425" i="4" s="1"/>
  <c r="F1426" i="4" s="1"/>
  <c r="F1427" i="4" s="1"/>
  <c r="F1428" i="4" s="1"/>
  <c r="F1429" i="4" s="1"/>
  <c r="F1430" i="4" s="1"/>
  <c r="F1431" i="4" s="1"/>
  <c r="F1432" i="4" s="1"/>
  <c r="F1433" i="4" s="1"/>
  <c r="F1434" i="4" s="1"/>
  <c r="F1435" i="4" s="1"/>
  <c r="F1436" i="4" s="1"/>
  <c r="F1437" i="4" s="1"/>
  <c r="F1438" i="4" s="1"/>
  <c r="F1439" i="4" s="1"/>
  <c r="F1440" i="4" s="1"/>
  <c r="F1441" i="4" s="1"/>
  <c r="F1442" i="4" s="1"/>
  <c r="F1443" i="4" s="1"/>
  <c r="F1444" i="4" s="1"/>
  <c r="F1445" i="4" s="1"/>
  <c r="F1446" i="4" s="1"/>
  <c r="F1447" i="4" s="1"/>
  <c r="F1448" i="4" s="1"/>
  <c r="F1449" i="4" s="1"/>
  <c r="F1450" i="4" s="1"/>
  <c r="F1451" i="4" s="1"/>
  <c r="F1452" i="4" s="1"/>
  <c r="F1453" i="4" s="1"/>
  <c r="F1454" i="4" s="1"/>
  <c r="F1455" i="4" s="1"/>
  <c r="F1456" i="4" s="1"/>
  <c r="F1457" i="4" s="1"/>
  <c r="F1458" i="4" s="1"/>
  <c r="F1459" i="4" s="1"/>
  <c r="F1460" i="4" s="1"/>
  <c r="F1461" i="4" s="1"/>
  <c r="F1462" i="4" s="1"/>
  <c r="F1463" i="4" s="1"/>
  <c r="F1464" i="4" s="1"/>
  <c r="F1465" i="4" s="1"/>
  <c r="F1466" i="4" s="1"/>
  <c r="F1467" i="4" s="1"/>
  <c r="F1468" i="4" s="1"/>
  <c r="F1469" i="4" s="1"/>
  <c r="F1470" i="4" s="1"/>
  <c r="F1471" i="4" s="1"/>
  <c r="F1472" i="4" s="1"/>
  <c r="F1473" i="4" s="1"/>
  <c r="F1474" i="4" s="1"/>
  <c r="F1475" i="4" s="1"/>
  <c r="F1476" i="4" s="1"/>
  <c r="F1477" i="4" s="1"/>
  <c r="F1478" i="4" s="1"/>
  <c r="F1479" i="4" s="1"/>
  <c r="F1480" i="4" s="1"/>
  <c r="F1481" i="4" s="1"/>
  <c r="F1482" i="4" s="1"/>
  <c r="F1483" i="4" s="1"/>
  <c r="F1484" i="4" s="1"/>
  <c r="F1485" i="4" s="1"/>
  <c r="F1486" i="4" s="1"/>
  <c r="F1487" i="4" s="1"/>
  <c r="F1488" i="4" s="1"/>
  <c r="F1489" i="4" s="1"/>
  <c r="F1490" i="4" s="1"/>
  <c r="F1491" i="4" s="1"/>
  <c r="F1492" i="4" s="1"/>
  <c r="F1493" i="4" s="1"/>
  <c r="F1494" i="4" s="1"/>
  <c r="F1495" i="4" s="1"/>
  <c r="F1496" i="4" s="1"/>
  <c r="F1497" i="4" s="1"/>
  <c r="F1498" i="4" s="1"/>
  <c r="F1499" i="4" s="1"/>
  <c r="F1500" i="4" s="1"/>
  <c r="F1501" i="4" s="1"/>
  <c r="F1502" i="4" s="1"/>
  <c r="F1503" i="4" s="1"/>
  <c r="F1504" i="4" s="1"/>
  <c r="F1505" i="4" s="1"/>
  <c r="F1506" i="4" s="1"/>
  <c r="F1507" i="4" s="1"/>
  <c r="F1508" i="4" s="1"/>
  <c r="F1509" i="4" s="1"/>
  <c r="F1510" i="4" s="1"/>
  <c r="F1511" i="4" s="1"/>
  <c r="F1512" i="4" s="1"/>
  <c r="F1513" i="4" s="1"/>
  <c r="F1514" i="4" s="1"/>
  <c r="F1515" i="4" s="1"/>
  <c r="F1516" i="4" s="1"/>
  <c r="F1517" i="4" s="1"/>
  <c r="F1518" i="4" s="1"/>
  <c r="F1519" i="4" s="1"/>
  <c r="F1520" i="4" s="1"/>
  <c r="F1521" i="4" s="1"/>
  <c r="F1522" i="4" s="1"/>
  <c r="F1523" i="4" s="1"/>
  <c r="F1524" i="4" s="1"/>
  <c r="F1525" i="4" s="1"/>
  <c r="F1526" i="4" s="1"/>
  <c r="F1527" i="4" s="1"/>
  <c r="F1528" i="4" s="1"/>
  <c r="F1529" i="4" s="1"/>
  <c r="F1530" i="4" s="1"/>
  <c r="F1531" i="4" s="1"/>
  <c r="F1532" i="4" s="1"/>
  <c r="F1533" i="4" s="1"/>
  <c r="F1534" i="4" s="1"/>
  <c r="F1535" i="4" s="1"/>
  <c r="F1536" i="4" s="1"/>
  <c r="F1537" i="4" s="1"/>
  <c r="F1538" i="4" s="1"/>
  <c r="F1539" i="4" s="1"/>
  <c r="F1540" i="4" s="1"/>
  <c r="F1541" i="4" s="1"/>
  <c r="F1542" i="4" s="1"/>
  <c r="F1543" i="4" s="1"/>
  <c r="F1544" i="4" s="1"/>
  <c r="F1545" i="4" s="1"/>
  <c r="F1546" i="4" s="1"/>
  <c r="F1547" i="4" s="1"/>
  <c r="F1548" i="4" s="1"/>
  <c r="F1549" i="4" s="1"/>
  <c r="F1550" i="4" s="1"/>
  <c r="F1551" i="4" s="1"/>
  <c r="F1552" i="4" s="1"/>
  <c r="F1553" i="4" s="1"/>
  <c r="F1554" i="4" s="1"/>
  <c r="F1555" i="4" s="1"/>
  <c r="F1556" i="4" s="1"/>
  <c r="F1557" i="4" s="1"/>
  <c r="F1558" i="4" s="1"/>
  <c r="F1559" i="4" s="1"/>
  <c r="F1560" i="4" s="1"/>
  <c r="F1561" i="4" s="1"/>
  <c r="F1562" i="4" s="1"/>
  <c r="F1563" i="4" s="1"/>
  <c r="F1564" i="4" s="1"/>
  <c r="F1565" i="4" s="1"/>
  <c r="F1566" i="4" s="1"/>
  <c r="F1567" i="4" s="1"/>
  <c r="F1568" i="4" s="1"/>
  <c r="F1569" i="4" s="1"/>
  <c r="F1570" i="4" s="1"/>
  <c r="F1571" i="4" s="1"/>
  <c r="F1572" i="4" s="1"/>
  <c r="F1573" i="4" s="1"/>
  <c r="F1574" i="4" s="1"/>
  <c r="F1575" i="4" s="1"/>
  <c r="F1576" i="4" s="1"/>
  <c r="F1577" i="4" s="1"/>
  <c r="F1578" i="4" s="1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 s="1"/>
  <c r="F1593" i="4" s="1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 s="1"/>
  <c r="F1608" i="4" s="1"/>
  <c r="F1609" i="4" s="1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 s="1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 s="1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 s="1"/>
  <c r="F1653" i="4" s="1"/>
  <c r="F1654" i="4" s="1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 s="1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 s="1"/>
  <c r="F1683" i="4" s="1"/>
  <c r="F1684" i="4" s="1"/>
  <c r="F1685" i="4" s="1"/>
  <c r="F1686" i="4" s="1"/>
  <c r="F1687" i="4" s="1"/>
  <c r="F1688" i="4" s="1"/>
  <c r="F1689" i="4" s="1"/>
  <c r="F1690" i="4" s="1"/>
  <c r="F1691" i="4" s="1"/>
  <c r="F1692" i="4" s="1"/>
  <c r="F1693" i="4" s="1"/>
  <c r="F1694" i="4" s="1"/>
  <c r="F1695" i="4" s="1"/>
  <c r="F1696" i="4" s="1"/>
  <c r="F1697" i="4" s="1"/>
  <c r="F1698" i="4" s="1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 s="1"/>
  <c r="F1713" i="4" s="1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 s="1"/>
  <c r="F1728" i="4" s="1"/>
  <c r="F1729" i="4" s="1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 s="1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 s="1"/>
  <c r="F1758" i="4" s="1"/>
  <c r="F1759" i="4" s="1"/>
  <c r="F1760" i="4" s="1"/>
  <c r="F1761" i="4" s="1"/>
  <c r="F1762" i="4" s="1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 s="1"/>
  <c r="F1773" i="4" s="1"/>
  <c r="F1774" i="4" s="1"/>
  <c r="F1775" i="4" s="1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 s="1"/>
  <c r="F1788" i="4" s="1"/>
  <c r="F1789" i="4" s="1"/>
  <c r="F1790" i="4" s="1"/>
  <c r="F1791" i="4" s="1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 s="1"/>
  <c r="F1803" i="4" s="1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 s="1"/>
  <c r="F1818" i="4" s="1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 s="1"/>
  <c r="F1833" i="4" s="1"/>
  <c r="F1834" i="4" s="1"/>
  <c r="F1835" i="4" s="1"/>
  <c r="F1836" i="4" s="1"/>
  <c r="F1837" i="4" s="1"/>
  <c r="F1838" i="4" s="1"/>
  <c r="F1839" i="4" s="1"/>
  <c r="F1840" i="4" s="1"/>
  <c r="F1841" i="4" s="1"/>
  <c r="F1842" i="4" s="1"/>
  <c r="F1843" i="4" s="1"/>
  <c r="F1844" i="4" s="1"/>
  <c r="F1845" i="4" s="1"/>
  <c r="F1846" i="4" s="1"/>
  <c r="F1847" i="4" s="1"/>
  <c r="F1848" i="4" s="1"/>
  <c r="F1849" i="4" s="1"/>
  <c r="F1850" i="4" s="1"/>
  <c r="F1851" i="4" s="1"/>
  <c r="F1852" i="4" s="1"/>
  <c r="F1853" i="4" s="1"/>
  <c r="F1854" i="4" s="1"/>
  <c r="F1855" i="4" s="1"/>
  <c r="F1856" i="4" s="1"/>
  <c r="F1857" i="4" s="1"/>
  <c r="F1858" i="4" s="1"/>
  <c r="F1859" i="4" s="1"/>
  <c r="L9" i="3"/>
  <c r="K510" i="3"/>
  <c r="K50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216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9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G192" i="3"/>
  <c r="G196" i="3"/>
  <c r="G200" i="3"/>
  <c r="G204" i="3"/>
  <c r="G208" i="3"/>
  <c r="G212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F192" i="3"/>
  <c r="F196" i="3"/>
  <c r="F200" i="3"/>
  <c r="F204" i="3"/>
  <c r="F208" i="3"/>
  <c r="F212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9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9" i="3"/>
  <c r="A221" i="3"/>
  <c r="A225" i="3" s="1"/>
  <c r="A229" i="3" s="1"/>
  <c r="A233" i="3" s="1"/>
  <c r="A237" i="3" s="1"/>
  <c r="A241" i="3" s="1"/>
  <c r="A245" i="3" s="1"/>
  <c r="A249" i="3" s="1"/>
  <c r="A253" i="3" s="1"/>
  <c r="A257" i="3" s="1"/>
  <c r="A261" i="3" s="1"/>
  <c r="A265" i="3" s="1"/>
  <c r="A269" i="3" s="1"/>
  <c r="A273" i="3" s="1"/>
  <c r="A277" i="3" s="1"/>
  <c r="A281" i="3" s="1"/>
  <c r="A285" i="3" s="1"/>
  <c r="A289" i="3" s="1"/>
  <c r="A293" i="3" s="1"/>
  <c r="A297" i="3" s="1"/>
  <c r="A301" i="3" s="1"/>
  <c r="A305" i="3" s="1"/>
  <c r="A309" i="3" s="1"/>
  <c r="A313" i="3" s="1"/>
  <c r="A317" i="3" s="1"/>
  <c r="A321" i="3" s="1"/>
  <c r="A325" i="3" s="1"/>
  <c r="A329" i="3" s="1"/>
  <c r="A333" i="3" s="1"/>
  <c r="A337" i="3" s="1"/>
  <c r="A341" i="3" s="1"/>
  <c r="A345" i="3" s="1"/>
  <c r="A349" i="3" s="1"/>
  <c r="A353" i="3" s="1"/>
  <c r="A357" i="3" s="1"/>
  <c r="A361" i="3" s="1"/>
  <c r="A365" i="3" s="1"/>
  <c r="A369" i="3" s="1"/>
  <c r="A373" i="3" s="1"/>
  <c r="A377" i="3" s="1"/>
  <c r="A381" i="3" s="1"/>
  <c r="A385" i="3" s="1"/>
  <c r="A389" i="3" s="1"/>
  <c r="A393" i="3" s="1"/>
  <c r="A397" i="3" s="1"/>
  <c r="A401" i="3" s="1"/>
  <c r="A405" i="3" s="1"/>
  <c r="A409" i="3" s="1"/>
  <c r="A413" i="3" s="1"/>
  <c r="A417" i="3" s="1"/>
  <c r="A421" i="3" s="1"/>
  <c r="A425" i="3" s="1"/>
  <c r="A429" i="3" s="1"/>
  <c r="A433" i="3" s="1"/>
  <c r="A437" i="3" s="1"/>
  <c r="A441" i="3" s="1"/>
  <c r="A445" i="3" s="1"/>
  <c r="A449" i="3" s="1"/>
  <c r="A453" i="3" s="1"/>
  <c r="A457" i="3" s="1"/>
  <c r="A461" i="3" s="1"/>
  <c r="A465" i="3" s="1"/>
  <c r="A469" i="3" s="1"/>
  <c r="A473" i="3" s="1"/>
  <c r="A477" i="3" s="1"/>
  <c r="A481" i="3" s="1"/>
  <c r="A485" i="3" s="1"/>
  <c r="A489" i="3" s="1"/>
  <c r="A493" i="3" s="1"/>
  <c r="A497" i="3" s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328" i="1"/>
  <c r="D327" i="1"/>
  <c r="E327" i="1"/>
  <c r="F327" i="1" s="1"/>
  <c r="G327" i="1" s="1"/>
  <c r="H327" i="1" s="1"/>
  <c r="I327" i="1" s="1"/>
  <c r="J327" i="1" s="1"/>
  <c r="K327" i="1" s="1"/>
  <c r="L327" i="1" s="1"/>
  <c r="M327" i="1" s="1"/>
  <c r="N327" i="1" s="1"/>
  <c r="O327" i="1" s="1"/>
  <c r="P327" i="1" s="1"/>
  <c r="Q327" i="1" s="1"/>
  <c r="R327" i="1" s="1"/>
  <c r="S327" i="1" s="1"/>
  <c r="T327" i="1" s="1"/>
  <c r="U327" i="1" s="1"/>
  <c r="V327" i="1" s="1"/>
  <c r="W327" i="1" s="1"/>
  <c r="X327" i="1" s="1"/>
  <c r="Y327" i="1" s="1"/>
  <c r="Z327" i="1" s="1"/>
  <c r="AA327" i="1" s="1"/>
  <c r="AB327" i="1" s="1"/>
  <c r="AC327" i="1" s="1"/>
  <c r="AD327" i="1" s="1"/>
  <c r="AE327" i="1" s="1"/>
  <c r="AF327" i="1" s="1"/>
  <c r="AG327" i="1" s="1"/>
  <c r="AH327" i="1" s="1"/>
  <c r="AI327" i="1" s="1"/>
  <c r="AJ327" i="1" s="1"/>
  <c r="AK327" i="1" s="1"/>
  <c r="AL327" i="1" s="1"/>
  <c r="AM327" i="1" s="1"/>
  <c r="AN327" i="1" s="1"/>
  <c r="AO327" i="1" s="1"/>
  <c r="AP327" i="1" s="1"/>
  <c r="AQ327" i="1" s="1"/>
  <c r="AR327" i="1" s="1"/>
  <c r="AS327" i="1" s="1"/>
  <c r="AT327" i="1" s="1"/>
  <c r="AU327" i="1" s="1"/>
  <c r="AV327" i="1" s="1"/>
  <c r="AW327" i="1" s="1"/>
  <c r="AX327" i="1" s="1"/>
  <c r="AY327" i="1" s="1"/>
  <c r="AZ327" i="1" s="1"/>
  <c r="BA327" i="1" s="1"/>
  <c r="BB327" i="1" s="1"/>
  <c r="BC327" i="1" s="1"/>
  <c r="BD327" i="1" s="1"/>
  <c r="BE327" i="1" s="1"/>
  <c r="BF327" i="1" s="1"/>
  <c r="BG327" i="1" s="1"/>
  <c r="C327" i="1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G191" i="2"/>
  <c r="J191" i="2"/>
  <c r="K191" i="2"/>
  <c r="K192" i="2"/>
  <c r="K193" i="2"/>
  <c r="K194" i="2"/>
  <c r="G195" i="2"/>
  <c r="J195" i="2"/>
  <c r="K195" i="2"/>
  <c r="K196" i="2"/>
  <c r="K197" i="2"/>
  <c r="K198" i="2"/>
  <c r="G199" i="2"/>
  <c r="J199" i="2"/>
  <c r="K199" i="2"/>
  <c r="K200" i="2"/>
  <c r="K201" i="2"/>
  <c r="K202" i="2"/>
  <c r="G203" i="2"/>
  <c r="J203" i="2"/>
  <c r="K203" i="2"/>
  <c r="K204" i="2"/>
  <c r="K205" i="2"/>
  <c r="K206" i="2"/>
  <c r="G207" i="2"/>
  <c r="J207" i="2"/>
  <c r="K207" i="2"/>
  <c r="K208" i="2"/>
  <c r="K209" i="2"/>
  <c r="K210" i="2"/>
  <c r="G211" i="2"/>
  <c r="J211" i="2"/>
  <c r="K211" i="2"/>
  <c r="K212" i="2"/>
  <c r="K213" i="2"/>
  <c r="K214" i="2"/>
  <c r="G215" i="2"/>
  <c r="J215" i="2"/>
  <c r="K215" i="2"/>
  <c r="G216" i="2"/>
  <c r="J216" i="2"/>
  <c r="K216" i="2"/>
  <c r="G217" i="2"/>
  <c r="J217" i="2"/>
  <c r="K217" i="2"/>
  <c r="G218" i="2"/>
  <c r="J218" i="2"/>
  <c r="K218" i="2"/>
  <c r="G219" i="2"/>
  <c r="J219" i="2"/>
  <c r="K219" i="2"/>
  <c r="D220" i="2"/>
  <c r="G220" i="2"/>
  <c r="J220" i="2"/>
  <c r="G221" i="2"/>
  <c r="J221" i="2"/>
  <c r="G222" i="2"/>
  <c r="J222" i="2"/>
  <c r="G223" i="2"/>
  <c r="J223" i="2"/>
  <c r="D224" i="2"/>
  <c r="D228" i="2" s="1"/>
  <c r="D232" i="2" s="1"/>
  <c r="D236" i="2" s="1"/>
  <c r="G224" i="2"/>
  <c r="J224" i="2"/>
  <c r="G225" i="2"/>
  <c r="J225" i="2"/>
  <c r="G226" i="2"/>
  <c r="J226" i="2"/>
  <c r="G227" i="2"/>
  <c r="J227" i="2"/>
  <c r="G228" i="2"/>
  <c r="J228" i="2"/>
  <c r="G229" i="2"/>
  <c r="J229" i="2"/>
  <c r="G230" i="2"/>
  <c r="J230" i="2"/>
  <c r="G231" i="2"/>
  <c r="J231" i="2"/>
  <c r="G232" i="2"/>
  <c r="J232" i="2"/>
  <c r="G233" i="2"/>
  <c r="J233" i="2"/>
  <c r="G234" i="2"/>
  <c r="J234" i="2"/>
  <c r="G235" i="2"/>
  <c r="J235" i="2"/>
  <c r="G236" i="2"/>
  <c r="J236" i="2"/>
  <c r="G237" i="2"/>
  <c r="J237" i="2"/>
  <c r="G238" i="2"/>
  <c r="J238" i="2"/>
  <c r="G239" i="2"/>
  <c r="J239" i="2"/>
  <c r="D240" i="2"/>
  <c r="D244" i="2" s="1"/>
  <c r="D248" i="2" s="1"/>
  <c r="G240" i="2"/>
  <c r="J240" i="2"/>
  <c r="G241" i="2"/>
  <c r="J241" i="2"/>
  <c r="G242" i="2"/>
  <c r="J242" i="2"/>
  <c r="G243" i="2"/>
  <c r="J243" i="2"/>
  <c r="G244" i="2"/>
  <c r="J244" i="2"/>
  <c r="G245" i="2"/>
  <c r="J245" i="2"/>
  <c r="G246" i="2"/>
  <c r="J246" i="2"/>
  <c r="G247" i="2"/>
  <c r="J247" i="2"/>
  <c r="G248" i="2"/>
  <c r="J248" i="2"/>
  <c r="G249" i="2"/>
  <c r="J249" i="2"/>
  <c r="G250" i="2"/>
  <c r="J250" i="2"/>
  <c r="G251" i="2"/>
  <c r="J251" i="2"/>
  <c r="D252" i="2"/>
  <c r="D256" i="2" s="1"/>
  <c r="D260" i="2" s="1"/>
  <c r="D264" i="2" s="1"/>
  <c r="D268" i="2" s="1"/>
  <c r="D272" i="2" s="1"/>
  <c r="D276" i="2" s="1"/>
  <c r="D280" i="2" s="1"/>
  <c r="D284" i="2" s="1"/>
  <c r="D288" i="2" s="1"/>
  <c r="D292" i="2" s="1"/>
  <c r="D296" i="2" s="1"/>
  <c r="D300" i="2" s="1"/>
  <c r="D304" i="2" s="1"/>
  <c r="D308" i="2" s="1"/>
  <c r="D312" i="2" s="1"/>
  <c r="D316" i="2" s="1"/>
  <c r="D320" i="2" s="1"/>
  <c r="D324" i="2" s="1"/>
  <c r="D328" i="2" s="1"/>
  <c r="D332" i="2" s="1"/>
  <c r="D336" i="2" s="1"/>
  <c r="D340" i="2" s="1"/>
  <c r="D344" i="2" s="1"/>
  <c r="D348" i="2" s="1"/>
  <c r="D352" i="2" s="1"/>
  <c r="D356" i="2" s="1"/>
  <c r="D360" i="2" s="1"/>
  <c r="D364" i="2" s="1"/>
  <c r="D368" i="2" s="1"/>
  <c r="D372" i="2" s="1"/>
  <c r="D376" i="2" s="1"/>
  <c r="D380" i="2" s="1"/>
  <c r="D384" i="2" s="1"/>
  <c r="D388" i="2" s="1"/>
  <c r="D392" i="2" s="1"/>
  <c r="D396" i="2" s="1"/>
  <c r="D400" i="2" s="1"/>
  <c r="D404" i="2" s="1"/>
  <c r="D408" i="2" s="1"/>
  <c r="D412" i="2" s="1"/>
  <c r="D416" i="2" s="1"/>
  <c r="D420" i="2" s="1"/>
  <c r="D424" i="2" s="1"/>
  <c r="D428" i="2" s="1"/>
  <c r="D432" i="2" s="1"/>
  <c r="D436" i="2" s="1"/>
  <c r="D440" i="2" s="1"/>
  <c r="D444" i="2" s="1"/>
  <c r="D448" i="2" s="1"/>
  <c r="D452" i="2" s="1"/>
  <c r="D456" i="2" s="1"/>
  <c r="D460" i="2" s="1"/>
  <c r="D464" i="2" s="1"/>
  <c r="D468" i="2" s="1"/>
  <c r="D472" i="2" s="1"/>
  <c r="D476" i="2" s="1"/>
  <c r="D480" i="2" s="1"/>
  <c r="D484" i="2" s="1"/>
  <c r="D488" i="2" s="1"/>
  <c r="D492" i="2" s="1"/>
  <c r="D496" i="2" s="1"/>
  <c r="G252" i="2"/>
  <c r="J252" i="2"/>
  <c r="G253" i="2"/>
  <c r="J253" i="2"/>
  <c r="G254" i="2"/>
  <c r="J254" i="2"/>
  <c r="G255" i="2"/>
  <c r="J255" i="2"/>
  <c r="G256" i="2"/>
  <c r="J256" i="2"/>
  <c r="G257" i="2"/>
  <c r="J257" i="2"/>
  <c r="G258" i="2"/>
  <c r="J258" i="2"/>
  <c r="G259" i="2"/>
  <c r="J259" i="2"/>
  <c r="G260" i="2"/>
  <c r="J260" i="2"/>
  <c r="G261" i="2"/>
  <c r="J261" i="2"/>
  <c r="G262" i="2"/>
  <c r="J262" i="2"/>
  <c r="G263" i="2"/>
  <c r="J263" i="2"/>
  <c r="G264" i="2"/>
  <c r="J264" i="2"/>
  <c r="G265" i="2"/>
  <c r="J265" i="2"/>
  <c r="G266" i="2"/>
  <c r="J266" i="2"/>
  <c r="G267" i="2"/>
  <c r="J267" i="2"/>
  <c r="G268" i="2"/>
  <c r="J268" i="2"/>
  <c r="G269" i="2"/>
  <c r="J269" i="2"/>
  <c r="G270" i="2"/>
  <c r="J270" i="2"/>
  <c r="G271" i="2"/>
  <c r="J271" i="2"/>
  <c r="G272" i="2"/>
  <c r="J272" i="2"/>
  <c r="G273" i="2"/>
  <c r="J273" i="2"/>
  <c r="G274" i="2"/>
  <c r="J274" i="2"/>
  <c r="G275" i="2"/>
  <c r="J275" i="2"/>
  <c r="G276" i="2"/>
  <c r="J276" i="2"/>
  <c r="G277" i="2"/>
  <c r="J277" i="2"/>
  <c r="G278" i="2"/>
  <c r="J278" i="2"/>
  <c r="G279" i="2"/>
  <c r="J279" i="2"/>
  <c r="G280" i="2"/>
  <c r="J280" i="2"/>
  <c r="G281" i="2"/>
  <c r="J281" i="2"/>
  <c r="G282" i="2"/>
  <c r="J282" i="2"/>
  <c r="G283" i="2"/>
  <c r="J283" i="2"/>
  <c r="G284" i="2"/>
  <c r="J284" i="2"/>
  <c r="G285" i="2"/>
  <c r="J285" i="2"/>
  <c r="G286" i="2"/>
  <c r="J286" i="2"/>
  <c r="G287" i="2"/>
  <c r="J287" i="2"/>
  <c r="G288" i="2"/>
  <c r="J288" i="2"/>
  <c r="G289" i="2"/>
  <c r="J289" i="2"/>
  <c r="G290" i="2"/>
  <c r="J290" i="2"/>
  <c r="G291" i="2"/>
  <c r="J291" i="2"/>
  <c r="G292" i="2"/>
  <c r="J292" i="2"/>
  <c r="G293" i="2"/>
  <c r="J293" i="2"/>
  <c r="G294" i="2"/>
  <c r="J294" i="2"/>
  <c r="G295" i="2"/>
  <c r="J295" i="2"/>
  <c r="G296" i="2"/>
  <c r="J296" i="2"/>
  <c r="G297" i="2"/>
  <c r="J297" i="2"/>
  <c r="G298" i="2"/>
  <c r="J298" i="2"/>
  <c r="G299" i="2"/>
  <c r="J299" i="2"/>
  <c r="G300" i="2"/>
  <c r="J300" i="2"/>
  <c r="G301" i="2"/>
  <c r="J301" i="2"/>
  <c r="G302" i="2"/>
  <c r="J302" i="2"/>
  <c r="G303" i="2"/>
  <c r="J303" i="2"/>
  <c r="G304" i="2"/>
  <c r="J304" i="2"/>
  <c r="G305" i="2"/>
  <c r="J305" i="2"/>
  <c r="G306" i="2"/>
  <c r="J306" i="2"/>
  <c r="G307" i="2"/>
  <c r="J307" i="2"/>
  <c r="G308" i="2"/>
  <c r="J308" i="2"/>
  <c r="G309" i="2"/>
  <c r="J309" i="2"/>
  <c r="G310" i="2"/>
  <c r="J310" i="2"/>
  <c r="G311" i="2"/>
  <c r="J311" i="2"/>
  <c r="G312" i="2"/>
  <c r="J312" i="2"/>
  <c r="G313" i="2"/>
  <c r="J313" i="2"/>
  <c r="G314" i="2"/>
  <c r="J314" i="2"/>
  <c r="G315" i="2"/>
  <c r="J315" i="2"/>
  <c r="G316" i="2"/>
  <c r="J316" i="2"/>
  <c r="G317" i="2"/>
  <c r="J317" i="2"/>
  <c r="G318" i="2"/>
  <c r="J318" i="2"/>
  <c r="G319" i="2"/>
  <c r="J319" i="2"/>
  <c r="G320" i="2"/>
  <c r="J320" i="2"/>
  <c r="G321" i="2"/>
  <c r="J321" i="2"/>
  <c r="G322" i="2"/>
  <c r="J322" i="2"/>
  <c r="G323" i="2"/>
  <c r="J323" i="2"/>
  <c r="G324" i="2"/>
  <c r="J324" i="2"/>
  <c r="G325" i="2"/>
  <c r="J325" i="2"/>
  <c r="G326" i="2"/>
  <c r="J326" i="2"/>
  <c r="G327" i="2"/>
  <c r="J327" i="2"/>
  <c r="G328" i="2"/>
  <c r="J328" i="2"/>
  <c r="G329" i="2"/>
  <c r="J329" i="2"/>
  <c r="G330" i="2"/>
  <c r="J330" i="2"/>
  <c r="G331" i="2"/>
  <c r="J331" i="2"/>
  <c r="G332" i="2"/>
  <c r="J332" i="2"/>
  <c r="G333" i="2"/>
  <c r="J333" i="2"/>
  <c r="G334" i="2"/>
  <c r="J334" i="2"/>
  <c r="G335" i="2"/>
  <c r="J335" i="2"/>
  <c r="G336" i="2"/>
  <c r="J336" i="2"/>
  <c r="G337" i="2"/>
  <c r="J337" i="2"/>
  <c r="G338" i="2"/>
  <c r="J338" i="2"/>
  <c r="G339" i="2"/>
  <c r="J339" i="2"/>
  <c r="G340" i="2"/>
  <c r="J340" i="2"/>
  <c r="G341" i="2"/>
  <c r="J341" i="2"/>
  <c r="G342" i="2"/>
  <c r="J342" i="2"/>
  <c r="G343" i="2"/>
  <c r="J343" i="2"/>
  <c r="G344" i="2"/>
  <c r="J344" i="2"/>
  <c r="G345" i="2"/>
  <c r="J345" i="2"/>
  <c r="G346" i="2"/>
  <c r="J346" i="2"/>
  <c r="G347" i="2"/>
  <c r="J347" i="2"/>
  <c r="G348" i="2"/>
  <c r="J348" i="2"/>
  <c r="G349" i="2"/>
  <c r="J349" i="2"/>
  <c r="G350" i="2"/>
  <c r="J350" i="2"/>
  <c r="G351" i="2"/>
  <c r="J351" i="2"/>
  <c r="G352" i="2"/>
  <c r="J352" i="2"/>
  <c r="G353" i="2"/>
  <c r="J353" i="2"/>
  <c r="G354" i="2"/>
  <c r="J354" i="2"/>
  <c r="G355" i="2"/>
  <c r="J355" i="2"/>
  <c r="G356" i="2"/>
  <c r="J356" i="2"/>
  <c r="G357" i="2"/>
  <c r="J357" i="2"/>
  <c r="G358" i="2"/>
  <c r="J358" i="2"/>
  <c r="G359" i="2"/>
  <c r="J359" i="2"/>
  <c r="G360" i="2"/>
  <c r="J360" i="2"/>
  <c r="G361" i="2"/>
  <c r="J361" i="2"/>
  <c r="G362" i="2"/>
  <c r="J362" i="2"/>
  <c r="G363" i="2"/>
  <c r="J363" i="2"/>
  <c r="G364" i="2"/>
  <c r="J364" i="2"/>
  <c r="G365" i="2"/>
  <c r="J365" i="2"/>
  <c r="G366" i="2"/>
  <c r="J366" i="2"/>
  <c r="G367" i="2"/>
  <c r="J367" i="2"/>
  <c r="G368" i="2"/>
  <c r="J368" i="2"/>
  <c r="G369" i="2"/>
  <c r="J369" i="2"/>
  <c r="G370" i="2"/>
  <c r="J370" i="2"/>
  <c r="G371" i="2"/>
  <c r="J371" i="2"/>
  <c r="G372" i="2"/>
  <c r="J372" i="2"/>
  <c r="G373" i="2"/>
  <c r="J373" i="2"/>
  <c r="G374" i="2"/>
  <c r="J374" i="2"/>
  <c r="G375" i="2"/>
  <c r="J375" i="2"/>
  <c r="G376" i="2"/>
  <c r="J376" i="2"/>
  <c r="G377" i="2"/>
  <c r="J377" i="2"/>
  <c r="G378" i="2"/>
  <c r="J378" i="2"/>
  <c r="G379" i="2"/>
  <c r="J379" i="2"/>
  <c r="G380" i="2"/>
  <c r="J380" i="2"/>
  <c r="G381" i="2"/>
  <c r="J381" i="2"/>
  <c r="G382" i="2"/>
  <c r="J382" i="2"/>
  <c r="G383" i="2"/>
  <c r="J383" i="2"/>
  <c r="G384" i="2"/>
  <c r="J384" i="2"/>
  <c r="G385" i="2"/>
  <c r="J385" i="2"/>
  <c r="G386" i="2"/>
  <c r="J386" i="2"/>
  <c r="G387" i="2"/>
  <c r="J387" i="2"/>
  <c r="G388" i="2"/>
  <c r="J388" i="2"/>
  <c r="G389" i="2"/>
  <c r="J389" i="2"/>
  <c r="G390" i="2"/>
  <c r="J390" i="2"/>
  <c r="G391" i="2"/>
  <c r="J391" i="2"/>
  <c r="G392" i="2"/>
  <c r="J392" i="2"/>
  <c r="G393" i="2"/>
  <c r="J393" i="2"/>
  <c r="G394" i="2"/>
  <c r="J394" i="2"/>
  <c r="G395" i="2"/>
  <c r="J395" i="2"/>
  <c r="G396" i="2"/>
  <c r="J396" i="2"/>
  <c r="G397" i="2"/>
  <c r="J397" i="2"/>
  <c r="G398" i="2"/>
  <c r="J398" i="2"/>
  <c r="G399" i="2"/>
  <c r="J399" i="2"/>
  <c r="G400" i="2"/>
  <c r="J400" i="2"/>
  <c r="G401" i="2"/>
  <c r="J401" i="2"/>
  <c r="G402" i="2"/>
  <c r="J402" i="2"/>
  <c r="G403" i="2"/>
  <c r="J403" i="2"/>
  <c r="G404" i="2"/>
  <c r="J404" i="2"/>
  <c r="G405" i="2"/>
  <c r="J405" i="2"/>
  <c r="G406" i="2"/>
  <c r="J406" i="2"/>
  <c r="G407" i="2"/>
  <c r="J407" i="2"/>
  <c r="G408" i="2"/>
  <c r="J408" i="2"/>
  <c r="G409" i="2"/>
  <c r="J409" i="2"/>
  <c r="G410" i="2"/>
  <c r="J410" i="2"/>
  <c r="G411" i="2"/>
  <c r="J411" i="2"/>
  <c r="G412" i="2"/>
  <c r="J412" i="2"/>
  <c r="G413" i="2"/>
  <c r="J413" i="2"/>
  <c r="G414" i="2"/>
  <c r="J414" i="2"/>
  <c r="G415" i="2"/>
  <c r="J415" i="2"/>
  <c r="G416" i="2"/>
  <c r="J416" i="2"/>
  <c r="G417" i="2"/>
  <c r="J417" i="2"/>
  <c r="G418" i="2"/>
  <c r="J418" i="2"/>
  <c r="G419" i="2"/>
  <c r="J419" i="2"/>
  <c r="G420" i="2"/>
  <c r="J420" i="2"/>
  <c r="G421" i="2"/>
  <c r="J421" i="2"/>
  <c r="G422" i="2"/>
  <c r="J422" i="2"/>
  <c r="G423" i="2"/>
  <c r="J423" i="2"/>
  <c r="G424" i="2"/>
  <c r="J424" i="2"/>
  <c r="G425" i="2"/>
  <c r="J425" i="2"/>
  <c r="G426" i="2"/>
  <c r="J426" i="2"/>
  <c r="G427" i="2"/>
  <c r="J427" i="2"/>
  <c r="G428" i="2"/>
  <c r="J428" i="2"/>
  <c r="G429" i="2"/>
  <c r="J429" i="2"/>
  <c r="G430" i="2"/>
  <c r="J430" i="2"/>
  <c r="G431" i="2"/>
  <c r="J431" i="2"/>
  <c r="G432" i="2"/>
  <c r="J432" i="2"/>
  <c r="G433" i="2"/>
  <c r="J433" i="2"/>
  <c r="G434" i="2"/>
  <c r="J434" i="2"/>
  <c r="G435" i="2"/>
  <c r="J435" i="2"/>
  <c r="G436" i="2"/>
  <c r="J436" i="2"/>
  <c r="G437" i="2"/>
  <c r="J437" i="2"/>
  <c r="G438" i="2"/>
  <c r="J438" i="2"/>
  <c r="G439" i="2"/>
  <c r="J439" i="2"/>
  <c r="G440" i="2"/>
  <c r="J440" i="2"/>
  <c r="G441" i="2"/>
  <c r="J441" i="2"/>
  <c r="G442" i="2"/>
  <c r="J442" i="2"/>
  <c r="G443" i="2"/>
  <c r="J443" i="2"/>
  <c r="G444" i="2"/>
  <c r="J444" i="2"/>
  <c r="G445" i="2"/>
  <c r="J445" i="2"/>
  <c r="G446" i="2"/>
  <c r="J446" i="2"/>
  <c r="G447" i="2"/>
  <c r="J447" i="2"/>
  <c r="G448" i="2"/>
  <c r="J448" i="2"/>
  <c r="G449" i="2"/>
  <c r="J449" i="2"/>
  <c r="G450" i="2"/>
  <c r="J450" i="2"/>
  <c r="G451" i="2"/>
  <c r="J451" i="2"/>
  <c r="G452" i="2"/>
  <c r="J452" i="2"/>
  <c r="G453" i="2"/>
  <c r="J453" i="2"/>
  <c r="G454" i="2"/>
  <c r="J454" i="2"/>
  <c r="G455" i="2"/>
  <c r="J455" i="2"/>
  <c r="G456" i="2"/>
  <c r="J456" i="2"/>
  <c r="G457" i="2"/>
  <c r="J457" i="2"/>
  <c r="G458" i="2"/>
  <c r="J458" i="2"/>
  <c r="G459" i="2"/>
  <c r="J459" i="2"/>
  <c r="G460" i="2"/>
  <c r="J460" i="2"/>
  <c r="G461" i="2"/>
  <c r="J461" i="2"/>
  <c r="G462" i="2"/>
  <c r="J462" i="2"/>
  <c r="G463" i="2"/>
  <c r="J463" i="2"/>
  <c r="G464" i="2"/>
  <c r="J464" i="2"/>
  <c r="G465" i="2"/>
  <c r="J465" i="2"/>
  <c r="G466" i="2"/>
  <c r="J466" i="2"/>
  <c r="G467" i="2"/>
  <c r="J467" i="2"/>
  <c r="G468" i="2"/>
  <c r="J468" i="2"/>
  <c r="G469" i="2"/>
  <c r="J469" i="2"/>
  <c r="G470" i="2"/>
  <c r="J470" i="2"/>
  <c r="G471" i="2"/>
  <c r="J471" i="2"/>
  <c r="G472" i="2"/>
  <c r="J472" i="2"/>
  <c r="G473" i="2"/>
  <c r="J473" i="2"/>
  <c r="G474" i="2"/>
  <c r="J474" i="2"/>
  <c r="G475" i="2"/>
  <c r="J475" i="2"/>
  <c r="G476" i="2"/>
  <c r="J476" i="2"/>
  <c r="G477" i="2"/>
  <c r="J477" i="2"/>
  <c r="G478" i="2"/>
  <c r="J478" i="2"/>
  <c r="G479" i="2"/>
  <c r="J479" i="2"/>
  <c r="G480" i="2"/>
  <c r="J480" i="2"/>
  <c r="G481" i="2"/>
  <c r="J481" i="2"/>
  <c r="G482" i="2"/>
  <c r="J482" i="2"/>
  <c r="G483" i="2"/>
  <c r="J483" i="2"/>
  <c r="G484" i="2"/>
  <c r="J484" i="2"/>
  <c r="G485" i="2"/>
  <c r="J485" i="2"/>
  <c r="G486" i="2"/>
  <c r="J486" i="2"/>
  <c r="G487" i="2"/>
  <c r="J487" i="2"/>
  <c r="G488" i="2"/>
  <c r="J488" i="2"/>
  <c r="G489" i="2"/>
  <c r="J489" i="2"/>
  <c r="G490" i="2"/>
  <c r="J490" i="2"/>
  <c r="G491" i="2"/>
  <c r="J491" i="2"/>
  <c r="G492" i="2"/>
  <c r="J492" i="2"/>
  <c r="G493" i="2"/>
  <c r="J493" i="2"/>
  <c r="G494" i="2"/>
  <c r="J494" i="2"/>
  <c r="G495" i="2"/>
  <c r="J495" i="2"/>
  <c r="G496" i="2"/>
  <c r="J496" i="2"/>
  <c r="G497" i="2"/>
  <c r="J497" i="2"/>
  <c r="G498" i="2"/>
  <c r="J498" i="2"/>
  <c r="G499" i="2"/>
  <c r="J499" i="2"/>
  <c r="G500" i="2"/>
  <c r="J500" i="2"/>
  <c r="G501" i="2"/>
  <c r="J501" i="2"/>
  <c r="G502" i="2"/>
  <c r="J502" i="2"/>
  <c r="G503" i="2"/>
  <c r="J503" i="2"/>
  <c r="L10" i="4" l="1"/>
  <c r="J12" i="4"/>
  <c r="J13" i="4" s="1"/>
  <c r="L11" i="4"/>
  <c r="M132" i="4"/>
  <c r="Q132" i="4" s="1"/>
  <c r="R133" i="4"/>
  <c r="M135" i="4"/>
  <c r="Q135" i="4" s="1"/>
  <c r="M143" i="4"/>
  <c r="Q143" i="4" s="1"/>
  <c r="M145" i="4"/>
  <c r="Q145" i="4" s="1"/>
  <c r="M172" i="4"/>
  <c r="Q172" i="4" s="1"/>
  <c r="M174" i="4"/>
  <c r="Q174" i="4" s="1"/>
  <c r="M184" i="4"/>
  <c r="Q184" i="4" s="1"/>
  <c r="M188" i="4"/>
  <c r="Q188" i="4" s="1"/>
  <c r="M192" i="4"/>
  <c r="Q192" i="4" s="1"/>
  <c r="M210" i="4"/>
  <c r="Q210" i="4" s="1"/>
  <c r="M224" i="4"/>
  <c r="Q224" i="4" s="1"/>
  <c r="M231" i="4"/>
  <c r="Q231" i="4" s="1"/>
  <c r="R239" i="4"/>
  <c r="R240" i="4"/>
  <c r="M247" i="4"/>
  <c r="Q247" i="4" s="1"/>
  <c r="M279" i="4"/>
  <c r="Q279" i="4" s="1"/>
  <c r="R286" i="4"/>
  <c r="R285" i="4"/>
  <c r="M294" i="4"/>
  <c r="Q294" i="4" s="1"/>
  <c r="M308" i="4"/>
  <c r="Q308" i="4" s="1"/>
  <c r="L9" i="4"/>
  <c r="R58" i="4"/>
  <c r="M205" i="4"/>
  <c r="Q205" i="4" s="1"/>
  <c r="M237" i="4"/>
  <c r="Q237" i="4" s="1"/>
  <c r="R121" i="4"/>
  <c r="M245" i="4"/>
  <c r="Q245" i="4" s="1"/>
  <c r="M136" i="4"/>
  <c r="Q136" i="4" s="1"/>
  <c r="M257" i="4"/>
  <c r="Q257" i="4" s="1"/>
  <c r="R139" i="4"/>
  <c r="M280" i="4"/>
  <c r="Q280" i="4" s="1"/>
  <c r="M286" i="4"/>
  <c r="Q286" i="4" s="1"/>
  <c r="M296" i="4"/>
  <c r="Q296" i="4" s="1"/>
  <c r="M299" i="4"/>
  <c r="Q299" i="4" s="1"/>
  <c r="M180" i="4"/>
  <c r="Q180" i="4" s="1"/>
  <c r="R186" i="4"/>
  <c r="M187" i="4"/>
  <c r="Q187" i="4" s="1"/>
  <c r="M195" i="4"/>
  <c r="Q195" i="4" s="1"/>
  <c r="M196" i="4"/>
  <c r="Q196" i="4" s="1"/>
  <c r="M325" i="4"/>
  <c r="Q325" i="4" s="1"/>
  <c r="M327" i="4"/>
  <c r="Q327" i="4" s="1"/>
  <c r="M328" i="4"/>
  <c r="Q328" i="4" s="1"/>
  <c r="M218" i="4"/>
  <c r="Q218" i="4" s="1"/>
  <c r="R220" i="4"/>
  <c r="R227" i="4"/>
  <c r="R232" i="4"/>
  <c r="R233" i="4"/>
  <c r="M240" i="4"/>
  <c r="Q240" i="4" s="1"/>
  <c r="M255" i="4"/>
  <c r="Q255" i="4" s="1"/>
  <c r="M376" i="4"/>
  <c r="Q376" i="4" s="1"/>
  <c r="R270" i="4"/>
  <c r="M391" i="4"/>
  <c r="Q391" i="4" s="1"/>
  <c r="M316" i="4"/>
  <c r="Q316" i="4" s="1"/>
  <c r="M454" i="4"/>
  <c r="Q454" i="4" s="1"/>
  <c r="R9" i="4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R46" i="4"/>
  <c r="R48" i="4"/>
  <c r="R50" i="4"/>
  <c r="R52" i="4"/>
  <c r="R54" i="4"/>
  <c r="M193" i="4"/>
  <c r="Q193" i="4" s="1"/>
  <c r="M199" i="4"/>
  <c r="Q199" i="4" s="1"/>
  <c r="R93" i="4"/>
  <c r="R95" i="4"/>
  <c r="R97" i="4"/>
  <c r="R99" i="4"/>
  <c r="R101" i="4"/>
  <c r="R103" i="4"/>
  <c r="R122" i="4"/>
  <c r="M250" i="4"/>
  <c r="Q250" i="4" s="1"/>
  <c r="R142" i="4"/>
  <c r="R145" i="4"/>
  <c r="R149" i="4"/>
  <c r="R162" i="4"/>
  <c r="M283" i="4"/>
  <c r="Q283" i="4" s="1"/>
  <c r="M165" i="4"/>
  <c r="Q165" i="4" s="1"/>
  <c r="M288" i="4"/>
  <c r="Q288" i="4" s="1"/>
  <c r="M297" i="4"/>
  <c r="Q297" i="4" s="1"/>
  <c r="M179" i="4"/>
  <c r="Q179" i="4" s="1"/>
  <c r="M181" i="4"/>
  <c r="Q181" i="4" s="1"/>
  <c r="M309" i="4"/>
  <c r="Q309" i="4" s="1"/>
  <c r="M314" i="4"/>
  <c r="Q314" i="4" s="1"/>
  <c r="M329" i="4"/>
  <c r="Q329" i="4" s="1"/>
  <c r="M217" i="4"/>
  <c r="Q217" i="4" s="1"/>
  <c r="M233" i="4"/>
  <c r="Q233" i="4" s="1"/>
  <c r="M256" i="4"/>
  <c r="Q256" i="4" s="1"/>
  <c r="R268" i="4"/>
  <c r="M399" i="4"/>
  <c r="Q399" i="4" s="1"/>
  <c r="M302" i="4"/>
  <c r="Q302" i="4" s="1"/>
  <c r="M305" i="4"/>
  <c r="Q305" i="4" s="1"/>
  <c r="M349" i="4"/>
  <c r="Q349" i="4" s="1"/>
  <c r="M479" i="4"/>
  <c r="Q479" i="4" s="1"/>
  <c r="M407" i="4"/>
  <c r="Q407" i="4" s="1"/>
  <c r="M441" i="4"/>
  <c r="Q441" i="4" s="1"/>
  <c r="R453" i="4"/>
  <c r="R454" i="4"/>
  <c r="M699" i="4"/>
  <c r="Q699" i="4" s="1"/>
  <c r="M183" i="4"/>
  <c r="Q183" i="4" s="1"/>
  <c r="R106" i="4"/>
  <c r="R114" i="4"/>
  <c r="M243" i="4"/>
  <c r="Q243" i="4" s="1"/>
  <c r="M253" i="4"/>
  <c r="Q253" i="4" s="1"/>
  <c r="M134" i="4"/>
  <c r="Q134" i="4" s="1"/>
  <c r="R135" i="4"/>
  <c r="M269" i="4"/>
  <c r="Q269" i="4" s="1"/>
  <c r="M158" i="4"/>
  <c r="Q158" i="4" s="1"/>
  <c r="M291" i="4"/>
  <c r="Q291" i="4" s="1"/>
  <c r="M303" i="4"/>
  <c r="Q303" i="4" s="1"/>
  <c r="M185" i="4"/>
  <c r="Q185" i="4" s="1"/>
  <c r="M310" i="4"/>
  <c r="Q310" i="4" s="1"/>
  <c r="M212" i="4"/>
  <c r="Q212" i="4" s="1"/>
  <c r="M225" i="4"/>
  <c r="Q225" i="4" s="1"/>
  <c r="M239" i="4"/>
  <c r="Q239" i="4" s="1"/>
  <c r="M258" i="4"/>
  <c r="Q258" i="4" s="1"/>
  <c r="M346" i="4"/>
  <c r="Q346" i="4" s="1"/>
  <c r="M472" i="4"/>
  <c r="Q472" i="4" s="1"/>
  <c r="M220" i="4"/>
  <c r="Q220" i="4" s="1"/>
  <c r="M227" i="4"/>
  <c r="Q227" i="4" s="1"/>
  <c r="M235" i="4"/>
  <c r="Q235" i="4" s="1"/>
  <c r="M249" i="4"/>
  <c r="Q249" i="4" s="1"/>
  <c r="R131" i="4"/>
  <c r="M266" i="4"/>
  <c r="Q266" i="4" s="1"/>
  <c r="R170" i="4"/>
  <c r="R173" i="4"/>
  <c r="M306" i="4"/>
  <c r="Q306" i="4" s="1"/>
  <c r="M214" i="4"/>
  <c r="Q214" i="4" s="1"/>
  <c r="M232" i="4"/>
  <c r="Q232" i="4" s="1"/>
  <c r="M244" i="4"/>
  <c r="Q244" i="4" s="1"/>
  <c r="M251" i="4"/>
  <c r="Q251" i="4" s="1"/>
  <c r="M254" i="4"/>
  <c r="Q254" i="4" s="1"/>
  <c r="M276" i="4"/>
  <c r="Q276" i="4" s="1"/>
  <c r="M301" i="4"/>
  <c r="Q301" i="4" s="1"/>
  <c r="M425" i="4"/>
  <c r="Q425" i="4" s="1"/>
  <c r="M439" i="4"/>
  <c r="Q439" i="4" s="1"/>
  <c r="M206" i="4"/>
  <c r="Q206" i="4" s="1"/>
  <c r="M208" i="4"/>
  <c r="Q208" i="4" s="1"/>
  <c r="M230" i="4"/>
  <c r="Q230" i="4" s="1"/>
  <c r="R125" i="4"/>
  <c r="M259" i="4"/>
  <c r="Q259" i="4" s="1"/>
  <c r="M151" i="4"/>
  <c r="Q151" i="4" s="1"/>
  <c r="M272" i="4"/>
  <c r="Q272" i="4" s="1"/>
  <c r="R154" i="4"/>
  <c r="M275" i="4"/>
  <c r="Q275" i="4" s="1"/>
  <c r="R160" i="4"/>
  <c r="M298" i="4"/>
  <c r="Q298" i="4" s="1"/>
  <c r="R185" i="4"/>
  <c r="R193" i="4"/>
  <c r="R195" i="4"/>
  <c r="M248" i="4"/>
  <c r="Q248" i="4" s="1"/>
  <c r="M270" i="4"/>
  <c r="Q270" i="4" s="1"/>
  <c r="R273" i="4"/>
  <c r="R274" i="4"/>
  <c r="M408" i="4"/>
  <c r="Q408" i="4" s="1"/>
  <c r="M337" i="4"/>
  <c r="Q337" i="4" s="1"/>
  <c r="M404" i="4"/>
  <c r="Q404" i="4" s="1"/>
  <c r="M190" i="4"/>
  <c r="Q190" i="4" s="1"/>
  <c r="M198" i="4"/>
  <c r="Q198" i="4" s="1"/>
  <c r="R118" i="4"/>
  <c r="R130" i="4"/>
  <c r="M252" i="4"/>
  <c r="Q252" i="4" s="1"/>
  <c r="M262" i="4"/>
  <c r="Q262" i="4" s="1"/>
  <c r="M265" i="4"/>
  <c r="Q265" i="4" s="1"/>
  <c r="M166" i="4"/>
  <c r="Q166" i="4" s="1"/>
  <c r="R177" i="4"/>
  <c r="M203" i="4"/>
  <c r="Q203" i="4" s="1"/>
  <c r="R217" i="4"/>
  <c r="R242" i="4"/>
  <c r="R249" i="4"/>
  <c r="R250" i="4"/>
  <c r="M371" i="4"/>
  <c r="Q371" i="4" s="1"/>
  <c r="M260" i="4"/>
  <c r="Q260" i="4" s="1"/>
  <c r="M277" i="4"/>
  <c r="Q277" i="4" s="1"/>
  <c r="M413" i="4"/>
  <c r="Q413" i="4" s="1"/>
  <c r="M295" i="4"/>
  <c r="Q295" i="4" s="1"/>
  <c r="R303" i="4"/>
  <c r="R302" i="4"/>
  <c r="M427" i="4"/>
  <c r="Q427" i="4" s="1"/>
  <c r="M342" i="4"/>
  <c r="Q342" i="4" s="1"/>
  <c r="M228" i="4"/>
  <c r="Q228" i="4" s="1"/>
  <c r="M236" i="4"/>
  <c r="Q236" i="4" s="1"/>
  <c r="M268" i="4"/>
  <c r="Q268" i="4" s="1"/>
  <c r="M281" i="4"/>
  <c r="Q281" i="4" s="1"/>
  <c r="M292" i="4"/>
  <c r="Q292" i="4" s="1"/>
  <c r="M173" i="4"/>
  <c r="Q173" i="4" s="1"/>
  <c r="M312" i="4"/>
  <c r="Q312" i="4" s="1"/>
  <c r="M318" i="4"/>
  <c r="Q318" i="4" s="1"/>
  <c r="M202" i="4"/>
  <c r="Q202" i="4" s="1"/>
  <c r="M211" i="4"/>
  <c r="Q211" i="4" s="1"/>
  <c r="M222" i="4"/>
  <c r="Q222" i="4" s="1"/>
  <c r="M229" i="4"/>
  <c r="Q229" i="4" s="1"/>
  <c r="M386" i="4"/>
  <c r="Q386" i="4" s="1"/>
  <c r="M317" i="4"/>
  <c r="Q317" i="4" s="1"/>
  <c r="M320" i="4"/>
  <c r="Q320" i="4" s="1"/>
  <c r="M334" i="4"/>
  <c r="Q334" i="4" s="1"/>
  <c r="M460" i="4"/>
  <c r="Q460" i="4" s="1"/>
  <c r="M468" i="4"/>
  <c r="Q468" i="4" s="1"/>
  <c r="M351" i="4"/>
  <c r="Q351" i="4" s="1"/>
  <c r="M358" i="4"/>
  <c r="Q358" i="4" s="1"/>
  <c r="M366" i="4"/>
  <c r="Q366" i="4" s="1"/>
  <c r="M373" i="4"/>
  <c r="Q373" i="4" s="1"/>
  <c r="R261" i="4"/>
  <c r="M271" i="4"/>
  <c r="Q271" i="4" s="1"/>
  <c r="M392" i="4"/>
  <c r="Q392" i="4" s="1"/>
  <c r="M395" i="4"/>
  <c r="Q395" i="4" s="1"/>
  <c r="M402" i="4"/>
  <c r="Q402" i="4" s="1"/>
  <c r="M405" i="4"/>
  <c r="Q405" i="4" s="1"/>
  <c r="M289" i="4"/>
  <c r="Q289" i="4" s="1"/>
  <c r="R295" i="4"/>
  <c r="M417" i="4"/>
  <c r="Q417" i="4" s="1"/>
  <c r="R298" i="4"/>
  <c r="M419" i="4"/>
  <c r="Q419" i="4" s="1"/>
  <c r="M300" i="4"/>
  <c r="Q300" i="4" s="1"/>
  <c r="M307" i="4"/>
  <c r="Q307" i="4" s="1"/>
  <c r="M431" i="4"/>
  <c r="Q431" i="4" s="1"/>
  <c r="M336" i="4"/>
  <c r="Q336" i="4" s="1"/>
  <c r="M461" i="4"/>
  <c r="Q461" i="4" s="1"/>
  <c r="R343" i="4"/>
  <c r="M348" i="4"/>
  <c r="Q348" i="4" s="1"/>
  <c r="M354" i="4"/>
  <c r="Q354" i="4" s="1"/>
  <c r="M476" i="4"/>
  <c r="Q476" i="4" s="1"/>
  <c r="M361" i="4"/>
  <c r="Q361" i="4" s="1"/>
  <c r="R365" i="4"/>
  <c r="M487" i="4"/>
  <c r="Q487" i="4" s="1"/>
  <c r="R369" i="4"/>
  <c r="R370" i="4"/>
  <c r="M400" i="4"/>
  <c r="Q400" i="4" s="1"/>
  <c r="M420" i="4"/>
  <c r="Q420" i="4" s="1"/>
  <c r="M597" i="4"/>
  <c r="Q597" i="4" s="1"/>
  <c r="M482" i="4"/>
  <c r="Q482" i="4" s="1"/>
  <c r="M485" i="4"/>
  <c r="Q485" i="4" s="1"/>
  <c r="M627" i="4"/>
  <c r="Q627" i="4" s="1"/>
  <c r="M547" i="4"/>
  <c r="Q547" i="4" s="1"/>
  <c r="M365" i="4"/>
  <c r="Q365" i="4" s="1"/>
  <c r="M372" i="4"/>
  <c r="Q372" i="4" s="1"/>
  <c r="R276" i="4"/>
  <c r="R292" i="4"/>
  <c r="M414" i="4"/>
  <c r="Q414" i="4" s="1"/>
  <c r="R318" i="4"/>
  <c r="M440" i="4"/>
  <c r="Q440" i="4" s="1"/>
  <c r="M446" i="4"/>
  <c r="Q446" i="4" s="1"/>
  <c r="M457" i="4"/>
  <c r="Q457" i="4" s="1"/>
  <c r="M338" i="4"/>
  <c r="Q338" i="4" s="1"/>
  <c r="M462" i="4"/>
  <c r="Q462" i="4" s="1"/>
  <c r="M475" i="4"/>
  <c r="Q475" i="4" s="1"/>
  <c r="M370" i="4"/>
  <c r="Q370" i="4" s="1"/>
  <c r="M378" i="4"/>
  <c r="Q378" i="4" s="1"/>
  <c r="M385" i="4"/>
  <c r="Q385" i="4" s="1"/>
  <c r="M514" i="4"/>
  <c r="Q514" i="4" s="1"/>
  <c r="M396" i="4"/>
  <c r="Q396" i="4" s="1"/>
  <c r="M527" i="4"/>
  <c r="Q527" i="4" s="1"/>
  <c r="M426" i="4"/>
  <c r="Q426" i="4" s="1"/>
  <c r="M443" i="4"/>
  <c r="Q443" i="4" s="1"/>
  <c r="M388" i="4"/>
  <c r="Q388" i="4" s="1"/>
  <c r="M403" i="4"/>
  <c r="Q403" i="4" s="1"/>
  <c r="M406" i="4"/>
  <c r="Q406" i="4" s="1"/>
  <c r="M304" i="4"/>
  <c r="Q304" i="4" s="1"/>
  <c r="M432" i="4"/>
  <c r="Q432" i="4" s="1"/>
  <c r="M433" i="4"/>
  <c r="Q433" i="4" s="1"/>
  <c r="M315" i="4"/>
  <c r="Q315" i="4" s="1"/>
  <c r="M333" i="4"/>
  <c r="Q333" i="4" s="1"/>
  <c r="M467" i="4"/>
  <c r="Q467" i="4" s="1"/>
  <c r="M375" i="4"/>
  <c r="Q375" i="4" s="1"/>
  <c r="M382" i="4"/>
  <c r="Q382" i="4" s="1"/>
  <c r="M390" i="4"/>
  <c r="Q390" i="4" s="1"/>
  <c r="M434" i="4"/>
  <c r="Q434" i="4" s="1"/>
  <c r="M449" i="4"/>
  <c r="Q449" i="4" s="1"/>
  <c r="M572" i="4"/>
  <c r="Q572" i="4" s="1"/>
  <c r="M463" i="4"/>
  <c r="Q463" i="4" s="1"/>
  <c r="M465" i="4"/>
  <c r="Q465" i="4" s="1"/>
  <c r="M470" i="4"/>
  <c r="Q470" i="4" s="1"/>
  <c r="M605" i="4"/>
  <c r="Q605" i="4" s="1"/>
  <c r="M492" i="4"/>
  <c r="Q492" i="4" s="1"/>
  <c r="M817" i="4"/>
  <c r="Q817" i="4" s="1"/>
  <c r="R248" i="4"/>
  <c r="R255" i="4"/>
  <c r="M263" i="4"/>
  <c r="Q263" i="4" s="1"/>
  <c r="M384" i="4"/>
  <c r="Q384" i="4" s="1"/>
  <c r="M394" i="4"/>
  <c r="Q394" i="4" s="1"/>
  <c r="M278" i="4"/>
  <c r="Q278" i="4" s="1"/>
  <c r="M409" i="4"/>
  <c r="Q409" i="4" s="1"/>
  <c r="M423" i="4"/>
  <c r="Q423" i="4" s="1"/>
  <c r="R325" i="4"/>
  <c r="M447" i="4"/>
  <c r="Q447" i="4" s="1"/>
  <c r="R328" i="4"/>
  <c r="M330" i="4"/>
  <c r="Q330" i="4" s="1"/>
  <c r="R340" i="4"/>
  <c r="R350" i="4"/>
  <c r="M363" i="4"/>
  <c r="Q363" i="4" s="1"/>
  <c r="M498" i="4"/>
  <c r="Q498" i="4" s="1"/>
  <c r="M505" i="4"/>
  <c r="Q505" i="4" s="1"/>
  <c r="M393" i="4"/>
  <c r="Q393" i="4" s="1"/>
  <c r="M516" i="4"/>
  <c r="Q516" i="4" s="1"/>
  <c r="M412" i="4"/>
  <c r="Q412" i="4" s="1"/>
  <c r="M428" i="4"/>
  <c r="Q428" i="4" s="1"/>
  <c r="M591" i="4"/>
  <c r="Q591" i="4" s="1"/>
  <c r="M613" i="4"/>
  <c r="Q613" i="4" s="1"/>
  <c r="M562" i="4"/>
  <c r="Q562" i="4" s="1"/>
  <c r="M347" i="4"/>
  <c r="Q347" i="4" s="1"/>
  <c r="M355" i="4"/>
  <c r="Q355" i="4" s="1"/>
  <c r="M362" i="4"/>
  <c r="Q362" i="4" s="1"/>
  <c r="M369" i="4"/>
  <c r="Q369" i="4" s="1"/>
  <c r="M377" i="4"/>
  <c r="Q377" i="4" s="1"/>
  <c r="R259" i="4"/>
  <c r="R299" i="4"/>
  <c r="M421" i="4"/>
  <c r="Q421" i="4" s="1"/>
  <c r="M435" i="4"/>
  <c r="Q435" i="4" s="1"/>
  <c r="M319" i="4"/>
  <c r="Q319" i="4" s="1"/>
  <c r="M322" i="4"/>
  <c r="Q322" i="4" s="1"/>
  <c r="M332" i="4"/>
  <c r="Q332" i="4" s="1"/>
  <c r="M345" i="4"/>
  <c r="Q345" i="4" s="1"/>
  <c r="M469" i="4"/>
  <c r="Q469" i="4" s="1"/>
  <c r="M353" i="4"/>
  <c r="Q353" i="4" s="1"/>
  <c r="R357" i="4"/>
  <c r="R358" i="4"/>
  <c r="M360" i="4"/>
  <c r="Q360" i="4" s="1"/>
  <c r="R362" i="4"/>
  <c r="M368" i="4"/>
  <c r="Q368" i="4" s="1"/>
  <c r="M374" i="4"/>
  <c r="Q374" i="4" s="1"/>
  <c r="M381" i="4"/>
  <c r="Q381" i="4" s="1"/>
  <c r="M389" i="4"/>
  <c r="Q389" i="4" s="1"/>
  <c r="M445" i="4"/>
  <c r="Q445" i="4" s="1"/>
  <c r="M566" i="4"/>
  <c r="Q566" i="4" s="1"/>
  <c r="M448" i="4"/>
  <c r="Q448" i="4" s="1"/>
  <c r="M631" i="4"/>
  <c r="Q631" i="4" s="1"/>
  <c r="R238" i="4"/>
  <c r="M387" i="4"/>
  <c r="Q387" i="4" s="1"/>
  <c r="M398" i="4"/>
  <c r="Q398" i="4" s="1"/>
  <c r="M282" i="4"/>
  <c r="Q282" i="4" s="1"/>
  <c r="R288" i="4"/>
  <c r="M410" i="4"/>
  <c r="Q410" i="4" s="1"/>
  <c r="M293" i="4"/>
  <c r="Q293" i="4" s="1"/>
  <c r="M424" i="4"/>
  <c r="Q424" i="4" s="1"/>
  <c r="M311" i="4"/>
  <c r="Q311" i="4" s="1"/>
  <c r="M438" i="4"/>
  <c r="Q438" i="4" s="1"/>
  <c r="M324" i="4"/>
  <c r="Q324" i="4" s="1"/>
  <c r="M450" i="4"/>
  <c r="Q450" i="4" s="1"/>
  <c r="M453" i="4"/>
  <c r="Q453" i="4" s="1"/>
  <c r="M341" i="4"/>
  <c r="Q341" i="4" s="1"/>
  <c r="M352" i="4"/>
  <c r="Q352" i="4" s="1"/>
  <c r="M359" i="4"/>
  <c r="Q359" i="4" s="1"/>
  <c r="M483" i="4"/>
  <c r="Q483" i="4" s="1"/>
  <c r="M489" i="4"/>
  <c r="Q489" i="4" s="1"/>
  <c r="M497" i="4"/>
  <c r="Q497" i="4" s="1"/>
  <c r="M415" i="4"/>
  <c r="Q415" i="4" s="1"/>
  <c r="R427" i="4"/>
  <c r="M430" i="4"/>
  <c r="Q430" i="4" s="1"/>
  <c r="M551" i="4"/>
  <c r="Q551" i="4" s="1"/>
  <c r="M559" i="4"/>
  <c r="Q559" i="4" s="1"/>
  <c r="R450" i="4"/>
  <c r="R449" i="4"/>
  <c r="M455" i="4"/>
  <c r="Q455" i="4" s="1"/>
  <c r="R466" i="4"/>
  <c r="R465" i="4"/>
  <c r="M662" i="4"/>
  <c r="Q662" i="4" s="1"/>
  <c r="M623" i="4"/>
  <c r="Q623" i="4" s="1"/>
  <c r="R258" i="4"/>
  <c r="M380" i="4"/>
  <c r="Q380" i="4" s="1"/>
  <c r="R280" i="4"/>
  <c r="M285" i="4"/>
  <c r="Q285" i="4" s="1"/>
  <c r="R309" i="4"/>
  <c r="M326" i="4"/>
  <c r="Q326" i="4" s="1"/>
  <c r="R347" i="4"/>
  <c r="M356" i="4"/>
  <c r="Q356" i="4" s="1"/>
  <c r="M367" i="4"/>
  <c r="Q367" i="4" s="1"/>
  <c r="R372" i="4"/>
  <c r="M494" i="4"/>
  <c r="Q494" i="4" s="1"/>
  <c r="M500" i="4"/>
  <c r="Q500" i="4" s="1"/>
  <c r="R387" i="4"/>
  <c r="M509" i="4"/>
  <c r="Q509" i="4" s="1"/>
  <c r="R394" i="4"/>
  <c r="M397" i="4"/>
  <c r="Q397" i="4" s="1"/>
  <c r="M411" i="4"/>
  <c r="Q411" i="4" s="1"/>
  <c r="M416" i="4"/>
  <c r="Q416" i="4" s="1"/>
  <c r="M418" i="4"/>
  <c r="Q418" i="4" s="1"/>
  <c r="M544" i="4"/>
  <c r="Q544" i="4" s="1"/>
  <c r="M464" i="4"/>
  <c r="Q464" i="4" s="1"/>
  <c r="M477" i="4"/>
  <c r="Q477" i="4" s="1"/>
  <c r="M504" i="4"/>
  <c r="Q504" i="4" s="1"/>
  <c r="M507" i="4"/>
  <c r="Q507" i="4" s="1"/>
  <c r="M646" i="4"/>
  <c r="Q646" i="4" s="1"/>
  <c r="M652" i="4"/>
  <c r="Q652" i="4" s="1"/>
  <c r="M542" i="4"/>
  <c r="Q542" i="4" s="1"/>
  <c r="R431" i="4"/>
  <c r="R432" i="4"/>
  <c r="M553" i="4"/>
  <c r="Q553" i="4" s="1"/>
  <c r="M557" i="4"/>
  <c r="Q557" i="4" s="1"/>
  <c r="R456" i="4"/>
  <c r="M466" i="4"/>
  <c r="Q466" i="4" s="1"/>
  <c r="M471" i="4"/>
  <c r="Q471" i="4" s="1"/>
  <c r="R473" i="4"/>
  <c r="M595" i="4"/>
  <c r="Q595" i="4" s="1"/>
  <c r="M493" i="4"/>
  <c r="Q493" i="4" s="1"/>
  <c r="R495" i="4"/>
  <c r="R499" i="4"/>
  <c r="M519" i="4"/>
  <c r="Q519" i="4" s="1"/>
  <c r="M526" i="4"/>
  <c r="Q526" i="4" s="1"/>
  <c r="M540" i="4"/>
  <c r="Q540" i="4" s="1"/>
  <c r="M555" i="4"/>
  <c r="Q555" i="4" s="1"/>
  <c r="R567" i="4"/>
  <c r="R568" i="4"/>
  <c r="M571" i="4"/>
  <c r="Q571" i="4" s="1"/>
  <c r="M581" i="4"/>
  <c r="Q581" i="4" s="1"/>
  <c r="M584" i="4"/>
  <c r="Q584" i="4" s="1"/>
  <c r="R596" i="4"/>
  <c r="R595" i="4"/>
  <c r="M680" i="4"/>
  <c r="Q680" i="4" s="1"/>
  <c r="R722" i="4"/>
  <c r="R723" i="4"/>
  <c r="M565" i="4"/>
  <c r="Q565" i="4" s="1"/>
  <c r="M579" i="4"/>
  <c r="Q579" i="4" s="1"/>
  <c r="M590" i="4"/>
  <c r="Q590" i="4" s="1"/>
  <c r="M488" i="4"/>
  <c r="Q488" i="4" s="1"/>
  <c r="M612" i="4"/>
  <c r="Q612" i="4" s="1"/>
  <c r="R505" i="4"/>
  <c r="M510" i="4"/>
  <c r="Q510" i="4" s="1"/>
  <c r="M512" i="4"/>
  <c r="Q512" i="4" s="1"/>
  <c r="R513" i="4"/>
  <c r="R514" i="4"/>
  <c r="M525" i="4"/>
  <c r="Q525" i="4" s="1"/>
  <c r="M533" i="4"/>
  <c r="Q533" i="4" s="1"/>
  <c r="M655" i="4"/>
  <c r="Q655" i="4" s="1"/>
  <c r="M537" i="4"/>
  <c r="Q537" i="4" s="1"/>
  <c r="R545" i="4"/>
  <c r="R546" i="4"/>
  <c r="M552" i="4"/>
  <c r="Q552" i="4" s="1"/>
  <c r="M692" i="4"/>
  <c r="Q692" i="4" s="1"/>
  <c r="M577" i="4"/>
  <c r="Q577" i="4" s="1"/>
  <c r="M743" i="4"/>
  <c r="Q743" i="4" s="1"/>
  <c r="M737" i="4"/>
  <c r="Q737" i="4" s="1"/>
  <c r="M773" i="4"/>
  <c r="Q773" i="4" s="1"/>
  <c r="M987" i="4"/>
  <c r="Q987" i="4" s="1"/>
  <c r="M928" i="4"/>
  <c r="Q928" i="4" s="1"/>
  <c r="M524" i="4"/>
  <c r="Q524" i="4" s="1"/>
  <c r="M531" i="4"/>
  <c r="Q531" i="4" s="1"/>
  <c r="M538" i="4"/>
  <c r="Q538" i="4" s="1"/>
  <c r="R424" i="4"/>
  <c r="R425" i="4"/>
  <c r="M546" i="4"/>
  <c r="Q546" i="4" s="1"/>
  <c r="M550" i="4"/>
  <c r="Q550" i="4" s="1"/>
  <c r="M436" i="4"/>
  <c r="Q436" i="4" s="1"/>
  <c r="R442" i="4"/>
  <c r="M444" i="4"/>
  <c r="Q444" i="4" s="1"/>
  <c r="M586" i="4"/>
  <c r="Q586" i="4" s="1"/>
  <c r="M596" i="4"/>
  <c r="Q596" i="4" s="1"/>
  <c r="M478" i="4"/>
  <c r="Q478" i="4" s="1"/>
  <c r="R483" i="4"/>
  <c r="R484" i="4"/>
  <c r="M607" i="4"/>
  <c r="Q607" i="4" s="1"/>
  <c r="M618" i="4"/>
  <c r="Q618" i="4" s="1"/>
  <c r="M511" i="4"/>
  <c r="Q511" i="4" s="1"/>
  <c r="M515" i="4"/>
  <c r="Q515" i="4" s="1"/>
  <c r="M517" i="4"/>
  <c r="Q517" i="4" s="1"/>
  <c r="M518" i="4"/>
  <c r="Q518" i="4" s="1"/>
  <c r="M522" i="4"/>
  <c r="Q522" i="4" s="1"/>
  <c r="M529" i="4"/>
  <c r="Q529" i="4" s="1"/>
  <c r="M532" i="4"/>
  <c r="Q532" i="4" s="1"/>
  <c r="M669" i="4"/>
  <c r="Q669" i="4" s="1"/>
  <c r="M561" i="4"/>
  <c r="Q561" i="4" s="1"/>
  <c r="M574" i="4"/>
  <c r="Q574" i="4" s="1"/>
  <c r="M587" i="4"/>
  <c r="Q587" i="4" s="1"/>
  <c r="M601" i="4"/>
  <c r="Q601" i="4" s="1"/>
  <c r="R646" i="4"/>
  <c r="R647" i="4"/>
  <c r="R649" i="4"/>
  <c r="R648" i="4"/>
  <c r="R651" i="4"/>
  <c r="R650" i="4"/>
  <c r="M659" i="4"/>
  <c r="Q659" i="4" s="1"/>
  <c r="M873" i="4"/>
  <c r="Q873" i="4" s="1"/>
  <c r="M429" i="4"/>
  <c r="Q429" i="4" s="1"/>
  <c r="M451" i="4"/>
  <c r="Q451" i="4" s="1"/>
  <c r="M456" i="4"/>
  <c r="Q456" i="4" s="1"/>
  <c r="R458" i="4"/>
  <c r="M580" i="4"/>
  <c r="Q580" i="4" s="1"/>
  <c r="R461" i="4"/>
  <c r="R462" i="4"/>
  <c r="M473" i="4"/>
  <c r="Q473" i="4" s="1"/>
  <c r="R486" i="4"/>
  <c r="M495" i="4"/>
  <c r="Q495" i="4" s="1"/>
  <c r="R508" i="4"/>
  <c r="M640" i="4"/>
  <c r="Q640" i="4" s="1"/>
  <c r="M645" i="4"/>
  <c r="Q645" i="4" s="1"/>
  <c r="M647" i="4"/>
  <c r="Q647" i="4" s="1"/>
  <c r="M653" i="4"/>
  <c r="Q653" i="4" s="1"/>
  <c r="M539" i="4"/>
  <c r="Q539" i="4" s="1"/>
  <c r="M554" i="4"/>
  <c r="Q554" i="4" s="1"/>
  <c r="M570" i="4"/>
  <c r="Q570" i="4" s="1"/>
  <c r="M583" i="4"/>
  <c r="Q583" i="4" s="1"/>
  <c r="M598" i="4"/>
  <c r="Q598" i="4" s="1"/>
  <c r="M639" i="4"/>
  <c r="Q639" i="4" s="1"/>
  <c r="M543" i="4"/>
  <c r="Q543" i="4" s="1"/>
  <c r="M558" i="4"/>
  <c r="Q558" i="4" s="1"/>
  <c r="M568" i="4"/>
  <c r="Q568" i="4" s="1"/>
  <c r="M575" i="4"/>
  <c r="Q575" i="4" s="1"/>
  <c r="R468" i="4"/>
  <c r="R469" i="4"/>
  <c r="M592" i="4"/>
  <c r="Q592" i="4" s="1"/>
  <c r="M474" i="4"/>
  <c r="Q474" i="4" s="1"/>
  <c r="M603" i="4"/>
  <c r="Q603" i="4" s="1"/>
  <c r="R491" i="4"/>
  <c r="M614" i="4"/>
  <c r="Q614" i="4" s="1"/>
  <c r="M496" i="4"/>
  <c r="Q496" i="4" s="1"/>
  <c r="M625" i="4"/>
  <c r="Q625" i="4" s="1"/>
  <c r="M634" i="4"/>
  <c r="Q634" i="4" s="1"/>
  <c r="M638" i="4"/>
  <c r="Q638" i="4" s="1"/>
  <c r="M548" i="4"/>
  <c r="Q548" i="4" s="1"/>
  <c r="M563" i="4"/>
  <c r="Q563" i="4" s="1"/>
  <c r="M567" i="4"/>
  <c r="Q567" i="4" s="1"/>
  <c r="M576" i="4"/>
  <c r="Q576" i="4" s="1"/>
  <c r="R600" i="4"/>
  <c r="M721" i="4"/>
  <c r="Q721" i="4" s="1"/>
  <c r="M606" i="4"/>
  <c r="Q606" i="4" s="1"/>
  <c r="M624" i="4"/>
  <c r="Q624" i="4" s="1"/>
  <c r="M770" i="4"/>
  <c r="Q770" i="4" s="1"/>
  <c r="M901" i="4"/>
  <c r="Q901" i="4" s="1"/>
  <c r="M484" i="4"/>
  <c r="Q484" i="4" s="1"/>
  <c r="M491" i="4"/>
  <c r="Q491" i="4" s="1"/>
  <c r="M499" i="4"/>
  <c r="Q499" i="4" s="1"/>
  <c r="M506" i="4"/>
  <c r="Q506" i="4" s="1"/>
  <c r="M513" i="4"/>
  <c r="Q513" i="4" s="1"/>
  <c r="M521" i="4"/>
  <c r="Q521" i="4" s="1"/>
  <c r="M528" i="4"/>
  <c r="Q528" i="4" s="1"/>
  <c r="M536" i="4"/>
  <c r="Q536" i="4" s="1"/>
  <c r="M422" i="4"/>
  <c r="Q422" i="4" s="1"/>
  <c r="M437" i="4"/>
  <c r="Q437" i="4" s="1"/>
  <c r="R439" i="4"/>
  <c r="M564" i="4"/>
  <c r="Q564" i="4" s="1"/>
  <c r="M452" i="4"/>
  <c r="Q452" i="4" s="1"/>
  <c r="M480" i="4"/>
  <c r="Q480" i="4" s="1"/>
  <c r="M620" i="4"/>
  <c r="Q620" i="4" s="1"/>
  <c r="M502" i="4"/>
  <c r="Q502" i="4" s="1"/>
  <c r="R537" i="4"/>
  <c r="R538" i="4"/>
  <c r="M541" i="4"/>
  <c r="Q541" i="4" s="1"/>
  <c r="M545" i="4"/>
  <c r="Q545" i="4" s="1"/>
  <c r="R552" i="4"/>
  <c r="R553" i="4"/>
  <c r="M556" i="4"/>
  <c r="Q556" i="4" s="1"/>
  <c r="M560" i="4"/>
  <c r="Q560" i="4" s="1"/>
  <c r="M684" i="4"/>
  <c r="Q684" i="4" s="1"/>
  <c r="R618" i="4"/>
  <c r="R617" i="4"/>
  <c r="M720" i="4"/>
  <c r="Q720" i="4" s="1"/>
  <c r="M854" i="4"/>
  <c r="Q854" i="4" s="1"/>
  <c r="M802" i="4"/>
  <c r="Q802" i="4" s="1"/>
  <c r="M535" i="4"/>
  <c r="Q535" i="4" s="1"/>
  <c r="M549" i="4"/>
  <c r="Q549" i="4" s="1"/>
  <c r="R446" i="4"/>
  <c r="R447" i="4"/>
  <c r="M458" i="4"/>
  <c r="Q458" i="4" s="1"/>
  <c r="M588" i="4"/>
  <c r="Q588" i="4" s="1"/>
  <c r="M599" i="4"/>
  <c r="Q599" i="4" s="1"/>
  <c r="M481" i="4"/>
  <c r="Q481" i="4" s="1"/>
  <c r="M486" i="4"/>
  <c r="Q486" i="4" s="1"/>
  <c r="M610" i="4"/>
  <c r="Q610" i="4" s="1"/>
  <c r="M616" i="4"/>
  <c r="Q616" i="4" s="1"/>
  <c r="M503" i="4"/>
  <c r="Q503" i="4" s="1"/>
  <c r="M508" i="4"/>
  <c r="Q508" i="4" s="1"/>
  <c r="M523" i="4"/>
  <c r="Q523" i="4" s="1"/>
  <c r="M530" i="4"/>
  <c r="Q530" i="4" s="1"/>
  <c r="M677" i="4"/>
  <c r="Q677" i="4" s="1"/>
  <c r="M569" i="4"/>
  <c r="Q569" i="4" s="1"/>
  <c r="M573" i="4"/>
  <c r="Q573" i="4" s="1"/>
  <c r="R574" i="4"/>
  <c r="R575" i="4"/>
  <c r="M578" i="4"/>
  <c r="Q578" i="4" s="1"/>
  <c r="M706" i="4"/>
  <c r="Q706" i="4" s="1"/>
  <c r="M594" i="4"/>
  <c r="Q594" i="4" s="1"/>
  <c r="M628" i="4"/>
  <c r="Q628" i="4" s="1"/>
  <c r="R639" i="4"/>
  <c r="R640" i="4"/>
  <c r="R642" i="4"/>
  <c r="R641" i="4"/>
  <c r="R644" i="4"/>
  <c r="R643" i="4"/>
  <c r="M788" i="4"/>
  <c r="Q788" i="4" s="1"/>
  <c r="M780" i="4"/>
  <c r="Q780" i="4" s="1"/>
  <c r="M726" i="4"/>
  <c r="Q726" i="4" s="1"/>
  <c r="M710" i="4"/>
  <c r="Q710" i="4" s="1"/>
  <c r="M723" i="4"/>
  <c r="Q723" i="4" s="1"/>
  <c r="M604" i="4"/>
  <c r="Q604" i="4" s="1"/>
  <c r="M734" i="4"/>
  <c r="Q734" i="4" s="1"/>
  <c r="M615" i="4"/>
  <c r="Q615" i="4" s="1"/>
  <c r="M740" i="4"/>
  <c r="Q740" i="4" s="1"/>
  <c r="M747" i="4"/>
  <c r="Q747" i="4" s="1"/>
  <c r="M752" i="4"/>
  <c r="Q752" i="4" s="1"/>
  <c r="M754" i="4"/>
  <c r="Q754" i="4" s="1"/>
  <c r="M756" i="4"/>
  <c r="Q756" i="4" s="1"/>
  <c r="M758" i="4"/>
  <c r="Q758" i="4" s="1"/>
  <c r="M641" i="4"/>
  <c r="Q641" i="4" s="1"/>
  <c r="M643" i="4"/>
  <c r="Q643" i="4" s="1"/>
  <c r="M648" i="4"/>
  <c r="Q648" i="4" s="1"/>
  <c r="M650" i="4"/>
  <c r="Q650" i="4" s="1"/>
  <c r="M670" i="4"/>
  <c r="Q670" i="4" s="1"/>
  <c r="M683" i="4"/>
  <c r="Q683" i="4" s="1"/>
  <c r="R685" i="4"/>
  <c r="R686" i="4"/>
  <c r="M807" i="4"/>
  <c r="Q807" i="4" s="1"/>
  <c r="M689" i="4"/>
  <c r="Q689" i="4" s="1"/>
  <c r="M814" i="4"/>
  <c r="Q814" i="4" s="1"/>
  <c r="M696" i="4"/>
  <c r="Q696" i="4" s="1"/>
  <c r="M713" i="4"/>
  <c r="Q713" i="4" s="1"/>
  <c r="R715" i="4"/>
  <c r="R716" i="4"/>
  <c r="M847" i="4"/>
  <c r="Q847" i="4" s="1"/>
  <c r="M742" i="4"/>
  <c r="Q742" i="4" s="1"/>
  <c r="R744" i="4"/>
  <c r="R745" i="4"/>
  <c r="M748" i="4"/>
  <c r="Q748" i="4" s="1"/>
  <c r="M781" i="4"/>
  <c r="Q781" i="4" s="1"/>
  <c r="M909" i="4"/>
  <c r="Q909" i="4" s="1"/>
  <c r="R803" i="4"/>
  <c r="R804" i="4"/>
  <c r="M835" i="4"/>
  <c r="Q835" i="4" s="1"/>
  <c r="M660" i="4"/>
  <c r="Q660" i="4" s="1"/>
  <c r="M668" i="4"/>
  <c r="Q668" i="4" s="1"/>
  <c r="M675" i="4"/>
  <c r="Q675" i="4" s="1"/>
  <c r="M682" i="4"/>
  <c r="Q682" i="4" s="1"/>
  <c r="M690" i="4"/>
  <c r="Q690" i="4" s="1"/>
  <c r="M697" i="4"/>
  <c r="Q697" i="4" s="1"/>
  <c r="M585" i="4"/>
  <c r="Q585" i="4" s="1"/>
  <c r="M708" i="4"/>
  <c r="Q708" i="4" s="1"/>
  <c r="M732" i="4"/>
  <c r="Q732" i="4" s="1"/>
  <c r="R622" i="4"/>
  <c r="M755" i="4"/>
  <c r="Q755" i="4" s="1"/>
  <c r="M654" i="4"/>
  <c r="Q654" i="4" s="1"/>
  <c r="R654" i="4"/>
  <c r="R655" i="4"/>
  <c r="M657" i="4"/>
  <c r="Q657" i="4" s="1"/>
  <c r="M793" i="4"/>
  <c r="Q793" i="4" s="1"/>
  <c r="M676" i="4"/>
  <c r="Q676" i="4" s="1"/>
  <c r="R678" i="4"/>
  <c r="R679" i="4"/>
  <c r="M800" i="4"/>
  <c r="Q800" i="4" s="1"/>
  <c r="M700" i="4"/>
  <c r="Q700" i="4" s="1"/>
  <c r="M709" i="4"/>
  <c r="Q709" i="4" s="1"/>
  <c r="M714" i="4"/>
  <c r="Q714" i="4" s="1"/>
  <c r="M739" i="4"/>
  <c r="Q739" i="4" s="1"/>
  <c r="M869" i="4"/>
  <c r="Q869" i="4" s="1"/>
  <c r="M896" i="4"/>
  <c r="Q896" i="4" s="1"/>
  <c r="R880" i="4"/>
  <c r="R881" i="4"/>
  <c r="M589" i="4"/>
  <c r="Q589" i="4" s="1"/>
  <c r="M712" i="4"/>
  <c r="Q712" i="4" s="1"/>
  <c r="M602" i="4"/>
  <c r="Q602" i="4" s="1"/>
  <c r="M741" i="4"/>
  <c r="Q741" i="4" s="1"/>
  <c r="M622" i="4"/>
  <c r="Q622" i="4" s="1"/>
  <c r="R626" i="4"/>
  <c r="M630" i="4"/>
  <c r="Q630" i="4" s="1"/>
  <c r="M760" i="4"/>
  <c r="Q760" i="4" s="1"/>
  <c r="M762" i="4"/>
  <c r="Q762" i="4" s="1"/>
  <c r="M767" i="4"/>
  <c r="Q767" i="4" s="1"/>
  <c r="M771" i="4"/>
  <c r="Q771" i="4" s="1"/>
  <c r="M656" i="4"/>
  <c r="Q656" i="4" s="1"/>
  <c r="M663" i="4"/>
  <c r="Q663" i="4" s="1"/>
  <c r="M672" i="4"/>
  <c r="Q672" i="4" s="1"/>
  <c r="M718" i="4"/>
  <c r="Q718" i="4" s="1"/>
  <c r="M729" i="4"/>
  <c r="Q729" i="4" s="1"/>
  <c r="M764" i="4"/>
  <c r="Q764" i="4" s="1"/>
  <c r="M790" i="4"/>
  <c r="Q790" i="4" s="1"/>
  <c r="M936" i="4"/>
  <c r="Q936" i="4" s="1"/>
  <c r="R840" i="4"/>
  <c r="R841" i="4"/>
  <c r="M629" i="4"/>
  <c r="Q629" i="4" s="1"/>
  <c r="M636" i="4"/>
  <c r="Q636" i="4" s="1"/>
  <c r="M644" i="4"/>
  <c r="Q644" i="4" s="1"/>
  <c r="M651" i="4"/>
  <c r="Q651" i="4" s="1"/>
  <c r="M658" i="4"/>
  <c r="Q658" i="4" s="1"/>
  <c r="M666" i="4"/>
  <c r="Q666" i="4" s="1"/>
  <c r="R550" i="4"/>
  <c r="M673" i="4"/>
  <c r="Q673" i="4" s="1"/>
  <c r="M688" i="4"/>
  <c r="Q688" i="4" s="1"/>
  <c r="M695" i="4"/>
  <c r="Q695" i="4" s="1"/>
  <c r="M703" i="4"/>
  <c r="Q703" i="4" s="1"/>
  <c r="M593" i="4"/>
  <c r="Q593" i="4" s="1"/>
  <c r="M716" i="4"/>
  <c r="Q716" i="4" s="1"/>
  <c r="M738" i="4"/>
  <c r="Q738" i="4" s="1"/>
  <c r="M619" i="4"/>
  <c r="Q619" i="4" s="1"/>
  <c r="M621" i="4"/>
  <c r="Q621" i="4" s="1"/>
  <c r="R633" i="4"/>
  <c r="R635" i="4"/>
  <c r="M642" i="4"/>
  <c r="Q642" i="4" s="1"/>
  <c r="M763" i="4"/>
  <c r="Q763" i="4" s="1"/>
  <c r="M649" i="4"/>
  <c r="Q649" i="4" s="1"/>
  <c r="M778" i="4"/>
  <c r="Q778" i="4" s="1"/>
  <c r="M796" i="4"/>
  <c r="Q796" i="4" s="1"/>
  <c r="M681" i="4"/>
  <c r="Q681" i="4" s="1"/>
  <c r="M702" i="4"/>
  <c r="Q702" i="4" s="1"/>
  <c r="M705" i="4"/>
  <c r="Q705" i="4" s="1"/>
  <c r="R707" i="4"/>
  <c r="R708" i="4"/>
  <c r="M829" i="4"/>
  <c r="Q829" i="4" s="1"/>
  <c r="M711" i="4"/>
  <c r="Q711" i="4" s="1"/>
  <c r="M722" i="4"/>
  <c r="Q722" i="4" s="1"/>
  <c r="M735" i="4"/>
  <c r="Q735" i="4" s="1"/>
  <c r="R737" i="4"/>
  <c r="R738" i="4"/>
  <c r="M765" i="4"/>
  <c r="Q765" i="4" s="1"/>
  <c r="M777" i="4"/>
  <c r="Q777" i="4" s="1"/>
  <c r="M906" i="4"/>
  <c r="Q906" i="4" s="1"/>
  <c r="M953" i="4"/>
  <c r="Q953" i="4" s="1"/>
  <c r="M701" i="4"/>
  <c r="Q701" i="4" s="1"/>
  <c r="M727" i="4"/>
  <c r="Q727" i="4" s="1"/>
  <c r="M608" i="4"/>
  <c r="Q608" i="4" s="1"/>
  <c r="R609" i="4"/>
  <c r="M730" i="4"/>
  <c r="Q730" i="4" s="1"/>
  <c r="M611" i="4"/>
  <c r="Q611" i="4" s="1"/>
  <c r="M749" i="4"/>
  <c r="Q749" i="4" s="1"/>
  <c r="M774" i="4"/>
  <c r="Q774" i="4" s="1"/>
  <c r="M775" i="4"/>
  <c r="Q775" i="4" s="1"/>
  <c r="M665" i="4"/>
  <c r="Q665" i="4" s="1"/>
  <c r="M789" i="4"/>
  <c r="Q789" i="4" s="1"/>
  <c r="R670" i="4"/>
  <c r="R671" i="4"/>
  <c r="M674" i="4"/>
  <c r="Q674" i="4" s="1"/>
  <c r="M685" i="4"/>
  <c r="Q685" i="4" s="1"/>
  <c r="M715" i="4"/>
  <c r="Q715" i="4" s="1"/>
  <c r="M728" i="4"/>
  <c r="Q728" i="4" s="1"/>
  <c r="M731" i="4"/>
  <c r="Q731" i="4" s="1"/>
  <c r="M861" i="4"/>
  <c r="Q861" i="4" s="1"/>
  <c r="M744" i="4"/>
  <c r="Q744" i="4" s="1"/>
  <c r="M751" i="4"/>
  <c r="Q751" i="4" s="1"/>
  <c r="M759" i="4"/>
  <c r="Q759" i="4" s="1"/>
  <c r="M766" i="4"/>
  <c r="Q766" i="4" s="1"/>
  <c r="M832" i="4"/>
  <c r="Q832" i="4" s="1"/>
  <c r="M839" i="4"/>
  <c r="Q839" i="4" s="1"/>
  <c r="R949" i="4"/>
  <c r="R948" i="4"/>
  <c r="M664" i="4"/>
  <c r="Q664" i="4" s="1"/>
  <c r="M671" i="4"/>
  <c r="Q671" i="4" s="1"/>
  <c r="M679" i="4"/>
  <c r="Q679" i="4" s="1"/>
  <c r="M686" i="4"/>
  <c r="Q686" i="4" s="1"/>
  <c r="M693" i="4"/>
  <c r="Q693" i="4" s="1"/>
  <c r="M582" i="4"/>
  <c r="Q582" i="4" s="1"/>
  <c r="R588" i="4"/>
  <c r="M717" i="4"/>
  <c r="Q717" i="4" s="1"/>
  <c r="M719" i="4"/>
  <c r="Q719" i="4" s="1"/>
  <c r="M600" i="4"/>
  <c r="Q600" i="4" s="1"/>
  <c r="M725" i="4"/>
  <c r="Q725" i="4" s="1"/>
  <c r="R606" i="4"/>
  <c r="R614" i="4"/>
  <c r="M617" i="4"/>
  <c r="Q617" i="4" s="1"/>
  <c r="R624" i="4"/>
  <c r="M745" i="4"/>
  <c r="Q745" i="4" s="1"/>
  <c r="M626" i="4"/>
  <c r="Q626" i="4" s="1"/>
  <c r="M632" i="4"/>
  <c r="Q632" i="4" s="1"/>
  <c r="M637" i="4"/>
  <c r="Q637" i="4" s="1"/>
  <c r="M661" i="4"/>
  <c r="Q661" i="4" s="1"/>
  <c r="M795" i="4"/>
  <c r="Q795" i="4" s="1"/>
  <c r="M678" i="4"/>
  <c r="Q678" i="4" s="1"/>
  <c r="M691" i="4"/>
  <c r="Q691" i="4" s="1"/>
  <c r="M698" i="4"/>
  <c r="Q698" i="4" s="1"/>
  <c r="R700" i="4"/>
  <c r="R701" i="4"/>
  <c r="M822" i="4"/>
  <c r="Q822" i="4" s="1"/>
  <c r="M704" i="4"/>
  <c r="Q704" i="4" s="1"/>
  <c r="M724" i="4"/>
  <c r="Q724" i="4" s="1"/>
  <c r="M750" i="4"/>
  <c r="Q750" i="4" s="1"/>
  <c r="R754" i="4"/>
  <c r="M757" i="4"/>
  <c r="Q757" i="4" s="1"/>
  <c r="M892" i="4"/>
  <c r="Q892" i="4" s="1"/>
  <c r="M903" i="4"/>
  <c r="Q903" i="4" s="1"/>
  <c r="M787" i="4"/>
  <c r="Q787" i="4" s="1"/>
  <c r="M792" i="4"/>
  <c r="Q792" i="4" s="1"/>
  <c r="M805" i="4"/>
  <c r="Q805" i="4" s="1"/>
  <c r="M1076" i="4"/>
  <c r="Q1076" i="4" s="1"/>
  <c r="M1071" i="4"/>
  <c r="Q1071" i="4" s="1"/>
  <c r="R592" i="4"/>
  <c r="R598" i="4"/>
  <c r="R604" i="4"/>
  <c r="M609" i="4"/>
  <c r="Q609" i="4" s="1"/>
  <c r="R628" i="4"/>
  <c r="M633" i="4"/>
  <c r="Q633" i="4" s="1"/>
  <c r="M635" i="4"/>
  <c r="Q635" i="4" s="1"/>
  <c r="R663" i="4"/>
  <c r="R664" i="4"/>
  <c r="M785" i="4"/>
  <c r="Q785" i="4" s="1"/>
  <c r="M667" i="4"/>
  <c r="Q667" i="4" s="1"/>
  <c r="M687" i="4"/>
  <c r="Q687" i="4" s="1"/>
  <c r="M694" i="4"/>
  <c r="Q694" i="4" s="1"/>
  <c r="R729" i="4"/>
  <c r="R730" i="4"/>
  <c r="M733" i="4"/>
  <c r="Q733" i="4" s="1"/>
  <c r="M746" i="4"/>
  <c r="Q746" i="4" s="1"/>
  <c r="M886" i="4"/>
  <c r="Q886" i="4" s="1"/>
  <c r="M810" i="4"/>
  <c r="Q810" i="4" s="1"/>
  <c r="R811" i="4"/>
  <c r="R812" i="4"/>
  <c r="M927" i="4"/>
  <c r="Q927" i="4" s="1"/>
  <c r="M968" i="4"/>
  <c r="Q968" i="4" s="1"/>
  <c r="M797" i="4"/>
  <c r="Q797" i="4" s="1"/>
  <c r="M804" i="4"/>
  <c r="Q804" i="4" s="1"/>
  <c r="M812" i="4"/>
  <c r="Q812" i="4" s="1"/>
  <c r="M819" i="4"/>
  <c r="Q819" i="4" s="1"/>
  <c r="M826" i="4"/>
  <c r="Q826" i="4" s="1"/>
  <c r="M834" i="4"/>
  <c r="Q834" i="4" s="1"/>
  <c r="M841" i="4"/>
  <c r="Q841" i="4" s="1"/>
  <c r="M856" i="4"/>
  <c r="Q856" i="4" s="1"/>
  <c r="M863" i="4"/>
  <c r="Q863" i="4" s="1"/>
  <c r="M877" i="4"/>
  <c r="Q877" i="4" s="1"/>
  <c r="M782" i="4"/>
  <c r="Q782" i="4" s="1"/>
  <c r="M914" i="4"/>
  <c r="Q914" i="4" s="1"/>
  <c r="M806" i="4"/>
  <c r="Q806" i="4" s="1"/>
  <c r="M816" i="4"/>
  <c r="Q816" i="4" s="1"/>
  <c r="M824" i="4"/>
  <c r="Q824" i="4" s="1"/>
  <c r="M831" i="4"/>
  <c r="Q831" i="4" s="1"/>
  <c r="M842" i="4"/>
  <c r="Q842" i="4" s="1"/>
  <c r="M853" i="4"/>
  <c r="Q853" i="4" s="1"/>
  <c r="R862" i="4"/>
  <c r="R863" i="4"/>
  <c r="M876" i="4"/>
  <c r="Q876" i="4" s="1"/>
  <c r="M1003" i="4"/>
  <c r="Q1003" i="4" s="1"/>
  <c r="M926" i="4"/>
  <c r="Q926" i="4" s="1"/>
  <c r="M937" i="4"/>
  <c r="Q937" i="4" s="1"/>
  <c r="M950" i="4"/>
  <c r="Q950" i="4" s="1"/>
  <c r="R957" i="4"/>
  <c r="R958" i="4"/>
  <c r="M1009" i="4"/>
  <c r="Q1009" i="4" s="1"/>
  <c r="M803" i="4"/>
  <c r="Q803" i="4" s="1"/>
  <c r="M811" i="4"/>
  <c r="Q811" i="4" s="1"/>
  <c r="M818" i="4"/>
  <c r="Q818" i="4" s="1"/>
  <c r="M825" i="4"/>
  <c r="Q825" i="4" s="1"/>
  <c r="M833" i="4"/>
  <c r="Q833" i="4" s="1"/>
  <c r="M840" i="4"/>
  <c r="Q840" i="4" s="1"/>
  <c r="M848" i="4"/>
  <c r="Q848" i="4" s="1"/>
  <c r="M855" i="4"/>
  <c r="Q855" i="4" s="1"/>
  <c r="M862" i="4"/>
  <c r="Q862" i="4" s="1"/>
  <c r="M870" i="4"/>
  <c r="Q870" i="4" s="1"/>
  <c r="M761" i="4"/>
  <c r="Q761" i="4" s="1"/>
  <c r="M884" i="4"/>
  <c r="Q884" i="4" s="1"/>
  <c r="M784" i="4"/>
  <c r="Q784" i="4" s="1"/>
  <c r="R787" i="4"/>
  <c r="M912" i="4"/>
  <c r="Q912" i="4" s="1"/>
  <c r="R793" i="4"/>
  <c r="M929" i="4"/>
  <c r="Q929" i="4" s="1"/>
  <c r="M813" i="4"/>
  <c r="Q813" i="4" s="1"/>
  <c r="R815" i="4"/>
  <c r="M821" i="4"/>
  <c r="Q821" i="4" s="1"/>
  <c r="R823" i="4"/>
  <c r="M828" i="4"/>
  <c r="Q828" i="4" s="1"/>
  <c r="R830" i="4"/>
  <c r="M838" i="4"/>
  <c r="Q838" i="4" s="1"/>
  <c r="M966" i="4"/>
  <c r="Q966" i="4" s="1"/>
  <c r="M849" i="4"/>
  <c r="Q849" i="4" s="1"/>
  <c r="R855" i="4"/>
  <c r="R856" i="4"/>
  <c r="M880" i="4"/>
  <c r="Q880" i="4" s="1"/>
  <c r="M883" i="4"/>
  <c r="Q883" i="4" s="1"/>
  <c r="M923" i="4"/>
  <c r="Q923" i="4" s="1"/>
  <c r="M879" i="4"/>
  <c r="Q879" i="4" s="1"/>
  <c r="M885" i="4"/>
  <c r="Q885" i="4" s="1"/>
  <c r="M890" i="4"/>
  <c r="Q890" i="4" s="1"/>
  <c r="R771" i="4"/>
  <c r="M776" i="4"/>
  <c r="Q776" i="4" s="1"/>
  <c r="M779" i="4"/>
  <c r="Q779" i="4" s="1"/>
  <c r="R782" i="4"/>
  <c r="M786" i="4"/>
  <c r="Q786" i="4" s="1"/>
  <c r="R796" i="4"/>
  <c r="R797" i="4"/>
  <c r="M799" i="4"/>
  <c r="Q799" i="4" s="1"/>
  <c r="R818" i="4"/>
  <c r="R819" i="4"/>
  <c r="M820" i="4"/>
  <c r="Q820" i="4" s="1"/>
  <c r="R825" i="4"/>
  <c r="R826" i="4"/>
  <c r="M827" i="4"/>
  <c r="Q827" i="4" s="1"/>
  <c r="R833" i="4"/>
  <c r="R834" i="4"/>
  <c r="M958" i="4"/>
  <c r="Q958" i="4" s="1"/>
  <c r="M980" i="4"/>
  <c r="Q980" i="4" s="1"/>
  <c r="M865" i="4"/>
  <c r="Q865" i="4" s="1"/>
  <c r="M999" i="4"/>
  <c r="Q999" i="4" s="1"/>
  <c r="M881" i="4"/>
  <c r="Q881" i="4" s="1"/>
  <c r="R889" i="4"/>
  <c r="R903" i="4"/>
  <c r="R902" i="4"/>
  <c r="M920" i="4"/>
  <c r="Q920" i="4" s="1"/>
  <c r="M960" i="4"/>
  <c r="Q960" i="4" s="1"/>
  <c r="M975" i="4"/>
  <c r="Q975" i="4" s="1"/>
  <c r="M1004" i="4"/>
  <c r="Q1004" i="4" s="1"/>
  <c r="M808" i="4"/>
  <c r="Q808" i="4" s="1"/>
  <c r="M815" i="4"/>
  <c r="Q815" i="4" s="1"/>
  <c r="M823" i="4"/>
  <c r="Q823" i="4" s="1"/>
  <c r="M830" i="4"/>
  <c r="Q830" i="4" s="1"/>
  <c r="M837" i="4"/>
  <c r="Q837" i="4" s="1"/>
  <c r="M845" i="4"/>
  <c r="Q845" i="4" s="1"/>
  <c r="M852" i="4"/>
  <c r="Q852" i="4" s="1"/>
  <c r="M860" i="4"/>
  <c r="Q860" i="4" s="1"/>
  <c r="M867" i="4"/>
  <c r="Q867" i="4" s="1"/>
  <c r="M875" i="4"/>
  <c r="Q875" i="4" s="1"/>
  <c r="M887" i="4"/>
  <c r="Q887" i="4" s="1"/>
  <c r="M768" i="4"/>
  <c r="Q768" i="4" s="1"/>
  <c r="M791" i="4"/>
  <c r="Q791" i="4" s="1"/>
  <c r="M916" i="4"/>
  <c r="Q916" i="4" s="1"/>
  <c r="M798" i="4"/>
  <c r="Q798" i="4" s="1"/>
  <c r="M801" i="4"/>
  <c r="Q801" i="4" s="1"/>
  <c r="M934" i="4"/>
  <c r="Q934" i="4" s="1"/>
  <c r="M942" i="4"/>
  <c r="Q942" i="4" s="1"/>
  <c r="M943" i="4"/>
  <c r="Q943" i="4" s="1"/>
  <c r="M949" i="4"/>
  <c r="Q949" i="4" s="1"/>
  <c r="M955" i="4"/>
  <c r="Q955" i="4" s="1"/>
  <c r="M965" i="4"/>
  <c r="Q965" i="4" s="1"/>
  <c r="M858" i="4"/>
  <c r="Q858" i="4" s="1"/>
  <c r="M990" i="4"/>
  <c r="Q990" i="4" s="1"/>
  <c r="M872" i="4"/>
  <c r="Q872" i="4" s="1"/>
  <c r="M878" i="4"/>
  <c r="Q878" i="4" s="1"/>
  <c r="M893" i="4"/>
  <c r="Q893" i="4" s="1"/>
  <c r="M1032" i="4"/>
  <c r="Q1032" i="4" s="1"/>
  <c r="M1059" i="4"/>
  <c r="Q1059" i="4" s="1"/>
  <c r="M946" i="4"/>
  <c r="Q946" i="4" s="1"/>
  <c r="M985" i="4"/>
  <c r="Q985" i="4" s="1"/>
  <c r="R662" i="4"/>
  <c r="R677" i="4"/>
  <c r="R684" i="4"/>
  <c r="R692" i="4"/>
  <c r="R699" i="4"/>
  <c r="R706" i="4"/>
  <c r="R714" i="4"/>
  <c r="R721" i="4"/>
  <c r="M844" i="4"/>
  <c r="Q844" i="4" s="1"/>
  <c r="M851" i="4"/>
  <c r="Q851" i="4" s="1"/>
  <c r="R736" i="4"/>
  <c r="M859" i="4"/>
  <c r="Q859" i="4" s="1"/>
  <c r="R743" i="4"/>
  <c r="M866" i="4"/>
  <c r="Q866" i="4" s="1"/>
  <c r="M907" i="4"/>
  <c r="Q907" i="4" s="1"/>
  <c r="M910" i="4"/>
  <c r="Q910" i="4" s="1"/>
  <c r="M913" i="4"/>
  <c r="Q913" i="4" s="1"/>
  <c r="M794" i="4"/>
  <c r="Q794" i="4" s="1"/>
  <c r="M940" i="4"/>
  <c r="Q940" i="4" s="1"/>
  <c r="M947" i="4"/>
  <c r="Q947" i="4" s="1"/>
  <c r="M843" i="4"/>
  <c r="Q843" i="4" s="1"/>
  <c r="M972" i="4"/>
  <c r="Q972" i="4" s="1"/>
  <c r="M868" i="4"/>
  <c r="Q868" i="4" s="1"/>
  <c r="M995" i="4"/>
  <c r="Q995" i="4" s="1"/>
  <c r="M905" i="4"/>
  <c r="Q905" i="4" s="1"/>
  <c r="M938" i="4"/>
  <c r="Q938" i="4" s="1"/>
  <c r="M1120" i="4"/>
  <c r="Q1120" i="4" s="1"/>
  <c r="M871" i="4"/>
  <c r="Q871" i="4" s="1"/>
  <c r="M753" i="4"/>
  <c r="Q753" i="4" s="1"/>
  <c r="R756" i="4"/>
  <c r="M769" i="4"/>
  <c r="Q769" i="4" s="1"/>
  <c r="M899" i="4"/>
  <c r="Q899" i="4" s="1"/>
  <c r="M918" i="4"/>
  <c r="Q918" i="4" s="1"/>
  <c r="M921" i="4"/>
  <c r="Q921" i="4" s="1"/>
  <c r="M932" i="4"/>
  <c r="Q932" i="4" s="1"/>
  <c r="M957" i="4"/>
  <c r="Q957" i="4" s="1"/>
  <c r="M850" i="4"/>
  <c r="Q850" i="4" s="1"/>
  <c r="M982" i="4"/>
  <c r="Q982" i="4" s="1"/>
  <c r="M864" i="4"/>
  <c r="Q864" i="4" s="1"/>
  <c r="R870" i="4"/>
  <c r="R871" i="4"/>
  <c r="M891" i="4"/>
  <c r="Q891" i="4" s="1"/>
  <c r="M1012" i="4"/>
  <c r="Q1012" i="4" s="1"/>
  <c r="M894" i="4"/>
  <c r="Q894" i="4" s="1"/>
  <c r="M898" i="4"/>
  <c r="Q898" i="4" s="1"/>
  <c r="M924" i="4"/>
  <c r="Q924" i="4" s="1"/>
  <c r="M925" i="4"/>
  <c r="Q925" i="4" s="1"/>
  <c r="M935" i="4"/>
  <c r="Q935" i="4" s="1"/>
  <c r="M1056" i="4"/>
  <c r="Q1056" i="4" s="1"/>
  <c r="M944" i="4"/>
  <c r="Q944" i="4" s="1"/>
  <c r="M888" i="4"/>
  <c r="Q888" i="4" s="1"/>
  <c r="M772" i="4"/>
  <c r="Q772" i="4" s="1"/>
  <c r="R775" i="4"/>
  <c r="M897" i="4"/>
  <c r="Q897" i="4" s="1"/>
  <c r="R778" i="4"/>
  <c r="M783" i="4"/>
  <c r="Q783" i="4" s="1"/>
  <c r="M809" i="4"/>
  <c r="Q809" i="4" s="1"/>
  <c r="M931" i="4"/>
  <c r="Q931" i="4" s="1"/>
  <c r="M836" i="4"/>
  <c r="Q836" i="4" s="1"/>
  <c r="M846" i="4"/>
  <c r="Q846" i="4" s="1"/>
  <c r="M857" i="4"/>
  <c r="Q857" i="4" s="1"/>
  <c r="M902" i="4"/>
  <c r="Q902" i="4" s="1"/>
  <c r="M917" i="4"/>
  <c r="Q917" i="4" s="1"/>
  <c r="M945" i="4"/>
  <c r="Q945" i="4" s="1"/>
  <c r="R983" i="4"/>
  <c r="R984" i="4"/>
  <c r="M964" i="4"/>
  <c r="Q964" i="4" s="1"/>
  <c r="M971" i="4"/>
  <c r="Q971" i="4" s="1"/>
  <c r="M979" i="4"/>
  <c r="Q979" i="4" s="1"/>
  <c r="M986" i="4"/>
  <c r="Q986" i="4" s="1"/>
  <c r="M874" i="4"/>
  <c r="Q874" i="4" s="1"/>
  <c r="R877" i="4"/>
  <c r="M1002" i="4"/>
  <c r="Q1002" i="4" s="1"/>
  <c r="M1015" i="4"/>
  <c r="Q1015" i="4" s="1"/>
  <c r="M1030" i="4"/>
  <c r="Q1030" i="4" s="1"/>
  <c r="M1036" i="4"/>
  <c r="Q1036" i="4" s="1"/>
  <c r="M930" i="4"/>
  <c r="Q930" i="4" s="1"/>
  <c r="M1068" i="4"/>
  <c r="Q1068" i="4" s="1"/>
  <c r="R961" i="4"/>
  <c r="M1083" i="4"/>
  <c r="Q1083" i="4" s="1"/>
  <c r="M970" i="4"/>
  <c r="Q970" i="4" s="1"/>
  <c r="M989" i="4"/>
  <c r="Q989" i="4" s="1"/>
  <c r="M1028" i="4"/>
  <c r="Q1028" i="4" s="1"/>
  <c r="M1070" i="4"/>
  <c r="Q1070" i="4" s="1"/>
  <c r="M992" i="4"/>
  <c r="Q992" i="4" s="1"/>
  <c r="M1011" i="4"/>
  <c r="Q1011" i="4" s="1"/>
  <c r="M911" i="4"/>
  <c r="Q911" i="4" s="1"/>
  <c r="M1040" i="4"/>
  <c r="Q1040" i="4" s="1"/>
  <c r="M1044" i="4"/>
  <c r="Q1044" i="4" s="1"/>
  <c r="M952" i="4"/>
  <c r="Q952" i="4" s="1"/>
  <c r="M959" i="4"/>
  <c r="Q959" i="4" s="1"/>
  <c r="M1084" i="4"/>
  <c r="Q1084" i="4" s="1"/>
  <c r="M967" i="4"/>
  <c r="Q967" i="4" s="1"/>
  <c r="M978" i="4"/>
  <c r="Q978" i="4" s="1"/>
  <c r="R991" i="4"/>
  <c r="R992" i="4"/>
  <c r="M1022" i="4"/>
  <c r="Q1022" i="4" s="1"/>
  <c r="M1182" i="4"/>
  <c r="Q1182" i="4" s="1"/>
  <c r="M962" i="4"/>
  <c r="Q962" i="4" s="1"/>
  <c r="M969" i="4"/>
  <c r="Q969" i="4" s="1"/>
  <c r="M977" i="4"/>
  <c r="Q977" i="4" s="1"/>
  <c r="M984" i="4"/>
  <c r="Q984" i="4" s="1"/>
  <c r="M998" i="4"/>
  <c r="Q998" i="4" s="1"/>
  <c r="R886" i="4"/>
  <c r="M1014" i="4"/>
  <c r="Q1014" i="4" s="1"/>
  <c r="M895" i="4"/>
  <c r="Q895" i="4" s="1"/>
  <c r="M1019" i="4"/>
  <c r="Q1019" i="4" s="1"/>
  <c r="M915" i="4"/>
  <c r="Q915" i="4" s="1"/>
  <c r="M1060" i="4"/>
  <c r="Q1060" i="4" s="1"/>
  <c r="M941" i="4"/>
  <c r="Q941" i="4" s="1"/>
  <c r="M1091" i="4"/>
  <c r="Q1091" i="4" s="1"/>
  <c r="M974" i="4"/>
  <c r="Q974" i="4" s="1"/>
  <c r="M976" i="4"/>
  <c r="Q976" i="4" s="1"/>
  <c r="M983" i="4"/>
  <c r="Q983" i="4" s="1"/>
  <c r="M1115" i="4"/>
  <c r="Q1115" i="4" s="1"/>
  <c r="M1105" i="4"/>
  <c r="Q1105" i="4" s="1"/>
  <c r="M1173" i="4"/>
  <c r="Q1173" i="4" s="1"/>
  <c r="R838" i="4"/>
  <c r="M994" i="4"/>
  <c r="Q994" i="4" s="1"/>
  <c r="M1001" i="4"/>
  <c r="Q1001" i="4" s="1"/>
  <c r="M1007" i="4"/>
  <c r="Q1007" i="4" s="1"/>
  <c r="M889" i="4"/>
  <c r="Q889" i="4" s="1"/>
  <c r="R892" i="4"/>
  <c r="M900" i="4"/>
  <c r="Q900" i="4" s="1"/>
  <c r="M1023" i="4"/>
  <c r="Q1023" i="4" s="1"/>
  <c r="M919" i="4"/>
  <c r="Q919" i="4" s="1"/>
  <c r="R929" i="4"/>
  <c r="M933" i="4"/>
  <c r="Q933" i="4" s="1"/>
  <c r="M1063" i="4"/>
  <c r="Q1063" i="4" s="1"/>
  <c r="M1079" i="4"/>
  <c r="Q1079" i="4" s="1"/>
  <c r="M961" i="4"/>
  <c r="Q961" i="4" s="1"/>
  <c r="M1087" i="4"/>
  <c r="Q1087" i="4" s="1"/>
  <c r="M1099" i="4"/>
  <c r="Q1099" i="4" s="1"/>
  <c r="M981" i="4"/>
  <c r="Q981" i="4" s="1"/>
  <c r="M1024" i="4"/>
  <c r="Q1024" i="4" s="1"/>
  <c r="M1154" i="4"/>
  <c r="Q1154" i="4" s="1"/>
  <c r="M997" i="4"/>
  <c r="Q997" i="4" s="1"/>
  <c r="M904" i="4"/>
  <c r="Q904" i="4" s="1"/>
  <c r="M1027" i="4"/>
  <c r="Q1027" i="4" s="1"/>
  <c r="R910" i="4"/>
  <c r="M1031" i="4"/>
  <c r="Q1031" i="4" s="1"/>
  <c r="M1043" i="4"/>
  <c r="Q1043" i="4" s="1"/>
  <c r="M1055" i="4"/>
  <c r="Q1055" i="4" s="1"/>
  <c r="R936" i="4"/>
  <c r="M939" i="4"/>
  <c r="Q939" i="4" s="1"/>
  <c r="R954" i="4"/>
  <c r="M1075" i="4"/>
  <c r="Q1075" i="4" s="1"/>
  <c r="M956" i="4"/>
  <c r="Q956" i="4" s="1"/>
  <c r="M1111" i="4"/>
  <c r="Q1111" i="4" s="1"/>
  <c r="M1010" i="4"/>
  <c r="Q1010" i="4" s="1"/>
  <c r="M1021" i="4"/>
  <c r="Q1021" i="4" s="1"/>
  <c r="M1103" i="4"/>
  <c r="Q1103" i="4" s="1"/>
  <c r="M1133" i="4"/>
  <c r="Q1133" i="4" s="1"/>
  <c r="M1000" i="4"/>
  <c r="Q1000" i="4" s="1"/>
  <c r="M882" i="4"/>
  <c r="Q882" i="4" s="1"/>
  <c r="M1006" i="4"/>
  <c r="Q1006" i="4" s="1"/>
  <c r="R895" i="4"/>
  <c r="M908" i="4"/>
  <c r="Q908" i="4" s="1"/>
  <c r="R914" i="4"/>
  <c r="M1035" i="4"/>
  <c r="Q1035" i="4" s="1"/>
  <c r="R922" i="4"/>
  <c r="R924" i="4"/>
  <c r="M1047" i="4"/>
  <c r="Q1047" i="4" s="1"/>
  <c r="R946" i="4"/>
  <c r="M1067" i="4"/>
  <c r="Q1067" i="4" s="1"/>
  <c r="M948" i="4"/>
  <c r="Q948" i="4" s="1"/>
  <c r="M963" i="4"/>
  <c r="Q963" i="4" s="1"/>
  <c r="M1108" i="4"/>
  <c r="Q1108" i="4" s="1"/>
  <c r="M991" i="4"/>
  <c r="Q991" i="4" s="1"/>
  <c r="M1114" i="4"/>
  <c r="Q1114" i="4" s="1"/>
  <c r="M1125" i="4"/>
  <c r="Q1125" i="4" s="1"/>
  <c r="M1008" i="4"/>
  <c r="Q1008" i="4" s="1"/>
  <c r="M1026" i="4"/>
  <c r="Q1026" i="4" s="1"/>
  <c r="M1034" i="4"/>
  <c r="Q1034" i="4" s="1"/>
  <c r="M1073" i="4"/>
  <c r="Q1073" i="4" s="1"/>
  <c r="M1102" i="4"/>
  <c r="Q1102" i="4" s="1"/>
  <c r="M988" i="4"/>
  <c r="Q988" i="4" s="1"/>
  <c r="M993" i="4"/>
  <c r="Q993" i="4" s="1"/>
  <c r="M996" i="4"/>
  <c r="Q996" i="4" s="1"/>
  <c r="M1016" i="4"/>
  <c r="Q1016" i="4" s="1"/>
  <c r="R899" i="4"/>
  <c r="M1020" i="4"/>
  <c r="Q1020" i="4" s="1"/>
  <c r="R918" i="4"/>
  <c r="M1039" i="4"/>
  <c r="Q1039" i="4" s="1"/>
  <c r="M922" i="4"/>
  <c r="Q922" i="4" s="1"/>
  <c r="M1051" i="4"/>
  <c r="Q1051" i="4" s="1"/>
  <c r="M1064" i="4"/>
  <c r="Q1064" i="4" s="1"/>
  <c r="M954" i="4"/>
  <c r="Q954" i="4" s="1"/>
  <c r="M1018" i="4"/>
  <c r="Q1018" i="4" s="1"/>
  <c r="M1048" i="4"/>
  <c r="Q1048" i="4" s="1"/>
  <c r="M1092" i="4"/>
  <c r="Q1092" i="4" s="1"/>
  <c r="M1100" i="4"/>
  <c r="Q1100" i="4" s="1"/>
  <c r="M1127" i="4"/>
  <c r="Q1127" i="4" s="1"/>
  <c r="M1132" i="4"/>
  <c r="Q1132" i="4" s="1"/>
  <c r="M1134" i="4"/>
  <c r="Q1134" i="4" s="1"/>
  <c r="M1136" i="4"/>
  <c r="Q1136" i="4" s="1"/>
  <c r="M1150" i="4"/>
  <c r="Q1150" i="4" s="1"/>
  <c r="M1170" i="4"/>
  <c r="Q1170" i="4" s="1"/>
  <c r="M1058" i="4"/>
  <c r="Q1058" i="4" s="1"/>
  <c r="M1061" i="4"/>
  <c r="Q1061" i="4" s="1"/>
  <c r="M1090" i="4"/>
  <c r="Q1090" i="4" s="1"/>
  <c r="M1093" i="4"/>
  <c r="Q1093" i="4" s="1"/>
  <c r="M1106" i="4"/>
  <c r="Q1106" i="4" s="1"/>
  <c r="M1117" i="4"/>
  <c r="Q1117" i="4" s="1"/>
  <c r="M1121" i="4"/>
  <c r="Q1121" i="4" s="1"/>
  <c r="M1017" i="4"/>
  <c r="Q1017" i="4" s="1"/>
  <c r="M1033" i="4"/>
  <c r="Q1033" i="4" s="1"/>
  <c r="M1042" i="4"/>
  <c r="Q1042" i="4" s="1"/>
  <c r="M1046" i="4"/>
  <c r="Q1046" i="4" s="1"/>
  <c r="M1049" i="4"/>
  <c r="Q1049" i="4" s="1"/>
  <c r="M1078" i="4"/>
  <c r="Q1078" i="4" s="1"/>
  <c r="M1081" i="4"/>
  <c r="Q1081" i="4" s="1"/>
  <c r="M1113" i="4"/>
  <c r="Q1113" i="4" s="1"/>
  <c r="M1118" i="4"/>
  <c r="Q1118" i="4" s="1"/>
  <c r="M1138" i="4"/>
  <c r="Q1138" i="4" s="1"/>
  <c r="M1141" i="4"/>
  <c r="Q1141" i="4" s="1"/>
  <c r="M1143" i="4"/>
  <c r="Q1143" i="4" s="1"/>
  <c r="M1161" i="4"/>
  <c r="Q1161" i="4" s="1"/>
  <c r="M1124" i="4"/>
  <c r="Q1124" i="4" s="1"/>
  <c r="M1013" i="4"/>
  <c r="Q1013" i="4" s="1"/>
  <c r="M1146" i="4"/>
  <c r="Q1146" i="4" s="1"/>
  <c r="M1178" i="4"/>
  <c r="Q1178" i="4" s="1"/>
  <c r="M1184" i="4"/>
  <c r="Q1184" i="4" s="1"/>
  <c r="M1066" i="4"/>
  <c r="Q1066" i="4" s="1"/>
  <c r="M1069" i="4"/>
  <c r="Q1069" i="4" s="1"/>
  <c r="M1098" i="4"/>
  <c r="Q1098" i="4" s="1"/>
  <c r="M1101" i="4"/>
  <c r="Q1101" i="4" s="1"/>
  <c r="M1126" i="4"/>
  <c r="Q1126" i="4" s="1"/>
  <c r="M1129" i="4"/>
  <c r="Q1129" i="4" s="1"/>
  <c r="M1135" i="4"/>
  <c r="Q1135" i="4" s="1"/>
  <c r="M1153" i="4"/>
  <c r="Q1153" i="4" s="1"/>
  <c r="M1104" i="4"/>
  <c r="Q1104" i="4" s="1"/>
  <c r="M1112" i="4"/>
  <c r="Q1112" i="4" s="1"/>
  <c r="M1116" i="4"/>
  <c r="Q1116" i="4" s="1"/>
  <c r="M1029" i="4"/>
  <c r="Q1029" i="4" s="1"/>
  <c r="M1038" i="4"/>
  <c r="Q1038" i="4" s="1"/>
  <c r="M1041" i="4"/>
  <c r="Q1041" i="4" s="1"/>
  <c r="M1166" i="4"/>
  <c r="Q1166" i="4" s="1"/>
  <c r="M1054" i="4"/>
  <c r="Q1054" i="4" s="1"/>
  <c r="M1057" i="4"/>
  <c r="Q1057" i="4" s="1"/>
  <c r="M1086" i="4"/>
  <c r="Q1086" i="4" s="1"/>
  <c r="M1089" i="4"/>
  <c r="Q1089" i="4" s="1"/>
  <c r="M1145" i="4"/>
  <c r="Q1145" i="4" s="1"/>
  <c r="M1177" i="4"/>
  <c r="Q1177" i="4" s="1"/>
  <c r="M1306" i="4"/>
  <c r="Q1306" i="4" s="1"/>
  <c r="M1052" i="4"/>
  <c r="Q1052" i="4" s="1"/>
  <c r="R966" i="4"/>
  <c r="R973" i="4"/>
  <c r="M1096" i="4"/>
  <c r="Q1096" i="4" s="1"/>
  <c r="R988" i="4"/>
  <c r="M1005" i="4"/>
  <c r="Q1005" i="4" s="1"/>
  <c r="M1037" i="4"/>
  <c r="Q1037" i="4" s="1"/>
  <c r="M1045" i="4"/>
  <c r="Q1045" i="4" s="1"/>
  <c r="M1074" i="4"/>
  <c r="Q1074" i="4" s="1"/>
  <c r="M1077" i="4"/>
  <c r="Q1077" i="4" s="1"/>
  <c r="M1109" i="4"/>
  <c r="Q1109" i="4" s="1"/>
  <c r="M1131" i="4"/>
  <c r="Q1131" i="4" s="1"/>
  <c r="M1255" i="4"/>
  <c r="Q1255" i="4" s="1"/>
  <c r="M1181" i="4"/>
  <c r="Q1181" i="4" s="1"/>
  <c r="M1080" i="4"/>
  <c r="Q1080" i="4" s="1"/>
  <c r="M1088" i="4"/>
  <c r="Q1088" i="4" s="1"/>
  <c r="M1110" i="4"/>
  <c r="Q1110" i="4" s="1"/>
  <c r="M1123" i="4"/>
  <c r="Q1123" i="4" s="1"/>
  <c r="M1128" i="4"/>
  <c r="Q1128" i="4" s="1"/>
  <c r="M1025" i="4"/>
  <c r="Q1025" i="4" s="1"/>
  <c r="M1158" i="4"/>
  <c r="Q1158" i="4" s="1"/>
  <c r="M1174" i="4"/>
  <c r="Q1174" i="4" s="1"/>
  <c r="M1180" i="4"/>
  <c r="Q1180" i="4" s="1"/>
  <c r="M1062" i="4"/>
  <c r="Q1062" i="4" s="1"/>
  <c r="M1065" i="4"/>
  <c r="Q1065" i="4" s="1"/>
  <c r="M1094" i="4"/>
  <c r="Q1094" i="4" s="1"/>
  <c r="M1095" i="4"/>
  <c r="Q1095" i="4" s="1"/>
  <c r="M1097" i="4"/>
  <c r="Q1097" i="4" s="1"/>
  <c r="M1142" i="4"/>
  <c r="Q1142" i="4" s="1"/>
  <c r="M1147" i="4"/>
  <c r="Q1147" i="4" s="1"/>
  <c r="M1162" i="4"/>
  <c r="Q1162" i="4" s="1"/>
  <c r="M1185" i="4"/>
  <c r="Q1185" i="4" s="1"/>
  <c r="M1072" i="4"/>
  <c r="Q1072" i="4" s="1"/>
  <c r="M1130" i="4"/>
  <c r="Q1130" i="4" s="1"/>
  <c r="M1149" i="4"/>
  <c r="Q1149" i="4" s="1"/>
  <c r="M1157" i="4"/>
  <c r="Q1157" i="4" s="1"/>
  <c r="M1050" i="4"/>
  <c r="Q1050" i="4" s="1"/>
  <c r="M1053" i="4"/>
  <c r="Q1053" i="4" s="1"/>
  <c r="M1082" i="4"/>
  <c r="Q1082" i="4" s="1"/>
  <c r="M1085" i="4"/>
  <c r="Q1085" i="4" s="1"/>
  <c r="M1223" i="4"/>
  <c r="Q1223" i="4" s="1"/>
  <c r="M1119" i="4"/>
  <c r="Q1119" i="4" s="1"/>
  <c r="M1122" i="4"/>
  <c r="Q1122" i="4" s="1"/>
  <c r="M1139" i="4"/>
  <c r="Q1139" i="4" s="1"/>
  <c r="M1179" i="4"/>
  <c r="Q1179" i="4" s="1"/>
  <c r="M1183" i="4"/>
  <c r="Q1183" i="4" s="1"/>
  <c r="M1187" i="4"/>
  <c r="Q1187" i="4" s="1"/>
  <c r="M1191" i="4"/>
  <c r="Q1191" i="4" s="1"/>
  <c r="M1195" i="4"/>
  <c r="Q1195" i="4" s="1"/>
  <c r="M1199" i="4"/>
  <c r="Q1199" i="4" s="1"/>
  <c r="M1203" i="4"/>
  <c r="Q1203" i="4" s="1"/>
  <c r="M1207" i="4"/>
  <c r="Q1207" i="4" s="1"/>
  <c r="M1211" i="4"/>
  <c r="Q1211" i="4" s="1"/>
  <c r="M1215" i="4"/>
  <c r="Q1215" i="4" s="1"/>
  <c r="M1219" i="4"/>
  <c r="Q1219" i="4" s="1"/>
  <c r="M1227" i="4"/>
  <c r="Q1227" i="4" s="1"/>
  <c r="M1231" i="4"/>
  <c r="Q1231" i="4" s="1"/>
  <c r="M1235" i="4"/>
  <c r="Q1235" i="4" s="1"/>
  <c r="M1240" i="4"/>
  <c r="Q1240" i="4" s="1"/>
  <c r="M1266" i="4"/>
  <c r="Q1266" i="4" s="1"/>
  <c r="M1286" i="4"/>
  <c r="Q1286" i="4" s="1"/>
  <c r="M1169" i="4"/>
  <c r="Q1169" i="4" s="1"/>
  <c r="M1186" i="4"/>
  <c r="Q1186" i="4" s="1"/>
  <c r="M1213" i="4"/>
  <c r="Q1213" i="4" s="1"/>
  <c r="M1238" i="4"/>
  <c r="Q1238" i="4" s="1"/>
  <c r="M1247" i="4"/>
  <c r="Q1247" i="4" s="1"/>
  <c r="M1252" i="4"/>
  <c r="Q1252" i="4" s="1"/>
  <c r="M1264" i="4"/>
  <c r="Q1264" i="4" s="1"/>
  <c r="M1165" i="4"/>
  <c r="Q1165" i="4" s="1"/>
  <c r="M1206" i="4"/>
  <c r="Q1206" i="4" s="1"/>
  <c r="M1239" i="4"/>
  <c r="Q1239" i="4" s="1"/>
  <c r="M1244" i="4"/>
  <c r="Q1244" i="4" s="1"/>
  <c r="M1260" i="4"/>
  <c r="Q1260" i="4" s="1"/>
  <c r="M1280" i="4"/>
  <c r="Q1280" i="4" s="1"/>
  <c r="M1163" i="4"/>
  <c r="Q1163" i="4" s="1"/>
  <c r="M1309" i="4"/>
  <c r="Q1309" i="4" s="1"/>
  <c r="M1194" i="4"/>
  <c r="Q1194" i="4" s="1"/>
  <c r="M1317" i="4"/>
  <c r="Q1317" i="4" s="1"/>
  <c r="M1395" i="4"/>
  <c r="Q1395" i="4" s="1"/>
  <c r="M1189" i="4"/>
  <c r="Q1189" i="4" s="1"/>
  <c r="M1251" i="4"/>
  <c r="Q1251" i="4" s="1"/>
  <c r="M1256" i="4"/>
  <c r="Q1256" i="4" s="1"/>
  <c r="M1175" i="4"/>
  <c r="Q1175" i="4" s="1"/>
  <c r="M1300" i="4"/>
  <c r="Q1300" i="4" s="1"/>
  <c r="M1236" i="4"/>
  <c r="Q1236" i="4" s="1"/>
  <c r="M1263" i="4"/>
  <c r="Q1263" i="4" s="1"/>
  <c r="M1151" i="4"/>
  <c r="Q1151" i="4" s="1"/>
  <c r="M1171" i="4"/>
  <c r="Q1171" i="4" s="1"/>
  <c r="M1198" i="4"/>
  <c r="Q1198" i="4" s="1"/>
  <c r="M1347" i="4"/>
  <c r="Q1347" i="4" s="1"/>
  <c r="M1140" i="4"/>
  <c r="Q1140" i="4" s="1"/>
  <c r="M1144" i="4"/>
  <c r="Q1144" i="4" s="1"/>
  <c r="M1148" i="4"/>
  <c r="Q1148" i="4" s="1"/>
  <c r="M1152" i="4"/>
  <c r="Q1152" i="4" s="1"/>
  <c r="M1156" i="4"/>
  <c r="Q1156" i="4" s="1"/>
  <c r="M1160" i="4"/>
  <c r="Q1160" i="4" s="1"/>
  <c r="M1164" i="4"/>
  <c r="Q1164" i="4" s="1"/>
  <c r="M1168" i="4"/>
  <c r="Q1168" i="4" s="1"/>
  <c r="M1172" i="4"/>
  <c r="Q1172" i="4" s="1"/>
  <c r="M1176" i="4"/>
  <c r="Q1176" i="4" s="1"/>
  <c r="M1188" i="4"/>
  <c r="Q1188" i="4" s="1"/>
  <c r="M1192" i="4"/>
  <c r="Q1192" i="4" s="1"/>
  <c r="M1196" i="4"/>
  <c r="Q1196" i="4" s="1"/>
  <c r="M1200" i="4"/>
  <c r="Q1200" i="4" s="1"/>
  <c r="M1204" i="4"/>
  <c r="Q1204" i="4" s="1"/>
  <c r="M1208" i="4"/>
  <c r="Q1208" i="4" s="1"/>
  <c r="M1212" i="4"/>
  <c r="Q1212" i="4" s="1"/>
  <c r="M1216" i="4"/>
  <c r="Q1216" i="4" s="1"/>
  <c r="M1220" i="4"/>
  <c r="Q1220" i="4" s="1"/>
  <c r="M1224" i="4"/>
  <c r="Q1224" i="4" s="1"/>
  <c r="M1228" i="4"/>
  <c r="Q1228" i="4" s="1"/>
  <c r="M1232" i="4"/>
  <c r="Q1232" i="4" s="1"/>
  <c r="M1243" i="4"/>
  <c r="Q1243" i="4" s="1"/>
  <c r="M1248" i="4"/>
  <c r="Q1248" i="4" s="1"/>
  <c r="M1270" i="4"/>
  <c r="Q1270" i="4" s="1"/>
  <c r="M1155" i="4"/>
  <c r="Q1155" i="4" s="1"/>
  <c r="M1167" i="4"/>
  <c r="Q1167" i="4" s="1"/>
  <c r="M1295" i="4"/>
  <c r="Q1295" i="4" s="1"/>
  <c r="M1296" i="4"/>
  <c r="Q1296" i="4" s="1"/>
  <c r="M1302" i="4"/>
  <c r="Q1302" i="4" s="1"/>
  <c r="M1190" i="4"/>
  <c r="Q1190" i="4" s="1"/>
  <c r="M1370" i="4"/>
  <c r="Q1370" i="4" s="1"/>
  <c r="M1259" i="4"/>
  <c r="Q1259" i="4" s="1"/>
  <c r="M1268" i="4"/>
  <c r="Q1268" i="4" s="1"/>
  <c r="M1159" i="4"/>
  <c r="Q1159" i="4" s="1"/>
  <c r="M1284" i="4"/>
  <c r="Q1284" i="4" s="1"/>
  <c r="M1292" i="4"/>
  <c r="Q1292" i="4" s="1"/>
  <c r="M1245" i="4"/>
  <c r="Q1245" i="4" s="1"/>
  <c r="M1327" i="4"/>
  <c r="Q1327" i="4" s="1"/>
  <c r="M1197" i="4"/>
  <c r="Q1197" i="4" s="1"/>
  <c r="M1214" i="4"/>
  <c r="Q1214" i="4" s="1"/>
  <c r="M1221" i="4"/>
  <c r="Q1221" i="4" s="1"/>
  <c r="M1346" i="4"/>
  <c r="Q1346" i="4" s="1"/>
  <c r="M1246" i="4"/>
  <c r="Q1246" i="4" s="1"/>
  <c r="M1253" i="4"/>
  <c r="Q1253" i="4" s="1"/>
  <c r="M1393" i="4"/>
  <c r="Q1393" i="4" s="1"/>
  <c r="M1275" i="4"/>
  <c r="Q1275" i="4" s="1"/>
  <c r="M1293" i="4"/>
  <c r="Q1293" i="4" s="1"/>
  <c r="M1432" i="4"/>
  <c r="Q1432" i="4" s="1"/>
  <c r="M1316" i="4"/>
  <c r="Q1316" i="4" s="1"/>
  <c r="M1455" i="4"/>
  <c r="Q1455" i="4" s="1"/>
  <c r="M1350" i="4"/>
  <c r="Q1350" i="4" s="1"/>
  <c r="M1494" i="4"/>
  <c r="Q1494" i="4" s="1"/>
  <c r="M1267" i="4"/>
  <c r="Q1267" i="4" s="1"/>
  <c r="M1283" i="4"/>
  <c r="Q1283" i="4" s="1"/>
  <c r="M1308" i="4"/>
  <c r="Q1308" i="4" s="1"/>
  <c r="M1210" i="4"/>
  <c r="Q1210" i="4" s="1"/>
  <c r="M1217" i="4"/>
  <c r="Q1217" i="4" s="1"/>
  <c r="M1342" i="4"/>
  <c r="Q1342" i="4" s="1"/>
  <c r="M1242" i="4"/>
  <c r="Q1242" i="4" s="1"/>
  <c r="M1249" i="4"/>
  <c r="Q1249" i="4" s="1"/>
  <c r="M1374" i="4"/>
  <c r="Q1374" i="4" s="1"/>
  <c r="M1258" i="4"/>
  <c r="Q1258" i="4" s="1"/>
  <c r="M1271" i="4"/>
  <c r="Q1271" i="4" s="1"/>
  <c r="M1479" i="4"/>
  <c r="Q1479" i="4" s="1"/>
  <c r="M1274" i="4"/>
  <c r="Q1274" i="4" s="1"/>
  <c r="M1278" i="4"/>
  <c r="Q1278" i="4" s="1"/>
  <c r="M1282" i="4"/>
  <c r="Q1282" i="4" s="1"/>
  <c r="M1290" i="4"/>
  <c r="Q1290" i="4" s="1"/>
  <c r="M1294" i="4"/>
  <c r="Q1294" i="4" s="1"/>
  <c r="M1298" i="4"/>
  <c r="Q1298" i="4" s="1"/>
  <c r="M1304" i="4"/>
  <c r="Q1304" i="4" s="1"/>
  <c r="M1311" i="4"/>
  <c r="Q1311" i="4" s="1"/>
  <c r="M1202" i="4"/>
  <c r="Q1202" i="4" s="1"/>
  <c r="M1209" i="4"/>
  <c r="Q1209" i="4" s="1"/>
  <c r="M1331" i="4"/>
  <c r="Q1331" i="4" s="1"/>
  <c r="M1234" i="4"/>
  <c r="Q1234" i="4" s="1"/>
  <c r="M1241" i="4"/>
  <c r="Q1241" i="4" s="1"/>
  <c r="M1363" i="4"/>
  <c r="Q1363" i="4" s="1"/>
  <c r="M1262" i="4"/>
  <c r="Q1262" i="4" s="1"/>
  <c r="M1285" i="4"/>
  <c r="Q1285" i="4" s="1"/>
  <c r="M1338" i="4"/>
  <c r="Q1338" i="4" s="1"/>
  <c r="M1205" i="4"/>
  <c r="Q1205" i="4" s="1"/>
  <c r="M1330" i="4"/>
  <c r="Q1330" i="4" s="1"/>
  <c r="M1230" i="4"/>
  <c r="Q1230" i="4" s="1"/>
  <c r="M1237" i="4"/>
  <c r="Q1237" i="4" s="1"/>
  <c r="M1257" i="4"/>
  <c r="Q1257" i="4" s="1"/>
  <c r="M1433" i="4"/>
  <c r="Q1433" i="4" s="1"/>
  <c r="M1318" i="4"/>
  <c r="Q1318" i="4" s="1"/>
  <c r="M1201" i="4"/>
  <c r="Q1201" i="4" s="1"/>
  <c r="M1326" i="4"/>
  <c r="Q1326" i="4" s="1"/>
  <c r="M1226" i="4"/>
  <c r="Q1226" i="4" s="1"/>
  <c r="M1233" i="4"/>
  <c r="Q1233" i="4" s="1"/>
  <c r="M1358" i="4"/>
  <c r="Q1358" i="4" s="1"/>
  <c r="M1269" i="4"/>
  <c r="Q1269" i="4" s="1"/>
  <c r="M1288" i="4"/>
  <c r="Q1288" i="4" s="1"/>
  <c r="M1310" i="4"/>
  <c r="Q1310" i="4" s="1"/>
  <c r="M1313" i="4"/>
  <c r="Q1313" i="4" s="1"/>
  <c r="M1222" i="4"/>
  <c r="Q1222" i="4" s="1"/>
  <c r="M1229" i="4"/>
  <c r="Q1229" i="4" s="1"/>
  <c r="M1254" i="4"/>
  <c r="Q1254" i="4" s="1"/>
  <c r="M1261" i="4"/>
  <c r="Q1261" i="4" s="1"/>
  <c r="M1386" i="4"/>
  <c r="Q1386" i="4" s="1"/>
  <c r="M1276" i="4"/>
  <c r="Q1276" i="4" s="1"/>
  <c r="M1291" i="4"/>
  <c r="Q1291" i="4" s="1"/>
  <c r="M1378" i="4"/>
  <c r="Q1378" i="4" s="1"/>
  <c r="M1407" i="4"/>
  <c r="Q1407" i="4" s="1"/>
  <c r="M1193" i="4"/>
  <c r="Q1193" i="4" s="1"/>
  <c r="M1218" i="4"/>
  <c r="Q1218" i="4" s="1"/>
  <c r="M1225" i="4"/>
  <c r="Q1225" i="4" s="1"/>
  <c r="M1353" i="4"/>
  <c r="Q1353" i="4" s="1"/>
  <c r="M1250" i="4"/>
  <c r="Q1250" i="4" s="1"/>
  <c r="M1272" i="4"/>
  <c r="Q1272" i="4" s="1"/>
  <c r="M1287" i="4"/>
  <c r="Q1287" i="4" s="1"/>
  <c r="M1297" i="4"/>
  <c r="Q1297" i="4" s="1"/>
  <c r="M1409" i="4"/>
  <c r="Q1409" i="4" s="1"/>
  <c r="M1383" i="4"/>
  <c r="Q1383" i="4" s="1"/>
  <c r="M1273" i="4"/>
  <c r="Q1273" i="4" s="1"/>
  <c r="M1399" i="4"/>
  <c r="Q1399" i="4" s="1"/>
  <c r="M1289" i="4"/>
  <c r="Q1289" i="4" s="1"/>
  <c r="M1415" i="4"/>
  <c r="Q1415" i="4" s="1"/>
  <c r="M1425" i="4"/>
  <c r="Q1425" i="4" s="1"/>
  <c r="M1312" i="4"/>
  <c r="Q1312" i="4" s="1"/>
  <c r="M1337" i="4"/>
  <c r="Q1337" i="4" s="1"/>
  <c r="M1354" i="4"/>
  <c r="Q1354" i="4" s="1"/>
  <c r="M1487" i="4"/>
  <c r="Q1487" i="4" s="1"/>
  <c r="M1394" i="4"/>
  <c r="Q1394" i="4" s="1"/>
  <c r="M1401" i="4"/>
  <c r="Q1401" i="4" s="1"/>
  <c r="M1417" i="4"/>
  <c r="Q1417" i="4" s="1"/>
  <c r="M1323" i="4"/>
  <c r="Q1323" i="4" s="1"/>
  <c r="M1335" i="4"/>
  <c r="Q1335" i="4" s="1"/>
  <c r="M1339" i="4"/>
  <c r="Q1339" i="4" s="1"/>
  <c r="M1343" i="4"/>
  <c r="Q1343" i="4" s="1"/>
  <c r="M1351" i="4"/>
  <c r="Q1351" i="4" s="1"/>
  <c r="M1355" i="4"/>
  <c r="Q1355" i="4" s="1"/>
  <c r="M1359" i="4"/>
  <c r="Q1359" i="4" s="1"/>
  <c r="M1367" i="4"/>
  <c r="Q1367" i="4" s="1"/>
  <c r="M1371" i="4"/>
  <c r="Q1371" i="4" s="1"/>
  <c r="M1375" i="4"/>
  <c r="Q1375" i="4" s="1"/>
  <c r="M1379" i="4"/>
  <c r="Q1379" i="4" s="1"/>
  <c r="M1397" i="4"/>
  <c r="Q1397" i="4" s="1"/>
  <c r="M1419" i="4"/>
  <c r="Q1419" i="4" s="1"/>
  <c r="M1423" i="4"/>
  <c r="Q1423" i="4" s="1"/>
  <c r="M1322" i="4"/>
  <c r="Q1322" i="4" s="1"/>
  <c r="M1456" i="4"/>
  <c r="Q1456" i="4" s="1"/>
  <c r="M1366" i="4"/>
  <c r="Q1366" i="4" s="1"/>
  <c r="M1377" i="4"/>
  <c r="Q1377" i="4" s="1"/>
  <c r="M1265" i="4"/>
  <c r="Q1265" i="4" s="1"/>
  <c r="M1391" i="4"/>
  <c r="Q1391" i="4" s="1"/>
  <c r="M1281" i="4"/>
  <c r="Q1281" i="4" s="1"/>
  <c r="M1413" i="4"/>
  <c r="Q1413" i="4" s="1"/>
  <c r="M1307" i="4"/>
  <c r="Q1307" i="4" s="1"/>
  <c r="M1431" i="4"/>
  <c r="Q1431" i="4" s="1"/>
  <c r="M1315" i="4"/>
  <c r="Q1315" i="4" s="1"/>
  <c r="M1334" i="4"/>
  <c r="Q1334" i="4" s="1"/>
  <c r="M1390" i="4"/>
  <c r="Q1390" i="4" s="1"/>
  <c r="M1402" i="4"/>
  <c r="Q1402" i="4" s="1"/>
  <c r="M1418" i="4"/>
  <c r="Q1418" i="4" s="1"/>
  <c r="M1321" i="4"/>
  <c r="Q1321" i="4" s="1"/>
  <c r="M1325" i="4"/>
  <c r="Q1325" i="4" s="1"/>
  <c r="M1329" i="4"/>
  <c r="Q1329" i="4" s="1"/>
  <c r="M1333" i="4"/>
  <c r="Q1333" i="4" s="1"/>
  <c r="M1341" i="4"/>
  <c r="Q1341" i="4" s="1"/>
  <c r="M1345" i="4"/>
  <c r="Q1345" i="4" s="1"/>
  <c r="M1349" i="4"/>
  <c r="Q1349" i="4" s="1"/>
  <c r="M1357" i="4"/>
  <c r="Q1357" i="4" s="1"/>
  <c r="M1361" i="4"/>
  <c r="Q1361" i="4" s="1"/>
  <c r="M1365" i="4"/>
  <c r="Q1365" i="4" s="1"/>
  <c r="M1369" i="4"/>
  <c r="Q1369" i="4" s="1"/>
  <c r="M1373" i="4"/>
  <c r="Q1373" i="4" s="1"/>
  <c r="M1381" i="4"/>
  <c r="Q1381" i="4" s="1"/>
  <c r="M1389" i="4"/>
  <c r="Q1389" i="4" s="1"/>
  <c r="M1405" i="4"/>
  <c r="Q1405" i="4" s="1"/>
  <c r="M1319" i="4"/>
  <c r="Q1319" i="4" s="1"/>
  <c r="M1447" i="4"/>
  <c r="Q1447" i="4" s="1"/>
  <c r="M1348" i="4"/>
  <c r="Q1348" i="4" s="1"/>
  <c r="M1352" i="4"/>
  <c r="Q1352" i="4" s="1"/>
  <c r="M1382" i="4"/>
  <c r="Q1382" i="4" s="1"/>
  <c r="M1471" i="4"/>
  <c r="Q1471" i="4" s="1"/>
  <c r="M1387" i="4"/>
  <c r="Q1387" i="4" s="1"/>
  <c r="M1277" i="4"/>
  <c r="Q1277" i="4" s="1"/>
  <c r="M1305" i="4"/>
  <c r="Q1305" i="4" s="1"/>
  <c r="M1437" i="4"/>
  <c r="Q1437" i="4" s="1"/>
  <c r="M1320" i="4"/>
  <c r="Q1320" i="4" s="1"/>
  <c r="M1324" i="4"/>
  <c r="Q1324" i="4" s="1"/>
  <c r="M1328" i="4"/>
  <c r="Q1328" i="4" s="1"/>
  <c r="M1344" i="4"/>
  <c r="Q1344" i="4" s="1"/>
  <c r="M1356" i="4"/>
  <c r="Q1356" i="4" s="1"/>
  <c r="M1360" i="4"/>
  <c r="Q1360" i="4" s="1"/>
  <c r="M1364" i="4"/>
  <c r="Q1364" i="4" s="1"/>
  <c r="M1368" i="4"/>
  <c r="Q1368" i="4" s="1"/>
  <c r="M1372" i="4"/>
  <c r="Q1372" i="4" s="1"/>
  <c r="M1376" i="4"/>
  <c r="Q1376" i="4" s="1"/>
  <c r="M1380" i="4"/>
  <c r="Q1380" i="4" s="1"/>
  <c r="M1385" i="4"/>
  <c r="Q1385" i="4" s="1"/>
  <c r="M1411" i="4"/>
  <c r="Q1411" i="4" s="1"/>
  <c r="M1299" i="4"/>
  <c r="Q1299" i="4" s="1"/>
  <c r="M1301" i="4"/>
  <c r="Q1301" i="4" s="1"/>
  <c r="M1303" i="4"/>
  <c r="Q1303" i="4" s="1"/>
  <c r="M1332" i="4"/>
  <c r="Q1332" i="4" s="1"/>
  <c r="M1336" i="4"/>
  <c r="Q1336" i="4" s="1"/>
  <c r="M1472" i="4"/>
  <c r="Q1472" i="4" s="1"/>
  <c r="M1362" i="4"/>
  <c r="Q1362" i="4" s="1"/>
  <c r="M1428" i="4"/>
  <c r="Q1428" i="4" s="1"/>
  <c r="M1443" i="4"/>
  <c r="Q1443" i="4" s="1"/>
  <c r="M1460" i="4"/>
  <c r="Q1460" i="4" s="1"/>
  <c r="M1476" i="4"/>
  <c r="Q1476" i="4" s="1"/>
  <c r="M1498" i="4"/>
  <c r="Q1498" i="4" s="1"/>
  <c r="M1388" i="4"/>
  <c r="Q1388" i="4" s="1"/>
  <c r="M1491" i="4"/>
  <c r="Q1491" i="4" s="1"/>
  <c r="M1440" i="4"/>
  <c r="Q1440" i="4" s="1"/>
  <c r="M1451" i="4"/>
  <c r="Q1451" i="4" s="1"/>
  <c r="M1467" i="4"/>
  <c r="Q1467" i="4" s="1"/>
  <c r="M1488" i="4"/>
  <c r="Q1488" i="4" s="1"/>
  <c r="M1502" i="4"/>
  <c r="Q1502" i="4" s="1"/>
  <c r="M1392" i="4"/>
  <c r="Q1392" i="4" s="1"/>
  <c r="M1403" i="4"/>
  <c r="Q1403" i="4" s="1"/>
  <c r="M1526" i="4"/>
  <c r="Q1526" i="4" s="1"/>
  <c r="M1538" i="4"/>
  <c r="Q1538" i="4" s="1"/>
  <c r="M1427" i="4"/>
  <c r="Q1427" i="4" s="1"/>
  <c r="M1446" i="4"/>
  <c r="Q1446" i="4" s="1"/>
  <c r="M1454" i="4"/>
  <c r="Q1454" i="4" s="1"/>
  <c r="M1492" i="4"/>
  <c r="Q1492" i="4" s="1"/>
  <c r="M1499" i="4"/>
  <c r="Q1499" i="4" s="1"/>
  <c r="M1506" i="4"/>
  <c r="Q1506" i="4" s="1"/>
  <c r="M1396" i="4"/>
  <c r="Q1396" i="4" s="1"/>
  <c r="M1400" i="4"/>
  <c r="Q1400" i="4" s="1"/>
  <c r="M1510" i="4"/>
  <c r="Q1510" i="4" s="1"/>
  <c r="M1408" i="4"/>
  <c r="Q1408" i="4" s="1"/>
  <c r="M1416" i="4"/>
  <c r="Q1416" i="4" s="1"/>
  <c r="M1422" i="4"/>
  <c r="Q1422" i="4" s="1"/>
  <c r="M1412" i="4"/>
  <c r="Q1412" i="4" s="1"/>
  <c r="M1420" i="4"/>
  <c r="Q1420" i="4" s="1"/>
  <c r="M1424" i="4"/>
  <c r="Q1424" i="4" s="1"/>
  <c r="M1444" i="4"/>
  <c r="Q1444" i="4" s="1"/>
  <c r="M1452" i="4"/>
  <c r="Q1452" i="4" s="1"/>
  <c r="M1468" i="4"/>
  <c r="Q1468" i="4" s="1"/>
  <c r="M1507" i="4"/>
  <c r="Q1507" i="4" s="1"/>
  <c r="M1514" i="4"/>
  <c r="Q1514" i="4" s="1"/>
  <c r="M1534" i="4"/>
  <c r="Q1534" i="4" s="1"/>
  <c r="M1430" i="4"/>
  <c r="Q1430" i="4" s="1"/>
  <c r="M1435" i="4"/>
  <c r="Q1435" i="4" s="1"/>
  <c r="M1503" i="4"/>
  <c r="Q1503" i="4" s="1"/>
  <c r="M1459" i="4"/>
  <c r="Q1459" i="4" s="1"/>
  <c r="M1475" i="4"/>
  <c r="Q1475" i="4" s="1"/>
  <c r="M1486" i="4"/>
  <c r="Q1486" i="4" s="1"/>
  <c r="M1511" i="4"/>
  <c r="Q1511" i="4" s="1"/>
  <c r="M1518" i="4"/>
  <c r="Q1518" i="4" s="1"/>
  <c r="M1551" i="4"/>
  <c r="Q1551" i="4" s="1"/>
  <c r="M1445" i="4"/>
  <c r="Q1445" i="4" s="1"/>
  <c r="M1453" i="4"/>
  <c r="Q1453" i="4" s="1"/>
  <c r="M1463" i="4"/>
  <c r="Q1463" i="4" s="1"/>
  <c r="M1436" i="4"/>
  <c r="Q1436" i="4" s="1"/>
  <c r="M1448" i="4"/>
  <c r="Q1448" i="4" s="1"/>
  <c r="M1464" i="4"/>
  <c r="Q1464" i="4" s="1"/>
  <c r="M1480" i="4"/>
  <c r="Q1480" i="4" s="1"/>
  <c r="M1483" i="4"/>
  <c r="Q1483" i="4" s="1"/>
  <c r="M1490" i="4"/>
  <c r="Q1490" i="4" s="1"/>
  <c r="M1515" i="4"/>
  <c r="Q1515" i="4" s="1"/>
  <c r="M1429" i="4"/>
  <c r="Q1429" i="4" s="1"/>
  <c r="M1406" i="4"/>
  <c r="Q1406" i="4" s="1"/>
  <c r="M1542" i="4"/>
  <c r="Q1542" i="4" s="1"/>
  <c r="M1434" i="4"/>
  <c r="Q1434" i="4" s="1"/>
  <c r="M1603" i="4"/>
  <c r="Q1603" i="4" s="1"/>
  <c r="M1606" i="4"/>
  <c r="Q1606" i="4" s="1"/>
  <c r="M1607" i="4"/>
  <c r="Q1607" i="4" s="1"/>
  <c r="M1495" i="4"/>
  <c r="Q1495" i="4" s="1"/>
  <c r="M1527" i="4"/>
  <c r="Q1527" i="4" s="1"/>
  <c r="M1596" i="4"/>
  <c r="Q1596" i="4" s="1"/>
  <c r="M1530" i="4"/>
  <c r="Q1530" i="4" s="1"/>
  <c r="M1546" i="4"/>
  <c r="Q1546" i="4" s="1"/>
  <c r="M1438" i="4"/>
  <c r="Q1438" i="4" s="1"/>
  <c r="M1563" i="4"/>
  <c r="Q1563" i="4" s="1"/>
  <c r="M1578" i="4"/>
  <c r="Q1578" i="4" s="1"/>
  <c r="M1586" i="4"/>
  <c r="Q1586" i="4" s="1"/>
  <c r="M1585" i="4"/>
  <c r="Q1585" i="4" s="1"/>
  <c r="M1619" i="4"/>
  <c r="Q1619" i="4" s="1"/>
  <c r="M1593" i="4"/>
  <c r="Q1593" i="4" s="1"/>
  <c r="M1461" i="4"/>
  <c r="Q1461" i="4" s="1"/>
  <c r="M1462" i="4"/>
  <c r="Q1462" i="4" s="1"/>
  <c r="M1469" i="4"/>
  <c r="Q1469" i="4" s="1"/>
  <c r="M1470" i="4"/>
  <c r="Q1470" i="4" s="1"/>
  <c r="M1477" i="4"/>
  <c r="Q1477" i="4" s="1"/>
  <c r="M1478" i="4"/>
  <c r="Q1478" i="4" s="1"/>
  <c r="M1489" i="4"/>
  <c r="Q1489" i="4" s="1"/>
  <c r="M1610" i="4"/>
  <c r="Q1610" i="4" s="1"/>
  <c r="M1615" i="4"/>
  <c r="Q1615" i="4" s="1"/>
  <c r="M1520" i="4"/>
  <c r="Q1520" i="4" s="1"/>
  <c r="M1557" i="4"/>
  <c r="Q1557" i="4" s="1"/>
  <c r="M1535" i="4"/>
  <c r="Q1535" i="4" s="1"/>
  <c r="M1539" i="4"/>
  <c r="Q1539" i="4" s="1"/>
  <c r="M1414" i="4"/>
  <c r="Q1414" i="4" s="1"/>
  <c r="M1493" i="4"/>
  <c r="Q1493" i="4" s="1"/>
  <c r="M1556" i="4"/>
  <c r="Q1556" i="4" s="1"/>
  <c r="M1574" i="4"/>
  <c r="Q1574" i="4" s="1"/>
  <c r="M1582" i="4"/>
  <c r="Q1582" i="4" s="1"/>
  <c r="M1590" i="4"/>
  <c r="Q1590" i="4" s="1"/>
  <c r="M1598" i="4"/>
  <c r="Q1598" i="4" s="1"/>
  <c r="M1500" i="4"/>
  <c r="Q1500" i="4" s="1"/>
  <c r="M1410" i="4"/>
  <c r="Q1410" i="4" s="1"/>
  <c r="M1426" i="4"/>
  <c r="Q1426" i="4" s="1"/>
  <c r="M1552" i="4"/>
  <c r="Q1552" i="4" s="1"/>
  <c r="M1441" i="4"/>
  <c r="Q1441" i="4" s="1"/>
  <c r="M1442" i="4"/>
  <c r="Q1442" i="4" s="1"/>
  <c r="M1449" i="4"/>
  <c r="Q1449" i="4" s="1"/>
  <c r="M1450" i="4"/>
  <c r="Q1450" i="4" s="1"/>
  <c r="M1457" i="4"/>
  <c r="Q1457" i="4" s="1"/>
  <c r="M1458" i="4"/>
  <c r="Q1458" i="4" s="1"/>
  <c r="M1465" i="4"/>
  <c r="Q1465" i="4" s="1"/>
  <c r="M1466" i="4"/>
  <c r="Q1466" i="4" s="1"/>
  <c r="M1473" i="4"/>
  <c r="Q1473" i="4" s="1"/>
  <c r="M1474" i="4"/>
  <c r="Q1474" i="4" s="1"/>
  <c r="M1481" i="4"/>
  <c r="Q1481" i="4" s="1"/>
  <c r="M1482" i="4"/>
  <c r="Q1482" i="4" s="1"/>
  <c r="M1484" i="4"/>
  <c r="Q1484" i="4" s="1"/>
  <c r="M1496" i="4"/>
  <c r="Q1496" i="4" s="1"/>
  <c r="M1570" i="4"/>
  <c r="Q1570" i="4" s="1"/>
  <c r="M1567" i="4"/>
  <c r="Q1567" i="4" s="1"/>
  <c r="M1571" i="4"/>
  <c r="Q1571" i="4" s="1"/>
  <c r="M1575" i="4"/>
  <c r="Q1575" i="4" s="1"/>
  <c r="M1579" i="4"/>
  <c r="Q1579" i="4" s="1"/>
  <c r="M1587" i="4"/>
  <c r="Q1587" i="4" s="1"/>
  <c r="M1595" i="4"/>
  <c r="Q1595" i="4" s="1"/>
  <c r="M1599" i="4"/>
  <c r="Q1599" i="4" s="1"/>
  <c r="M1617" i="4"/>
  <c r="Q1617" i="4" s="1"/>
  <c r="M1523" i="4"/>
  <c r="Q1523" i="4" s="1"/>
  <c r="M1645" i="4"/>
  <c r="Q1645" i="4" s="1"/>
  <c r="M1544" i="4"/>
  <c r="Q1544" i="4" s="1"/>
  <c r="M1674" i="4"/>
  <c r="Q1674" i="4" s="1"/>
  <c r="M1622" i="4"/>
  <c r="Q1622" i="4" s="1"/>
  <c r="M1625" i="4"/>
  <c r="Q1625" i="4" s="1"/>
  <c r="M1629" i="4"/>
  <c r="Q1629" i="4" s="1"/>
  <c r="M1519" i="4"/>
  <c r="Q1519" i="4" s="1"/>
  <c r="M1641" i="4"/>
  <c r="Q1641" i="4" s="1"/>
  <c r="M1533" i="4"/>
  <c r="Q1533" i="4" s="1"/>
  <c r="M1541" i="4"/>
  <c r="Q1541" i="4" s="1"/>
  <c r="M1547" i="4"/>
  <c r="Q1547" i="4" s="1"/>
  <c r="M1554" i="4"/>
  <c r="Q1554" i="4" s="1"/>
  <c r="M1573" i="4"/>
  <c r="Q1573" i="4" s="1"/>
  <c r="M1661" i="4"/>
  <c r="Q1661" i="4" s="1"/>
  <c r="M1512" i="4"/>
  <c r="Q1512" i="4" s="1"/>
  <c r="M1513" i="4"/>
  <c r="Q1513" i="4" s="1"/>
  <c r="M1532" i="4"/>
  <c r="Q1532" i="4" s="1"/>
  <c r="M1550" i="4"/>
  <c r="Q1550" i="4" s="1"/>
  <c r="M1572" i="4"/>
  <c r="Q1572" i="4" s="1"/>
  <c r="M1485" i="4"/>
  <c r="Q1485" i="4" s="1"/>
  <c r="M1611" i="4"/>
  <c r="Q1611" i="4" s="1"/>
  <c r="M1618" i="4"/>
  <c r="Q1618" i="4" s="1"/>
  <c r="M1620" i="4"/>
  <c r="Q1620" i="4" s="1"/>
  <c r="M1501" i="4"/>
  <c r="Q1501" i="4" s="1"/>
  <c r="M1653" i="4"/>
  <c r="Q1653" i="4" s="1"/>
  <c r="M1537" i="4"/>
  <c r="Q1537" i="4" s="1"/>
  <c r="M1540" i="4"/>
  <c r="Q1540" i="4" s="1"/>
  <c r="M1553" i="4"/>
  <c r="Q1553" i="4" s="1"/>
  <c r="M1559" i="4"/>
  <c r="Q1559" i="4" s="1"/>
  <c r="M1562" i="4"/>
  <c r="Q1562" i="4" s="1"/>
  <c r="M1561" i="4"/>
  <c r="Q1561" i="4" s="1"/>
  <c r="M1581" i="4"/>
  <c r="Q1581" i="4" s="1"/>
  <c r="M1589" i="4"/>
  <c r="Q1589" i="4" s="1"/>
  <c r="M1609" i="4"/>
  <c r="Q1609" i="4" s="1"/>
  <c r="M1529" i="4"/>
  <c r="Q1529" i="4" s="1"/>
  <c r="M1536" i="4"/>
  <c r="Q1536" i="4" s="1"/>
  <c r="M1543" i="4"/>
  <c r="Q1543" i="4" s="1"/>
  <c r="M1549" i="4"/>
  <c r="Q1549" i="4" s="1"/>
  <c r="M1675" i="4"/>
  <c r="Q1675" i="4" s="1"/>
  <c r="M1605" i="4"/>
  <c r="Q1605" i="4" s="1"/>
  <c r="M1497" i="4"/>
  <c r="Q1497" i="4" s="1"/>
  <c r="M1623" i="4"/>
  <c r="Q1623" i="4" s="1"/>
  <c r="M1504" i="4"/>
  <c r="Q1504" i="4" s="1"/>
  <c r="M1633" i="4"/>
  <c r="Q1633" i="4" s="1"/>
  <c r="M1525" i="4"/>
  <c r="Q1525" i="4" s="1"/>
  <c r="M1528" i="4"/>
  <c r="Q1528" i="4" s="1"/>
  <c r="M1531" i="4"/>
  <c r="Q1531" i="4" s="1"/>
  <c r="M1657" i="4"/>
  <c r="Q1657" i="4" s="1"/>
  <c r="M1555" i="4"/>
  <c r="Q1555" i="4" s="1"/>
  <c r="M1686" i="4"/>
  <c r="Q1686" i="4" s="1"/>
  <c r="M1568" i="4"/>
  <c r="Q1568" i="4" s="1"/>
  <c r="M1560" i="4"/>
  <c r="Q1560" i="4" s="1"/>
  <c r="M1564" i="4"/>
  <c r="Q1564" i="4" s="1"/>
  <c r="M1576" i="4"/>
  <c r="Q1576" i="4" s="1"/>
  <c r="M1588" i="4"/>
  <c r="Q1588" i="4" s="1"/>
  <c r="M1592" i="4"/>
  <c r="Q1592" i="4" s="1"/>
  <c r="M1600" i="4"/>
  <c r="Q1600" i="4" s="1"/>
  <c r="M1621" i="4"/>
  <c r="Q1621" i="4" s="1"/>
  <c r="M1505" i="4"/>
  <c r="Q1505" i="4" s="1"/>
  <c r="M1508" i="4"/>
  <c r="Q1508" i="4" s="1"/>
  <c r="M1509" i="4"/>
  <c r="Q1509" i="4" s="1"/>
  <c r="M1634" i="4"/>
  <c r="Q1634" i="4" s="1"/>
  <c r="M1516" i="4"/>
  <c r="Q1516" i="4" s="1"/>
  <c r="M1517" i="4"/>
  <c r="Q1517" i="4" s="1"/>
  <c r="M1521" i="4"/>
  <c r="Q1521" i="4" s="1"/>
  <c r="M1524" i="4"/>
  <c r="Q1524" i="4" s="1"/>
  <c r="M1545" i="4"/>
  <c r="Q1545" i="4" s="1"/>
  <c r="M1548" i="4"/>
  <c r="Q1548" i="4" s="1"/>
  <c r="M1677" i="4"/>
  <c r="Q1677" i="4" s="1"/>
  <c r="M1558" i="4"/>
  <c r="Q1558" i="4" s="1"/>
  <c r="M1725" i="4"/>
  <c r="Q1725" i="4" s="1"/>
  <c r="M1669" i="4"/>
  <c r="Q1669" i="4" s="1"/>
  <c r="M1690" i="4"/>
  <c r="Q1690" i="4" s="1"/>
  <c r="M1612" i="4"/>
  <c r="Q1612" i="4" s="1"/>
  <c r="M1624" i="4"/>
  <c r="Q1624" i="4" s="1"/>
  <c r="M1628" i="4"/>
  <c r="Q1628" i="4" s="1"/>
  <c r="M1632" i="4"/>
  <c r="Q1632" i="4" s="1"/>
  <c r="M1636" i="4"/>
  <c r="Q1636" i="4" s="1"/>
  <c r="M1640" i="4"/>
  <c r="Q1640" i="4" s="1"/>
  <c r="M1644" i="4"/>
  <c r="Q1644" i="4" s="1"/>
  <c r="M1648" i="4"/>
  <c r="Q1648" i="4" s="1"/>
  <c r="M1652" i="4"/>
  <c r="Q1652" i="4" s="1"/>
  <c r="M1656" i="4"/>
  <c r="Q1656" i="4" s="1"/>
  <c r="M1660" i="4"/>
  <c r="Q1660" i="4" s="1"/>
  <c r="M1664" i="4"/>
  <c r="Q1664" i="4" s="1"/>
  <c r="M1685" i="4"/>
  <c r="Q1685" i="4" s="1"/>
  <c r="M1710" i="4"/>
  <c r="Q1710" i="4" s="1"/>
  <c r="M1597" i="4"/>
  <c r="Q1597" i="4" s="1"/>
  <c r="M1569" i="4"/>
  <c r="Q1569" i="4" s="1"/>
  <c r="M1709" i="4"/>
  <c r="Q1709" i="4" s="1"/>
  <c r="M1594" i="4"/>
  <c r="Q1594" i="4" s="1"/>
  <c r="M1736" i="4"/>
  <c r="Q1736" i="4" s="1"/>
  <c r="M1666" i="4"/>
  <c r="Q1666" i="4" s="1"/>
  <c r="M1631" i="4"/>
  <c r="Q1631" i="4" s="1"/>
  <c r="M1635" i="4"/>
  <c r="Q1635" i="4" s="1"/>
  <c r="M1643" i="4"/>
  <c r="Q1643" i="4" s="1"/>
  <c r="M1647" i="4"/>
  <c r="Q1647" i="4" s="1"/>
  <c r="M1655" i="4"/>
  <c r="Q1655" i="4" s="1"/>
  <c r="M1659" i="4"/>
  <c r="Q1659" i="4" s="1"/>
  <c r="M1673" i="4"/>
  <c r="Q1673" i="4" s="1"/>
  <c r="M1602" i="4"/>
  <c r="Q1602" i="4" s="1"/>
  <c r="M1731" i="4"/>
  <c r="Q1731" i="4" s="1"/>
  <c r="M1613" i="4"/>
  <c r="Q1613" i="4" s="1"/>
  <c r="M1614" i="4"/>
  <c r="Q1614" i="4" s="1"/>
  <c r="M1742" i="4"/>
  <c r="Q1742" i="4" s="1"/>
  <c r="M1747" i="4"/>
  <c r="Q1747" i="4" s="1"/>
  <c r="M1591" i="4"/>
  <c r="Q1591" i="4" s="1"/>
  <c r="M1649" i="4"/>
  <c r="Q1649" i="4" s="1"/>
  <c r="M1642" i="4"/>
  <c r="Q1642" i="4" s="1"/>
  <c r="M1646" i="4"/>
  <c r="Q1646" i="4" s="1"/>
  <c r="M1654" i="4"/>
  <c r="Q1654" i="4" s="1"/>
  <c r="M1658" i="4"/>
  <c r="Q1658" i="4" s="1"/>
  <c r="M1672" i="4"/>
  <c r="Q1672" i="4" s="1"/>
  <c r="M1566" i="4"/>
  <c r="Q1566" i="4" s="1"/>
  <c r="M1687" i="4"/>
  <c r="Q1687" i="4" s="1"/>
  <c r="M1577" i="4"/>
  <c r="Q1577" i="4" s="1"/>
  <c r="M1711" i="4"/>
  <c r="Q1711" i="4" s="1"/>
  <c r="M1604" i="4"/>
  <c r="Q1604" i="4" s="1"/>
  <c r="M1746" i="4"/>
  <c r="Q1746" i="4" s="1"/>
  <c r="M1665" i="4"/>
  <c r="Q1665" i="4" s="1"/>
  <c r="M1688" i="4"/>
  <c r="Q1688" i="4" s="1"/>
  <c r="M1671" i="4"/>
  <c r="Q1671" i="4" s="1"/>
  <c r="M1565" i="4"/>
  <c r="Q1565" i="4" s="1"/>
  <c r="M1580" i="4"/>
  <c r="Q1580" i="4" s="1"/>
  <c r="M1702" i="4"/>
  <c r="Q1702" i="4" s="1"/>
  <c r="M1670" i="4"/>
  <c r="Q1670" i="4" s="1"/>
  <c r="M1699" i="4"/>
  <c r="Q1699" i="4" s="1"/>
  <c r="M1584" i="4"/>
  <c r="Q1584" i="4" s="1"/>
  <c r="M1601" i="4"/>
  <c r="Q1601" i="4" s="1"/>
  <c r="M1732" i="4"/>
  <c r="Q1732" i="4" s="1"/>
  <c r="M1616" i="4"/>
  <c r="Q1616" i="4" s="1"/>
  <c r="M1744" i="4"/>
  <c r="Q1744" i="4" s="1"/>
  <c r="M1662" i="4"/>
  <c r="Q1662" i="4" s="1"/>
  <c r="M1680" i="4"/>
  <c r="Q1680" i="4" s="1"/>
  <c r="M1689" i="4"/>
  <c r="Q1689" i="4" s="1"/>
  <c r="M1743" i="4"/>
  <c r="Q1743" i="4" s="1"/>
  <c r="M1626" i="4"/>
  <c r="Q1626" i="4" s="1"/>
  <c r="M1637" i="4"/>
  <c r="Q1637" i="4" s="1"/>
  <c r="M1638" i="4"/>
  <c r="Q1638" i="4" s="1"/>
  <c r="M1639" i="4"/>
  <c r="Q1639" i="4" s="1"/>
  <c r="M1696" i="4"/>
  <c r="Q1696" i="4" s="1"/>
  <c r="M1703" i="4"/>
  <c r="Q1703" i="4" s="1"/>
  <c r="M1627" i="4"/>
  <c r="Q1627" i="4" s="1"/>
  <c r="M1728" i="4"/>
  <c r="Q1728" i="4" s="1"/>
  <c r="M1748" i="4"/>
  <c r="Q1748" i="4" s="1"/>
  <c r="M1757" i="4"/>
  <c r="Q1757" i="4" s="1"/>
  <c r="M1676" i="4"/>
  <c r="Q1676" i="4" s="1"/>
  <c r="M1678" i="4"/>
  <c r="Q1678" i="4" s="1"/>
  <c r="M1684" i="4"/>
  <c r="Q1684" i="4" s="1"/>
  <c r="M1701" i="4"/>
  <c r="Q1701" i="4" s="1"/>
  <c r="M1682" i="4"/>
  <c r="Q1682" i="4" s="1"/>
  <c r="M1730" i="4"/>
  <c r="Q1730" i="4" s="1"/>
  <c r="M1651" i="4"/>
  <c r="Q1651" i="4" s="1"/>
  <c r="M1663" i="4"/>
  <c r="Q1663" i="4" s="1"/>
  <c r="M1697" i="4"/>
  <c r="Q1697" i="4" s="1"/>
  <c r="M1717" i="4"/>
  <c r="Q1717" i="4" s="1"/>
  <c r="M1726" i="4"/>
  <c r="Q1726" i="4" s="1"/>
  <c r="M1650" i="4"/>
  <c r="Q1650" i="4" s="1"/>
  <c r="M1683" i="4"/>
  <c r="Q1683" i="4" s="1"/>
  <c r="M1693" i="4"/>
  <c r="Q1693" i="4" s="1"/>
  <c r="M1700" i="4"/>
  <c r="Q1700" i="4" s="1"/>
  <c r="M1706" i="4"/>
  <c r="Q1706" i="4" s="1"/>
  <c r="M1716" i="4"/>
  <c r="Q1716" i="4" s="1"/>
  <c r="M1745" i="4"/>
  <c r="Q1745" i="4" s="1"/>
  <c r="M1668" i="4"/>
  <c r="Q1668" i="4" s="1"/>
  <c r="M1679" i="4"/>
  <c r="Q1679" i="4" s="1"/>
  <c r="M1698" i="4"/>
  <c r="Q1698" i="4" s="1"/>
  <c r="M1707" i="4"/>
  <c r="Q1707" i="4" s="1"/>
  <c r="M1715" i="4"/>
  <c r="Q1715" i="4" s="1"/>
  <c r="M1718" i="4"/>
  <c r="Q1718" i="4" s="1"/>
  <c r="M1727" i="4"/>
  <c r="Q1727" i="4" s="1"/>
  <c r="M1754" i="4"/>
  <c r="Q1754" i="4" s="1"/>
  <c r="M1766" i="4"/>
  <c r="Q1766" i="4" s="1"/>
  <c r="M1667" i="4"/>
  <c r="Q1667" i="4" s="1"/>
  <c r="M1691" i="4"/>
  <c r="Q1691" i="4" s="1"/>
  <c r="M1708" i="4"/>
  <c r="Q1708" i="4" s="1"/>
  <c r="M1695" i="4"/>
  <c r="Q1695" i="4" s="1"/>
  <c r="M1739" i="4"/>
  <c r="Q1739" i="4" s="1"/>
  <c r="M1751" i="4"/>
  <c r="Q1751" i="4" s="1"/>
  <c r="M1752" i="4"/>
  <c r="Q1752" i="4" s="1"/>
  <c r="M1764" i="4"/>
  <c r="Q1764" i="4" s="1"/>
  <c r="M1681" i="4"/>
  <c r="Q1681" i="4" s="1"/>
  <c r="M1712" i="4"/>
  <c r="Q1712" i="4" s="1"/>
  <c r="M1714" i="4"/>
  <c r="Q1714" i="4" s="1"/>
  <c r="M1694" i="4"/>
  <c r="Q1694" i="4" s="1"/>
  <c r="M1705" i="4"/>
  <c r="Q1705" i="4" s="1"/>
  <c r="M1724" i="4"/>
  <c r="Q1724" i="4" s="1"/>
  <c r="M1741" i="4"/>
  <c r="Q1741" i="4" s="1"/>
  <c r="M1704" i="4"/>
  <c r="Q1704" i="4" s="1"/>
  <c r="M1719" i="4"/>
  <c r="Q1719" i="4" s="1"/>
  <c r="M1740" i="4"/>
  <c r="Q1740" i="4" s="1"/>
  <c r="M1713" i="4"/>
  <c r="Q1713" i="4" s="1"/>
  <c r="M1737" i="4"/>
  <c r="Q1737" i="4" s="1"/>
  <c r="M1738" i="4"/>
  <c r="Q1738" i="4" s="1"/>
  <c r="M1720" i="4"/>
  <c r="Q1720" i="4" s="1"/>
  <c r="M1729" i="4"/>
  <c r="Q1729" i="4" s="1"/>
  <c r="M1733" i="4"/>
  <c r="Q1733" i="4" s="1"/>
  <c r="M1692" i="4"/>
  <c r="Q1692" i="4" s="1"/>
  <c r="M1734" i="4"/>
  <c r="Q1734" i="4" s="1"/>
  <c r="M1735" i="4"/>
  <c r="Q1735" i="4" s="1"/>
  <c r="M1749" i="4"/>
  <c r="Q1749" i="4" s="1"/>
  <c r="M1722" i="4"/>
  <c r="Q1722" i="4" s="1"/>
  <c r="M1762" i="4"/>
  <c r="Q1762" i="4" s="1"/>
  <c r="M1753" i="4"/>
  <c r="Q1753" i="4" s="1"/>
  <c r="M1758" i="4"/>
  <c r="Q1758" i="4" s="1"/>
  <c r="M1765" i="4"/>
  <c r="Q1765" i="4" s="1"/>
  <c r="M1723" i="4"/>
  <c r="Q1723" i="4" s="1"/>
  <c r="M1750" i="4"/>
  <c r="Q1750" i="4" s="1"/>
  <c r="M1755" i="4"/>
  <c r="Q1755" i="4" s="1"/>
  <c r="M1756" i="4"/>
  <c r="Q1756" i="4" s="1"/>
  <c r="H1780" i="4"/>
  <c r="H1781" i="4"/>
  <c r="I1784" i="4"/>
  <c r="K1787" i="4"/>
  <c r="H1791" i="4"/>
  <c r="I1792" i="4"/>
  <c r="K1807" i="4"/>
  <c r="K1817" i="4"/>
  <c r="K1821" i="4"/>
  <c r="H1822" i="4"/>
  <c r="K1828" i="4"/>
  <c r="I1831" i="4"/>
  <c r="I1836" i="4"/>
  <c r="K1843" i="4"/>
  <c r="K1856" i="4"/>
  <c r="I1773" i="4"/>
  <c r="H1777" i="4"/>
  <c r="H1778" i="4"/>
  <c r="H1782" i="4"/>
  <c r="K1786" i="4"/>
  <c r="H1792" i="4"/>
  <c r="I1793" i="4"/>
  <c r="K1803" i="4"/>
  <c r="H1805" i="4"/>
  <c r="H1806" i="4"/>
  <c r="H1815" i="4"/>
  <c r="K1819" i="4"/>
  <c r="I1827" i="4"/>
  <c r="K1842" i="4"/>
  <c r="M1760" i="4"/>
  <c r="Q1760" i="4" s="1"/>
  <c r="I1847" i="4"/>
  <c r="K1841" i="4"/>
  <c r="K1839" i="4"/>
  <c r="H1838" i="4"/>
  <c r="K1837" i="4"/>
  <c r="H1836" i="4"/>
  <c r="H1834" i="4"/>
  <c r="I1856" i="4"/>
  <c r="K1850" i="4"/>
  <c r="H1847" i="4"/>
  <c r="H1845" i="4"/>
  <c r="H1843" i="4"/>
  <c r="I1832" i="4"/>
  <c r="K1826" i="4"/>
  <c r="H1823" i="4"/>
  <c r="H1821" i="4"/>
  <c r="H1819" i="4"/>
  <c r="H1814" i="4"/>
  <c r="H1812" i="4"/>
  <c r="H1810" i="4"/>
  <c r="H1803" i="4"/>
  <c r="H1801" i="4"/>
  <c r="H1856" i="4"/>
  <c r="H1854" i="4"/>
  <c r="H1852" i="4"/>
  <c r="I1841" i="4"/>
  <c r="I1839" i="4"/>
  <c r="I1837" i="4"/>
  <c r="K1835" i="4"/>
  <c r="H1832" i="4"/>
  <c r="H1830" i="4"/>
  <c r="H1828" i="4"/>
  <c r="I1850" i="4"/>
  <c r="K1844" i="4"/>
  <c r="H1841" i="4"/>
  <c r="H1839" i="4"/>
  <c r="H1837" i="4"/>
  <c r="I1826" i="4"/>
  <c r="K1820" i="4"/>
  <c r="H1817" i="4"/>
  <c r="K1816" i="4"/>
  <c r="K1811" i="4"/>
  <c r="H1808" i="4"/>
  <c r="K1853" i="4"/>
  <c r="K1851" i="4"/>
  <c r="H1850" i="4"/>
  <c r="K1849" i="4"/>
  <c r="H1848" i="4"/>
  <c r="H1846" i="4"/>
  <c r="I1835" i="4"/>
  <c r="K1829" i="4"/>
  <c r="K1827" i="4"/>
  <c r="H1859" i="4"/>
  <c r="H1855" i="4"/>
  <c r="I1844" i="4"/>
  <c r="I1842" i="4"/>
  <c r="I1840" i="4"/>
  <c r="K1838" i="4"/>
  <c r="H1835" i="4"/>
  <c r="H1833" i="4"/>
  <c r="H1831" i="4"/>
  <c r="I1820" i="4"/>
  <c r="I1818" i="4"/>
  <c r="I1811" i="4"/>
  <c r="I1809" i="4"/>
  <c r="K1805" i="4"/>
  <c r="I1802" i="4"/>
  <c r="I1800" i="4"/>
  <c r="I1798" i="4"/>
  <c r="K1796" i="4"/>
  <c r="H1858" i="4"/>
  <c r="I1853" i="4"/>
  <c r="K1847" i="4"/>
  <c r="H1844" i="4"/>
  <c r="H1842" i="4"/>
  <c r="H1840" i="4"/>
  <c r="I1829" i="4"/>
  <c r="K1823" i="4"/>
  <c r="H1820" i="4"/>
  <c r="H1818" i="4"/>
  <c r="H1816" i="4"/>
  <c r="K1814" i="4"/>
  <c r="H1811" i="4"/>
  <c r="H1809" i="4"/>
  <c r="H1807" i="4"/>
  <c r="H1802" i="4"/>
  <c r="H1826" i="4"/>
  <c r="I1799" i="4"/>
  <c r="H1795" i="4"/>
  <c r="K1790" i="4"/>
  <c r="H1787" i="4"/>
  <c r="M1787" i="4" s="1"/>
  <c r="Q1787" i="4" s="1"/>
  <c r="H1785" i="4"/>
  <c r="H1783" i="4"/>
  <c r="M1783" i="4" s="1"/>
  <c r="Q1783" i="4" s="1"/>
  <c r="I1772" i="4"/>
  <c r="K1766" i="4"/>
  <c r="H1763" i="4"/>
  <c r="M1763" i="4" s="1"/>
  <c r="Q1763" i="4" s="1"/>
  <c r="H1761" i="4"/>
  <c r="M1761" i="4" s="1"/>
  <c r="Q1761" i="4" s="1"/>
  <c r="H1759" i="4"/>
  <c r="M1759" i="4" s="1"/>
  <c r="Q1759" i="4" s="1"/>
  <c r="H1857" i="4"/>
  <c r="K1854" i="4"/>
  <c r="H1849" i="4"/>
  <c r="I1834" i="4"/>
  <c r="K1832" i="4"/>
  <c r="H1827" i="4"/>
  <c r="H1825" i="4"/>
  <c r="K1802" i="4"/>
  <c r="K1791" i="4"/>
  <c r="H1790" i="4"/>
  <c r="K1789" i="4"/>
  <c r="M1797" i="4" s="1"/>
  <c r="Q1797" i="4" s="1"/>
  <c r="H1788" i="4"/>
  <c r="M1788" i="4" s="1"/>
  <c r="Q1788" i="4" s="1"/>
  <c r="H1786" i="4"/>
  <c r="I1775" i="4"/>
  <c r="K1769" i="4"/>
  <c r="M1796" i="4" s="1"/>
  <c r="Q1796" i="4" s="1"/>
  <c r="K1767" i="4"/>
  <c r="M1768" i="4" s="1"/>
  <c r="Q1768" i="4" s="1"/>
  <c r="K1804" i="4"/>
  <c r="C1807" i="4"/>
  <c r="I1807" i="4" s="1"/>
  <c r="C1806" i="4"/>
  <c r="I1806" i="4" s="1"/>
  <c r="K1809" i="4"/>
  <c r="K1810" i="4"/>
  <c r="K1813" i="4"/>
  <c r="K1824" i="4"/>
  <c r="I1830" i="4"/>
  <c r="I1845" i="4"/>
  <c r="I1852" i="4"/>
  <c r="K1833" i="4"/>
  <c r="K1848" i="4"/>
  <c r="K1855" i="4"/>
  <c r="N508" i="2" l="1"/>
  <c r="M1786" i="4"/>
  <c r="Q1786" i="4" s="1"/>
  <c r="M1826" i="4"/>
  <c r="Q1826" i="4" s="1"/>
  <c r="M1820" i="4"/>
  <c r="Q1820" i="4" s="1"/>
  <c r="M1858" i="4"/>
  <c r="Q1858" i="4" s="1"/>
  <c r="M1830" i="4"/>
  <c r="Q1830" i="4" s="1"/>
  <c r="M1856" i="4"/>
  <c r="Q1856" i="4" s="1"/>
  <c r="M1823" i="4"/>
  <c r="Q1823" i="4" s="1"/>
  <c r="M1834" i="4"/>
  <c r="Q1834" i="4" s="1"/>
  <c r="M1829" i="4"/>
  <c r="Q1829" i="4" s="1"/>
  <c r="M1799" i="4"/>
  <c r="Q1799" i="4" s="1"/>
  <c r="M1853" i="4"/>
  <c r="Q1853" i="4" s="1"/>
  <c r="M1802" i="4"/>
  <c r="Q1802" i="4" s="1"/>
  <c r="M1855" i="4"/>
  <c r="Q1855" i="4" s="1"/>
  <c r="M1850" i="4"/>
  <c r="Q1850" i="4" s="1"/>
  <c r="M1832" i="4"/>
  <c r="Q1832" i="4" s="1"/>
  <c r="M1801" i="4"/>
  <c r="Q1801" i="4" s="1"/>
  <c r="M1836" i="4"/>
  <c r="Q1836" i="4" s="1"/>
  <c r="M1782" i="4"/>
  <c r="Q1782" i="4" s="1"/>
  <c r="M1793" i="4"/>
  <c r="Q1793" i="4" s="1"/>
  <c r="M1791" i="4"/>
  <c r="Q1791" i="4" s="1"/>
  <c r="M1774" i="4"/>
  <c r="Q1774" i="4" s="1"/>
  <c r="M1800" i="4"/>
  <c r="Q1800" i="4" s="1"/>
  <c r="M1798" i="4"/>
  <c r="Q1798" i="4" s="1"/>
  <c r="M1789" i="4"/>
  <c r="Q1789" i="4" s="1"/>
  <c r="M1767" i="4"/>
  <c r="Q1767" i="4" s="1"/>
  <c r="L12" i="4"/>
  <c r="M1849" i="4"/>
  <c r="Q1849" i="4" s="1"/>
  <c r="M1807" i="4"/>
  <c r="Q1807" i="4" s="1"/>
  <c r="M1831" i="4"/>
  <c r="Q1831" i="4" s="1"/>
  <c r="M1859" i="4"/>
  <c r="Q1859" i="4" s="1"/>
  <c r="M1837" i="4"/>
  <c r="Q1837" i="4" s="1"/>
  <c r="M1803" i="4"/>
  <c r="Q1803" i="4" s="1"/>
  <c r="M1815" i="4"/>
  <c r="Q1815" i="4" s="1"/>
  <c r="M1778" i="4"/>
  <c r="Q1778" i="4" s="1"/>
  <c r="M1775" i="4"/>
  <c r="Q1775" i="4" s="1"/>
  <c r="M1804" i="4"/>
  <c r="Q1804" i="4" s="1"/>
  <c r="M1790" i="4"/>
  <c r="Q1790" i="4" s="1"/>
  <c r="M1785" i="4"/>
  <c r="Q1785" i="4" s="1"/>
  <c r="M1809" i="4"/>
  <c r="Q1809" i="4" s="1"/>
  <c r="M1840" i="4"/>
  <c r="Q1840" i="4" s="1"/>
  <c r="M1833" i="4"/>
  <c r="Q1833" i="4" s="1"/>
  <c r="M1839" i="4"/>
  <c r="Q1839" i="4" s="1"/>
  <c r="M1810" i="4"/>
  <c r="Q1810" i="4" s="1"/>
  <c r="M1843" i="4"/>
  <c r="Q1843" i="4" s="1"/>
  <c r="M1838" i="4"/>
  <c r="Q1838" i="4" s="1"/>
  <c r="M1806" i="4"/>
  <c r="Q1806" i="4" s="1"/>
  <c r="M1777" i="4"/>
  <c r="Q1777" i="4" s="1"/>
  <c r="M1851" i="4"/>
  <c r="Q1851" i="4" s="1"/>
  <c r="M1772" i="4"/>
  <c r="Q1772" i="4" s="1"/>
  <c r="M1769" i="4"/>
  <c r="Q1769" i="4" s="1"/>
  <c r="M1776" i="4"/>
  <c r="Q1776" i="4" s="1"/>
  <c r="M1794" i="4"/>
  <c r="Q1794" i="4" s="1"/>
  <c r="M1857" i="4"/>
  <c r="Q1857" i="4" s="1"/>
  <c r="M1811" i="4"/>
  <c r="Q1811" i="4" s="1"/>
  <c r="M1842" i="4"/>
  <c r="Q1842" i="4" s="1"/>
  <c r="M1835" i="4"/>
  <c r="Q1835" i="4" s="1"/>
  <c r="M1808" i="4"/>
  <c r="Q1808" i="4" s="1"/>
  <c r="M1841" i="4"/>
  <c r="Q1841" i="4" s="1"/>
  <c r="M1812" i="4"/>
  <c r="Q1812" i="4" s="1"/>
  <c r="M1845" i="4"/>
  <c r="Q1845" i="4" s="1"/>
  <c r="M1805" i="4"/>
  <c r="Q1805" i="4" s="1"/>
  <c r="M1822" i="4"/>
  <c r="Q1822" i="4" s="1"/>
  <c r="M1781" i="4"/>
  <c r="Q1781" i="4" s="1"/>
  <c r="J14" i="4"/>
  <c r="L13" i="4"/>
  <c r="M1844" i="4"/>
  <c r="Q1844" i="4" s="1"/>
  <c r="M1814" i="4"/>
  <c r="Q1814" i="4" s="1"/>
  <c r="M1847" i="4"/>
  <c r="Q1847" i="4" s="1"/>
  <c r="M1824" i="4"/>
  <c r="Q1824" i="4" s="1"/>
  <c r="M1780" i="4"/>
  <c r="Q1780" i="4" s="1"/>
  <c r="M1773" i="4"/>
  <c r="Q1773" i="4" s="1"/>
  <c r="M1771" i="4"/>
  <c r="Q1771" i="4" s="1"/>
  <c r="M1825" i="4"/>
  <c r="Q1825" i="4" s="1"/>
  <c r="M1795" i="4"/>
  <c r="Q1795" i="4" s="1"/>
  <c r="M1816" i="4"/>
  <c r="Q1816" i="4" s="1"/>
  <c r="M1846" i="4"/>
  <c r="Q1846" i="4" s="1"/>
  <c r="M1852" i="4"/>
  <c r="Q1852" i="4" s="1"/>
  <c r="M1819" i="4"/>
  <c r="Q1819" i="4" s="1"/>
  <c r="M1770" i="4"/>
  <c r="Q1770" i="4" s="1"/>
  <c r="M1779" i="4"/>
  <c r="Q1779" i="4" s="1"/>
  <c r="S49" i="4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M1827" i="4"/>
  <c r="Q1827" i="4" s="1"/>
  <c r="M1818" i="4"/>
  <c r="Q1818" i="4" s="1"/>
  <c r="M1848" i="4"/>
  <c r="Q1848" i="4" s="1"/>
  <c r="M1817" i="4"/>
  <c r="Q1817" i="4" s="1"/>
  <c r="M1828" i="4"/>
  <c r="Q1828" i="4" s="1"/>
  <c r="M1854" i="4"/>
  <c r="Q1854" i="4" s="1"/>
  <c r="M1821" i="4"/>
  <c r="Q1821" i="4" s="1"/>
  <c r="M1792" i="4"/>
  <c r="Q1792" i="4" s="1"/>
  <c r="M1813" i="4"/>
  <c r="Q1813" i="4" s="1"/>
  <c r="M1784" i="4"/>
  <c r="Q1784" i="4" s="1"/>
  <c r="O507" i="2" l="1"/>
  <c r="P507" i="2" s="1"/>
  <c r="N513" i="2"/>
  <c r="O506" i="2"/>
  <c r="P506" i="2" s="1"/>
  <c r="J15" i="4"/>
  <c r="L14" i="4"/>
  <c r="S130" i="4"/>
  <c r="U9" i="4"/>
  <c r="S131" i="4" l="1"/>
  <c r="U10" i="4"/>
  <c r="J16" i="4"/>
  <c r="L15" i="4"/>
  <c r="J17" i="4" l="1"/>
  <c r="L16" i="4"/>
  <c r="S132" i="4"/>
  <c r="U11" i="4"/>
  <c r="J18" i="4" l="1"/>
  <c r="L17" i="4"/>
  <c r="S133" i="4"/>
  <c r="U12" i="4"/>
  <c r="J19" i="4" l="1"/>
  <c r="L18" i="4"/>
  <c r="S134" i="4"/>
  <c r="U13" i="4"/>
  <c r="J20" i="4" l="1"/>
  <c r="L19" i="4"/>
  <c r="S135" i="4"/>
  <c r="U14" i="4"/>
  <c r="U15" i="4" l="1"/>
  <c r="S136" i="4"/>
  <c r="J21" i="4"/>
  <c r="L20" i="4"/>
  <c r="L21" i="4" l="1"/>
  <c r="J22" i="4"/>
  <c r="S137" i="4"/>
  <c r="U16" i="4"/>
  <c r="S138" i="4" l="1"/>
  <c r="U17" i="4"/>
  <c r="J23" i="4"/>
  <c r="L22" i="4"/>
  <c r="L23" i="4" l="1"/>
  <c r="J24" i="4"/>
  <c r="S139" i="4"/>
  <c r="U18" i="4"/>
  <c r="S140" i="4" l="1"/>
  <c r="U19" i="4"/>
  <c r="J25" i="4"/>
  <c r="L24" i="4"/>
  <c r="L25" i="4" l="1"/>
  <c r="J26" i="4"/>
  <c r="S141" i="4"/>
  <c r="U20" i="4"/>
  <c r="J27" i="4" l="1"/>
  <c r="L26" i="4"/>
  <c r="S142" i="4"/>
  <c r="U21" i="4"/>
  <c r="L27" i="4" l="1"/>
  <c r="J28" i="4"/>
  <c r="U22" i="4"/>
  <c r="S143" i="4"/>
  <c r="S144" i="4" l="1"/>
  <c r="U23" i="4"/>
  <c r="J29" i="4"/>
  <c r="L28" i="4"/>
  <c r="L29" i="4" l="1"/>
  <c r="J30" i="4"/>
  <c r="U24" i="4"/>
  <c r="S145" i="4"/>
  <c r="U25" i="4" l="1"/>
  <c r="S146" i="4"/>
  <c r="J31" i="4"/>
  <c r="L30" i="4"/>
  <c r="L31" i="4" l="1"/>
  <c r="J32" i="4"/>
  <c r="S147" i="4"/>
  <c r="U26" i="4"/>
  <c r="J33" i="4" l="1"/>
  <c r="L32" i="4"/>
  <c r="S148" i="4"/>
  <c r="U27" i="4"/>
  <c r="U28" i="4" l="1"/>
  <c r="S149" i="4"/>
  <c r="L33" i="4"/>
  <c r="J34" i="4"/>
  <c r="J35" i="4" l="1"/>
  <c r="L34" i="4"/>
  <c r="U29" i="4"/>
  <c r="S150" i="4"/>
  <c r="U30" i="4" l="1"/>
  <c r="S151" i="4"/>
  <c r="L35" i="4"/>
  <c r="J36" i="4"/>
  <c r="J37" i="4" l="1"/>
  <c r="L36" i="4"/>
  <c r="U31" i="4"/>
  <c r="S152" i="4"/>
  <c r="S153" i="4" l="1"/>
  <c r="U32" i="4"/>
  <c r="L37" i="4"/>
  <c r="J38" i="4"/>
  <c r="J39" i="4" l="1"/>
  <c r="L38" i="4"/>
  <c r="S154" i="4"/>
  <c r="U33" i="4"/>
  <c r="U34" i="4" l="1"/>
  <c r="S155" i="4"/>
  <c r="L39" i="4"/>
  <c r="J40" i="4"/>
  <c r="J41" i="4" l="1"/>
  <c r="L40" i="4"/>
  <c r="U35" i="4"/>
  <c r="S156" i="4"/>
  <c r="S157" i="4" l="1"/>
  <c r="U36" i="4"/>
  <c r="L41" i="4"/>
  <c r="J42" i="4"/>
  <c r="J43" i="4" l="1"/>
  <c r="L42" i="4"/>
  <c r="S158" i="4"/>
  <c r="U37" i="4"/>
  <c r="U38" i="4" l="1"/>
  <c r="S159" i="4"/>
  <c r="L43" i="4"/>
  <c r="J44" i="4"/>
  <c r="J45" i="4" l="1"/>
  <c r="L44" i="4"/>
  <c r="S160" i="4"/>
  <c r="U39" i="4"/>
  <c r="U40" i="4" l="1"/>
  <c r="S161" i="4"/>
  <c r="J46" i="4"/>
  <c r="L45" i="4"/>
  <c r="J47" i="4" l="1"/>
  <c r="L46" i="4"/>
  <c r="S162" i="4"/>
  <c r="U41" i="4"/>
  <c r="U42" i="4" l="1"/>
  <c r="S163" i="4"/>
  <c r="J48" i="4"/>
  <c r="L47" i="4"/>
  <c r="J49" i="4" l="1"/>
  <c r="L48" i="4"/>
  <c r="S164" i="4"/>
  <c r="U43" i="4"/>
  <c r="U44" i="4" l="1"/>
  <c r="S165" i="4"/>
  <c r="J50" i="4"/>
  <c r="L49" i="4"/>
  <c r="J51" i="4" l="1"/>
  <c r="L50" i="4"/>
  <c r="S166" i="4"/>
  <c r="U45" i="4"/>
  <c r="U46" i="4" l="1"/>
  <c r="S167" i="4"/>
  <c r="J52" i="4"/>
  <c r="L51" i="4"/>
  <c r="J53" i="4" l="1"/>
  <c r="L52" i="4"/>
  <c r="S168" i="4"/>
  <c r="U47" i="4"/>
  <c r="S169" i="4" l="1"/>
  <c r="U48" i="4"/>
  <c r="J54" i="4"/>
  <c r="L53" i="4"/>
  <c r="J55" i="4" l="1"/>
  <c r="L54" i="4"/>
  <c r="S170" i="4"/>
  <c r="U49" i="4"/>
  <c r="U50" i="4" l="1"/>
  <c r="S171" i="4"/>
  <c r="J56" i="4"/>
  <c r="L55" i="4"/>
  <c r="J57" i="4" l="1"/>
  <c r="L56" i="4"/>
  <c r="S172" i="4"/>
  <c r="U51" i="4"/>
  <c r="S173" i="4" l="1"/>
  <c r="U52" i="4"/>
  <c r="J58" i="4"/>
  <c r="L57" i="4"/>
  <c r="J59" i="4" l="1"/>
  <c r="L58" i="4"/>
  <c r="S174" i="4"/>
  <c r="U53" i="4"/>
  <c r="U54" i="4" l="1"/>
  <c r="S175" i="4"/>
  <c r="J60" i="4"/>
  <c r="L59" i="4"/>
  <c r="J61" i="4" l="1"/>
  <c r="L60" i="4"/>
  <c r="S176" i="4"/>
  <c r="U55" i="4"/>
  <c r="S177" i="4" l="1"/>
  <c r="U56" i="4"/>
  <c r="J62" i="4"/>
  <c r="L61" i="4"/>
  <c r="J63" i="4" l="1"/>
  <c r="L62" i="4"/>
  <c r="S178" i="4"/>
  <c r="U57" i="4"/>
  <c r="S179" i="4" l="1"/>
  <c r="U58" i="4"/>
  <c r="J64" i="4"/>
  <c r="L63" i="4"/>
  <c r="J65" i="4" l="1"/>
  <c r="L64" i="4"/>
  <c r="S180" i="4"/>
  <c r="U59" i="4"/>
  <c r="U60" i="4" l="1"/>
  <c r="S181" i="4"/>
  <c r="J66" i="4"/>
  <c r="L65" i="4"/>
  <c r="J67" i="4" l="1"/>
  <c r="L66" i="4"/>
  <c r="S182" i="4"/>
  <c r="U61" i="4"/>
  <c r="S183" i="4" l="1"/>
  <c r="U62" i="4"/>
  <c r="J68" i="4"/>
  <c r="L67" i="4"/>
  <c r="J69" i="4" l="1"/>
  <c r="L68" i="4"/>
  <c r="S184" i="4"/>
  <c r="U63" i="4"/>
  <c r="S185" i="4" l="1"/>
  <c r="U64" i="4"/>
  <c r="J70" i="4"/>
  <c r="L69" i="4"/>
  <c r="L70" i="4" l="1"/>
  <c r="J71" i="4"/>
  <c r="S186" i="4"/>
  <c r="U65" i="4"/>
  <c r="S187" i="4" l="1"/>
  <c r="U66" i="4"/>
  <c r="J72" i="4"/>
  <c r="L71" i="4"/>
  <c r="L72" i="4" l="1"/>
  <c r="J73" i="4"/>
  <c r="S188" i="4"/>
  <c r="U67" i="4"/>
  <c r="S189" i="4" l="1"/>
  <c r="U68" i="4"/>
  <c r="J74" i="4"/>
  <c r="L73" i="4"/>
  <c r="L74" i="4" l="1"/>
  <c r="J75" i="4"/>
  <c r="U69" i="4"/>
  <c r="S190" i="4"/>
  <c r="S191" i="4" l="1"/>
  <c r="U70" i="4"/>
  <c r="J76" i="4"/>
  <c r="L75" i="4"/>
  <c r="L76" i="4" l="1"/>
  <c r="J77" i="4"/>
  <c r="S192" i="4"/>
  <c r="U71" i="4"/>
  <c r="S193" i="4" l="1"/>
  <c r="U72" i="4"/>
  <c r="J78" i="4"/>
  <c r="L77" i="4"/>
  <c r="L78" i="4" l="1"/>
  <c r="J79" i="4"/>
  <c r="S194" i="4"/>
  <c r="U73" i="4"/>
  <c r="S195" i="4" l="1"/>
  <c r="U74" i="4"/>
  <c r="J80" i="4"/>
  <c r="L79" i="4"/>
  <c r="L80" i="4" l="1"/>
  <c r="J81" i="4"/>
  <c r="S196" i="4"/>
  <c r="U75" i="4"/>
  <c r="S197" i="4" l="1"/>
  <c r="U76" i="4"/>
  <c r="J82" i="4"/>
  <c r="L81" i="4"/>
  <c r="L82" i="4" l="1"/>
  <c r="J83" i="4"/>
  <c r="U77" i="4"/>
  <c r="S198" i="4"/>
  <c r="S199" i="4" l="1"/>
  <c r="U78" i="4"/>
  <c r="J84" i="4"/>
  <c r="L83" i="4"/>
  <c r="L84" i="4" l="1"/>
  <c r="J85" i="4"/>
  <c r="S200" i="4"/>
  <c r="U79" i="4"/>
  <c r="S201" i="4" l="1"/>
  <c r="U80" i="4"/>
  <c r="J86" i="4"/>
  <c r="L85" i="4"/>
  <c r="L86" i="4" l="1"/>
  <c r="J87" i="4"/>
  <c r="S202" i="4"/>
  <c r="U81" i="4"/>
  <c r="S203" i="4" l="1"/>
  <c r="U82" i="4"/>
  <c r="J88" i="4"/>
  <c r="L87" i="4"/>
  <c r="L88" i="4" l="1"/>
  <c r="J89" i="4"/>
  <c r="S204" i="4"/>
  <c r="U83" i="4"/>
  <c r="S205" i="4" l="1"/>
  <c r="U84" i="4"/>
  <c r="J90" i="4"/>
  <c r="L89" i="4"/>
  <c r="L90" i="4" l="1"/>
  <c r="J91" i="4"/>
  <c r="S206" i="4"/>
  <c r="U85" i="4"/>
  <c r="S207" i="4" l="1"/>
  <c r="U86" i="4"/>
  <c r="J92" i="4"/>
  <c r="L91" i="4"/>
  <c r="J93" i="4" l="1"/>
  <c r="L92" i="4"/>
  <c r="U87" i="4"/>
  <c r="S208" i="4"/>
  <c r="S209" i="4" l="1"/>
  <c r="U88" i="4"/>
  <c r="J94" i="4"/>
  <c r="L93" i="4"/>
  <c r="J95" i="4" l="1"/>
  <c r="L94" i="4"/>
  <c r="S210" i="4"/>
  <c r="U89" i="4"/>
  <c r="S211" i="4" l="1"/>
  <c r="U90" i="4"/>
  <c r="J96" i="4"/>
  <c r="L95" i="4"/>
  <c r="J97" i="4" l="1"/>
  <c r="L96" i="4"/>
  <c r="S212" i="4"/>
  <c r="U91" i="4"/>
  <c r="S213" i="4" l="1"/>
  <c r="U92" i="4"/>
  <c r="J98" i="4"/>
  <c r="L97" i="4"/>
  <c r="J99" i="4" l="1"/>
  <c r="L98" i="4"/>
  <c r="S214" i="4"/>
  <c r="U93" i="4"/>
  <c r="S215" i="4" l="1"/>
  <c r="U94" i="4"/>
  <c r="J100" i="4"/>
  <c r="L99" i="4"/>
  <c r="J101" i="4" l="1"/>
  <c r="L100" i="4"/>
  <c r="S216" i="4"/>
  <c r="U95" i="4"/>
  <c r="S217" i="4" l="1"/>
  <c r="U96" i="4"/>
  <c r="J102" i="4"/>
  <c r="L101" i="4"/>
  <c r="J103" i="4" l="1"/>
  <c r="L102" i="4"/>
  <c r="S218" i="4"/>
  <c r="U97" i="4"/>
  <c r="S219" i="4" l="1"/>
  <c r="U98" i="4"/>
  <c r="J104" i="4"/>
  <c r="L103" i="4"/>
  <c r="J105" i="4" l="1"/>
  <c r="L104" i="4"/>
  <c r="S220" i="4"/>
  <c r="U99" i="4"/>
  <c r="S221" i="4" l="1"/>
  <c r="U100" i="4"/>
  <c r="J106" i="4"/>
  <c r="L105" i="4"/>
  <c r="J107" i="4" l="1"/>
  <c r="L106" i="4"/>
  <c r="S222" i="4"/>
  <c r="U101" i="4"/>
  <c r="S223" i="4" l="1"/>
  <c r="U102" i="4"/>
  <c r="J108" i="4"/>
  <c r="L107" i="4"/>
  <c r="J109" i="4" l="1"/>
  <c r="L108" i="4"/>
  <c r="S224" i="4"/>
  <c r="U103" i="4"/>
  <c r="S225" i="4" l="1"/>
  <c r="U104" i="4"/>
  <c r="J110" i="4"/>
  <c r="L109" i="4"/>
  <c r="J111" i="4" l="1"/>
  <c r="L110" i="4"/>
  <c r="S226" i="4"/>
  <c r="U105" i="4"/>
  <c r="U106" i="4" l="1"/>
  <c r="S227" i="4"/>
  <c r="J112" i="4"/>
  <c r="L111" i="4"/>
  <c r="S228" i="4" l="1"/>
  <c r="U107" i="4"/>
  <c r="J113" i="4"/>
  <c r="L112" i="4"/>
  <c r="J114" i="4" l="1"/>
  <c r="L113" i="4"/>
  <c r="U108" i="4"/>
  <c r="S229" i="4"/>
  <c r="U109" i="4" l="1"/>
  <c r="S230" i="4"/>
  <c r="J115" i="4"/>
  <c r="L114" i="4"/>
  <c r="J116" i="4" l="1"/>
  <c r="L115" i="4"/>
  <c r="S231" i="4"/>
  <c r="U110" i="4"/>
  <c r="S232" i="4" l="1"/>
  <c r="U111" i="4"/>
  <c r="J117" i="4"/>
  <c r="L116" i="4"/>
  <c r="J118" i="4" l="1"/>
  <c r="L117" i="4"/>
  <c r="S233" i="4"/>
  <c r="U112" i="4"/>
  <c r="S234" i="4" l="1"/>
  <c r="U113" i="4"/>
  <c r="J119" i="4"/>
  <c r="L118" i="4"/>
  <c r="J120" i="4" l="1"/>
  <c r="L119" i="4"/>
  <c r="U114" i="4"/>
  <c r="S235" i="4"/>
  <c r="S236" i="4" l="1"/>
  <c r="U115" i="4"/>
  <c r="J121" i="4"/>
  <c r="L120" i="4"/>
  <c r="J122" i="4" l="1"/>
  <c r="L121" i="4"/>
  <c r="U116" i="4"/>
  <c r="S237" i="4"/>
  <c r="S238" i="4" l="1"/>
  <c r="U117" i="4"/>
  <c r="J123" i="4"/>
  <c r="L122" i="4"/>
  <c r="J124" i="4" l="1"/>
  <c r="L123" i="4"/>
  <c r="S239" i="4"/>
  <c r="U118" i="4"/>
  <c r="S240" i="4" l="1"/>
  <c r="U119" i="4"/>
  <c r="L124" i="4"/>
  <c r="J125" i="4"/>
  <c r="J126" i="4" l="1"/>
  <c r="L125" i="4"/>
  <c r="S241" i="4"/>
  <c r="U120" i="4"/>
  <c r="S242" i="4" l="1"/>
  <c r="U121" i="4"/>
  <c r="J127" i="4"/>
  <c r="L126" i="4"/>
  <c r="J128" i="4" l="1"/>
  <c r="L127" i="4"/>
  <c r="S243" i="4"/>
  <c r="U122" i="4"/>
  <c r="S244" i="4" l="1"/>
  <c r="U123" i="4"/>
  <c r="J129" i="4"/>
  <c r="L128" i="4"/>
  <c r="O129" i="4" l="1"/>
  <c r="T9" i="4"/>
  <c r="V9" i="4" s="1"/>
  <c r="J130" i="4"/>
  <c r="L129" i="4"/>
  <c r="S245" i="4"/>
  <c r="U124" i="4"/>
  <c r="S246" i="4" l="1"/>
  <c r="U125" i="4"/>
  <c r="J131" i="4"/>
  <c r="T10" i="4"/>
  <c r="V10" i="4" s="1"/>
  <c r="O130" i="4"/>
  <c r="L130" i="4"/>
  <c r="J132" i="4" l="1"/>
  <c r="O131" i="4"/>
  <c r="T11" i="4"/>
  <c r="V11" i="4" s="1"/>
  <c r="L131" i="4"/>
  <c r="S247" i="4"/>
  <c r="U126" i="4"/>
  <c r="S248" i="4" l="1"/>
  <c r="U127" i="4"/>
  <c r="J133" i="4"/>
  <c r="L132" i="4"/>
  <c r="T12" i="4"/>
  <c r="V12" i="4" s="1"/>
  <c r="O132" i="4"/>
  <c r="O133" i="4" l="1"/>
  <c r="T13" i="4"/>
  <c r="V13" i="4" s="1"/>
  <c r="J134" i="4"/>
  <c r="L133" i="4"/>
  <c r="S249" i="4"/>
  <c r="U128" i="4"/>
  <c r="S250" i="4" l="1"/>
  <c r="U129" i="4"/>
  <c r="T14" i="4"/>
  <c r="V14" i="4" s="1"/>
  <c r="J135" i="4"/>
  <c r="O134" i="4"/>
  <c r="L134" i="4"/>
  <c r="J136" i="4" l="1"/>
  <c r="T15" i="4"/>
  <c r="V15" i="4" s="1"/>
  <c r="O135" i="4"/>
  <c r="L135" i="4"/>
  <c r="S251" i="4"/>
  <c r="U130" i="4"/>
  <c r="U131" i="4" l="1"/>
  <c r="S252" i="4"/>
  <c r="T16" i="4"/>
  <c r="V16" i="4" s="1"/>
  <c r="O136" i="4"/>
  <c r="J137" i="4"/>
  <c r="L136" i="4"/>
  <c r="O137" i="4" l="1"/>
  <c r="J138" i="4"/>
  <c r="T17" i="4"/>
  <c r="V17" i="4" s="1"/>
  <c r="L137" i="4"/>
  <c r="S253" i="4"/>
  <c r="U132" i="4"/>
  <c r="T18" i="4" l="1"/>
  <c r="V18" i="4" s="1"/>
  <c r="J139" i="4"/>
  <c r="O138" i="4"/>
  <c r="L138" i="4"/>
  <c r="S254" i="4"/>
  <c r="U133" i="4"/>
  <c r="S255" i="4" l="1"/>
  <c r="U134" i="4"/>
  <c r="L139" i="4"/>
  <c r="T19" i="4"/>
  <c r="V19" i="4" s="1"/>
  <c r="J140" i="4"/>
  <c r="O139" i="4"/>
  <c r="J141" i="4" l="1"/>
  <c r="T20" i="4"/>
  <c r="V20" i="4" s="1"/>
  <c r="O140" i="4"/>
  <c r="L140" i="4"/>
  <c r="S256" i="4"/>
  <c r="U135" i="4"/>
  <c r="S257" i="4" l="1"/>
  <c r="U136" i="4"/>
  <c r="J142" i="4"/>
  <c r="O141" i="4"/>
  <c r="T21" i="4"/>
  <c r="V21" i="4" s="1"/>
  <c r="L141" i="4"/>
  <c r="T22" i="4" l="1"/>
  <c r="V22" i="4" s="1"/>
  <c r="J143" i="4"/>
  <c r="O142" i="4"/>
  <c r="L142" i="4"/>
  <c r="S258" i="4"/>
  <c r="U137" i="4"/>
  <c r="S259" i="4" l="1"/>
  <c r="U138" i="4"/>
  <c r="J144" i="4"/>
  <c r="O143" i="4"/>
  <c r="T23" i="4"/>
  <c r="V23" i="4" s="1"/>
  <c r="L143" i="4"/>
  <c r="O144" i="4" l="1"/>
  <c r="T24" i="4"/>
  <c r="V24" i="4" s="1"/>
  <c r="J145" i="4"/>
  <c r="L144" i="4"/>
  <c r="S260" i="4"/>
  <c r="U139" i="4"/>
  <c r="S261" i="4" l="1"/>
  <c r="U140" i="4"/>
  <c r="L145" i="4"/>
  <c r="J146" i="4"/>
  <c r="T25" i="4"/>
  <c r="V25" i="4" s="1"/>
  <c r="O145" i="4"/>
  <c r="O146" i="4" l="1"/>
  <c r="T26" i="4"/>
  <c r="V26" i="4" s="1"/>
  <c r="J147" i="4"/>
  <c r="L146" i="4"/>
  <c r="S262" i="4"/>
  <c r="U141" i="4"/>
  <c r="S263" i="4" l="1"/>
  <c r="U142" i="4"/>
  <c r="J148" i="4"/>
  <c r="O147" i="4"/>
  <c r="L147" i="4"/>
  <c r="T27" i="4"/>
  <c r="V27" i="4" s="1"/>
  <c r="T28" i="4" l="1"/>
  <c r="V28" i="4" s="1"/>
  <c r="J149" i="4"/>
  <c r="O148" i="4"/>
  <c r="L148" i="4"/>
  <c r="S264" i="4"/>
  <c r="U143" i="4"/>
  <c r="S265" i="4" l="1"/>
  <c r="U144" i="4"/>
  <c r="L149" i="4"/>
  <c r="J150" i="4"/>
  <c r="T29" i="4"/>
  <c r="V29" i="4" s="1"/>
  <c r="O149" i="4"/>
  <c r="J151" i="4" l="1"/>
  <c r="T30" i="4"/>
  <c r="V30" i="4" s="1"/>
  <c r="O150" i="4"/>
  <c r="L150" i="4"/>
  <c r="S266" i="4"/>
  <c r="U145" i="4"/>
  <c r="S267" i="4" l="1"/>
  <c r="U146" i="4"/>
  <c r="J152" i="4"/>
  <c r="O151" i="4"/>
  <c r="T31" i="4"/>
  <c r="V31" i="4" s="1"/>
  <c r="L151" i="4"/>
  <c r="O152" i="4" l="1"/>
  <c r="L152" i="4"/>
  <c r="T32" i="4"/>
  <c r="V32" i="4" s="1"/>
  <c r="J153" i="4"/>
  <c r="S268" i="4"/>
  <c r="U147" i="4"/>
  <c r="S269" i="4" l="1"/>
  <c r="U148" i="4"/>
  <c r="J154" i="4"/>
  <c r="O153" i="4"/>
  <c r="L153" i="4"/>
  <c r="T33" i="4"/>
  <c r="V33" i="4" s="1"/>
  <c r="J155" i="4" l="1"/>
  <c r="T34" i="4"/>
  <c r="V34" i="4" s="1"/>
  <c r="O154" i="4"/>
  <c r="L154" i="4"/>
  <c r="S270" i="4"/>
  <c r="U149" i="4"/>
  <c r="S271" i="4" l="1"/>
  <c r="U150" i="4"/>
  <c r="L155" i="4"/>
  <c r="J156" i="4"/>
  <c r="T35" i="4"/>
  <c r="V35" i="4" s="1"/>
  <c r="O155" i="4"/>
  <c r="O156" i="4" l="1"/>
  <c r="T36" i="4"/>
  <c r="V36" i="4" s="1"/>
  <c r="L156" i="4"/>
  <c r="J157" i="4"/>
  <c r="S272" i="4"/>
  <c r="U151" i="4"/>
  <c r="S273" i="4" l="1"/>
  <c r="U152" i="4"/>
  <c r="J158" i="4"/>
  <c r="O157" i="4"/>
  <c r="T37" i="4"/>
  <c r="V37" i="4" s="1"/>
  <c r="L157" i="4"/>
  <c r="L158" i="4" l="1"/>
  <c r="T38" i="4"/>
  <c r="V38" i="4" s="1"/>
  <c r="J159" i="4"/>
  <c r="O158" i="4"/>
  <c r="S274" i="4"/>
  <c r="U153" i="4"/>
  <c r="S275" i="4" l="1"/>
  <c r="U154" i="4"/>
  <c r="O159" i="4"/>
  <c r="T39" i="4"/>
  <c r="V39" i="4" s="1"/>
  <c r="J160" i="4"/>
  <c r="L159" i="4"/>
  <c r="J161" i="4" l="1"/>
  <c r="T40" i="4"/>
  <c r="V40" i="4" s="1"/>
  <c r="O160" i="4"/>
  <c r="L160" i="4"/>
  <c r="S276" i="4"/>
  <c r="U155" i="4"/>
  <c r="S277" i="4" l="1"/>
  <c r="U156" i="4"/>
  <c r="J162" i="4"/>
  <c r="O161" i="4"/>
  <c r="T41" i="4"/>
  <c r="V41" i="4" s="1"/>
  <c r="L161" i="4"/>
  <c r="J163" i="4" l="1"/>
  <c r="L162" i="4"/>
  <c r="T42" i="4"/>
  <c r="V42" i="4" s="1"/>
  <c r="O162" i="4"/>
  <c r="S278" i="4"/>
  <c r="U157" i="4"/>
  <c r="S279" i="4" l="1"/>
  <c r="U158" i="4"/>
  <c r="J164" i="4"/>
  <c r="O163" i="4"/>
  <c r="L163" i="4"/>
  <c r="T43" i="4"/>
  <c r="V43" i="4" s="1"/>
  <c r="T44" i="4" l="1"/>
  <c r="V44" i="4" s="1"/>
  <c r="J165" i="4"/>
  <c r="O164" i="4"/>
  <c r="L164" i="4"/>
  <c r="S280" i="4"/>
  <c r="U159" i="4"/>
  <c r="S281" i="4" l="1"/>
  <c r="U160" i="4"/>
  <c r="O165" i="4"/>
  <c r="L165" i="4"/>
  <c r="J166" i="4"/>
  <c r="T45" i="4"/>
  <c r="V45" i="4" s="1"/>
  <c r="O166" i="4" l="1"/>
  <c r="J167" i="4"/>
  <c r="T46" i="4"/>
  <c r="V46" i="4" s="1"/>
  <c r="L166" i="4"/>
  <c r="S282" i="4"/>
  <c r="U161" i="4"/>
  <c r="S283" i="4" l="1"/>
  <c r="U162" i="4"/>
  <c r="O167" i="4"/>
  <c r="L167" i="4"/>
  <c r="J168" i="4"/>
  <c r="T47" i="4"/>
  <c r="V47" i="4" s="1"/>
  <c r="J169" i="4" l="1"/>
  <c r="O168" i="4"/>
  <c r="T48" i="4"/>
  <c r="V48" i="4" s="1"/>
  <c r="L168" i="4"/>
  <c r="S284" i="4"/>
  <c r="U163" i="4"/>
  <c r="S285" i="4" l="1"/>
  <c r="U164" i="4"/>
  <c r="O169" i="4"/>
  <c r="J170" i="4"/>
  <c r="L169" i="4"/>
  <c r="T49" i="4"/>
  <c r="V49" i="4" s="1"/>
  <c r="J171" i="4" l="1"/>
  <c r="T50" i="4"/>
  <c r="V50" i="4" s="1"/>
  <c r="O170" i="4"/>
  <c r="L170" i="4"/>
  <c r="S286" i="4"/>
  <c r="U165" i="4"/>
  <c r="S287" i="4" l="1"/>
  <c r="U166" i="4"/>
  <c r="J172" i="4"/>
  <c r="O171" i="4"/>
  <c r="L171" i="4"/>
  <c r="T51" i="4"/>
  <c r="V51" i="4" s="1"/>
  <c r="J173" i="4" l="1"/>
  <c r="T52" i="4"/>
  <c r="V52" i="4" s="1"/>
  <c r="O172" i="4"/>
  <c r="L172" i="4"/>
  <c r="S288" i="4"/>
  <c r="U167" i="4"/>
  <c r="S289" i="4" l="1"/>
  <c r="U168" i="4"/>
  <c r="J174" i="4"/>
  <c r="O173" i="4"/>
  <c r="T53" i="4"/>
  <c r="V53" i="4" s="1"/>
  <c r="L173" i="4"/>
  <c r="O174" i="4" l="1"/>
  <c r="J175" i="4"/>
  <c r="L174" i="4"/>
  <c r="T54" i="4"/>
  <c r="V54" i="4" s="1"/>
  <c r="S290" i="4"/>
  <c r="U169" i="4"/>
  <c r="S291" i="4" l="1"/>
  <c r="U170" i="4"/>
  <c r="O175" i="4"/>
  <c r="J176" i="4"/>
  <c r="T55" i="4"/>
  <c r="V55" i="4" s="1"/>
  <c r="L175" i="4"/>
  <c r="J177" i="4" l="1"/>
  <c r="T56" i="4"/>
  <c r="V56" i="4" s="1"/>
  <c r="O176" i="4"/>
  <c r="L176" i="4"/>
  <c r="S292" i="4"/>
  <c r="U171" i="4"/>
  <c r="S293" i="4" l="1"/>
  <c r="U172" i="4"/>
  <c r="J178" i="4"/>
  <c r="T57" i="4"/>
  <c r="V57" i="4" s="1"/>
  <c r="O177" i="4"/>
  <c r="L177" i="4"/>
  <c r="L178" i="4" l="1"/>
  <c r="T58" i="4"/>
  <c r="V58" i="4" s="1"/>
  <c r="J179" i="4"/>
  <c r="O178" i="4"/>
  <c r="S294" i="4"/>
  <c r="U173" i="4"/>
  <c r="U174" i="4" l="1"/>
  <c r="S295" i="4"/>
  <c r="J180" i="4"/>
  <c r="T59" i="4"/>
  <c r="V59" i="4" s="1"/>
  <c r="O179" i="4"/>
  <c r="L179" i="4"/>
  <c r="J181" i="4" l="1"/>
  <c r="O180" i="4"/>
  <c r="T60" i="4"/>
  <c r="V60" i="4" s="1"/>
  <c r="L180" i="4"/>
  <c r="S296" i="4"/>
  <c r="U175" i="4"/>
  <c r="S297" i="4" l="1"/>
  <c r="U176" i="4"/>
  <c r="O181" i="4"/>
  <c r="J182" i="4"/>
  <c r="T61" i="4"/>
  <c r="V61" i="4" s="1"/>
  <c r="L181" i="4"/>
  <c r="O182" i="4" l="1"/>
  <c r="T62" i="4"/>
  <c r="V62" i="4" s="1"/>
  <c r="J183" i="4"/>
  <c r="L182" i="4"/>
  <c r="S298" i="4"/>
  <c r="U177" i="4"/>
  <c r="T63" i="4" l="1"/>
  <c r="V63" i="4" s="1"/>
  <c r="J184" i="4"/>
  <c r="O183" i="4"/>
  <c r="L183" i="4"/>
  <c r="S299" i="4"/>
  <c r="U178" i="4"/>
  <c r="S300" i="4" l="1"/>
  <c r="U179" i="4"/>
  <c r="O184" i="4"/>
  <c r="J185" i="4"/>
  <c r="L184" i="4"/>
  <c r="T64" i="4"/>
  <c r="V64" i="4" s="1"/>
  <c r="J186" i="4" l="1"/>
  <c r="T65" i="4"/>
  <c r="V65" i="4" s="1"/>
  <c r="O185" i="4"/>
  <c r="L185" i="4"/>
  <c r="S301" i="4"/>
  <c r="U180" i="4"/>
  <c r="U181" i="4" l="1"/>
  <c r="S302" i="4"/>
  <c r="J187" i="4"/>
  <c r="O186" i="4"/>
  <c r="L186" i="4"/>
  <c r="T66" i="4"/>
  <c r="V66" i="4" s="1"/>
  <c r="J188" i="4" l="1"/>
  <c r="T67" i="4"/>
  <c r="V67" i="4" s="1"/>
  <c r="O187" i="4"/>
  <c r="L187" i="4"/>
  <c r="S303" i="4"/>
  <c r="U182" i="4"/>
  <c r="S304" i="4" l="1"/>
  <c r="U183" i="4"/>
  <c r="O188" i="4"/>
  <c r="T68" i="4"/>
  <c r="V68" i="4" s="1"/>
  <c r="J189" i="4"/>
  <c r="L188" i="4"/>
  <c r="J190" i="4" l="1"/>
  <c r="O189" i="4"/>
  <c r="T69" i="4"/>
  <c r="V69" i="4" s="1"/>
  <c r="L189" i="4"/>
  <c r="S305" i="4"/>
  <c r="U184" i="4"/>
  <c r="U185" i="4" l="1"/>
  <c r="S306" i="4"/>
  <c r="O190" i="4"/>
  <c r="J191" i="4"/>
  <c r="T70" i="4"/>
  <c r="V70" i="4" s="1"/>
  <c r="L190" i="4"/>
  <c r="O191" i="4" l="1"/>
  <c r="J192" i="4"/>
  <c r="L191" i="4"/>
  <c r="T71" i="4"/>
  <c r="V71" i="4" s="1"/>
  <c r="S307" i="4"/>
  <c r="U186" i="4"/>
  <c r="S308" i="4" l="1"/>
  <c r="U187" i="4"/>
  <c r="J193" i="4"/>
  <c r="T72" i="4"/>
  <c r="V72" i="4" s="1"/>
  <c r="O192" i="4"/>
  <c r="L192" i="4"/>
  <c r="T73" i="4" l="1"/>
  <c r="V73" i="4" s="1"/>
  <c r="O193" i="4"/>
  <c r="J194" i="4"/>
  <c r="L193" i="4"/>
  <c r="U188" i="4"/>
  <c r="S309" i="4"/>
  <c r="S310" i="4" l="1"/>
  <c r="U189" i="4"/>
  <c r="J195" i="4"/>
  <c r="O194" i="4"/>
  <c r="T74" i="4"/>
  <c r="V74" i="4" s="1"/>
  <c r="L194" i="4"/>
  <c r="T75" i="4" l="1"/>
  <c r="V75" i="4" s="1"/>
  <c r="O195" i="4"/>
  <c r="J196" i="4"/>
  <c r="L195" i="4"/>
  <c r="S311" i="4"/>
  <c r="U190" i="4"/>
  <c r="S312" i="4" l="1"/>
  <c r="U191" i="4"/>
  <c r="O196" i="4"/>
  <c r="J197" i="4"/>
  <c r="L196" i="4"/>
  <c r="T76" i="4"/>
  <c r="V76" i="4" s="1"/>
  <c r="J198" i="4" l="1"/>
  <c r="O197" i="4"/>
  <c r="T77" i="4"/>
  <c r="V77" i="4" s="1"/>
  <c r="L197" i="4"/>
  <c r="S313" i="4"/>
  <c r="U192" i="4"/>
  <c r="S314" i="4" l="1"/>
  <c r="U193" i="4"/>
  <c r="J199" i="4"/>
  <c r="T78" i="4"/>
  <c r="V78" i="4" s="1"/>
  <c r="O198" i="4"/>
  <c r="L198" i="4"/>
  <c r="O199" i="4" l="1"/>
  <c r="J200" i="4"/>
  <c r="T79" i="4"/>
  <c r="V79" i="4" s="1"/>
  <c r="L199" i="4"/>
  <c r="S315" i="4"/>
  <c r="U194" i="4"/>
  <c r="O200" i="4" l="1"/>
  <c r="J201" i="4"/>
  <c r="T80" i="4"/>
  <c r="V80" i="4" s="1"/>
  <c r="L200" i="4"/>
  <c r="S316" i="4"/>
  <c r="U195" i="4"/>
  <c r="S317" i="4" l="1"/>
  <c r="U196" i="4"/>
  <c r="J202" i="4"/>
  <c r="O201" i="4"/>
  <c r="T81" i="4"/>
  <c r="V81" i="4" s="1"/>
  <c r="L201" i="4"/>
  <c r="J203" i="4" l="1"/>
  <c r="O202" i="4"/>
  <c r="T82" i="4"/>
  <c r="V82" i="4" s="1"/>
  <c r="L202" i="4"/>
  <c r="S318" i="4"/>
  <c r="U197" i="4"/>
  <c r="S319" i="4" l="1"/>
  <c r="U198" i="4"/>
  <c r="O203" i="4"/>
  <c r="T83" i="4"/>
  <c r="V83" i="4" s="1"/>
  <c r="L203" i="4"/>
  <c r="J204" i="4"/>
  <c r="J205" i="4" l="1"/>
  <c r="O204" i="4"/>
  <c r="T84" i="4"/>
  <c r="V84" i="4" s="1"/>
  <c r="L204" i="4"/>
  <c r="S320" i="4"/>
  <c r="U199" i="4"/>
  <c r="S321" i="4" l="1"/>
  <c r="U200" i="4"/>
  <c r="T85" i="4"/>
  <c r="V85" i="4" s="1"/>
  <c r="O205" i="4"/>
  <c r="J206" i="4"/>
  <c r="L205" i="4"/>
  <c r="O206" i="4" l="1"/>
  <c r="J207" i="4"/>
  <c r="L206" i="4"/>
  <c r="T86" i="4"/>
  <c r="V86" i="4" s="1"/>
  <c r="S322" i="4"/>
  <c r="U201" i="4"/>
  <c r="O207" i="4" l="1"/>
  <c r="J208" i="4"/>
  <c r="T87" i="4"/>
  <c r="V87" i="4" s="1"/>
  <c r="L207" i="4"/>
  <c r="S323" i="4"/>
  <c r="U202" i="4"/>
  <c r="O208" i="4" l="1"/>
  <c r="L208" i="4"/>
  <c r="J209" i="4"/>
  <c r="T88" i="4"/>
  <c r="V88" i="4" s="1"/>
  <c r="U203" i="4"/>
  <c r="S324" i="4"/>
  <c r="U204" i="4" l="1"/>
  <c r="S325" i="4"/>
  <c r="J210" i="4"/>
  <c r="O209" i="4"/>
  <c r="T89" i="4"/>
  <c r="V89" i="4" s="1"/>
  <c r="L209" i="4"/>
  <c r="J211" i="4" l="1"/>
  <c r="O210" i="4"/>
  <c r="T90" i="4"/>
  <c r="V90" i="4" s="1"/>
  <c r="L210" i="4"/>
  <c r="S326" i="4"/>
  <c r="U205" i="4"/>
  <c r="U206" i="4" l="1"/>
  <c r="S327" i="4"/>
  <c r="O211" i="4"/>
  <c r="T91" i="4"/>
  <c r="V91" i="4" s="1"/>
  <c r="L211" i="4"/>
  <c r="J212" i="4"/>
  <c r="O212" i="4" l="1"/>
  <c r="J213" i="4"/>
  <c r="T92" i="4"/>
  <c r="V92" i="4" s="1"/>
  <c r="L212" i="4"/>
  <c r="S328" i="4"/>
  <c r="U207" i="4"/>
  <c r="S329" i="4" l="1"/>
  <c r="U208" i="4"/>
  <c r="O213" i="4"/>
  <c r="J214" i="4"/>
  <c r="T93" i="4"/>
  <c r="V93" i="4" s="1"/>
  <c r="L213" i="4"/>
  <c r="O214" i="4" l="1"/>
  <c r="J215" i="4"/>
  <c r="T94" i="4"/>
  <c r="V94" i="4" s="1"/>
  <c r="L214" i="4"/>
  <c r="S330" i="4"/>
  <c r="U209" i="4"/>
  <c r="S331" i="4" l="1"/>
  <c r="U210" i="4"/>
  <c r="O215" i="4"/>
  <c r="L215" i="4"/>
  <c r="T95" i="4"/>
  <c r="V95" i="4" s="1"/>
  <c r="J216" i="4"/>
  <c r="J217" i="4" l="1"/>
  <c r="O216" i="4"/>
  <c r="T96" i="4"/>
  <c r="V96" i="4" s="1"/>
  <c r="L216" i="4"/>
  <c r="U211" i="4"/>
  <c r="S332" i="4"/>
  <c r="S333" i="4" l="1"/>
  <c r="U212" i="4"/>
  <c r="J218" i="4"/>
  <c r="O217" i="4"/>
  <c r="T97" i="4"/>
  <c r="V97" i="4" s="1"/>
  <c r="L217" i="4"/>
  <c r="O218" i="4" l="1"/>
  <c r="L218" i="4"/>
  <c r="J219" i="4"/>
  <c r="T98" i="4"/>
  <c r="V98" i="4" s="1"/>
  <c r="S334" i="4"/>
  <c r="U213" i="4"/>
  <c r="S335" i="4" l="1"/>
  <c r="U214" i="4"/>
  <c r="J220" i="4"/>
  <c r="O219" i="4"/>
  <c r="T99" i="4"/>
  <c r="V99" i="4" s="1"/>
  <c r="L219" i="4"/>
  <c r="O220" i="4" l="1"/>
  <c r="J221" i="4"/>
  <c r="T100" i="4"/>
  <c r="V100" i="4" s="1"/>
  <c r="L220" i="4"/>
  <c r="S336" i="4"/>
  <c r="U215" i="4"/>
  <c r="S337" i="4" l="1"/>
  <c r="U216" i="4"/>
  <c r="O221" i="4"/>
  <c r="L221" i="4"/>
  <c r="J222" i="4"/>
  <c r="T101" i="4"/>
  <c r="V101" i="4" s="1"/>
  <c r="O222" i="4" l="1"/>
  <c r="J223" i="4"/>
  <c r="T102" i="4"/>
  <c r="V102" i="4" s="1"/>
  <c r="L222" i="4"/>
  <c r="U217" i="4"/>
  <c r="S338" i="4"/>
  <c r="U218" i="4" l="1"/>
  <c r="S339" i="4"/>
  <c r="O223" i="4"/>
  <c r="J224" i="4"/>
  <c r="T103" i="4"/>
  <c r="V103" i="4" s="1"/>
  <c r="L223" i="4"/>
  <c r="J225" i="4" l="1"/>
  <c r="O224" i="4"/>
  <c r="T104" i="4"/>
  <c r="V104" i="4" s="1"/>
  <c r="L224" i="4"/>
  <c r="U219" i="4"/>
  <c r="S340" i="4"/>
  <c r="S341" i="4" l="1"/>
  <c r="U220" i="4"/>
  <c r="J226" i="4"/>
  <c r="O225" i="4"/>
  <c r="L225" i="4"/>
  <c r="T105" i="4"/>
  <c r="V105" i="4" s="1"/>
  <c r="J227" i="4" l="1"/>
  <c r="O226" i="4"/>
  <c r="T106" i="4"/>
  <c r="V106" i="4" s="1"/>
  <c r="L226" i="4"/>
  <c r="S342" i="4"/>
  <c r="U221" i="4"/>
  <c r="S343" i="4" l="1"/>
  <c r="U222" i="4"/>
  <c r="T107" i="4"/>
  <c r="V107" i="4" s="1"/>
  <c r="O227" i="4"/>
  <c r="J228" i="4"/>
  <c r="L227" i="4"/>
  <c r="O228" i="4" l="1"/>
  <c r="L228" i="4"/>
  <c r="J229" i="4"/>
  <c r="T108" i="4"/>
  <c r="V108" i="4" s="1"/>
  <c r="S344" i="4"/>
  <c r="U223" i="4"/>
  <c r="O229" i="4" l="1"/>
  <c r="J230" i="4"/>
  <c r="T109" i="4"/>
  <c r="V109" i="4" s="1"/>
  <c r="L229" i="4"/>
  <c r="S345" i="4"/>
  <c r="U224" i="4"/>
  <c r="O230" i="4" l="1"/>
  <c r="J231" i="4"/>
  <c r="T110" i="4"/>
  <c r="V110" i="4" s="1"/>
  <c r="L230" i="4"/>
  <c r="U225" i="4"/>
  <c r="S346" i="4"/>
  <c r="J232" i="4" l="1"/>
  <c r="O231" i="4"/>
  <c r="T111" i="4"/>
  <c r="V111" i="4" s="1"/>
  <c r="L231" i="4"/>
  <c r="U226" i="4"/>
  <c r="S347" i="4"/>
  <c r="S348" i="4" l="1"/>
  <c r="U227" i="4"/>
  <c r="J233" i="4"/>
  <c r="O232" i="4"/>
  <c r="T112" i="4"/>
  <c r="V112" i="4" s="1"/>
  <c r="L232" i="4"/>
  <c r="J234" i="4" l="1"/>
  <c r="O233" i="4"/>
  <c r="L233" i="4"/>
  <c r="T113" i="4"/>
  <c r="V113" i="4" s="1"/>
  <c r="S349" i="4"/>
  <c r="U228" i="4"/>
  <c r="S350" i="4" l="1"/>
  <c r="U229" i="4"/>
  <c r="J235" i="4"/>
  <c r="O234" i="4"/>
  <c r="T114" i="4"/>
  <c r="V114" i="4" s="1"/>
  <c r="L234" i="4"/>
  <c r="T115" i="4" l="1"/>
  <c r="V115" i="4" s="1"/>
  <c r="O235" i="4"/>
  <c r="J236" i="4"/>
  <c r="L235" i="4"/>
  <c r="S351" i="4"/>
  <c r="U230" i="4"/>
  <c r="S352" i="4" l="1"/>
  <c r="U231" i="4"/>
  <c r="O236" i="4"/>
  <c r="L236" i="4"/>
  <c r="J237" i="4"/>
  <c r="T116" i="4"/>
  <c r="V116" i="4" s="1"/>
  <c r="O237" i="4" l="1"/>
  <c r="L237" i="4"/>
  <c r="J238" i="4"/>
  <c r="T117" i="4"/>
  <c r="V117" i="4" s="1"/>
  <c r="S353" i="4"/>
  <c r="U232" i="4"/>
  <c r="U233" i="4" l="1"/>
  <c r="S354" i="4"/>
  <c r="J239" i="4"/>
  <c r="O238" i="4"/>
  <c r="T118" i="4"/>
  <c r="V118" i="4" s="1"/>
  <c r="L238" i="4"/>
  <c r="J240" i="4" l="1"/>
  <c r="O239" i="4"/>
  <c r="T119" i="4"/>
  <c r="V119" i="4" s="1"/>
  <c r="L239" i="4"/>
  <c r="S355" i="4"/>
  <c r="U234" i="4"/>
  <c r="S356" i="4" l="1"/>
  <c r="U235" i="4"/>
  <c r="J241" i="4"/>
  <c r="O240" i="4"/>
  <c r="T120" i="4"/>
  <c r="V120" i="4" s="1"/>
  <c r="L240" i="4"/>
  <c r="J242" i="4" l="1"/>
  <c r="O241" i="4"/>
  <c r="T121" i="4"/>
  <c r="V121" i="4" s="1"/>
  <c r="L241" i="4"/>
  <c r="U236" i="4"/>
  <c r="S357" i="4"/>
  <c r="S358" i="4" l="1"/>
  <c r="U237" i="4"/>
  <c r="J243" i="4"/>
  <c r="T122" i="4"/>
  <c r="V122" i="4" s="1"/>
  <c r="O242" i="4"/>
  <c r="L242" i="4"/>
  <c r="O243" i="4" l="1"/>
  <c r="L243" i="4"/>
  <c r="J244" i="4"/>
  <c r="T123" i="4"/>
  <c r="V123" i="4" s="1"/>
  <c r="S359" i="4"/>
  <c r="U238" i="4"/>
  <c r="S360" i="4" l="1"/>
  <c r="U239" i="4"/>
  <c r="O244" i="4"/>
  <c r="J245" i="4"/>
  <c r="T124" i="4"/>
  <c r="V124" i="4" s="1"/>
  <c r="L244" i="4"/>
  <c r="O245" i="4" l="1"/>
  <c r="L245" i="4"/>
  <c r="T125" i="4"/>
  <c r="V125" i="4" s="1"/>
  <c r="J246" i="4"/>
  <c r="S361" i="4"/>
  <c r="U240" i="4"/>
  <c r="S362" i="4" l="1"/>
  <c r="U241" i="4"/>
  <c r="J247" i="4"/>
  <c r="O246" i="4"/>
  <c r="T126" i="4"/>
  <c r="V126" i="4" s="1"/>
  <c r="L246" i="4"/>
  <c r="J248" i="4" l="1"/>
  <c r="O247" i="4"/>
  <c r="T127" i="4"/>
  <c r="V127" i="4" s="1"/>
  <c r="L247" i="4"/>
  <c r="S363" i="4"/>
  <c r="U242" i="4"/>
  <c r="S364" i="4" l="1"/>
  <c r="U243" i="4"/>
  <c r="J249" i="4"/>
  <c r="O248" i="4"/>
  <c r="T128" i="4"/>
  <c r="V128" i="4" s="1"/>
  <c r="L248" i="4"/>
  <c r="J250" i="4" l="1"/>
  <c r="O249" i="4"/>
  <c r="T129" i="4"/>
  <c r="V129" i="4" s="1"/>
  <c r="L249" i="4"/>
  <c r="S365" i="4"/>
  <c r="U244" i="4"/>
  <c r="S366" i="4" l="1"/>
  <c r="U245" i="4"/>
  <c r="O250" i="4"/>
  <c r="L250" i="4"/>
  <c r="J251" i="4"/>
  <c r="T130" i="4"/>
  <c r="V130" i="4" s="1"/>
  <c r="O251" i="4" l="1"/>
  <c r="J252" i="4"/>
  <c r="T131" i="4"/>
  <c r="V131" i="4" s="1"/>
  <c r="L251" i="4"/>
  <c r="S367" i="4"/>
  <c r="U246" i="4"/>
  <c r="S368" i="4" l="1"/>
  <c r="U247" i="4"/>
  <c r="O252" i="4"/>
  <c r="L252" i="4"/>
  <c r="T132" i="4"/>
  <c r="V132" i="4" s="1"/>
  <c r="J253" i="4"/>
  <c r="J254" i="4" l="1"/>
  <c r="O253" i="4"/>
  <c r="T133" i="4"/>
  <c r="V133" i="4" s="1"/>
  <c r="L253" i="4"/>
  <c r="S369" i="4"/>
  <c r="U248" i="4"/>
  <c r="S370" i="4" l="1"/>
  <c r="U249" i="4"/>
  <c r="J255" i="4"/>
  <c r="O254" i="4"/>
  <c r="T134" i="4"/>
  <c r="V134" i="4" s="1"/>
  <c r="L254" i="4"/>
  <c r="J256" i="4" l="1"/>
  <c r="O255" i="4"/>
  <c r="T135" i="4"/>
  <c r="V135" i="4" s="1"/>
  <c r="L255" i="4"/>
  <c r="S371" i="4"/>
  <c r="U250" i="4"/>
  <c r="S372" i="4" l="1"/>
  <c r="U251" i="4"/>
  <c r="J257" i="4"/>
  <c r="O256" i="4"/>
  <c r="T136" i="4"/>
  <c r="V136" i="4" s="1"/>
  <c r="L256" i="4"/>
  <c r="O257" i="4" l="1"/>
  <c r="J258" i="4"/>
  <c r="T137" i="4"/>
  <c r="V137" i="4" s="1"/>
  <c r="L257" i="4"/>
  <c r="S373" i="4"/>
  <c r="U252" i="4"/>
  <c r="S374" i="4" l="1"/>
  <c r="U253" i="4"/>
  <c r="O258" i="4"/>
  <c r="T138" i="4"/>
  <c r="V138" i="4" s="1"/>
  <c r="J259" i="4"/>
  <c r="L258" i="4"/>
  <c r="J260" i="4" l="1"/>
  <c r="O259" i="4"/>
  <c r="T139" i="4"/>
  <c r="V139" i="4" s="1"/>
  <c r="L259" i="4"/>
  <c r="U254" i="4"/>
  <c r="S375" i="4"/>
  <c r="S376" i="4" l="1"/>
  <c r="U255" i="4"/>
  <c r="J261" i="4"/>
  <c r="O260" i="4"/>
  <c r="L260" i="4"/>
  <c r="T140" i="4"/>
  <c r="V140" i="4" s="1"/>
  <c r="O261" i="4" l="1"/>
  <c r="L261" i="4"/>
  <c r="J262" i="4"/>
  <c r="T141" i="4"/>
  <c r="V141" i="4" s="1"/>
  <c r="S377" i="4"/>
  <c r="U256" i="4"/>
  <c r="S378" i="4" l="1"/>
  <c r="U257" i="4"/>
  <c r="J263" i="4"/>
  <c r="O262" i="4"/>
  <c r="T142" i="4"/>
  <c r="V142" i="4" s="1"/>
  <c r="L262" i="4"/>
  <c r="J264" i="4" l="1"/>
  <c r="O263" i="4"/>
  <c r="T143" i="4"/>
  <c r="V143" i="4" s="1"/>
  <c r="L263" i="4"/>
  <c r="S379" i="4"/>
  <c r="U258" i="4"/>
  <c r="S380" i="4" l="1"/>
  <c r="U259" i="4"/>
  <c r="O264" i="4"/>
  <c r="L264" i="4"/>
  <c r="J265" i="4"/>
  <c r="T144" i="4"/>
  <c r="V144" i="4" s="1"/>
  <c r="J266" i="4" l="1"/>
  <c r="O265" i="4"/>
  <c r="L265" i="4"/>
  <c r="T145" i="4"/>
  <c r="V145" i="4" s="1"/>
  <c r="S381" i="4"/>
  <c r="U260" i="4"/>
  <c r="U261" i="4" l="1"/>
  <c r="S382" i="4"/>
  <c r="J267" i="4"/>
  <c r="O266" i="4"/>
  <c r="T146" i="4"/>
  <c r="V146" i="4" s="1"/>
  <c r="L266" i="4"/>
  <c r="J268" i="4" l="1"/>
  <c r="O267" i="4"/>
  <c r="T147" i="4"/>
  <c r="V147" i="4" s="1"/>
  <c r="L267" i="4"/>
  <c r="S383" i="4"/>
  <c r="U262" i="4"/>
  <c r="S384" i="4" l="1"/>
  <c r="U263" i="4"/>
  <c r="O268" i="4"/>
  <c r="T148" i="4"/>
  <c r="V148" i="4" s="1"/>
  <c r="J269" i="4"/>
  <c r="L268" i="4"/>
  <c r="J270" i="4" l="1"/>
  <c r="O269" i="4"/>
  <c r="L269" i="4"/>
  <c r="T149" i="4"/>
  <c r="V149" i="4" s="1"/>
  <c r="S385" i="4"/>
  <c r="U264" i="4"/>
  <c r="S386" i="4" l="1"/>
  <c r="U265" i="4"/>
  <c r="J271" i="4"/>
  <c r="O270" i="4"/>
  <c r="T150" i="4"/>
  <c r="V150" i="4" s="1"/>
  <c r="L270" i="4"/>
  <c r="O271" i="4" l="1"/>
  <c r="L271" i="4"/>
  <c r="J272" i="4"/>
  <c r="T151" i="4"/>
  <c r="V151" i="4" s="1"/>
  <c r="U266" i="4"/>
  <c r="S387" i="4"/>
  <c r="S388" i="4" l="1"/>
  <c r="U267" i="4"/>
  <c r="O272" i="4"/>
  <c r="J273" i="4"/>
  <c r="T152" i="4"/>
  <c r="V152" i="4" s="1"/>
  <c r="L272" i="4"/>
  <c r="J274" i="4" l="1"/>
  <c r="O273" i="4"/>
  <c r="T153" i="4"/>
  <c r="V153" i="4" s="1"/>
  <c r="L273" i="4"/>
  <c r="S389" i="4"/>
  <c r="U268" i="4"/>
  <c r="U269" i="4" l="1"/>
  <c r="S390" i="4"/>
  <c r="J275" i="4"/>
  <c r="O274" i="4"/>
  <c r="L274" i="4"/>
  <c r="T154" i="4"/>
  <c r="V154" i="4" s="1"/>
  <c r="J276" i="4" l="1"/>
  <c r="O275" i="4"/>
  <c r="T155" i="4"/>
  <c r="V155" i="4" s="1"/>
  <c r="L275" i="4"/>
  <c r="S391" i="4"/>
  <c r="U270" i="4"/>
  <c r="S392" i="4" l="1"/>
  <c r="U271" i="4"/>
  <c r="L276" i="4"/>
  <c r="J277" i="4"/>
  <c r="O276" i="4"/>
  <c r="T156" i="4"/>
  <c r="V156" i="4" s="1"/>
  <c r="J278" i="4" l="1"/>
  <c r="O277" i="4"/>
  <c r="T157" i="4"/>
  <c r="V157" i="4" s="1"/>
  <c r="L277" i="4"/>
  <c r="S393" i="4"/>
  <c r="U272" i="4"/>
  <c r="S394" i="4" l="1"/>
  <c r="U273" i="4"/>
  <c r="J279" i="4"/>
  <c r="O278" i="4"/>
  <c r="T158" i="4"/>
  <c r="V158" i="4" s="1"/>
  <c r="L278" i="4"/>
  <c r="O279" i="4" l="1"/>
  <c r="J280" i="4"/>
  <c r="L279" i="4"/>
  <c r="T159" i="4"/>
  <c r="V159" i="4" s="1"/>
  <c r="S395" i="4"/>
  <c r="U274" i="4"/>
  <c r="J281" i="4" l="1"/>
  <c r="O280" i="4"/>
  <c r="T160" i="4"/>
  <c r="V160" i="4" s="1"/>
  <c r="L280" i="4"/>
  <c r="S396" i="4"/>
  <c r="U275" i="4"/>
  <c r="U276" i="4" l="1"/>
  <c r="S397" i="4"/>
  <c r="T161" i="4"/>
  <c r="V161" i="4" s="1"/>
  <c r="O281" i="4"/>
  <c r="J282" i="4"/>
  <c r="L281" i="4"/>
  <c r="J283" i="4" l="1"/>
  <c r="O282" i="4"/>
  <c r="T162" i="4"/>
  <c r="V162" i="4" s="1"/>
  <c r="L282" i="4"/>
  <c r="S398" i="4"/>
  <c r="U277" i="4"/>
  <c r="S399" i="4" l="1"/>
  <c r="U278" i="4"/>
  <c r="O283" i="4"/>
  <c r="J284" i="4"/>
  <c r="T163" i="4"/>
  <c r="V163" i="4" s="1"/>
  <c r="L283" i="4"/>
  <c r="J285" i="4" l="1"/>
  <c r="O284" i="4"/>
  <c r="T164" i="4"/>
  <c r="V164" i="4" s="1"/>
  <c r="L284" i="4"/>
  <c r="S400" i="4"/>
  <c r="U279" i="4"/>
  <c r="S401" i="4" l="1"/>
  <c r="U280" i="4"/>
  <c r="J286" i="4"/>
  <c r="O285" i="4"/>
  <c r="T165" i="4"/>
  <c r="V165" i="4" s="1"/>
  <c r="L285" i="4"/>
  <c r="O286" i="4" l="1"/>
  <c r="J287" i="4"/>
  <c r="L286" i="4"/>
  <c r="T166" i="4"/>
  <c r="V166" i="4" s="1"/>
  <c r="S402" i="4"/>
  <c r="U281" i="4"/>
  <c r="J288" i="4" l="1"/>
  <c r="O287" i="4"/>
  <c r="T167" i="4"/>
  <c r="V167" i="4" s="1"/>
  <c r="L287" i="4"/>
  <c r="S403" i="4"/>
  <c r="U282" i="4"/>
  <c r="S404" i="4" l="1"/>
  <c r="U283" i="4"/>
  <c r="J289" i="4"/>
  <c r="O288" i="4"/>
  <c r="T168" i="4"/>
  <c r="V168" i="4" s="1"/>
  <c r="L288" i="4"/>
  <c r="J290" i="4" l="1"/>
  <c r="O289" i="4"/>
  <c r="L289" i="4"/>
  <c r="T169" i="4"/>
  <c r="V169" i="4" s="1"/>
  <c r="S405" i="4"/>
  <c r="U284" i="4"/>
  <c r="S406" i="4" l="1"/>
  <c r="U285" i="4"/>
  <c r="O290" i="4"/>
  <c r="T170" i="4"/>
  <c r="V170" i="4" s="1"/>
  <c r="J291" i="4"/>
  <c r="L290" i="4"/>
  <c r="J292" i="4" l="1"/>
  <c r="O291" i="4"/>
  <c r="L291" i="4"/>
  <c r="T171" i="4"/>
  <c r="V171" i="4" s="1"/>
  <c r="S407" i="4"/>
  <c r="U286" i="4"/>
  <c r="S408" i="4" l="1"/>
  <c r="U287" i="4"/>
  <c r="J293" i="4"/>
  <c r="T172" i="4"/>
  <c r="V172" i="4" s="1"/>
  <c r="O292" i="4"/>
  <c r="L292" i="4"/>
  <c r="J294" i="4" l="1"/>
  <c r="T173" i="4"/>
  <c r="V173" i="4" s="1"/>
  <c r="O293" i="4"/>
  <c r="L293" i="4"/>
  <c r="S409" i="4"/>
  <c r="U288" i="4"/>
  <c r="S410" i="4" l="1"/>
  <c r="U289" i="4"/>
  <c r="O294" i="4"/>
  <c r="J295" i="4"/>
  <c r="L294" i="4"/>
  <c r="T174" i="4"/>
  <c r="V174" i="4" s="1"/>
  <c r="J296" i="4" l="1"/>
  <c r="T175" i="4"/>
  <c r="V175" i="4" s="1"/>
  <c r="O295" i="4"/>
  <c r="L295" i="4"/>
  <c r="S411" i="4"/>
  <c r="U290" i="4"/>
  <c r="U291" i="4" l="1"/>
  <c r="S412" i="4"/>
  <c r="J297" i="4"/>
  <c r="O296" i="4"/>
  <c r="T176" i="4"/>
  <c r="V176" i="4" s="1"/>
  <c r="L296" i="4"/>
  <c r="O297" i="4" l="1"/>
  <c r="J298" i="4"/>
  <c r="T177" i="4"/>
  <c r="V177" i="4" s="1"/>
  <c r="L297" i="4"/>
  <c r="S413" i="4"/>
  <c r="U292" i="4"/>
  <c r="S414" i="4" l="1"/>
  <c r="U293" i="4"/>
  <c r="L298" i="4"/>
  <c r="T178" i="4"/>
  <c r="V178" i="4" s="1"/>
  <c r="J299" i="4"/>
  <c r="O298" i="4"/>
  <c r="J300" i="4" l="1"/>
  <c r="O299" i="4"/>
  <c r="T179" i="4"/>
  <c r="V179" i="4" s="1"/>
  <c r="L299" i="4"/>
  <c r="S415" i="4"/>
  <c r="U294" i="4"/>
  <c r="S416" i="4" l="1"/>
  <c r="U295" i="4"/>
  <c r="J301" i="4"/>
  <c r="T180" i="4"/>
  <c r="V180" i="4" s="1"/>
  <c r="O300" i="4"/>
  <c r="L300" i="4"/>
  <c r="O301" i="4" l="1"/>
  <c r="L301" i="4"/>
  <c r="J302" i="4"/>
  <c r="T181" i="4"/>
  <c r="V181" i="4" s="1"/>
  <c r="S417" i="4"/>
  <c r="U296" i="4"/>
  <c r="S418" i="4" l="1"/>
  <c r="U297" i="4"/>
  <c r="J303" i="4"/>
  <c r="O302" i="4"/>
  <c r="T182" i="4"/>
  <c r="V182" i="4" s="1"/>
  <c r="L302" i="4"/>
  <c r="J304" i="4" l="1"/>
  <c r="O303" i="4"/>
  <c r="T183" i="4"/>
  <c r="V183" i="4" s="1"/>
  <c r="L303" i="4"/>
  <c r="S419" i="4"/>
  <c r="U298" i="4"/>
  <c r="S420" i="4" l="1"/>
  <c r="U299" i="4"/>
  <c r="J305" i="4"/>
  <c r="O304" i="4"/>
  <c r="T184" i="4"/>
  <c r="V184" i="4" s="1"/>
  <c r="L304" i="4"/>
  <c r="O305" i="4" l="1"/>
  <c r="J306" i="4"/>
  <c r="T185" i="4"/>
  <c r="V185" i="4" s="1"/>
  <c r="L305" i="4"/>
  <c r="S421" i="4"/>
  <c r="U300" i="4"/>
  <c r="S422" i="4" l="1"/>
  <c r="U301" i="4"/>
  <c r="J307" i="4"/>
  <c r="O306" i="4"/>
  <c r="L306" i="4"/>
  <c r="T186" i="4"/>
  <c r="V186" i="4" s="1"/>
  <c r="J308" i="4" l="1"/>
  <c r="O307" i="4"/>
  <c r="T187" i="4"/>
  <c r="V187" i="4" s="1"/>
  <c r="L307" i="4"/>
  <c r="S423" i="4"/>
  <c r="U302" i="4"/>
  <c r="S424" i="4" l="1"/>
  <c r="U303" i="4"/>
  <c r="T188" i="4"/>
  <c r="V188" i="4" s="1"/>
  <c r="O308" i="4"/>
  <c r="J309" i="4"/>
  <c r="L308" i="4"/>
  <c r="J310" i="4" l="1"/>
  <c r="O309" i="4"/>
  <c r="T189" i="4"/>
  <c r="V189" i="4" s="1"/>
  <c r="L309" i="4"/>
  <c r="S425" i="4"/>
  <c r="U304" i="4"/>
  <c r="S426" i="4" l="1"/>
  <c r="U305" i="4"/>
  <c r="T190" i="4"/>
  <c r="V190" i="4" s="1"/>
  <c r="O310" i="4"/>
  <c r="J311" i="4"/>
  <c r="L310" i="4"/>
  <c r="J312" i="4" l="1"/>
  <c r="O311" i="4"/>
  <c r="T191" i="4"/>
  <c r="V191" i="4" s="1"/>
  <c r="L311" i="4"/>
  <c r="S427" i="4"/>
  <c r="U306" i="4"/>
  <c r="S428" i="4" l="1"/>
  <c r="U307" i="4"/>
  <c r="O312" i="4"/>
  <c r="J313" i="4"/>
  <c r="T192" i="4"/>
  <c r="V192" i="4" s="1"/>
  <c r="L312" i="4"/>
  <c r="J314" i="4" l="1"/>
  <c r="O313" i="4"/>
  <c r="T193" i="4"/>
  <c r="V193" i="4" s="1"/>
  <c r="L313" i="4"/>
  <c r="S429" i="4"/>
  <c r="U308" i="4"/>
  <c r="S430" i="4" l="1"/>
  <c r="U309" i="4"/>
  <c r="J315" i="4"/>
  <c r="O314" i="4"/>
  <c r="T194" i="4"/>
  <c r="V194" i="4" s="1"/>
  <c r="L314" i="4"/>
  <c r="J316" i="4" l="1"/>
  <c r="O315" i="4"/>
  <c r="T195" i="4"/>
  <c r="V195" i="4" s="1"/>
  <c r="L315" i="4"/>
  <c r="S431" i="4"/>
  <c r="U310" i="4"/>
  <c r="S432" i="4" l="1"/>
  <c r="U311" i="4"/>
  <c r="O316" i="4"/>
  <c r="J317" i="4"/>
  <c r="L316" i="4"/>
  <c r="T196" i="4"/>
  <c r="V196" i="4" s="1"/>
  <c r="J318" i="4" l="1"/>
  <c r="O317" i="4"/>
  <c r="T197" i="4"/>
  <c r="V197" i="4" s="1"/>
  <c r="L317" i="4"/>
  <c r="S433" i="4"/>
  <c r="U312" i="4"/>
  <c r="U313" i="4" l="1"/>
  <c r="S434" i="4"/>
  <c r="J319" i="4"/>
  <c r="O318" i="4"/>
  <c r="T198" i="4"/>
  <c r="V198" i="4" s="1"/>
  <c r="L318" i="4"/>
  <c r="J320" i="4" l="1"/>
  <c r="O319" i="4"/>
  <c r="T199" i="4"/>
  <c r="V199" i="4" s="1"/>
  <c r="L319" i="4"/>
  <c r="S435" i="4"/>
  <c r="U314" i="4"/>
  <c r="S436" i="4" l="1"/>
  <c r="U315" i="4"/>
  <c r="O320" i="4"/>
  <c r="J321" i="4"/>
  <c r="L320" i="4"/>
  <c r="T200" i="4"/>
  <c r="V200" i="4" s="1"/>
  <c r="J322" i="4" l="1"/>
  <c r="O321" i="4"/>
  <c r="T201" i="4"/>
  <c r="V201" i="4" s="1"/>
  <c r="L321" i="4"/>
  <c r="S437" i="4"/>
  <c r="U316" i="4"/>
  <c r="S438" i="4" l="1"/>
  <c r="U317" i="4"/>
  <c r="J323" i="4"/>
  <c r="T202" i="4"/>
  <c r="V202" i="4" s="1"/>
  <c r="O322" i="4"/>
  <c r="L322" i="4"/>
  <c r="O323" i="4" l="1"/>
  <c r="T203" i="4"/>
  <c r="V203" i="4" s="1"/>
  <c r="J324" i="4"/>
  <c r="L323" i="4"/>
  <c r="S439" i="4"/>
  <c r="U318" i="4"/>
  <c r="S440" i="4" l="1"/>
  <c r="U319" i="4"/>
  <c r="J325" i="4"/>
  <c r="O324" i="4"/>
  <c r="T204" i="4"/>
  <c r="V204" i="4" s="1"/>
  <c r="L324" i="4"/>
  <c r="T205" i="4" l="1"/>
  <c r="V205" i="4" s="1"/>
  <c r="J326" i="4"/>
  <c r="O325" i="4"/>
  <c r="L325" i="4"/>
  <c r="U320" i="4"/>
  <c r="S441" i="4"/>
  <c r="S442" i="4" l="1"/>
  <c r="U321" i="4"/>
  <c r="J327" i="4"/>
  <c r="O326" i="4"/>
  <c r="L326" i="4"/>
  <c r="T206" i="4"/>
  <c r="V206" i="4" s="1"/>
  <c r="O327" i="4" l="1"/>
  <c r="J328" i="4"/>
  <c r="L327" i="4"/>
  <c r="T207" i="4"/>
  <c r="V207" i="4" s="1"/>
  <c r="S443" i="4"/>
  <c r="U322" i="4"/>
  <c r="J329" i="4" l="1"/>
  <c r="O328" i="4"/>
  <c r="L328" i="4"/>
  <c r="T208" i="4"/>
  <c r="V208" i="4" s="1"/>
  <c r="S444" i="4"/>
  <c r="U323" i="4"/>
  <c r="S445" i="4" l="1"/>
  <c r="U324" i="4"/>
  <c r="J330" i="4"/>
  <c r="O329" i="4"/>
  <c r="T209" i="4"/>
  <c r="V209" i="4" s="1"/>
  <c r="L329" i="4"/>
  <c r="J331" i="4" l="1"/>
  <c r="T210" i="4"/>
  <c r="V210" i="4" s="1"/>
  <c r="O330" i="4"/>
  <c r="L330" i="4"/>
  <c r="S446" i="4"/>
  <c r="U325" i="4"/>
  <c r="S447" i="4" l="1"/>
  <c r="U326" i="4"/>
  <c r="O331" i="4"/>
  <c r="T211" i="4"/>
  <c r="V211" i="4" s="1"/>
  <c r="J332" i="4"/>
  <c r="L331" i="4"/>
  <c r="O332" i="4" l="1"/>
  <c r="J333" i="4"/>
  <c r="T212" i="4"/>
  <c r="V212" i="4" s="1"/>
  <c r="L332" i="4"/>
  <c r="S448" i="4"/>
  <c r="U327" i="4"/>
  <c r="S449" i="4" l="1"/>
  <c r="U328" i="4"/>
  <c r="J334" i="4"/>
  <c r="O333" i="4"/>
  <c r="T213" i="4"/>
  <c r="V213" i="4" s="1"/>
  <c r="L333" i="4"/>
  <c r="O334" i="4" l="1"/>
  <c r="J335" i="4"/>
  <c r="T214" i="4"/>
  <c r="V214" i="4" s="1"/>
  <c r="L334" i="4"/>
  <c r="S450" i="4"/>
  <c r="U329" i="4"/>
  <c r="J336" i="4" l="1"/>
  <c r="O335" i="4"/>
  <c r="L335" i="4"/>
  <c r="T215" i="4"/>
  <c r="V215" i="4" s="1"/>
  <c r="S451" i="4"/>
  <c r="U330" i="4"/>
  <c r="S452" i="4" l="1"/>
  <c r="U331" i="4"/>
  <c r="J337" i="4"/>
  <c r="O336" i="4"/>
  <c r="T216" i="4"/>
  <c r="V216" i="4" s="1"/>
  <c r="L336" i="4"/>
  <c r="J338" i="4" l="1"/>
  <c r="T217" i="4"/>
  <c r="V217" i="4" s="1"/>
  <c r="O337" i="4"/>
  <c r="L337" i="4"/>
  <c r="S453" i="4"/>
  <c r="U332" i="4"/>
  <c r="S454" i="4" l="1"/>
  <c r="U333" i="4"/>
  <c r="O338" i="4"/>
  <c r="T218" i="4"/>
  <c r="V218" i="4" s="1"/>
  <c r="J339" i="4"/>
  <c r="L338" i="4"/>
  <c r="O339" i="4" l="1"/>
  <c r="J340" i="4"/>
  <c r="T219" i="4"/>
  <c r="V219" i="4" s="1"/>
  <c r="L339" i="4"/>
  <c r="S455" i="4"/>
  <c r="U334" i="4"/>
  <c r="T220" i="4" l="1"/>
  <c r="V220" i="4" s="1"/>
  <c r="O340" i="4"/>
  <c r="J341" i="4"/>
  <c r="L340" i="4"/>
  <c r="U335" i="4"/>
  <c r="S456" i="4"/>
  <c r="S457" i="4" l="1"/>
  <c r="U336" i="4"/>
  <c r="J342" i="4"/>
  <c r="O341" i="4"/>
  <c r="T221" i="4"/>
  <c r="V221" i="4" s="1"/>
  <c r="L341" i="4"/>
  <c r="J343" i="4" l="1"/>
  <c r="O342" i="4"/>
  <c r="L342" i="4"/>
  <c r="T222" i="4"/>
  <c r="V222" i="4" s="1"/>
  <c r="S458" i="4"/>
  <c r="U337" i="4"/>
  <c r="S459" i="4" l="1"/>
  <c r="U338" i="4"/>
  <c r="O343" i="4"/>
  <c r="J344" i="4"/>
  <c r="L343" i="4"/>
  <c r="T223" i="4"/>
  <c r="V223" i="4" s="1"/>
  <c r="J345" i="4" l="1"/>
  <c r="O344" i="4"/>
  <c r="T224" i="4"/>
  <c r="V224" i="4" s="1"/>
  <c r="L344" i="4"/>
  <c r="S460" i="4"/>
  <c r="U339" i="4"/>
  <c r="S461" i="4" l="1"/>
  <c r="U340" i="4"/>
  <c r="O345" i="4"/>
  <c r="T225" i="4"/>
  <c r="V225" i="4" s="1"/>
  <c r="J346" i="4"/>
  <c r="L345" i="4"/>
  <c r="O346" i="4" l="1"/>
  <c r="T226" i="4"/>
  <c r="V226" i="4" s="1"/>
  <c r="J347" i="4"/>
  <c r="L346" i="4"/>
  <c r="S462" i="4"/>
  <c r="U341" i="4"/>
  <c r="S463" i="4" l="1"/>
  <c r="U342" i="4"/>
  <c r="O347" i="4"/>
  <c r="T227" i="4"/>
  <c r="V227" i="4" s="1"/>
  <c r="J348" i="4"/>
  <c r="L347" i="4"/>
  <c r="J349" i="4" l="1"/>
  <c r="O348" i="4"/>
  <c r="L348" i="4"/>
  <c r="T228" i="4"/>
  <c r="V228" i="4" s="1"/>
  <c r="S464" i="4"/>
  <c r="U343" i="4"/>
  <c r="S465" i="4" l="1"/>
  <c r="U344" i="4"/>
  <c r="J350" i="4"/>
  <c r="O349" i="4"/>
  <c r="T229" i="4"/>
  <c r="V229" i="4" s="1"/>
  <c r="L349" i="4"/>
  <c r="O350" i="4" l="1"/>
  <c r="T230" i="4"/>
  <c r="V230" i="4" s="1"/>
  <c r="J351" i="4"/>
  <c r="L350" i="4"/>
  <c r="S466" i="4"/>
  <c r="U345" i="4"/>
  <c r="S467" i="4" l="1"/>
  <c r="U346" i="4"/>
  <c r="J352" i="4"/>
  <c r="O351" i="4"/>
  <c r="T231" i="4"/>
  <c r="V231" i="4" s="1"/>
  <c r="L351" i="4"/>
  <c r="O352" i="4" l="1"/>
  <c r="J353" i="4"/>
  <c r="T232" i="4"/>
  <c r="V232" i="4" s="1"/>
  <c r="L352" i="4"/>
  <c r="S468" i="4"/>
  <c r="U347" i="4"/>
  <c r="S469" i="4" l="1"/>
  <c r="U348" i="4"/>
  <c r="O353" i="4"/>
  <c r="J354" i="4"/>
  <c r="T233" i="4"/>
  <c r="V233" i="4" s="1"/>
  <c r="L353" i="4"/>
  <c r="O354" i="4" l="1"/>
  <c r="T234" i="4"/>
  <c r="V234" i="4" s="1"/>
  <c r="J355" i="4"/>
  <c r="L354" i="4"/>
  <c r="S470" i="4"/>
  <c r="U349" i="4"/>
  <c r="S471" i="4" l="1"/>
  <c r="U350" i="4"/>
  <c r="J356" i="4"/>
  <c r="T235" i="4"/>
  <c r="V235" i="4" s="1"/>
  <c r="O355" i="4"/>
  <c r="L355" i="4"/>
  <c r="J357" i="4" l="1"/>
  <c r="O356" i="4"/>
  <c r="T236" i="4"/>
  <c r="V236" i="4" s="1"/>
  <c r="L356" i="4"/>
  <c r="U351" i="4"/>
  <c r="S472" i="4"/>
  <c r="S473" i="4" l="1"/>
  <c r="U352" i="4"/>
  <c r="L357" i="4"/>
  <c r="O357" i="4"/>
  <c r="T237" i="4"/>
  <c r="V237" i="4" s="1"/>
  <c r="J358" i="4"/>
  <c r="J359" i="4" l="1"/>
  <c r="O358" i="4"/>
  <c r="T238" i="4"/>
  <c r="V238" i="4" s="1"/>
  <c r="L358" i="4"/>
  <c r="S474" i="4"/>
  <c r="U353" i="4"/>
  <c r="S475" i="4" l="1"/>
  <c r="U354" i="4"/>
  <c r="O359" i="4"/>
  <c r="J360" i="4"/>
  <c r="T239" i="4"/>
  <c r="V239" i="4" s="1"/>
  <c r="L359" i="4"/>
  <c r="O360" i="4" l="1"/>
  <c r="J361" i="4"/>
  <c r="T240" i="4"/>
  <c r="V240" i="4" s="1"/>
  <c r="L360" i="4"/>
  <c r="S476" i="4"/>
  <c r="U355" i="4"/>
  <c r="S477" i="4" l="1"/>
  <c r="U356" i="4"/>
  <c r="J362" i="4"/>
  <c r="O361" i="4"/>
  <c r="T241" i="4"/>
  <c r="V241" i="4" s="1"/>
  <c r="L361" i="4"/>
  <c r="J363" i="4" l="1"/>
  <c r="T242" i="4"/>
  <c r="V242" i="4" s="1"/>
  <c r="O362" i="4"/>
  <c r="L362" i="4"/>
  <c r="U357" i="4"/>
  <c r="S478" i="4"/>
  <c r="U358" i="4" l="1"/>
  <c r="S479" i="4"/>
  <c r="J364" i="4"/>
  <c r="O363" i="4"/>
  <c r="L363" i="4"/>
  <c r="T243" i="4"/>
  <c r="V243" i="4" s="1"/>
  <c r="L364" i="4" l="1"/>
  <c r="J365" i="4"/>
  <c r="O364" i="4"/>
  <c r="T244" i="4"/>
  <c r="V244" i="4" s="1"/>
  <c r="S480" i="4"/>
  <c r="U359" i="4"/>
  <c r="S481" i="4" l="1"/>
  <c r="U360" i="4"/>
  <c r="L365" i="4"/>
  <c r="O365" i="4"/>
  <c r="J366" i="4"/>
  <c r="T245" i="4"/>
  <c r="V245" i="4" s="1"/>
  <c r="O366" i="4" l="1"/>
  <c r="J367" i="4"/>
  <c r="T246" i="4"/>
  <c r="V246" i="4" s="1"/>
  <c r="L366" i="4"/>
  <c r="S482" i="4"/>
  <c r="U361" i="4"/>
  <c r="S483" i="4" l="1"/>
  <c r="U362" i="4"/>
  <c r="O367" i="4"/>
  <c r="J368" i="4"/>
  <c r="T247" i="4"/>
  <c r="V247" i="4" s="1"/>
  <c r="L367" i="4"/>
  <c r="J369" i="4" l="1"/>
  <c r="O368" i="4"/>
  <c r="T248" i="4"/>
  <c r="V248" i="4" s="1"/>
  <c r="L368" i="4"/>
  <c r="S484" i="4"/>
  <c r="U363" i="4"/>
  <c r="S485" i="4" l="1"/>
  <c r="U364" i="4"/>
  <c r="J370" i="4"/>
  <c r="O369" i="4"/>
  <c r="T249" i="4"/>
  <c r="V249" i="4" s="1"/>
  <c r="L369" i="4"/>
  <c r="J371" i="4" l="1"/>
  <c r="O370" i="4"/>
  <c r="L370" i="4"/>
  <c r="T250" i="4"/>
  <c r="V250" i="4" s="1"/>
  <c r="S486" i="4"/>
  <c r="U365" i="4"/>
  <c r="S487" i="4" l="1"/>
  <c r="U366" i="4"/>
  <c r="L371" i="4"/>
  <c r="J372" i="4"/>
  <c r="O371" i="4"/>
  <c r="T251" i="4"/>
  <c r="V251" i="4" s="1"/>
  <c r="L372" i="4" l="1"/>
  <c r="O372" i="4"/>
  <c r="T252" i="4"/>
  <c r="V252" i="4" s="1"/>
  <c r="J373" i="4"/>
  <c r="S488" i="4"/>
  <c r="U367" i="4"/>
  <c r="S489" i="4" l="1"/>
  <c r="U368" i="4"/>
  <c r="O373" i="4"/>
  <c r="J374" i="4"/>
  <c r="T253" i="4"/>
  <c r="V253" i="4" s="1"/>
  <c r="L373" i="4"/>
  <c r="O374" i="4" l="1"/>
  <c r="J375" i="4"/>
  <c r="T254" i="4"/>
  <c r="V254" i="4" s="1"/>
  <c r="L374" i="4"/>
  <c r="S490" i="4"/>
  <c r="U369" i="4"/>
  <c r="S491" i="4" l="1"/>
  <c r="U370" i="4"/>
  <c r="O375" i="4"/>
  <c r="L375" i="4"/>
  <c r="T255" i="4"/>
  <c r="V255" i="4" s="1"/>
  <c r="J376" i="4"/>
  <c r="J377" i="4" l="1"/>
  <c r="O376" i="4"/>
  <c r="T256" i="4"/>
  <c r="V256" i="4" s="1"/>
  <c r="L376" i="4"/>
  <c r="S492" i="4"/>
  <c r="U371" i="4"/>
  <c r="S493" i="4" l="1"/>
  <c r="U372" i="4"/>
  <c r="J378" i="4"/>
  <c r="O377" i="4"/>
  <c r="T257" i="4"/>
  <c r="V257" i="4" s="1"/>
  <c r="L377" i="4"/>
  <c r="J379" i="4" l="1"/>
  <c r="O378" i="4"/>
  <c r="L378" i="4"/>
  <c r="T258" i="4"/>
  <c r="V258" i="4" s="1"/>
  <c r="U373" i="4"/>
  <c r="S494" i="4"/>
  <c r="S495" i="4" l="1"/>
  <c r="U374" i="4"/>
  <c r="L379" i="4"/>
  <c r="J380" i="4"/>
  <c r="O379" i="4"/>
  <c r="T259" i="4"/>
  <c r="V259" i="4" s="1"/>
  <c r="L380" i="4" l="1"/>
  <c r="J381" i="4"/>
  <c r="T260" i="4"/>
  <c r="V260" i="4" s="1"/>
  <c r="O380" i="4"/>
  <c r="S496" i="4"/>
  <c r="U375" i="4"/>
  <c r="S497" i="4" l="1"/>
  <c r="U376" i="4"/>
  <c r="O381" i="4"/>
  <c r="J382" i="4"/>
  <c r="T261" i="4"/>
  <c r="V261" i="4" s="1"/>
  <c r="L381" i="4"/>
  <c r="O382" i="4" l="1"/>
  <c r="L382" i="4"/>
  <c r="J383" i="4"/>
  <c r="T262" i="4"/>
  <c r="V262" i="4" s="1"/>
  <c r="S498" i="4"/>
  <c r="U377" i="4"/>
  <c r="S499" i="4" l="1"/>
  <c r="U378" i="4"/>
  <c r="J384" i="4"/>
  <c r="O383" i="4"/>
  <c r="T263" i="4"/>
  <c r="V263" i="4" s="1"/>
  <c r="L383" i="4"/>
  <c r="J385" i="4" l="1"/>
  <c r="O384" i="4"/>
  <c r="T264" i="4"/>
  <c r="V264" i="4" s="1"/>
  <c r="L384" i="4"/>
  <c r="S500" i="4"/>
  <c r="U379" i="4"/>
  <c r="U380" i="4" l="1"/>
  <c r="S501" i="4"/>
  <c r="J386" i="4"/>
  <c r="O385" i="4"/>
  <c r="L385" i="4"/>
  <c r="T265" i="4"/>
  <c r="V265" i="4" s="1"/>
  <c r="L386" i="4" l="1"/>
  <c r="J387" i="4"/>
  <c r="O386" i="4"/>
  <c r="T266" i="4"/>
  <c r="V266" i="4" s="1"/>
  <c r="S502" i="4"/>
  <c r="U381" i="4"/>
  <c r="S503" i="4" l="1"/>
  <c r="U382" i="4"/>
  <c r="L387" i="4"/>
  <c r="T267" i="4"/>
  <c r="V267" i="4" s="1"/>
  <c r="O387" i="4"/>
  <c r="J388" i="4"/>
  <c r="O388" i="4" l="1"/>
  <c r="T268" i="4"/>
  <c r="V268" i="4" s="1"/>
  <c r="J389" i="4"/>
  <c r="L388" i="4"/>
  <c r="S504" i="4"/>
  <c r="U383" i="4"/>
  <c r="S505" i="4" l="1"/>
  <c r="U384" i="4"/>
  <c r="O389" i="4"/>
  <c r="J390" i="4"/>
  <c r="T269" i="4"/>
  <c r="V269" i="4" s="1"/>
  <c r="L389" i="4"/>
  <c r="O390" i="4" l="1"/>
  <c r="L390" i="4"/>
  <c r="J391" i="4"/>
  <c r="T270" i="4"/>
  <c r="V270" i="4" s="1"/>
  <c r="S506" i="4"/>
  <c r="U385" i="4"/>
  <c r="S507" i="4" l="1"/>
  <c r="U386" i="4"/>
  <c r="J392" i="4"/>
  <c r="O391" i="4"/>
  <c r="T271" i="4"/>
  <c r="V271" i="4" s="1"/>
  <c r="L391" i="4"/>
  <c r="J393" i="4" l="1"/>
  <c r="O392" i="4"/>
  <c r="T272" i="4"/>
  <c r="V272" i="4" s="1"/>
  <c r="L392" i="4"/>
  <c r="S508" i="4"/>
  <c r="U387" i="4"/>
  <c r="S509" i="4" l="1"/>
  <c r="U388" i="4"/>
  <c r="L393" i="4"/>
  <c r="J394" i="4"/>
  <c r="O393" i="4"/>
  <c r="T273" i="4"/>
  <c r="V273" i="4" s="1"/>
  <c r="L394" i="4" l="1"/>
  <c r="J395" i="4"/>
  <c r="O394" i="4"/>
  <c r="T274" i="4"/>
  <c r="V274" i="4" s="1"/>
  <c r="S510" i="4"/>
  <c r="U389" i="4"/>
  <c r="S511" i="4" l="1"/>
  <c r="U390" i="4"/>
  <c r="O395" i="4"/>
  <c r="T275" i="4"/>
  <c r="V275" i="4" s="1"/>
  <c r="J396" i="4"/>
  <c r="L395" i="4"/>
  <c r="O396" i="4" l="1"/>
  <c r="J397" i="4"/>
  <c r="T276" i="4"/>
  <c r="V276" i="4" s="1"/>
  <c r="L396" i="4"/>
  <c r="S512" i="4"/>
  <c r="U391" i="4"/>
  <c r="O397" i="4" l="1"/>
  <c r="L397" i="4"/>
  <c r="J398" i="4"/>
  <c r="T277" i="4"/>
  <c r="V277" i="4" s="1"/>
  <c r="S513" i="4"/>
  <c r="U392" i="4"/>
  <c r="S514" i="4" l="1"/>
  <c r="U393" i="4"/>
  <c r="J399" i="4"/>
  <c r="O398" i="4"/>
  <c r="T278" i="4"/>
  <c r="V278" i="4" s="1"/>
  <c r="L398" i="4"/>
  <c r="J400" i="4" l="1"/>
  <c r="O399" i="4"/>
  <c r="T279" i="4"/>
  <c r="V279" i="4" s="1"/>
  <c r="L399" i="4"/>
  <c r="S515" i="4"/>
  <c r="U394" i="4"/>
  <c r="U395" i="4" l="1"/>
  <c r="S516" i="4"/>
  <c r="J401" i="4"/>
  <c r="O400" i="4"/>
  <c r="L400" i="4"/>
  <c r="T280" i="4"/>
  <c r="V280" i="4" s="1"/>
  <c r="L401" i="4" l="1"/>
  <c r="J402" i="4"/>
  <c r="O401" i="4"/>
  <c r="T281" i="4"/>
  <c r="V281" i="4" s="1"/>
  <c r="S517" i="4"/>
  <c r="U396" i="4"/>
  <c r="S518" i="4" l="1"/>
  <c r="U397" i="4"/>
  <c r="L402" i="4"/>
  <c r="J403" i="4"/>
  <c r="T282" i="4"/>
  <c r="V282" i="4" s="1"/>
  <c r="O402" i="4"/>
  <c r="O403" i="4" l="1"/>
  <c r="T283" i="4"/>
  <c r="V283" i="4" s="1"/>
  <c r="J404" i="4"/>
  <c r="L403" i="4"/>
  <c r="S519" i="4"/>
  <c r="U398" i="4"/>
  <c r="S520" i="4" l="1"/>
  <c r="U399" i="4"/>
  <c r="O404" i="4"/>
  <c r="J405" i="4"/>
  <c r="T284" i="4"/>
  <c r="V284" i="4" s="1"/>
  <c r="L404" i="4"/>
  <c r="J406" i="4" l="1"/>
  <c r="O405" i="4"/>
  <c r="T285" i="4"/>
  <c r="V285" i="4" s="1"/>
  <c r="L405" i="4"/>
  <c r="S521" i="4"/>
  <c r="U400" i="4"/>
  <c r="S522" i="4" l="1"/>
  <c r="U401" i="4"/>
  <c r="J407" i="4"/>
  <c r="O406" i="4"/>
  <c r="T286" i="4"/>
  <c r="V286" i="4" s="1"/>
  <c r="L406" i="4"/>
  <c r="J408" i="4" l="1"/>
  <c r="O407" i="4"/>
  <c r="T287" i="4"/>
  <c r="V287" i="4" s="1"/>
  <c r="L407" i="4"/>
  <c r="S523" i="4"/>
  <c r="U402" i="4"/>
  <c r="U403" i="4" l="1"/>
  <c r="S524" i="4"/>
  <c r="L408" i="4"/>
  <c r="J409" i="4"/>
  <c r="O408" i="4"/>
  <c r="T288" i="4"/>
  <c r="V288" i="4" s="1"/>
  <c r="L409" i="4" l="1"/>
  <c r="J410" i="4"/>
  <c r="O409" i="4"/>
  <c r="T289" i="4"/>
  <c r="V289" i="4" s="1"/>
  <c r="S525" i="4"/>
  <c r="U404" i="4"/>
  <c r="S526" i="4" l="1"/>
  <c r="U405" i="4"/>
  <c r="O410" i="4"/>
  <c r="T290" i="4"/>
  <c r="V290" i="4" s="1"/>
  <c r="J411" i="4"/>
  <c r="L410" i="4"/>
  <c r="O411" i="4" l="1"/>
  <c r="J412" i="4"/>
  <c r="T291" i="4"/>
  <c r="V291" i="4" s="1"/>
  <c r="L411" i="4"/>
  <c r="S527" i="4"/>
  <c r="U406" i="4"/>
  <c r="S528" i="4" l="1"/>
  <c r="U407" i="4"/>
  <c r="O412" i="4"/>
  <c r="L412" i="4"/>
  <c r="J413" i="4"/>
  <c r="T292" i="4"/>
  <c r="V292" i="4" s="1"/>
  <c r="J414" i="4" l="1"/>
  <c r="O413" i="4"/>
  <c r="T293" i="4"/>
  <c r="V293" i="4" s="1"/>
  <c r="L413" i="4"/>
  <c r="S529" i="4"/>
  <c r="U408" i="4"/>
  <c r="S530" i="4" l="1"/>
  <c r="U409" i="4"/>
  <c r="J415" i="4"/>
  <c r="O414" i="4"/>
  <c r="T294" i="4"/>
  <c r="V294" i="4" s="1"/>
  <c r="L414" i="4"/>
  <c r="J416" i="4" l="1"/>
  <c r="O415" i="4"/>
  <c r="T295" i="4"/>
  <c r="V295" i="4" s="1"/>
  <c r="L415" i="4"/>
  <c r="U410" i="4"/>
  <c r="S531" i="4"/>
  <c r="S532" i="4" l="1"/>
  <c r="U411" i="4"/>
  <c r="L416" i="4"/>
  <c r="J417" i="4"/>
  <c r="O416" i="4"/>
  <c r="T296" i="4"/>
  <c r="V296" i="4" s="1"/>
  <c r="O417" i="4" l="1"/>
  <c r="T297" i="4"/>
  <c r="V297" i="4" s="1"/>
  <c r="J418" i="4"/>
  <c r="L417" i="4"/>
  <c r="S533" i="4"/>
  <c r="U412" i="4"/>
  <c r="S534" i="4" l="1"/>
  <c r="U413" i="4"/>
  <c r="J419" i="4"/>
  <c r="O418" i="4"/>
  <c r="T298" i="4"/>
  <c r="V298" i="4" s="1"/>
  <c r="L418" i="4"/>
  <c r="J420" i="4" l="1"/>
  <c r="O419" i="4"/>
  <c r="T299" i="4"/>
  <c r="V299" i="4" s="1"/>
  <c r="L419" i="4"/>
  <c r="S535" i="4"/>
  <c r="U414" i="4"/>
  <c r="S536" i="4" l="1"/>
  <c r="U415" i="4"/>
  <c r="J421" i="4"/>
  <c r="O420" i="4"/>
  <c r="T300" i="4"/>
  <c r="V300" i="4" s="1"/>
  <c r="L420" i="4"/>
  <c r="O421" i="4" l="1"/>
  <c r="T301" i="4"/>
  <c r="V301" i="4" s="1"/>
  <c r="J422" i="4"/>
  <c r="L421" i="4"/>
  <c r="S537" i="4"/>
  <c r="U416" i="4"/>
  <c r="S538" i="4" l="1"/>
  <c r="U417" i="4"/>
  <c r="O422" i="4"/>
  <c r="J423" i="4"/>
  <c r="T302" i="4"/>
  <c r="V302" i="4" s="1"/>
  <c r="L422" i="4"/>
  <c r="O423" i="4" l="1"/>
  <c r="L423" i="4"/>
  <c r="J424" i="4"/>
  <c r="T303" i="4"/>
  <c r="V303" i="4" s="1"/>
  <c r="S539" i="4"/>
  <c r="U418" i="4"/>
  <c r="S540" i="4" l="1"/>
  <c r="U419" i="4"/>
  <c r="J425" i="4"/>
  <c r="O424" i="4"/>
  <c r="L424" i="4"/>
  <c r="T304" i="4"/>
  <c r="V304" i="4" s="1"/>
  <c r="J426" i="4" l="1"/>
  <c r="T305" i="4"/>
  <c r="V305" i="4" s="1"/>
  <c r="O425" i="4"/>
  <c r="L425" i="4"/>
  <c r="S541" i="4"/>
  <c r="U420" i="4"/>
  <c r="S542" i="4" l="1"/>
  <c r="U421" i="4"/>
  <c r="J427" i="4"/>
  <c r="O426" i="4"/>
  <c r="T306" i="4"/>
  <c r="V306" i="4" s="1"/>
  <c r="L426" i="4"/>
  <c r="J428" i="4" l="1"/>
  <c r="O427" i="4"/>
  <c r="T307" i="4"/>
  <c r="V307" i="4" s="1"/>
  <c r="L427" i="4"/>
  <c r="S543" i="4"/>
  <c r="U422" i="4"/>
  <c r="S544" i="4" l="1"/>
  <c r="U423" i="4"/>
  <c r="L428" i="4"/>
  <c r="J429" i="4"/>
  <c r="O428" i="4"/>
  <c r="T308" i="4"/>
  <c r="V308" i="4" s="1"/>
  <c r="O429" i="4" l="1"/>
  <c r="J430" i="4"/>
  <c r="L429" i="4"/>
  <c r="T309" i="4"/>
  <c r="V309" i="4" s="1"/>
  <c r="S545" i="4"/>
  <c r="U424" i="4"/>
  <c r="S546" i="4" l="1"/>
  <c r="U425" i="4"/>
  <c r="O430" i="4"/>
  <c r="J431" i="4"/>
  <c r="T310" i="4"/>
  <c r="V310" i="4" s="1"/>
  <c r="L430" i="4"/>
  <c r="J432" i="4" l="1"/>
  <c r="O431" i="4"/>
  <c r="T311" i="4"/>
  <c r="V311" i="4" s="1"/>
  <c r="L431" i="4"/>
  <c r="S547" i="4"/>
  <c r="U426" i="4"/>
  <c r="U427" i="4" l="1"/>
  <c r="S548" i="4"/>
  <c r="J433" i="4"/>
  <c r="L432" i="4"/>
  <c r="T312" i="4"/>
  <c r="V312" i="4" s="1"/>
  <c r="O432" i="4"/>
  <c r="J434" i="4" l="1"/>
  <c r="O433" i="4"/>
  <c r="T313" i="4"/>
  <c r="V313" i="4" s="1"/>
  <c r="L433" i="4"/>
  <c r="S549" i="4"/>
  <c r="U428" i="4"/>
  <c r="S550" i="4" l="1"/>
  <c r="U429" i="4"/>
  <c r="L434" i="4"/>
  <c r="J435" i="4"/>
  <c r="T314" i="4"/>
  <c r="V314" i="4" s="1"/>
  <c r="O434" i="4"/>
  <c r="L435" i="4" l="1"/>
  <c r="J436" i="4"/>
  <c r="O435" i="4"/>
  <c r="T315" i="4"/>
  <c r="V315" i="4" s="1"/>
  <c r="S551" i="4"/>
  <c r="U430" i="4"/>
  <c r="S552" i="4" l="1"/>
  <c r="U431" i="4"/>
  <c r="O436" i="4"/>
  <c r="T316" i="4"/>
  <c r="V316" i="4" s="1"/>
  <c r="J437" i="4"/>
  <c r="L436" i="4"/>
  <c r="O437" i="4" l="1"/>
  <c r="J438" i="4"/>
  <c r="T317" i="4"/>
  <c r="V317" i="4" s="1"/>
  <c r="L437" i="4"/>
  <c r="S553" i="4"/>
  <c r="U432" i="4"/>
  <c r="S554" i="4" l="1"/>
  <c r="U433" i="4"/>
  <c r="O438" i="4"/>
  <c r="L438" i="4"/>
  <c r="J439" i="4"/>
  <c r="T318" i="4"/>
  <c r="V318" i="4" s="1"/>
  <c r="J440" i="4" l="1"/>
  <c r="O439" i="4"/>
  <c r="L439" i="4"/>
  <c r="T319" i="4"/>
  <c r="V319" i="4" s="1"/>
  <c r="U434" i="4"/>
  <c r="S555" i="4"/>
  <c r="S556" i="4" l="1"/>
  <c r="U435" i="4"/>
  <c r="J441" i="4"/>
  <c r="T320" i="4"/>
  <c r="V320" i="4" s="1"/>
  <c r="O440" i="4"/>
  <c r="L440" i="4"/>
  <c r="J442" i="4" l="1"/>
  <c r="O441" i="4"/>
  <c r="L441" i="4"/>
  <c r="T321" i="4"/>
  <c r="V321" i="4" s="1"/>
  <c r="S557" i="4"/>
  <c r="U436" i="4"/>
  <c r="S558" i="4" l="1"/>
  <c r="U437" i="4"/>
  <c r="L442" i="4"/>
  <c r="J443" i="4"/>
  <c r="T322" i="4"/>
  <c r="V322" i="4" s="1"/>
  <c r="O442" i="4"/>
  <c r="J444" i="4" l="1"/>
  <c r="O443" i="4"/>
  <c r="T323" i="4"/>
  <c r="V323" i="4" s="1"/>
  <c r="L443" i="4"/>
  <c r="S559" i="4"/>
  <c r="U438" i="4"/>
  <c r="S560" i="4" l="1"/>
  <c r="U439" i="4"/>
  <c r="O444" i="4"/>
  <c r="L444" i="4"/>
  <c r="J445" i="4"/>
  <c r="T324" i="4"/>
  <c r="V324" i="4" s="1"/>
  <c r="O445" i="4" l="1"/>
  <c r="J446" i="4"/>
  <c r="L445" i="4"/>
  <c r="T325" i="4"/>
  <c r="V325" i="4" s="1"/>
  <c r="S561" i="4"/>
  <c r="U440" i="4"/>
  <c r="U441" i="4" l="1"/>
  <c r="S562" i="4"/>
  <c r="J447" i="4"/>
  <c r="O446" i="4"/>
  <c r="L446" i="4"/>
  <c r="T326" i="4"/>
  <c r="V326" i="4" s="1"/>
  <c r="J448" i="4" l="1"/>
  <c r="O447" i="4"/>
  <c r="T327" i="4"/>
  <c r="V327" i="4" s="1"/>
  <c r="L447" i="4"/>
  <c r="S563" i="4"/>
  <c r="U442" i="4"/>
  <c r="S564" i="4" l="1"/>
  <c r="U443" i="4"/>
  <c r="J449" i="4"/>
  <c r="O448" i="4"/>
  <c r="L448" i="4"/>
  <c r="T328" i="4"/>
  <c r="V328" i="4" s="1"/>
  <c r="J450" i="4" l="1"/>
  <c r="O449" i="4"/>
  <c r="L449" i="4"/>
  <c r="T329" i="4"/>
  <c r="V329" i="4" s="1"/>
  <c r="S565" i="4"/>
  <c r="U444" i="4"/>
  <c r="S566" i="4" l="1"/>
  <c r="U445" i="4"/>
  <c r="L450" i="4"/>
  <c r="J451" i="4"/>
  <c r="O450" i="4"/>
  <c r="T330" i="4"/>
  <c r="V330" i="4" s="1"/>
  <c r="J452" i="4" l="1"/>
  <c r="T331" i="4"/>
  <c r="V331" i="4" s="1"/>
  <c r="O451" i="4"/>
  <c r="L451" i="4"/>
  <c r="S567" i="4"/>
  <c r="U446" i="4"/>
  <c r="S568" i="4" l="1"/>
  <c r="U447" i="4"/>
  <c r="O452" i="4"/>
  <c r="J453" i="4"/>
  <c r="T332" i="4"/>
  <c r="V332" i="4" s="1"/>
  <c r="L452" i="4"/>
  <c r="O453" i="4" l="1"/>
  <c r="J454" i="4"/>
  <c r="T333" i="4"/>
  <c r="V333" i="4" s="1"/>
  <c r="L453" i="4"/>
  <c r="S569" i="4"/>
  <c r="U448" i="4"/>
  <c r="U449" i="4" l="1"/>
  <c r="S570" i="4"/>
  <c r="J455" i="4"/>
  <c r="O454" i="4"/>
  <c r="L454" i="4"/>
  <c r="T334" i="4"/>
  <c r="V334" i="4" s="1"/>
  <c r="J456" i="4" l="1"/>
  <c r="O455" i="4"/>
  <c r="T335" i="4"/>
  <c r="V335" i="4" s="1"/>
  <c r="L455" i="4"/>
  <c r="S571" i="4"/>
  <c r="U450" i="4"/>
  <c r="S572" i="4" l="1"/>
  <c r="U451" i="4"/>
  <c r="J457" i="4"/>
  <c r="L456" i="4"/>
  <c r="O456" i="4"/>
  <c r="T336" i="4"/>
  <c r="V336" i="4" s="1"/>
  <c r="O457" i="4" l="1"/>
  <c r="L457" i="4"/>
  <c r="T337" i="4"/>
  <c r="V337" i="4" s="1"/>
  <c r="J458" i="4"/>
  <c r="S573" i="4"/>
  <c r="U452" i="4"/>
  <c r="S574" i="4" l="1"/>
  <c r="U453" i="4"/>
  <c r="J459" i="4"/>
  <c r="O458" i="4"/>
  <c r="T338" i="4"/>
  <c r="V338" i="4" s="1"/>
  <c r="L458" i="4"/>
  <c r="O459" i="4" l="1"/>
  <c r="J460" i="4"/>
  <c r="L459" i="4"/>
  <c r="T339" i="4"/>
  <c r="V339" i="4" s="1"/>
  <c r="U454" i="4"/>
  <c r="S575" i="4"/>
  <c r="J461" i="4" l="1"/>
  <c r="O460" i="4"/>
  <c r="L460" i="4"/>
  <c r="T340" i="4"/>
  <c r="V340" i="4" s="1"/>
  <c r="S576" i="4"/>
  <c r="U455" i="4"/>
  <c r="U456" i="4" l="1"/>
  <c r="S577" i="4"/>
  <c r="J462" i="4"/>
  <c r="O461" i="4"/>
  <c r="T341" i="4"/>
  <c r="V341" i="4" s="1"/>
  <c r="L461" i="4"/>
  <c r="J463" i="4" l="1"/>
  <c r="T342" i="4"/>
  <c r="V342" i="4" s="1"/>
  <c r="O462" i="4"/>
  <c r="L462" i="4"/>
  <c r="S578" i="4"/>
  <c r="U457" i="4"/>
  <c r="S579" i="4" l="1"/>
  <c r="U458" i="4"/>
  <c r="J464" i="4"/>
  <c r="O463" i="4"/>
  <c r="T343" i="4"/>
  <c r="V343" i="4" s="1"/>
  <c r="L463" i="4"/>
  <c r="O464" i="4" l="1"/>
  <c r="L464" i="4"/>
  <c r="J465" i="4"/>
  <c r="T344" i="4"/>
  <c r="V344" i="4" s="1"/>
  <c r="S580" i="4"/>
  <c r="U459" i="4"/>
  <c r="S581" i="4" l="1"/>
  <c r="U460" i="4"/>
  <c r="J466" i="4"/>
  <c r="O465" i="4"/>
  <c r="T345" i="4"/>
  <c r="V345" i="4" s="1"/>
  <c r="L465" i="4"/>
  <c r="O466" i="4" l="1"/>
  <c r="J467" i="4"/>
  <c r="T346" i="4"/>
  <c r="V346" i="4" s="1"/>
  <c r="L466" i="4"/>
  <c r="S582" i="4"/>
  <c r="U461" i="4"/>
  <c r="U462" i="4" l="1"/>
  <c r="S583" i="4"/>
  <c r="J468" i="4"/>
  <c r="O467" i="4"/>
  <c r="L467" i="4"/>
  <c r="T347" i="4"/>
  <c r="V347" i="4" s="1"/>
  <c r="O468" i="4" l="1"/>
  <c r="T348" i="4"/>
  <c r="V348" i="4" s="1"/>
  <c r="J469" i="4"/>
  <c r="L468" i="4"/>
  <c r="S584" i="4"/>
  <c r="U463" i="4"/>
  <c r="S585" i="4" l="1"/>
  <c r="U464" i="4"/>
  <c r="J470" i="4"/>
  <c r="T349" i="4"/>
  <c r="V349" i="4" s="1"/>
  <c r="O469" i="4"/>
  <c r="L469" i="4"/>
  <c r="J471" i="4" l="1"/>
  <c r="O470" i="4"/>
  <c r="T350" i="4"/>
  <c r="V350" i="4" s="1"/>
  <c r="L470" i="4"/>
  <c r="S586" i="4"/>
  <c r="U465" i="4"/>
  <c r="S587" i="4" l="1"/>
  <c r="U466" i="4"/>
  <c r="O471" i="4"/>
  <c r="J472" i="4"/>
  <c r="L471" i="4"/>
  <c r="T351" i="4"/>
  <c r="V351" i="4" s="1"/>
  <c r="O472" i="4" l="1"/>
  <c r="L472" i="4"/>
  <c r="J473" i="4"/>
  <c r="T352" i="4"/>
  <c r="V352" i="4" s="1"/>
  <c r="S588" i="4"/>
  <c r="U467" i="4"/>
  <c r="S589" i="4" l="1"/>
  <c r="U468" i="4"/>
  <c r="J474" i="4"/>
  <c r="T353" i="4"/>
  <c r="V353" i="4" s="1"/>
  <c r="O473" i="4"/>
  <c r="L473" i="4"/>
  <c r="O474" i="4" l="1"/>
  <c r="J475" i="4"/>
  <c r="T354" i="4"/>
  <c r="V354" i="4" s="1"/>
  <c r="L474" i="4"/>
  <c r="U469" i="4"/>
  <c r="S590" i="4"/>
  <c r="S591" i="4" l="1"/>
  <c r="U470" i="4"/>
  <c r="J476" i="4"/>
  <c r="O475" i="4"/>
  <c r="L475" i="4"/>
  <c r="T355" i="4"/>
  <c r="V355" i="4" s="1"/>
  <c r="J477" i="4" l="1"/>
  <c r="T356" i="4"/>
  <c r="V356" i="4" s="1"/>
  <c r="O476" i="4"/>
  <c r="L476" i="4"/>
  <c r="S592" i="4"/>
  <c r="U471" i="4"/>
  <c r="S593" i="4" l="1"/>
  <c r="U472" i="4"/>
  <c r="J478" i="4"/>
  <c r="O477" i="4"/>
  <c r="T357" i="4"/>
  <c r="V357" i="4" s="1"/>
  <c r="L477" i="4"/>
  <c r="O478" i="4" l="1"/>
  <c r="J479" i="4"/>
  <c r="L478" i="4"/>
  <c r="T358" i="4"/>
  <c r="V358" i="4" s="1"/>
  <c r="S594" i="4"/>
  <c r="U473" i="4"/>
  <c r="O479" i="4" l="1"/>
  <c r="L479" i="4"/>
  <c r="T359" i="4"/>
  <c r="V359" i="4" s="1"/>
  <c r="J480" i="4"/>
  <c r="S595" i="4"/>
  <c r="U474" i="4"/>
  <c r="U475" i="4" l="1"/>
  <c r="S596" i="4"/>
  <c r="J481" i="4"/>
  <c r="O480" i="4"/>
  <c r="T360" i="4"/>
  <c r="V360" i="4" s="1"/>
  <c r="L480" i="4"/>
  <c r="S597" i="4" l="1"/>
  <c r="U476" i="4"/>
  <c r="O481" i="4"/>
  <c r="J482" i="4"/>
  <c r="T361" i="4"/>
  <c r="V361" i="4" s="1"/>
  <c r="L481" i="4"/>
  <c r="J483" i="4" l="1"/>
  <c r="O482" i="4"/>
  <c r="T362" i="4"/>
  <c r="V362" i="4" s="1"/>
  <c r="L482" i="4"/>
  <c r="S598" i="4"/>
  <c r="U477" i="4"/>
  <c r="U478" i="4" l="1"/>
  <c r="S599" i="4"/>
  <c r="O483" i="4"/>
  <c r="J484" i="4"/>
  <c r="T363" i="4"/>
  <c r="V363" i="4" s="1"/>
  <c r="L483" i="4"/>
  <c r="S600" i="4" l="1"/>
  <c r="U479" i="4"/>
  <c r="J485" i="4"/>
  <c r="T364" i="4"/>
  <c r="V364" i="4" s="1"/>
  <c r="O484" i="4"/>
  <c r="L484" i="4"/>
  <c r="J486" i="4" l="1"/>
  <c r="O485" i="4"/>
  <c r="T365" i="4"/>
  <c r="V365" i="4" s="1"/>
  <c r="L485" i="4"/>
  <c r="S601" i="4"/>
  <c r="U480" i="4"/>
  <c r="S602" i="4" l="1"/>
  <c r="U481" i="4"/>
  <c r="O486" i="4"/>
  <c r="J487" i="4"/>
  <c r="L486" i="4"/>
  <c r="T366" i="4"/>
  <c r="V366" i="4" s="1"/>
  <c r="O487" i="4" l="1"/>
  <c r="L487" i="4"/>
  <c r="J488" i="4"/>
  <c r="T367" i="4"/>
  <c r="V367" i="4" s="1"/>
  <c r="S603" i="4"/>
  <c r="U482" i="4"/>
  <c r="S604" i="4" l="1"/>
  <c r="U483" i="4"/>
  <c r="O488" i="4"/>
  <c r="J489" i="4"/>
  <c r="T368" i="4"/>
  <c r="V368" i="4" s="1"/>
  <c r="L488" i="4"/>
  <c r="J490" i="4" l="1"/>
  <c r="O489" i="4"/>
  <c r="T369" i="4"/>
  <c r="V369" i="4" s="1"/>
  <c r="L489" i="4"/>
  <c r="U484" i="4"/>
  <c r="S605" i="4"/>
  <c r="S606" i="4" l="1"/>
  <c r="U485" i="4"/>
  <c r="T370" i="4"/>
  <c r="V370" i="4" s="1"/>
  <c r="O490" i="4"/>
  <c r="J491" i="4"/>
  <c r="L490" i="4"/>
  <c r="J492" i="4" l="1"/>
  <c r="T371" i="4"/>
  <c r="V371" i="4" s="1"/>
  <c r="O491" i="4"/>
  <c r="L491" i="4"/>
  <c r="U486" i="4"/>
  <c r="S607" i="4"/>
  <c r="S608" i="4" l="1"/>
  <c r="U487" i="4"/>
  <c r="J493" i="4"/>
  <c r="O492" i="4"/>
  <c r="T372" i="4"/>
  <c r="V372" i="4" s="1"/>
  <c r="L492" i="4"/>
  <c r="O493" i="4" l="1"/>
  <c r="J494" i="4"/>
  <c r="L493" i="4"/>
  <c r="T373" i="4"/>
  <c r="V373" i="4" s="1"/>
  <c r="S609" i="4"/>
  <c r="U488" i="4"/>
  <c r="U489" i="4" l="1"/>
  <c r="S610" i="4"/>
  <c r="O494" i="4"/>
  <c r="L494" i="4"/>
  <c r="J495" i="4"/>
  <c r="T374" i="4"/>
  <c r="V374" i="4" s="1"/>
  <c r="S611" i="4" l="1"/>
  <c r="U490" i="4"/>
  <c r="J496" i="4"/>
  <c r="T375" i="4"/>
  <c r="V375" i="4" s="1"/>
  <c r="O495" i="4"/>
  <c r="L495" i="4"/>
  <c r="O496" i="4" l="1"/>
  <c r="J497" i="4"/>
  <c r="L496" i="4"/>
  <c r="T376" i="4"/>
  <c r="V376" i="4" s="1"/>
  <c r="U491" i="4"/>
  <c r="S612" i="4"/>
  <c r="S613" i="4" l="1"/>
  <c r="U492" i="4"/>
  <c r="J498" i="4"/>
  <c r="O497" i="4"/>
  <c r="T377" i="4"/>
  <c r="V377" i="4" s="1"/>
  <c r="L497" i="4"/>
  <c r="T378" i="4" l="1"/>
  <c r="V378" i="4" s="1"/>
  <c r="O498" i="4"/>
  <c r="J499" i="4"/>
  <c r="L498" i="4"/>
  <c r="S614" i="4"/>
  <c r="U493" i="4"/>
  <c r="S615" i="4" l="1"/>
  <c r="U494" i="4"/>
  <c r="J500" i="4"/>
  <c r="O499" i="4"/>
  <c r="L499" i="4"/>
  <c r="T379" i="4"/>
  <c r="V379" i="4" s="1"/>
  <c r="O500" i="4" l="1"/>
  <c r="J501" i="4"/>
  <c r="T380" i="4"/>
  <c r="V380" i="4" s="1"/>
  <c r="L500" i="4"/>
  <c r="S616" i="4"/>
  <c r="U495" i="4"/>
  <c r="S617" i="4" l="1"/>
  <c r="U496" i="4"/>
  <c r="O501" i="4"/>
  <c r="T381" i="4"/>
  <c r="V381" i="4" s="1"/>
  <c r="J502" i="4"/>
  <c r="L501" i="4"/>
  <c r="J503" i="4" l="1"/>
  <c r="O502" i="4"/>
  <c r="T382" i="4"/>
  <c r="V382" i="4" s="1"/>
  <c r="L502" i="4"/>
  <c r="S618" i="4"/>
  <c r="U497" i="4"/>
  <c r="S619" i="4" l="1"/>
  <c r="U498" i="4"/>
  <c r="O503" i="4"/>
  <c r="J504" i="4"/>
  <c r="T383" i="4"/>
  <c r="V383" i="4" s="1"/>
  <c r="L503" i="4"/>
  <c r="J505" i="4" l="1"/>
  <c r="O504" i="4"/>
  <c r="T384" i="4"/>
  <c r="V384" i="4" s="1"/>
  <c r="L504" i="4"/>
  <c r="U499" i="4"/>
  <c r="S620" i="4"/>
  <c r="S621" i="4" l="1"/>
  <c r="U500" i="4"/>
  <c r="O505" i="4"/>
  <c r="J506" i="4"/>
  <c r="T385" i="4"/>
  <c r="V385" i="4" s="1"/>
  <c r="L505" i="4"/>
  <c r="J507" i="4" l="1"/>
  <c r="T386" i="4"/>
  <c r="V386" i="4" s="1"/>
  <c r="O506" i="4"/>
  <c r="L506" i="4"/>
  <c r="S622" i="4"/>
  <c r="U501" i="4"/>
  <c r="S623" i="4" l="1"/>
  <c r="U502" i="4"/>
  <c r="J508" i="4"/>
  <c r="O507" i="4"/>
  <c r="T387" i="4"/>
  <c r="V387" i="4" s="1"/>
  <c r="L507" i="4"/>
  <c r="O508" i="4" l="1"/>
  <c r="J509" i="4"/>
  <c r="L508" i="4"/>
  <c r="T388" i="4"/>
  <c r="V388" i="4" s="1"/>
  <c r="S624" i="4"/>
  <c r="U503" i="4"/>
  <c r="S625" i="4" l="1"/>
  <c r="U504" i="4"/>
  <c r="O509" i="4"/>
  <c r="J510" i="4"/>
  <c r="T389" i="4"/>
  <c r="V389" i="4" s="1"/>
  <c r="L509" i="4"/>
  <c r="J511" i="4" l="1"/>
  <c r="O510" i="4"/>
  <c r="T390" i="4"/>
  <c r="V390" i="4" s="1"/>
  <c r="L510" i="4"/>
  <c r="S626" i="4"/>
  <c r="U505" i="4"/>
  <c r="U506" i="4" l="1"/>
  <c r="S627" i="4"/>
  <c r="O511" i="4"/>
  <c r="J512" i="4"/>
  <c r="T391" i="4"/>
  <c r="V391" i="4" s="1"/>
  <c r="L511" i="4"/>
  <c r="O512" i="4" l="1"/>
  <c r="T392" i="4"/>
  <c r="V392" i="4" s="1"/>
  <c r="L512" i="4"/>
  <c r="J513" i="4"/>
  <c r="S628" i="4"/>
  <c r="U507" i="4"/>
  <c r="U508" i="4" l="1"/>
  <c r="S629" i="4"/>
  <c r="J514" i="4"/>
  <c r="O513" i="4"/>
  <c r="L513" i="4"/>
  <c r="T393" i="4"/>
  <c r="V393" i="4" s="1"/>
  <c r="S630" i="4" l="1"/>
  <c r="U509" i="4"/>
  <c r="J515" i="4"/>
  <c r="O514" i="4"/>
  <c r="T394" i="4"/>
  <c r="V394" i="4" s="1"/>
  <c r="L514" i="4"/>
  <c r="J516" i="4" l="1"/>
  <c r="O515" i="4"/>
  <c r="L515" i="4"/>
  <c r="T395" i="4"/>
  <c r="V395" i="4" s="1"/>
  <c r="S631" i="4"/>
  <c r="U510" i="4"/>
  <c r="S632" i="4" l="1"/>
  <c r="U511" i="4"/>
  <c r="O516" i="4"/>
  <c r="J517" i="4"/>
  <c r="T396" i="4"/>
  <c r="V396" i="4" s="1"/>
  <c r="L516" i="4"/>
  <c r="J518" i="4" l="1"/>
  <c r="O517" i="4"/>
  <c r="T397" i="4"/>
  <c r="V397" i="4" s="1"/>
  <c r="L517" i="4"/>
  <c r="S633" i="4"/>
  <c r="U512" i="4"/>
  <c r="U513" i="4" l="1"/>
  <c r="S634" i="4"/>
  <c r="O518" i="4"/>
  <c r="J519" i="4"/>
  <c r="T398" i="4"/>
  <c r="V398" i="4" s="1"/>
  <c r="L518" i="4"/>
  <c r="J520" i="4" l="1"/>
  <c r="O519" i="4"/>
  <c r="T399" i="4"/>
  <c r="V399" i="4" s="1"/>
  <c r="L519" i="4"/>
  <c r="S635" i="4"/>
  <c r="U514" i="4"/>
  <c r="U515" i="4" l="1"/>
  <c r="S636" i="4"/>
  <c r="J521" i="4"/>
  <c r="O520" i="4"/>
  <c r="T400" i="4"/>
  <c r="V400" i="4" s="1"/>
  <c r="L520" i="4"/>
  <c r="J522" i="4" l="1"/>
  <c r="O521" i="4"/>
  <c r="T401" i="4"/>
  <c r="V401" i="4" s="1"/>
  <c r="L521" i="4"/>
  <c r="S637" i="4"/>
  <c r="U516" i="4"/>
  <c r="S638" i="4" l="1"/>
  <c r="U517" i="4"/>
  <c r="J523" i="4"/>
  <c r="O522" i="4"/>
  <c r="T402" i="4"/>
  <c r="V402" i="4" s="1"/>
  <c r="L522" i="4"/>
  <c r="L523" i="4" l="1"/>
  <c r="J524" i="4"/>
  <c r="T403" i="4"/>
  <c r="V403" i="4" s="1"/>
  <c r="O523" i="4"/>
  <c r="S639" i="4"/>
  <c r="U518" i="4"/>
  <c r="S640" i="4" l="1"/>
  <c r="U519" i="4"/>
  <c r="O524" i="4"/>
  <c r="J525" i="4"/>
  <c r="T404" i="4"/>
  <c r="V404" i="4" s="1"/>
  <c r="L524" i="4"/>
  <c r="O525" i="4" l="1"/>
  <c r="J526" i="4"/>
  <c r="T405" i="4"/>
  <c r="V405" i="4" s="1"/>
  <c r="L525" i="4"/>
  <c r="S641" i="4"/>
  <c r="U520" i="4"/>
  <c r="U521" i="4" l="1"/>
  <c r="S642" i="4"/>
  <c r="J527" i="4"/>
  <c r="O526" i="4"/>
  <c r="T406" i="4"/>
  <c r="V406" i="4" s="1"/>
  <c r="L526" i="4"/>
  <c r="J528" i="4" l="1"/>
  <c r="O527" i="4"/>
  <c r="T407" i="4"/>
  <c r="V407" i="4" s="1"/>
  <c r="L527" i="4"/>
  <c r="S643" i="4"/>
  <c r="U522" i="4"/>
  <c r="S644" i="4" l="1"/>
  <c r="U523" i="4"/>
  <c r="J529" i="4"/>
  <c r="O528" i="4"/>
  <c r="T408" i="4"/>
  <c r="V408" i="4" s="1"/>
  <c r="L528" i="4"/>
  <c r="J530" i="4" l="1"/>
  <c r="O529" i="4"/>
  <c r="T409" i="4"/>
  <c r="V409" i="4" s="1"/>
  <c r="L529" i="4"/>
  <c r="S645" i="4"/>
  <c r="U524" i="4"/>
  <c r="L530" i="4" l="1"/>
  <c r="J531" i="4"/>
  <c r="T410" i="4"/>
  <c r="V410" i="4" s="1"/>
  <c r="O530" i="4"/>
  <c r="S646" i="4"/>
  <c r="U525" i="4"/>
  <c r="S647" i="4" l="1"/>
  <c r="U526" i="4"/>
  <c r="O531" i="4"/>
  <c r="J532" i="4"/>
  <c r="T411" i="4"/>
  <c r="V411" i="4" s="1"/>
  <c r="L531" i="4"/>
  <c r="O532" i="4" l="1"/>
  <c r="J533" i="4"/>
  <c r="T412" i="4"/>
  <c r="V412" i="4" s="1"/>
  <c r="L532" i="4"/>
  <c r="S648" i="4"/>
  <c r="U527" i="4"/>
  <c r="U528" i="4" l="1"/>
  <c r="S649" i="4"/>
  <c r="O533" i="4"/>
  <c r="J534" i="4"/>
  <c r="T413" i="4"/>
  <c r="V413" i="4" s="1"/>
  <c r="L533" i="4"/>
  <c r="J535" i="4" l="1"/>
  <c r="O534" i="4"/>
  <c r="T414" i="4"/>
  <c r="V414" i="4" s="1"/>
  <c r="L534" i="4"/>
  <c r="S650" i="4"/>
  <c r="U529" i="4"/>
  <c r="S651" i="4" l="1"/>
  <c r="U530" i="4"/>
  <c r="J536" i="4"/>
  <c r="O535" i="4"/>
  <c r="T415" i="4"/>
  <c r="V415" i="4" s="1"/>
  <c r="L535" i="4"/>
  <c r="J537" i="4" l="1"/>
  <c r="O536" i="4"/>
  <c r="T416" i="4"/>
  <c r="V416" i="4" s="1"/>
  <c r="L536" i="4"/>
  <c r="S652" i="4"/>
  <c r="U531" i="4"/>
  <c r="S653" i="4" l="1"/>
  <c r="U532" i="4"/>
  <c r="L537" i="4"/>
  <c r="J538" i="4"/>
  <c r="O537" i="4"/>
  <c r="T417" i="4"/>
  <c r="V417" i="4" s="1"/>
  <c r="O538" i="4" l="1"/>
  <c r="J539" i="4"/>
  <c r="T418" i="4"/>
  <c r="V418" i="4" s="1"/>
  <c r="L538" i="4"/>
  <c r="S654" i="4"/>
  <c r="U533" i="4"/>
  <c r="S655" i="4" l="1"/>
  <c r="U534" i="4"/>
  <c r="O539" i="4"/>
  <c r="T419" i="4"/>
  <c r="V419" i="4" s="1"/>
  <c r="J540" i="4"/>
  <c r="L539" i="4"/>
  <c r="O540" i="4" l="1"/>
  <c r="T420" i="4"/>
  <c r="V420" i="4" s="1"/>
  <c r="J541" i="4"/>
  <c r="L540" i="4"/>
  <c r="S656" i="4"/>
  <c r="U535" i="4"/>
  <c r="S657" i="4" l="1"/>
  <c r="U536" i="4"/>
  <c r="J542" i="4"/>
  <c r="O541" i="4"/>
  <c r="L541" i="4"/>
  <c r="T421" i="4"/>
  <c r="V421" i="4" s="1"/>
  <c r="S658" i="4" l="1"/>
  <c r="U537" i="4"/>
  <c r="J543" i="4"/>
  <c r="O542" i="4"/>
  <c r="T422" i="4"/>
  <c r="V422" i="4" s="1"/>
  <c r="L542" i="4"/>
  <c r="J544" i="4" l="1"/>
  <c r="O543" i="4"/>
  <c r="L543" i="4"/>
  <c r="T423" i="4"/>
  <c r="V423" i="4" s="1"/>
  <c r="S659" i="4"/>
  <c r="U538" i="4"/>
  <c r="S660" i="4" l="1"/>
  <c r="U539" i="4"/>
  <c r="J545" i="4"/>
  <c r="O544" i="4"/>
  <c r="T424" i="4"/>
  <c r="V424" i="4" s="1"/>
  <c r="L544" i="4"/>
  <c r="L545" i="4" l="1"/>
  <c r="J546" i="4"/>
  <c r="T425" i="4"/>
  <c r="V425" i="4" s="1"/>
  <c r="O545" i="4"/>
  <c r="S661" i="4"/>
  <c r="U540" i="4"/>
  <c r="S662" i="4" l="1"/>
  <c r="U541" i="4"/>
  <c r="O546" i="4"/>
  <c r="T426" i="4"/>
  <c r="V426" i="4" s="1"/>
  <c r="J547" i="4"/>
  <c r="L546" i="4"/>
  <c r="O547" i="4" l="1"/>
  <c r="T427" i="4"/>
  <c r="V427" i="4" s="1"/>
  <c r="J548" i="4"/>
  <c r="L547" i="4"/>
  <c r="S663" i="4"/>
  <c r="U542" i="4"/>
  <c r="S664" i="4" l="1"/>
  <c r="U543" i="4"/>
  <c r="J549" i="4"/>
  <c r="O548" i="4"/>
  <c r="T428" i="4"/>
  <c r="V428" i="4" s="1"/>
  <c r="L548" i="4"/>
  <c r="J550" i="4" l="1"/>
  <c r="O549" i="4"/>
  <c r="T429" i="4"/>
  <c r="V429" i="4" s="1"/>
  <c r="L549" i="4"/>
  <c r="S665" i="4"/>
  <c r="U544" i="4"/>
  <c r="S666" i="4" l="1"/>
  <c r="U545" i="4"/>
  <c r="J551" i="4"/>
  <c r="O550" i="4"/>
  <c r="L550" i="4"/>
  <c r="T430" i="4"/>
  <c r="V430" i="4" s="1"/>
  <c r="J552" i="4" l="1"/>
  <c r="O551" i="4"/>
  <c r="T431" i="4"/>
  <c r="V431" i="4" s="1"/>
  <c r="L551" i="4"/>
  <c r="S667" i="4"/>
  <c r="U546" i="4"/>
  <c r="S668" i="4" l="1"/>
  <c r="U547" i="4"/>
  <c r="L552" i="4"/>
  <c r="J553" i="4"/>
  <c r="O552" i="4"/>
  <c r="T432" i="4"/>
  <c r="V432" i="4" s="1"/>
  <c r="O553" i="4" l="1"/>
  <c r="T433" i="4"/>
  <c r="V433" i="4" s="1"/>
  <c r="J554" i="4"/>
  <c r="L553" i="4"/>
  <c r="S669" i="4"/>
  <c r="U548" i="4"/>
  <c r="O554" i="4" l="1"/>
  <c r="T434" i="4"/>
  <c r="V434" i="4" s="1"/>
  <c r="J555" i="4"/>
  <c r="L554" i="4"/>
  <c r="S670" i="4"/>
  <c r="U549" i="4"/>
  <c r="S671" i="4" l="1"/>
  <c r="U550" i="4"/>
  <c r="O555" i="4"/>
  <c r="T435" i="4"/>
  <c r="V435" i="4" s="1"/>
  <c r="J556" i="4"/>
  <c r="L555" i="4"/>
  <c r="J557" i="4" l="1"/>
  <c r="O556" i="4"/>
  <c r="L556" i="4"/>
  <c r="T436" i="4"/>
  <c r="V436" i="4" s="1"/>
  <c r="S672" i="4"/>
  <c r="U551" i="4"/>
  <c r="U552" i="4" l="1"/>
  <c r="S673" i="4"/>
  <c r="J558" i="4"/>
  <c r="O557" i="4"/>
  <c r="T437" i="4"/>
  <c r="V437" i="4" s="1"/>
  <c r="L557" i="4"/>
  <c r="J559" i="4" l="1"/>
  <c r="O558" i="4"/>
  <c r="L558" i="4"/>
  <c r="T438" i="4"/>
  <c r="V438" i="4" s="1"/>
  <c r="S674" i="4"/>
  <c r="U553" i="4"/>
  <c r="S675" i="4" l="1"/>
  <c r="U554" i="4"/>
  <c r="J560" i="4"/>
  <c r="O559" i="4"/>
  <c r="T439" i="4"/>
  <c r="V439" i="4" s="1"/>
  <c r="L559" i="4"/>
  <c r="L560" i="4" l="1"/>
  <c r="J561" i="4"/>
  <c r="T440" i="4"/>
  <c r="V440" i="4" s="1"/>
  <c r="O560" i="4"/>
  <c r="S676" i="4"/>
  <c r="U555" i="4"/>
  <c r="S677" i="4" l="1"/>
  <c r="U556" i="4"/>
  <c r="O561" i="4"/>
  <c r="T441" i="4"/>
  <c r="V441" i="4" s="1"/>
  <c r="J562" i="4"/>
  <c r="L561" i="4"/>
  <c r="O562" i="4" l="1"/>
  <c r="J563" i="4"/>
  <c r="T442" i="4"/>
  <c r="V442" i="4" s="1"/>
  <c r="L562" i="4"/>
  <c r="S678" i="4"/>
  <c r="U557" i="4"/>
  <c r="J564" i="4" l="1"/>
  <c r="O563" i="4"/>
  <c r="L563" i="4"/>
  <c r="T443" i="4"/>
  <c r="V443" i="4" s="1"/>
  <c r="S679" i="4"/>
  <c r="U558" i="4"/>
  <c r="S680" i="4" l="1"/>
  <c r="U559" i="4"/>
  <c r="J565" i="4"/>
  <c r="O564" i="4"/>
  <c r="T444" i="4"/>
  <c r="V444" i="4" s="1"/>
  <c r="L564" i="4"/>
  <c r="J566" i="4" l="1"/>
  <c r="O565" i="4"/>
  <c r="T445" i="4"/>
  <c r="V445" i="4" s="1"/>
  <c r="L565" i="4"/>
  <c r="S681" i="4"/>
  <c r="U560" i="4"/>
  <c r="S682" i="4" l="1"/>
  <c r="U561" i="4"/>
  <c r="J567" i="4"/>
  <c r="O566" i="4"/>
  <c r="T446" i="4"/>
  <c r="V446" i="4" s="1"/>
  <c r="L566" i="4"/>
  <c r="L567" i="4" l="1"/>
  <c r="J568" i="4"/>
  <c r="T447" i="4"/>
  <c r="V447" i="4" s="1"/>
  <c r="O567" i="4"/>
  <c r="S683" i="4"/>
  <c r="U562" i="4"/>
  <c r="S684" i="4" l="1"/>
  <c r="U563" i="4"/>
  <c r="O568" i="4"/>
  <c r="T448" i="4"/>
  <c r="V448" i="4" s="1"/>
  <c r="J569" i="4"/>
  <c r="L568" i="4"/>
  <c r="O569" i="4" l="1"/>
  <c r="T449" i="4"/>
  <c r="V449" i="4" s="1"/>
  <c r="J570" i="4"/>
  <c r="L569" i="4"/>
  <c r="S685" i="4"/>
  <c r="U564" i="4"/>
  <c r="S686" i="4" l="1"/>
  <c r="U565" i="4"/>
  <c r="O570" i="4"/>
  <c r="J571" i="4"/>
  <c r="T450" i="4"/>
  <c r="V450" i="4" s="1"/>
  <c r="L570" i="4"/>
  <c r="J572" i="4" l="1"/>
  <c r="O571" i="4"/>
  <c r="L571" i="4"/>
  <c r="T451" i="4"/>
  <c r="V451" i="4" s="1"/>
  <c r="S687" i="4"/>
  <c r="U566" i="4"/>
  <c r="S688" i="4" l="1"/>
  <c r="U567" i="4"/>
  <c r="J573" i="4"/>
  <c r="O572" i="4"/>
  <c r="T452" i="4"/>
  <c r="V452" i="4" s="1"/>
  <c r="L572" i="4"/>
  <c r="T453" i="4" l="1"/>
  <c r="V453" i="4" s="1"/>
  <c r="J574" i="4"/>
  <c r="O573" i="4"/>
  <c r="L573" i="4"/>
  <c r="S689" i="4"/>
  <c r="U568" i="4"/>
  <c r="L574" i="4" l="1"/>
  <c r="J575" i="4"/>
  <c r="O574" i="4"/>
  <c r="T454" i="4"/>
  <c r="V454" i="4" s="1"/>
  <c r="S690" i="4"/>
  <c r="U569" i="4"/>
  <c r="S691" i="4" l="1"/>
  <c r="U570" i="4"/>
  <c r="O575" i="4"/>
  <c r="T455" i="4"/>
  <c r="V455" i="4" s="1"/>
  <c r="J576" i="4"/>
  <c r="L575" i="4"/>
  <c r="O576" i="4" l="1"/>
  <c r="T456" i="4"/>
  <c r="V456" i="4" s="1"/>
  <c r="J577" i="4"/>
  <c r="L576" i="4"/>
  <c r="S692" i="4"/>
  <c r="U571" i="4"/>
  <c r="O577" i="4" l="1"/>
  <c r="T457" i="4"/>
  <c r="V457" i="4" s="1"/>
  <c r="J578" i="4"/>
  <c r="L577" i="4"/>
  <c r="S693" i="4"/>
  <c r="U572" i="4"/>
  <c r="J579" i="4" l="1"/>
  <c r="O578" i="4"/>
  <c r="L578" i="4"/>
  <c r="T458" i="4"/>
  <c r="V458" i="4" s="1"/>
  <c r="S694" i="4"/>
  <c r="U573" i="4"/>
  <c r="S695" i="4" l="1"/>
  <c r="U574" i="4"/>
  <c r="J580" i="4"/>
  <c r="O579" i="4"/>
  <c r="T459" i="4"/>
  <c r="V459" i="4" s="1"/>
  <c r="L579" i="4"/>
  <c r="J581" i="4" l="1"/>
  <c r="O580" i="4"/>
  <c r="L580" i="4"/>
  <c r="T460" i="4"/>
  <c r="V460" i="4" s="1"/>
  <c r="S696" i="4"/>
  <c r="U575" i="4"/>
  <c r="S697" i="4" l="1"/>
  <c r="U576" i="4"/>
  <c r="O581" i="4"/>
  <c r="T461" i="4"/>
  <c r="V461" i="4" s="1"/>
  <c r="J582" i="4"/>
  <c r="L581" i="4"/>
  <c r="J583" i="4" l="1"/>
  <c r="O582" i="4"/>
  <c r="L582" i="4"/>
  <c r="T462" i="4"/>
  <c r="V462" i="4" s="1"/>
  <c r="S698" i="4"/>
  <c r="U577" i="4"/>
  <c r="S699" i="4" l="1"/>
  <c r="U578" i="4"/>
  <c r="O583" i="4"/>
  <c r="T463" i="4"/>
  <c r="V463" i="4" s="1"/>
  <c r="J584" i="4"/>
  <c r="L583" i="4"/>
  <c r="J585" i="4" l="1"/>
  <c r="O584" i="4"/>
  <c r="T464" i="4"/>
  <c r="V464" i="4" s="1"/>
  <c r="L584" i="4"/>
  <c r="S700" i="4"/>
  <c r="U579" i="4"/>
  <c r="S701" i="4" l="1"/>
  <c r="U580" i="4"/>
  <c r="J586" i="4"/>
  <c r="O585" i="4"/>
  <c r="L585" i="4"/>
  <c r="T465" i="4"/>
  <c r="V465" i="4" s="1"/>
  <c r="O586" i="4" l="1"/>
  <c r="J587" i="4"/>
  <c r="T466" i="4"/>
  <c r="V466" i="4" s="1"/>
  <c r="L586" i="4"/>
  <c r="S702" i="4"/>
  <c r="U581" i="4"/>
  <c r="L587" i="4" l="1"/>
  <c r="J588" i="4"/>
  <c r="O587" i="4"/>
  <c r="T467" i="4"/>
  <c r="V467" i="4" s="1"/>
  <c r="U582" i="4"/>
  <c r="S703" i="4"/>
  <c r="S704" i="4" l="1"/>
  <c r="U583" i="4"/>
  <c r="T468" i="4"/>
  <c r="V468" i="4" s="1"/>
  <c r="J589" i="4"/>
  <c r="O588" i="4"/>
  <c r="L588" i="4"/>
  <c r="J590" i="4" l="1"/>
  <c r="T469" i="4"/>
  <c r="V469" i="4" s="1"/>
  <c r="O589" i="4"/>
  <c r="L589" i="4"/>
  <c r="S705" i="4"/>
  <c r="U584" i="4"/>
  <c r="S706" i="4" l="1"/>
  <c r="U585" i="4"/>
  <c r="O590" i="4"/>
  <c r="J591" i="4"/>
  <c r="T470" i="4"/>
  <c r="V470" i="4" s="1"/>
  <c r="L590" i="4"/>
  <c r="L591" i="4" l="1"/>
  <c r="T471" i="4"/>
  <c r="V471" i="4" s="1"/>
  <c r="J592" i="4"/>
  <c r="O591" i="4"/>
  <c r="S707" i="4"/>
  <c r="U586" i="4"/>
  <c r="S708" i="4" l="1"/>
  <c r="U587" i="4"/>
  <c r="J593" i="4"/>
  <c r="O592" i="4"/>
  <c r="T472" i="4"/>
  <c r="V472" i="4" s="1"/>
  <c r="L592" i="4"/>
  <c r="J594" i="4" l="1"/>
  <c r="O593" i="4"/>
  <c r="L593" i="4"/>
  <c r="T473" i="4"/>
  <c r="V473" i="4" s="1"/>
  <c r="S709" i="4"/>
  <c r="U588" i="4"/>
  <c r="U589" i="4" l="1"/>
  <c r="S710" i="4"/>
  <c r="O594" i="4"/>
  <c r="J595" i="4"/>
  <c r="T474" i="4"/>
  <c r="V474" i="4" s="1"/>
  <c r="L594" i="4"/>
  <c r="J596" i="4" l="1"/>
  <c r="O595" i="4"/>
  <c r="T475" i="4"/>
  <c r="V475" i="4" s="1"/>
  <c r="L595" i="4"/>
  <c r="S711" i="4"/>
  <c r="U590" i="4"/>
  <c r="U591" i="4" l="1"/>
  <c r="S712" i="4"/>
  <c r="J597" i="4"/>
  <c r="T476" i="4"/>
  <c r="V476" i="4" s="1"/>
  <c r="O596" i="4"/>
  <c r="L596" i="4"/>
  <c r="O597" i="4" l="1"/>
  <c r="T477" i="4"/>
  <c r="V477" i="4" s="1"/>
  <c r="J598" i="4"/>
  <c r="L597" i="4"/>
  <c r="S713" i="4"/>
  <c r="U592" i="4"/>
  <c r="S714" i="4" l="1"/>
  <c r="U593" i="4"/>
  <c r="J599" i="4"/>
  <c r="O598" i="4"/>
  <c r="L598" i="4"/>
  <c r="T478" i="4"/>
  <c r="V478" i="4" s="1"/>
  <c r="O599" i="4" l="1"/>
  <c r="T479" i="4"/>
  <c r="V479" i="4" s="1"/>
  <c r="J600" i="4"/>
  <c r="L599" i="4"/>
  <c r="S715" i="4"/>
  <c r="U594" i="4"/>
  <c r="S716" i="4" l="1"/>
  <c r="U595" i="4"/>
  <c r="J601" i="4"/>
  <c r="O600" i="4"/>
  <c r="L600" i="4"/>
  <c r="T480" i="4"/>
  <c r="V480" i="4" s="1"/>
  <c r="O601" i="4" l="1"/>
  <c r="J602" i="4"/>
  <c r="T481" i="4"/>
  <c r="V481" i="4" s="1"/>
  <c r="L601" i="4"/>
  <c r="U596" i="4"/>
  <c r="S717" i="4"/>
  <c r="S718" i="4" l="1"/>
  <c r="U597" i="4"/>
  <c r="L602" i="4"/>
  <c r="T482" i="4"/>
  <c r="V482" i="4" s="1"/>
  <c r="O602" i="4"/>
  <c r="J603" i="4"/>
  <c r="O603" i="4" l="1"/>
  <c r="T483" i="4"/>
  <c r="V483" i="4" s="1"/>
  <c r="J604" i="4"/>
  <c r="L603" i="4"/>
  <c r="U598" i="4"/>
  <c r="S719" i="4"/>
  <c r="S720" i="4" l="1"/>
  <c r="U599" i="4"/>
  <c r="J605" i="4"/>
  <c r="O604" i="4"/>
  <c r="T484" i="4"/>
  <c r="V484" i="4" s="1"/>
  <c r="L604" i="4"/>
  <c r="O605" i="4" l="1"/>
  <c r="T485" i="4"/>
  <c r="V485" i="4" s="1"/>
  <c r="J606" i="4"/>
  <c r="L605" i="4"/>
  <c r="S721" i="4"/>
  <c r="U600" i="4"/>
  <c r="S722" i="4" l="1"/>
  <c r="U601" i="4"/>
  <c r="J607" i="4"/>
  <c r="O606" i="4"/>
  <c r="T486" i="4"/>
  <c r="V486" i="4" s="1"/>
  <c r="L606" i="4"/>
  <c r="J608" i="4" l="1"/>
  <c r="O607" i="4"/>
  <c r="T487" i="4"/>
  <c r="V487" i="4" s="1"/>
  <c r="L607" i="4"/>
  <c r="S723" i="4"/>
  <c r="U602" i="4"/>
  <c r="S724" i="4" l="1"/>
  <c r="U603" i="4"/>
  <c r="O608" i="4"/>
  <c r="J609" i="4"/>
  <c r="L608" i="4"/>
  <c r="T488" i="4"/>
  <c r="V488" i="4" s="1"/>
  <c r="J610" i="4" l="1"/>
  <c r="O609" i="4"/>
  <c r="L609" i="4"/>
  <c r="T489" i="4"/>
  <c r="V489" i="4" s="1"/>
  <c r="S725" i="4"/>
  <c r="U604" i="4"/>
  <c r="S726" i="4" l="1"/>
  <c r="U605" i="4"/>
  <c r="O610" i="4"/>
  <c r="J611" i="4"/>
  <c r="T490" i="4"/>
  <c r="V490" i="4" s="1"/>
  <c r="L610" i="4"/>
  <c r="J612" i="4" l="1"/>
  <c r="O611" i="4"/>
  <c r="T491" i="4"/>
  <c r="V491" i="4" s="1"/>
  <c r="L611" i="4"/>
  <c r="U606" i="4"/>
  <c r="S727" i="4"/>
  <c r="S728" i="4" l="1"/>
  <c r="U607" i="4"/>
  <c r="O612" i="4"/>
  <c r="J613" i="4"/>
  <c r="T492" i="4"/>
  <c r="V492" i="4" s="1"/>
  <c r="L612" i="4"/>
  <c r="J614" i="4" l="1"/>
  <c r="L613" i="4"/>
  <c r="T493" i="4"/>
  <c r="V493" i="4" s="1"/>
  <c r="O613" i="4"/>
  <c r="S729" i="4"/>
  <c r="U608" i="4"/>
  <c r="S730" i="4" l="1"/>
  <c r="U609" i="4"/>
  <c r="J615" i="4"/>
  <c r="O614" i="4"/>
  <c r="T494" i="4"/>
  <c r="V494" i="4" s="1"/>
  <c r="L614" i="4"/>
  <c r="J616" i="4" l="1"/>
  <c r="O615" i="4"/>
  <c r="L615" i="4"/>
  <c r="T495" i="4"/>
  <c r="V495" i="4" s="1"/>
  <c r="S731" i="4"/>
  <c r="U610" i="4"/>
  <c r="S732" i="4" l="1"/>
  <c r="U611" i="4"/>
  <c r="O616" i="4"/>
  <c r="T496" i="4"/>
  <c r="V496" i="4" s="1"/>
  <c r="J617" i="4"/>
  <c r="L616" i="4"/>
  <c r="J618" i="4" l="1"/>
  <c r="O617" i="4"/>
  <c r="L617" i="4"/>
  <c r="T497" i="4"/>
  <c r="V497" i="4" s="1"/>
  <c r="S733" i="4"/>
  <c r="U612" i="4"/>
  <c r="U613" i="4" l="1"/>
  <c r="S734" i="4"/>
  <c r="O618" i="4"/>
  <c r="T498" i="4"/>
  <c r="V498" i="4" s="1"/>
  <c r="J619" i="4"/>
  <c r="L618" i="4"/>
  <c r="S735" i="4" l="1"/>
  <c r="U614" i="4"/>
  <c r="J620" i="4"/>
  <c r="O619" i="4"/>
  <c r="L619" i="4"/>
  <c r="T499" i="4"/>
  <c r="V499" i="4" s="1"/>
  <c r="J621" i="4" l="1"/>
  <c r="O620" i="4"/>
  <c r="T500" i="4"/>
  <c r="V500" i="4" s="1"/>
  <c r="L620" i="4"/>
  <c r="S736" i="4"/>
  <c r="U615" i="4"/>
  <c r="S737" i="4" l="1"/>
  <c r="U616" i="4"/>
  <c r="J622" i="4"/>
  <c r="O621" i="4"/>
  <c r="T501" i="4"/>
  <c r="V501" i="4" s="1"/>
  <c r="L621" i="4"/>
  <c r="J623" i="4" l="1"/>
  <c r="L622" i="4"/>
  <c r="O622" i="4"/>
  <c r="T502" i="4"/>
  <c r="V502" i="4" s="1"/>
  <c r="S738" i="4"/>
  <c r="U617" i="4"/>
  <c r="S739" i="4" l="1"/>
  <c r="U618" i="4"/>
  <c r="O623" i="4"/>
  <c r="J624" i="4"/>
  <c r="T503" i="4"/>
  <c r="V503" i="4" s="1"/>
  <c r="L623" i="4"/>
  <c r="J625" i="4" l="1"/>
  <c r="O624" i="4"/>
  <c r="L624" i="4"/>
  <c r="T504" i="4"/>
  <c r="V504" i="4" s="1"/>
  <c r="U619" i="4"/>
  <c r="S740" i="4"/>
  <c r="S741" i="4" l="1"/>
  <c r="U620" i="4"/>
  <c r="J626" i="4"/>
  <c r="O625" i="4"/>
  <c r="T505" i="4"/>
  <c r="V505" i="4" s="1"/>
  <c r="L625" i="4"/>
  <c r="J627" i="4" l="1"/>
  <c r="O626" i="4"/>
  <c r="T506" i="4"/>
  <c r="V506" i="4" s="1"/>
  <c r="L626" i="4"/>
  <c r="S742" i="4"/>
  <c r="U621" i="4"/>
  <c r="S743" i="4" l="1"/>
  <c r="U622" i="4"/>
  <c r="O627" i="4"/>
  <c r="T507" i="4"/>
  <c r="V507" i="4" s="1"/>
  <c r="J628" i="4"/>
  <c r="L627" i="4"/>
  <c r="L628" i="4" l="1"/>
  <c r="J629" i="4"/>
  <c r="O628" i="4"/>
  <c r="T508" i="4"/>
  <c r="V508" i="4" s="1"/>
  <c r="S744" i="4"/>
  <c r="U623" i="4"/>
  <c r="S745" i="4" l="1"/>
  <c r="U624" i="4"/>
  <c r="O629" i="4"/>
  <c r="J630" i="4"/>
  <c r="T509" i="4"/>
  <c r="V509" i="4" s="1"/>
  <c r="L629" i="4"/>
  <c r="O630" i="4" l="1"/>
  <c r="J631" i="4"/>
  <c r="L630" i="4"/>
  <c r="T510" i="4"/>
  <c r="V510" i="4" s="1"/>
  <c r="S746" i="4"/>
  <c r="U625" i="4"/>
  <c r="S747" i="4" l="1"/>
  <c r="U626" i="4"/>
  <c r="O631" i="4"/>
  <c r="T511" i="4"/>
  <c r="V511" i="4" s="1"/>
  <c r="J632" i="4"/>
  <c r="L631" i="4"/>
  <c r="J633" i="4" l="1"/>
  <c r="O632" i="4"/>
  <c r="L632" i="4"/>
  <c r="T512" i="4"/>
  <c r="V512" i="4" s="1"/>
  <c r="U627" i="4"/>
  <c r="S748" i="4"/>
  <c r="U628" i="4" l="1"/>
  <c r="S749" i="4"/>
  <c r="J634" i="4"/>
  <c r="O633" i="4"/>
  <c r="L633" i="4"/>
  <c r="T513" i="4"/>
  <c r="V513" i="4" s="1"/>
  <c r="S750" i="4" l="1"/>
  <c r="U629" i="4"/>
  <c r="L634" i="4"/>
  <c r="O634" i="4"/>
  <c r="T514" i="4"/>
  <c r="V514" i="4" s="1"/>
  <c r="J635" i="4"/>
  <c r="L635" i="4" l="1"/>
  <c r="J636" i="4"/>
  <c r="T515" i="4"/>
  <c r="V515" i="4" s="1"/>
  <c r="O635" i="4"/>
  <c r="S751" i="4"/>
  <c r="U630" i="4"/>
  <c r="S752" i="4" l="1"/>
  <c r="U631" i="4"/>
  <c r="O636" i="4"/>
  <c r="T516" i="4"/>
  <c r="V516" i="4" s="1"/>
  <c r="J637" i="4"/>
  <c r="L636" i="4"/>
  <c r="O637" i="4" l="1"/>
  <c r="J638" i="4"/>
  <c r="L637" i="4"/>
  <c r="T517" i="4"/>
  <c r="V517" i="4" s="1"/>
  <c r="S753" i="4"/>
  <c r="U632" i="4"/>
  <c r="U633" i="4" l="1"/>
  <c r="S754" i="4"/>
  <c r="O638" i="4"/>
  <c r="J639" i="4"/>
  <c r="T518" i="4"/>
  <c r="V518" i="4" s="1"/>
  <c r="L638" i="4"/>
  <c r="J640" i="4" l="1"/>
  <c r="O639" i="4"/>
  <c r="L639" i="4"/>
  <c r="T519" i="4"/>
  <c r="V519" i="4" s="1"/>
  <c r="U634" i="4"/>
  <c r="S755" i="4"/>
  <c r="S756" i="4" l="1"/>
  <c r="U635" i="4"/>
  <c r="J641" i="4"/>
  <c r="O640" i="4"/>
  <c r="T520" i="4"/>
  <c r="V520" i="4" s="1"/>
  <c r="L640" i="4"/>
  <c r="J642" i="4" l="1"/>
  <c r="T521" i="4"/>
  <c r="V521" i="4" s="1"/>
  <c r="O641" i="4"/>
  <c r="L641" i="4"/>
  <c r="S757" i="4"/>
  <c r="U636" i="4"/>
  <c r="S758" i="4" l="1"/>
  <c r="U637" i="4"/>
  <c r="L642" i="4"/>
  <c r="O642" i="4"/>
  <c r="T522" i="4"/>
  <c r="V522" i="4" s="1"/>
  <c r="J643" i="4"/>
  <c r="L643" i="4" l="1"/>
  <c r="J644" i="4"/>
  <c r="O643" i="4"/>
  <c r="T523" i="4"/>
  <c r="V523" i="4" s="1"/>
  <c r="S759" i="4"/>
  <c r="U638" i="4"/>
  <c r="S760" i="4" l="1"/>
  <c r="U639" i="4"/>
  <c r="O644" i="4"/>
  <c r="J645" i="4"/>
  <c r="T524" i="4"/>
  <c r="V524" i="4" s="1"/>
  <c r="L644" i="4"/>
  <c r="O645" i="4" l="1"/>
  <c r="J646" i="4"/>
  <c r="T525" i="4"/>
  <c r="V525" i="4" s="1"/>
  <c r="L645" i="4"/>
  <c r="S761" i="4"/>
  <c r="U640" i="4"/>
  <c r="U641" i="4" l="1"/>
  <c r="S762" i="4"/>
  <c r="J647" i="4"/>
  <c r="O646" i="4"/>
  <c r="L646" i="4"/>
  <c r="T526" i="4"/>
  <c r="V526" i="4" s="1"/>
  <c r="J648" i="4" l="1"/>
  <c r="O647" i="4"/>
  <c r="T527" i="4"/>
  <c r="V527" i="4" s="1"/>
  <c r="L647" i="4"/>
  <c r="U642" i="4"/>
  <c r="S763" i="4"/>
  <c r="S764" i="4" l="1"/>
  <c r="U643" i="4"/>
  <c r="J649" i="4"/>
  <c r="T528" i="4"/>
  <c r="V528" i="4" s="1"/>
  <c r="O648" i="4"/>
  <c r="L648" i="4"/>
  <c r="L649" i="4" l="1"/>
  <c r="O649" i="4"/>
  <c r="T529" i="4"/>
  <c r="V529" i="4" s="1"/>
  <c r="J650" i="4"/>
  <c r="S765" i="4"/>
  <c r="U644" i="4"/>
  <c r="S766" i="4" l="1"/>
  <c r="U645" i="4"/>
  <c r="L650" i="4"/>
  <c r="J651" i="4"/>
  <c r="O650" i="4"/>
  <c r="T530" i="4"/>
  <c r="V530" i="4" s="1"/>
  <c r="O651" i="4" l="1"/>
  <c r="T531" i="4"/>
  <c r="V531" i="4" s="1"/>
  <c r="J652" i="4"/>
  <c r="L651" i="4"/>
  <c r="U646" i="4"/>
  <c r="S767" i="4"/>
  <c r="S768" i="4" l="1"/>
  <c r="U647" i="4"/>
  <c r="O652" i="4"/>
  <c r="J653" i="4"/>
  <c r="L652" i="4"/>
  <c r="T532" i="4"/>
  <c r="V532" i="4" s="1"/>
  <c r="O653" i="4" l="1"/>
  <c r="J654" i="4"/>
  <c r="T533" i="4"/>
  <c r="V533" i="4" s="1"/>
  <c r="L653" i="4"/>
  <c r="U648" i="4"/>
  <c r="S769" i="4"/>
  <c r="S770" i="4" l="1"/>
  <c r="U649" i="4"/>
  <c r="J655" i="4"/>
  <c r="O654" i="4"/>
  <c r="L654" i="4"/>
  <c r="T534" i="4"/>
  <c r="V534" i="4" s="1"/>
  <c r="J656" i="4" l="1"/>
  <c r="O655" i="4"/>
  <c r="T535" i="4"/>
  <c r="V535" i="4" s="1"/>
  <c r="L655" i="4"/>
  <c r="U650" i="4"/>
  <c r="S771" i="4"/>
  <c r="S772" i="4" l="1"/>
  <c r="U651" i="4"/>
  <c r="O656" i="4"/>
  <c r="L656" i="4"/>
  <c r="T536" i="4"/>
  <c r="V536" i="4" s="1"/>
  <c r="J657" i="4"/>
  <c r="L657" i="4" l="1"/>
  <c r="J658" i="4"/>
  <c r="O657" i="4"/>
  <c r="T537" i="4"/>
  <c r="V537" i="4" s="1"/>
  <c r="S773" i="4"/>
  <c r="U652" i="4"/>
  <c r="S774" i="4" l="1"/>
  <c r="U653" i="4"/>
  <c r="O658" i="4"/>
  <c r="T538" i="4"/>
  <c r="V538" i="4" s="1"/>
  <c r="J659" i="4"/>
  <c r="L658" i="4"/>
  <c r="O659" i="4" l="1"/>
  <c r="L659" i="4"/>
  <c r="J660" i="4"/>
  <c r="T539" i="4"/>
  <c r="V539" i="4" s="1"/>
  <c r="S775" i="4"/>
  <c r="U654" i="4"/>
  <c r="S776" i="4" l="1"/>
  <c r="U655" i="4"/>
  <c r="O660" i="4"/>
  <c r="T540" i="4"/>
  <c r="V540" i="4" s="1"/>
  <c r="J661" i="4"/>
  <c r="L660" i="4"/>
  <c r="J662" i="4" l="1"/>
  <c r="O661" i="4"/>
  <c r="L661" i="4"/>
  <c r="T541" i="4"/>
  <c r="V541" i="4" s="1"/>
  <c r="U656" i="4"/>
  <c r="S777" i="4"/>
  <c r="S778" i="4" l="1"/>
  <c r="U657" i="4"/>
  <c r="J663" i="4"/>
  <c r="O662" i="4"/>
  <c r="T542" i="4"/>
  <c r="V542" i="4" s="1"/>
  <c r="L662" i="4"/>
  <c r="J664" i="4" l="1"/>
  <c r="L663" i="4"/>
  <c r="O663" i="4"/>
  <c r="T543" i="4"/>
  <c r="V543" i="4" s="1"/>
  <c r="S779" i="4"/>
  <c r="U658" i="4"/>
  <c r="S780" i="4" l="1"/>
  <c r="U659" i="4"/>
  <c r="L664" i="4"/>
  <c r="J665" i="4"/>
  <c r="O664" i="4"/>
  <c r="T544" i="4"/>
  <c r="V544" i="4" s="1"/>
  <c r="L665" i="4" l="1"/>
  <c r="J666" i="4"/>
  <c r="O665" i="4"/>
  <c r="T545" i="4"/>
  <c r="V545" i="4" s="1"/>
  <c r="S781" i="4"/>
  <c r="U660" i="4"/>
  <c r="S782" i="4" l="1"/>
  <c r="U661" i="4"/>
  <c r="O666" i="4"/>
  <c r="T546" i="4"/>
  <c r="V546" i="4" s="1"/>
  <c r="J667" i="4"/>
  <c r="L666" i="4"/>
  <c r="O667" i="4" l="1"/>
  <c r="L667" i="4"/>
  <c r="J668" i="4"/>
  <c r="T547" i="4"/>
  <c r="V547" i="4" s="1"/>
  <c r="S783" i="4"/>
  <c r="U662" i="4"/>
  <c r="S784" i="4" l="1"/>
  <c r="U663" i="4"/>
  <c r="J669" i="4"/>
  <c r="O668" i="4"/>
  <c r="T548" i="4"/>
  <c r="V548" i="4" s="1"/>
  <c r="L668" i="4"/>
  <c r="J670" i="4" l="1"/>
  <c r="O669" i="4"/>
  <c r="T549" i="4"/>
  <c r="V549" i="4" s="1"/>
  <c r="L669" i="4"/>
  <c r="U664" i="4"/>
  <c r="S785" i="4"/>
  <c r="S786" i="4" l="1"/>
  <c r="U665" i="4"/>
  <c r="J671" i="4"/>
  <c r="L670" i="4"/>
  <c r="T550" i="4"/>
  <c r="V550" i="4" s="1"/>
  <c r="O670" i="4"/>
  <c r="L671" i="4" l="1"/>
  <c r="J672" i="4"/>
  <c r="O671" i="4"/>
  <c r="T551" i="4"/>
  <c r="V551" i="4" s="1"/>
  <c r="S787" i="4"/>
  <c r="U666" i="4"/>
  <c r="S788" i="4" l="1"/>
  <c r="U667" i="4"/>
  <c r="L672" i="4"/>
  <c r="J673" i="4"/>
  <c r="O672" i="4"/>
  <c r="T552" i="4"/>
  <c r="V552" i="4" s="1"/>
  <c r="O673" i="4" l="1"/>
  <c r="J674" i="4"/>
  <c r="T553" i="4"/>
  <c r="V553" i="4" s="1"/>
  <c r="L673" i="4"/>
  <c r="S789" i="4"/>
  <c r="U668" i="4"/>
  <c r="S790" i="4" l="1"/>
  <c r="U669" i="4"/>
  <c r="O674" i="4"/>
  <c r="L674" i="4"/>
  <c r="J675" i="4"/>
  <c r="T554" i="4"/>
  <c r="V554" i="4" s="1"/>
  <c r="O675" i="4" l="1"/>
  <c r="J676" i="4"/>
  <c r="T555" i="4"/>
  <c r="V555" i="4" s="1"/>
  <c r="L675" i="4"/>
  <c r="U670" i="4"/>
  <c r="S791" i="4"/>
  <c r="U671" i="4" l="1"/>
  <c r="S792" i="4"/>
  <c r="J677" i="4"/>
  <c r="O676" i="4"/>
  <c r="L676" i="4"/>
  <c r="T556" i="4"/>
  <c r="V556" i="4" s="1"/>
  <c r="U672" i="4" l="1"/>
  <c r="S793" i="4"/>
  <c r="J678" i="4"/>
  <c r="O677" i="4"/>
  <c r="T557" i="4"/>
  <c r="V557" i="4" s="1"/>
  <c r="L677" i="4"/>
  <c r="J679" i="4" l="1"/>
  <c r="L678" i="4"/>
  <c r="T558" i="4"/>
  <c r="V558" i="4" s="1"/>
  <c r="O678" i="4"/>
  <c r="S794" i="4"/>
  <c r="U673" i="4"/>
  <c r="S795" i="4" l="1"/>
  <c r="U674" i="4"/>
  <c r="L679" i="4"/>
  <c r="J680" i="4"/>
  <c r="O679" i="4"/>
  <c r="T559" i="4"/>
  <c r="V559" i="4" s="1"/>
  <c r="L680" i="4" l="1"/>
  <c r="O680" i="4"/>
  <c r="J681" i="4"/>
  <c r="T560" i="4"/>
  <c r="V560" i="4" s="1"/>
  <c r="S796" i="4"/>
  <c r="U675" i="4"/>
  <c r="S797" i="4" l="1"/>
  <c r="U676" i="4"/>
  <c r="O681" i="4"/>
  <c r="L681" i="4"/>
  <c r="J682" i="4"/>
  <c r="T561" i="4"/>
  <c r="V561" i="4" s="1"/>
  <c r="O682" i="4" l="1"/>
  <c r="J683" i="4"/>
  <c r="T562" i="4"/>
  <c r="V562" i="4" s="1"/>
  <c r="L682" i="4"/>
  <c r="S798" i="4"/>
  <c r="U677" i="4"/>
  <c r="J684" i="4" l="1"/>
  <c r="O683" i="4"/>
  <c r="L683" i="4"/>
  <c r="T563" i="4"/>
  <c r="V563" i="4" s="1"/>
  <c r="U678" i="4"/>
  <c r="S799" i="4"/>
  <c r="U679" i="4" l="1"/>
  <c r="S800" i="4"/>
  <c r="J685" i="4"/>
  <c r="O684" i="4"/>
  <c r="T564" i="4"/>
  <c r="V564" i="4" s="1"/>
  <c r="L684" i="4"/>
  <c r="J686" i="4" l="1"/>
  <c r="L685" i="4"/>
  <c r="T565" i="4"/>
  <c r="V565" i="4" s="1"/>
  <c r="O685" i="4"/>
  <c r="S801" i="4"/>
  <c r="U680" i="4"/>
  <c r="S802" i="4" l="1"/>
  <c r="U681" i="4"/>
  <c r="L686" i="4"/>
  <c r="J687" i="4"/>
  <c r="O686" i="4"/>
  <c r="T566" i="4"/>
  <c r="V566" i="4" s="1"/>
  <c r="L687" i="4" l="1"/>
  <c r="J688" i="4"/>
  <c r="O687" i="4"/>
  <c r="T567" i="4"/>
  <c r="V567" i="4" s="1"/>
  <c r="S803" i="4"/>
  <c r="U682" i="4"/>
  <c r="S804" i="4" l="1"/>
  <c r="U683" i="4"/>
  <c r="O688" i="4"/>
  <c r="J689" i="4"/>
  <c r="T568" i="4"/>
  <c r="V568" i="4" s="1"/>
  <c r="L688" i="4"/>
  <c r="O689" i="4" l="1"/>
  <c r="L689" i="4"/>
  <c r="J690" i="4"/>
  <c r="T569" i="4"/>
  <c r="V569" i="4" s="1"/>
  <c r="S805" i="4"/>
  <c r="U684" i="4"/>
  <c r="U685" i="4" l="1"/>
  <c r="S806" i="4"/>
  <c r="O690" i="4"/>
  <c r="J691" i="4"/>
  <c r="T570" i="4"/>
  <c r="V570" i="4" s="1"/>
  <c r="L690" i="4"/>
  <c r="J692" i="4" l="1"/>
  <c r="O691" i="4"/>
  <c r="L691" i="4"/>
  <c r="T571" i="4"/>
  <c r="V571" i="4" s="1"/>
  <c r="S807" i="4"/>
  <c r="U686" i="4"/>
  <c r="S808" i="4" l="1"/>
  <c r="U687" i="4"/>
  <c r="J693" i="4"/>
  <c r="O692" i="4"/>
  <c r="T572" i="4"/>
  <c r="V572" i="4" s="1"/>
  <c r="L692" i="4"/>
  <c r="L693" i="4" l="1"/>
  <c r="J694" i="4"/>
  <c r="O693" i="4"/>
  <c r="T573" i="4"/>
  <c r="V573" i="4" s="1"/>
  <c r="S809" i="4"/>
  <c r="U688" i="4"/>
  <c r="S810" i="4" l="1"/>
  <c r="U689" i="4"/>
  <c r="L694" i="4"/>
  <c r="J695" i="4"/>
  <c r="O694" i="4"/>
  <c r="T574" i="4"/>
  <c r="V574" i="4" s="1"/>
  <c r="O695" i="4" l="1"/>
  <c r="J696" i="4"/>
  <c r="T575" i="4"/>
  <c r="V575" i="4" s="1"/>
  <c r="L695" i="4"/>
  <c r="S811" i="4"/>
  <c r="U690" i="4"/>
  <c r="S812" i="4" l="1"/>
  <c r="U691" i="4"/>
  <c r="O696" i="4"/>
  <c r="L696" i="4"/>
  <c r="J697" i="4"/>
  <c r="T576" i="4"/>
  <c r="V576" i="4" s="1"/>
  <c r="O697" i="4" l="1"/>
  <c r="J698" i="4"/>
  <c r="T577" i="4"/>
  <c r="V577" i="4" s="1"/>
  <c r="L697" i="4"/>
  <c r="S813" i="4"/>
  <c r="U692" i="4"/>
  <c r="S814" i="4" l="1"/>
  <c r="U693" i="4"/>
  <c r="J699" i="4"/>
  <c r="O698" i="4"/>
  <c r="L698" i="4"/>
  <c r="T578" i="4"/>
  <c r="V578" i="4" s="1"/>
  <c r="J700" i="4" l="1"/>
  <c r="O699" i="4"/>
  <c r="T579" i="4"/>
  <c r="V579" i="4" s="1"/>
  <c r="L699" i="4"/>
  <c r="S815" i="4"/>
  <c r="U694" i="4"/>
  <c r="S816" i="4" l="1"/>
  <c r="U695" i="4"/>
  <c r="J701" i="4"/>
  <c r="L700" i="4"/>
  <c r="T580" i="4"/>
  <c r="V580" i="4" s="1"/>
  <c r="O700" i="4"/>
  <c r="L701" i="4" l="1"/>
  <c r="J702" i="4"/>
  <c r="O701" i="4"/>
  <c r="T581" i="4"/>
  <c r="V581" i="4" s="1"/>
  <c r="S817" i="4"/>
  <c r="U696" i="4"/>
  <c r="S818" i="4" l="1"/>
  <c r="U697" i="4"/>
  <c r="L702" i="4"/>
  <c r="J703" i="4"/>
  <c r="O702" i="4"/>
  <c r="T582" i="4"/>
  <c r="V582" i="4" s="1"/>
  <c r="O703" i="4" l="1"/>
  <c r="T583" i="4"/>
  <c r="V583" i="4" s="1"/>
  <c r="J704" i="4"/>
  <c r="L703" i="4"/>
  <c r="S819" i="4"/>
  <c r="U698" i="4"/>
  <c r="S820" i="4" l="1"/>
  <c r="U699" i="4"/>
  <c r="O704" i="4"/>
  <c r="L704" i="4"/>
  <c r="J705" i="4"/>
  <c r="T584" i="4"/>
  <c r="V584" i="4" s="1"/>
  <c r="J706" i="4" l="1"/>
  <c r="O705" i="4"/>
  <c r="L705" i="4"/>
  <c r="T585" i="4"/>
  <c r="V585" i="4" s="1"/>
  <c r="U700" i="4"/>
  <c r="S821" i="4"/>
  <c r="S822" i="4" l="1"/>
  <c r="U701" i="4"/>
  <c r="J707" i="4"/>
  <c r="O706" i="4"/>
  <c r="T586" i="4"/>
  <c r="V586" i="4" s="1"/>
  <c r="L706" i="4"/>
  <c r="J708" i="4" l="1"/>
  <c r="L707" i="4"/>
  <c r="O707" i="4"/>
  <c r="T587" i="4"/>
  <c r="V587" i="4" s="1"/>
  <c r="S823" i="4"/>
  <c r="U702" i="4"/>
  <c r="S824" i="4" l="1"/>
  <c r="U703" i="4"/>
  <c r="L708" i="4"/>
  <c r="J709" i="4"/>
  <c r="O708" i="4"/>
  <c r="T588" i="4"/>
  <c r="V588" i="4" s="1"/>
  <c r="L709" i="4" l="1"/>
  <c r="J710" i="4"/>
  <c r="O709" i="4"/>
  <c r="T589" i="4"/>
  <c r="V589" i="4" s="1"/>
  <c r="U704" i="4"/>
  <c r="S825" i="4"/>
  <c r="S826" i="4" l="1"/>
  <c r="U705" i="4"/>
  <c r="O710" i="4"/>
  <c r="T590" i="4"/>
  <c r="V590" i="4" s="1"/>
  <c r="J711" i="4"/>
  <c r="L710" i="4"/>
  <c r="O711" i="4" l="1"/>
  <c r="L711" i="4"/>
  <c r="J712" i="4"/>
  <c r="T591" i="4"/>
  <c r="V591" i="4" s="1"/>
  <c r="S827" i="4"/>
  <c r="U706" i="4"/>
  <c r="U707" i="4" l="1"/>
  <c r="S828" i="4"/>
  <c r="O712" i="4"/>
  <c r="J713" i="4"/>
  <c r="T592" i="4"/>
  <c r="V592" i="4" s="1"/>
  <c r="L712" i="4"/>
  <c r="J714" i="4" l="1"/>
  <c r="O713" i="4"/>
  <c r="L713" i="4"/>
  <c r="T593" i="4"/>
  <c r="V593" i="4" s="1"/>
  <c r="S829" i="4"/>
  <c r="U708" i="4"/>
  <c r="S830" i="4" l="1"/>
  <c r="U709" i="4"/>
  <c r="J715" i="4"/>
  <c r="O714" i="4"/>
  <c r="T594" i="4"/>
  <c r="V594" i="4" s="1"/>
  <c r="L714" i="4"/>
  <c r="J716" i="4" l="1"/>
  <c r="L715" i="4"/>
  <c r="T595" i="4"/>
  <c r="V595" i="4" s="1"/>
  <c r="O715" i="4"/>
  <c r="S831" i="4"/>
  <c r="U710" i="4"/>
  <c r="S832" i="4" l="1"/>
  <c r="U711" i="4"/>
  <c r="L716" i="4"/>
  <c r="J717" i="4"/>
  <c r="O716" i="4"/>
  <c r="T596" i="4"/>
  <c r="V596" i="4" s="1"/>
  <c r="O717" i="4" l="1"/>
  <c r="T597" i="4"/>
  <c r="V597" i="4" s="1"/>
  <c r="J718" i="4"/>
  <c r="L717" i="4"/>
  <c r="U712" i="4"/>
  <c r="S833" i="4"/>
  <c r="S834" i="4" l="1"/>
  <c r="U713" i="4"/>
  <c r="O718" i="4"/>
  <c r="L718" i="4"/>
  <c r="J719" i="4"/>
  <c r="T598" i="4"/>
  <c r="V598" i="4" s="1"/>
  <c r="O719" i="4" l="1"/>
  <c r="T599" i="4"/>
  <c r="V599" i="4" s="1"/>
  <c r="J720" i="4"/>
  <c r="L719" i="4"/>
  <c r="S835" i="4"/>
  <c r="U714" i="4"/>
  <c r="U715" i="4" l="1"/>
  <c r="S836" i="4"/>
  <c r="J721" i="4"/>
  <c r="O720" i="4"/>
  <c r="T600" i="4"/>
  <c r="V600" i="4" s="1"/>
  <c r="L720" i="4"/>
  <c r="J722" i="4" l="1"/>
  <c r="O721" i="4"/>
  <c r="T601" i="4"/>
  <c r="V601" i="4" s="1"/>
  <c r="L721" i="4"/>
  <c r="S837" i="4"/>
  <c r="U716" i="4"/>
  <c r="S838" i="4" l="1"/>
  <c r="U717" i="4"/>
  <c r="J723" i="4"/>
  <c r="L722" i="4"/>
  <c r="O722" i="4"/>
  <c r="T602" i="4"/>
  <c r="V602" i="4" s="1"/>
  <c r="L723" i="4" l="1"/>
  <c r="J724" i="4"/>
  <c r="O723" i="4"/>
  <c r="T603" i="4"/>
  <c r="V603" i="4" s="1"/>
  <c r="S839" i="4"/>
  <c r="U718" i="4"/>
  <c r="S840" i="4" l="1"/>
  <c r="U719" i="4"/>
  <c r="L724" i="4"/>
  <c r="J725" i="4"/>
  <c r="O724" i="4"/>
  <c r="T604" i="4"/>
  <c r="V604" i="4" s="1"/>
  <c r="O725" i="4" l="1"/>
  <c r="T605" i="4"/>
  <c r="V605" i="4" s="1"/>
  <c r="J726" i="4"/>
  <c r="L725" i="4"/>
  <c r="S841" i="4"/>
  <c r="U720" i="4"/>
  <c r="S842" i="4" l="1"/>
  <c r="U721" i="4"/>
  <c r="O726" i="4"/>
  <c r="L726" i="4"/>
  <c r="J727" i="4"/>
  <c r="T606" i="4"/>
  <c r="V606" i="4" s="1"/>
  <c r="O727" i="4" l="1"/>
  <c r="T607" i="4"/>
  <c r="V607" i="4" s="1"/>
  <c r="J728" i="4"/>
  <c r="L727" i="4"/>
  <c r="U722" i="4"/>
  <c r="S843" i="4"/>
  <c r="S844" i="4" l="1"/>
  <c r="U723" i="4"/>
  <c r="J729" i="4"/>
  <c r="O728" i="4"/>
  <c r="T608" i="4"/>
  <c r="V608" i="4" s="1"/>
  <c r="L728" i="4"/>
  <c r="J730" i="4" l="1"/>
  <c r="L729" i="4"/>
  <c r="T609" i="4"/>
  <c r="V609" i="4" s="1"/>
  <c r="O729" i="4"/>
  <c r="S845" i="4"/>
  <c r="U724" i="4"/>
  <c r="S846" i="4" l="1"/>
  <c r="U725" i="4"/>
  <c r="L730" i="4"/>
  <c r="J731" i="4"/>
  <c r="O730" i="4"/>
  <c r="T610" i="4"/>
  <c r="V610" i="4" s="1"/>
  <c r="L731" i="4" l="1"/>
  <c r="J732" i="4"/>
  <c r="O731" i="4"/>
  <c r="T611" i="4"/>
  <c r="V611" i="4" s="1"/>
  <c r="S847" i="4"/>
  <c r="U726" i="4"/>
  <c r="S848" i="4" l="1"/>
  <c r="U727" i="4"/>
  <c r="O732" i="4"/>
  <c r="T612" i="4"/>
  <c r="V612" i="4" s="1"/>
  <c r="J733" i="4"/>
  <c r="L732" i="4"/>
  <c r="O733" i="4" l="1"/>
  <c r="L733" i="4"/>
  <c r="J734" i="4"/>
  <c r="T613" i="4"/>
  <c r="V613" i="4" s="1"/>
  <c r="S849" i="4"/>
  <c r="U728" i="4"/>
  <c r="O734" i="4" l="1"/>
  <c r="T614" i="4"/>
  <c r="V614" i="4" s="1"/>
  <c r="J735" i="4"/>
  <c r="L734" i="4"/>
  <c r="U729" i="4"/>
  <c r="S850" i="4"/>
  <c r="S851" i="4" l="1"/>
  <c r="U730" i="4"/>
  <c r="J736" i="4"/>
  <c r="O735" i="4"/>
  <c r="L735" i="4"/>
  <c r="T615" i="4"/>
  <c r="V615" i="4" s="1"/>
  <c r="J737" i="4" l="1"/>
  <c r="O736" i="4"/>
  <c r="T616" i="4"/>
  <c r="V616" i="4" s="1"/>
  <c r="L736" i="4"/>
  <c r="S852" i="4"/>
  <c r="U731" i="4"/>
  <c r="S853" i="4" l="1"/>
  <c r="U732" i="4"/>
  <c r="J738" i="4"/>
  <c r="L737" i="4"/>
  <c r="T617" i="4"/>
  <c r="V617" i="4" s="1"/>
  <c r="O737" i="4"/>
  <c r="L738" i="4" l="1"/>
  <c r="J739" i="4"/>
  <c r="O738" i="4"/>
  <c r="T618" i="4"/>
  <c r="V618" i="4" s="1"/>
  <c r="S854" i="4"/>
  <c r="U733" i="4"/>
  <c r="S855" i="4" l="1"/>
  <c r="U734" i="4"/>
  <c r="L739" i="4"/>
  <c r="J740" i="4"/>
  <c r="O739" i="4"/>
  <c r="T619" i="4"/>
  <c r="V619" i="4" s="1"/>
  <c r="O740" i="4" l="1"/>
  <c r="T620" i="4"/>
  <c r="V620" i="4" s="1"/>
  <c r="J741" i="4"/>
  <c r="L740" i="4"/>
  <c r="S856" i="4"/>
  <c r="U735" i="4"/>
  <c r="S857" i="4" l="1"/>
  <c r="U736" i="4"/>
  <c r="O741" i="4"/>
  <c r="T621" i="4"/>
  <c r="V621" i="4" s="1"/>
  <c r="J742" i="4"/>
  <c r="L741" i="4"/>
  <c r="J743" i="4" l="1"/>
  <c r="O742" i="4"/>
  <c r="L742" i="4"/>
  <c r="T622" i="4"/>
  <c r="V622" i="4" s="1"/>
  <c r="U737" i="4"/>
  <c r="S858" i="4"/>
  <c r="S859" i="4" l="1"/>
  <c r="U738" i="4"/>
  <c r="J744" i="4"/>
  <c r="O743" i="4"/>
  <c r="T623" i="4"/>
  <c r="V623" i="4" s="1"/>
  <c r="L743" i="4"/>
  <c r="J745" i="4" l="1"/>
  <c r="L744" i="4"/>
  <c r="O744" i="4"/>
  <c r="T624" i="4"/>
  <c r="V624" i="4" s="1"/>
  <c r="S860" i="4"/>
  <c r="U739" i="4"/>
  <c r="S861" i="4" l="1"/>
  <c r="U740" i="4"/>
  <c r="L745" i="4"/>
  <c r="J746" i="4"/>
  <c r="O745" i="4"/>
  <c r="T625" i="4"/>
  <c r="V625" i="4" s="1"/>
  <c r="L746" i="4" l="1"/>
  <c r="T626" i="4"/>
  <c r="V626" i="4" s="1"/>
  <c r="J747" i="4"/>
  <c r="O746" i="4"/>
  <c r="S862" i="4"/>
  <c r="U741" i="4"/>
  <c r="S863" i="4" l="1"/>
  <c r="U742" i="4"/>
  <c r="O747" i="4"/>
  <c r="T627" i="4"/>
  <c r="V627" i="4" s="1"/>
  <c r="J748" i="4"/>
  <c r="L747" i="4"/>
  <c r="O748" i="4" l="1"/>
  <c r="L748" i="4"/>
  <c r="J749" i="4"/>
  <c r="T628" i="4"/>
  <c r="V628" i="4" s="1"/>
  <c r="S864" i="4"/>
  <c r="U743" i="4"/>
  <c r="S865" i="4" l="1"/>
  <c r="U744" i="4"/>
  <c r="O749" i="4"/>
  <c r="T629" i="4"/>
  <c r="V629" i="4" s="1"/>
  <c r="J750" i="4"/>
  <c r="L749" i="4"/>
  <c r="J751" i="4" l="1"/>
  <c r="O750" i="4"/>
  <c r="T630" i="4"/>
  <c r="V630" i="4" s="1"/>
  <c r="L750" i="4"/>
  <c r="S866" i="4"/>
  <c r="U745" i="4"/>
  <c r="S867" i="4" l="1"/>
  <c r="U746" i="4"/>
  <c r="L751" i="4"/>
  <c r="J752" i="4"/>
  <c r="O751" i="4"/>
  <c r="T631" i="4"/>
  <c r="V631" i="4" s="1"/>
  <c r="O752" i="4" l="1"/>
  <c r="L752" i="4"/>
  <c r="J753" i="4"/>
  <c r="T632" i="4"/>
  <c r="V632" i="4" s="1"/>
  <c r="S868" i="4"/>
  <c r="U747" i="4"/>
  <c r="S869" i="4" l="1"/>
  <c r="U748" i="4"/>
  <c r="T633" i="4"/>
  <c r="V633" i="4" s="1"/>
  <c r="J754" i="4"/>
  <c r="O753" i="4"/>
  <c r="L753" i="4"/>
  <c r="O754" i="4" l="1"/>
  <c r="L754" i="4"/>
  <c r="T634" i="4"/>
  <c r="V634" i="4" s="1"/>
  <c r="J755" i="4"/>
  <c r="S870" i="4"/>
  <c r="U749" i="4"/>
  <c r="O755" i="4" l="1"/>
  <c r="J756" i="4"/>
  <c r="T635" i="4"/>
  <c r="V635" i="4" s="1"/>
  <c r="L755" i="4"/>
  <c r="S871" i="4"/>
  <c r="U750" i="4"/>
  <c r="J757" i="4" l="1"/>
  <c r="O756" i="4"/>
  <c r="T636" i="4"/>
  <c r="V636" i="4" s="1"/>
  <c r="L756" i="4"/>
  <c r="S872" i="4"/>
  <c r="U751" i="4"/>
  <c r="U752" i="4" l="1"/>
  <c r="S873" i="4"/>
  <c r="J758" i="4"/>
  <c r="O757" i="4"/>
  <c r="T637" i="4"/>
  <c r="V637" i="4" s="1"/>
  <c r="L757" i="4"/>
  <c r="L758" i="4" l="1"/>
  <c r="T638" i="4"/>
  <c r="V638" i="4" s="1"/>
  <c r="O758" i="4"/>
  <c r="J759" i="4"/>
  <c r="S874" i="4"/>
  <c r="U753" i="4"/>
  <c r="S875" i="4" l="1"/>
  <c r="U754" i="4"/>
  <c r="J760" i="4"/>
  <c r="O759" i="4"/>
  <c r="L759" i="4"/>
  <c r="T639" i="4"/>
  <c r="V639" i="4" s="1"/>
  <c r="T640" i="4" l="1"/>
  <c r="V640" i="4" s="1"/>
  <c r="J761" i="4"/>
  <c r="O760" i="4"/>
  <c r="L760" i="4"/>
  <c r="S876" i="4"/>
  <c r="U755" i="4"/>
  <c r="S877" i="4" l="1"/>
  <c r="U756" i="4"/>
  <c r="J762" i="4"/>
  <c r="O761" i="4"/>
  <c r="T641" i="4"/>
  <c r="V641" i="4" s="1"/>
  <c r="L761" i="4"/>
  <c r="O762" i="4" l="1"/>
  <c r="T642" i="4"/>
  <c r="V642" i="4" s="1"/>
  <c r="J763" i="4"/>
  <c r="L762" i="4"/>
  <c r="S878" i="4"/>
  <c r="U757" i="4"/>
  <c r="S879" i="4" l="1"/>
  <c r="U758" i="4"/>
  <c r="O763" i="4"/>
  <c r="L763" i="4"/>
  <c r="J764" i="4"/>
  <c r="T643" i="4"/>
  <c r="V643" i="4" s="1"/>
  <c r="J765" i="4" l="1"/>
  <c r="O764" i="4"/>
  <c r="T644" i="4"/>
  <c r="V644" i="4" s="1"/>
  <c r="L764" i="4"/>
  <c r="U759" i="4"/>
  <c r="S880" i="4"/>
  <c r="S881" i="4" l="1"/>
  <c r="U760" i="4"/>
  <c r="O765" i="4"/>
  <c r="J766" i="4"/>
  <c r="L765" i="4"/>
  <c r="T645" i="4"/>
  <c r="V645" i="4" s="1"/>
  <c r="J767" i="4" l="1"/>
  <c r="O766" i="4"/>
  <c r="L766" i="4"/>
  <c r="T646" i="4"/>
  <c r="V646" i="4" s="1"/>
  <c r="S882" i="4"/>
  <c r="U761" i="4"/>
  <c r="S883" i="4" l="1"/>
  <c r="U762" i="4"/>
  <c r="T647" i="4"/>
  <c r="V647" i="4" s="1"/>
  <c r="J768" i="4"/>
  <c r="O767" i="4"/>
  <c r="L767" i="4"/>
  <c r="J769" i="4" l="1"/>
  <c r="T648" i="4"/>
  <c r="V648" i="4" s="1"/>
  <c r="O768" i="4"/>
  <c r="L768" i="4"/>
  <c r="S884" i="4"/>
  <c r="U763" i="4"/>
  <c r="S885" i="4" l="1"/>
  <c r="U764" i="4"/>
  <c r="O769" i="4"/>
  <c r="T649" i="4"/>
  <c r="V649" i="4" s="1"/>
  <c r="J770" i="4"/>
  <c r="L769" i="4"/>
  <c r="O770" i="4" l="1"/>
  <c r="J771" i="4"/>
  <c r="L770" i="4"/>
  <c r="T650" i="4"/>
  <c r="V650" i="4" s="1"/>
  <c r="S886" i="4"/>
  <c r="U765" i="4"/>
  <c r="U766" i="4" l="1"/>
  <c r="S887" i="4"/>
  <c r="T651" i="4"/>
  <c r="V651" i="4" s="1"/>
  <c r="J772" i="4"/>
  <c r="O771" i="4"/>
  <c r="L771" i="4"/>
  <c r="J773" i="4" l="1"/>
  <c r="O772" i="4"/>
  <c r="T652" i="4"/>
  <c r="V652" i="4" s="1"/>
  <c r="L772" i="4"/>
  <c r="S888" i="4"/>
  <c r="U767" i="4"/>
  <c r="S889" i="4" l="1"/>
  <c r="U768" i="4"/>
  <c r="J774" i="4"/>
  <c r="O773" i="4"/>
  <c r="T653" i="4"/>
  <c r="V653" i="4" s="1"/>
  <c r="L773" i="4"/>
  <c r="L774" i="4" l="1"/>
  <c r="J775" i="4"/>
  <c r="O774" i="4"/>
  <c r="T654" i="4"/>
  <c r="V654" i="4" s="1"/>
  <c r="S890" i="4"/>
  <c r="U769" i="4"/>
  <c r="S891" i="4" l="1"/>
  <c r="U770" i="4"/>
  <c r="T655" i="4"/>
  <c r="V655" i="4" s="1"/>
  <c r="J776" i="4"/>
  <c r="O775" i="4"/>
  <c r="L775" i="4"/>
  <c r="O776" i="4" l="1"/>
  <c r="J777" i="4"/>
  <c r="T656" i="4"/>
  <c r="V656" i="4" s="1"/>
  <c r="L776" i="4"/>
  <c r="S892" i="4"/>
  <c r="U771" i="4"/>
  <c r="S893" i="4" l="1"/>
  <c r="U772" i="4"/>
  <c r="O777" i="4"/>
  <c r="L777" i="4"/>
  <c r="J778" i="4"/>
  <c r="T657" i="4"/>
  <c r="V657" i="4" s="1"/>
  <c r="J779" i="4" l="1"/>
  <c r="O778" i="4"/>
  <c r="T658" i="4"/>
  <c r="V658" i="4" s="1"/>
  <c r="L778" i="4"/>
  <c r="S894" i="4"/>
  <c r="U773" i="4"/>
  <c r="S895" i="4" l="1"/>
  <c r="U774" i="4"/>
  <c r="J780" i="4"/>
  <c r="L779" i="4"/>
  <c r="O779" i="4"/>
  <c r="T659" i="4"/>
  <c r="V659" i="4" s="1"/>
  <c r="J781" i="4" l="1"/>
  <c r="O780" i="4"/>
  <c r="T660" i="4"/>
  <c r="V660" i="4" s="1"/>
  <c r="L780" i="4"/>
  <c r="U775" i="4"/>
  <c r="S896" i="4"/>
  <c r="S897" i="4" l="1"/>
  <c r="U776" i="4"/>
  <c r="J782" i="4"/>
  <c r="O781" i="4"/>
  <c r="L781" i="4"/>
  <c r="T661" i="4"/>
  <c r="V661" i="4" s="1"/>
  <c r="T662" i="4" l="1"/>
  <c r="V662" i="4" s="1"/>
  <c r="J783" i="4"/>
  <c r="O782" i="4"/>
  <c r="L782" i="4"/>
  <c r="S898" i="4"/>
  <c r="U777" i="4"/>
  <c r="S899" i="4" l="1"/>
  <c r="U778" i="4"/>
  <c r="J784" i="4"/>
  <c r="T663" i="4"/>
  <c r="V663" i="4" s="1"/>
  <c r="O783" i="4"/>
  <c r="L783" i="4"/>
  <c r="O784" i="4" l="1"/>
  <c r="J785" i="4"/>
  <c r="T664" i="4"/>
  <c r="V664" i="4" s="1"/>
  <c r="L784" i="4"/>
  <c r="S900" i="4"/>
  <c r="U779" i="4"/>
  <c r="O785" i="4" l="1"/>
  <c r="L785" i="4"/>
  <c r="T665" i="4"/>
  <c r="V665" i="4" s="1"/>
  <c r="J786" i="4"/>
  <c r="S901" i="4"/>
  <c r="U780" i="4"/>
  <c r="J787" i="4" l="1"/>
  <c r="O786" i="4"/>
  <c r="T666" i="4"/>
  <c r="V666" i="4" s="1"/>
  <c r="L786" i="4"/>
  <c r="U781" i="4"/>
  <c r="S902" i="4"/>
  <c r="U782" i="4" l="1"/>
  <c r="S903" i="4"/>
  <c r="J788" i="4"/>
  <c r="O787" i="4"/>
  <c r="L787" i="4"/>
  <c r="T667" i="4"/>
  <c r="V667" i="4" s="1"/>
  <c r="O788" i="4" l="1"/>
  <c r="J789" i="4"/>
  <c r="T668" i="4"/>
  <c r="V668" i="4" s="1"/>
  <c r="L788" i="4"/>
  <c r="S904" i="4"/>
  <c r="U783" i="4"/>
  <c r="S905" i="4" l="1"/>
  <c r="U784" i="4"/>
  <c r="T669" i="4"/>
  <c r="V669" i="4" s="1"/>
  <c r="J790" i="4"/>
  <c r="O789" i="4"/>
  <c r="L789" i="4"/>
  <c r="J791" i="4" l="1"/>
  <c r="O790" i="4"/>
  <c r="T670" i="4"/>
  <c r="V670" i="4" s="1"/>
  <c r="L790" i="4"/>
  <c r="S906" i="4"/>
  <c r="U785" i="4"/>
  <c r="S907" i="4" l="1"/>
  <c r="U786" i="4"/>
  <c r="O791" i="4"/>
  <c r="L791" i="4"/>
  <c r="T671" i="4"/>
  <c r="V671" i="4" s="1"/>
  <c r="J792" i="4"/>
  <c r="O792" i="4" l="1"/>
  <c r="J793" i="4"/>
  <c r="T672" i="4"/>
  <c r="V672" i="4" s="1"/>
  <c r="L792" i="4"/>
  <c r="S908" i="4"/>
  <c r="U787" i="4"/>
  <c r="J794" i="4" l="1"/>
  <c r="O793" i="4"/>
  <c r="T673" i="4"/>
  <c r="V673" i="4" s="1"/>
  <c r="L793" i="4"/>
  <c r="S909" i="4"/>
  <c r="U788" i="4"/>
  <c r="S910" i="4" l="1"/>
  <c r="U789" i="4"/>
  <c r="J795" i="4"/>
  <c r="O794" i="4"/>
  <c r="T674" i="4"/>
  <c r="V674" i="4" s="1"/>
  <c r="L794" i="4"/>
  <c r="J796" i="4" l="1"/>
  <c r="O795" i="4"/>
  <c r="T675" i="4"/>
  <c r="V675" i="4" s="1"/>
  <c r="L795" i="4"/>
  <c r="S911" i="4"/>
  <c r="U790" i="4"/>
  <c r="S912" i="4" l="1"/>
  <c r="U791" i="4"/>
  <c r="O796" i="4"/>
  <c r="J797" i="4"/>
  <c r="L796" i="4"/>
  <c r="T676" i="4"/>
  <c r="V676" i="4" s="1"/>
  <c r="J798" i="4" l="1"/>
  <c r="T677" i="4"/>
  <c r="V677" i="4" s="1"/>
  <c r="O797" i="4"/>
  <c r="L797" i="4"/>
  <c r="S913" i="4"/>
  <c r="U792" i="4"/>
  <c r="S914" i="4" l="1"/>
  <c r="U793" i="4"/>
  <c r="O798" i="4"/>
  <c r="J799" i="4"/>
  <c r="T678" i="4"/>
  <c r="V678" i="4" s="1"/>
  <c r="L798" i="4"/>
  <c r="O799" i="4" l="1"/>
  <c r="L799" i="4"/>
  <c r="J800" i="4"/>
  <c r="T679" i="4"/>
  <c r="V679" i="4" s="1"/>
  <c r="S915" i="4"/>
  <c r="U794" i="4"/>
  <c r="S916" i="4" l="1"/>
  <c r="U795" i="4"/>
  <c r="J801" i="4"/>
  <c r="O800" i="4"/>
  <c r="L800" i="4"/>
  <c r="T680" i="4"/>
  <c r="V680" i="4" s="1"/>
  <c r="J802" i="4" l="1"/>
  <c r="O801" i="4"/>
  <c r="L801" i="4"/>
  <c r="T681" i="4"/>
  <c r="V681" i="4" s="1"/>
  <c r="U796" i="4"/>
  <c r="S917" i="4"/>
  <c r="S918" i="4" l="1"/>
  <c r="U797" i="4"/>
  <c r="J803" i="4"/>
  <c r="O802" i="4"/>
  <c r="L802" i="4"/>
  <c r="T682" i="4"/>
  <c r="V682" i="4" s="1"/>
  <c r="L803" i="4" l="1"/>
  <c r="J804" i="4"/>
  <c r="O803" i="4"/>
  <c r="T683" i="4"/>
  <c r="V683" i="4" s="1"/>
  <c r="S919" i="4"/>
  <c r="U798" i="4"/>
  <c r="S920" i="4" l="1"/>
  <c r="U799" i="4"/>
  <c r="O804" i="4"/>
  <c r="J805" i="4"/>
  <c r="T684" i="4"/>
  <c r="V684" i="4" s="1"/>
  <c r="L804" i="4"/>
  <c r="O805" i="4" l="1"/>
  <c r="J806" i="4"/>
  <c r="T685" i="4"/>
  <c r="V685" i="4" s="1"/>
  <c r="L805" i="4"/>
  <c r="S921" i="4"/>
  <c r="U800" i="4"/>
  <c r="S922" i="4" l="1"/>
  <c r="U801" i="4"/>
  <c r="O806" i="4"/>
  <c r="T686" i="4"/>
  <c r="V686" i="4" s="1"/>
  <c r="L806" i="4"/>
  <c r="J807" i="4"/>
  <c r="J808" i="4" l="1"/>
  <c r="O807" i="4"/>
  <c r="L807" i="4"/>
  <c r="T687" i="4"/>
  <c r="V687" i="4" s="1"/>
  <c r="U802" i="4"/>
  <c r="S923" i="4"/>
  <c r="S924" i="4" l="1"/>
  <c r="U803" i="4"/>
  <c r="J809" i="4"/>
  <c r="O808" i="4"/>
  <c r="T688" i="4"/>
  <c r="V688" i="4" s="1"/>
  <c r="L808" i="4"/>
  <c r="J810" i="4" l="1"/>
  <c r="O809" i="4"/>
  <c r="T689" i="4"/>
  <c r="V689" i="4" s="1"/>
  <c r="L809" i="4"/>
  <c r="U804" i="4"/>
  <c r="S925" i="4"/>
  <c r="S926" i="4" l="1"/>
  <c r="U805" i="4"/>
  <c r="L810" i="4"/>
  <c r="J811" i="4"/>
  <c r="O810" i="4"/>
  <c r="T690" i="4"/>
  <c r="V690" i="4" s="1"/>
  <c r="L811" i="4" l="1"/>
  <c r="J812" i="4"/>
  <c r="O811" i="4"/>
  <c r="T691" i="4"/>
  <c r="V691" i="4" s="1"/>
  <c r="S927" i="4"/>
  <c r="U806" i="4"/>
  <c r="U807" i="4" l="1"/>
  <c r="S928" i="4"/>
  <c r="O812" i="4"/>
  <c r="J813" i="4"/>
  <c r="T692" i="4"/>
  <c r="V692" i="4" s="1"/>
  <c r="L812" i="4"/>
  <c r="O813" i="4" l="1"/>
  <c r="T693" i="4"/>
  <c r="V693" i="4" s="1"/>
  <c r="L813" i="4"/>
  <c r="J814" i="4"/>
  <c r="S929" i="4"/>
  <c r="U808" i="4"/>
  <c r="S930" i="4" l="1"/>
  <c r="U809" i="4"/>
  <c r="J815" i="4"/>
  <c r="O814" i="4"/>
  <c r="L814" i="4"/>
  <c r="T694" i="4"/>
  <c r="V694" i="4" s="1"/>
  <c r="J816" i="4" l="1"/>
  <c r="O815" i="4"/>
  <c r="T695" i="4"/>
  <c r="V695" i="4" s="1"/>
  <c r="L815" i="4"/>
  <c r="U810" i="4"/>
  <c r="S931" i="4"/>
  <c r="U811" i="4" l="1"/>
  <c r="S932" i="4"/>
  <c r="J817" i="4"/>
  <c r="O816" i="4"/>
  <c r="L816" i="4"/>
  <c r="T696" i="4"/>
  <c r="V696" i="4" s="1"/>
  <c r="L817" i="4" l="1"/>
  <c r="J818" i="4"/>
  <c r="O817" i="4"/>
  <c r="T697" i="4"/>
  <c r="V697" i="4" s="1"/>
  <c r="S933" i="4"/>
  <c r="U812" i="4"/>
  <c r="S934" i="4" l="1"/>
  <c r="U813" i="4"/>
  <c r="L818" i="4"/>
  <c r="J819" i="4"/>
  <c r="O818" i="4"/>
  <c r="T698" i="4"/>
  <c r="V698" i="4" s="1"/>
  <c r="O819" i="4" l="1"/>
  <c r="J820" i="4"/>
  <c r="T699" i="4"/>
  <c r="V699" i="4" s="1"/>
  <c r="L819" i="4"/>
  <c r="S935" i="4"/>
  <c r="U814" i="4"/>
  <c r="O820" i="4" l="1"/>
  <c r="J821" i="4"/>
  <c r="T700" i="4"/>
  <c r="V700" i="4" s="1"/>
  <c r="L820" i="4"/>
  <c r="S936" i="4"/>
  <c r="U815" i="4"/>
  <c r="S937" i="4" l="1"/>
  <c r="U816" i="4"/>
  <c r="O821" i="4"/>
  <c r="T701" i="4"/>
  <c r="V701" i="4" s="1"/>
  <c r="L821" i="4"/>
  <c r="J822" i="4"/>
  <c r="J823" i="4" l="1"/>
  <c r="O822" i="4"/>
  <c r="L822" i="4"/>
  <c r="T702" i="4"/>
  <c r="V702" i="4" s="1"/>
  <c r="U817" i="4"/>
  <c r="S938" i="4"/>
  <c r="U818" i="4" l="1"/>
  <c r="S939" i="4"/>
  <c r="J824" i="4"/>
  <c r="O823" i="4"/>
  <c r="T703" i="4"/>
  <c r="V703" i="4" s="1"/>
  <c r="L823" i="4"/>
  <c r="J825" i="4" l="1"/>
  <c r="O824" i="4"/>
  <c r="L824" i="4"/>
  <c r="T704" i="4"/>
  <c r="V704" i="4" s="1"/>
  <c r="S940" i="4"/>
  <c r="U819" i="4"/>
  <c r="S941" i="4" l="1"/>
  <c r="U820" i="4"/>
  <c r="L825" i="4"/>
  <c r="J826" i="4"/>
  <c r="O825" i="4"/>
  <c r="T705" i="4"/>
  <c r="V705" i="4" s="1"/>
  <c r="O826" i="4" l="1"/>
  <c r="J827" i="4"/>
  <c r="T706" i="4"/>
  <c r="V706" i="4" s="1"/>
  <c r="L826" i="4"/>
  <c r="S942" i="4"/>
  <c r="U821" i="4"/>
  <c r="S943" i="4" l="1"/>
  <c r="U822" i="4"/>
  <c r="O827" i="4"/>
  <c r="J828" i="4"/>
  <c r="T707" i="4"/>
  <c r="V707" i="4" s="1"/>
  <c r="L827" i="4"/>
  <c r="O828" i="4" l="1"/>
  <c r="T708" i="4"/>
  <c r="V708" i="4" s="1"/>
  <c r="L828" i="4"/>
  <c r="J829" i="4"/>
  <c r="S944" i="4"/>
  <c r="U823" i="4"/>
  <c r="U824" i="4" l="1"/>
  <c r="S945" i="4"/>
  <c r="J830" i="4"/>
  <c r="O829" i="4"/>
  <c r="L829" i="4"/>
  <c r="T709" i="4"/>
  <c r="V709" i="4" s="1"/>
  <c r="J831" i="4" l="1"/>
  <c r="O830" i="4"/>
  <c r="T710" i="4"/>
  <c r="V710" i="4" s="1"/>
  <c r="L830" i="4"/>
  <c r="S946" i="4"/>
  <c r="U825" i="4"/>
  <c r="U826" i="4" l="1"/>
  <c r="S947" i="4"/>
  <c r="J832" i="4"/>
  <c r="O831" i="4"/>
  <c r="L831" i="4"/>
  <c r="T711" i="4"/>
  <c r="V711" i="4" s="1"/>
  <c r="L832" i="4" l="1"/>
  <c r="J833" i="4"/>
  <c r="O832" i="4"/>
  <c r="T712" i="4"/>
  <c r="V712" i="4" s="1"/>
  <c r="S948" i="4"/>
  <c r="U827" i="4"/>
  <c r="S949" i="4" l="1"/>
  <c r="U828" i="4"/>
  <c r="L833" i="4"/>
  <c r="J834" i="4"/>
  <c r="O833" i="4"/>
  <c r="T713" i="4"/>
  <c r="V713" i="4" s="1"/>
  <c r="O834" i="4" l="1"/>
  <c r="J835" i="4"/>
  <c r="T714" i="4"/>
  <c r="V714" i="4" s="1"/>
  <c r="L834" i="4"/>
  <c r="S950" i="4"/>
  <c r="U829" i="4"/>
  <c r="S951" i="4" l="1"/>
  <c r="U830" i="4"/>
  <c r="O835" i="4"/>
  <c r="J836" i="4"/>
  <c r="T715" i="4"/>
  <c r="V715" i="4" s="1"/>
  <c r="L835" i="4"/>
  <c r="J837" i="4" l="1"/>
  <c r="O836" i="4"/>
  <c r="L836" i="4"/>
  <c r="T716" i="4"/>
  <c r="V716" i="4" s="1"/>
  <c r="S952" i="4"/>
  <c r="U831" i="4"/>
  <c r="U832" i="4" l="1"/>
  <c r="S953" i="4"/>
  <c r="J838" i="4"/>
  <c r="O837" i="4"/>
  <c r="T717" i="4"/>
  <c r="V717" i="4" s="1"/>
  <c r="L837" i="4"/>
  <c r="J839" i="4" l="1"/>
  <c r="O838" i="4"/>
  <c r="L838" i="4"/>
  <c r="T718" i="4"/>
  <c r="V718" i="4" s="1"/>
  <c r="S954" i="4"/>
  <c r="U833" i="4"/>
  <c r="U834" i="4" l="1"/>
  <c r="S955" i="4"/>
  <c r="L839" i="4"/>
  <c r="J840" i="4"/>
  <c r="O839" i="4"/>
  <c r="T719" i="4"/>
  <c r="V719" i="4" s="1"/>
  <c r="L840" i="4" l="1"/>
  <c r="J841" i="4"/>
  <c r="O840" i="4"/>
  <c r="T720" i="4"/>
  <c r="V720" i="4" s="1"/>
  <c r="S956" i="4"/>
  <c r="U835" i="4"/>
  <c r="S957" i="4" l="1"/>
  <c r="U836" i="4"/>
  <c r="O841" i="4"/>
  <c r="J842" i="4"/>
  <c r="T721" i="4"/>
  <c r="V721" i="4" s="1"/>
  <c r="L841" i="4"/>
  <c r="O842" i="4" l="1"/>
  <c r="J843" i="4"/>
  <c r="T722" i="4"/>
  <c r="V722" i="4" s="1"/>
  <c r="L842" i="4"/>
  <c r="S958" i="4"/>
  <c r="U837" i="4"/>
  <c r="O843" i="4" l="1"/>
  <c r="L843" i="4"/>
  <c r="J844" i="4"/>
  <c r="T723" i="4"/>
  <c r="V723" i="4" s="1"/>
  <c r="S959" i="4"/>
  <c r="U838" i="4"/>
  <c r="U839" i="4" l="1"/>
  <c r="S960" i="4"/>
  <c r="J845" i="4"/>
  <c r="O844" i="4"/>
  <c r="L844" i="4"/>
  <c r="T724" i="4"/>
  <c r="V724" i="4" s="1"/>
  <c r="U840" i="4" l="1"/>
  <c r="S961" i="4"/>
  <c r="J846" i="4"/>
  <c r="O845" i="4"/>
  <c r="T725" i="4"/>
  <c r="V725" i="4" s="1"/>
  <c r="L845" i="4"/>
  <c r="J847" i="4" l="1"/>
  <c r="O846" i="4"/>
  <c r="L846" i="4"/>
  <c r="T726" i="4"/>
  <c r="V726" i="4" s="1"/>
  <c r="U841" i="4"/>
  <c r="S962" i="4"/>
  <c r="S963" i="4" l="1"/>
  <c r="U842" i="4"/>
  <c r="L847" i="4"/>
  <c r="J848" i="4"/>
  <c r="O847" i="4"/>
  <c r="T727" i="4"/>
  <c r="V727" i="4" s="1"/>
  <c r="L848" i="4" l="1"/>
  <c r="J849" i="4"/>
  <c r="O848" i="4"/>
  <c r="T728" i="4"/>
  <c r="V728" i="4" s="1"/>
  <c r="S964" i="4"/>
  <c r="U843" i="4"/>
  <c r="S965" i="4" l="1"/>
  <c r="U844" i="4"/>
  <c r="O849" i="4"/>
  <c r="J850" i="4"/>
  <c r="T729" i="4"/>
  <c r="V729" i="4" s="1"/>
  <c r="L849" i="4"/>
  <c r="O850" i="4" l="1"/>
  <c r="L850" i="4"/>
  <c r="J851" i="4"/>
  <c r="T730" i="4"/>
  <c r="V730" i="4" s="1"/>
  <c r="S966" i="4"/>
  <c r="U845" i="4"/>
  <c r="S967" i="4" l="1"/>
  <c r="U846" i="4"/>
  <c r="J852" i="4"/>
  <c r="O851" i="4"/>
  <c r="L851" i="4"/>
  <c r="T731" i="4"/>
  <c r="V731" i="4" s="1"/>
  <c r="J853" i="4" l="1"/>
  <c r="O852" i="4"/>
  <c r="T732" i="4"/>
  <c r="V732" i="4" s="1"/>
  <c r="L852" i="4"/>
  <c r="S968" i="4"/>
  <c r="U847" i="4"/>
  <c r="S969" i="4" l="1"/>
  <c r="U848" i="4"/>
  <c r="J854" i="4"/>
  <c r="O853" i="4"/>
  <c r="L853" i="4"/>
  <c r="T733" i="4"/>
  <c r="V733" i="4" s="1"/>
  <c r="L854" i="4" l="1"/>
  <c r="J855" i="4"/>
  <c r="O854" i="4"/>
  <c r="T734" i="4"/>
  <c r="V734" i="4" s="1"/>
  <c r="S970" i="4"/>
  <c r="U849" i="4"/>
  <c r="S971" i="4" l="1"/>
  <c r="U850" i="4"/>
  <c r="L855" i="4"/>
  <c r="J856" i="4"/>
  <c r="O855" i="4"/>
  <c r="T735" i="4"/>
  <c r="V735" i="4" s="1"/>
  <c r="O856" i="4" l="1"/>
  <c r="J857" i="4"/>
  <c r="T736" i="4"/>
  <c r="V736" i="4" s="1"/>
  <c r="L856" i="4"/>
  <c r="S972" i="4"/>
  <c r="U851" i="4"/>
  <c r="O857" i="4" l="1"/>
  <c r="J858" i="4"/>
  <c r="T737" i="4"/>
  <c r="V737" i="4" s="1"/>
  <c r="L857" i="4"/>
  <c r="S973" i="4"/>
  <c r="U852" i="4"/>
  <c r="S974" i="4" l="1"/>
  <c r="U853" i="4"/>
  <c r="O858" i="4"/>
  <c r="L858" i="4"/>
  <c r="T738" i="4"/>
  <c r="V738" i="4" s="1"/>
  <c r="J859" i="4"/>
  <c r="J860" i="4" l="1"/>
  <c r="O859" i="4"/>
  <c r="L859" i="4"/>
  <c r="T739" i="4"/>
  <c r="V739" i="4" s="1"/>
  <c r="S975" i="4"/>
  <c r="U854" i="4"/>
  <c r="U855" i="4" l="1"/>
  <c r="S976" i="4"/>
  <c r="J861" i="4"/>
  <c r="O860" i="4"/>
  <c r="T740" i="4"/>
  <c r="V740" i="4" s="1"/>
  <c r="L860" i="4"/>
  <c r="L861" i="4" l="1"/>
  <c r="J862" i="4"/>
  <c r="O861" i="4"/>
  <c r="T741" i="4"/>
  <c r="V741" i="4" s="1"/>
  <c r="S977" i="4"/>
  <c r="U856" i="4"/>
  <c r="S978" i="4" l="1"/>
  <c r="U857" i="4"/>
  <c r="L862" i="4"/>
  <c r="J863" i="4"/>
  <c r="O862" i="4"/>
  <c r="T742" i="4"/>
  <c r="V742" i="4" s="1"/>
  <c r="O863" i="4" l="1"/>
  <c r="J864" i="4"/>
  <c r="T743" i="4"/>
  <c r="V743" i="4" s="1"/>
  <c r="L863" i="4"/>
  <c r="S979" i="4"/>
  <c r="U858" i="4"/>
  <c r="O864" i="4" l="1"/>
  <c r="J865" i="4"/>
  <c r="T744" i="4"/>
  <c r="V744" i="4" s="1"/>
  <c r="L864" i="4"/>
  <c r="S980" i="4"/>
  <c r="U859" i="4"/>
  <c r="O865" i="4" l="1"/>
  <c r="L865" i="4"/>
  <c r="T745" i="4"/>
  <c r="V745" i="4" s="1"/>
  <c r="J866" i="4"/>
  <c r="S981" i="4"/>
  <c r="U860" i="4"/>
  <c r="S982" i="4" l="1"/>
  <c r="U861" i="4"/>
  <c r="J867" i="4"/>
  <c r="O866" i="4"/>
  <c r="L866" i="4"/>
  <c r="T746" i="4"/>
  <c r="V746" i="4" s="1"/>
  <c r="J868" i="4" l="1"/>
  <c r="O867" i="4"/>
  <c r="T747" i="4"/>
  <c r="V747" i="4" s="1"/>
  <c r="L867" i="4"/>
  <c r="S983" i="4"/>
  <c r="U862" i="4"/>
  <c r="S984" i="4" l="1"/>
  <c r="U863" i="4"/>
  <c r="J869" i="4"/>
  <c r="O868" i="4"/>
  <c r="L868" i="4"/>
  <c r="T748" i="4"/>
  <c r="V748" i="4" s="1"/>
  <c r="L869" i="4" l="1"/>
  <c r="J870" i="4"/>
  <c r="O869" i="4"/>
  <c r="T749" i="4"/>
  <c r="V749" i="4" s="1"/>
  <c r="S985" i="4"/>
  <c r="U864" i="4"/>
  <c r="S986" i="4" l="1"/>
  <c r="U865" i="4"/>
  <c r="L870" i="4"/>
  <c r="J871" i="4"/>
  <c r="T750" i="4"/>
  <c r="V750" i="4" s="1"/>
  <c r="O870" i="4"/>
  <c r="J872" i="4" l="1"/>
  <c r="O871" i="4"/>
  <c r="T751" i="4"/>
  <c r="V751" i="4" s="1"/>
  <c r="L871" i="4"/>
  <c r="S987" i="4"/>
  <c r="U866" i="4"/>
  <c r="S988" i="4" l="1"/>
  <c r="U867" i="4"/>
  <c r="J873" i="4"/>
  <c r="O872" i="4"/>
  <c r="L872" i="4"/>
  <c r="T752" i="4"/>
  <c r="V752" i="4" s="1"/>
  <c r="J874" i="4" l="1"/>
  <c r="O873" i="4"/>
  <c r="T753" i="4"/>
  <c r="V753" i="4" s="1"/>
  <c r="L873" i="4"/>
  <c r="S989" i="4"/>
  <c r="U868" i="4"/>
  <c r="S990" i="4" l="1"/>
  <c r="U869" i="4"/>
  <c r="O874" i="4"/>
  <c r="J875" i="4"/>
  <c r="T754" i="4"/>
  <c r="V754" i="4" s="1"/>
  <c r="L874" i="4"/>
  <c r="O875" i="4" l="1"/>
  <c r="J876" i="4"/>
  <c r="L875" i="4"/>
  <c r="T755" i="4"/>
  <c r="V755" i="4" s="1"/>
  <c r="S991" i="4"/>
  <c r="U870" i="4"/>
  <c r="J877" i="4" l="1"/>
  <c r="O876" i="4"/>
  <c r="L876" i="4"/>
  <c r="T756" i="4"/>
  <c r="V756" i="4" s="1"/>
  <c r="S992" i="4"/>
  <c r="U871" i="4"/>
  <c r="S993" i="4" l="1"/>
  <c r="U872" i="4"/>
  <c r="L877" i="4"/>
  <c r="J878" i="4"/>
  <c r="T757" i="4"/>
  <c r="V757" i="4" s="1"/>
  <c r="O877" i="4"/>
  <c r="J879" i="4" l="1"/>
  <c r="O878" i="4"/>
  <c r="T758" i="4"/>
  <c r="V758" i="4" s="1"/>
  <c r="L878" i="4"/>
  <c r="S994" i="4"/>
  <c r="U873" i="4"/>
  <c r="S995" i="4" l="1"/>
  <c r="U874" i="4"/>
  <c r="J880" i="4"/>
  <c r="O879" i="4"/>
  <c r="T759" i="4"/>
  <c r="V759" i="4" s="1"/>
  <c r="L879" i="4"/>
  <c r="L880" i="4" l="1"/>
  <c r="J881" i="4"/>
  <c r="O880" i="4"/>
  <c r="T760" i="4"/>
  <c r="V760" i="4" s="1"/>
  <c r="S996" i="4"/>
  <c r="U875" i="4"/>
  <c r="U876" i="4" l="1"/>
  <c r="S997" i="4"/>
  <c r="O881" i="4"/>
  <c r="T761" i="4"/>
  <c r="V761" i="4" s="1"/>
  <c r="J882" i="4"/>
  <c r="L881" i="4"/>
  <c r="J883" i="4" l="1"/>
  <c r="O882" i="4"/>
  <c r="L882" i="4"/>
  <c r="T762" i="4"/>
  <c r="V762" i="4" s="1"/>
  <c r="S998" i="4"/>
  <c r="U877" i="4"/>
  <c r="S999" i="4" l="1"/>
  <c r="U878" i="4"/>
  <c r="O883" i="4"/>
  <c r="L883" i="4"/>
  <c r="J884" i="4"/>
  <c r="T763" i="4"/>
  <c r="V763" i="4" s="1"/>
  <c r="O884" i="4" l="1"/>
  <c r="T764" i="4"/>
  <c r="V764" i="4" s="1"/>
  <c r="J885" i="4"/>
  <c r="L884" i="4"/>
  <c r="S1000" i="4"/>
  <c r="U879" i="4"/>
  <c r="U880" i="4" l="1"/>
  <c r="S1001" i="4"/>
  <c r="J886" i="4"/>
  <c r="T765" i="4"/>
  <c r="V765" i="4" s="1"/>
  <c r="O885" i="4"/>
  <c r="L885" i="4"/>
  <c r="L886" i="4" l="1"/>
  <c r="T766" i="4"/>
  <c r="V766" i="4" s="1"/>
  <c r="J887" i="4"/>
  <c r="O886" i="4"/>
  <c r="S1002" i="4"/>
  <c r="U881" i="4"/>
  <c r="S1003" i="4" l="1"/>
  <c r="U882" i="4"/>
  <c r="O887" i="4"/>
  <c r="L887" i="4"/>
  <c r="J888" i="4"/>
  <c r="T767" i="4"/>
  <c r="V767" i="4" s="1"/>
  <c r="J889" i="4" l="1"/>
  <c r="O888" i="4"/>
  <c r="T768" i="4"/>
  <c r="V768" i="4" s="1"/>
  <c r="L888" i="4"/>
  <c r="S1004" i="4"/>
  <c r="U883" i="4"/>
  <c r="S1005" i="4" l="1"/>
  <c r="U884" i="4"/>
  <c r="J890" i="4"/>
  <c r="O889" i="4"/>
  <c r="T769" i="4"/>
  <c r="V769" i="4" s="1"/>
  <c r="L889" i="4"/>
  <c r="O890" i="4" l="1"/>
  <c r="J891" i="4"/>
  <c r="T770" i="4"/>
  <c r="V770" i="4" s="1"/>
  <c r="L890" i="4"/>
  <c r="S1006" i="4"/>
  <c r="U885" i="4"/>
  <c r="S1007" i="4" l="1"/>
  <c r="U886" i="4"/>
  <c r="J892" i="4"/>
  <c r="O891" i="4"/>
  <c r="L891" i="4"/>
  <c r="T771" i="4"/>
  <c r="V771" i="4" s="1"/>
  <c r="J893" i="4" l="1"/>
  <c r="O892" i="4"/>
  <c r="T772" i="4"/>
  <c r="V772" i="4" s="1"/>
  <c r="L892" i="4"/>
  <c r="U887" i="4"/>
  <c r="S1008" i="4"/>
  <c r="S1009" i="4" l="1"/>
  <c r="U888" i="4"/>
  <c r="J894" i="4"/>
  <c r="L893" i="4"/>
  <c r="T773" i="4"/>
  <c r="V773" i="4" s="1"/>
  <c r="O893" i="4"/>
  <c r="O894" i="4" l="1"/>
  <c r="T774" i="4"/>
  <c r="V774" i="4" s="1"/>
  <c r="J895" i="4"/>
  <c r="L894" i="4"/>
  <c r="S1010" i="4"/>
  <c r="U889" i="4"/>
  <c r="S1011" i="4" l="1"/>
  <c r="U890" i="4"/>
  <c r="J896" i="4"/>
  <c r="O895" i="4"/>
  <c r="L895" i="4"/>
  <c r="T775" i="4"/>
  <c r="V775" i="4" s="1"/>
  <c r="J897" i="4" l="1"/>
  <c r="O896" i="4"/>
  <c r="T776" i="4"/>
  <c r="V776" i="4" s="1"/>
  <c r="L896" i="4"/>
  <c r="S1012" i="4"/>
  <c r="U891" i="4"/>
  <c r="S1013" i="4" l="1"/>
  <c r="U892" i="4"/>
  <c r="O897" i="4"/>
  <c r="J898" i="4"/>
  <c r="L897" i="4"/>
  <c r="T777" i="4"/>
  <c r="V777" i="4" s="1"/>
  <c r="L898" i="4" l="1"/>
  <c r="J899" i="4"/>
  <c r="O898" i="4"/>
  <c r="T778" i="4"/>
  <c r="V778" i="4" s="1"/>
  <c r="S1014" i="4"/>
  <c r="U893" i="4"/>
  <c r="S1015" i="4" l="1"/>
  <c r="U894" i="4"/>
  <c r="J900" i="4"/>
  <c r="O899" i="4"/>
  <c r="T779" i="4"/>
  <c r="V779" i="4" s="1"/>
  <c r="L899" i="4"/>
  <c r="J901" i="4" l="1"/>
  <c r="T780" i="4"/>
  <c r="V780" i="4" s="1"/>
  <c r="O900" i="4"/>
  <c r="L900" i="4"/>
  <c r="S1016" i="4"/>
  <c r="U895" i="4"/>
  <c r="S1017" i="4" l="1"/>
  <c r="U896" i="4"/>
  <c r="O901" i="4"/>
  <c r="J902" i="4"/>
  <c r="T781" i="4"/>
  <c r="V781" i="4" s="1"/>
  <c r="L901" i="4"/>
  <c r="J903" i="4" l="1"/>
  <c r="O902" i="4"/>
  <c r="T782" i="4"/>
  <c r="V782" i="4" s="1"/>
  <c r="L902" i="4"/>
  <c r="S1018" i="4"/>
  <c r="U897" i="4"/>
  <c r="S1019" i="4" l="1"/>
  <c r="U898" i="4"/>
  <c r="J904" i="4"/>
  <c r="O903" i="4"/>
  <c r="T783" i="4"/>
  <c r="V783" i="4" s="1"/>
  <c r="L903" i="4"/>
  <c r="J905" i="4" l="1"/>
  <c r="O904" i="4"/>
  <c r="T784" i="4"/>
  <c r="V784" i="4" s="1"/>
  <c r="L904" i="4"/>
  <c r="S1020" i="4"/>
  <c r="U899" i="4"/>
  <c r="S1021" i="4" l="1"/>
  <c r="U900" i="4"/>
  <c r="O905" i="4"/>
  <c r="J906" i="4"/>
  <c r="T785" i="4"/>
  <c r="V785" i="4" s="1"/>
  <c r="L905" i="4"/>
  <c r="J907" i="4" l="1"/>
  <c r="O906" i="4"/>
  <c r="L906" i="4"/>
  <c r="T786" i="4"/>
  <c r="V786" i="4" s="1"/>
  <c r="S1022" i="4"/>
  <c r="U901" i="4"/>
  <c r="S1023" i="4" l="1"/>
  <c r="U902" i="4"/>
  <c r="O907" i="4"/>
  <c r="J908" i="4"/>
  <c r="T787" i="4"/>
  <c r="V787" i="4" s="1"/>
  <c r="L907" i="4"/>
  <c r="T788" i="4" l="1"/>
  <c r="V788" i="4" s="1"/>
  <c r="J909" i="4"/>
  <c r="O908" i="4"/>
  <c r="L908" i="4"/>
  <c r="S1024" i="4"/>
  <c r="U903" i="4"/>
  <c r="S1025" i="4" l="1"/>
  <c r="U904" i="4"/>
  <c r="O909" i="4"/>
  <c r="L909" i="4"/>
  <c r="T789" i="4"/>
  <c r="V789" i="4" s="1"/>
  <c r="J910" i="4"/>
  <c r="J911" i="4" l="1"/>
  <c r="O910" i="4"/>
  <c r="T790" i="4"/>
  <c r="V790" i="4" s="1"/>
  <c r="L910" i="4"/>
  <c r="S1026" i="4"/>
  <c r="U905" i="4"/>
  <c r="S1027" i="4" l="1"/>
  <c r="U906" i="4"/>
  <c r="J912" i="4"/>
  <c r="O911" i="4"/>
  <c r="L911" i="4"/>
  <c r="T791" i="4"/>
  <c r="V791" i="4" s="1"/>
  <c r="O912" i="4" l="1"/>
  <c r="J913" i="4"/>
  <c r="T792" i="4"/>
  <c r="V792" i="4" s="1"/>
  <c r="L912" i="4"/>
  <c r="S1028" i="4"/>
  <c r="U907" i="4"/>
  <c r="S1029" i="4" l="1"/>
  <c r="U908" i="4"/>
  <c r="L913" i="4"/>
  <c r="J914" i="4"/>
  <c r="O913" i="4"/>
  <c r="T793" i="4"/>
  <c r="V793" i="4" s="1"/>
  <c r="J915" i="4" l="1"/>
  <c r="O914" i="4"/>
  <c r="T794" i="4"/>
  <c r="V794" i="4" s="1"/>
  <c r="L914" i="4"/>
  <c r="S1030" i="4"/>
  <c r="U909" i="4"/>
  <c r="S1031" i="4" l="1"/>
  <c r="U910" i="4"/>
  <c r="J916" i="4"/>
  <c r="L915" i="4"/>
  <c r="T795" i="4"/>
  <c r="V795" i="4" s="1"/>
  <c r="O915" i="4"/>
  <c r="O916" i="4" l="1"/>
  <c r="J917" i="4"/>
  <c r="T796" i="4"/>
  <c r="V796" i="4" s="1"/>
  <c r="L916" i="4"/>
  <c r="S1032" i="4"/>
  <c r="U911" i="4"/>
  <c r="L917" i="4" l="1"/>
  <c r="J918" i="4"/>
  <c r="O917" i="4"/>
  <c r="T797" i="4"/>
  <c r="V797" i="4" s="1"/>
  <c r="S1033" i="4"/>
  <c r="U912" i="4"/>
  <c r="S1034" i="4" l="1"/>
  <c r="U913" i="4"/>
  <c r="J919" i="4"/>
  <c r="O918" i="4"/>
  <c r="T798" i="4"/>
  <c r="V798" i="4" s="1"/>
  <c r="L918" i="4"/>
  <c r="J920" i="4" l="1"/>
  <c r="O919" i="4"/>
  <c r="T799" i="4"/>
  <c r="V799" i="4" s="1"/>
  <c r="L919" i="4"/>
  <c r="S1035" i="4"/>
  <c r="U914" i="4"/>
  <c r="S1036" i="4" l="1"/>
  <c r="U915" i="4"/>
  <c r="O920" i="4"/>
  <c r="J921" i="4"/>
  <c r="L920" i="4"/>
  <c r="T800" i="4"/>
  <c r="V800" i="4" s="1"/>
  <c r="T801" i="4" l="1"/>
  <c r="V801" i="4" s="1"/>
  <c r="J922" i="4"/>
  <c r="O921" i="4"/>
  <c r="L921" i="4"/>
  <c r="S1037" i="4"/>
  <c r="U916" i="4"/>
  <c r="U917" i="4" l="1"/>
  <c r="S1038" i="4"/>
  <c r="J923" i="4"/>
  <c r="T802" i="4"/>
  <c r="V802" i="4" s="1"/>
  <c r="O922" i="4"/>
  <c r="L922" i="4"/>
  <c r="O923" i="4" l="1"/>
  <c r="L923" i="4"/>
  <c r="T803" i="4"/>
  <c r="V803" i="4" s="1"/>
  <c r="J924" i="4"/>
  <c r="S1039" i="4"/>
  <c r="U918" i="4"/>
  <c r="S1040" i="4" l="1"/>
  <c r="U919" i="4"/>
  <c r="J925" i="4"/>
  <c r="O924" i="4"/>
  <c r="L924" i="4"/>
  <c r="T804" i="4"/>
  <c r="V804" i="4" s="1"/>
  <c r="J926" i="4" l="1"/>
  <c r="T805" i="4"/>
  <c r="V805" i="4" s="1"/>
  <c r="O925" i="4"/>
  <c r="L925" i="4"/>
  <c r="S1041" i="4"/>
  <c r="U920" i="4"/>
  <c r="S1042" i="4" l="1"/>
  <c r="U921" i="4"/>
  <c r="J927" i="4"/>
  <c r="O926" i="4"/>
  <c r="T806" i="4"/>
  <c r="V806" i="4" s="1"/>
  <c r="L926" i="4"/>
  <c r="O927" i="4" l="1"/>
  <c r="L927" i="4"/>
  <c r="J928" i="4"/>
  <c r="T807" i="4"/>
  <c r="V807" i="4" s="1"/>
  <c r="S1043" i="4"/>
  <c r="U922" i="4"/>
  <c r="S1044" i="4" l="1"/>
  <c r="U923" i="4"/>
  <c r="J929" i="4"/>
  <c r="T808" i="4"/>
  <c r="V808" i="4" s="1"/>
  <c r="O928" i="4"/>
  <c r="L928" i="4"/>
  <c r="T809" i="4" l="1"/>
  <c r="V809" i="4" s="1"/>
  <c r="J930" i="4"/>
  <c r="O929" i="4"/>
  <c r="L929" i="4"/>
  <c r="U924" i="4"/>
  <c r="S1045" i="4"/>
  <c r="S1046" i="4" l="1"/>
  <c r="U925" i="4"/>
  <c r="J931" i="4"/>
  <c r="O930" i="4"/>
  <c r="T810" i="4"/>
  <c r="V810" i="4" s="1"/>
  <c r="L930" i="4"/>
  <c r="O931" i="4" l="1"/>
  <c r="T811" i="4"/>
  <c r="V811" i="4" s="1"/>
  <c r="J932" i="4"/>
  <c r="L931" i="4"/>
  <c r="S1047" i="4"/>
  <c r="U926" i="4"/>
  <c r="S1048" i="4" l="1"/>
  <c r="U927" i="4"/>
  <c r="O932" i="4"/>
  <c r="J933" i="4"/>
  <c r="L932" i="4"/>
  <c r="T812" i="4"/>
  <c r="V812" i="4" s="1"/>
  <c r="J934" i="4" l="1"/>
  <c r="O933" i="4"/>
  <c r="T813" i="4"/>
  <c r="V813" i="4" s="1"/>
  <c r="L933" i="4"/>
  <c r="S1049" i="4"/>
  <c r="U928" i="4"/>
  <c r="S1050" i="4" l="1"/>
  <c r="U929" i="4"/>
  <c r="O934" i="4"/>
  <c r="J935" i="4"/>
  <c r="L934" i="4"/>
  <c r="T814" i="4"/>
  <c r="V814" i="4" s="1"/>
  <c r="J936" i="4" l="1"/>
  <c r="T815" i="4"/>
  <c r="V815" i="4" s="1"/>
  <c r="L935" i="4"/>
  <c r="O935" i="4"/>
  <c r="S1051" i="4"/>
  <c r="U930" i="4"/>
  <c r="S1052" i="4" l="1"/>
  <c r="U931" i="4"/>
  <c r="T816" i="4"/>
  <c r="V816" i="4" s="1"/>
  <c r="J937" i="4"/>
  <c r="O936" i="4"/>
  <c r="L936" i="4"/>
  <c r="J938" i="4" l="1"/>
  <c r="O937" i="4"/>
  <c r="T817" i="4"/>
  <c r="V817" i="4" s="1"/>
  <c r="L937" i="4"/>
  <c r="U932" i="4"/>
  <c r="S1053" i="4"/>
  <c r="S1054" i="4" l="1"/>
  <c r="U933" i="4"/>
  <c r="O938" i="4"/>
  <c r="J939" i="4"/>
  <c r="T818" i="4"/>
  <c r="V818" i="4" s="1"/>
  <c r="L938" i="4"/>
  <c r="J940" i="4" l="1"/>
  <c r="O939" i="4"/>
  <c r="L939" i="4"/>
  <c r="T819" i="4"/>
  <c r="V819" i="4" s="1"/>
  <c r="S1055" i="4"/>
  <c r="U934" i="4"/>
  <c r="S1056" i="4" l="1"/>
  <c r="U935" i="4"/>
  <c r="O940" i="4"/>
  <c r="J941" i="4"/>
  <c r="T820" i="4"/>
  <c r="V820" i="4" s="1"/>
  <c r="L940" i="4"/>
  <c r="J942" i="4" l="1"/>
  <c r="L941" i="4"/>
  <c r="T821" i="4"/>
  <c r="V821" i="4" s="1"/>
  <c r="O941" i="4"/>
  <c r="S1057" i="4"/>
  <c r="U936" i="4"/>
  <c r="S1058" i="4" l="1"/>
  <c r="U937" i="4"/>
  <c r="O942" i="4"/>
  <c r="J943" i="4"/>
  <c r="T822" i="4"/>
  <c r="V822" i="4" s="1"/>
  <c r="L942" i="4"/>
  <c r="J944" i="4" l="1"/>
  <c r="O943" i="4"/>
  <c r="T823" i="4"/>
  <c r="V823" i="4" s="1"/>
  <c r="L943" i="4"/>
  <c r="S1059" i="4"/>
  <c r="U938" i="4"/>
  <c r="S1060" i="4" l="1"/>
  <c r="U939" i="4"/>
  <c r="J945" i="4"/>
  <c r="T824" i="4"/>
  <c r="V824" i="4" s="1"/>
  <c r="O944" i="4"/>
  <c r="L944" i="4"/>
  <c r="O945" i="4" l="1"/>
  <c r="T825" i="4"/>
  <c r="V825" i="4" s="1"/>
  <c r="J946" i="4"/>
  <c r="L945" i="4"/>
  <c r="S1061" i="4"/>
  <c r="U940" i="4"/>
  <c r="J947" i="4" l="1"/>
  <c r="O946" i="4"/>
  <c r="L946" i="4"/>
  <c r="T826" i="4"/>
  <c r="V826" i="4" s="1"/>
  <c r="S1062" i="4"/>
  <c r="U941" i="4"/>
  <c r="S1063" i="4" l="1"/>
  <c r="U942" i="4"/>
  <c r="O947" i="4"/>
  <c r="T827" i="4"/>
  <c r="V827" i="4" s="1"/>
  <c r="J948" i="4"/>
  <c r="L947" i="4"/>
  <c r="J949" i="4" l="1"/>
  <c r="O948" i="4"/>
  <c r="L948" i="4"/>
  <c r="T828" i="4"/>
  <c r="V828" i="4" s="1"/>
  <c r="S1064" i="4"/>
  <c r="U943" i="4"/>
  <c r="S1065" i="4" l="1"/>
  <c r="U944" i="4"/>
  <c r="O949" i="4"/>
  <c r="J950" i="4"/>
  <c r="T829" i="4"/>
  <c r="V829" i="4" s="1"/>
  <c r="L949" i="4"/>
  <c r="J951" i="4" l="1"/>
  <c r="T830" i="4"/>
  <c r="V830" i="4" s="1"/>
  <c r="O950" i="4"/>
  <c r="L950" i="4"/>
  <c r="S1066" i="4"/>
  <c r="U945" i="4"/>
  <c r="S1067" i="4" l="1"/>
  <c r="U946" i="4"/>
  <c r="T831" i="4"/>
  <c r="V831" i="4" s="1"/>
  <c r="J952" i="4"/>
  <c r="O951" i="4"/>
  <c r="L951" i="4"/>
  <c r="J953" i="4" l="1"/>
  <c r="O952" i="4"/>
  <c r="L952" i="4"/>
  <c r="T832" i="4"/>
  <c r="V832" i="4" s="1"/>
  <c r="S1068" i="4"/>
  <c r="U947" i="4"/>
  <c r="S1069" i="4" l="1"/>
  <c r="U948" i="4"/>
  <c r="O953" i="4"/>
  <c r="T833" i="4"/>
  <c r="V833" i="4" s="1"/>
  <c r="J954" i="4"/>
  <c r="L953" i="4"/>
  <c r="J955" i="4" l="1"/>
  <c r="O954" i="4"/>
  <c r="L954" i="4"/>
  <c r="T834" i="4"/>
  <c r="V834" i="4" s="1"/>
  <c r="S1070" i="4"/>
  <c r="U949" i="4"/>
  <c r="S1071" i="4" l="1"/>
  <c r="U950" i="4"/>
  <c r="O955" i="4"/>
  <c r="J956" i="4"/>
  <c r="T835" i="4"/>
  <c r="V835" i="4" s="1"/>
  <c r="L955" i="4"/>
  <c r="O956" i="4" l="1"/>
  <c r="T836" i="4"/>
  <c r="V836" i="4" s="1"/>
  <c r="J957" i="4"/>
  <c r="L956" i="4"/>
  <c r="S1072" i="4"/>
  <c r="U951" i="4"/>
  <c r="U952" i="4" l="1"/>
  <c r="S1073" i="4"/>
  <c r="J958" i="4"/>
  <c r="T837" i="4"/>
  <c r="V837" i="4" s="1"/>
  <c r="O957" i="4"/>
  <c r="L957" i="4"/>
  <c r="J959" i="4" l="1"/>
  <c r="T838" i="4"/>
  <c r="V838" i="4" s="1"/>
  <c r="O958" i="4"/>
  <c r="L958" i="4"/>
  <c r="S1074" i="4"/>
  <c r="U953" i="4"/>
  <c r="S1075" i="4" l="1"/>
  <c r="U954" i="4"/>
  <c r="J960" i="4"/>
  <c r="O959" i="4"/>
  <c r="L959" i="4"/>
  <c r="T839" i="4"/>
  <c r="V839" i="4" s="1"/>
  <c r="O960" i="4" l="1"/>
  <c r="J961" i="4"/>
  <c r="T840" i="4"/>
  <c r="V840" i="4" s="1"/>
  <c r="L960" i="4"/>
  <c r="S1076" i="4"/>
  <c r="U955" i="4"/>
  <c r="S1077" i="4" l="1"/>
  <c r="U956" i="4"/>
  <c r="L961" i="4"/>
  <c r="J962" i="4"/>
  <c r="T841" i="4"/>
  <c r="V841" i="4" s="1"/>
  <c r="O961" i="4"/>
  <c r="O962" i="4" l="1"/>
  <c r="T842" i="4"/>
  <c r="V842" i="4" s="1"/>
  <c r="J963" i="4"/>
  <c r="L962" i="4"/>
  <c r="S1078" i="4"/>
  <c r="U957" i="4"/>
  <c r="S1079" i="4" l="1"/>
  <c r="U958" i="4"/>
  <c r="O963" i="4"/>
  <c r="J964" i="4"/>
  <c r="L963" i="4"/>
  <c r="T843" i="4"/>
  <c r="V843" i="4" s="1"/>
  <c r="O964" i="4" l="1"/>
  <c r="L964" i="4"/>
  <c r="J965" i="4"/>
  <c r="T844" i="4"/>
  <c r="V844" i="4" s="1"/>
  <c r="S1080" i="4"/>
  <c r="U959" i="4"/>
  <c r="S1081" i="4" l="1"/>
  <c r="U960" i="4"/>
  <c r="J966" i="4"/>
  <c r="O965" i="4"/>
  <c r="T845" i="4"/>
  <c r="V845" i="4" s="1"/>
  <c r="L965" i="4"/>
  <c r="J967" i="4" l="1"/>
  <c r="O966" i="4"/>
  <c r="T846" i="4"/>
  <c r="V846" i="4" s="1"/>
  <c r="L966" i="4"/>
  <c r="S1082" i="4"/>
  <c r="U961" i="4"/>
  <c r="S1083" i="4" l="1"/>
  <c r="U962" i="4"/>
  <c r="J968" i="4"/>
  <c r="O967" i="4"/>
  <c r="L967" i="4"/>
  <c r="T847" i="4"/>
  <c r="V847" i="4" s="1"/>
  <c r="O968" i="4" l="1"/>
  <c r="T848" i="4"/>
  <c r="V848" i="4" s="1"/>
  <c r="J969" i="4"/>
  <c r="L968" i="4"/>
  <c r="S1084" i="4"/>
  <c r="U963" i="4"/>
  <c r="S1085" i="4" l="1"/>
  <c r="U964" i="4"/>
  <c r="O969" i="4"/>
  <c r="J970" i="4"/>
  <c r="T849" i="4"/>
  <c r="V849" i="4" s="1"/>
  <c r="L969" i="4"/>
  <c r="O970" i="4" l="1"/>
  <c r="J971" i="4"/>
  <c r="T850" i="4"/>
  <c r="V850" i="4" s="1"/>
  <c r="L970" i="4"/>
  <c r="S1086" i="4"/>
  <c r="U965" i="4"/>
  <c r="S1087" i="4" l="1"/>
  <c r="U966" i="4"/>
  <c r="O971" i="4"/>
  <c r="J972" i="4"/>
  <c r="T851" i="4"/>
  <c r="V851" i="4" s="1"/>
  <c r="L971" i="4"/>
  <c r="J973" i="4" l="1"/>
  <c r="O972" i="4"/>
  <c r="T852" i="4"/>
  <c r="V852" i="4" s="1"/>
  <c r="L972" i="4"/>
  <c r="S1088" i="4"/>
  <c r="U967" i="4"/>
  <c r="U968" i="4" l="1"/>
  <c r="S1089" i="4"/>
  <c r="J974" i="4"/>
  <c r="O973" i="4"/>
  <c r="T853" i="4"/>
  <c r="V853" i="4" s="1"/>
  <c r="L973" i="4"/>
  <c r="J975" i="4" l="1"/>
  <c r="O974" i="4"/>
  <c r="L974" i="4"/>
  <c r="T854" i="4"/>
  <c r="V854" i="4" s="1"/>
  <c r="S1090" i="4"/>
  <c r="U969" i="4"/>
  <c r="S1091" i="4" l="1"/>
  <c r="U970" i="4"/>
  <c r="J976" i="4"/>
  <c r="O975" i="4"/>
  <c r="T855" i="4"/>
  <c r="V855" i="4" s="1"/>
  <c r="L975" i="4"/>
  <c r="L976" i="4" l="1"/>
  <c r="O976" i="4"/>
  <c r="J977" i="4"/>
  <c r="T856" i="4"/>
  <c r="V856" i="4" s="1"/>
  <c r="S1092" i="4"/>
  <c r="U971" i="4"/>
  <c r="O977" i="4" l="1"/>
  <c r="J978" i="4"/>
  <c r="T857" i="4"/>
  <c r="V857" i="4" s="1"/>
  <c r="L977" i="4"/>
  <c r="S1093" i="4"/>
  <c r="U972" i="4"/>
  <c r="O978" i="4" l="1"/>
  <c r="J979" i="4"/>
  <c r="T858" i="4"/>
  <c r="V858" i="4" s="1"/>
  <c r="L978" i="4"/>
  <c r="S1094" i="4"/>
  <c r="U973" i="4"/>
  <c r="O979" i="4" l="1"/>
  <c r="J980" i="4"/>
  <c r="T859" i="4"/>
  <c r="V859" i="4" s="1"/>
  <c r="L979" i="4"/>
  <c r="S1095" i="4"/>
  <c r="U974" i="4"/>
  <c r="J981" i="4" l="1"/>
  <c r="O980" i="4"/>
  <c r="T860" i="4"/>
  <c r="V860" i="4" s="1"/>
  <c r="L980" i="4"/>
  <c r="S1096" i="4"/>
  <c r="U975" i="4"/>
  <c r="U976" i="4" l="1"/>
  <c r="S1097" i="4"/>
  <c r="J982" i="4"/>
  <c r="L981" i="4"/>
  <c r="T861" i="4"/>
  <c r="V861" i="4" s="1"/>
  <c r="O981" i="4"/>
  <c r="J983" i="4" l="1"/>
  <c r="O982" i="4"/>
  <c r="T862" i="4"/>
  <c r="V862" i="4" s="1"/>
  <c r="L982" i="4"/>
  <c r="S1098" i="4"/>
  <c r="U977" i="4"/>
  <c r="S1099" i="4" l="1"/>
  <c r="U978" i="4"/>
  <c r="L983" i="4"/>
  <c r="O983" i="4"/>
  <c r="J984" i="4"/>
  <c r="T863" i="4"/>
  <c r="V863" i="4" s="1"/>
  <c r="O984" i="4" l="1"/>
  <c r="J985" i="4"/>
  <c r="T864" i="4"/>
  <c r="V864" i="4" s="1"/>
  <c r="L984" i="4"/>
  <c r="S1100" i="4"/>
  <c r="U979" i="4"/>
  <c r="O985" i="4" l="1"/>
  <c r="J986" i="4"/>
  <c r="T865" i="4"/>
  <c r="V865" i="4" s="1"/>
  <c r="L985" i="4"/>
  <c r="S1101" i="4"/>
  <c r="U980" i="4"/>
  <c r="S1102" i="4" l="1"/>
  <c r="U981" i="4"/>
  <c r="O986" i="4"/>
  <c r="J987" i="4"/>
  <c r="L986" i="4"/>
  <c r="T866" i="4"/>
  <c r="V866" i="4" s="1"/>
  <c r="J988" i="4" l="1"/>
  <c r="O987" i="4"/>
  <c r="L987" i="4"/>
  <c r="T867" i="4"/>
  <c r="V867" i="4" s="1"/>
  <c r="S1103" i="4"/>
  <c r="U982" i="4"/>
  <c r="S1104" i="4" l="1"/>
  <c r="U983" i="4"/>
  <c r="J989" i="4"/>
  <c r="O988" i="4"/>
  <c r="T868" i="4"/>
  <c r="V868" i="4" s="1"/>
  <c r="L988" i="4"/>
  <c r="J990" i="4" l="1"/>
  <c r="O989" i="4"/>
  <c r="T869" i="4"/>
  <c r="V869" i="4" s="1"/>
  <c r="L989" i="4"/>
  <c r="S1105" i="4"/>
  <c r="U984" i="4"/>
  <c r="S1106" i="4" l="1"/>
  <c r="U985" i="4"/>
  <c r="J991" i="4"/>
  <c r="O990" i="4"/>
  <c r="T870" i="4"/>
  <c r="V870" i="4" s="1"/>
  <c r="L990" i="4"/>
  <c r="L991" i="4" l="1"/>
  <c r="J992" i="4"/>
  <c r="T871" i="4"/>
  <c r="V871" i="4" s="1"/>
  <c r="O991" i="4"/>
  <c r="S1107" i="4"/>
  <c r="U986" i="4"/>
  <c r="S1108" i="4" l="1"/>
  <c r="U987" i="4"/>
  <c r="O992" i="4"/>
  <c r="T872" i="4"/>
  <c r="V872" i="4" s="1"/>
  <c r="J993" i="4"/>
  <c r="L992" i="4"/>
  <c r="J994" i="4" l="1"/>
  <c r="O993" i="4"/>
  <c r="L993" i="4"/>
  <c r="T873" i="4"/>
  <c r="V873" i="4" s="1"/>
  <c r="S1109" i="4"/>
  <c r="U988" i="4"/>
  <c r="S1110" i="4" l="1"/>
  <c r="U989" i="4"/>
  <c r="J995" i="4"/>
  <c r="O994" i="4"/>
  <c r="T874" i="4"/>
  <c r="V874" i="4" s="1"/>
  <c r="L994" i="4"/>
  <c r="J996" i="4" l="1"/>
  <c r="O995" i="4"/>
  <c r="T875" i="4"/>
  <c r="V875" i="4" s="1"/>
  <c r="L995" i="4"/>
  <c r="S1111" i="4"/>
  <c r="U990" i="4"/>
  <c r="S1112" i="4" l="1"/>
  <c r="U991" i="4"/>
  <c r="O996" i="4"/>
  <c r="J997" i="4"/>
  <c r="T876" i="4"/>
  <c r="V876" i="4" s="1"/>
  <c r="L996" i="4"/>
  <c r="J998" i="4" l="1"/>
  <c r="O997" i="4"/>
  <c r="L997" i="4"/>
  <c r="T877" i="4"/>
  <c r="V877" i="4" s="1"/>
  <c r="S1113" i="4"/>
  <c r="U992" i="4"/>
  <c r="S1114" i="4" l="1"/>
  <c r="U993" i="4"/>
  <c r="J999" i="4"/>
  <c r="O998" i="4"/>
  <c r="T878" i="4"/>
  <c r="V878" i="4" s="1"/>
  <c r="L998" i="4"/>
  <c r="T879" i="4" l="1"/>
  <c r="V879" i="4" s="1"/>
  <c r="J1000" i="4"/>
  <c r="O999" i="4"/>
  <c r="L999" i="4"/>
  <c r="S1115" i="4"/>
  <c r="U994" i="4"/>
  <c r="S1116" i="4" l="1"/>
  <c r="U995" i="4"/>
  <c r="O1000" i="4"/>
  <c r="J1001" i="4"/>
  <c r="T880" i="4"/>
  <c r="V880" i="4" s="1"/>
  <c r="L1000" i="4"/>
  <c r="J1002" i="4" l="1"/>
  <c r="O1001" i="4"/>
  <c r="L1001" i="4"/>
  <c r="T881" i="4"/>
  <c r="V881" i="4" s="1"/>
  <c r="S1117" i="4"/>
  <c r="U996" i="4"/>
  <c r="S1118" i="4" l="1"/>
  <c r="U997" i="4"/>
  <c r="J1003" i="4"/>
  <c r="O1002" i="4"/>
  <c r="T882" i="4"/>
  <c r="V882" i="4" s="1"/>
  <c r="L1002" i="4"/>
  <c r="J1004" i="4" l="1"/>
  <c r="O1003" i="4"/>
  <c r="T883" i="4"/>
  <c r="V883" i="4" s="1"/>
  <c r="L1003" i="4"/>
  <c r="S1119" i="4"/>
  <c r="U998" i="4"/>
  <c r="S1120" i="4" l="1"/>
  <c r="U999" i="4"/>
  <c r="J1005" i="4"/>
  <c r="O1004" i="4"/>
  <c r="L1004" i="4"/>
  <c r="T884" i="4"/>
  <c r="V884" i="4" s="1"/>
  <c r="J1006" i="4" l="1"/>
  <c r="O1005" i="4"/>
  <c r="T885" i="4"/>
  <c r="V885" i="4" s="1"/>
  <c r="L1005" i="4"/>
  <c r="S1121" i="4"/>
  <c r="U1000" i="4"/>
  <c r="S1122" i="4" l="1"/>
  <c r="U1001" i="4"/>
  <c r="O1006" i="4"/>
  <c r="T886" i="4"/>
  <c r="V886" i="4" s="1"/>
  <c r="J1007" i="4"/>
  <c r="L1006" i="4"/>
  <c r="J1008" i="4" l="1"/>
  <c r="O1007" i="4"/>
  <c r="L1007" i="4"/>
  <c r="T887" i="4"/>
  <c r="V887" i="4" s="1"/>
  <c r="S1123" i="4"/>
  <c r="U1002" i="4"/>
  <c r="S1124" i="4" l="1"/>
  <c r="U1003" i="4"/>
  <c r="L1008" i="4"/>
  <c r="J1009" i="4"/>
  <c r="O1008" i="4"/>
  <c r="T888" i="4"/>
  <c r="V888" i="4" s="1"/>
  <c r="J1010" i="4" l="1"/>
  <c r="O1009" i="4"/>
  <c r="T889" i="4"/>
  <c r="V889" i="4" s="1"/>
  <c r="L1009" i="4"/>
  <c r="S1125" i="4"/>
  <c r="U1004" i="4"/>
  <c r="S1126" i="4" l="1"/>
  <c r="U1005" i="4"/>
  <c r="J1011" i="4"/>
  <c r="O1010" i="4"/>
  <c r="T890" i="4"/>
  <c r="V890" i="4" s="1"/>
  <c r="L1010" i="4"/>
  <c r="O1011" i="4" l="1"/>
  <c r="J1012" i="4"/>
  <c r="T891" i="4"/>
  <c r="V891" i="4" s="1"/>
  <c r="L1011" i="4"/>
  <c r="S1127" i="4"/>
  <c r="U1006" i="4"/>
  <c r="J1013" i="4" l="1"/>
  <c r="O1012" i="4"/>
  <c r="L1012" i="4"/>
  <c r="T892" i="4"/>
  <c r="V892" i="4" s="1"/>
  <c r="S1128" i="4"/>
  <c r="U1007" i="4"/>
  <c r="U1008" i="4" l="1"/>
  <c r="S1129" i="4"/>
  <c r="J1014" i="4"/>
  <c r="T893" i="4"/>
  <c r="V893" i="4" s="1"/>
  <c r="O1013" i="4"/>
  <c r="L1013" i="4"/>
  <c r="S1130" i="4" l="1"/>
  <c r="U1009" i="4"/>
  <c r="O1014" i="4"/>
  <c r="T894" i="4"/>
  <c r="V894" i="4" s="1"/>
  <c r="J1015" i="4"/>
  <c r="L1014" i="4"/>
  <c r="J1016" i="4" l="1"/>
  <c r="L1015" i="4"/>
  <c r="O1015" i="4"/>
  <c r="T895" i="4"/>
  <c r="V895" i="4" s="1"/>
  <c r="S1131" i="4"/>
  <c r="U1010" i="4"/>
  <c r="S1132" i="4" l="1"/>
  <c r="U1011" i="4"/>
  <c r="J1017" i="4"/>
  <c r="O1016" i="4"/>
  <c r="L1016" i="4"/>
  <c r="T896" i="4"/>
  <c r="V896" i="4" s="1"/>
  <c r="J1018" i="4" l="1"/>
  <c r="O1017" i="4"/>
  <c r="T897" i="4"/>
  <c r="V897" i="4" s="1"/>
  <c r="L1017" i="4"/>
  <c r="U1012" i="4"/>
  <c r="S1133" i="4"/>
  <c r="S1134" i="4" l="1"/>
  <c r="U1013" i="4"/>
  <c r="O1018" i="4"/>
  <c r="J1019" i="4"/>
  <c r="T898" i="4"/>
  <c r="V898" i="4" s="1"/>
  <c r="L1018" i="4"/>
  <c r="J1020" i="4" l="1"/>
  <c r="O1019" i="4"/>
  <c r="T899" i="4"/>
  <c r="V899" i="4" s="1"/>
  <c r="L1019" i="4"/>
  <c r="S1135" i="4"/>
  <c r="U1014" i="4"/>
  <c r="S1136" i="4" l="1"/>
  <c r="U1015" i="4"/>
  <c r="J1021" i="4"/>
  <c r="O1020" i="4"/>
  <c r="T900" i="4"/>
  <c r="V900" i="4" s="1"/>
  <c r="L1020" i="4"/>
  <c r="T901" i="4" l="1"/>
  <c r="V901" i="4" s="1"/>
  <c r="J1022" i="4"/>
  <c r="O1021" i="4"/>
  <c r="L1021" i="4"/>
  <c r="U1016" i="4"/>
  <c r="S1137" i="4"/>
  <c r="O1022" i="4" l="1"/>
  <c r="L1022" i="4"/>
  <c r="T902" i="4"/>
  <c r="V902" i="4" s="1"/>
  <c r="J1023" i="4"/>
  <c r="S1138" i="4"/>
  <c r="U1017" i="4"/>
  <c r="J1024" i="4" l="1"/>
  <c r="O1023" i="4"/>
  <c r="L1023" i="4"/>
  <c r="T903" i="4"/>
  <c r="V903" i="4" s="1"/>
  <c r="S1139" i="4"/>
  <c r="U1018" i="4"/>
  <c r="S1140" i="4" l="1"/>
  <c r="U1019" i="4"/>
  <c r="L1024" i="4"/>
  <c r="O1024" i="4"/>
  <c r="T904" i="4"/>
  <c r="V904" i="4" s="1"/>
  <c r="J1025" i="4"/>
  <c r="J1026" i="4" l="1"/>
  <c r="O1025" i="4"/>
  <c r="T905" i="4"/>
  <c r="V905" i="4" s="1"/>
  <c r="L1025" i="4"/>
  <c r="U1020" i="4"/>
  <c r="S1141" i="4"/>
  <c r="S1142" i="4" l="1"/>
  <c r="U1021" i="4"/>
  <c r="O1026" i="4"/>
  <c r="J1027" i="4"/>
  <c r="T906" i="4"/>
  <c r="V906" i="4" s="1"/>
  <c r="L1026" i="4"/>
  <c r="J1028" i="4" l="1"/>
  <c r="O1027" i="4"/>
  <c r="L1027" i="4"/>
  <c r="T907" i="4"/>
  <c r="V907" i="4" s="1"/>
  <c r="S1143" i="4"/>
  <c r="U1022" i="4"/>
  <c r="S1144" i="4" l="1"/>
  <c r="U1023" i="4"/>
  <c r="J1029" i="4"/>
  <c r="O1028" i="4"/>
  <c r="L1028" i="4"/>
  <c r="T908" i="4"/>
  <c r="V908" i="4" s="1"/>
  <c r="J1030" i="4" l="1"/>
  <c r="T909" i="4"/>
  <c r="V909" i="4" s="1"/>
  <c r="O1029" i="4"/>
  <c r="L1029" i="4"/>
  <c r="U1024" i="4"/>
  <c r="S1145" i="4"/>
  <c r="S1146" i="4" l="1"/>
  <c r="U1025" i="4"/>
  <c r="O1030" i="4"/>
  <c r="J1031" i="4"/>
  <c r="L1030" i="4"/>
  <c r="T910" i="4"/>
  <c r="V910" i="4" s="1"/>
  <c r="J1032" i="4" l="1"/>
  <c r="L1031" i="4"/>
  <c r="O1031" i="4"/>
  <c r="T911" i="4"/>
  <c r="V911" i="4" s="1"/>
  <c r="S1147" i="4"/>
  <c r="U1026" i="4"/>
  <c r="S1148" i="4" l="1"/>
  <c r="U1027" i="4"/>
  <c r="J1033" i="4"/>
  <c r="O1032" i="4"/>
  <c r="L1032" i="4"/>
  <c r="T912" i="4"/>
  <c r="V912" i="4" s="1"/>
  <c r="J1034" i="4" l="1"/>
  <c r="O1033" i="4"/>
  <c r="T913" i="4"/>
  <c r="V913" i="4" s="1"/>
  <c r="L1033" i="4"/>
  <c r="S1149" i="4"/>
  <c r="U1028" i="4"/>
  <c r="S1150" i="4" l="1"/>
  <c r="U1029" i="4"/>
  <c r="O1034" i="4"/>
  <c r="J1035" i="4"/>
  <c r="T914" i="4"/>
  <c r="V914" i="4" s="1"/>
  <c r="L1034" i="4"/>
  <c r="J1036" i="4" l="1"/>
  <c r="O1035" i="4"/>
  <c r="T915" i="4"/>
  <c r="V915" i="4" s="1"/>
  <c r="L1035" i="4"/>
  <c r="S1151" i="4"/>
  <c r="U1030" i="4"/>
  <c r="S1152" i="4" l="1"/>
  <c r="U1031" i="4"/>
  <c r="J1037" i="4"/>
  <c r="L1036" i="4"/>
  <c r="T916" i="4"/>
  <c r="V916" i="4" s="1"/>
  <c r="O1036" i="4"/>
  <c r="J1038" i="4" l="1"/>
  <c r="T917" i="4"/>
  <c r="V917" i="4" s="1"/>
  <c r="O1037" i="4"/>
  <c r="L1037" i="4"/>
  <c r="S1153" i="4"/>
  <c r="U1032" i="4"/>
  <c r="S1154" i="4" l="1"/>
  <c r="U1033" i="4"/>
  <c r="O1038" i="4"/>
  <c r="J1039" i="4"/>
  <c r="T918" i="4"/>
  <c r="V918" i="4" s="1"/>
  <c r="L1038" i="4"/>
  <c r="J1040" i="4" l="1"/>
  <c r="O1039" i="4"/>
  <c r="T919" i="4"/>
  <c r="V919" i="4" s="1"/>
  <c r="L1039" i="4"/>
  <c r="S1155" i="4"/>
  <c r="U1034" i="4"/>
  <c r="S1156" i="4" l="1"/>
  <c r="U1035" i="4"/>
  <c r="J1041" i="4"/>
  <c r="O1040" i="4"/>
  <c r="L1040" i="4"/>
  <c r="T920" i="4"/>
  <c r="V920" i="4" s="1"/>
  <c r="O1041" i="4" l="1"/>
  <c r="J1042" i="4"/>
  <c r="T921" i="4"/>
  <c r="V921" i="4" s="1"/>
  <c r="L1041" i="4"/>
  <c r="S1157" i="4"/>
  <c r="U1036" i="4"/>
  <c r="S1158" i="4" l="1"/>
  <c r="U1037" i="4"/>
  <c r="J1043" i="4"/>
  <c r="O1042" i="4"/>
  <c r="T922" i="4"/>
  <c r="V922" i="4" s="1"/>
  <c r="L1042" i="4"/>
  <c r="J1044" i="4" l="1"/>
  <c r="O1043" i="4"/>
  <c r="T923" i="4"/>
  <c r="V923" i="4" s="1"/>
  <c r="L1043" i="4"/>
  <c r="S1159" i="4"/>
  <c r="U1038" i="4"/>
  <c r="S1160" i="4" l="1"/>
  <c r="U1039" i="4"/>
  <c r="L1044" i="4"/>
  <c r="J1045" i="4"/>
  <c r="O1044" i="4"/>
  <c r="T924" i="4"/>
  <c r="V924" i="4" s="1"/>
  <c r="O1045" i="4" l="1"/>
  <c r="J1046" i="4"/>
  <c r="T925" i="4"/>
  <c r="V925" i="4" s="1"/>
  <c r="L1045" i="4"/>
  <c r="S1161" i="4"/>
  <c r="U1040" i="4"/>
  <c r="S1162" i="4" l="1"/>
  <c r="U1041" i="4"/>
  <c r="J1047" i="4"/>
  <c r="O1046" i="4"/>
  <c r="T926" i="4"/>
  <c r="V926" i="4" s="1"/>
  <c r="L1046" i="4"/>
  <c r="J1048" i="4" l="1"/>
  <c r="O1047" i="4"/>
  <c r="T927" i="4"/>
  <c r="V927" i="4" s="1"/>
  <c r="L1047" i="4"/>
  <c r="S1163" i="4"/>
  <c r="U1042" i="4"/>
  <c r="S1164" i="4" l="1"/>
  <c r="U1043" i="4"/>
  <c r="L1048" i="4"/>
  <c r="J1049" i="4"/>
  <c r="O1048" i="4"/>
  <c r="T928" i="4"/>
  <c r="V928" i="4" s="1"/>
  <c r="O1049" i="4" l="1"/>
  <c r="J1050" i="4"/>
  <c r="T929" i="4"/>
  <c r="V929" i="4" s="1"/>
  <c r="L1049" i="4"/>
  <c r="S1165" i="4"/>
  <c r="U1044" i="4"/>
  <c r="S1166" i="4" l="1"/>
  <c r="U1045" i="4"/>
  <c r="J1051" i="4"/>
  <c r="O1050" i="4"/>
  <c r="T930" i="4"/>
  <c r="V930" i="4" s="1"/>
  <c r="L1050" i="4"/>
  <c r="J1052" i="4" l="1"/>
  <c r="O1051" i="4"/>
  <c r="T931" i="4"/>
  <c r="V931" i="4" s="1"/>
  <c r="L1051" i="4"/>
  <c r="S1167" i="4"/>
  <c r="U1046" i="4"/>
  <c r="S1168" i="4" l="1"/>
  <c r="U1047" i="4"/>
  <c r="L1052" i="4"/>
  <c r="J1053" i="4"/>
  <c r="O1052" i="4"/>
  <c r="T932" i="4"/>
  <c r="V932" i="4" s="1"/>
  <c r="O1053" i="4" l="1"/>
  <c r="J1054" i="4"/>
  <c r="T933" i="4"/>
  <c r="V933" i="4" s="1"/>
  <c r="L1053" i="4"/>
  <c r="S1169" i="4"/>
  <c r="U1048" i="4"/>
  <c r="S1170" i="4" l="1"/>
  <c r="U1049" i="4"/>
  <c r="J1055" i="4"/>
  <c r="O1054" i="4"/>
  <c r="T934" i="4"/>
  <c r="V934" i="4" s="1"/>
  <c r="L1054" i="4"/>
  <c r="J1056" i="4" l="1"/>
  <c r="O1055" i="4"/>
  <c r="T935" i="4"/>
  <c r="V935" i="4" s="1"/>
  <c r="L1055" i="4"/>
  <c r="S1171" i="4"/>
  <c r="U1050" i="4"/>
  <c r="U1051" i="4" l="1"/>
  <c r="S1172" i="4"/>
  <c r="L1056" i="4"/>
  <c r="J1057" i="4"/>
  <c r="O1056" i="4"/>
  <c r="T936" i="4"/>
  <c r="V936" i="4" s="1"/>
  <c r="O1057" i="4" l="1"/>
  <c r="J1058" i="4"/>
  <c r="T937" i="4"/>
  <c r="V937" i="4" s="1"/>
  <c r="L1057" i="4"/>
  <c r="S1173" i="4"/>
  <c r="U1052" i="4"/>
  <c r="S1174" i="4" l="1"/>
  <c r="U1053" i="4"/>
  <c r="J1059" i="4"/>
  <c r="O1058" i="4"/>
  <c r="T938" i="4"/>
  <c r="V938" i="4" s="1"/>
  <c r="L1058" i="4"/>
  <c r="J1060" i="4" l="1"/>
  <c r="O1059" i="4"/>
  <c r="T939" i="4"/>
  <c r="V939" i="4" s="1"/>
  <c r="L1059" i="4"/>
  <c r="S1175" i="4"/>
  <c r="U1054" i="4"/>
  <c r="S1176" i="4" l="1"/>
  <c r="U1055" i="4"/>
  <c r="L1060" i="4"/>
  <c r="J1061" i="4"/>
  <c r="O1060" i="4"/>
  <c r="T940" i="4"/>
  <c r="V940" i="4" s="1"/>
  <c r="O1061" i="4" l="1"/>
  <c r="J1062" i="4"/>
  <c r="T941" i="4"/>
  <c r="V941" i="4" s="1"/>
  <c r="L1061" i="4"/>
  <c r="S1177" i="4"/>
  <c r="U1056" i="4"/>
  <c r="S1178" i="4" l="1"/>
  <c r="U1057" i="4"/>
  <c r="J1063" i="4"/>
  <c r="O1062" i="4"/>
  <c r="T942" i="4"/>
  <c r="V942" i="4" s="1"/>
  <c r="L1062" i="4"/>
  <c r="J1064" i="4" l="1"/>
  <c r="O1063" i="4"/>
  <c r="T943" i="4"/>
  <c r="V943" i="4" s="1"/>
  <c r="L1063" i="4"/>
  <c r="S1179" i="4"/>
  <c r="U1058" i="4"/>
  <c r="S1180" i="4" l="1"/>
  <c r="U1059" i="4"/>
  <c r="L1064" i="4"/>
  <c r="J1065" i="4"/>
  <c r="O1064" i="4"/>
  <c r="T944" i="4"/>
  <c r="V944" i="4" s="1"/>
  <c r="O1065" i="4" l="1"/>
  <c r="J1066" i="4"/>
  <c r="T945" i="4"/>
  <c r="V945" i="4" s="1"/>
  <c r="L1065" i="4"/>
  <c r="S1181" i="4"/>
  <c r="U1060" i="4"/>
  <c r="S1182" i="4" l="1"/>
  <c r="U1061" i="4"/>
  <c r="J1067" i="4"/>
  <c r="O1066" i="4"/>
  <c r="T946" i="4"/>
  <c r="V946" i="4" s="1"/>
  <c r="L1066" i="4"/>
  <c r="J1068" i="4" l="1"/>
  <c r="O1067" i="4"/>
  <c r="T947" i="4"/>
  <c r="V947" i="4" s="1"/>
  <c r="L1067" i="4"/>
  <c r="S1183" i="4"/>
  <c r="U1062" i="4"/>
  <c r="S1184" i="4" l="1"/>
  <c r="U1063" i="4"/>
  <c r="L1068" i="4"/>
  <c r="J1069" i="4"/>
  <c r="O1068" i="4"/>
  <c r="T948" i="4"/>
  <c r="V948" i="4" s="1"/>
  <c r="O1069" i="4" l="1"/>
  <c r="J1070" i="4"/>
  <c r="T949" i="4"/>
  <c r="V949" i="4" s="1"/>
  <c r="L1069" i="4"/>
  <c r="S1185" i="4"/>
  <c r="U1064" i="4"/>
  <c r="J1071" i="4" l="1"/>
  <c r="O1070" i="4"/>
  <c r="T950" i="4"/>
  <c r="V950" i="4" s="1"/>
  <c r="L1070" i="4"/>
  <c r="S1186" i="4"/>
  <c r="U1065" i="4"/>
  <c r="S1187" i="4" l="1"/>
  <c r="U1066" i="4"/>
  <c r="J1072" i="4"/>
  <c r="O1071" i="4"/>
  <c r="T951" i="4"/>
  <c r="V951" i="4" s="1"/>
  <c r="L1071" i="4"/>
  <c r="L1072" i="4" l="1"/>
  <c r="J1073" i="4"/>
  <c r="O1072" i="4"/>
  <c r="T952" i="4"/>
  <c r="V952" i="4" s="1"/>
  <c r="S1188" i="4"/>
  <c r="U1067" i="4"/>
  <c r="U1068" i="4" l="1"/>
  <c r="S1189" i="4"/>
  <c r="O1073" i="4"/>
  <c r="J1074" i="4"/>
  <c r="T953" i="4"/>
  <c r="V953" i="4" s="1"/>
  <c r="L1073" i="4"/>
  <c r="J1075" i="4" l="1"/>
  <c r="O1074" i="4"/>
  <c r="T954" i="4"/>
  <c r="V954" i="4" s="1"/>
  <c r="L1074" i="4"/>
  <c r="S1190" i="4"/>
  <c r="U1069" i="4"/>
  <c r="S1191" i="4" l="1"/>
  <c r="U1070" i="4"/>
  <c r="J1076" i="4"/>
  <c r="O1075" i="4"/>
  <c r="T955" i="4"/>
  <c r="V955" i="4" s="1"/>
  <c r="L1075" i="4"/>
  <c r="L1076" i="4" l="1"/>
  <c r="J1077" i="4"/>
  <c r="O1076" i="4"/>
  <c r="T956" i="4"/>
  <c r="V956" i="4" s="1"/>
  <c r="S1192" i="4"/>
  <c r="U1071" i="4"/>
  <c r="S1193" i="4" l="1"/>
  <c r="U1072" i="4"/>
  <c r="O1077" i="4"/>
  <c r="J1078" i="4"/>
  <c r="T957" i="4"/>
  <c r="V957" i="4" s="1"/>
  <c r="L1077" i="4"/>
  <c r="J1079" i="4" l="1"/>
  <c r="O1078" i="4"/>
  <c r="T958" i="4"/>
  <c r="V958" i="4" s="1"/>
  <c r="L1078" i="4"/>
  <c r="S1194" i="4"/>
  <c r="U1073" i="4"/>
  <c r="S1195" i="4" l="1"/>
  <c r="U1074" i="4"/>
  <c r="J1080" i="4"/>
  <c r="O1079" i="4"/>
  <c r="T959" i="4"/>
  <c r="V959" i="4" s="1"/>
  <c r="L1079" i="4"/>
  <c r="L1080" i="4" l="1"/>
  <c r="J1081" i="4"/>
  <c r="O1080" i="4"/>
  <c r="T960" i="4"/>
  <c r="V960" i="4" s="1"/>
  <c r="S1196" i="4"/>
  <c r="U1075" i="4"/>
  <c r="S1197" i="4" l="1"/>
  <c r="U1076" i="4"/>
  <c r="O1081" i="4"/>
  <c r="J1082" i="4"/>
  <c r="T961" i="4"/>
  <c r="V961" i="4" s="1"/>
  <c r="L1081" i="4"/>
  <c r="J1083" i="4" l="1"/>
  <c r="O1082" i="4"/>
  <c r="T962" i="4"/>
  <c r="V962" i="4" s="1"/>
  <c r="L1082" i="4"/>
  <c r="S1198" i="4"/>
  <c r="U1077" i="4"/>
  <c r="S1199" i="4" l="1"/>
  <c r="U1078" i="4"/>
  <c r="J1084" i="4"/>
  <c r="O1083" i="4"/>
  <c r="T963" i="4"/>
  <c r="V963" i="4" s="1"/>
  <c r="L1083" i="4"/>
  <c r="L1084" i="4" l="1"/>
  <c r="J1085" i="4"/>
  <c r="O1084" i="4"/>
  <c r="T964" i="4"/>
  <c r="V964" i="4" s="1"/>
  <c r="S1200" i="4"/>
  <c r="U1079" i="4"/>
  <c r="S1201" i="4" l="1"/>
  <c r="U1080" i="4"/>
  <c r="O1085" i="4"/>
  <c r="J1086" i="4"/>
  <c r="T965" i="4"/>
  <c r="V965" i="4" s="1"/>
  <c r="L1085" i="4"/>
  <c r="J1087" i="4" l="1"/>
  <c r="O1086" i="4"/>
  <c r="T966" i="4"/>
  <c r="V966" i="4" s="1"/>
  <c r="L1086" i="4"/>
  <c r="S1202" i="4"/>
  <c r="U1081" i="4"/>
  <c r="S1203" i="4" l="1"/>
  <c r="U1082" i="4"/>
  <c r="J1088" i="4"/>
  <c r="O1087" i="4"/>
  <c r="T967" i="4"/>
  <c r="V967" i="4" s="1"/>
  <c r="L1087" i="4"/>
  <c r="L1088" i="4" l="1"/>
  <c r="J1089" i="4"/>
  <c r="O1088" i="4"/>
  <c r="T968" i="4"/>
  <c r="V968" i="4" s="1"/>
  <c r="S1204" i="4"/>
  <c r="U1083" i="4"/>
  <c r="S1205" i="4" l="1"/>
  <c r="U1084" i="4"/>
  <c r="O1089" i="4"/>
  <c r="J1090" i="4"/>
  <c r="T969" i="4"/>
  <c r="V969" i="4" s="1"/>
  <c r="L1089" i="4"/>
  <c r="J1091" i="4" l="1"/>
  <c r="O1090" i="4"/>
  <c r="T970" i="4"/>
  <c r="V970" i="4" s="1"/>
  <c r="L1090" i="4"/>
  <c r="S1206" i="4"/>
  <c r="U1085" i="4"/>
  <c r="S1207" i="4" l="1"/>
  <c r="U1086" i="4"/>
  <c r="J1092" i="4"/>
  <c r="O1091" i="4"/>
  <c r="T971" i="4"/>
  <c r="V971" i="4" s="1"/>
  <c r="L1091" i="4"/>
  <c r="L1092" i="4" l="1"/>
  <c r="J1093" i="4"/>
  <c r="O1092" i="4"/>
  <c r="T972" i="4"/>
  <c r="V972" i="4" s="1"/>
  <c r="S1208" i="4"/>
  <c r="U1087" i="4"/>
  <c r="S1209" i="4" l="1"/>
  <c r="U1088" i="4"/>
  <c r="O1093" i="4"/>
  <c r="J1094" i="4"/>
  <c r="T973" i="4"/>
  <c r="V973" i="4" s="1"/>
  <c r="L1093" i="4"/>
  <c r="J1095" i="4" l="1"/>
  <c r="O1094" i="4"/>
  <c r="T974" i="4"/>
  <c r="V974" i="4" s="1"/>
  <c r="L1094" i="4"/>
  <c r="S1210" i="4"/>
  <c r="U1089" i="4"/>
  <c r="S1211" i="4" l="1"/>
  <c r="U1090" i="4"/>
  <c r="J1096" i="4"/>
  <c r="O1095" i="4"/>
  <c r="T975" i="4"/>
  <c r="V975" i="4" s="1"/>
  <c r="L1095" i="4"/>
  <c r="L1096" i="4" l="1"/>
  <c r="J1097" i="4"/>
  <c r="O1096" i="4"/>
  <c r="T976" i="4"/>
  <c r="V976" i="4" s="1"/>
  <c r="S1212" i="4"/>
  <c r="U1091" i="4"/>
  <c r="S1213" i="4" l="1"/>
  <c r="U1092" i="4"/>
  <c r="O1097" i="4"/>
  <c r="J1098" i="4"/>
  <c r="T977" i="4"/>
  <c r="V977" i="4" s="1"/>
  <c r="L1097" i="4"/>
  <c r="J1099" i="4" l="1"/>
  <c r="O1098" i="4"/>
  <c r="T978" i="4"/>
  <c r="V978" i="4" s="1"/>
  <c r="L1098" i="4"/>
  <c r="S1214" i="4"/>
  <c r="U1093" i="4"/>
  <c r="S1215" i="4" l="1"/>
  <c r="U1094" i="4"/>
  <c r="J1100" i="4"/>
  <c r="O1099" i="4"/>
  <c r="T979" i="4"/>
  <c r="V979" i="4" s="1"/>
  <c r="L1099" i="4"/>
  <c r="L1100" i="4" l="1"/>
  <c r="J1101" i="4"/>
  <c r="O1100" i="4"/>
  <c r="T980" i="4"/>
  <c r="V980" i="4" s="1"/>
  <c r="S1216" i="4"/>
  <c r="U1095" i="4"/>
  <c r="S1217" i="4" l="1"/>
  <c r="U1096" i="4"/>
  <c r="O1101" i="4"/>
  <c r="J1102" i="4"/>
  <c r="T981" i="4"/>
  <c r="V981" i="4" s="1"/>
  <c r="L1101" i="4"/>
  <c r="J1103" i="4" l="1"/>
  <c r="O1102" i="4"/>
  <c r="T982" i="4"/>
  <c r="V982" i="4" s="1"/>
  <c r="L1102" i="4"/>
  <c r="S1218" i="4"/>
  <c r="U1097" i="4"/>
  <c r="S1219" i="4" l="1"/>
  <c r="U1098" i="4"/>
  <c r="J1104" i="4"/>
  <c r="O1103" i="4"/>
  <c r="T983" i="4"/>
  <c r="V983" i="4" s="1"/>
  <c r="L1103" i="4"/>
  <c r="L1104" i="4" l="1"/>
  <c r="J1105" i="4"/>
  <c r="O1104" i="4"/>
  <c r="T984" i="4"/>
  <c r="V984" i="4" s="1"/>
  <c r="S1220" i="4"/>
  <c r="U1099" i="4"/>
  <c r="S1221" i="4" l="1"/>
  <c r="U1100" i="4"/>
  <c r="O1105" i="4"/>
  <c r="J1106" i="4"/>
  <c r="T985" i="4"/>
  <c r="V985" i="4" s="1"/>
  <c r="L1105" i="4"/>
  <c r="J1107" i="4" l="1"/>
  <c r="O1106" i="4"/>
  <c r="T986" i="4"/>
  <c r="V986" i="4" s="1"/>
  <c r="L1106" i="4"/>
  <c r="S1222" i="4"/>
  <c r="U1101" i="4"/>
  <c r="S1223" i="4" l="1"/>
  <c r="U1102" i="4"/>
  <c r="J1108" i="4"/>
  <c r="O1107" i="4"/>
  <c r="L1107" i="4"/>
  <c r="T987" i="4"/>
  <c r="V987" i="4" s="1"/>
  <c r="L1108" i="4" l="1"/>
  <c r="J1109" i="4"/>
  <c r="O1108" i="4"/>
  <c r="T988" i="4"/>
  <c r="V988" i="4" s="1"/>
  <c r="S1224" i="4"/>
  <c r="U1103" i="4"/>
  <c r="O1109" i="4" l="1"/>
  <c r="J1110" i="4"/>
  <c r="T989" i="4"/>
  <c r="V989" i="4" s="1"/>
  <c r="L1109" i="4"/>
  <c r="S1225" i="4"/>
  <c r="U1104" i="4"/>
  <c r="S1226" i="4" l="1"/>
  <c r="U1105" i="4"/>
  <c r="J1111" i="4"/>
  <c r="O1110" i="4"/>
  <c r="T990" i="4"/>
  <c r="V990" i="4" s="1"/>
  <c r="L1110" i="4"/>
  <c r="J1112" i="4" l="1"/>
  <c r="O1111" i="4"/>
  <c r="L1111" i="4"/>
  <c r="T991" i="4"/>
  <c r="V991" i="4" s="1"/>
  <c r="S1227" i="4"/>
  <c r="U1106" i="4"/>
  <c r="S1228" i="4" l="1"/>
  <c r="U1107" i="4"/>
  <c r="L1112" i="4"/>
  <c r="J1113" i="4"/>
  <c r="O1112" i="4"/>
  <c r="T992" i="4"/>
  <c r="V992" i="4" s="1"/>
  <c r="O1113" i="4" l="1"/>
  <c r="J1114" i="4"/>
  <c r="T993" i="4"/>
  <c r="V993" i="4" s="1"/>
  <c r="L1113" i="4"/>
  <c r="S1229" i="4"/>
  <c r="U1108" i="4"/>
  <c r="J1115" i="4" l="1"/>
  <c r="O1114" i="4"/>
  <c r="T994" i="4"/>
  <c r="V994" i="4" s="1"/>
  <c r="L1114" i="4"/>
  <c r="S1230" i="4"/>
  <c r="U1109" i="4"/>
  <c r="S1231" i="4" l="1"/>
  <c r="U1110" i="4"/>
  <c r="O1115" i="4"/>
  <c r="J1116" i="4"/>
  <c r="L1115" i="4"/>
  <c r="T995" i="4"/>
  <c r="V995" i="4" s="1"/>
  <c r="J1117" i="4" l="1"/>
  <c r="O1116" i="4"/>
  <c r="T996" i="4"/>
  <c r="V996" i="4" s="1"/>
  <c r="L1116" i="4"/>
  <c r="S1232" i="4"/>
  <c r="U1111" i="4"/>
  <c r="S1233" i="4" l="1"/>
  <c r="U1112" i="4"/>
  <c r="J1118" i="4"/>
  <c r="O1117" i="4"/>
  <c r="T997" i="4"/>
  <c r="V997" i="4" s="1"/>
  <c r="L1117" i="4"/>
  <c r="O1118" i="4" l="1"/>
  <c r="T998" i="4"/>
  <c r="V998" i="4" s="1"/>
  <c r="J1119" i="4"/>
  <c r="L1118" i="4"/>
  <c r="S1234" i="4"/>
  <c r="U1113" i="4"/>
  <c r="O1119" i="4" l="1"/>
  <c r="J1120" i="4"/>
  <c r="L1119" i="4"/>
  <c r="T999" i="4"/>
  <c r="V999" i="4" s="1"/>
  <c r="S1235" i="4"/>
  <c r="U1114" i="4"/>
  <c r="S1236" i="4" l="1"/>
  <c r="U1115" i="4"/>
  <c r="J1121" i="4"/>
  <c r="O1120" i="4"/>
  <c r="L1120" i="4"/>
  <c r="T1000" i="4"/>
  <c r="V1000" i="4" s="1"/>
  <c r="J1122" i="4" l="1"/>
  <c r="O1121" i="4"/>
  <c r="T1001" i="4"/>
  <c r="V1001" i="4" s="1"/>
  <c r="L1121" i="4"/>
  <c r="S1237" i="4"/>
  <c r="U1116" i="4"/>
  <c r="S1238" i="4" l="1"/>
  <c r="U1117" i="4"/>
  <c r="J1123" i="4"/>
  <c r="O1122" i="4"/>
  <c r="T1002" i="4"/>
  <c r="V1002" i="4" s="1"/>
  <c r="L1122" i="4"/>
  <c r="O1123" i="4" l="1"/>
  <c r="L1123" i="4"/>
  <c r="T1003" i="4"/>
  <c r="V1003" i="4" s="1"/>
  <c r="J1124" i="4"/>
  <c r="S1239" i="4"/>
  <c r="U1118" i="4"/>
  <c r="S1240" i="4" l="1"/>
  <c r="U1119" i="4"/>
  <c r="J1125" i="4"/>
  <c r="O1124" i="4"/>
  <c r="L1124" i="4"/>
  <c r="T1004" i="4"/>
  <c r="V1004" i="4" s="1"/>
  <c r="J1126" i="4" l="1"/>
  <c r="O1125" i="4"/>
  <c r="L1125" i="4"/>
  <c r="T1005" i="4"/>
  <c r="V1005" i="4" s="1"/>
  <c r="S1241" i="4"/>
  <c r="U1120" i="4"/>
  <c r="S1242" i="4" l="1"/>
  <c r="U1121" i="4"/>
  <c r="O1126" i="4"/>
  <c r="J1127" i="4"/>
  <c r="T1006" i="4"/>
  <c r="V1006" i="4" s="1"/>
  <c r="L1126" i="4"/>
  <c r="O1127" i="4" l="1"/>
  <c r="J1128" i="4"/>
  <c r="T1007" i="4"/>
  <c r="V1007" i="4" s="1"/>
  <c r="L1127" i="4"/>
  <c r="S1243" i="4"/>
  <c r="U1122" i="4"/>
  <c r="J1129" i="4" l="1"/>
  <c r="L1128" i="4"/>
  <c r="O1128" i="4"/>
  <c r="T1008" i="4"/>
  <c r="V1008" i="4" s="1"/>
  <c r="S1244" i="4"/>
  <c r="U1123" i="4"/>
  <c r="S1245" i="4" l="1"/>
  <c r="U1124" i="4"/>
  <c r="J1130" i="4"/>
  <c r="O1129" i="4"/>
  <c r="L1129" i="4"/>
  <c r="T1009" i="4"/>
  <c r="V1009" i="4" s="1"/>
  <c r="J1131" i="4" l="1"/>
  <c r="T1010" i="4"/>
  <c r="V1010" i="4" s="1"/>
  <c r="O1130" i="4"/>
  <c r="L1130" i="4"/>
  <c r="S1246" i="4"/>
  <c r="U1125" i="4"/>
  <c r="S1247" i="4" l="1"/>
  <c r="U1126" i="4"/>
  <c r="O1131" i="4"/>
  <c r="J1132" i="4"/>
  <c r="T1011" i="4"/>
  <c r="V1011" i="4" s="1"/>
  <c r="L1131" i="4"/>
  <c r="J1133" i="4" l="1"/>
  <c r="O1132" i="4"/>
  <c r="L1132" i="4"/>
  <c r="T1012" i="4"/>
  <c r="V1012" i="4" s="1"/>
  <c r="S1248" i="4"/>
  <c r="U1127" i="4"/>
  <c r="S1249" i="4" l="1"/>
  <c r="U1128" i="4"/>
  <c r="L1133" i="4"/>
  <c r="O1133" i="4"/>
  <c r="J1134" i="4"/>
  <c r="T1013" i="4"/>
  <c r="V1013" i="4" s="1"/>
  <c r="J1135" i="4" l="1"/>
  <c r="O1134" i="4"/>
  <c r="T1014" i="4"/>
  <c r="V1014" i="4" s="1"/>
  <c r="L1134" i="4"/>
  <c r="S1250" i="4"/>
  <c r="U1129" i="4"/>
  <c r="S1251" i="4" l="1"/>
  <c r="U1130" i="4"/>
  <c r="O1135" i="4"/>
  <c r="J1136" i="4"/>
  <c r="T1015" i="4"/>
  <c r="V1015" i="4" s="1"/>
  <c r="L1135" i="4"/>
  <c r="J1137" i="4" l="1"/>
  <c r="O1136" i="4"/>
  <c r="T1016" i="4"/>
  <c r="V1016" i="4" s="1"/>
  <c r="L1136" i="4"/>
  <c r="S1252" i="4"/>
  <c r="U1131" i="4"/>
  <c r="S1253" i="4" l="1"/>
  <c r="U1132" i="4"/>
  <c r="J1138" i="4"/>
  <c r="O1137" i="4"/>
  <c r="L1137" i="4"/>
  <c r="T1017" i="4"/>
  <c r="V1017" i="4" s="1"/>
  <c r="J1139" i="4" l="1"/>
  <c r="O1138" i="4"/>
  <c r="T1018" i="4"/>
  <c r="V1018" i="4" s="1"/>
  <c r="L1138" i="4"/>
  <c r="S1254" i="4"/>
  <c r="U1133" i="4"/>
  <c r="S1255" i="4" l="1"/>
  <c r="U1134" i="4"/>
  <c r="O1139" i="4"/>
  <c r="L1139" i="4"/>
  <c r="J1140" i="4"/>
  <c r="T1019" i="4"/>
  <c r="V1019" i="4" s="1"/>
  <c r="J1141" i="4" l="1"/>
  <c r="O1140" i="4"/>
  <c r="T1020" i="4"/>
  <c r="V1020" i="4" s="1"/>
  <c r="L1140" i="4"/>
  <c r="S1256" i="4"/>
  <c r="U1135" i="4"/>
  <c r="S1257" i="4" l="1"/>
  <c r="U1136" i="4"/>
  <c r="L1141" i="4"/>
  <c r="J1142" i="4"/>
  <c r="O1141" i="4"/>
  <c r="T1021" i="4"/>
  <c r="V1021" i="4" s="1"/>
  <c r="J1143" i="4" l="1"/>
  <c r="O1142" i="4"/>
  <c r="T1022" i="4"/>
  <c r="V1022" i="4" s="1"/>
  <c r="L1142" i="4"/>
  <c r="S1258" i="4"/>
  <c r="U1137" i="4"/>
  <c r="S1259" i="4" l="1"/>
  <c r="U1138" i="4"/>
  <c r="O1143" i="4"/>
  <c r="L1143" i="4"/>
  <c r="J1144" i="4"/>
  <c r="T1023" i="4"/>
  <c r="V1023" i="4" s="1"/>
  <c r="J1145" i="4" l="1"/>
  <c r="T1024" i="4"/>
  <c r="V1024" i="4" s="1"/>
  <c r="O1144" i="4"/>
  <c r="L1144" i="4"/>
  <c r="S1260" i="4"/>
  <c r="U1139" i="4"/>
  <c r="S1261" i="4" l="1"/>
  <c r="U1140" i="4"/>
  <c r="J1146" i="4"/>
  <c r="O1145" i="4"/>
  <c r="T1025" i="4"/>
  <c r="V1025" i="4" s="1"/>
  <c r="L1145" i="4"/>
  <c r="O1146" i="4" l="1"/>
  <c r="T1026" i="4"/>
  <c r="V1026" i="4" s="1"/>
  <c r="J1147" i="4"/>
  <c r="L1146" i="4"/>
  <c r="S1262" i="4"/>
  <c r="U1141" i="4"/>
  <c r="S1263" i="4" l="1"/>
  <c r="U1142" i="4"/>
  <c r="O1147" i="4"/>
  <c r="J1148" i="4"/>
  <c r="L1147" i="4"/>
  <c r="T1027" i="4"/>
  <c r="V1027" i="4" s="1"/>
  <c r="J1149" i="4" l="1"/>
  <c r="T1028" i="4"/>
  <c r="V1028" i="4" s="1"/>
  <c r="O1148" i="4"/>
  <c r="L1148" i="4"/>
  <c r="S1264" i="4"/>
  <c r="U1143" i="4"/>
  <c r="S1265" i="4" l="1"/>
  <c r="U1144" i="4"/>
  <c r="J1150" i="4"/>
  <c r="O1149" i="4"/>
  <c r="T1029" i="4"/>
  <c r="V1029" i="4" s="1"/>
  <c r="L1149" i="4"/>
  <c r="J1151" i="4" l="1"/>
  <c r="O1150" i="4"/>
  <c r="T1030" i="4"/>
  <c r="V1030" i="4" s="1"/>
  <c r="L1150" i="4"/>
  <c r="S1266" i="4"/>
  <c r="U1145" i="4"/>
  <c r="S1267" i="4" l="1"/>
  <c r="U1146" i="4"/>
  <c r="O1151" i="4"/>
  <c r="J1152" i="4"/>
  <c r="L1151" i="4"/>
  <c r="T1031" i="4"/>
  <c r="V1031" i="4" s="1"/>
  <c r="J1153" i="4" l="1"/>
  <c r="T1032" i="4"/>
  <c r="V1032" i="4" s="1"/>
  <c r="O1152" i="4"/>
  <c r="L1152" i="4"/>
  <c r="S1268" i="4"/>
  <c r="U1147" i="4"/>
  <c r="S1269" i="4" l="1"/>
  <c r="U1148" i="4"/>
  <c r="O1153" i="4"/>
  <c r="J1154" i="4"/>
  <c r="T1033" i="4"/>
  <c r="V1033" i="4" s="1"/>
  <c r="L1153" i="4"/>
  <c r="O1154" i="4" l="1"/>
  <c r="J1155" i="4"/>
  <c r="T1034" i="4"/>
  <c r="V1034" i="4" s="1"/>
  <c r="L1154" i="4"/>
  <c r="S1270" i="4"/>
  <c r="U1149" i="4"/>
  <c r="O1155" i="4" l="1"/>
  <c r="T1035" i="4"/>
  <c r="V1035" i="4" s="1"/>
  <c r="J1156" i="4"/>
  <c r="L1155" i="4"/>
  <c r="S1271" i="4"/>
  <c r="U1150" i="4"/>
  <c r="S1272" i="4" l="1"/>
  <c r="U1151" i="4"/>
  <c r="J1157" i="4"/>
  <c r="O1156" i="4"/>
  <c r="T1036" i="4"/>
  <c r="V1036" i="4" s="1"/>
  <c r="L1156" i="4"/>
  <c r="J1158" i="4" l="1"/>
  <c r="T1037" i="4"/>
  <c r="V1037" i="4" s="1"/>
  <c r="O1157" i="4"/>
  <c r="L1157" i="4"/>
  <c r="S1273" i="4"/>
  <c r="U1152" i="4"/>
  <c r="S1274" i="4" l="1"/>
  <c r="U1153" i="4"/>
  <c r="J1159" i="4"/>
  <c r="T1038" i="4"/>
  <c r="V1038" i="4" s="1"/>
  <c r="O1158" i="4"/>
  <c r="L1158" i="4"/>
  <c r="J1160" i="4" l="1"/>
  <c r="O1159" i="4"/>
  <c r="L1159" i="4"/>
  <c r="T1039" i="4"/>
  <c r="V1039" i="4" s="1"/>
  <c r="S1275" i="4"/>
  <c r="U1154" i="4"/>
  <c r="U1155" i="4" l="1"/>
  <c r="S1276" i="4"/>
  <c r="J1161" i="4"/>
  <c r="O1160" i="4"/>
  <c r="T1040" i="4"/>
  <c r="V1040" i="4" s="1"/>
  <c r="L1160" i="4"/>
  <c r="O1161" i="4" l="1"/>
  <c r="J1162" i="4"/>
  <c r="T1041" i="4"/>
  <c r="V1041" i="4" s="1"/>
  <c r="L1161" i="4"/>
  <c r="S1277" i="4"/>
  <c r="U1156" i="4"/>
  <c r="O1162" i="4" l="1"/>
  <c r="J1163" i="4"/>
  <c r="T1042" i="4"/>
  <c r="V1042" i="4" s="1"/>
  <c r="L1162" i="4"/>
  <c r="S1278" i="4"/>
  <c r="U1157" i="4"/>
  <c r="S1279" i="4" l="1"/>
  <c r="U1158" i="4"/>
  <c r="J1164" i="4"/>
  <c r="O1163" i="4"/>
  <c r="L1163" i="4"/>
  <c r="T1043" i="4"/>
  <c r="V1043" i="4" s="1"/>
  <c r="J1165" i="4" l="1"/>
  <c r="T1044" i="4"/>
  <c r="V1044" i="4" s="1"/>
  <c r="O1164" i="4"/>
  <c r="L1164" i="4"/>
  <c r="S1280" i="4"/>
  <c r="U1159" i="4"/>
  <c r="S1281" i="4" l="1"/>
  <c r="U1160" i="4"/>
  <c r="O1165" i="4"/>
  <c r="J1166" i="4"/>
  <c r="T1045" i="4"/>
  <c r="V1045" i="4" s="1"/>
  <c r="L1165" i="4"/>
  <c r="O1166" i="4" l="1"/>
  <c r="J1167" i="4"/>
  <c r="T1046" i="4"/>
  <c r="V1046" i="4" s="1"/>
  <c r="L1166" i="4"/>
  <c r="S1282" i="4"/>
  <c r="U1161" i="4"/>
  <c r="J1168" i="4" l="1"/>
  <c r="O1167" i="4"/>
  <c r="T1047" i="4"/>
  <c r="V1047" i="4" s="1"/>
  <c r="L1167" i="4"/>
  <c r="S1283" i="4"/>
  <c r="U1162" i="4"/>
  <c r="S1284" i="4" l="1"/>
  <c r="U1163" i="4"/>
  <c r="J1169" i="4"/>
  <c r="T1048" i="4"/>
  <c r="V1048" i="4" s="1"/>
  <c r="O1168" i="4"/>
  <c r="L1168" i="4"/>
  <c r="O1169" i="4" l="1"/>
  <c r="J1170" i="4"/>
  <c r="T1049" i="4"/>
  <c r="V1049" i="4" s="1"/>
  <c r="L1169" i="4"/>
  <c r="S1285" i="4"/>
  <c r="U1164" i="4"/>
  <c r="O1170" i="4" l="1"/>
  <c r="J1171" i="4"/>
  <c r="T1050" i="4"/>
  <c r="V1050" i="4" s="1"/>
  <c r="L1170" i="4"/>
  <c r="S1286" i="4"/>
  <c r="U1165" i="4"/>
  <c r="S1287" i="4" l="1"/>
  <c r="U1166" i="4"/>
  <c r="J1172" i="4"/>
  <c r="O1171" i="4"/>
  <c r="T1051" i="4"/>
  <c r="V1051" i="4" s="1"/>
  <c r="L1171" i="4"/>
  <c r="J1173" i="4" l="1"/>
  <c r="T1052" i="4"/>
  <c r="V1052" i="4" s="1"/>
  <c r="O1172" i="4"/>
  <c r="L1172" i="4"/>
  <c r="S1288" i="4"/>
  <c r="U1167" i="4"/>
  <c r="S1289" i="4" l="1"/>
  <c r="U1168" i="4"/>
  <c r="O1173" i="4"/>
  <c r="J1174" i="4"/>
  <c r="T1053" i="4"/>
  <c r="V1053" i="4" s="1"/>
  <c r="L1173" i="4"/>
  <c r="O1174" i="4" l="1"/>
  <c r="J1175" i="4"/>
  <c r="T1054" i="4"/>
  <c r="V1054" i="4" s="1"/>
  <c r="L1174" i="4"/>
  <c r="S1290" i="4"/>
  <c r="U1169" i="4"/>
  <c r="J1176" i="4" l="1"/>
  <c r="O1175" i="4"/>
  <c r="L1175" i="4"/>
  <c r="T1055" i="4"/>
  <c r="V1055" i="4" s="1"/>
  <c r="S1291" i="4"/>
  <c r="U1170" i="4"/>
  <c r="S1292" i="4" l="1"/>
  <c r="U1171" i="4"/>
  <c r="J1177" i="4"/>
  <c r="O1176" i="4"/>
  <c r="T1056" i="4"/>
  <c r="V1056" i="4" s="1"/>
  <c r="L1176" i="4"/>
  <c r="O1177" i="4" l="1"/>
  <c r="J1178" i="4"/>
  <c r="T1057" i="4"/>
  <c r="V1057" i="4" s="1"/>
  <c r="L1177" i="4"/>
  <c r="S1293" i="4"/>
  <c r="U1172" i="4"/>
  <c r="O1178" i="4" l="1"/>
  <c r="J1179" i="4"/>
  <c r="T1058" i="4"/>
  <c r="V1058" i="4" s="1"/>
  <c r="L1178" i="4"/>
  <c r="S1294" i="4"/>
  <c r="U1173" i="4"/>
  <c r="J1180" i="4" l="1"/>
  <c r="O1179" i="4"/>
  <c r="T1059" i="4"/>
  <c r="V1059" i="4" s="1"/>
  <c r="L1179" i="4"/>
  <c r="S1295" i="4"/>
  <c r="U1174" i="4"/>
  <c r="S1296" i="4" l="1"/>
  <c r="U1175" i="4"/>
  <c r="J1181" i="4"/>
  <c r="O1180" i="4"/>
  <c r="T1060" i="4"/>
  <c r="V1060" i="4" s="1"/>
  <c r="L1180" i="4"/>
  <c r="J1182" i="4" l="1"/>
  <c r="O1181" i="4"/>
  <c r="T1061" i="4"/>
  <c r="V1061" i="4" s="1"/>
  <c r="L1181" i="4"/>
  <c r="S1297" i="4"/>
  <c r="U1176" i="4"/>
  <c r="S1298" i="4" l="1"/>
  <c r="U1177" i="4"/>
  <c r="O1182" i="4"/>
  <c r="J1183" i="4"/>
  <c r="T1062" i="4"/>
  <c r="V1062" i="4" s="1"/>
  <c r="L1182" i="4"/>
  <c r="J1184" i="4" l="1"/>
  <c r="O1183" i="4"/>
  <c r="T1063" i="4"/>
  <c r="V1063" i="4" s="1"/>
  <c r="L1183" i="4"/>
  <c r="S1299" i="4"/>
  <c r="U1178" i="4"/>
  <c r="S1300" i="4" l="1"/>
  <c r="U1179" i="4"/>
  <c r="J1185" i="4"/>
  <c r="O1184" i="4"/>
  <c r="T1064" i="4"/>
  <c r="V1064" i="4" s="1"/>
  <c r="L1184" i="4"/>
  <c r="J1186" i="4" l="1"/>
  <c r="O1185" i="4"/>
  <c r="T1065" i="4"/>
  <c r="V1065" i="4" s="1"/>
  <c r="L1185" i="4"/>
  <c r="S1301" i="4"/>
  <c r="U1180" i="4"/>
  <c r="S1302" i="4" l="1"/>
  <c r="U1181" i="4"/>
  <c r="O1186" i="4"/>
  <c r="J1187" i="4"/>
  <c r="T1066" i="4"/>
  <c r="V1066" i="4" s="1"/>
  <c r="L1186" i="4"/>
  <c r="J1188" i="4" l="1"/>
  <c r="O1187" i="4"/>
  <c r="T1067" i="4"/>
  <c r="V1067" i="4" s="1"/>
  <c r="L1187" i="4"/>
  <c r="S1303" i="4"/>
  <c r="U1182" i="4"/>
  <c r="S1304" i="4" l="1"/>
  <c r="U1183" i="4"/>
  <c r="J1189" i="4"/>
  <c r="O1188" i="4"/>
  <c r="L1188" i="4"/>
  <c r="T1068" i="4"/>
  <c r="V1068" i="4" s="1"/>
  <c r="J1190" i="4" l="1"/>
  <c r="O1189" i="4"/>
  <c r="T1069" i="4"/>
  <c r="V1069" i="4" s="1"/>
  <c r="L1189" i="4"/>
  <c r="S1305" i="4"/>
  <c r="U1184" i="4"/>
  <c r="S1306" i="4" l="1"/>
  <c r="U1185" i="4"/>
  <c r="O1190" i="4"/>
  <c r="J1191" i="4"/>
  <c r="T1070" i="4"/>
  <c r="V1070" i="4" s="1"/>
  <c r="L1190" i="4"/>
  <c r="J1192" i="4" l="1"/>
  <c r="O1191" i="4"/>
  <c r="T1071" i="4"/>
  <c r="V1071" i="4" s="1"/>
  <c r="L1191" i="4"/>
  <c r="S1307" i="4"/>
  <c r="U1186" i="4"/>
  <c r="S1308" i="4" l="1"/>
  <c r="U1187" i="4"/>
  <c r="J1193" i="4"/>
  <c r="L1192" i="4"/>
  <c r="O1192" i="4"/>
  <c r="T1072" i="4"/>
  <c r="V1072" i="4" s="1"/>
  <c r="J1194" i="4" l="1"/>
  <c r="T1073" i="4"/>
  <c r="V1073" i="4" s="1"/>
  <c r="O1193" i="4"/>
  <c r="L1193" i="4"/>
  <c r="S1309" i="4"/>
  <c r="U1188" i="4"/>
  <c r="S1310" i="4" l="1"/>
  <c r="U1189" i="4"/>
  <c r="O1194" i="4"/>
  <c r="J1195" i="4"/>
  <c r="T1074" i="4"/>
  <c r="V1074" i="4" s="1"/>
  <c r="L1194" i="4"/>
  <c r="J1196" i="4" l="1"/>
  <c r="O1195" i="4"/>
  <c r="L1195" i="4"/>
  <c r="T1075" i="4"/>
  <c r="V1075" i="4" s="1"/>
  <c r="S1311" i="4"/>
  <c r="U1190" i="4"/>
  <c r="S1312" i="4" l="1"/>
  <c r="U1191" i="4"/>
  <c r="J1197" i="4"/>
  <c r="L1196" i="4"/>
  <c r="O1196" i="4"/>
  <c r="T1076" i="4"/>
  <c r="V1076" i="4" s="1"/>
  <c r="O1197" i="4" l="1"/>
  <c r="J1198" i="4"/>
  <c r="T1077" i="4"/>
  <c r="V1077" i="4" s="1"/>
  <c r="L1197" i="4"/>
  <c r="S1313" i="4"/>
  <c r="U1192" i="4"/>
  <c r="O1198" i="4" l="1"/>
  <c r="J1199" i="4"/>
  <c r="T1078" i="4"/>
  <c r="V1078" i="4" s="1"/>
  <c r="L1198" i="4"/>
  <c r="S1314" i="4"/>
  <c r="U1193" i="4"/>
  <c r="S1315" i="4" l="1"/>
  <c r="U1194" i="4"/>
  <c r="J1200" i="4"/>
  <c r="O1199" i="4"/>
  <c r="L1199" i="4"/>
  <c r="T1079" i="4"/>
  <c r="V1079" i="4" s="1"/>
  <c r="J1201" i="4" l="1"/>
  <c r="L1200" i="4"/>
  <c r="O1200" i="4"/>
  <c r="T1080" i="4"/>
  <c r="V1080" i="4" s="1"/>
  <c r="S1316" i="4"/>
  <c r="U1195" i="4"/>
  <c r="S1317" i="4" l="1"/>
  <c r="U1196" i="4"/>
  <c r="J1202" i="4"/>
  <c r="O1201" i="4"/>
  <c r="T1081" i="4"/>
  <c r="V1081" i="4" s="1"/>
  <c r="L1201" i="4"/>
  <c r="O1202" i="4" l="1"/>
  <c r="J1203" i="4"/>
  <c r="T1082" i="4"/>
  <c r="V1082" i="4" s="1"/>
  <c r="L1202" i="4"/>
  <c r="S1318" i="4"/>
  <c r="U1197" i="4"/>
  <c r="J1204" i="4" l="1"/>
  <c r="O1203" i="4"/>
  <c r="L1203" i="4"/>
  <c r="T1083" i="4"/>
  <c r="V1083" i="4" s="1"/>
  <c r="U1198" i="4"/>
  <c r="S1319" i="4"/>
  <c r="S1320" i="4" l="1"/>
  <c r="U1199" i="4"/>
  <c r="J1205" i="4"/>
  <c r="L1204" i="4"/>
  <c r="O1204" i="4"/>
  <c r="T1084" i="4"/>
  <c r="V1084" i="4" s="1"/>
  <c r="O1205" i="4" l="1"/>
  <c r="J1206" i="4"/>
  <c r="T1085" i="4"/>
  <c r="V1085" i="4" s="1"/>
  <c r="L1205" i="4"/>
  <c r="S1321" i="4"/>
  <c r="U1200" i="4"/>
  <c r="S1322" i="4" l="1"/>
  <c r="U1201" i="4"/>
  <c r="O1206" i="4"/>
  <c r="J1207" i="4"/>
  <c r="T1086" i="4"/>
  <c r="V1086" i="4" s="1"/>
  <c r="L1206" i="4"/>
  <c r="J1208" i="4" l="1"/>
  <c r="O1207" i="4"/>
  <c r="L1207" i="4"/>
  <c r="T1087" i="4"/>
  <c r="V1087" i="4" s="1"/>
  <c r="S1323" i="4"/>
  <c r="U1202" i="4"/>
  <c r="S1324" i="4" l="1"/>
  <c r="U1203" i="4"/>
  <c r="J1209" i="4"/>
  <c r="O1208" i="4"/>
  <c r="L1208" i="4"/>
  <c r="T1088" i="4"/>
  <c r="V1088" i="4" s="1"/>
  <c r="O1209" i="4" l="1"/>
  <c r="J1210" i="4"/>
  <c r="T1089" i="4"/>
  <c r="V1089" i="4" s="1"/>
  <c r="L1209" i="4"/>
  <c r="U1204" i="4"/>
  <c r="S1325" i="4"/>
  <c r="O1210" i="4" l="1"/>
  <c r="J1211" i="4"/>
  <c r="T1090" i="4"/>
  <c r="V1090" i="4" s="1"/>
  <c r="L1210" i="4"/>
  <c r="S1326" i="4"/>
  <c r="U1205" i="4"/>
  <c r="J1212" i="4" l="1"/>
  <c r="O1211" i="4"/>
  <c r="L1211" i="4"/>
  <c r="T1091" i="4"/>
  <c r="V1091" i="4" s="1"/>
  <c r="S1327" i="4"/>
  <c r="U1206" i="4"/>
  <c r="S1328" i="4" l="1"/>
  <c r="U1207" i="4"/>
  <c r="J1213" i="4"/>
  <c r="O1212" i="4"/>
  <c r="L1212" i="4"/>
  <c r="T1092" i="4"/>
  <c r="V1092" i="4" s="1"/>
  <c r="O1213" i="4" l="1"/>
  <c r="J1214" i="4"/>
  <c r="T1093" i="4"/>
  <c r="V1093" i="4" s="1"/>
  <c r="L1213" i="4"/>
  <c r="U1208" i="4"/>
  <c r="S1329" i="4"/>
  <c r="O1214" i="4" l="1"/>
  <c r="J1215" i="4"/>
  <c r="T1094" i="4"/>
  <c r="V1094" i="4" s="1"/>
  <c r="L1214" i="4"/>
  <c r="U1209" i="4"/>
  <c r="S1330" i="4"/>
  <c r="S1331" i="4" l="1"/>
  <c r="U1210" i="4"/>
  <c r="J1216" i="4"/>
  <c r="O1215" i="4"/>
  <c r="L1215" i="4"/>
  <c r="T1095" i="4"/>
  <c r="V1095" i="4" s="1"/>
  <c r="J1217" i="4" l="1"/>
  <c r="O1216" i="4"/>
  <c r="L1216" i="4"/>
  <c r="T1096" i="4"/>
  <c r="V1096" i="4" s="1"/>
  <c r="S1332" i="4"/>
  <c r="U1211" i="4"/>
  <c r="S1333" i="4" l="1"/>
  <c r="U1212" i="4"/>
  <c r="O1217" i="4"/>
  <c r="J1218" i="4"/>
  <c r="T1097" i="4"/>
  <c r="V1097" i="4" s="1"/>
  <c r="L1217" i="4"/>
  <c r="O1218" i="4" l="1"/>
  <c r="J1219" i="4"/>
  <c r="T1098" i="4"/>
  <c r="V1098" i="4" s="1"/>
  <c r="L1218" i="4"/>
  <c r="S1334" i="4"/>
  <c r="U1213" i="4"/>
  <c r="S1335" i="4" l="1"/>
  <c r="U1214" i="4"/>
  <c r="J1220" i="4"/>
  <c r="O1219" i="4"/>
  <c r="T1099" i="4"/>
  <c r="V1099" i="4" s="1"/>
  <c r="L1219" i="4"/>
  <c r="J1221" i="4" l="1"/>
  <c r="O1220" i="4"/>
  <c r="L1220" i="4"/>
  <c r="T1100" i="4"/>
  <c r="V1100" i="4" s="1"/>
  <c r="U1215" i="4"/>
  <c r="S1336" i="4"/>
  <c r="S1337" i="4" l="1"/>
  <c r="U1216" i="4"/>
  <c r="O1221" i="4"/>
  <c r="J1222" i="4"/>
  <c r="T1101" i="4"/>
  <c r="V1101" i="4" s="1"/>
  <c r="L1221" i="4"/>
  <c r="O1222" i="4" l="1"/>
  <c r="J1223" i="4"/>
  <c r="T1102" i="4"/>
  <c r="V1102" i="4" s="1"/>
  <c r="L1222" i="4"/>
  <c r="S1338" i="4"/>
  <c r="U1217" i="4"/>
  <c r="J1224" i="4" l="1"/>
  <c r="O1223" i="4"/>
  <c r="L1223" i="4"/>
  <c r="T1103" i="4"/>
  <c r="V1103" i="4" s="1"/>
  <c r="S1339" i="4"/>
  <c r="U1218" i="4"/>
  <c r="S1340" i="4" l="1"/>
  <c r="U1219" i="4"/>
  <c r="J1225" i="4"/>
  <c r="O1224" i="4"/>
  <c r="T1104" i="4"/>
  <c r="V1104" i="4" s="1"/>
  <c r="L1224" i="4"/>
  <c r="J1226" i="4" l="1"/>
  <c r="O1225" i="4"/>
  <c r="T1105" i="4"/>
  <c r="V1105" i="4" s="1"/>
  <c r="L1225" i="4"/>
  <c r="S1341" i="4"/>
  <c r="U1220" i="4"/>
  <c r="S1342" i="4" l="1"/>
  <c r="U1221" i="4"/>
  <c r="O1226" i="4"/>
  <c r="J1227" i="4"/>
  <c r="T1106" i="4"/>
  <c r="V1106" i="4" s="1"/>
  <c r="L1226" i="4"/>
  <c r="J1228" i="4" l="1"/>
  <c r="O1227" i="4"/>
  <c r="L1227" i="4"/>
  <c r="T1107" i="4"/>
  <c r="V1107" i="4" s="1"/>
  <c r="S1343" i="4"/>
  <c r="U1222" i="4"/>
  <c r="S1344" i="4" l="1"/>
  <c r="U1223" i="4"/>
  <c r="J1229" i="4"/>
  <c r="L1228" i="4"/>
  <c r="O1228" i="4"/>
  <c r="T1108" i="4"/>
  <c r="V1108" i="4" s="1"/>
  <c r="J1230" i="4" l="1"/>
  <c r="O1229" i="4"/>
  <c r="T1109" i="4"/>
  <c r="V1109" i="4" s="1"/>
  <c r="L1229" i="4"/>
  <c r="S1345" i="4"/>
  <c r="U1224" i="4"/>
  <c r="S1346" i="4" l="1"/>
  <c r="U1225" i="4"/>
  <c r="O1230" i="4"/>
  <c r="J1231" i="4"/>
  <c r="T1110" i="4"/>
  <c r="V1110" i="4" s="1"/>
  <c r="L1230" i="4"/>
  <c r="J1232" i="4" l="1"/>
  <c r="O1231" i="4"/>
  <c r="L1231" i="4"/>
  <c r="T1111" i="4"/>
  <c r="V1111" i="4" s="1"/>
  <c r="S1347" i="4"/>
  <c r="U1226" i="4"/>
  <c r="S1348" i="4" l="1"/>
  <c r="U1227" i="4"/>
  <c r="J1233" i="4"/>
  <c r="O1232" i="4"/>
  <c r="L1232" i="4"/>
  <c r="T1112" i="4"/>
  <c r="V1112" i="4" s="1"/>
  <c r="J1234" i="4" l="1"/>
  <c r="O1233" i="4"/>
  <c r="T1113" i="4"/>
  <c r="V1113" i="4" s="1"/>
  <c r="L1233" i="4"/>
  <c r="S1349" i="4"/>
  <c r="U1228" i="4"/>
  <c r="S1350" i="4" l="1"/>
  <c r="U1229" i="4"/>
  <c r="O1234" i="4"/>
  <c r="J1235" i="4"/>
  <c r="T1114" i="4"/>
  <c r="V1114" i="4" s="1"/>
  <c r="L1234" i="4"/>
  <c r="J1236" i="4" l="1"/>
  <c r="O1235" i="4"/>
  <c r="L1235" i="4"/>
  <c r="T1115" i="4"/>
  <c r="V1115" i="4" s="1"/>
  <c r="S1351" i="4"/>
  <c r="U1230" i="4"/>
  <c r="S1352" i="4" l="1"/>
  <c r="U1231" i="4"/>
  <c r="J1237" i="4"/>
  <c r="L1236" i="4"/>
  <c r="O1236" i="4"/>
  <c r="T1116" i="4"/>
  <c r="V1116" i="4" s="1"/>
  <c r="O1237" i="4" l="1"/>
  <c r="J1238" i="4"/>
  <c r="T1117" i="4"/>
  <c r="V1117" i="4" s="1"/>
  <c r="L1237" i="4"/>
  <c r="S1353" i="4"/>
  <c r="U1232" i="4"/>
  <c r="O1238" i="4" l="1"/>
  <c r="J1239" i="4"/>
  <c r="T1118" i="4"/>
  <c r="V1118" i="4" s="1"/>
  <c r="L1238" i="4"/>
  <c r="S1354" i="4"/>
  <c r="U1233" i="4"/>
  <c r="J1240" i="4" l="1"/>
  <c r="O1239" i="4"/>
  <c r="L1239" i="4"/>
  <c r="T1119" i="4"/>
  <c r="V1119" i="4" s="1"/>
  <c r="S1355" i="4"/>
  <c r="U1234" i="4"/>
  <c r="S1356" i="4" l="1"/>
  <c r="U1235" i="4"/>
  <c r="J1241" i="4"/>
  <c r="O1240" i="4"/>
  <c r="L1240" i="4"/>
  <c r="T1120" i="4"/>
  <c r="V1120" i="4" s="1"/>
  <c r="O1241" i="4" l="1"/>
  <c r="T1121" i="4"/>
  <c r="V1121" i="4" s="1"/>
  <c r="J1242" i="4"/>
  <c r="L1241" i="4"/>
  <c r="S1357" i="4"/>
  <c r="U1236" i="4"/>
  <c r="S1358" i="4" l="1"/>
  <c r="U1237" i="4"/>
  <c r="O1242" i="4"/>
  <c r="J1243" i="4"/>
  <c r="T1122" i="4"/>
  <c r="V1122" i="4" s="1"/>
  <c r="L1242" i="4"/>
  <c r="J1244" i="4" l="1"/>
  <c r="O1243" i="4"/>
  <c r="L1243" i="4"/>
  <c r="T1123" i="4"/>
  <c r="V1123" i="4" s="1"/>
  <c r="S1359" i="4"/>
  <c r="U1238" i="4"/>
  <c r="S1360" i="4" l="1"/>
  <c r="U1239" i="4"/>
  <c r="J1245" i="4"/>
  <c r="O1244" i="4"/>
  <c r="L1244" i="4"/>
  <c r="T1124" i="4"/>
  <c r="V1124" i="4" s="1"/>
  <c r="O1245" i="4" l="1"/>
  <c r="T1125" i="4"/>
  <c r="V1125" i="4" s="1"/>
  <c r="J1246" i="4"/>
  <c r="L1245" i="4"/>
  <c r="U1240" i="4"/>
  <c r="S1361" i="4"/>
  <c r="S1362" i="4" l="1"/>
  <c r="U1241" i="4"/>
  <c r="O1246" i="4"/>
  <c r="J1247" i="4"/>
  <c r="T1126" i="4"/>
  <c r="V1126" i="4" s="1"/>
  <c r="L1246" i="4"/>
  <c r="J1248" i="4" l="1"/>
  <c r="O1247" i="4"/>
  <c r="L1247" i="4"/>
  <c r="T1127" i="4"/>
  <c r="V1127" i="4" s="1"/>
  <c r="S1363" i="4"/>
  <c r="U1242" i="4"/>
  <c r="S1364" i="4" l="1"/>
  <c r="U1243" i="4"/>
  <c r="J1249" i="4"/>
  <c r="O1248" i="4"/>
  <c r="L1248" i="4"/>
  <c r="T1128" i="4"/>
  <c r="V1128" i="4" s="1"/>
  <c r="O1249" i="4" l="1"/>
  <c r="T1129" i="4"/>
  <c r="V1129" i="4" s="1"/>
  <c r="J1250" i="4"/>
  <c r="L1249" i="4"/>
  <c r="S1365" i="4"/>
  <c r="U1244" i="4"/>
  <c r="S1366" i="4" l="1"/>
  <c r="U1245" i="4"/>
  <c r="O1250" i="4"/>
  <c r="J1251" i="4"/>
  <c r="T1130" i="4"/>
  <c r="V1130" i="4" s="1"/>
  <c r="L1250" i="4"/>
  <c r="J1252" i="4" l="1"/>
  <c r="O1251" i="4"/>
  <c r="L1251" i="4"/>
  <c r="T1131" i="4"/>
  <c r="V1131" i="4" s="1"/>
  <c r="S1367" i="4"/>
  <c r="U1246" i="4"/>
  <c r="S1368" i="4" l="1"/>
  <c r="U1247" i="4"/>
  <c r="J1253" i="4"/>
  <c r="O1252" i="4"/>
  <c r="L1252" i="4"/>
  <c r="T1132" i="4"/>
  <c r="V1132" i="4" s="1"/>
  <c r="T1133" i="4" l="1"/>
  <c r="V1133" i="4" s="1"/>
  <c r="O1253" i="4"/>
  <c r="J1254" i="4"/>
  <c r="L1253" i="4"/>
  <c r="S1369" i="4"/>
  <c r="U1248" i="4"/>
  <c r="S1370" i="4" l="1"/>
  <c r="U1249" i="4"/>
  <c r="O1254" i="4"/>
  <c r="J1255" i="4"/>
  <c r="T1134" i="4"/>
  <c r="V1134" i="4" s="1"/>
  <c r="L1254" i="4"/>
  <c r="J1256" i="4" l="1"/>
  <c r="O1255" i="4"/>
  <c r="L1255" i="4"/>
  <c r="T1135" i="4"/>
  <c r="V1135" i="4" s="1"/>
  <c r="S1371" i="4"/>
  <c r="U1250" i="4"/>
  <c r="U1251" i="4" l="1"/>
  <c r="S1372" i="4"/>
  <c r="J1257" i="4"/>
  <c r="L1256" i="4"/>
  <c r="O1256" i="4"/>
  <c r="T1136" i="4"/>
  <c r="V1136" i="4" s="1"/>
  <c r="O1257" i="4" l="1"/>
  <c r="T1137" i="4"/>
  <c r="V1137" i="4" s="1"/>
  <c r="J1258" i="4"/>
  <c r="L1257" i="4"/>
  <c r="S1373" i="4"/>
  <c r="U1252" i="4"/>
  <c r="O1258" i="4" l="1"/>
  <c r="J1259" i="4"/>
  <c r="T1138" i="4"/>
  <c r="V1138" i="4" s="1"/>
  <c r="L1258" i="4"/>
  <c r="S1374" i="4"/>
  <c r="U1253" i="4"/>
  <c r="S1375" i="4" l="1"/>
  <c r="U1254" i="4"/>
  <c r="J1260" i="4"/>
  <c r="O1259" i="4"/>
  <c r="L1259" i="4"/>
  <c r="T1139" i="4"/>
  <c r="V1139" i="4" s="1"/>
  <c r="J1261" i="4" l="1"/>
  <c r="L1260" i="4"/>
  <c r="O1260" i="4"/>
  <c r="T1140" i="4"/>
  <c r="V1140" i="4" s="1"/>
  <c r="S1376" i="4"/>
  <c r="U1255" i="4"/>
  <c r="S1377" i="4" l="1"/>
  <c r="U1256" i="4"/>
  <c r="O1261" i="4"/>
  <c r="J1262" i="4"/>
  <c r="T1141" i="4"/>
  <c r="V1141" i="4" s="1"/>
  <c r="L1261" i="4"/>
  <c r="J1263" i="4" l="1"/>
  <c r="O1262" i="4"/>
  <c r="T1142" i="4"/>
  <c r="V1142" i="4" s="1"/>
  <c r="L1262" i="4"/>
  <c r="S1378" i="4"/>
  <c r="U1257" i="4"/>
  <c r="S1379" i="4" l="1"/>
  <c r="U1258" i="4"/>
  <c r="O1263" i="4"/>
  <c r="T1143" i="4"/>
  <c r="V1143" i="4" s="1"/>
  <c r="J1264" i="4"/>
  <c r="L1263" i="4"/>
  <c r="J1265" i="4" l="1"/>
  <c r="O1264" i="4"/>
  <c r="T1144" i="4"/>
  <c r="V1144" i="4" s="1"/>
  <c r="L1264" i="4"/>
  <c r="S1380" i="4"/>
  <c r="U1259" i="4"/>
  <c r="S1381" i="4" l="1"/>
  <c r="U1260" i="4"/>
  <c r="O1265" i="4"/>
  <c r="J1266" i="4"/>
  <c r="L1265" i="4"/>
  <c r="T1145" i="4"/>
  <c r="V1145" i="4" s="1"/>
  <c r="J1267" i="4" l="1"/>
  <c r="O1266" i="4"/>
  <c r="L1266" i="4"/>
  <c r="T1146" i="4"/>
  <c r="V1146" i="4" s="1"/>
  <c r="S1382" i="4"/>
  <c r="U1261" i="4"/>
  <c r="S1383" i="4" l="1"/>
  <c r="U1262" i="4"/>
  <c r="L1267" i="4"/>
  <c r="J1268" i="4"/>
  <c r="O1267" i="4"/>
  <c r="T1147" i="4"/>
  <c r="V1147" i="4" s="1"/>
  <c r="J1269" i="4" l="1"/>
  <c r="O1268" i="4"/>
  <c r="T1148" i="4"/>
  <c r="V1148" i="4" s="1"/>
  <c r="L1268" i="4"/>
  <c r="S1384" i="4"/>
  <c r="U1263" i="4"/>
  <c r="S1385" i="4" l="1"/>
  <c r="U1264" i="4"/>
  <c r="O1269" i="4"/>
  <c r="J1270" i="4"/>
  <c r="T1149" i="4"/>
  <c r="V1149" i="4" s="1"/>
  <c r="L1269" i="4"/>
  <c r="J1271" i="4" l="1"/>
  <c r="O1270" i="4"/>
  <c r="T1150" i="4"/>
  <c r="V1150" i="4" s="1"/>
  <c r="L1270" i="4"/>
  <c r="S1386" i="4"/>
  <c r="U1265" i="4"/>
  <c r="S1387" i="4" l="1"/>
  <c r="U1266" i="4"/>
  <c r="J1272" i="4"/>
  <c r="O1271" i="4"/>
  <c r="L1271" i="4"/>
  <c r="T1151" i="4"/>
  <c r="V1151" i="4" s="1"/>
  <c r="J1273" i="4" l="1"/>
  <c r="T1152" i="4"/>
  <c r="V1152" i="4" s="1"/>
  <c r="O1272" i="4"/>
  <c r="L1272" i="4"/>
  <c r="S1388" i="4"/>
  <c r="U1267" i="4"/>
  <c r="S1389" i="4" l="1"/>
  <c r="U1268" i="4"/>
  <c r="O1273" i="4"/>
  <c r="J1274" i="4"/>
  <c r="T1153" i="4"/>
  <c r="V1153" i="4" s="1"/>
  <c r="L1273" i="4"/>
  <c r="J1275" i="4" l="1"/>
  <c r="L1274" i="4"/>
  <c r="O1274" i="4"/>
  <c r="T1154" i="4"/>
  <c r="V1154" i="4" s="1"/>
  <c r="S1390" i="4"/>
  <c r="U1269" i="4"/>
  <c r="S1391" i="4" l="1"/>
  <c r="U1270" i="4"/>
  <c r="J1276" i="4"/>
  <c r="O1275" i="4"/>
  <c r="T1155" i="4"/>
  <c r="V1155" i="4" s="1"/>
  <c r="L1275" i="4"/>
  <c r="J1277" i="4" l="1"/>
  <c r="O1276" i="4"/>
  <c r="T1156" i="4"/>
  <c r="V1156" i="4" s="1"/>
  <c r="L1276" i="4"/>
  <c r="S1392" i="4"/>
  <c r="U1271" i="4"/>
  <c r="U1272" i="4" l="1"/>
  <c r="S1393" i="4"/>
  <c r="O1277" i="4"/>
  <c r="L1277" i="4"/>
  <c r="T1157" i="4"/>
  <c r="V1157" i="4" s="1"/>
  <c r="J1278" i="4"/>
  <c r="J1279" i="4" l="1"/>
  <c r="O1278" i="4"/>
  <c r="L1278" i="4"/>
  <c r="T1158" i="4"/>
  <c r="V1158" i="4" s="1"/>
  <c r="S1394" i="4"/>
  <c r="U1273" i="4"/>
  <c r="S1395" i="4" l="1"/>
  <c r="U1274" i="4"/>
  <c r="O1279" i="4"/>
  <c r="J1280" i="4"/>
  <c r="T1159" i="4"/>
  <c r="V1159" i="4" s="1"/>
  <c r="L1279" i="4"/>
  <c r="J1281" i="4" l="1"/>
  <c r="O1280" i="4"/>
  <c r="T1160" i="4"/>
  <c r="V1160" i="4" s="1"/>
  <c r="L1280" i="4"/>
  <c r="S1396" i="4"/>
  <c r="U1275" i="4"/>
  <c r="U1276" i="4" l="1"/>
  <c r="S1397" i="4"/>
  <c r="O1281" i="4"/>
  <c r="J1282" i="4"/>
  <c r="L1281" i="4"/>
  <c r="T1161" i="4"/>
  <c r="V1161" i="4" s="1"/>
  <c r="J1283" i="4" l="1"/>
  <c r="O1282" i="4"/>
  <c r="L1282" i="4"/>
  <c r="T1162" i="4"/>
  <c r="V1162" i="4" s="1"/>
  <c r="S1398" i="4"/>
  <c r="U1277" i="4"/>
  <c r="S1399" i="4" l="1"/>
  <c r="U1278" i="4"/>
  <c r="L1283" i="4"/>
  <c r="J1284" i="4"/>
  <c r="O1283" i="4"/>
  <c r="T1163" i="4"/>
  <c r="V1163" i="4" s="1"/>
  <c r="J1285" i="4" l="1"/>
  <c r="O1284" i="4"/>
  <c r="T1164" i="4"/>
  <c r="V1164" i="4" s="1"/>
  <c r="L1284" i="4"/>
  <c r="S1400" i="4"/>
  <c r="U1279" i="4"/>
  <c r="S1401" i="4" l="1"/>
  <c r="U1280" i="4"/>
  <c r="O1285" i="4"/>
  <c r="J1286" i="4"/>
  <c r="T1165" i="4"/>
  <c r="V1165" i="4" s="1"/>
  <c r="L1285" i="4"/>
  <c r="J1287" i="4" l="1"/>
  <c r="O1286" i="4"/>
  <c r="T1166" i="4"/>
  <c r="V1166" i="4" s="1"/>
  <c r="L1286" i="4"/>
  <c r="S1402" i="4"/>
  <c r="U1281" i="4"/>
  <c r="S1403" i="4" l="1"/>
  <c r="U1282" i="4"/>
  <c r="J1288" i="4"/>
  <c r="O1287" i="4"/>
  <c r="L1287" i="4"/>
  <c r="T1167" i="4"/>
  <c r="V1167" i="4" s="1"/>
  <c r="T1168" i="4" l="1"/>
  <c r="V1168" i="4" s="1"/>
  <c r="J1289" i="4"/>
  <c r="O1288" i="4"/>
  <c r="L1288" i="4"/>
  <c r="S1404" i="4"/>
  <c r="U1283" i="4"/>
  <c r="S1405" i="4" l="1"/>
  <c r="U1284" i="4"/>
  <c r="O1289" i="4"/>
  <c r="J1290" i="4"/>
  <c r="T1169" i="4"/>
  <c r="V1169" i="4" s="1"/>
  <c r="L1289" i="4"/>
  <c r="J1291" i="4" l="1"/>
  <c r="O1290" i="4"/>
  <c r="T1170" i="4"/>
  <c r="V1170" i="4" s="1"/>
  <c r="L1290" i="4"/>
  <c r="S1406" i="4"/>
  <c r="U1285" i="4"/>
  <c r="S1407" i="4" l="1"/>
  <c r="U1286" i="4"/>
  <c r="O1291" i="4"/>
  <c r="J1292" i="4"/>
  <c r="L1291" i="4"/>
  <c r="T1171" i="4"/>
  <c r="V1171" i="4" s="1"/>
  <c r="J1293" i="4" l="1"/>
  <c r="O1292" i="4"/>
  <c r="T1172" i="4"/>
  <c r="V1172" i="4" s="1"/>
  <c r="L1292" i="4"/>
  <c r="S1408" i="4"/>
  <c r="U1287" i="4"/>
  <c r="U1288" i="4" l="1"/>
  <c r="S1409" i="4"/>
  <c r="O1293" i="4"/>
  <c r="J1294" i="4"/>
  <c r="L1293" i="4"/>
  <c r="T1173" i="4"/>
  <c r="V1173" i="4" s="1"/>
  <c r="J1295" i="4" l="1"/>
  <c r="O1294" i="4"/>
  <c r="T1174" i="4"/>
  <c r="V1174" i="4" s="1"/>
  <c r="L1294" i="4"/>
  <c r="S1410" i="4"/>
  <c r="U1289" i="4"/>
  <c r="S1411" i="4" l="1"/>
  <c r="U1290" i="4"/>
  <c r="O1295" i="4"/>
  <c r="J1296" i="4"/>
  <c r="T1175" i="4"/>
  <c r="V1175" i="4" s="1"/>
  <c r="L1295" i="4"/>
  <c r="J1297" i="4" l="1"/>
  <c r="O1296" i="4"/>
  <c r="T1176" i="4"/>
  <c r="V1176" i="4" s="1"/>
  <c r="L1296" i="4"/>
  <c r="S1412" i="4"/>
  <c r="U1291" i="4"/>
  <c r="S1413" i="4" l="1"/>
  <c r="U1292" i="4"/>
  <c r="O1297" i="4"/>
  <c r="J1298" i="4"/>
  <c r="T1177" i="4"/>
  <c r="V1177" i="4" s="1"/>
  <c r="L1297" i="4"/>
  <c r="J1299" i="4" l="1"/>
  <c r="O1298" i="4"/>
  <c r="T1178" i="4"/>
  <c r="V1178" i="4" s="1"/>
  <c r="L1298" i="4"/>
  <c r="S1414" i="4"/>
  <c r="U1293" i="4"/>
  <c r="S1415" i="4" l="1"/>
  <c r="U1294" i="4"/>
  <c r="O1299" i="4"/>
  <c r="J1300" i="4"/>
  <c r="L1299" i="4"/>
  <c r="T1179" i="4"/>
  <c r="V1179" i="4" s="1"/>
  <c r="J1301" i="4" l="1"/>
  <c r="T1180" i="4"/>
  <c r="V1180" i="4" s="1"/>
  <c r="O1300" i="4"/>
  <c r="L1300" i="4"/>
  <c r="S1416" i="4"/>
  <c r="U1295" i="4"/>
  <c r="S1417" i="4" l="1"/>
  <c r="U1296" i="4"/>
  <c r="O1301" i="4"/>
  <c r="T1181" i="4"/>
  <c r="V1181" i="4" s="1"/>
  <c r="J1302" i="4"/>
  <c r="L1301" i="4"/>
  <c r="J1303" i="4" l="1"/>
  <c r="O1302" i="4"/>
  <c r="T1182" i="4"/>
  <c r="V1182" i="4" s="1"/>
  <c r="L1302" i="4"/>
  <c r="S1418" i="4"/>
  <c r="U1297" i="4"/>
  <c r="S1419" i="4" l="1"/>
  <c r="U1298" i="4"/>
  <c r="O1303" i="4"/>
  <c r="J1304" i="4"/>
  <c r="L1303" i="4"/>
  <c r="T1183" i="4"/>
  <c r="V1183" i="4" s="1"/>
  <c r="J1305" i="4" l="1"/>
  <c r="T1184" i="4"/>
  <c r="V1184" i="4" s="1"/>
  <c r="O1304" i="4"/>
  <c r="L1304" i="4"/>
  <c r="S1420" i="4"/>
  <c r="U1299" i="4"/>
  <c r="U1300" i="4" l="1"/>
  <c r="S1421" i="4"/>
  <c r="J1306" i="4"/>
  <c r="O1305" i="4"/>
  <c r="T1185" i="4"/>
  <c r="V1185" i="4" s="1"/>
  <c r="L1305" i="4"/>
  <c r="J1307" i="4" l="1"/>
  <c r="O1306" i="4"/>
  <c r="T1186" i="4"/>
  <c r="V1186" i="4" s="1"/>
  <c r="L1306" i="4"/>
  <c r="S1422" i="4"/>
  <c r="U1301" i="4"/>
  <c r="S1423" i="4" l="1"/>
  <c r="U1302" i="4"/>
  <c r="O1307" i="4"/>
  <c r="J1308" i="4"/>
  <c r="T1187" i="4"/>
  <c r="V1187" i="4" s="1"/>
  <c r="L1307" i="4"/>
  <c r="O1308" i="4" l="1"/>
  <c r="J1309" i="4"/>
  <c r="T1188" i="4"/>
  <c r="V1188" i="4" s="1"/>
  <c r="L1308" i="4"/>
  <c r="S1424" i="4"/>
  <c r="U1303" i="4"/>
  <c r="U1304" i="4" l="1"/>
  <c r="S1425" i="4"/>
  <c r="J1310" i="4"/>
  <c r="L1309" i="4"/>
  <c r="O1309" i="4"/>
  <c r="T1189" i="4"/>
  <c r="V1189" i="4" s="1"/>
  <c r="J1311" i="4" l="1"/>
  <c r="O1310" i="4"/>
  <c r="T1190" i="4"/>
  <c r="V1190" i="4" s="1"/>
  <c r="L1310" i="4"/>
  <c r="S1426" i="4"/>
  <c r="U1305" i="4"/>
  <c r="S1427" i="4" l="1"/>
  <c r="U1306" i="4"/>
  <c r="O1311" i="4"/>
  <c r="J1312" i="4"/>
  <c r="T1191" i="4"/>
  <c r="V1191" i="4" s="1"/>
  <c r="L1311" i="4"/>
  <c r="O1312" i="4" l="1"/>
  <c r="T1192" i="4"/>
  <c r="V1192" i="4" s="1"/>
  <c r="J1313" i="4"/>
  <c r="L1312" i="4"/>
  <c r="S1428" i="4"/>
  <c r="U1307" i="4"/>
  <c r="S1429" i="4" l="1"/>
  <c r="U1308" i="4"/>
  <c r="J1314" i="4"/>
  <c r="O1313" i="4"/>
  <c r="T1193" i="4"/>
  <c r="V1193" i="4" s="1"/>
  <c r="L1313" i="4"/>
  <c r="L1314" i="4" l="1"/>
  <c r="J1315" i="4"/>
  <c r="O1314" i="4"/>
  <c r="T1194" i="4"/>
  <c r="V1194" i="4" s="1"/>
  <c r="S1430" i="4"/>
  <c r="U1309" i="4"/>
  <c r="U1310" i="4" l="1"/>
  <c r="S1431" i="4"/>
  <c r="J1316" i="4"/>
  <c r="O1315" i="4"/>
  <c r="T1195" i="4"/>
  <c r="V1195" i="4" s="1"/>
  <c r="L1315" i="4"/>
  <c r="O1316" i="4" l="1"/>
  <c r="T1196" i="4"/>
  <c r="V1196" i="4" s="1"/>
  <c r="L1316" i="4"/>
  <c r="J1317" i="4"/>
  <c r="S1432" i="4"/>
  <c r="U1311" i="4"/>
  <c r="S1433" i="4" l="1"/>
  <c r="U1312" i="4"/>
  <c r="J1318" i="4"/>
  <c r="O1317" i="4"/>
  <c r="T1197" i="4"/>
  <c r="V1197" i="4" s="1"/>
  <c r="L1317" i="4"/>
  <c r="J1319" i="4" l="1"/>
  <c r="O1318" i="4"/>
  <c r="T1198" i="4"/>
  <c r="V1198" i="4" s="1"/>
  <c r="L1318" i="4"/>
  <c r="S1434" i="4"/>
  <c r="U1313" i="4"/>
  <c r="S1435" i="4" l="1"/>
  <c r="U1314" i="4"/>
  <c r="J1320" i="4"/>
  <c r="O1319" i="4"/>
  <c r="T1199" i="4"/>
  <c r="V1199" i="4" s="1"/>
  <c r="L1319" i="4"/>
  <c r="O1320" i="4" l="1"/>
  <c r="J1321" i="4"/>
  <c r="L1320" i="4"/>
  <c r="T1200" i="4"/>
  <c r="V1200" i="4" s="1"/>
  <c r="S1436" i="4"/>
  <c r="U1315" i="4"/>
  <c r="S1437" i="4" l="1"/>
  <c r="U1316" i="4"/>
  <c r="J1322" i="4"/>
  <c r="O1321" i="4"/>
  <c r="L1321" i="4"/>
  <c r="T1201" i="4"/>
  <c r="V1201" i="4" s="1"/>
  <c r="O1322" i="4" l="1"/>
  <c r="J1323" i="4"/>
  <c r="T1202" i="4"/>
  <c r="V1202" i="4" s="1"/>
  <c r="L1322" i="4"/>
  <c r="S1438" i="4"/>
  <c r="U1317" i="4"/>
  <c r="S1439" i="4" l="1"/>
  <c r="U1318" i="4"/>
  <c r="J1324" i="4"/>
  <c r="T1203" i="4"/>
  <c r="V1203" i="4" s="1"/>
  <c r="O1323" i="4"/>
  <c r="L1323" i="4"/>
  <c r="O1324" i="4" l="1"/>
  <c r="J1325" i="4"/>
  <c r="T1204" i="4"/>
  <c r="V1204" i="4" s="1"/>
  <c r="L1324" i="4"/>
  <c r="S1440" i="4"/>
  <c r="U1319" i="4"/>
  <c r="J1326" i="4" l="1"/>
  <c r="O1325" i="4"/>
  <c r="L1325" i="4"/>
  <c r="T1205" i="4"/>
  <c r="V1205" i="4" s="1"/>
  <c r="S1441" i="4"/>
  <c r="U1320" i="4"/>
  <c r="S1442" i="4" l="1"/>
  <c r="U1321" i="4"/>
  <c r="O1326" i="4"/>
  <c r="L1326" i="4"/>
  <c r="J1327" i="4"/>
  <c r="T1206" i="4"/>
  <c r="V1206" i="4" s="1"/>
  <c r="J1328" i="4" l="1"/>
  <c r="O1327" i="4"/>
  <c r="T1207" i="4"/>
  <c r="V1207" i="4" s="1"/>
  <c r="L1327" i="4"/>
  <c r="S1443" i="4"/>
  <c r="U1322" i="4"/>
  <c r="S1444" i="4" l="1"/>
  <c r="U1323" i="4"/>
  <c r="O1328" i="4"/>
  <c r="J1329" i="4"/>
  <c r="T1208" i="4"/>
  <c r="V1208" i="4" s="1"/>
  <c r="L1328" i="4"/>
  <c r="J1330" i="4" l="1"/>
  <c r="O1329" i="4"/>
  <c r="T1209" i="4"/>
  <c r="V1209" i="4" s="1"/>
  <c r="L1329" i="4"/>
  <c r="S1445" i="4"/>
  <c r="U1324" i="4"/>
  <c r="S1446" i="4" l="1"/>
  <c r="U1325" i="4"/>
  <c r="O1330" i="4"/>
  <c r="L1330" i="4"/>
  <c r="J1331" i="4"/>
  <c r="T1210" i="4"/>
  <c r="V1210" i="4" s="1"/>
  <c r="J1332" i="4" l="1"/>
  <c r="O1331" i="4"/>
  <c r="T1211" i="4"/>
  <c r="V1211" i="4" s="1"/>
  <c r="L1331" i="4"/>
  <c r="S1447" i="4"/>
  <c r="U1326" i="4"/>
  <c r="S1448" i="4" l="1"/>
  <c r="U1327" i="4"/>
  <c r="O1332" i="4"/>
  <c r="L1332" i="4"/>
  <c r="J1333" i="4"/>
  <c r="T1212" i="4"/>
  <c r="V1212" i="4" s="1"/>
  <c r="J1334" i="4" l="1"/>
  <c r="T1213" i="4"/>
  <c r="V1213" i="4" s="1"/>
  <c r="O1333" i="4"/>
  <c r="L1333" i="4"/>
  <c r="S1449" i="4"/>
  <c r="U1328" i="4"/>
  <c r="S1450" i="4" l="1"/>
  <c r="U1329" i="4"/>
  <c r="O1334" i="4"/>
  <c r="J1335" i="4"/>
  <c r="T1214" i="4"/>
  <c r="V1214" i="4" s="1"/>
  <c r="L1334" i="4"/>
  <c r="J1336" i="4" l="1"/>
  <c r="O1335" i="4"/>
  <c r="T1215" i="4"/>
  <c r="V1215" i="4" s="1"/>
  <c r="L1335" i="4"/>
  <c r="S1451" i="4"/>
  <c r="U1330" i="4"/>
  <c r="S1452" i="4" l="1"/>
  <c r="U1331" i="4"/>
  <c r="O1336" i="4"/>
  <c r="J1337" i="4"/>
  <c r="T1216" i="4"/>
  <c r="V1216" i="4" s="1"/>
  <c r="L1336" i="4"/>
  <c r="J1338" i="4" l="1"/>
  <c r="O1337" i="4"/>
  <c r="T1217" i="4"/>
  <c r="V1217" i="4" s="1"/>
  <c r="L1337" i="4"/>
  <c r="S1453" i="4"/>
  <c r="U1332" i="4"/>
  <c r="S1454" i="4" l="1"/>
  <c r="U1333" i="4"/>
  <c r="O1338" i="4"/>
  <c r="J1339" i="4"/>
  <c r="L1338" i="4"/>
  <c r="T1218" i="4"/>
  <c r="V1218" i="4" s="1"/>
  <c r="J1340" i="4" l="1"/>
  <c r="T1219" i="4"/>
  <c r="V1219" i="4" s="1"/>
  <c r="O1339" i="4"/>
  <c r="L1339" i="4"/>
  <c r="S1455" i="4"/>
  <c r="U1334" i="4"/>
  <c r="S1456" i="4" l="1"/>
  <c r="U1335" i="4"/>
  <c r="O1340" i="4"/>
  <c r="J1341" i="4"/>
  <c r="T1220" i="4"/>
  <c r="V1220" i="4" s="1"/>
  <c r="L1340" i="4"/>
  <c r="J1342" i="4" l="1"/>
  <c r="O1341" i="4"/>
  <c r="T1221" i="4"/>
  <c r="V1221" i="4" s="1"/>
  <c r="L1341" i="4"/>
  <c r="S1457" i="4"/>
  <c r="U1336" i="4"/>
  <c r="S1458" i="4" l="1"/>
  <c r="U1337" i="4"/>
  <c r="O1342" i="4"/>
  <c r="J1343" i="4"/>
  <c r="T1222" i="4"/>
  <c r="V1222" i="4" s="1"/>
  <c r="L1342" i="4"/>
  <c r="J1344" i="4" l="1"/>
  <c r="O1343" i="4"/>
  <c r="T1223" i="4"/>
  <c r="V1223" i="4" s="1"/>
  <c r="L1343" i="4"/>
  <c r="S1459" i="4"/>
  <c r="U1338" i="4"/>
  <c r="S1460" i="4" l="1"/>
  <c r="U1339" i="4"/>
  <c r="O1344" i="4"/>
  <c r="J1345" i="4"/>
  <c r="T1224" i="4"/>
  <c r="V1224" i="4" s="1"/>
  <c r="L1344" i="4"/>
  <c r="J1346" i="4" l="1"/>
  <c r="O1345" i="4"/>
  <c r="T1225" i="4"/>
  <c r="V1225" i="4" s="1"/>
  <c r="L1345" i="4"/>
  <c r="S1461" i="4"/>
  <c r="U1340" i="4"/>
  <c r="S1462" i="4" l="1"/>
  <c r="U1341" i="4"/>
  <c r="O1346" i="4"/>
  <c r="L1346" i="4"/>
  <c r="J1347" i="4"/>
  <c r="T1226" i="4"/>
  <c r="V1226" i="4" s="1"/>
  <c r="J1348" i="4" l="1"/>
  <c r="O1347" i="4"/>
  <c r="T1227" i="4"/>
  <c r="V1227" i="4" s="1"/>
  <c r="L1347" i="4"/>
  <c r="S1463" i="4"/>
  <c r="U1342" i="4"/>
  <c r="S1464" i="4" l="1"/>
  <c r="U1343" i="4"/>
  <c r="O1348" i="4"/>
  <c r="L1348" i="4"/>
  <c r="T1228" i="4"/>
  <c r="V1228" i="4" s="1"/>
  <c r="J1349" i="4"/>
  <c r="J1350" i="4" l="1"/>
  <c r="O1349" i="4"/>
  <c r="T1229" i="4"/>
  <c r="V1229" i="4" s="1"/>
  <c r="L1349" i="4"/>
  <c r="S1465" i="4"/>
  <c r="U1344" i="4"/>
  <c r="S1466" i="4" l="1"/>
  <c r="U1345" i="4"/>
  <c r="O1350" i="4"/>
  <c r="J1351" i="4"/>
  <c r="T1230" i="4"/>
  <c r="V1230" i="4" s="1"/>
  <c r="L1350" i="4"/>
  <c r="J1352" i="4" l="1"/>
  <c r="O1351" i="4"/>
  <c r="T1231" i="4"/>
  <c r="V1231" i="4" s="1"/>
  <c r="L1351" i="4"/>
  <c r="S1467" i="4"/>
  <c r="U1346" i="4"/>
  <c r="S1468" i="4" l="1"/>
  <c r="U1347" i="4"/>
  <c r="O1352" i="4"/>
  <c r="J1353" i="4"/>
  <c r="T1232" i="4"/>
  <c r="V1232" i="4" s="1"/>
  <c r="L1352" i="4"/>
  <c r="J1354" i="4" l="1"/>
  <c r="O1353" i="4"/>
  <c r="T1233" i="4"/>
  <c r="V1233" i="4" s="1"/>
  <c r="L1353" i="4"/>
  <c r="S1469" i="4"/>
  <c r="U1348" i="4"/>
  <c r="S1470" i="4" l="1"/>
  <c r="U1349" i="4"/>
  <c r="O1354" i="4"/>
  <c r="J1355" i="4"/>
  <c r="L1354" i="4"/>
  <c r="T1234" i="4"/>
  <c r="V1234" i="4" s="1"/>
  <c r="J1356" i="4" l="1"/>
  <c r="O1355" i="4"/>
  <c r="T1235" i="4"/>
  <c r="V1235" i="4" s="1"/>
  <c r="L1355" i="4"/>
  <c r="S1471" i="4"/>
  <c r="U1350" i="4"/>
  <c r="S1472" i="4" l="1"/>
  <c r="U1351" i="4"/>
  <c r="O1356" i="4"/>
  <c r="J1357" i="4"/>
  <c r="L1356" i="4"/>
  <c r="T1236" i="4"/>
  <c r="V1236" i="4" s="1"/>
  <c r="J1358" i="4" l="1"/>
  <c r="O1357" i="4"/>
  <c r="T1237" i="4"/>
  <c r="V1237" i="4" s="1"/>
  <c r="L1357" i="4"/>
  <c r="S1473" i="4"/>
  <c r="U1352" i="4"/>
  <c r="S1474" i="4" l="1"/>
  <c r="U1353" i="4"/>
  <c r="O1358" i="4"/>
  <c r="J1359" i="4"/>
  <c r="T1238" i="4"/>
  <c r="V1238" i="4" s="1"/>
  <c r="L1358" i="4"/>
  <c r="J1360" i="4" l="1"/>
  <c r="O1359" i="4"/>
  <c r="T1239" i="4"/>
  <c r="V1239" i="4" s="1"/>
  <c r="L1359" i="4"/>
  <c r="S1475" i="4"/>
  <c r="U1354" i="4"/>
  <c r="S1476" i="4" l="1"/>
  <c r="U1355" i="4"/>
  <c r="O1360" i="4"/>
  <c r="J1361" i="4"/>
  <c r="T1240" i="4"/>
  <c r="V1240" i="4" s="1"/>
  <c r="L1360" i="4"/>
  <c r="J1362" i="4" l="1"/>
  <c r="O1361" i="4"/>
  <c r="T1241" i="4"/>
  <c r="V1241" i="4" s="1"/>
  <c r="L1361" i="4"/>
  <c r="S1477" i="4"/>
  <c r="U1356" i="4"/>
  <c r="S1478" i="4" l="1"/>
  <c r="U1357" i="4"/>
  <c r="O1362" i="4"/>
  <c r="J1363" i="4"/>
  <c r="T1242" i="4"/>
  <c r="V1242" i="4" s="1"/>
  <c r="L1362" i="4"/>
  <c r="O1363" i="4" l="1"/>
  <c r="J1364" i="4"/>
  <c r="T1243" i="4"/>
  <c r="V1243" i="4" s="1"/>
  <c r="L1363" i="4"/>
  <c r="S1479" i="4"/>
  <c r="U1358" i="4"/>
  <c r="S1480" i="4" l="1"/>
  <c r="U1359" i="4"/>
  <c r="J1365" i="4"/>
  <c r="O1364" i="4"/>
  <c r="L1364" i="4"/>
  <c r="T1244" i="4"/>
  <c r="V1244" i="4" s="1"/>
  <c r="J1366" i="4" l="1"/>
  <c r="O1365" i="4"/>
  <c r="T1245" i="4"/>
  <c r="V1245" i="4" s="1"/>
  <c r="L1365" i="4"/>
  <c r="S1481" i="4"/>
  <c r="U1360" i="4"/>
  <c r="S1482" i="4" l="1"/>
  <c r="U1361" i="4"/>
  <c r="O1366" i="4"/>
  <c r="J1367" i="4"/>
  <c r="T1246" i="4"/>
  <c r="V1246" i="4" s="1"/>
  <c r="L1366" i="4"/>
  <c r="O1367" i="4" l="1"/>
  <c r="J1368" i="4"/>
  <c r="T1247" i="4"/>
  <c r="V1247" i="4" s="1"/>
  <c r="L1367" i="4"/>
  <c r="S1483" i="4"/>
  <c r="U1362" i="4"/>
  <c r="S1484" i="4" l="1"/>
  <c r="U1363" i="4"/>
  <c r="J1369" i="4"/>
  <c r="O1368" i="4"/>
  <c r="L1368" i="4"/>
  <c r="T1248" i="4"/>
  <c r="V1248" i="4" s="1"/>
  <c r="J1370" i="4" l="1"/>
  <c r="O1369" i="4"/>
  <c r="T1249" i="4"/>
  <c r="V1249" i="4" s="1"/>
  <c r="L1369" i="4"/>
  <c r="S1485" i="4"/>
  <c r="U1364" i="4"/>
  <c r="S1486" i="4" l="1"/>
  <c r="U1365" i="4"/>
  <c r="O1370" i="4"/>
  <c r="T1250" i="4"/>
  <c r="V1250" i="4" s="1"/>
  <c r="J1371" i="4"/>
  <c r="L1370" i="4"/>
  <c r="O1371" i="4" l="1"/>
  <c r="J1372" i="4"/>
  <c r="T1251" i="4"/>
  <c r="V1251" i="4" s="1"/>
  <c r="L1371" i="4"/>
  <c r="S1487" i="4"/>
  <c r="U1366" i="4"/>
  <c r="S1488" i="4" l="1"/>
  <c r="U1367" i="4"/>
  <c r="J1373" i="4"/>
  <c r="O1372" i="4"/>
  <c r="T1252" i="4"/>
  <c r="V1252" i="4" s="1"/>
  <c r="L1372" i="4"/>
  <c r="J1374" i="4" l="1"/>
  <c r="O1373" i="4"/>
  <c r="T1253" i="4"/>
  <c r="V1253" i="4" s="1"/>
  <c r="L1373" i="4"/>
  <c r="S1489" i="4"/>
  <c r="U1368" i="4"/>
  <c r="S1490" i="4" l="1"/>
  <c r="U1369" i="4"/>
  <c r="O1374" i="4"/>
  <c r="J1375" i="4"/>
  <c r="T1254" i="4"/>
  <c r="V1254" i="4" s="1"/>
  <c r="L1374" i="4"/>
  <c r="O1375" i="4" l="1"/>
  <c r="J1376" i="4"/>
  <c r="T1255" i="4"/>
  <c r="V1255" i="4" s="1"/>
  <c r="L1375" i="4"/>
  <c r="S1491" i="4"/>
  <c r="U1370" i="4"/>
  <c r="S1492" i="4" l="1"/>
  <c r="U1371" i="4"/>
  <c r="J1377" i="4"/>
  <c r="O1376" i="4"/>
  <c r="T1256" i="4"/>
  <c r="V1256" i="4" s="1"/>
  <c r="L1376" i="4"/>
  <c r="J1378" i="4" l="1"/>
  <c r="O1377" i="4"/>
  <c r="T1257" i="4"/>
  <c r="V1257" i="4" s="1"/>
  <c r="L1377" i="4"/>
  <c r="S1493" i="4"/>
  <c r="U1372" i="4"/>
  <c r="S1494" i="4" l="1"/>
  <c r="U1373" i="4"/>
  <c r="O1378" i="4"/>
  <c r="J1379" i="4"/>
  <c r="T1258" i="4"/>
  <c r="V1258" i="4" s="1"/>
  <c r="L1378" i="4"/>
  <c r="O1379" i="4" l="1"/>
  <c r="J1380" i="4"/>
  <c r="T1259" i="4"/>
  <c r="V1259" i="4" s="1"/>
  <c r="L1379" i="4"/>
  <c r="S1495" i="4"/>
  <c r="U1374" i="4"/>
  <c r="S1496" i="4" l="1"/>
  <c r="U1375" i="4"/>
  <c r="J1381" i="4"/>
  <c r="O1380" i="4"/>
  <c r="L1380" i="4"/>
  <c r="T1260" i="4"/>
  <c r="V1260" i="4" s="1"/>
  <c r="J1382" i="4" l="1"/>
  <c r="O1381" i="4"/>
  <c r="T1261" i="4"/>
  <c r="V1261" i="4" s="1"/>
  <c r="L1381" i="4"/>
  <c r="S1497" i="4"/>
  <c r="U1376" i="4"/>
  <c r="S1498" i="4" l="1"/>
  <c r="U1377" i="4"/>
  <c r="O1382" i="4"/>
  <c r="J1383" i="4"/>
  <c r="T1262" i="4"/>
  <c r="V1262" i="4" s="1"/>
  <c r="L1382" i="4"/>
  <c r="O1383" i="4" l="1"/>
  <c r="J1384" i="4"/>
  <c r="T1263" i="4"/>
  <c r="V1263" i="4" s="1"/>
  <c r="L1383" i="4"/>
  <c r="S1499" i="4"/>
  <c r="U1378" i="4"/>
  <c r="S1500" i="4" l="1"/>
  <c r="U1379" i="4"/>
  <c r="J1385" i="4"/>
  <c r="O1384" i="4"/>
  <c r="L1384" i="4"/>
  <c r="T1264" i="4"/>
  <c r="V1264" i="4" s="1"/>
  <c r="J1386" i="4" l="1"/>
  <c r="O1385" i="4"/>
  <c r="T1265" i="4"/>
  <c r="V1265" i="4" s="1"/>
  <c r="L1385" i="4"/>
  <c r="S1501" i="4"/>
  <c r="U1380" i="4"/>
  <c r="S1502" i="4" l="1"/>
  <c r="U1381" i="4"/>
  <c r="O1386" i="4"/>
  <c r="J1387" i="4"/>
  <c r="T1266" i="4"/>
  <c r="V1266" i="4" s="1"/>
  <c r="L1386" i="4"/>
  <c r="O1387" i="4" l="1"/>
  <c r="J1388" i="4"/>
  <c r="T1267" i="4"/>
  <c r="V1267" i="4" s="1"/>
  <c r="L1387" i="4"/>
  <c r="S1503" i="4"/>
  <c r="U1382" i="4"/>
  <c r="S1504" i="4" l="1"/>
  <c r="U1383" i="4"/>
  <c r="J1389" i="4"/>
  <c r="O1388" i="4"/>
  <c r="L1388" i="4"/>
  <c r="T1268" i="4"/>
  <c r="V1268" i="4" s="1"/>
  <c r="J1390" i="4" l="1"/>
  <c r="O1389" i="4"/>
  <c r="T1269" i="4"/>
  <c r="V1269" i="4" s="1"/>
  <c r="L1389" i="4"/>
  <c r="S1505" i="4"/>
  <c r="U1384" i="4"/>
  <c r="S1506" i="4" l="1"/>
  <c r="U1385" i="4"/>
  <c r="O1390" i="4"/>
  <c r="J1391" i="4"/>
  <c r="T1270" i="4"/>
  <c r="V1270" i="4" s="1"/>
  <c r="L1390" i="4"/>
  <c r="O1391" i="4" l="1"/>
  <c r="J1392" i="4"/>
  <c r="T1271" i="4"/>
  <c r="V1271" i="4" s="1"/>
  <c r="L1391" i="4"/>
  <c r="S1507" i="4"/>
  <c r="U1386" i="4"/>
  <c r="S1508" i="4" l="1"/>
  <c r="U1387" i="4"/>
  <c r="J1393" i="4"/>
  <c r="O1392" i="4"/>
  <c r="T1272" i="4"/>
  <c r="V1272" i="4" s="1"/>
  <c r="L1392" i="4"/>
  <c r="J1394" i="4" l="1"/>
  <c r="O1393" i="4"/>
  <c r="T1273" i="4"/>
  <c r="V1273" i="4" s="1"/>
  <c r="L1393" i="4"/>
  <c r="S1509" i="4"/>
  <c r="U1388" i="4"/>
  <c r="S1510" i="4" l="1"/>
  <c r="U1389" i="4"/>
  <c r="O1394" i="4"/>
  <c r="J1395" i="4"/>
  <c r="T1274" i="4"/>
  <c r="V1274" i="4" s="1"/>
  <c r="L1394" i="4"/>
  <c r="O1395" i="4" l="1"/>
  <c r="J1396" i="4"/>
  <c r="T1275" i="4"/>
  <c r="V1275" i="4" s="1"/>
  <c r="L1395" i="4"/>
  <c r="S1511" i="4"/>
  <c r="U1390" i="4"/>
  <c r="J1397" i="4" l="1"/>
  <c r="O1396" i="4"/>
  <c r="L1396" i="4"/>
  <c r="T1276" i="4"/>
  <c r="V1276" i="4" s="1"/>
  <c r="S1512" i="4"/>
  <c r="U1391" i="4"/>
  <c r="S1513" i="4" l="1"/>
  <c r="U1392" i="4"/>
  <c r="J1398" i="4"/>
  <c r="O1397" i="4"/>
  <c r="T1277" i="4"/>
  <c r="V1277" i="4" s="1"/>
  <c r="L1397" i="4"/>
  <c r="O1398" i="4" l="1"/>
  <c r="J1399" i="4"/>
  <c r="T1278" i="4"/>
  <c r="V1278" i="4" s="1"/>
  <c r="L1398" i="4"/>
  <c r="S1514" i="4"/>
  <c r="U1393" i="4"/>
  <c r="S1515" i="4" l="1"/>
  <c r="U1394" i="4"/>
  <c r="O1399" i="4"/>
  <c r="T1279" i="4"/>
  <c r="V1279" i="4" s="1"/>
  <c r="J1400" i="4"/>
  <c r="L1399" i="4"/>
  <c r="J1401" i="4" l="1"/>
  <c r="O1400" i="4"/>
  <c r="L1400" i="4"/>
  <c r="T1280" i="4"/>
  <c r="V1280" i="4" s="1"/>
  <c r="S1516" i="4"/>
  <c r="U1395" i="4"/>
  <c r="S1517" i="4" l="1"/>
  <c r="U1396" i="4"/>
  <c r="L1401" i="4"/>
  <c r="O1401" i="4"/>
  <c r="J1402" i="4"/>
  <c r="T1281" i="4"/>
  <c r="V1281" i="4" s="1"/>
  <c r="O1402" i="4" l="1"/>
  <c r="J1403" i="4"/>
  <c r="T1282" i="4"/>
  <c r="V1282" i="4" s="1"/>
  <c r="L1402" i="4"/>
  <c r="S1518" i="4"/>
  <c r="U1397" i="4"/>
  <c r="S1519" i="4" l="1"/>
  <c r="U1398" i="4"/>
  <c r="O1403" i="4"/>
  <c r="J1404" i="4"/>
  <c r="L1403" i="4"/>
  <c r="T1283" i="4"/>
  <c r="V1283" i="4" s="1"/>
  <c r="J1405" i="4" l="1"/>
  <c r="O1404" i="4"/>
  <c r="T1284" i="4"/>
  <c r="V1284" i="4" s="1"/>
  <c r="L1404" i="4"/>
  <c r="S1520" i="4"/>
  <c r="U1399" i="4"/>
  <c r="S1521" i="4" l="1"/>
  <c r="U1400" i="4"/>
  <c r="L1405" i="4"/>
  <c r="O1405" i="4"/>
  <c r="J1406" i="4"/>
  <c r="T1285" i="4"/>
  <c r="V1285" i="4" s="1"/>
  <c r="J1407" i="4" l="1"/>
  <c r="O1406" i="4"/>
  <c r="T1286" i="4"/>
  <c r="V1286" i="4" s="1"/>
  <c r="L1406" i="4"/>
  <c r="S1522" i="4"/>
  <c r="U1401" i="4"/>
  <c r="S1523" i="4" l="1"/>
  <c r="U1402" i="4"/>
  <c r="O1407" i="4"/>
  <c r="J1408" i="4"/>
  <c r="T1287" i="4"/>
  <c r="V1287" i="4" s="1"/>
  <c r="L1407" i="4"/>
  <c r="J1409" i="4" l="1"/>
  <c r="O1408" i="4"/>
  <c r="L1408" i="4"/>
  <c r="T1288" i="4"/>
  <c r="V1288" i="4" s="1"/>
  <c r="S1524" i="4"/>
  <c r="U1403" i="4"/>
  <c r="S1525" i="4" l="1"/>
  <c r="U1404" i="4"/>
  <c r="L1409" i="4"/>
  <c r="J1410" i="4"/>
  <c r="O1409" i="4"/>
  <c r="T1289" i="4"/>
  <c r="V1289" i="4" s="1"/>
  <c r="O1410" i="4" l="1"/>
  <c r="J1411" i="4"/>
  <c r="T1290" i="4"/>
  <c r="V1290" i="4" s="1"/>
  <c r="L1410" i="4"/>
  <c r="S1526" i="4"/>
  <c r="U1405" i="4"/>
  <c r="O1411" i="4" l="1"/>
  <c r="J1412" i="4"/>
  <c r="T1291" i="4"/>
  <c r="V1291" i="4" s="1"/>
  <c r="L1411" i="4"/>
  <c r="S1527" i="4"/>
  <c r="U1406" i="4"/>
  <c r="J1413" i="4" l="1"/>
  <c r="O1412" i="4"/>
  <c r="T1292" i="4"/>
  <c r="V1292" i="4" s="1"/>
  <c r="L1412" i="4"/>
  <c r="S1528" i="4"/>
  <c r="U1407" i="4"/>
  <c r="S1529" i="4" l="1"/>
  <c r="U1408" i="4"/>
  <c r="J1414" i="4"/>
  <c r="O1413" i="4"/>
  <c r="L1413" i="4"/>
  <c r="T1293" i="4"/>
  <c r="V1293" i="4" s="1"/>
  <c r="J1415" i="4" l="1"/>
  <c r="O1414" i="4"/>
  <c r="T1294" i="4"/>
  <c r="V1294" i="4" s="1"/>
  <c r="L1414" i="4"/>
  <c r="S1530" i="4"/>
  <c r="U1409" i="4"/>
  <c r="S1531" i="4" l="1"/>
  <c r="U1410" i="4"/>
  <c r="O1415" i="4"/>
  <c r="J1416" i="4"/>
  <c r="T1295" i="4"/>
  <c r="V1295" i="4" s="1"/>
  <c r="L1415" i="4"/>
  <c r="J1417" i="4" l="1"/>
  <c r="O1416" i="4"/>
  <c r="T1296" i="4"/>
  <c r="V1296" i="4" s="1"/>
  <c r="L1416" i="4"/>
  <c r="S1532" i="4"/>
  <c r="U1411" i="4"/>
  <c r="S1533" i="4" l="1"/>
  <c r="U1412" i="4"/>
  <c r="J1418" i="4"/>
  <c r="O1417" i="4"/>
  <c r="L1417" i="4"/>
  <c r="T1297" i="4"/>
  <c r="V1297" i="4" s="1"/>
  <c r="J1419" i="4" l="1"/>
  <c r="O1418" i="4"/>
  <c r="T1298" i="4"/>
  <c r="V1298" i="4" s="1"/>
  <c r="L1418" i="4"/>
  <c r="S1534" i="4"/>
  <c r="U1413" i="4"/>
  <c r="S1535" i="4" l="1"/>
  <c r="U1414" i="4"/>
  <c r="O1419" i="4"/>
  <c r="T1299" i="4"/>
  <c r="V1299" i="4" s="1"/>
  <c r="J1420" i="4"/>
  <c r="L1419" i="4"/>
  <c r="J1421" i="4" l="1"/>
  <c r="O1420" i="4"/>
  <c r="T1300" i="4"/>
  <c r="V1300" i="4" s="1"/>
  <c r="L1420" i="4"/>
  <c r="S1536" i="4"/>
  <c r="U1415" i="4"/>
  <c r="S1537" i="4" l="1"/>
  <c r="U1416" i="4"/>
  <c r="L1421" i="4"/>
  <c r="O1421" i="4"/>
  <c r="J1422" i="4"/>
  <c r="T1301" i="4"/>
  <c r="V1301" i="4" s="1"/>
  <c r="O1422" i="4" l="1"/>
  <c r="J1423" i="4"/>
  <c r="T1302" i="4"/>
  <c r="V1302" i="4" s="1"/>
  <c r="L1422" i="4"/>
  <c r="S1538" i="4"/>
  <c r="U1417" i="4"/>
  <c r="S1539" i="4" l="1"/>
  <c r="U1418" i="4"/>
  <c r="O1423" i="4"/>
  <c r="L1423" i="4"/>
  <c r="T1303" i="4"/>
  <c r="V1303" i="4" s="1"/>
  <c r="J1424" i="4"/>
  <c r="J1425" i="4" l="1"/>
  <c r="O1424" i="4"/>
  <c r="L1424" i="4"/>
  <c r="T1304" i="4"/>
  <c r="V1304" i="4" s="1"/>
  <c r="S1540" i="4"/>
  <c r="U1419" i="4"/>
  <c r="O1425" i="4" l="1"/>
  <c r="J1426" i="4"/>
  <c r="L1425" i="4"/>
  <c r="T1305" i="4"/>
  <c r="V1305" i="4" s="1"/>
  <c r="S1541" i="4"/>
  <c r="U1420" i="4"/>
  <c r="S1542" i="4" l="1"/>
  <c r="U1421" i="4"/>
  <c r="T1306" i="4"/>
  <c r="V1306" i="4" s="1"/>
  <c r="J1427" i="4"/>
  <c r="O1426" i="4"/>
  <c r="L1426" i="4"/>
  <c r="O1427" i="4" l="1"/>
  <c r="J1428" i="4"/>
  <c r="L1427" i="4"/>
  <c r="T1307" i="4"/>
  <c r="V1307" i="4" s="1"/>
  <c r="S1543" i="4"/>
  <c r="U1422" i="4"/>
  <c r="S1544" i="4" l="1"/>
  <c r="U1423" i="4"/>
  <c r="J1429" i="4"/>
  <c r="T1308" i="4"/>
  <c r="V1308" i="4" s="1"/>
  <c r="O1428" i="4"/>
  <c r="L1428" i="4"/>
  <c r="J1430" i="4" l="1"/>
  <c r="L1429" i="4"/>
  <c r="T1309" i="4"/>
  <c r="V1309" i="4" s="1"/>
  <c r="O1429" i="4"/>
  <c r="S1545" i="4"/>
  <c r="U1424" i="4"/>
  <c r="S1546" i="4" l="1"/>
  <c r="U1425" i="4"/>
  <c r="T1310" i="4"/>
  <c r="V1310" i="4" s="1"/>
  <c r="J1431" i="4"/>
  <c r="O1430" i="4"/>
  <c r="L1430" i="4"/>
  <c r="O1431" i="4" l="1"/>
  <c r="J1432" i="4"/>
  <c r="L1431" i="4"/>
  <c r="T1311" i="4"/>
  <c r="V1311" i="4" s="1"/>
  <c r="S1547" i="4"/>
  <c r="U1426" i="4"/>
  <c r="S1548" i="4" l="1"/>
  <c r="U1427" i="4"/>
  <c r="J1433" i="4"/>
  <c r="O1432" i="4"/>
  <c r="L1432" i="4"/>
  <c r="T1312" i="4"/>
  <c r="V1312" i="4" s="1"/>
  <c r="L1433" i="4" l="1"/>
  <c r="O1433" i="4"/>
  <c r="J1434" i="4"/>
  <c r="T1313" i="4"/>
  <c r="V1313" i="4" s="1"/>
  <c r="S1549" i="4"/>
  <c r="U1428" i="4"/>
  <c r="O1434" i="4" l="1"/>
  <c r="T1314" i="4"/>
  <c r="V1314" i="4" s="1"/>
  <c r="J1435" i="4"/>
  <c r="L1434" i="4"/>
  <c r="S1550" i="4"/>
  <c r="U1429" i="4"/>
  <c r="S1551" i="4" l="1"/>
  <c r="U1430" i="4"/>
  <c r="O1435" i="4"/>
  <c r="J1436" i="4"/>
  <c r="L1435" i="4"/>
  <c r="T1315" i="4"/>
  <c r="V1315" i="4" s="1"/>
  <c r="J1437" i="4" l="1"/>
  <c r="O1436" i="4"/>
  <c r="T1316" i="4"/>
  <c r="V1316" i="4" s="1"/>
  <c r="L1436" i="4"/>
  <c r="S1552" i="4"/>
  <c r="U1431" i="4"/>
  <c r="S1553" i="4" l="1"/>
  <c r="U1432" i="4"/>
  <c r="O1437" i="4"/>
  <c r="L1437" i="4"/>
  <c r="J1438" i="4"/>
  <c r="T1317" i="4"/>
  <c r="V1317" i="4" s="1"/>
  <c r="O1438" i="4" l="1"/>
  <c r="J1439" i="4"/>
  <c r="T1318" i="4"/>
  <c r="V1318" i="4" s="1"/>
  <c r="L1438" i="4"/>
  <c r="S1554" i="4"/>
  <c r="U1433" i="4"/>
  <c r="O1439" i="4" l="1"/>
  <c r="J1440" i="4"/>
  <c r="L1439" i="4"/>
  <c r="T1319" i="4"/>
  <c r="V1319" i="4" s="1"/>
  <c r="S1555" i="4"/>
  <c r="U1434" i="4"/>
  <c r="S1556" i="4" l="1"/>
  <c r="U1435" i="4"/>
  <c r="J1441" i="4"/>
  <c r="O1440" i="4"/>
  <c r="L1440" i="4"/>
  <c r="T1320" i="4"/>
  <c r="V1320" i="4" s="1"/>
  <c r="L1441" i="4" l="1"/>
  <c r="J1442" i="4"/>
  <c r="T1321" i="4"/>
  <c r="V1321" i="4" s="1"/>
  <c r="O1441" i="4"/>
  <c r="S1557" i="4"/>
  <c r="U1436" i="4"/>
  <c r="S1558" i="4" l="1"/>
  <c r="U1437" i="4"/>
  <c r="T1322" i="4"/>
  <c r="V1322" i="4" s="1"/>
  <c r="J1443" i="4"/>
  <c r="O1442" i="4"/>
  <c r="L1442" i="4"/>
  <c r="O1443" i="4" l="1"/>
  <c r="T1323" i="4"/>
  <c r="V1323" i="4" s="1"/>
  <c r="L1443" i="4"/>
  <c r="J1444" i="4"/>
  <c r="S1559" i="4"/>
  <c r="U1438" i="4"/>
  <c r="S1560" i="4" l="1"/>
  <c r="U1439" i="4"/>
  <c r="J1445" i="4"/>
  <c r="O1444" i="4"/>
  <c r="L1444" i="4"/>
  <c r="T1324" i="4"/>
  <c r="V1324" i="4" s="1"/>
  <c r="O1445" i="4" l="1"/>
  <c r="L1445" i="4"/>
  <c r="J1446" i="4"/>
  <c r="T1325" i="4"/>
  <c r="V1325" i="4" s="1"/>
  <c r="S1561" i="4"/>
  <c r="U1440" i="4"/>
  <c r="S1562" i="4" l="1"/>
  <c r="U1441" i="4"/>
  <c r="O1446" i="4"/>
  <c r="J1447" i="4"/>
  <c r="T1326" i="4"/>
  <c r="V1326" i="4" s="1"/>
  <c r="L1446" i="4"/>
  <c r="O1447" i="4" l="1"/>
  <c r="J1448" i="4"/>
  <c r="L1447" i="4"/>
  <c r="T1327" i="4"/>
  <c r="V1327" i="4" s="1"/>
  <c r="S1563" i="4"/>
  <c r="U1442" i="4"/>
  <c r="S1564" i="4" l="1"/>
  <c r="U1443" i="4"/>
  <c r="J1449" i="4"/>
  <c r="O1448" i="4"/>
  <c r="L1448" i="4"/>
  <c r="T1328" i="4"/>
  <c r="V1328" i="4" s="1"/>
  <c r="L1449" i="4" l="1"/>
  <c r="J1450" i="4"/>
  <c r="O1449" i="4"/>
  <c r="T1329" i="4"/>
  <c r="V1329" i="4" s="1"/>
  <c r="S1565" i="4"/>
  <c r="U1444" i="4"/>
  <c r="S1566" i="4" l="1"/>
  <c r="U1445" i="4"/>
  <c r="T1330" i="4"/>
  <c r="V1330" i="4" s="1"/>
  <c r="J1451" i="4"/>
  <c r="O1450" i="4"/>
  <c r="L1450" i="4"/>
  <c r="O1451" i="4" l="1"/>
  <c r="L1451" i="4"/>
  <c r="J1452" i="4"/>
  <c r="T1331" i="4"/>
  <c r="V1331" i="4" s="1"/>
  <c r="S1567" i="4"/>
  <c r="U1446" i="4"/>
  <c r="S1568" i="4" l="1"/>
  <c r="U1447" i="4"/>
  <c r="J1453" i="4"/>
  <c r="O1452" i="4"/>
  <c r="L1452" i="4"/>
  <c r="T1332" i="4"/>
  <c r="V1332" i="4" s="1"/>
  <c r="O1453" i="4" l="1"/>
  <c r="L1453" i="4"/>
  <c r="J1454" i="4"/>
  <c r="T1333" i="4"/>
  <c r="V1333" i="4" s="1"/>
  <c r="S1569" i="4"/>
  <c r="U1448" i="4"/>
  <c r="S1570" i="4" l="1"/>
  <c r="U1449" i="4"/>
  <c r="O1454" i="4"/>
  <c r="J1455" i="4"/>
  <c r="T1334" i="4"/>
  <c r="V1334" i="4" s="1"/>
  <c r="L1454" i="4"/>
  <c r="O1455" i="4" l="1"/>
  <c r="J1456" i="4"/>
  <c r="L1455" i="4"/>
  <c r="T1335" i="4"/>
  <c r="V1335" i="4" s="1"/>
  <c r="S1571" i="4"/>
  <c r="U1450" i="4"/>
  <c r="S1572" i="4" l="1"/>
  <c r="U1451" i="4"/>
  <c r="J1457" i="4"/>
  <c r="O1456" i="4"/>
  <c r="L1456" i="4"/>
  <c r="T1336" i="4"/>
  <c r="V1336" i="4" s="1"/>
  <c r="L1457" i="4" l="1"/>
  <c r="J1458" i="4"/>
  <c r="T1337" i="4"/>
  <c r="V1337" i="4" s="1"/>
  <c r="O1457" i="4"/>
  <c r="S1573" i="4"/>
  <c r="U1452" i="4"/>
  <c r="U1453" i="4" l="1"/>
  <c r="S1574" i="4"/>
  <c r="T1338" i="4"/>
  <c r="V1338" i="4" s="1"/>
  <c r="O1458" i="4"/>
  <c r="J1459" i="4"/>
  <c r="L1458" i="4"/>
  <c r="O1459" i="4" l="1"/>
  <c r="J1460" i="4"/>
  <c r="L1459" i="4"/>
  <c r="T1339" i="4"/>
  <c r="V1339" i="4" s="1"/>
  <c r="S1575" i="4"/>
  <c r="U1454" i="4"/>
  <c r="S1576" i="4" l="1"/>
  <c r="U1455" i="4"/>
  <c r="J1461" i="4"/>
  <c r="O1460" i="4"/>
  <c r="L1460" i="4"/>
  <c r="T1340" i="4"/>
  <c r="V1340" i="4" s="1"/>
  <c r="O1461" i="4" l="1"/>
  <c r="L1461" i="4"/>
  <c r="J1462" i="4"/>
  <c r="T1341" i="4"/>
  <c r="V1341" i="4" s="1"/>
  <c r="S1577" i="4"/>
  <c r="U1456" i="4"/>
  <c r="S1578" i="4" l="1"/>
  <c r="U1457" i="4"/>
  <c r="O1462" i="4"/>
  <c r="J1463" i="4"/>
  <c r="T1342" i="4"/>
  <c r="V1342" i="4" s="1"/>
  <c r="L1462" i="4"/>
  <c r="O1463" i="4" l="1"/>
  <c r="J1464" i="4"/>
  <c r="L1463" i="4"/>
  <c r="T1343" i="4"/>
  <c r="V1343" i="4" s="1"/>
  <c r="S1579" i="4"/>
  <c r="U1458" i="4"/>
  <c r="S1580" i="4" l="1"/>
  <c r="U1459" i="4"/>
  <c r="J1465" i="4"/>
  <c r="O1464" i="4"/>
  <c r="L1464" i="4"/>
  <c r="T1344" i="4"/>
  <c r="V1344" i="4" s="1"/>
  <c r="O1465" i="4" l="1"/>
  <c r="L1465" i="4"/>
  <c r="J1466" i="4"/>
  <c r="T1345" i="4"/>
  <c r="V1345" i="4" s="1"/>
  <c r="S1581" i="4"/>
  <c r="U1460" i="4"/>
  <c r="S1582" i="4" l="1"/>
  <c r="U1461" i="4"/>
  <c r="T1346" i="4"/>
  <c r="V1346" i="4" s="1"/>
  <c r="O1466" i="4"/>
  <c r="J1467" i="4"/>
  <c r="L1466" i="4"/>
  <c r="O1467" i="4" l="1"/>
  <c r="J1468" i="4"/>
  <c r="L1467" i="4"/>
  <c r="T1347" i="4"/>
  <c r="V1347" i="4" s="1"/>
  <c r="S1583" i="4"/>
  <c r="U1462" i="4"/>
  <c r="S1584" i="4" l="1"/>
  <c r="U1463" i="4"/>
  <c r="J1469" i="4"/>
  <c r="O1468" i="4"/>
  <c r="L1468" i="4"/>
  <c r="T1348" i="4"/>
  <c r="V1348" i="4" s="1"/>
  <c r="O1469" i="4" l="1"/>
  <c r="L1469" i="4"/>
  <c r="J1470" i="4"/>
  <c r="T1349" i="4"/>
  <c r="V1349" i="4" s="1"/>
  <c r="S1585" i="4"/>
  <c r="U1464" i="4"/>
  <c r="S1586" i="4" l="1"/>
  <c r="U1465" i="4"/>
  <c r="O1470" i="4"/>
  <c r="J1471" i="4"/>
  <c r="T1350" i="4"/>
  <c r="V1350" i="4" s="1"/>
  <c r="L1470" i="4"/>
  <c r="O1471" i="4" l="1"/>
  <c r="J1472" i="4"/>
  <c r="L1471" i="4"/>
  <c r="T1351" i="4"/>
  <c r="V1351" i="4" s="1"/>
  <c r="S1587" i="4"/>
  <c r="U1466" i="4"/>
  <c r="S1588" i="4" l="1"/>
  <c r="U1467" i="4"/>
  <c r="J1473" i="4"/>
  <c r="O1472" i="4"/>
  <c r="L1472" i="4"/>
  <c r="T1352" i="4"/>
  <c r="V1352" i="4" s="1"/>
  <c r="O1473" i="4" l="1"/>
  <c r="L1473" i="4"/>
  <c r="J1474" i="4"/>
  <c r="T1353" i="4"/>
  <c r="V1353" i="4" s="1"/>
  <c r="S1589" i="4"/>
  <c r="U1468" i="4"/>
  <c r="U1469" i="4" l="1"/>
  <c r="S1590" i="4"/>
  <c r="T1354" i="4"/>
  <c r="V1354" i="4" s="1"/>
  <c r="O1474" i="4"/>
  <c r="J1475" i="4"/>
  <c r="L1474" i="4"/>
  <c r="O1475" i="4" l="1"/>
  <c r="J1476" i="4"/>
  <c r="L1475" i="4"/>
  <c r="T1355" i="4"/>
  <c r="V1355" i="4" s="1"/>
  <c r="S1591" i="4"/>
  <c r="U1470" i="4"/>
  <c r="S1592" i="4" l="1"/>
  <c r="U1471" i="4"/>
  <c r="J1477" i="4"/>
  <c r="O1476" i="4"/>
  <c r="L1476" i="4"/>
  <c r="T1356" i="4"/>
  <c r="V1356" i="4" s="1"/>
  <c r="O1477" i="4" l="1"/>
  <c r="L1477" i="4"/>
  <c r="J1478" i="4"/>
  <c r="T1357" i="4"/>
  <c r="V1357" i="4" s="1"/>
  <c r="S1593" i="4"/>
  <c r="U1472" i="4"/>
  <c r="U1473" i="4" l="1"/>
  <c r="S1594" i="4"/>
  <c r="O1478" i="4"/>
  <c r="J1479" i="4"/>
  <c r="T1358" i="4"/>
  <c r="V1358" i="4" s="1"/>
  <c r="L1478" i="4"/>
  <c r="O1479" i="4" l="1"/>
  <c r="J1480" i="4"/>
  <c r="L1479" i="4"/>
  <c r="T1359" i="4"/>
  <c r="V1359" i="4" s="1"/>
  <c r="S1595" i="4"/>
  <c r="U1474" i="4"/>
  <c r="J1481" i="4" l="1"/>
  <c r="O1480" i="4"/>
  <c r="L1480" i="4"/>
  <c r="T1360" i="4"/>
  <c r="V1360" i="4" s="1"/>
  <c r="S1596" i="4"/>
  <c r="U1475" i="4"/>
  <c r="S1597" i="4" l="1"/>
  <c r="U1476" i="4"/>
  <c r="T1361" i="4"/>
  <c r="V1361" i="4" s="1"/>
  <c r="O1481" i="4"/>
  <c r="L1481" i="4"/>
  <c r="J1482" i="4"/>
  <c r="J1483" i="4" l="1"/>
  <c r="T1362" i="4"/>
  <c r="V1362" i="4" s="1"/>
  <c r="O1482" i="4"/>
  <c r="L1482" i="4"/>
  <c r="S1598" i="4"/>
  <c r="U1477" i="4"/>
  <c r="S1599" i="4" l="1"/>
  <c r="U1478" i="4"/>
  <c r="O1483" i="4"/>
  <c r="J1484" i="4"/>
  <c r="T1363" i="4"/>
  <c r="V1363" i="4" s="1"/>
  <c r="L1483" i="4"/>
  <c r="O1484" i="4" l="1"/>
  <c r="J1485" i="4"/>
  <c r="T1364" i="4"/>
  <c r="V1364" i="4" s="1"/>
  <c r="L1484" i="4"/>
  <c r="S1600" i="4"/>
  <c r="U1479" i="4"/>
  <c r="S1601" i="4" l="1"/>
  <c r="U1480" i="4"/>
  <c r="O1485" i="4"/>
  <c r="J1486" i="4"/>
  <c r="T1365" i="4"/>
  <c r="V1365" i="4" s="1"/>
  <c r="L1485" i="4"/>
  <c r="J1487" i="4" l="1"/>
  <c r="O1486" i="4"/>
  <c r="T1366" i="4"/>
  <c r="V1366" i="4" s="1"/>
  <c r="L1486" i="4"/>
  <c r="S1602" i="4"/>
  <c r="U1481" i="4"/>
  <c r="S1603" i="4" l="1"/>
  <c r="U1482" i="4"/>
  <c r="J1488" i="4"/>
  <c r="O1487" i="4"/>
  <c r="T1367" i="4"/>
  <c r="V1367" i="4" s="1"/>
  <c r="L1487" i="4"/>
  <c r="J1489" i="4" l="1"/>
  <c r="O1488" i="4"/>
  <c r="T1368" i="4"/>
  <c r="V1368" i="4" s="1"/>
  <c r="L1488" i="4"/>
  <c r="S1604" i="4"/>
  <c r="U1483" i="4"/>
  <c r="S1605" i="4" l="1"/>
  <c r="U1484" i="4"/>
  <c r="O1489" i="4"/>
  <c r="J1490" i="4"/>
  <c r="T1369" i="4"/>
  <c r="V1369" i="4" s="1"/>
  <c r="L1489" i="4"/>
  <c r="J1491" i="4" l="1"/>
  <c r="O1490" i="4"/>
  <c r="T1370" i="4"/>
  <c r="V1370" i="4" s="1"/>
  <c r="L1490" i="4"/>
  <c r="S1606" i="4"/>
  <c r="U1485" i="4"/>
  <c r="S1607" i="4" l="1"/>
  <c r="U1486" i="4"/>
  <c r="J1492" i="4"/>
  <c r="O1491" i="4"/>
  <c r="T1371" i="4"/>
  <c r="V1371" i="4" s="1"/>
  <c r="L1491" i="4"/>
  <c r="J1493" i="4" l="1"/>
  <c r="O1492" i="4"/>
  <c r="T1372" i="4"/>
  <c r="V1372" i="4" s="1"/>
  <c r="L1492" i="4"/>
  <c r="S1608" i="4"/>
  <c r="U1487" i="4"/>
  <c r="S1609" i="4" l="1"/>
  <c r="U1488" i="4"/>
  <c r="O1493" i="4"/>
  <c r="J1494" i="4"/>
  <c r="T1373" i="4"/>
  <c r="V1373" i="4" s="1"/>
  <c r="L1493" i="4"/>
  <c r="J1495" i="4" l="1"/>
  <c r="O1494" i="4"/>
  <c r="T1374" i="4"/>
  <c r="V1374" i="4" s="1"/>
  <c r="L1494" i="4"/>
  <c r="S1610" i="4"/>
  <c r="U1489" i="4"/>
  <c r="S1611" i="4" l="1"/>
  <c r="U1490" i="4"/>
  <c r="J1496" i="4"/>
  <c r="O1495" i="4"/>
  <c r="T1375" i="4"/>
  <c r="V1375" i="4" s="1"/>
  <c r="L1495" i="4"/>
  <c r="J1497" i="4" l="1"/>
  <c r="O1496" i="4"/>
  <c r="T1376" i="4"/>
  <c r="V1376" i="4" s="1"/>
  <c r="L1496" i="4"/>
  <c r="S1612" i="4"/>
  <c r="U1491" i="4"/>
  <c r="S1613" i="4" l="1"/>
  <c r="U1492" i="4"/>
  <c r="O1497" i="4"/>
  <c r="J1498" i="4"/>
  <c r="T1377" i="4"/>
  <c r="V1377" i="4" s="1"/>
  <c r="L1497" i="4"/>
  <c r="J1499" i="4" l="1"/>
  <c r="O1498" i="4"/>
  <c r="T1378" i="4"/>
  <c r="V1378" i="4" s="1"/>
  <c r="L1498" i="4"/>
  <c r="S1614" i="4"/>
  <c r="U1493" i="4"/>
  <c r="S1615" i="4" l="1"/>
  <c r="U1494" i="4"/>
  <c r="J1500" i="4"/>
  <c r="O1499" i="4"/>
  <c r="T1379" i="4"/>
  <c r="V1379" i="4" s="1"/>
  <c r="L1499" i="4"/>
  <c r="J1501" i="4" l="1"/>
  <c r="O1500" i="4"/>
  <c r="T1380" i="4"/>
  <c r="V1380" i="4" s="1"/>
  <c r="L1500" i="4"/>
  <c r="S1616" i="4"/>
  <c r="U1495" i="4"/>
  <c r="S1617" i="4" l="1"/>
  <c r="U1496" i="4"/>
  <c r="O1501" i="4"/>
  <c r="J1502" i="4"/>
  <c r="T1381" i="4"/>
  <c r="V1381" i="4" s="1"/>
  <c r="L1501" i="4"/>
  <c r="J1503" i="4" l="1"/>
  <c r="O1502" i="4"/>
  <c r="T1382" i="4"/>
  <c r="V1382" i="4" s="1"/>
  <c r="L1502" i="4"/>
  <c r="S1618" i="4"/>
  <c r="U1497" i="4"/>
  <c r="S1619" i="4" l="1"/>
  <c r="U1498" i="4"/>
  <c r="L1503" i="4"/>
  <c r="O1503" i="4"/>
  <c r="J1504" i="4"/>
  <c r="T1383" i="4"/>
  <c r="V1383" i="4" s="1"/>
  <c r="O1504" i="4" l="1"/>
  <c r="J1505" i="4"/>
  <c r="T1384" i="4"/>
  <c r="V1384" i="4" s="1"/>
  <c r="L1504" i="4"/>
  <c r="S1620" i="4"/>
  <c r="U1499" i="4"/>
  <c r="S1621" i="4" l="1"/>
  <c r="U1500" i="4"/>
  <c r="O1505" i="4"/>
  <c r="J1506" i="4"/>
  <c r="T1385" i="4"/>
  <c r="V1385" i="4" s="1"/>
  <c r="L1505" i="4"/>
  <c r="J1507" i="4" l="1"/>
  <c r="O1506" i="4"/>
  <c r="T1386" i="4"/>
  <c r="V1386" i="4" s="1"/>
  <c r="L1506" i="4"/>
  <c r="S1622" i="4"/>
  <c r="U1501" i="4"/>
  <c r="S1623" i="4" l="1"/>
  <c r="U1502" i="4"/>
  <c r="O1507" i="4"/>
  <c r="J1508" i="4"/>
  <c r="L1507" i="4"/>
  <c r="T1387" i="4"/>
  <c r="V1387" i="4" s="1"/>
  <c r="O1508" i="4" l="1"/>
  <c r="J1509" i="4"/>
  <c r="T1388" i="4"/>
  <c r="V1388" i="4" s="1"/>
  <c r="L1508" i="4"/>
  <c r="S1624" i="4"/>
  <c r="U1503" i="4"/>
  <c r="S1625" i="4" l="1"/>
  <c r="U1504" i="4"/>
  <c r="J1510" i="4"/>
  <c r="O1509" i="4"/>
  <c r="T1389" i="4"/>
  <c r="V1389" i="4" s="1"/>
  <c r="L1509" i="4"/>
  <c r="J1511" i="4" l="1"/>
  <c r="O1510" i="4"/>
  <c r="T1390" i="4"/>
  <c r="V1390" i="4" s="1"/>
  <c r="L1510" i="4"/>
  <c r="S1626" i="4"/>
  <c r="U1505" i="4"/>
  <c r="S1627" i="4" l="1"/>
  <c r="U1506" i="4"/>
  <c r="L1511" i="4"/>
  <c r="O1511" i="4"/>
  <c r="J1512" i="4"/>
  <c r="T1391" i="4"/>
  <c r="V1391" i="4" s="1"/>
  <c r="O1512" i="4" l="1"/>
  <c r="J1513" i="4"/>
  <c r="T1392" i="4"/>
  <c r="V1392" i="4" s="1"/>
  <c r="L1512" i="4"/>
  <c r="S1628" i="4"/>
  <c r="U1507" i="4"/>
  <c r="S1629" i="4" l="1"/>
  <c r="U1508" i="4"/>
  <c r="J1514" i="4"/>
  <c r="O1513" i="4"/>
  <c r="T1393" i="4"/>
  <c r="V1393" i="4" s="1"/>
  <c r="L1513" i="4"/>
  <c r="J1515" i="4" l="1"/>
  <c r="O1514" i="4"/>
  <c r="T1394" i="4"/>
  <c r="V1394" i="4" s="1"/>
  <c r="L1514" i="4"/>
  <c r="S1630" i="4"/>
  <c r="U1509" i="4"/>
  <c r="S1631" i="4" l="1"/>
  <c r="U1510" i="4"/>
  <c r="L1515" i="4"/>
  <c r="O1515" i="4"/>
  <c r="J1516" i="4"/>
  <c r="T1395" i="4"/>
  <c r="V1395" i="4" s="1"/>
  <c r="O1516" i="4" l="1"/>
  <c r="J1517" i="4"/>
  <c r="T1396" i="4"/>
  <c r="V1396" i="4" s="1"/>
  <c r="L1516" i="4"/>
  <c r="S1632" i="4"/>
  <c r="U1511" i="4"/>
  <c r="S1633" i="4" l="1"/>
  <c r="U1512" i="4"/>
  <c r="J1518" i="4"/>
  <c r="O1517" i="4"/>
  <c r="T1397" i="4"/>
  <c r="V1397" i="4" s="1"/>
  <c r="L1517" i="4"/>
  <c r="J1519" i="4" l="1"/>
  <c r="O1518" i="4"/>
  <c r="L1518" i="4"/>
  <c r="T1398" i="4"/>
  <c r="V1398" i="4" s="1"/>
  <c r="S1634" i="4"/>
  <c r="U1513" i="4"/>
  <c r="S1635" i="4" l="1"/>
  <c r="U1514" i="4"/>
  <c r="L1519" i="4"/>
  <c r="O1519" i="4"/>
  <c r="J1520" i="4"/>
  <c r="T1399" i="4"/>
  <c r="V1399" i="4" s="1"/>
  <c r="O1520" i="4" l="1"/>
  <c r="J1521" i="4"/>
  <c r="T1400" i="4"/>
  <c r="V1400" i="4" s="1"/>
  <c r="L1520" i="4"/>
  <c r="S1636" i="4"/>
  <c r="U1515" i="4"/>
  <c r="S1637" i="4" l="1"/>
  <c r="U1516" i="4"/>
  <c r="J1522" i="4"/>
  <c r="O1521" i="4"/>
  <c r="T1401" i="4"/>
  <c r="V1401" i="4" s="1"/>
  <c r="L1521" i="4"/>
  <c r="J1523" i="4" l="1"/>
  <c r="O1522" i="4"/>
  <c r="L1522" i="4"/>
  <c r="T1402" i="4"/>
  <c r="V1402" i="4" s="1"/>
  <c r="S1638" i="4"/>
  <c r="U1517" i="4"/>
  <c r="S1639" i="4" l="1"/>
  <c r="U1518" i="4"/>
  <c r="L1523" i="4"/>
  <c r="O1523" i="4"/>
  <c r="J1524" i="4"/>
  <c r="T1403" i="4"/>
  <c r="V1403" i="4" s="1"/>
  <c r="O1524" i="4" l="1"/>
  <c r="J1525" i="4"/>
  <c r="T1404" i="4"/>
  <c r="V1404" i="4" s="1"/>
  <c r="L1524" i="4"/>
  <c r="S1640" i="4"/>
  <c r="U1519" i="4"/>
  <c r="J1526" i="4" l="1"/>
  <c r="O1525" i="4"/>
  <c r="T1405" i="4"/>
  <c r="V1405" i="4" s="1"/>
  <c r="L1525" i="4"/>
  <c r="S1641" i="4"/>
  <c r="U1520" i="4"/>
  <c r="S1642" i="4" l="1"/>
  <c r="U1521" i="4"/>
  <c r="J1527" i="4"/>
  <c r="O1526" i="4"/>
  <c r="L1526" i="4"/>
  <c r="T1406" i="4"/>
  <c r="V1406" i="4" s="1"/>
  <c r="L1527" i="4" l="1"/>
  <c r="O1527" i="4"/>
  <c r="J1528" i="4"/>
  <c r="T1407" i="4"/>
  <c r="V1407" i="4" s="1"/>
  <c r="S1643" i="4"/>
  <c r="U1522" i="4"/>
  <c r="O1528" i="4" l="1"/>
  <c r="J1529" i="4"/>
  <c r="T1408" i="4"/>
  <c r="V1408" i="4" s="1"/>
  <c r="L1528" i="4"/>
  <c r="S1644" i="4"/>
  <c r="U1523" i="4"/>
  <c r="S1645" i="4" l="1"/>
  <c r="U1524" i="4"/>
  <c r="J1530" i="4"/>
  <c r="O1529" i="4"/>
  <c r="T1409" i="4"/>
  <c r="V1409" i="4" s="1"/>
  <c r="L1529" i="4"/>
  <c r="J1531" i="4" l="1"/>
  <c r="O1530" i="4"/>
  <c r="L1530" i="4"/>
  <c r="T1410" i="4"/>
  <c r="V1410" i="4" s="1"/>
  <c r="S1646" i="4"/>
  <c r="U1525" i="4"/>
  <c r="S1647" i="4" l="1"/>
  <c r="U1526" i="4"/>
  <c r="O1531" i="4"/>
  <c r="L1531" i="4"/>
  <c r="J1532" i="4"/>
  <c r="T1411" i="4"/>
  <c r="V1411" i="4" s="1"/>
  <c r="J1533" i="4" l="1"/>
  <c r="O1532" i="4"/>
  <c r="T1412" i="4"/>
  <c r="V1412" i="4" s="1"/>
  <c r="L1532" i="4"/>
  <c r="S1648" i="4"/>
  <c r="U1527" i="4"/>
  <c r="S1649" i="4" l="1"/>
  <c r="U1528" i="4"/>
  <c r="J1534" i="4"/>
  <c r="O1533" i="4"/>
  <c r="T1413" i="4"/>
  <c r="V1413" i="4" s="1"/>
  <c r="L1533" i="4"/>
  <c r="L1534" i="4" l="1"/>
  <c r="J1535" i="4"/>
  <c r="O1534" i="4"/>
  <c r="T1414" i="4"/>
  <c r="V1414" i="4" s="1"/>
  <c r="S1650" i="4"/>
  <c r="U1529" i="4"/>
  <c r="U1530" i="4" l="1"/>
  <c r="S1651" i="4"/>
  <c r="O1535" i="4"/>
  <c r="L1535" i="4"/>
  <c r="J1536" i="4"/>
  <c r="T1415" i="4"/>
  <c r="V1415" i="4" s="1"/>
  <c r="J1537" i="4" l="1"/>
  <c r="O1536" i="4"/>
  <c r="T1416" i="4"/>
  <c r="V1416" i="4" s="1"/>
  <c r="L1536" i="4"/>
  <c r="S1652" i="4"/>
  <c r="U1531" i="4"/>
  <c r="S1653" i="4" l="1"/>
  <c r="U1532" i="4"/>
  <c r="J1538" i="4"/>
  <c r="O1537" i="4"/>
  <c r="T1417" i="4"/>
  <c r="V1417" i="4" s="1"/>
  <c r="L1537" i="4"/>
  <c r="L1538" i="4" l="1"/>
  <c r="J1539" i="4"/>
  <c r="O1538" i="4"/>
  <c r="T1418" i="4"/>
  <c r="V1418" i="4" s="1"/>
  <c r="S1654" i="4"/>
  <c r="U1533" i="4"/>
  <c r="S1655" i="4" l="1"/>
  <c r="U1534" i="4"/>
  <c r="O1539" i="4"/>
  <c r="L1539" i="4"/>
  <c r="J1540" i="4"/>
  <c r="T1419" i="4"/>
  <c r="V1419" i="4" s="1"/>
  <c r="J1541" i="4" l="1"/>
  <c r="O1540" i="4"/>
  <c r="T1420" i="4"/>
  <c r="V1420" i="4" s="1"/>
  <c r="L1540" i="4"/>
  <c r="S1656" i="4"/>
  <c r="U1535" i="4"/>
  <c r="S1657" i="4" l="1"/>
  <c r="U1536" i="4"/>
  <c r="J1542" i="4"/>
  <c r="O1541" i="4"/>
  <c r="L1541" i="4"/>
  <c r="T1421" i="4"/>
  <c r="V1421" i="4" s="1"/>
  <c r="L1542" i="4" l="1"/>
  <c r="J1543" i="4"/>
  <c r="O1542" i="4"/>
  <c r="T1422" i="4"/>
  <c r="V1422" i="4" s="1"/>
  <c r="S1658" i="4"/>
  <c r="U1537" i="4"/>
  <c r="S1659" i="4" l="1"/>
  <c r="U1538" i="4"/>
  <c r="O1543" i="4"/>
  <c r="L1543" i="4"/>
  <c r="J1544" i="4"/>
  <c r="T1423" i="4"/>
  <c r="V1423" i="4" s="1"/>
  <c r="J1545" i="4" l="1"/>
  <c r="O1544" i="4"/>
  <c r="T1424" i="4"/>
  <c r="V1424" i="4" s="1"/>
  <c r="L1544" i="4"/>
  <c r="S1660" i="4"/>
  <c r="U1539" i="4"/>
  <c r="S1661" i="4" l="1"/>
  <c r="U1540" i="4"/>
  <c r="J1546" i="4"/>
  <c r="O1545" i="4"/>
  <c r="T1425" i="4"/>
  <c r="V1425" i="4" s="1"/>
  <c r="L1545" i="4"/>
  <c r="L1546" i="4" l="1"/>
  <c r="J1547" i="4"/>
  <c r="O1546" i="4"/>
  <c r="T1426" i="4"/>
  <c r="V1426" i="4" s="1"/>
  <c r="S1662" i="4"/>
  <c r="U1541" i="4"/>
  <c r="S1663" i="4" l="1"/>
  <c r="U1542" i="4"/>
  <c r="O1547" i="4"/>
  <c r="L1547" i="4"/>
  <c r="J1548" i="4"/>
  <c r="T1427" i="4"/>
  <c r="V1427" i="4" s="1"/>
  <c r="O1548" i="4" l="1"/>
  <c r="L1548" i="4"/>
  <c r="J1549" i="4"/>
  <c r="T1428" i="4"/>
  <c r="V1428" i="4" s="1"/>
  <c r="S1664" i="4"/>
  <c r="U1543" i="4"/>
  <c r="S1665" i="4" l="1"/>
  <c r="U1544" i="4"/>
  <c r="J1550" i="4"/>
  <c r="O1549" i="4"/>
  <c r="T1429" i="4"/>
  <c r="V1429" i="4" s="1"/>
  <c r="L1549" i="4"/>
  <c r="J1551" i="4" l="1"/>
  <c r="O1550" i="4"/>
  <c r="L1550" i="4"/>
  <c r="T1430" i="4"/>
  <c r="V1430" i="4" s="1"/>
  <c r="S1666" i="4"/>
  <c r="U1545" i="4"/>
  <c r="S1667" i="4" l="1"/>
  <c r="U1546" i="4"/>
  <c r="L1551" i="4"/>
  <c r="J1552" i="4"/>
  <c r="O1551" i="4"/>
  <c r="T1431" i="4"/>
  <c r="V1431" i="4" s="1"/>
  <c r="L1552" i="4" l="1"/>
  <c r="J1553" i="4"/>
  <c r="O1552" i="4"/>
  <c r="T1432" i="4"/>
  <c r="V1432" i="4" s="1"/>
  <c r="S1668" i="4"/>
  <c r="U1547" i="4"/>
  <c r="S1669" i="4" l="1"/>
  <c r="U1548" i="4"/>
  <c r="O1553" i="4"/>
  <c r="L1553" i="4"/>
  <c r="J1554" i="4"/>
  <c r="T1433" i="4"/>
  <c r="V1433" i="4" s="1"/>
  <c r="O1554" i="4" l="1"/>
  <c r="J1555" i="4"/>
  <c r="T1434" i="4"/>
  <c r="V1434" i="4" s="1"/>
  <c r="L1554" i="4"/>
  <c r="S1670" i="4"/>
  <c r="U1549" i="4"/>
  <c r="S1671" i="4" l="1"/>
  <c r="U1550" i="4"/>
  <c r="O1555" i="4"/>
  <c r="J1556" i="4"/>
  <c r="T1435" i="4"/>
  <c r="V1435" i="4" s="1"/>
  <c r="L1555" i="4"/>
  <c r="O1556" i="4" l="1"/>
  <c r="J1557" i="4"/>
  <c r="T1436" i="4"/>
  <c r="V1436" i="4" s="1"/>
  <c r="L1556" i="4"/>
  <c r="S1672" i="4"/>
  <c r="U1551" i="4"/>
  <c r="O1557" i="4" l="1"/>
  <c r="T1437" i="4"/>
  <c r="V1437" i="4" s="1"/>
  <c r="J1558" i="4"/>
  <c r="L1557" i="4"/>
  <c r="S1673" i="4"/>
  <c r="U1552" i="4"/>
  <c r="S1674" i="4" l="1"/>
  <c r="U1553" i="4"/>
  <c r="J1559" i="4"/>
  <c r="O1558" i="4"/>
  <c r="T1438" i="4"/>
  <c r="V1438" i="4" s="1"/>
  <c r="L1558" i="4"/>
  <c r="J1560" i="4" l="1"/>
  <c r="O1559" i="4"/>
  <c r="L1559" i="4"/>
  <c r="T1439" i="4"/>
  <c r="V1439" i="4" s="1"/>
  <c r="S1675" i="4"/>
  <c r="U1554" i="4"/>
  <c r="S1676" i="4" l="1"/>
  <c r="U1555" i="4"/>
  <c r="L1560" i="4"/>
  <c r="J1561" i="4"/>
  <c r="O1560" i="4"/>
  <c r="T1440" i="4"/>
  <c r="V1440" i="4" s="1"/>
  <c r="J1562" i="4" l="1"/>
  <c r="O1561" i="4"/>
  <c r="T1441" i="4"/>
  <c r="V1441" i="4" s="1"/>
  <c r="L1561" i="4"/>
  <c r="S1677" i="4"/>
  <c r="U1556" i="4"/>
  <c r="S1678" i="4" l="1"/>
  <c r="U1557" i="4"/>
  <c r="J1563" i="4"/>
  <c r="O1562" i="4"/>
  <c r="L1562" i="4"/>
  <c r="T1442" i="4"/>
  <c r="V1442" i="4" s="1"/>
  <c r="L1563" i="4" l="1"/>
  <c r="J1564" i="4"/>
  <c r="O1563" i="4"/>
  <c r="T1443" i="4"/>
  <c r="V1443" i="4" s="1"/>
  <c r="S1679" i="4"/>
  <c r="U1558" i="4"/>
  <c r="S1680" i="4" l="1"/>
  <c r="U1559" i="4"/>
  <c r="O1564" i="4"/>
  <c r="J1565" i="4"/>
  <c r="T1444" i="4"/>
  <c r="V1444" i="4" s="1"/>
  <c r="L1564" i="4"/>
  <c r="J1566" i="4" l="1"/>
  <c r="O1565" i="4"/>
  <c r="T1445" i="4"/>
  <c r="V1445" i="4" s="1"/>
  <c r="L1565" i="4"/>
  <c r="S1681" i="4"/>
  <c r="U1560" i="4"/>
  <c r="S1682" i="4" l="1"/>
  <c r="U1561" i="4"/>
  <c r="J1567" i="4"/>
  <c r="O1566" i="4"/>
  <c r="T1446" i="4"/>
  <c r="V1446" i="4" s="1"/>
  <c r="L1566" i="4"/>
  <c r="J1568" i="4" l="1"/>
  <c r="L1567" i="4"/>
  <c r="O1567" i="4"/>
  <c r="T1447" i="4"/>
  <c r="V1447" i="4" s="1"/>
  <c r="S1683" i="4"/>
  <c r="U1562" i="4"/>
  <c r="S1684" i="4" l="1"/>
  <c r="U1563" i="4"/>
  <c r="J1569" i="4"/>
  <c r="O1568" i="4"/>
  <c r="T1448" i="4"/>
  <c r="V1448" i="4" s="1"/>
  <c r="L1568" i="4"/>
  <c r="O1569" i="4" l="1"/>
  <c r="J1570" i="4"/>
  <c r="T1449" i="4"/>
  <c r="V1449" i="4" s="1"/>
  <c r="L1569" i="4"/>
  <c r="S1685" i="4"/>
  <c r="U1564" i="4"/>
  <c r="S1686" i="4" l="1"/>
  <c r="U1565" i="4"/>
  <c r="J1571" i="4"/>
  <c r="O1570" i="4"/>
  <c r="T1450" i="4"/>
  <c r="V1450" i="4" s="1"/>
  <c r="L1570" i="4"/>
  <c r="O1571" i="4" l="1"/>
  <c r="L1571" i="4"/>
  <c r="J1572" i="4"/>
  <c r="T1451" i="4"/>
  <c r="V1451" i="4" s="1"/>
  <c r="S1687" i="4"/>
  <c r="U1566" i="4"/>
  <c r="O1572" i="4" l="1"/>
  <c r="J1573" i="4"/>
  <c r="L1572" i="4"/>
  <c r="T1452" i="4"/>
  <c r="V1452" i="4" s="1"/>
  <c r="S1688" i="4"/>
  <c r="U1567" i="4"/>
  <c r="U1568" i="4" l="1"/>
  <c r="S1689" i="4"/>
  <c r="O1573" i="4"/>
  <c r="J1574" i="4"/>
  <c r="T1453" i="4"/>
  <c r="V1453" i="4" s="1"/>
  <c r="L1573" i="4"/>
  <c r="J1575" i="4" l="1"/>
  <c r="O1574" i="4"/>
  <c r="L1574" i="4"/>
  <c r="T1454" i="4"/>
  <c r="V1454" i="4" s="1"/>
  <c r="S1690" i="4"/>
  <c r="U1569" i="4"/>
  <c r="S1691" i="4" l="1"/>
  <c r="U1570" i="4"/>
  <c r="J1576" i="4"/>
  <c r="O1575" i="4"/>
  <c r="T1455" i="4"/>
  <c r="V1455" i="4" s="1"/>
  <c r="L1575" i="4"/>
  <c r="J1577" i="4" l="1"/>
  <c r="O1576" i="4"/>
  <c r="L1576" i="4"/>
  <c r="T1456" i="4"/>
  <c r="V1456" i="4" s="1"/>
  <c r="S1692" i="4"/>
  <c r="U1571" i="4"/>
  <c r="S1693" i="4" l="1"/>
  <c r="U1572" i="4"/>
  <c r="J1578" i="4"/>
  <c r="O1577" i="4"/>
  <c r="T1457" i="4"/>
  <c r="V1457" i="4" s="1"/>
  <c r="L1577" i="4"/>
  <c r="J1579" i="4" l="1"/>
  <c r="O1578" i="4"/>
  <c r="T1458" i="4"/>
  <c r="V1458" i="4" s="1"/>
  <c r="L1578" i="4"/>
  <c r="S1694" i="4"/>
  <c r="U1573" i="4"/>
  <c r="S1695" i="4" l="1"/>
  <c r="U1574" i="4"/>
  <c r="O1579" i="4"/>
  <c r="L1579" i="4"/>
  <c r="J1580" i="4"/>
  <c r="T1459" i="4"/>
  <c r="V1459" i="4" s="1"/>
  <c r="J1581" i="4" l="1"/>
  <c r="O1580" i="4"/>
  <c r="T1460" i="4"/>
  <c r="V1460" i="4" s="1"/>
  <c r="L1580" i="4"/>
  <c r="S1696" i="4"/>
  <c r="U1575" i="4"/>
  <c r="S1697" i="4" l="1"/>
  <c r="U1576" i="4"/>
  <c r="J1582" i="4"/>
  <c r="O1581" i="4"/>
  <c r="T1461" i="4"/>
  <c r="V1461" i="4" s="1"/>
  <c r="L1581" i="4"/>
  <c r="O1582" i="4" l="1"/>
  <c r="J1583" i="4"/>
  <c r="T1462" i="4"/>
  <c r="V1462" i="4" s="1"/>
  <c r="L1582" i="4"/>
  <c r="S1698" i="4"/>
  <c r="U1577" i="4"/>
  <c r="S1699" i="4" l="1"/>
  <c r="U1578" i="4"/>
  <c r="O1583" i="4"/>
  <c r="J1584" i="4"/>
  <c r="T1463" i="4"/>
  <c r="V1463" i="4" s="1"/>
  <c r="L1583" i="4"/>
  <c r="O1584" i="4" l="1"/>
  <c r="J1585" i="4"/>
  <c r="T1464" i="4"/>
  <c r="V1464" i="4" s="1"/>
  <c r="L1584" i="4"/>
  <c r="S1700" i="4"/>
  <c r="U1579" i="4"/>
  <c r="S1701" i="4" l="1"/>
  <c r="U1580" i="4"/>
  <c r="O1585" i="4"/>
  <c r="J1586" i="4"/>
  <c r="L1585" i="4"/>
  <c r="T1465" i="4"/>
  <c r="V1465" i="4" s="1"/>
  <c r="O1586" i="4" l="1"/>
  <c r="J1587" i="4"/>
  <c r="L1586" i="4"/>
  <c r="T1466" i="4"/>
  <c r="V1466" i="4" s="1"/>
  <c r="S1702" i="4"/>
  <c r="U1581" i="4"/>
  <c r="S1703" i="4" l="1"/>
  <c r="U1582" i="4"/>
  <c r="O1587" i="4"/>
  <c r="J1588" i="4"/>
  <c r="L1587" i="4"/>
  <c r="T1467" i="4"/>
  <c r="V1467" i="4" s="1"/>
  <c r="J1589" i="4" l="1"/>
  <c r="O1588" i="4"/>
  <c r="L1588" i="4"/>
  <c r="T1468" i="4"/>
  <c r="V1468" i="4" s="1"/>
  <c r="S1704" i="4"/>
  <c r="U1583" i="4"/>
  <c r="S1705" i="4" l="1"/>
  <c r="U1584" i="4"/>
  <c r="J1590" i="4"/>
  <c r="O1589" i="4"/>
  <c r="T1469" i="4"/>
  <c r="V1469" i="4" s="1"/>
  <c r="L1589" i="4"/>
  <c r="J1591" i="4" l="1"/>
  <c r="O1590" i="4"/>
  <c r="L1590" i="4"/>
  <c r="T1470" i="4"/>
  <c r="V1470" i="4" s="1"/>
  <c r="S1706" i="4"/>
  <c r="U1585" i="4"/>
  <c r="S1707" i="4" l="1"/>
  <c r="U1586" i="4"/>
  <c r="J1592" i="4"/>
  <c r="O1591" i="4"/>
  <c r="L1591" i="4"/>
  <c r="T1471" i="4"/>
  <c r="V1471" i="4" s="1"/>
  <c r="J1593" i="4" l="1"/>
  <c r="O1592" i="4"/>
  <c r="T1472" i="4"/>
  <c r="V1472" i="4" s="1"/>
  <c r="L1592" i="4"/>
  <c r="S1708" i="4"/>
  <c r="U1587" i="4"/>
  <c r="S1709" i="4" l="1"/>
  <c r="U1588" i="4"/>
  <c r="O1593" i="4"/>
  <c r="J1594" i="4"/>
  <c r="T1473" i="4"/>
  <c r="V1473" i="4" s="1"/>
  <c r="L1593" i="4"/>
  <c r="J1595" i="4" l="1"/>
  <c r="O1594" i="4"/>
  <c r="T1474" i="4"/>
  <c r="V1474" i="4" s="1"/>
  <c r="L1594" i="4"/>
  <c r="S1710" i="4"/>
  <c r="U1589" i="4"/>
  <c r="S1711" i="4" l="1"/>
  <c r="U1590" i="4"/>
  <c r="O1595" i="4"/>
  <c r="L1595" i="4"/>
  <c r="J1596" i="4"/>
  <c r="T1475" i="4"/>
  <c r="V1475" i="4" s="1"/>
  <c r="O1596" i="4" l="1"/>
  <c r="J1597" i="4"/>
  <c r="T1476" i="4"/>
  <c r="V1476" i="4" s="1"/>
  <c r="L1596" i="4"/>
  <c r="S1712" i="4"/>
  <c r="U1591" i="4"/>
  <c r="S1713" i="4" l="1"/>
  <c r="U1592" i="4"/>
  <c r="O1597" i="4"/>
  <c r="J1598" i="4"/>
  <c r="L1597" i="4"/>
  <c r="T1477" i="4"/>
  <c r="V1477" i="4" s="1"/>
  <c r="J1599" i="4" l="1"/>
  <c r="O1598" i="4"/>
  <c r="L1598" i="4"/>
  <c r="T1478" i="4"/>
  <c r="V1478" i="4" s="1"/>
  <c r="S1714" i="4"/>
  <c r="U1593" i="4"/>
  <c r="S1715" i="4" l="1"/>
  <c r="U1594" i="4"/>
  <c r="J1600" i="4"/>
  <c r="O1599" i="4"/>
  <c r="T1479" i="4"/>
  <c r="V1479" i="4" s="1"/>
  <c r="L1599" i="4"/>
  <c r="J1601" i="4" l="1"/>
  <c r="O1600" i="4"/>
  <c r="L1600" i="4"/>
  <c r="T1480" i="4"/>
  <c r="V1480" i="4" s="1"/>
  <c r="S1716" i="4"/>
  <c r="U1595" i="4"/>
  <c r="S1717" i="4" l="1"/>
  <c r="U1596" i="4"/>
  <c r="J1602" i="4"/>
  <c r="O1601" i="4"/>
  <c r="L1601" i="4"/>
  <c r="T1481" i="4"/>
  <c r="V1481" i="4" s="1"/>
  <c r="J1603" i="4" l="1"/>
  <c r="O1602" i="4"/>
  <c r="L1602" i="4"/>
  <c r="T1482" i="4"/>
  <c r="V1482" i="4" s="1"/>
  <c r="S1718" i="4"/>
  <c r="U1597" i="4"/>
  <c r="S1719" i="4" l="1"/>
  <c r="U1598" i="4"/>
  <c r="J1604" i="4"/>
  <c r="T1483" i="4"/>
  <c r="V1483" i="4" s="1"/>
  <c r="O1603" i="4"/>
  <c r="L1603" i="4"/>
  <c r="O1604" i="4" l="1"/>
  <c r="J1605" i="4"/>
  <c r="T1484" i="4"/>
  <c r="V1484" i="4" s="1"/>
  <c r="L1604" i="4"/>
  <c r="S1720" i="4"/>
  <c r="U1599" i="4"/>
  <c r="O1605" i="4" l="1"/>
  <c r="J1606" i="4"/>
  <c r="T1485" i="4"/>
  <c r="V1485" i="4" s="1"/>
  <c r="L1605" i="4"/>
  <c r="S1721" i="4"/>
  <c r="U1600" i="4"/>
  <c r="O1606" i="4" l="1"/>
  <c r="J1607" i="4"/>
  <c r="T1486" i="4"/>
  <c r="V1486" i="4" s="1"/>
  <c r="L1606" i="4"/>
  <c r="S1722" i="4"/>
  <c r="U1601" i="4"/>
  <c r="O1607" i="4" l="1"/>
  <c r="J1608" i="4"/>
  <c r="T1487" i="4"/>
  <c r="V1487" i="4" s="1"/>
  <c r="L1607" i="4"/>
  <c r="S1723" i="4"/>
  <c r="U1602" i="4"/>
  <c r="O1608" i="4" l="1"/>
  <c r="L1608" i="4"/>
  <c r="J1609" i="4"/>
  <c r="T1488" i="4"/>
  <c r="V1488" i="4" s="1"/>
  <c r="S1724" i="4"/>
  <c r="U1603" i="4"/>
  <c r="J1610" i="4" l="1"/>
  <c r="O1609" i="4"/>
  <c r="L1609" i="4"/>
  <c r="T1489" i="4"/>
  <c r="V1489" i="4" s="1"/>
  <c r="S1725" i="4"/>
  <c r="U1604" i="4"/>
  <c r="S1726" i="4" l="1"/>
  <c r="U1605" i="4"/>
  <c r="J1611" i="4"/>
  <c r="O1610" i="4"/>
  <c r="L1610" i="4"/>
  <c r="T1490" i="4"/>
  <c r="V1490" i="4" s="1"/>
  <c r="J1612" i="4" l="1"/>
  <c r="O1611" i="4"/>
  <c r="L1611" i="4"/>
  <c r="T1491" i="4"/>
  <c r="V1491" i="4" s="1"/>
  <c r="S1727" i="4"/>
  <c r="U1606" i="4"/>
  <c r="S1728" i="4" l="1"/>
  <c r="U1607" i="4"/>
  <c r="J1613" i="4"/>
  <c r="O1612" i="4"/>
  <c r="T1492" i="4"/>
  <c r="V1492" i="4" s="1"/>
  <c r="L1612" i="4"/>
  <c r="J1614" i="4" l="1"/>
  <c r="O1613" i="4"/>
  <c r="T1493" i="4"/>
  <c r="V1493" i="4" s="1"/>
  <c r="L1613" i="4"/>
  <c r="S1729" i="4"/>
  <c r="U1608" i="4"/>
  <c r="U1609" i="4" l="1"/>
  <c r="S1730" i="4"/>
  <c r="J1615" i="4"/>
  <c r="O1614" i="4"/>
  <c r="T1494" i="4"/>
  <c r="V1494" i="4" s="1"/>
  <c r="L1614" i="4"/>
  <c r="O1615" i="4" l="1"/>
  <c r="T1495" i="4"/>
  <c r="V1495" i="4" s="1"/>
  <c r="J1616" i="4"/>
  <c r="L1615" i="4"/>
  <c r="S1731" i="4"/>
  <c r="U1610" i="4"/>
  <c r="O1616" i="4" l="1"/>
  <c r="J1617" i="4"/>
  <c r="T1496" i="4"/>
  <c r="V1496" i="4" s="1"/>
  <c r="L1616" i="4"/>
  <c r="S1732" i="4"/>
  <c r="U1611" i="4"/>
  <c r="S1733" i="4" l="1"/>
  <c r="U1612" i="4"/>
  <c r="O1617" i="4"/>
  <c r="J1618" i="4"/>
  <c r="T1497" i="4"/>
  <c r="V1497" i="4" s="1"/>
  <c r="L1617" i="4"/>
  <c r="O1618" i="4" l="1"/>
  <c r="J1619" i="4"/>
  <c r="T1498" i="4"/>
  <c r="V1498" i="4" s="1"/>
  <c r="L1618" i="4"/>
  <c r="S1734" i="4"/>
  <c r="U1613" i="4"/>
  <c r="S1735" i="4" l="1"/>
  <c r="U1614" i="4"/>
  <c r="O1619" i="4"/>
  <c r="J1620" i="4"/>
  <c r="L1619" i="4"/>
  <c r="T1499" i="4"/>
  <c r="V1499" i="4" s="1"/>
  <c r="O1620" i="4" l="1"/>
  <c r="J1621" i="4"/>
  <c r="L1620" i="4"/>
  <c r="T1500" i="4"/>
  <c r="V1500" i="4" s="1"/>
  <c r="S1736" i="4"/>
  <c r="U1615" i="4"/>
  <c r="J1622" i="4" l="1"/>
  <c r="O1621" i="4"/>
  <c r="L1621" i="4"/>
  <c r="T1501" i="4"/>
  <c r="V1501" i="4" s="1"/>
  <c r="S1737" i="4"/>
  <c r="U1616" i="4"/>
  <c r="S1738" i="4" l="1"/>
  <c r="U1617" i="4"/>
  <c r="J1623" i="4"/>
  <c r="O1622" i="4"/>
  <c r="L1622" i="4"/>
  <c r="T1502" i="4"/>
  <c r="V1502" i="4" s="1"/>
  <c r="J1624" i="4" l="1"/>
  <c r="O1623" i="4"/>
  <c r="T1503" i="4"/>
  <c r="V1503" i="4" s="1"/>
  <c r="L1623" i="4"/>
  <c r="S1739" i="4"/>
  <c r="U1618" i="4"/>
  <c r="S1740" i="4" l="1"/>
  <c r="U1619" i="4"/>
  <c r="J1625" i="4"/>
  <c r="O1624" i="4"/>
  <c r="T1504" i="4"/>
  <c r="V1504" i="4" s="1"/>
  <c r="L1624" i="4"/>
  <c r="J1626" i="4" l="1"/>
  <c r="O1625" i="4"/>
  <c r="T1505" i="4"/>
  <c r="V1505" i="4" s="1"/>
  <c r="L1625" i="4"/>
  <c r="S1741" i="4"/>
  <c r="U1620" i="4"/>
  <c r="S1742" i="4" l="1"/>
  <c r="U1621" i="4"/>
  <c r="J1627" i="4"/>
  <c r="O1626" i="4"/>
  <c r="T1506" i="4"/>
  <c r="V1506" i="4" s="1"/>
  <c r="L1626" i="4"/>
  <c r="O1627" i="4" l="1"/>
  <c r="J1628" i="4"/>
  <c r="T1507" i="4"/>
  <c r="V1507" i="4" s="1"/>
  <c r="L1627" i="4"/>
  <c r="S1743" i="4"/>
  <c r="U1622" i="4"/>
  <c r="S1744" i="4" l="1"/>
  <c r="U1623" i="4"/>
  <c r="O1628" i="4"/>
  <c r="J1629" i="4"/>
  <c r="T1508" i="4"/>
  <c r="V1508" i="4" s="1"/>
  <c r="L1628" i="4"/>
  <c r="O1629" i="4" l="1"/>
  <c r="J1630" i="4"/>
  <c r="T1509" i="4"/>
  <c r="V1509" i="4" s="1"/>
  <c r="L1629" i="4"/>
  <c r="S1745" i="4"/>
  <c r="U1624" i="4"/>
  <c r="S1746" i="4" l="1"/>
  <c r="U1625" i="4"/>
  <c r="J1631" i="4"/>
  <c r="O1630" i="4"/>
  <c r="T1510" i="4"/>
  <c r="V1510" i="4" s="1"/>
  <c r="L1630" i="4"/>
  <c r="J1632" i="4" l="1"/>
  <c r="O1631" i="4"/>
  <c r="L1631" i="4"/>
  <c r="T1511" i="4"/>
  <c r="V1511" i="4" s="1"/>
  <c r="S1747" i="4"/>
  <c r="U1626" i="4"/>
  <c r="S1748" i="4" l="1"/>
  <c r="U1627" i="4"/>
  <c r="J1633" i="4"/>
  <c r="O1632" i="4"/>
  <c r="L1632" i="4"/>
  <c r="T1512" i="4"/>
  <c r="V1512" i="4" s="1"/>
  <c r="J1634" i="4" l="1"/>
  <c r="O1633" i="4"/>
  <c r="L1633" i="4"/>
  <c r="T1513" i="4"/>
  <c r="V1513" i="4" s="1"/>
  <c r="S1749" i="4"/>
  <c r="U1628" i="4"/>
  <c r="S1750" i="4" l="1"/>
  <c r="U1629" i="4"/>
  <c r="J1635" i="4"/>
  <c r="O1634" i="4"/>
  <c r="T1514" i="4"/>
  <c r="V1514" i="4" s="1"/>
  <c r="L1634" i="4"/>
  <c r="J1636" i="4" l="1"/>
  <c r="O1635" i="4"/>
  <c r="T1515" i="4"/>
  <c r="V1515" i="4" s="1"/>
  <c r="L1635" i="4"/>
  <c r="S1751" i="4"/>
  <c r="U1630" i="4"/>
  <c r="S1752" i="4" l="1"/>
  <c r="U1631" i="4"/>
  <c r="J1637" i="4"/>
  <c r="O1636" i="4"/>
  <c r="T1516" i="4"/>
  <c r="V1516" i="4" s="1"/>
  <c r="L1636" i="4"/>
  <c r="O1637" i="4" l="1"/>
  <c r="J1638" i="4"/>
  <c r="T1517" i="4"/>
  <c r="V1517" i="4" s="1"/>
  <c r="L1637" i="4"/>
  <c r="S1753" i="4"/>
  <c r="U1632" i="4"/>
  <c r="S1754" i="4" l="1"/>
  <c r="U1633" i="4"/>
  <c r="O1638" i="4"/>
  <c r="J1639" i="4"/>
  <c r="T1518" i="4"/>
  <c r="V1518" i="4" s="1"/>
  <c r="L1638" i="4"/>
  <c r="O1639" i="4" l="1"/>
  <c r="J1640" i="4"/>
  <c r="T1519" i="4"/>
  <c r="V1519" i="4" s="1"/>
  <c r="L1639" i="4"/>
  <c r="S1755" i="4"/>
  <c r="U1634" i="4"/>
  <c r="S1756" i="4" l="1"/>
  <c r="U1635" i="4"/>
  <c r="O1640" i="4"/>
  <c r="J1641" i="4"/>
  <c r="T1520" i="4"/>
  <c r="V1520" i="4" s="1"/>
  <c r="L1640" i="4"/>
  <c r="O1641" i="4" l="1"/>
  <c r="J1642" i="4"/>
  <c r="T1521" i="4"/>
  <c r="V1521" i="4" s="1"/>
  <c r="L1641" i="4"/>
  <c r="S1757" i="4"/>
  <c r="U1636" i="4"/>
  <c r="S1758" i="4" l="1"/>
  <c r="U1637" i="4"/>
  <c r="J1643" i="4"/>
  <c r="O1642" i="4"/>
  <c r="T1522" i="4"/>
  <c r="V1522" i="4" s="1"/>
  <c r="L1642" i="4"/>
  <c r="J1644" i="4" l="1"/>
  <c r="O1643" i="4"/>
  <c r="L1643" i="4"/>
  <c r="T1523" i="4"/>
  <c r="V1523" i="4" s="1"/>
  <c r="S1759" i="4"/>
  <c r="U1638" i="4"/>
  <c r="S1760" i="4" l="1"/>
  <c r="U1639" i="4"/>
  <c r="J1645" i="4"/>
  <c r="O1644" i="4"/>
  <c r="L1644" i="4"/>
  <c r="T1524" i="4"/>
  <c r="V1524" i="4" s="1"/>
  <c r="J1646" i="4" l="1"/>
  <c r="O1645" i="4"/>
  <c r="L1645" i="4"/>
  <c r="T1525" i="4"/>
  <c r="V1525" i="4" s="1"/>
  <c r="S1761" i="4"/>
  <c r="U1640" i="4"/>
  <c r="J1647" i="4" l="1"/>
  <c r="O1646" i="4"/>
  <c r="T1526" i="4"/>
  <c r="V1526" i="4" s="1"/>
  <c r="L1646" i="4"/>
  <c r="S1762" i="4"/>
  <c r="U1641" i="4"/>
  <c r="S1763" i="4" l="1"/>
  <c r="U1642" i="4"/>
  <c r="J1648" i="4"/>
  <c r="O1647" i="4"/>
  <c r="T1527" i="4"/>
  <c r="V1527" i="4" s="1"/>
  <c r="L1647" i="4"/>
  <c r="J1649" i="4" l="1"/>
  <c r="O1648" i="4"/>
  <c r="T1528" i="4"/>
  <c r="V1528" i="4" s="1"/>
  <c r="L1648" i="4"/>
  <c r="S1764" i="4"/>
  <c r="U1643" i="4"/>
  <c r="S1765" i="4" l="1"/>
  <c r="U1644" i="4"/>
  <c r="O1649" i="4"/>
  <c r="J1650" i="4"/>
  <c r="T1529" i="4"/>
  <c r="V1529" i="4" s="1"/>
  <c r="L1649" i="4"/>
  <c r="O1650" i="4" l="1"/>
  <c r="J1651" i="4"/>
  <c r="T1530" i="4"/>
  <c r="V1530" i="4" s="1"/>
  <c r="L1650" i="4"/>
  <c r="S1766" i="4"/>
  <c r="U1645" i="4"/>
  <c r="O1651" i="4" l="1"/>
  <c r="J1652" i="4"/>
  <c r="T1531" i="4"/>
  <c r="V1531" i="4" s="1"/>
  <c r="L1651" i="4"/>
  <c r="S1767" i="4"/>
  <c r="U1646" i="4"/>
  <c r="O1652" i="4" l="1"/>
  <c r="J1653" i="4"/>
  <c r="T1532" i="4"/>
  <c r="V1532" i="4" s="1"/>
  <c r="L1652" i="4"/>
  <c r="S1768" i="4"/>
  <c r="U1647" i="4"/>
  <c r="O1653" i="4" l="1"/>
  <c r="J1654" i="4"/>
  <c r="T1533" i="4"/>
  <c r="V1533" i="4" s="1"/>
  <c r="L1653" i="4"/>
  <c r="S1769" i="4"/>
  <c r="U1648" i="4"/>
  <c r="J1655" i="4" l="1"/>
  <c r="O1654" i="4"/>
  <c r="T1534" i="4"/>
  <c r="V1534" i="4" s="1"/>
  <c r="L1654" i="4"/>
  <c r="S1770" i="4"/>
  <c r="U1649" i="4"/>
  <c r="S1771" i="4" l="1"/>
  <c r="U1650" i="4"/>
  <c r="J1656" i="4"/>
  <c r="O1655" i="4"/>
  <c r="L1655" i="4"/>
  <c r="T1535" i="4"/>
  <c r="V1535" i="4" s="1"/>
  <c r="J1657" i="4" l="1"/>
  <c r="O1656" i="4"/>
  <c r="L1656" i="4"/>
  <c r="T1536" i="4"/>
  <c r="V1536" i="4" s="1"/>
  <c r="S1772" i="4"/>
  <c r="U1651" i="4"/>
  <c r="S1773" i="4" l="1"/>
  <c r="U1652" i="4"/>
  <c r="J1658" i="4"/>
  <c r="O1657" i="4"/>
  <c r="L1657" i="4"/>
  <c r="T1537" i="4"/>
  <c r="V1537" i="4" s="1"/>
  <c r="J1659" i="4" l="1"/>
  <c r="O1658" i="4"/>
  <c r="T1538" i="4"/>
  <c r="V1538" i="4" s="1"/>
  <c r="L1658" i="4"/>
  <c r="S1774" i="4"/>
  <c r="U1653" i="4"/>
  <c r="S1775" i="4" l="1"/>
  <c r="U1654" i="4"/>
  <c r="J1660" i="4"/>
  <c r="O1659" i="4"/>
  <c r="T1539" i="4"/>
  <c r="V1539" i="4" s="1"/>
  <c r="L1659" i="4"/>
  <c r="J1661" i="4" l="1"/>
  <c r="O1660" i="4"/>
  <c r="T1540" i="4"/>
  <c r="V1540" i="4" s="1"/>
  <c r="L1660" i="4"/>
  <c r="S1776" i="4"/>
  <c r="U1655" i="4"/>
  <c r="S1777" i="4" l="1"/>
  <c r="U1656" i="4"/>
  <c r="O1661" i="4"/>
  <c r="L1661" i="4"/>
  <c r="J1662" i="4"/>
  <c r="T1541" i="4"/>
  <c r="V1541" i="4" s="1"/>
  <c r="J1663" i="4" l="1"/>
  <c r="O1662" i="4"/>
  <c r="T1542" i="4"/>
  <c r="V1542" i="4" s="1"/>
  <c r="L1662" i="4"/>
  <c r="S1778" i="4"/>
  <c r="U1657" i="4"/>
  <c r="S1779" i="4" l="1"/>
  <c r="U1658" i="4"/>
  <c r="J1664" i="4"/>
  <c r="O1663" i="4"/>
  <c r="T1543" i="4"/>
  <c r="V1543" i="4" s="1"/>
  <c r="L1663" i="4"/>
  <c r="O1664" i="4" l="1"/>
  <c r="J1665" i="4"/>
  <c r="T1544" i="4"/>
  <c r="V1544" i="4" s="1"/>
  <c r="L1664" i="4"/>
  <c r="S1780" i="4"/>
  <c r="U1659" i="4"/>
  <c r="S1781" i="4" l="1"/>
  <c r="U1660" i="4"/>
  <c r="J1666" i="4"/>
  <c r="O1665" i="4"/>
  <c r="T1545" i="4"/>
  <c r="V1545" i="4" s="1"/>
  <c r="L1665" i="4"/>
  <c r="J1667" i="4" l="1"/>
  <c r="O1666" i="4"/>
  <c r="T1546" i="4"/>
  <c r="V1546" i="4" s="1"/>
  <c r="L1666" i="4"/>
  <c r="S1782" i="4"/>
  <c r="U1661" i="4"/>
  <c r="S1783" i="4" l="1"/>
  <c r="U1662" i="4"/>
  <c r="O1667" i="4"/>
  <c r="J1668" i="4"/>
  <c r="T1547" i="4"/>
  <c r="V1547" i="4" s="1"/>
  <c r="L1667" i="4"/>
  <c r="O1668" i="4" l="1"/>
  <c r="J1669" i="4"/>
  <c r="T1548" i="4"/>
  <c r="V1548" i="4" s="1"/>
  <c r="L1668" i="4"/>
  <c r="S1784" i="4"/>
  <c r="U1663" i="4"/>
  <c r="O1669" i="4" l="1"/>
  <c r="J1670" i="4"/>
  <c r="L1669" i="4"/>
  <c r="T1549" i="4"/>
  <c r="V1549" i="4" s="1"/>
  <c r="S1785" i="4"/>
  <c r="U1664" i="4"/>
  <c r="S1786" i="4" l="1"/>
  <c r="U1665" i="4"/>
  <c r="J1671" i="4"/>
  <c r="O1670" i="4"/>
  <c r="L1670" i="4"/>
  <c r="T1550" i="4"/>
  <c r="V1550" i="4" s="1"/>
  <c r="J1672" i="4" l="1"/>
  <c r="O1671" i="4"/>
  <c r="T1551" i="4"/>
  <c r="V1551" i="4" s="1"/>
  <c r="L1671" i="4"/>
  <c r="S1787" i="4"/>
  <c r="U1666" i="4"/>
  <c r="S1788" i="4" l="1"/>
  <c r="U1667" i="4"/>
  <c r="J1673" i="4"/>
  <c r="O1672" i="4"/>
  <c r="T1552" i="4"/>
  <c r="V1552" i="4" s="1"/>
  <c r="L1672" i="4"/>
  <c r="J1674" i="4" l="1"/>
  <c r="O1673" i="4"/>
  <c r="L1673" i="4"/>
  <c r="T1553" i="4"/>
  <c r="V1553" i="4" s="1"/>
  <c r="S1789" i="4"/>
  <c r="U1668" i="4"/>
  <c r="S1790" i="4" l="1"/>
  <c r="U1669" i="4"/>
  <c r="J1675" i="4"/>
  <c r="O1674" i="4"/>
  <c r="T1554" i="4"/>
  <c r="V1554" i="4" s="1"/>
  <c r="L1674" i="4"/>
  <c r="J1676" i="4" l="1"/>
  <c r="O1675" i="4"/>
  <c r="L1675" i="4"/>
  <c r="T1555" i="4"/>
  <c r="V1555" i="4" s="1"/>
  <c r="S1791" i="4"/>
  <c r="U1670" i="4"/>
  <c r="S1792" i="4" l="1"/>
  <c r="U1671" i="4"/>
  <c r="J1677" i="4"/>
  <c r="O1676" i="4"/>
  <c r="T1556" i="4"/>
  <c r="V1556" i="4" s="1"/>
  <c r="L1676" i="4"/>
  <c r="J1678" i="4" l="1"/>
  <c r="O1677" i="4"/>
  <c r="T1557" i="4"/>
  <c r="V1557" i="4" s="1"/>
  <c r="L1677" i="4"/>
  <c r="S1793" i="4"/>
  <c r="U1672" i="4"/>
  <c r="S1794" i="4" l="1"/>
  <c r="U1673" i="4"/>
  <c r="J1679" i="4"/>
  <c r="O1678" i="4"/>
  <c r="T1558" i="4"/>
  <c r="V1558" i="4" s="1"/>
  <c r="L1678" i="4"/>
  <c r="O1679" i="4" l="1"/>
  <c r="J1680" i="4"/>
  <c r="T1559" i="4"/>
  <c r="V1559" i="4" s="1"/>
  <c r="L1679" i="4"/>
  <c r="S1795" i="4"/>
  <c r="U1674" i="4"/>
  <c r="S1796" i="4" l="1"/>
  <c r="U1675" i="4"/>
  <c r="O1680" i="4"/>
  <c r="L1680" i="4"/>
  <c r="J1681" i="4"/>
  <c r="T1560" i="4"/>
  <c r="V1560" i="4" s="1"/>
  <c r="O1681" i="4" l="1"/>
  <c r="J1682" i="4"/>
  <c r="L1681" i="4"/>
  <c r="T1561" i="4"/>
  <c r="V1561" i="4" s="1"/>
  <c r="S1797" i="4"/>
  <c r="U1676" i="4"/>
  <c r="S1798" i="4" l="1"/>
  <c r="U1677" i="4"/>
  <c r="J1683" i="4"/>
  <c r="L1682" i="4"/>
  <c r="O1682" i="4"/>
  <c r="T1562" i="4"/>
  <c r="V1562" i="4" s="1"/>
  <c r="J1684" i="4" l="1"/>
  <c r="O1683" i="4"/>
  <c r="T1563" i="4"/>
  <c r="V1563" i="4" s="1"/>
  <c r="L1683" i="4"/>
  <c r="S1799" i="4"/>
  <c r="U1678" i="4"/>
  <c r="S1800" i="4" l="1"/>
  <c r="U1679" i="4"/>
  <c r="O1684" i="4"/>
  <c r="J1685" i="4"/>
  <c r="T1564" i="4"/>
  <c r="V1564" i="4" s="1"/>
  <c r="L1684" i="4"/>
  <c r="O1685" i="4" l="1"/>
  <c r="J1686" i="4"/>
  <c r="L1685" i="4"/>
  <c r="T1565" i="4"/>
  <c r="V1565" i="4" s="1"/>
  <c r="S1801" i="4"/>
  <c r="U1680" i="4"/>
  <c r="S1802" i="4" l="1"/>
  <c r="U1681" i="4"/>
  <c r="J1687" i="4"/>
  <c r="O1686" i="4"/>
  <c r="T1566" i="4"/>
  <c r="V1566" i="4" s="1"/>
  <c r="L1686" i="4"/>
  <c r="J1688" i="4" l="1"/>
  <c r="O1687" i="4"/>
  <c r="T1567" i="4"/>
  <c r="V1567" i="4" s="1"/>
  <c r="L1687" i="4"/>
  <c r="S1803" i="4"/>
  <c r="U1682" i="4"/>
  <c r="S1804" i="4" l="1"/>
  <c r="U1683" i="4"/>
  <c r="O1688" i="4"/>
  <c r="J1689" i="4"/>
  <c r="L1688" i="4"/>
  <c r="T1568" i="4"/>
  <c r="V1568" i="4" s="1"/>
  <c r="L1689" i="4" l="1"/>
  <c r="O1689" i="4"/>
  <c r="J1690" i="4"/>
  <c r="T1569" i="4"/>
  <c r="V1569" i="4" s="1"/>
  <c r="S1805" i="4"/>
  <c r="U1684" i="4"/>
  <c r="O1690" i="4" l="1"/>
  <c r="J1691" i="4"/>
  <c r="T1570" i="4"/>
  <c r="V1570" i="4" s="1"/>
  <c r="L1690" i="4"/>
  <c r="S1806" i="4"/>
  <c r="U1685" i="4"/>
  <c r="O1691" i="4" l="1"/>
  <c r="J1692" i="4"/>
  <c r="T1571" i="4"/>
  <c r="V1571" i="4" s="1"/>
  <c r="L1691" i="4"/>
  <c r="S1807" i="4"/>
  <c r="U1686" i="4"/>
  <c r="O1692" i="4" l="1"/>
  <c r="J1693" i="4"/>
  <c r="T1572" i="4"/>
  <c r="V1572" i="4" s="1"/>
  <c r="L1692" i="4"/>
  <c r="S1808" i="4"/>
  <c r="U1687" i="4"/>
  <c r="O1693" i="4" l="1"/>
  <c r="L1693" i="4"/>
  <c r="J1694" i="4"/>
  <c r="T1573" i="4"/>
  <c r="V1573" i="4" s="1"/>
  <c r="S1809" i="4"/>
  <c r="U1688" i="4"/>
  <c r="S1810" i="4" l="1"/>
  <c r="U1689" i="4"/>
  <c r="O1694" i="4"/>
  <c r="J1695" i="4"/>
  <c r="T1574" i="4"/>
  <c r="V1574" i="4" s="1"/>
  <c r="L1694" i="4"/>
  <c r="J1696" i="4" l="1"/>
  <c r="O1695" i="4"/>
  <c r="L1695" i="4"/>
  <c r="T1575" i="4"/>
  <c r="V1575" i="4" s="1"/>
  <c r="S1811" i="4"/>
  <c r="U1690" i="4"/>
  <c r="S1812" i="4" l="1"/>
  <c r="U1691" i="4"/>
  <c r="O1696" i="4"/>
  <c r="J1697" i="4"/>
  <c r="T1576" i="4"/>
  <c r="V1576" i="4" s="1"/>
  <c r="L1696" i="4"/>
  <c r="J1698" i="4" l="1"/>
  <c r="O1697" i="4"/>
  <c r="L1697" i="4"/>
  <c r="T1577" i="4"/>
  <c r="V1577" i="4" s="1"/>
  <c r="S1813" i="4"/>
  <c r="U1692" i="4"/>
  <c r="S1814" i="4" l="1"/>
  <c r="U1693" i="4"/>
  <c r="O1698" i="4"/>
  <c r="J1699" i="4"/>
  <c r="L1698" i="4"/>
  <c r="T1578" i="4"/>
  <c r="V1578" i="4" s="1"/>
  <c r="J1700" i="4" l="1"/>
  <c r="O1699" i="4"/>
  <c r="L1699" i="4"/>
  <c r="T1579" i="4"/>
  <c r="V1579" i="4" s="1"/>
  <c r="S1815" i="4"/>
  <c r="U1694" i="4"/>
  <c r="S1816" i="4" l="1"/>
  <c r="U1695" i="4"/>
  <c r="J1701" i="4"/>
  <c r="O1700" i="4"/>
  <c r="L1700" i="4"/>
  <c r="T1580" i="4"/>
  <c r="V1580" i="4" s="1"/>
  <c r="J1702" i="4" l="1"/>
  <c r="O1701" i="4"/>
  <c r="L1701" i="4"/>
  <c r="T1581" i="4"/>
  <c r="V1581" i="4" s="1"/>
  <c r="S1817" i="4"/>
  <c r="U1696" i="4"/>
  <c r="S1818" i="4" l="1"/>
  <c r="U1697" i="4"/>
  <c r="O1702" i="4"/>
  <c r="J1703" i="4"/>
  <c r="T1582" i="4"/>
  <c r="V1582" i="4" s="1"/>
  <c r="L1702" i="4"/>
  <c r="J1704" i="4" l="1"/>
  <c r="O1703" i="4"/>
  <c r="L1703" i="4"/>
  <c r="T1583" i="4"/>
  <c r="V1583" i="4" s="1"/>
  <c r="S1819" i="4"/>
  <c r="U1698" i="4"/>
  <c r="S1820" i="4" l="1"/>
  <c r="U1699" i="4"/>
  <c r="J1705" i="4"/>
  <c r="O1704" i="4"/>
  <c r="T1584" i="4"/>
  <c r="V1584" i="4" s="1"/>
  <c r="L1704" i="4"/>
  <c r="O1705" i="4" l="1"/>
  <c r="J1706" i="4"/>
  <c r="T1585" i="4"/>
  <c r="V1585" i="4" s="1"/>
  <c r="L1705" i="4"/>
  <c r="S1821" i="4"/>
  <c r="U1700" i="4"/>
  <c r="O1706" i="4" l="1"/>
  <c r="J1707" i="4"/>
  <c r="L1706" i="4"/>
  <c r="T1586" i="4"/>
  <c r="V1586" i="4" s="1"/>
  <c r="S1822" i="4"/>
  <c r="U1701" i="4"/>
  <c r="U1702" i="4" l="1"/>
  <c r="S1823" i="4"/>
  <c r="J1708" i="4"/>
  <c r="L1707" i="4"/>
  <c r="O1707" i="4"/>
  <c r="T1587" i="4"/>
  <c r="V1587" i="4" s="1"/>
  <c r="S1824" i="4" l="1"/>
  <c r="U1703" i="4"/>
  <c r="O1708" i="4"/>
  <c r="J1709" i="4"/>
  <c r="T1588" i="4"/>
  <c r="V1588" i="4" s="1"/>
  <c r="L1708" i="4"/>
  <c r="O1709" i="4" l="1"/>
  <c r="L1709" i="4"/>
  <c r="J1710" i="4"/>
  <c r="T1589" i="4"/>
  <c r="V1589" i="4" s="1"/>
  <c r="S1825" i="4"/>
  <c r="U1704" i="4"/>
  <c r="S1826" i="4" l="1"/>
  <c r="U1705" i="4"/>
  <c r="O1710" i="4"/>
  <c r="J1711" i="4"/>
  <c r="T1590" i="4"/>
  <c r="V1590" i="4" s="1"/>
  <c r="L1710" i="4"/>
  <c r="O1711" i="4" l="1"/>
  <c r="L1711" i="4"/>
  <c r="T1591" i="4"/>
  <c r="V1591" i="4" s="1"/>
  <c r="J1712" i="4"/>
  <c r="S1827" i="4"/>
  <c r="U1706" i="4"/>
  <c r="S1828" i="4" l="1"/>
  <c r="U1707" i="4"/>
  <c r="O1712" i="4"/>
  <c r="L1712" i="4"/>
  <c r="J1713" i="4"/>
  <c r="T1592" i="4"/>
  <c r="V1592" i="4" s="1"/>
  <c r="J1714" i="4" l="1"/>
  <c r="O1713" i="4"/>
  <c r="T1593" i="4"/>
  <c r="V1593" i="4" s="1"/>
  <c r="L1713" i="4"/>
  <c r="S1829" i="4"/>
  <c r="U1708" i="4"/>
  <c r="S1830" i="4" l="1"/>
  <c r="U1709" i="4"/>
  <c r="J1715" i="4"/>
  <c r="T1594" i="4"/>
  <c r="V1594" i="4" s="1"/>
  <c r="O1714" i="4"/>
  <c r="L1714" i="4"/>
  <c r="J1716" i="4" l="1"/>
  <c r="O1715" i="4"/>
  <c r="L1715" i="4"/>
  <c r="T1595" i="4"/>
  <c r="V1595" i="4" s="1"/>
  <c r="S1831" i="4"/>
  <c r="U1710" i="4"/>
  <c r="S1832" i="4" l="1"/>
  <c r="U1711" i="4"/>
  <c r="J1717" i="4"/>
  <c r="O1716" i="4"/>
  <c r="T1596" i="4"/>
  <c r="V1596" i="4" s="1"/>
  <c r="L1716" i="4"/>
  <c r="O1717" i="4" l="1"/>
  <c r="J1718" i="4"/>
  <c r="T1597" i="4"/>
  <c r="V1597" i="4" s="1"/>
  <c r="L1717" i="4"/>
  <c r="S1833" i="4"/>
  <c r="U1712" i="4"/>
  <c r="S1834" i="4" l="1"/>
  <c r="U1713" i="4"/>
  <c r="J1719" i="4"/>
  <c r="O1718" i="4"/>
  <c r="T1598" i="4"/>
  <c r="V1598" i="4" s="1"/>
  <c r="L1718" i="4"/>
  <c r="J1720" i="4" l="1"/>
  <c r="O1719" i="4"/>
  <c r="T1599" i="4"/>
  <c r="V1599" i="4" s="1"/>
  <c r="L1719" i="4"/>
  <c r="S1835" i="4"/>
  <c r="U1714" i="4"/>
  <c r="S1836" i="4" l="1"/>
  <c r="U1715" i="4"/>
  <c r="J1721" i="4"/>
  <c r="O1720" i="4"/>
  <c r="T1600" i="4"/>
  <c r="V1600" i="4" s="1"/>
  <c r="L1720" i="4"/>
  <c r="J1722" i="4" l="1"/>
  <c r="O1721" i="4"/>
  <c r="T1601" i="4"/>
  <c r="V1601" i="4" s="1"/>
  <c r="L1721" i="4"/>
  <c r="S1837" i="4"/>
  <c r="U1716" i="4"/>
  <c r="S1838" i="4" l="1"/>
  <c r="U1717" i="4"/>
  <c r="J1723" i="4"/>
  <c r="O1722" i="4"/>
  <c r="T1602" i="4"/>
  <c r="V1602" i="4" s="1"/>
  <c r="L1722" i="4"/>
  <c r="J1724" i="4" l="1"/>
  <c r="O1723" i="4"/>
  <c r="T1603" i="4"/>
  <c r="V1603" i="4" s="1"/>
  <c r="L1723" i="4"/>
  <c r="S1839" i="4"/>
  <c r="U1718" i="4"/>
  <c r="S1840" i="4" l="1"/>
  <c r="U1719" i="4"/>
  <c r="J1725" i="4"/>
  <c r="O1724" i="4"/>
  <c r="T1604" i="4"/>
  <c r="V1604" i="4" s="1"/>
  <c r="L1724" i="4"/>
  <c r="J1726" i="4" l="1"/>
  <c r="O1725" i="4"/>
  <c r="T1605" i="4"/>
  <c r="V1605" i="4" s="1"/>
  <c r="L1725" i="4"/>
  <c r="S1841" i="4"/>
  <c r="U1720" i="4"/>
  <c r="S1842" i="4" l="1"/>
  <c r="U1721" i="4"/>
  <c r="O1726" i="4"/>
  <c r="J1727" i="4"/>
  <c r="T1606" i="4"/>
  <c r="V1606" i="4" s="1"/>
  <c r="L1726" i="4"/>
  <c r="O1727" i="4" l="1"/>
  <c r="J1728" i="4"/>
  <c r="L1727" i="4"/>
  <c r="T1607" i="4"/>
  <c r="V1607" i="4" s="1"/>
  <c r="S1843" i="4"/>
  <c r="U1722" i="4"/>
  <c r="S1844" i="4" l="1"/>
  <c r="U1723" i="4"/>
  <c r="O1728" i="4"/>
  <c r="J1729" i="4"/>
  <c r="T1608" i="4"/>
  <c r="V1608" i="4" s="1"/>
  <c r="L1728" i="4"/>
  <c r="O1729" i="4" l="1"/>
  <c r="J1730" i="4"/>
  <c r="T1609" i="4"/>
  <c r="V1609" i="4" s="1"/>
  <c r="L1729" i="4"/>
  <c r="S1845" i="4"/>
  <c r="U1724" i="4"/>
  <c r="L1730" i="4" l="1"/>
  <c r="T1610" i="4"/>
  <c r="V1610" i="4" s="1"/>
  <c r="O1730" i="4"/>
  <c r="J1731" i="4"/>
  <c r="S1846" i="4"/>
  <c r="U1725" i="4"/>
  <c r="S1847" i="4" l="1"/>
  <c r="U1726" i="4"/>
  <c r="O1731" i="4"/>
  <c r="L1731" i="4"/>
  <c r="J1732" i="4"/>
  <c r="T1611" i="4"/>
  <c r="V1611" i="4" s="1"/>
  <c r="J1733" i="4" l="1"/>
  <c r="O1732" i="4"/>
  <c r="T1612" i="4"/>
  <c r="V1612" i="4" s="1"/>
  <c r="L1732" i="4"/>
  <c r="S1848" i="4"/>
  <c r="U1727" i="4"/>
  <c r="S1849" i="4" l="1"/>
  <c r="U1728" i="4"/>
  <c r="J1734" i="4"/>
  <c r="O1733" i="4"/>
  <c r="T1613" i="4"/>
  <c r="V1613" i="4" s="1"/>
  <c r="L1733" i="4"/>
  <c r="J1735" i="4" l="1"/>
  <c r="O1734" i="4"/>
  <c r="T1614" i="4"/>
  <c r="V1614" i="4" s="1"/>
  <c r="L1734" i="4"/>
  <c r="S1850" i="4"/>
  <c r="U1729" i="4"/>
  <c r="S1851" i="4" l="1"/>
  <c r="U1730" i="4"/>
  <c r="J1736" i="4"/>
  <c r="O1735" i="4"/>
  <c r="T1615" i="4"/>
  <c r="V1615" i="4" s="1"/>
  <c r="L1735" i="4"/>
  <c r="O1736" i="4" l="1"/>
  <c r="J1737" i="4"/>
  <c r="T1616" i="4"/>
  <c r="V1616" i="4" s="1"/>
  <c r="L1736" i="4"/>
  <c r="S1852" i="4"/>
  <c r="U1731" i="4"/>
  <c r="J1738" i="4" l="1"/>
  <c r="O1737" i="4"/>
  <c r="T1617" i="4"/>
  <c r="V1617" i="4" s="1"/>
  <c r="L1737" i="4"/>
  <c r="S1853" i="4"/>
  <c r="U1732" i="4"/>
  <c r="S1854" i="4" l="1"/>
  <c r="U1733" i="4"/>
  <c r="J1739" i="4"/>
  <c r="O1738" i="4"/>
  <c r="T1618" i="4"/>
  <c r="V1618" i="4" s="1"/>
  <c r="L1738" i="4"/>
  <c r="J1740" i="4" l="1"/>
  <c r="O1739" i="4"/>
  <c r="L1739" i="4"/>
  <c r="T1619" i="4"/>
  <c r="V1619" i="4" s="1"/>
  <c r="S1855" i="4"/>
  <c r="U1734" i="4"/>
  <c r="S1856" i="4" l="1"/>
  <c r="U1735" i="4"/>
  <c r="O1740" i="4"/>
  <c r="J1741" i="4"/>
  <c r="L1740" i="4"/>
  <c r="T1620" i="4"/>
  <c r="V1620" i="4" s="1"/>
  <c r="O1741" i="4" l="1"/>
  <c r="J1742" i="4"/>
  <c r="T1621" i="4"/>
  <c r="V1621" i="4" s="1"/>
  <c r="L1741" i="4"/>
  <c r="S1857" i="4"/>
  <c r="U1736" i="4"/>
  <c r="S1858" i="4" l="1"/>
  <c r="U1737" i="4"/>
  <c r="O1742" i="4"/>
  <c r="J1743" i="4"/>
  <c r="L1742" i="4"/>
  <c r="T1622" i="4"/>
  <c r="V1622" i="4" s="1"/>
  <c r="O1743" i="4" l="1"/>
  <c r="J1744" i="4"/>
  <c r="T1623" i="4"/>
  <c r="V1623" i="4" s="1"/>
  <c r="L1743" i="4"/>
  <c r="S1859" i="4"/>
  <c r="U1739" i="4" s="1"/>
  <c r="U1738" i="4"/>
  <c r="O1744" i="4" l="1"/>
  <c r="J1745" i="4"/>
  <c r="T1624" i="4"/>
  <c r="V1624" i="4" s="1"/>
  <c r="L1744" i="4"/>
  <c r="O1745" i="4" l="1"/>
  <c r="J1746" i="4"/>
  <c r="T1625" i="4"/>
  <c r="V1625" i="4" s="1"/>
  <c r="L1745" i="4"/>
  <c r="J1747" i="4" l="1"/>
  <c r="O1746" i="4"/>
  <c r="T1626" i="4"/>
  <c r="V1626" i="4" s="1"/>
  <c r="L1746" i="4"/>
  <c r="O1747" i="4" l="1"/>
  <c r="J1748" i="4"/>
  <c r="T1627" i="4"/>
  <c r="V1627" i="4" s="1"/>
  <c r="L1747" i="4"/>
  <c r="J1749" i="4" l="1"/>
  <c r="O1748" i="4"/>
  <c r="T1628" i="4"/>
  <c r="V1628" i="4" s="1"/>
  <c r="L1748" i="4"/>
  <c r="J1750" i="4" l="1"/>
  <c r="O1749" i="4"/>
  <c r="T1629" i="4"/>
  <c r="V1629" i="4" s="1"/>
  <c r="L1749" i="4"/>
  <c r="O1750" i="4" l="1"/>
  <c r="J1751" i="4"/>
  <c r="T1630" i="4"/>
  <c r="V1630" i="4" s="1"/>
  <c r="L1750" i="4"/>
  <c r="J1752" i="4" l="1"/>
  <c r="O1751" i="4"/>
  <c r="T1631" i="4"/>
  <c r="V1631" i="4" s="1"/>
  <c r="L1751" i="4"/>
  <c r="J1753" i="4" l="1"/>
  <c r="O1752" i="4"/>
  <c r="L1752" i="4"/>
  <c r="T1632" i="4"/>
  <c r="V1632" i="4" s="1"/>
  <c r="O1753" i="4" l="1"/>
  <c r="J1754" i="4"/>
  <c r="T1633" i="4"/>
  <c r="V1633" i="4" s="1"/>
  <c r="L1753" i="4"/>
  <c r="J1755" i="4" l="1"/>
  <c r="L1754" i="4"/>
  <c r="O1754" i="4"/>
  <c r="T1634" i="4"/>
  <c r="V1634" i="4" s="1"/>
  <c r="J1756" i="4" l="1"/>
  <c r="O1755" i="4"/>
  <c r="L1755" i="4"/>
  <c r="T1635" i="4"/>
  <c r="V1635" i="4" s="1"/>
  <c r="J1757" i="4" l="1"/>
  <c r="O1756" i="4"/>
  <c r="T1636" i="4"/>
  <c r="V1636" i="4" s="1"/>
  <c r="L1756" i="4"/>
  <c r="J1758" i="4" l="1"/>
  <c r="O1757" i="4"/>
  <c r="T1637" i="4"/>
  <c r="V1637" i="4" s="1"/>
  <c r="L1757" i="4"/>
  <c r="J1759" i="4" l="1"/>
  <c r="O1758" i="4"/>
  <c r="T1638" i="4"/>
  <c r="V1638" i="4" s="1"/>
  <c r="L1758" i="4"/>
  <c r="O1759" i="4" l="1"/>
  <c r="J1760" i="4"/>
  <c r="T1639" i="4"/>
  <c r="V1639" i="4" s="1"/>
  <c r="L1759" i="4"/>
  <c r="J1761" i="4" l="1"/>
  <c r="O1760" i="4"/>
  <c r="T1640" i="4"/>
  <c r="V1640" i="4" s="1"/>
  <c r="L1760" i="4"/>
  <c r="O1761" i="4" l="1"/>
  <c r="J1762" i="4"/>
  <c r="T1641" i="4"/>
  <c r="V1641" i="4" s="1"/>
  <c r="L1761" i="4"/>
  <c r="O1762" i="4" l="1"/>
  <c r="L1762" i="4"/>
  <c r="J1763" i="4"/>
  <c r="T1642" i="4"/>
  <c r="V1642" i="4" s="1"/>
  <c r="J1764" i="4" l="1"/>
  <c r="O1763" i="4"/>
  <c r="L1763" i="4"/>
  <c r="T1643" i="4"/>
  <c r="V1643" i="4" s="1"/>
  <c r="L1764" i="4" l="1"/>
  <c r="J1765" i="4"/>
  <c r="O1764" i="4"/>
  <c r="T1644" i="4"/>
  <c r="V1644" i="4" s="1"/>
  <c r="O1765" i="4" l="1"/>
  <c r="J1766" i="4"/>
  <c r="T1645" i="4"/>
  <c r="V1645" i="4" s="1"/>
  <c r="L1765" i="4"/>
  <c r="O1766" i="4" l="1"/>
  <c r="J1767" i="4"/>
  <c r="T1646" i="4"/>
  <c r="V1646" i="4" s="1"/>
  <c r="L1766" i="4"/>
  <c r="O1767" i="4" l="1"/>
  <c r="J1768" i="4"/>
  <c r="T1647" i="4"/>
  <c r="V1647" i="4" s="1"/>
  <c r="L1767" i="4"/>
  <c r="O1768" i="4" l="1"/>
  <c r="J1769" i="4"/>
  <c r="T1648" i="4"/>
  <c r="V1648" i="4" s="1"/>
  <c r="L1768" i="4"/>
  <c r="O1769" i="4" l="1"/>
  <c r="J1770" i="4"/>
  <c r="T1649" i="4"/>
  <c r="V1649" i="4" s="1"/>
  <c r="L1769" i="4"/>
  <c r="O1770" i="4" l="1"/>
  <c r="J1771" i="4"/>
  <c r="T1650" i="4"/>
  <c r="V1650" i="4" s="1"/>
  <c r="L1770" i="4"/>
  <c r="J1772" i="4" l="1"/>
  <c r="O1771" i="4"/>
  <c r="T1651" i="4"/>
  <c r="V1651" i="4" s="1"/>
  <c r="L1771" i="4"/>
  <c r="O1772" i="4" l="1"/>
  <c r="L1772" i="4"/>
  <c r="J1773" i="4"/>
  <c r="T1652" i="4"/>
  <c r="V1652" i="4" s="1"/>
  <c r="O1773" i="4" l="1"/>
  <c r="J1774" i="4"/>
  <c r="T1653" i="4"/>
  <c r="V1653" i="4" s="1"/>
  <c r="L1773" i="4"/>
  <c r="O1774" i="4" l="1"/>
  <c r="J1775" i="4"/>
  <c r="T1654" i="4"/>
  <c r="V1654" i="4" s="1"/>
  <c r="L1774" i="4"/>
  <c r="O1775" i="4" l="1"/>
  <c r="J1776" i="4"/>
  <c r="T1655" i="4"/>
  <c r="V1655" i="4" s="1"/>
  <c r="L1775" i="4"/>
  <c r="J1777" i="4" l="1"/>
  <c r="O1776" i="4"/>
  <c r="T1656" i="4"/>
  <c r="V1656" i="4" s="1"/>
  <c r="L1776" i="4"/>
  <c r="J1778" i="4" l="1"/>
  <c r="O1777" i="4"/>
  <c r="L1777" i="4"/>
  <c r="T1657" i="4"/>
  <c r="V1657" i="4" s="1"/>
  <c r="J1779" i="4" l="1"/>
  <c r="O1778" i="4"/>
  <c r="T1658" i="4"/>
  <c r="V1658" i="4" s="1"/>
  <c r="L1778" i="4"/>
  <c r="J1780" i="4" l="1"/>
  <c r="O1779" i="4"/>
  <c r="T1659" i="4"/>
  <c r="V1659" i="4" s="1"/>
  <c r="L1779" i="4"/>
  <c r="J1781" i="4" l="1"/>
  <c r="O1780" i="4"/>
  <c r="T1660" i="4"/>
  <c r="V1660" i="4" s="1"/>
  <c r="L1780" i="4"/>
  <c r="J1782" i="4" l="1"/>
  <c r="O1781" i="4"/>
  <c r="T1661" i="4"/>
  <c r="V1661" i="4" s="1"/>
  <c r="L1781" i="4"/>
  <c r="J1783" i="4" l="1"/>
  <c r="T1662" i="4"/>
  <c r="V1662" i="4" s="1"/>
  <c r="O1782" i="4"/>
  <c r="L1782" i="4"/>
  <c r="J1784" i="4" l="1"/>
  <c r="O1783" i="4"/>
  <c r="T1663" i="4"/>
  <c r="V1663" i="4" s="1"/>
  <c r="L1783" i="4"/>
  <c r="J1785" i="4" l="1"/>
  <c r="O1784" i="4"/>
  <c r="T1664" i="4"/>
  <c r="V1664" i="4" s="1"/>
  <c r="L1784" i="4"/>
  <c r="J1786" i="4" l="1"/>
  <c r="O1785" i="4"/>
  <c r="T1665" i="4"/>
  <c r="V1665" i="4" s="1"/>
  <c r="L1785" i="4"/>
  <c r="O1786" i="4" l="1"/>
  <c r="J1787" i="4"/>
  <c r="T1666" i="4"/>
  <c r="V1666" i="4" s="1"/>
  <c r="L1786" i="4"/>
  <c r="J1788" i="4" l="1"/>
  <c r="O1787" i="4"/>
  <c r="T1667" i="4"/>
  <c r="V1667" i="4" s="1"/>
  <c r="L1787" i="4"/>
  <c r="O1788" i="4" l="1"/>
  <c r="J1789" i="4"/>
  <c r="T1668" i="4"/>
  <c r="V1668" i="4" s="1"/>
  <c r="L1788" i="4"/>
  <c r="O1789" i="4" l="1"/>
  <c r="J1790" i="4"/>
  <c r="T1669" i="4"/>
  <c r="V1669" i="4" s="1"/>
  <c r="L1789" i="4"/>
  <c r="J1791" i="4" l="1"/>
  <c r="O1790" i="4"/>
  <c r="T1670" i="4"/>
  <c r="V1670" i="4" s="1"/>
  <c r="L1790" i="4"/>
  <c r="O1791" i="4" l="1"/>
  <c r="J1792" i="4"/>
  <c r="T1671" i="4"/>
  <c r="V1671" i="4" s="1"/>
  <c r="L1791" i="4"/>
  <c r="O1792" i="4" l="1"/>
  <c r="J1793" i="4"/>
  <c r="L1792" i="4"/>
  <c r="T1672" i="4"/>
  <c r="V1672" i="4" s="1"/>
  <c r="J1794" i="4" l="1"/>
  <c r="T1673" i="4"/>
  <c r="V1673" i="4" s="1"/>
  <c r="O1793" i="4"/>
  <c r="L1793" i="4"/>
  <c r="J1795" i="4" l="1"/>
  <c r="O1794" i="4"/>
  <c r="T1674" i="4"/>
  <c r="V1674" i="4" s="1"/>
  <c r="L1794" i="4"/>
  <c r="O1795" i="4" l="1"/>
  <c r="T1675" i="4"/>
  <c r="V1675" i="4" s="1"/>
  <c r="J1796" i="4"/>
  <c r="L1795" i="4"/>
  <c r="J1797" i="4" l="1"/>
  <c r="O1796" i="4"/>
  <c r="T1676" i="4"/>
  <c r="V1676" i="4" s="1"/>
  <c r="L1796" i="4"/>
  <c r="O1797" i="4" l="1"/>
  <c r="J1798" i="4"/>
  <c r="T1677" i="4"/>
  <c r="V1677" i="4" s="1"/>
  <c r="L1797" i="4"/>
  <c r="J1799" i="4" l="1"/>
  <c r="O1798" i="4"/>
  <c r="T1678" i="4"/>
  <c r="V1678" i="4" s="1"/>
  <c r="L1798" i="4"/>
  <c r="O1799" i="4" l="1"/>
  <c r="J1800" i="4"/>
  <c r="L1799" i="4"/>
  <c r="T1679" i="4"/>
  <c r="V1679" i="4" s="1"/>
  <c r="J1801" i="4" l="1"/>
  <c r="O1800" i="4"/>
  <c r="T1680" i="4"/>
  <c r="V1680" i="4" s="1"/>
  <c r="L1800" i="4"/>
  <c r="O1801" i="4" l="1"/>
  <c r="J1802" i="4"/>
  <c r="T1681" i="4"/>
  <c r="V1681" i="4" s="1"/>
  <c r="L1801" i="4"/>
  <c r="J1803" i="4" l="1"/>
  <c r="O1802" i="4"/>
  <c r="T1682" i="4"/>
  <c r="V1682" i="4" s="1"/>
  <c r="L1802" i="4"/>
  <c r="J1804" i="4" l="1"/>
  <c r="O1803" i="4"/>
  <c r="T1683" i="4"/>
  <c r="V1683" i="4" s="1"/>
  <c r="L1803" i="4"/>
  <c r="J1805" i="4" l="1"/>
  <c r="O1804" i="4"/>
  <c r="T1684" i="4"/>
  <c r="V1684" i="4" s="1"/>
  <c r="L1804" i="4"/>
  <c r="J1806" i="4" l="1"/>
  <c r="O1805" i="4"/>
  <c r="T1685" i="4"/>
  <c r="V1685" i="4" s="1"/>
  <c r="L1805" i="4"/>
  <c r="O1806" i="4" l="1"/>
  <c r="J1807" i="4"/>
  <c r="T1686" i="4"/>
  <c r="V1686" i="4" s="1"/>
  <c r="L1806" i="4"/>
  <c r="J1808" i="4" l="1"/>
  <c r="O1807" i="4"/>
  <c r="T1687" i="4"/>
  <c r="V1687" i="4" s="1"/>
  <c r="L1807" i="4"/>
  <c r="O1808" i="4" l="1"/>
  <c r="T1688" i="4"/>
  <c r="V1688" i="4" s="1"/>
  <c r="J1809" i="4"/>
  <c r="L1808" i="4"/>
  <c r="J1810" i="4" l="1"/>
  <c r="O1809" i="4"/>
  <c r="T1689" i="4"/>
  <c r="V1689" i="4" s="1"/>
  <c r="L1809" i="4"/>
  <c r="O1810" i="4" l="1"/>
  <c r="J1811" i="4"/>
  <c r="T1690" i="4"/>
  <c r="V1690" i="4" s="1"/>
  <c r="L1810" i="4"/>
  <c r="O1811" i="4" l="1"/>
  <c r="J1812" i="4"/>
  <c r="T1691" i="4"/>
  <c r="V1691" i="4" s="1"/>
  <c r="L1811" i="4"/>
  <c r="O1812" i="4" l="1"/>
  <c r="J1813" i="4"/>
  <c r="T1692" i="4"/>
  <c r="V1692" i="4" s="1"/>
  <c r="L1812" i="4"/>
  <c r="O1813" i="4" l="1"/>
  <c r="J1814" i="4"/>
  <c r="T1693" i="4"/>
  <c r="V1693" i="4" s="1"/>
  <c r="L1813" i="4"/>
  <c r="O1814" i="4" l="1"/>
  <c r="J1815" i="4"/>
  <c r="T1694" i="4"/>
  <c r="V1694" i="4" s="1"/>
  <c r="L1814" i="4"/>
  <c r="O1815" i="4" l="1"/>
  <c r="J1816" i="4"/>
  <c r="T1695" i="4"/>
  <c r="V1695" i="4" s="1"/>
  <c r="L1815" i="4"/>
  <c r="J1817" i="4" l="1"/>
  <c r="O1816" i="4"/>
  <c r="T1696" i="4"/>
  <c r="V1696" i="4" s="1"/>
  <c r="L1816" i="4"/>
  <c r="O1817" i="4" l="1"/>
  <c r="J1818" i="4"/>
  <c r="T1697" i="4"/>
  <c r="V1697" i="4" s="1"/>
  <c r="L1817" i="4"/>
  <c r="J1819" i="4" l="1"/>
  <c r="O1818" i="4"/>
  <c r="T1698" i="4"/>
  <c r="V1698" i="4" s="1"/>
  <c r="L1818" i="4"/>
  <c r="O1819" i="4" l="1"/>
  <c r="J1820" i="4"/>
  <c r="T1699" i="4"/>
  <c r="V1699" i="4" s="1"/>
  <c r="L1819" i="4"/>
  <c r="O1820" i="4" l="1"/>
  <c r="J1821" i="4"/>
  <c r="T1700" i="4"/>
  <c r="V1700" i="4" s="1"/>
  <c r="L1820" i="4"/>
  <c r="J1822" i="4" l="1"/>
  <c r="O1821" i="4"/>
  <c r="T1701" i="4"/>
  <c r="V1701" i="4" s="1"/>
  <c r="L1821" i="4"/>
  <c r="O1822" i="4" l="1"/>
  <c r="J1823" i="4"/>
  <c r="T1702" i="4"/>
  <c r="V1702" i="4" s="1"/>
  <c r="L1822" i="4"/>
  <c r="J1824" i="4" l="1"/>
  <c r="O1823" i="4"/>
  <c r="T1703" i="4"/>
  <c r="V1703" i="4" s="1"/>
  <c r="L1823" i="4"/>
  <c r="J1825" i="4" l="1"/>
  <c r="O1824" i="4"/>
  <c r="T1704" i="4"/>
  <c r="V1704" i="4" s="1"/>
  <c r="L1824" i="4"/>
  <c r="O1825" i="4" l="1"/>
  <c r="J1826" i="4"/>
  <c r="T1705" i="4"/>
  <c r="V1705" i="4" s="1"/>
  <c r="L1825" i="4"/>
  <c r="J1827" i="4" l="1"/>
  <c r="O1826" i="4"/>
  <c r="T1706" i="4"/>
  <c r="V1706" i="4" s="1"/>
  <c r="L1826" i="4"/>
  <c r="J1828" i="4" l="1"/>
  <c r="O1827" i="4"/>
  <c r="T1707" i="4"/>
  <c r="V1707" i="4" s="1"/>
  <c r="L1827" i="4"/>
  <c r="O1828" i="4" l="1"/>
  <c r="J1829" i="4"/>
  <c r="T1708" i="4"/>
  <c r="V1708" i="4" s="1"/>
  <c r="L1828" i="4"/>
  <c r="J1830" i="4" l="1"/>
  <c r="O1829" i="4"/>
  <c r="T1709" i="4"/>
  <c r="V1709" i="4" s="1"/>
  <c r="L1829" i="4"/>
  <c r="J1831" i="4" l="1"/>
  <c r="O1830" i="4"/>
  <c r="T1710" i="4"/>
  <c r="V1710" i="4" s="1"/>
  <c r="L1830" i="4"/>
  <c r="J1832" i="4" l="1"/>
  <c r="O1831" i="4"/>
  <c r="T1711" i="4"/>
  <c r="V1711" i="4" s="1"/>
  <c r="L1831" i="4"/>
  <c r="J1833" i="4" l="1"/>
  <c r="O1832" i="4"/>
  <c r="T1712" i="4"/>
  <c r="V1712" i="4" s="1"/>
  <c r="L1832" i="4"/>
  <c r="J1834" i="4" l="1"/>
  <c r="O1833" i="4"/>
  <c r="T1713" i="4"/>
  <c r="V1713" i="4" s="1"/>
  <c r="L1833" i="4"/>
  <c r="O1834" i="4" l="1"/>
  <c r="J1835" i="4"/>
  <c r="T1714" i="4"/>
  <c r="V1714" i="4" s="1"/>
  <c r="L1834" i="4"/>
  <c r="J1836" i="4" l="1"/>
  <c r="O1835" i="4"/>
  <c r="T1715" i="4"/>
  <c r="V1715" i="4" s="1"/>
  <c r="L1835" i="4"/>
  <c r="J1837" i="4" l="1"/>
  <c r="O1836" i="4"/>
  <c r="T1716" i="4"/>
  <c r="V1716" i="4" s="1"/>
  <c r="L1836" i="4"/>
  <c r="O1837" i="4" l="1"/>
  <c r="J1838" i="4"/>
  <c r="T1717" i="4"/>
  <c r="V1717" i="4" s="1"/>
  <c r="L1837" i="4"/>
  <c r="J1839" i="4" l="1"/>
  <c r="O1838" i="4"/>
  <c r="T1718" i="4"/>
  <c r="V1718" i="4" s="1"/>
  <c r="L1838" i="4"/>
  <c r="J1840" i="4" l="1"/>
  <c r="O1839" i="4"/>
  <c r="T1719" i="4"/>
  <c r="V1719" i="4" s="1"/>
  <c r="L1839" i="4"/>
  <c r="O1840" i="4" l="1"/>
  <c r="J1841" i="4"/>
  <c r="T1720" i="4"/>
  <c r="V1720" i="4" s="1"/>
  <c r="L1840" i="4"/>
  <c r="J1842" i="4" l="1"/>
  <c r="O1841" i="4"/>
  <c r="T1721" i="4"/>
  <c r="V1721" i="4" s="1"/>
  <c r="L1841" i="4"/>
  <c r="O1842" i="4" l="1"/>
  <c r="J1843" i="4"/>
  <c r="T1722" i="4"/>
  <c r="V1722" i="4" s="1"/>
  <c r="L1842" i="4"/>
  <c r="O1843" i="4" l="1"/>
  <c r="J1844" i="4"/>
  <c r="T1723" i="4"/>
  <c r="V1723" i="4" s="1"/>
  <c r="L1843" i="4"/>
  <c r="O1844" i="4" l="1"/>
  <c r="J1845" i="4"/>
  <c r="T1724" i="4"/>
  <c r="V1724" i="4" s="1"/>
  <c r="L1844" i="4"/>
  <c r="J1846" i="4" l="1"/>
  <c r="O1845" i="4"/>
  <c r="T1725" i="4"/>
  <c r="V1725" i="4" s="1"/>
  <c r="L1845" i="4"/>
  <c r="O1846" i="4" l="1"/>
  <c r="J1847" i="4"/>
  <c r="T1726" i="4"/>
  <c r="V1726" i="4" s="1"/>
  <c r="L1846" i="4"/>
  <c r="J1848" i="4" l="1"/>
  <c r="O1847" i="4"/>
  <c r="T1727" i="4"/>
  <c r="V1727" i="4" s="1"/>
  <c r="L1847" i="4"/>
  <c r="J1849" i="4" l="1"/>
  <c r="O1848" i="4"/>
  <c r="T1728" i="4"/>
  <c r="V1728" i="4" s="1"/>
  <c r="L1848" i="4"/>
  <c r="O1849" i="4" l="1"/>
  <c r="J1850" i="4"/>
  <c r="T1729" i="4"/>
  <c r="V1729" i="4" s="1"/>
  <c r="L1849" i="4"/>
  <c r="J1851" i="4" l="1"/>
  <c r="O1850" i="4"/>
  <c r="T1730" i="4"/>
  <c r="V1730" i="4" s="1"/>
  <c r="L1850" i="4"/>
  <c r="J1852" i="4" l="1"/>
  <c r="O1851" i="4"/>
  <c r="T1731" i="4"/>
  <c r="V1731" i="4" s="1"/>
  <c r="L1851" i="4"/>
  <c r="O1852" i="4" l="1"/>
  <c r="J1853" i="4"/>
  <c r="T1732" i="4"/>
  <c r="V1732" i="4" s="1"/>
  <c r="L1852" i="4"/>
  <c r="J1854" i="4" l="1"/>
  <c r="O1853" i="4"/>
  <c r="T1733" i="4"/>
  <c r="V1733" i="4" s="1"/>
  <c r="L1853" i="4"/>
  <c r="J1855" i="4" l="1"/>
  <c r="O1854" i="4"/>
  <c r="T1734" i="4"/>
  <c r="V1734" i="4" s="1"/>
  <c r="L1854" i="4"/>
  <c r="J1856" i="4" l="1"/>
  <c r="T1735" i="4"/>
  <c r="V1735" i="4" s="1"/>
  <c r="O1855" i="4"/>
  <c r="L1855" i="4"/>
  <c r="O1856" i="4" l="1"/>
  <c r="J1857" i="4"/>
  <c r="T1736" i="4"/>
  <c r="V1736" i="4" s="1"/>
  <c r="L1856" i="4"/>
  <c r="O1857" i="4" l="1"/>
  <c r="J1858" i="4"/>
  <c r="T1737" i="4"/>
  <c r="V1737" i="4" s="1"/>
  <c r="O1858" i="4" l="1"/>
  <c r="J1859" i="4"/>
  <c r="T1738" i="4"/>
  <c r="V1738" i="4" s="1"/>
  <c r="O1859" i="4" l="1"/>
  <c r="T1739" i="4"/>
  <c r="V1739" i="4" s="1"/>
  <c r="O8" i="2" l="1"/>
  <c r="P8" i="2" s="1"/>
  <c r="O195" i="2"/>
  <c r="P195" i="2" s="1"/>
  <c r="O194" i="2"/>
  <c r="P194" i="2" s="1"/>
  <c r="O193" i="2"/>
  <c r="P193" i="2" s="1"/>
  <c r="O198" i="2"/>
  <c r="P198" i="2" s="1"/>
  <c r="O197" i="2"/>
  <c r="P197" i="2" s="1"/>
  <c r="O196" i="2"/>
  <c r="P196" i="2" s="1"/>
  <c r="O70" i="2"/>
  <c r="P70" i="2" s="1"/>
  <c r="O94" i="2"/>
  <c r="P94" i="2" s="1"/>
  <c r="O105" i="2"/>
  <c r="P105" i="2" s="1"/>
  <c r="O92" i="2"/>
  <c r="P92" i="2" s="1"/>
  <c r="O181" i="2"/>
  <c r="P181" i="2" s="1"/>
  <c r="O32" i="2"/>
  <c r="P32" i="2" s="1"/>
  <c r="O64" i="2"/>
  <c r="P64" i="2" s="1"/>
  <c r="O473" i="2"/>
  <c r="P473" i="2" s="1"/>
  <c r="O254" i="2"/>
  <c r="P254" i="2" s="1"/>
  <c r="O238" i="2"/>
  <c r="P238" i="2" s="1"/>
  <c r="O390" i="2"/>
  <c r="P390" i="2" s="1"/>
  <c r="O373" i="2"/>
  <c r="P373" i="2" s="1"/>
  <c r="O251" i="2"/>
  <c r="P251" i="2" s="1"/>
  <c r="O499" i="2"/>
  <c r="P499" i="2" s="1"/>
  <c r="O348" i="2"/>
  <c r="P348" i="2" s="1"/>
  <c r="O312" i="2"/>
  <c r="P312" i="2" s="1"/>
  <c r="O474" i="2"/>
  <c r="P474" i="2" s="1"/>
  <c r="O325" i="2"/>
  <c r="P325" i="2" s="1"/>
  <c r="O218" i="2"/>
  <c r="P218" i="2" s="1"/>
  <c r="O127" i="2"/>
  <c r="P127" i="2" s="1"/>
  <c r="O178" i="2"/>
  <c r="P178" i="2" s="1"/>
  <c r="O185" i="2"/>
  <c r="P185" i="2" s="1"/>
  <c r="O99" i="2"/>
  <c r="P99" i="2" s="1"/>
  <c r="O33" i="2"/>
  <c r="P33" i="2" s="1"/>
  <c r="O205" i="2"/>
  <c r="P205" i="2" s="1"/>
  <c r="O172" i="2"/>
  <c r="P172" i="2" s="1"/>
  <c r="O192" i="2"/>
  <c r="P192" i="2" s="1"/>
  <c r="O118" i="2"/>
  <c r="P118" i="2" s="1"/>
  <c r="O26" i="2"/>
  <c r="P26" i="2" s="1"/>
  <c r="O71" i="2"/>
  <c r="P71" i="2" s="1"/>
  <c r="O141" i="2"/>
  <c r="P141" i="2" s="1"/>
  <c r="O146" i="2"/>
  <c r="P146" i="2" s="1"/>
  <c r="O21" i="2"/>
  <c r="P21" i="2" s="1"/>
  <c r="O51" i="2"/>
  <c r="P51" i="2" s="1"/>
  <c r="O204" i="2"/>
  <c r="P204" i="2" s="1"/>
  <c r="O62" i="2"/>
  <c r="P62" i="2" s="1"/>
  <c r="O44" i="2"/>
  <c r="P44" i="2" s="1"/>
  <c r="O186" i="2"/>
  <c r="P186" i="2" s="1"/>
  <c r="O377" i="2"/>
  <c r="P377" i="2" s="1"/>
  <c r="O406" i="2"/>
  <c r="P406" i="2" s="1"/>
  <c r="O437" i="2"/>
  <c r="P437" i="2" s="1"/>
  <c r="O392" i="2"/>
  <c r="P392" i="2" s="1"/>
  <c r="O445" i="2"/>
  <c r="P445" i="2" s="1"/>
  <c r="O323" i="2"/>
  <c r="P323" i="2" s="1"/>
  <c r="O492" i="2"/>
  <c r="P492" i="2" s="1"/>
  <c r="O383" i="2"/>
  <c r="P383" i="2" s="1"/>
  <c r="O462" i="2"/>
  <c r="P462" i="2" s="1"/>
  <c r="O480" i="2"/>
  <c r="P480" i="2" s="1"/>
  <c r="O305" i="2"/>
  <c r="P305" i="2" s="1"/>
  <c r="O355" i="2"/>
  <c r="P355" i="2" s="1"/>
  <c r="O331" i="2"/>
  <c r="P331" i="2" s="1"/>
  <c r="O293" i="2"/>
  <c r="P293" i="2" s="1"/>
  <c r="O472" i="2"/>
  <c r="P472" i="2" s="1"/>
  <c r="O369" i="2"/>
  <c r="P369" i="2" s="1"/>
  <c r="O265" i="2"/>
  <c r="P265" i="2" s="1"/>
  <c r="O487" i="2"/>
  <c r="P487" i="2" s="1"/>
  <c r="O296" i="2"/>
  <c r="P296" i="2" s="1"/>
  <c r="O242" i="2"/>
  <c r="P242" i="2" s="1"/>
  <c r="O500" i="2"/>
  <c r="P500" i="2" s="1"/>
  <c r="O353" i="2"/>
  <c r="P353" i="2" s="1"/>
  <c r="O407" i="2"/>
  <c r="P407" i="2" s="1"/>
  <c r="O219" i="2"/>
  <c r="P219" i="2" s="1"/>
  <c r="O278" i="2"/>
  <c r="P278" i="2" s="1"/>
  <c r="O439" i="2"/>
  <c r="P439" i="2" s="1"/>
  <c r="O346" i="2"/>
  <c r="P346" i="2" s="1"/>
  <c r="O257" i="2"/>
  <c r="P257" i="2" s="1"/>
  <c r="O361" i="2"/>
  <c r="P361" i="2" s="1"/>
  <c r="O397" i="2"/>
  <c r="P397" i="2" s="1"/>
  <c r="O494" i="2"/>
  <c r="P494" i="2" s="1"/>
  <c r="O460" i="2"/>
  <c r="P460" i="2" s="1"/>
  <c r="O285" i="2"/>
  <c r="P285" i="2" s="1"/>
  <c r="O303" i="2"/>
  <c r="P303" i="2" s="1"/>
  <c r="O271" i="2"/>
  <c r="P271" i="2" s="1"/>
  <c r="O388" i="2"/>
  <c r="P388" i="2" s="1"/>
  <c r="O226" i="2"/>
  <c r="P226" i="2" s="1"/>
  <c r="O54" i="2"/>
  <c r="P54" i="2" s="1"/>
  <c r="O36" i="2"/>
  <c r="P36" i="2" s="1"/>
  <c r="O114" i="2"/>
  <c r="P114" i="2" s="1"/>
  <c r="O72" i="2"/>
  <c r="P72" i="2" s="1"/>
  <c r="O183" i="2"/>
  <c r="P183" i="2" s="1"/>
  <c r="O161" i="2"/>
  <c r="P161" i="2" s="1"/>
  <c r="O85" i="2"/>
  <c r="P85" i="2" s="1"/>
  <c r="O171" i="2"/>
  <c r="P171" i="2" s="1"/>
  <c r="O206" i="2"/>
  <c r="P206" i="2" s="1"/>
  <c r="O162" i="2"/>
  <c r="P162" i="2" s="1"/>
  <c r="O191" i="2"/>
  <c r="P191" i="2" s="1"/>
  <c r="O98" i="2"/>
  <c r="P98" i="2" s="1"/>
  <c r="O102" i="2"/>
  <c r="P102" i="2" s="1"/>
  <c r="O104" i="2"/>
  <c r="P104" i="2" s="1"/>
  <c r="O211" i="2"/>
  <c r="P211" i="2" s="1"/>
  <c r="O315" i="2"/>
  <c r="P315" i="2" s="1"/>
  <c r="O450" i="2"/>
  <c r="P450" i="2" s="1"/>
  <c r="O223" i="2"/>
  <c r="P223" i="2" s="1"/>
  <c r="O438" i="2"/>
  <c r="P438" i="2" s="1"/>
  <c r="O376" i="2"/>
  <c r="P376" i="2" s="1"/>
  <c r="O464" i="2"/>
  <c r="P464" i="2" s="1"/>
  <c r="O333" i="2"/>
  <c r="P333" i="2" s="1"/>
  <c r="O264" i="2"/>
  <c r="P264" i="2" s="1"/>
  <c r="O357" i="2"/>
  <c r="P357" i="2" s="1"/>
  <c r="O448" i="2"/>
  <c r="P448" i="2" s="1"/>
  <c r="O302" i="2"/>
  <c r="P302" i="2" s="1"/>
  <c r="O280" i="2"/>
  <c r="P280" i="2" s="1"/>
  <c r="O260" i="2"/>
  <c r="P260" i="2" s="1"/>
  <c r="O109" i="2"/>
  <c r="P109" i="2" s="1"/>
  <c r="O177" i="2"/>
  <c r="P177" i="2" s="1"/>
  <c r="O207" i="2"/>
  <c r="P207" i="2" s="1"/>
  <c r="O34" i="2"/>
  <c r="P34" i="2" s="1"/>
  <c r="O10" i="2"/>
  <c r="P10" i="2" s="1"/>
  <c r="O144" i="2"/>
  <c r="P144" i="2" s="1"/>
  <c r="O167" i="2"/>
  <c r="P167" i="2" s="1"/>
  <c r="O215" i="2"/>
  <c r="P215" i="2" s="1"/>
  <c r="O124" i="2"/>
  <c r="P124" i="2" s="1"/>
  <c r="O159" i="2"/>
  <c r="P159" i="2" s="1"/>
  <c r="O68" i="2"/>
  <c r="P68" i="2" s="1"/>
  <c r="O73" i="2"/>
  <c r="P73" i="2" s="1"/>
  <c r="O202" i="2"/>
  <c r="P202" i="2" s="1"/>
  <c r="O69" i="2"/>
  <c r="P69" i="2" s="1"/>
  <c r="O214" i="2"/>
  <c r="P214" i="2" s="1"/>
  <c r="O212" i="2"/>
  <c r="P212" i="2" s="1"/>
  <c r="O122" i="2"/>
  <c r="P122" i="2" s="1"/>
  <c r="O266" i="2"/>
  <c r="P266" i="2" s="1"/>
  <c r="O405" i="2"/>
  <c r="P405" i="2" s="1"/>
  <c r="O504" i="2"/>
  <c r="P504" i="2" s="1"/>
  <c r="O274" i="2"/>
  <c r="P274" i="2" s="1"/>
  <c r="O354" i="2"/>
  <c r="P354" i="2" s="1"/>
  <c r="O411" i="2"/>
  <c r="P411" i="2" s="1"/>
  <c r="O475" i="2"/>
  <c r="P475" i="2" s="1"/>
  <c r="O306" i="2"/>
  <c r="P306" i="2" s="1"/>
  <c r="O393" i="2"/>
  <c r="P393" i="2" s="1"/>
  <c r="O488" i="2"/>
  <c r="P488" i="2" s="1"/>
  <c r="O341" i="2"/>
  <c r="P341" i="2" s="1"/>
  <c r="O252" i="2"/>
  <c r="P252" i="2" s="1"/>
  <c r="O368" i="2"/>
  <c r="P368" i="2" s="1"/>
  <c r="O362" i="2"/>
  <c r="P362" i="2" s="1"/>
  <c r="O469" i="2"/>
  <c r="P469" i="2" s="1"/>
  <c r="O234" i="2"/>
  <c r="P234" i="2" s="1"/>
  <c r="O455" i="2"/>
  <c r="P455" i="2" s="1"/>
  <c r="O491" i="2"/>
  <c r="P491" i="2" s="1"/>
  <c r="O322" i="2"/>
  <c r="P322" i="2" s="1"/>
  <c r="O298" i="2"/>
  <c r="P298" i="2" s="1"/>
  <c r="O483" i="2"/>
  <c r="P483" i="2" s="1"/>
  <c r="O279" i="2"/>
  <c r="P279" i="2" s="1"/>
  <c r="O228" i="2"/>
  <c r="P228" i="2" s="1"/>
  <c r="O360" i="2"/>
  <c r="P360" i="2" s="1"/>
  <c r="O387" i="2"/>
  <c r="P387" i="2" s="1"/>
  <c r="O496" i="2"/>
  <c r="P496" i="2" s="1"/>
  <c r="O231" i="2"/>
  <c r="P231" i="2" s="1"/>
  <c r="O326" i="2"/>
  <c r="P326" i="2" s="1"/>
  <c r="O262" i="2"/>
  <c r="P262" i="2" s="1"/>
  <c r="O290" i="2"/>
  <c r="P290" i="2" s="1"/>
  <c r="O429" i="2"/>
  <c r="P429" i="2" s="1"/>
  <c r="O433" i="2"/>
  <c r="P433" i="2" s="1"/>
  <c r="O404" i="2"/>
  <c r="P404" i="2" s="1"/>
  <c r="O263" i="2"/>
  <c r="P263" i="2" s="1"/>
  <c r="O270" i="2"/>
  <c r="P270" i="2" s="1"/>
  <c r="O339" i="2"/>
  <c r="P339" i="2" s="1"/>
  <c r="O356" i="2"/>
  <c r="P356" i="2" s="1"/>
  <c r="O152" i="2"/>
  <c r="P152" i="2" s="1"/>
  <c r="O188" i="2"/>
  <c r="P188" i="2" s="1"/>
  <c r="O41" i="2"/>
  <c r="P41" i="2" s="1"/>
  <c r="O25" i="2"/>
  <c r="P25" i="2" s="1"/>
  <c r="O150" i="2"/>
  <c r="P150" i="2" s="1"/>
  <c r="O48" i="2"/>
  <c r="P48" i="2" s="1"/>
  <c r="O119" i="2"/>
  <c r="P119" i="2" s="1"/>
  <c r="O153" i="2"/>
  <c r="P153" i="2" s="1"/>
  <c r="O66" i="2"/>
  <c r="P66" i="2" s="1"/>
  <c r="O89" i="2"/>
  <c r="P89" i="2" s="1"/>
  <c r="O101" i="2"/>
  <c r="P101" i="2" s="1"/>
  <c r="O110" i="2"/>
  <c r="P110" i="2" s="1"/>
  <c r="O67" i="2"/>
  <c r="P67" i="2" s="1"/>
  <c r="O14" i="2"/>
  <c r="P14" i="2" s="1"/>
  <c r="O137" i="2"/>
  <c r="P137" i="2" s="1"/>
  <c r="O222" i="2"/>
  <c r="P222" i="2" s="1"/>
  <c r="O200" i="2"/>
  <c r="P200" i="2" s="1"/>
  <c r="O139" i="2"/>
  <c r="P139" i="2" s="1"/>
  <c r="O294" i="2"/>
  <c r="P294" i="2" s="1"/>
  <c r="O175" i="2"/>
  <c r="P175" i="2" s="1"/>
  <c r="O148" i="2"/>
  <c r="P148" i="2" s="1"/>
  <c r="O189" i="2"/>
  <c r="P189" i="2" s="1"/>
  <c r="O142" i="2"/>
  <c r="P142" i="2" s="1"/>
  <c r="O108" i="2"/>
  <c r="P108" i="2" s="1"/>
  <c r="O49" i="2"/>
  <c r="P49" i="2" s="1"/>
  <c r="O345" i="2"/>
  <c r="P345" i="2" s="1"/>
  <c r="O396" i="2"/>
  <c r="P396" i="2" s="1"/>
  <c r="O505" i="2"/>
  <c r="P505" i="2" s="1"/>
  <c r="O380" i="2"/>
  <c r="P380" i="2" s="1"/>
  <c r="O428" i="2"/>
  <c r="P428" i="2" s="1"/>
  <c r="O364" i="2"/>
  <c r="P364" i="2" s="1"/>
  <c r="O497" i="2"/>
  <c r="P497" i="2" s="1"/>
  <c r="O273" i="2"/>
  <c r="P273" i="2" s="1"/>
  <c r="O423" i="2"/>
  <c r="P423" i="2" s="1"/>
  <c r="O503" i="2"/>
  <c r="P503" i="2" s="1"/>
  <c r="O216" i="2"/>
  <c r="P216" i="2" s="1"/>
  <c r="O300" i="2"/>
  <c r="P300" i="2" s="1"/>
  <c r="O269" i="2"/>
  <c r="P269" i="2" s="1"/>
  <c r="O410" i="2"/>
  <c r="P410" i="2" s="1"/>
  <c r="O453" i="2"/>
  <c r="P453" i="2" s="1"/>
  <c r="O394" i="2"/>
  <c r="P394" i="2" s="1"/>
  <c r="O295" i="2"/>
  <c r="P295" i="2" s="1"/>
  <c r="O456" i="2"/>
  <c r="P456" i="2" s="1"/>
  <c r="O408" i="2"/>
  <c r="P408" i="2" s="1"/>
  <c r="O384" i="2"/>
  <c r="P384" i="2" s="1"/>
  <c r="O463" i="2"/>
  <c r="P463" i="2" s="1"/>
  <c r="O289" i="2"/>
  <c r="P289" i="2" s="1"/>
  <c r="O225" i="2"/>
  <c r="P225" i="2" s="1"/>
  <c r="O291" i="2"/>
  <c r="P291" i="2" s="1"/>
  <c r="O317" i="2"/>
  <c r="P317" i="2" s="1"/>
  <c r="O467" i="2"/>
  <c r="P467" i="2" s="1"/>
  <c r="O363" i="2"/>
  <c r="P363" i="2" s="1"/>
  <c r="O370" i="2"/>
  <c r="P370" i="2" s="1"/>
  <c r="O452" i="2"/>
  <c r="P452" i="2" s="1"/>
  <c r="O391" i="2"/>
  <c r="P391" i="2" s="1"/>
  <c r="O446" i="2"/>
  <c r="P446" i="2" s="1"/>
  <c r="O359" i="2"/>
  <c r="P359" i="2" s="1"/>
  <c r="O421" i="2"/>
  <c r="P421" i="2" s="1"/>
  <c r="O256" i="2"/>
  <c r="P256" i="2" s="1"/>
  <c r="O250" i="2"/>
  <c r="P250" i="2" s="1"/>
  <c r="O232" i="2"/>
  <c r="P232" i="2" s="1"/>
  <c r="O239" i="2"/>
  <c r="P239" i="2" s="1"/>
  <c r="O126" i="2"/>
  <c r="P126" i="2" s="1"/>
  <c r="O100" i="2"/>
  <c r="P100" i="2" s="1"/>
  <c r="O123" i="2"/>
  <c r="P123" i="2" s="1"/>
  <c r="O93" i="2"/>
  <c r="P93" i="2" s="1"/>
  <c r="O24" i="2"/>
  <c r="P24" i="2" s="1"/>
  <c r="O52" i="2"/>
  <c r="P52" i="2" s="1"/>
  <c r="O145" i="2"/>
  <c r="P145" i="2" s="1"/>
  <c r="O134" i="2"/>
  <c r="P134" i="2" s="1"/>
  <c r="O40" i="2"/>
  <c r="P40" i="2" s="1"/>
  <c r="O46" i="2"/>
  <c r="P46" i="2" s="1"/>
  <c r="O107" i="2"/>
  <c r="P107" i="2" s="1"/>
  <c r="O132" i="2"/>
  <c r="P132" i="2" s="1"/>
  <c r="O165" i="2"/>
  <c r="P165" i="2" s="1"/>
  <c r="O209" i="2"/>
  <c r="P209" i="2" s="1"/>
  <c r="O343" i="2"/>
  <c r="P343" i="2" s="1"/>
  <c r="O187" i="2"/>
  <c r="P187" i="2" s="1"/>
  <c r="O158" i="2"/>
  <c r="P158" i="2" s="1"/>
  <c r="O434" i="2"/>
  <c r="P434" i="2" s="1"/>
  <c r="O299" i="2"/>
  <c r="P299" i="2" s="1"/>
  <c r="O479" i="2"/>
  <c r="P479" i="2" s="1"/>
  <c r="O103" i="2"/>
  <c r="P103" i="2" s="1"/>
  <c r="O95" i="2"/>
  <c r="P95" i="2" s="1"/>
  <c r="O111" i="2"/>
  <c r="P111" i="2" s="1"/>
  <c r="O77" i="2"/>
  <c r="P77" i="2" s="1"/>
  <c r="O59" i="2"/>
  <c r="P59" i="2" s="1"/>
  <c r="O47" i="2"/>
  <c r="P47" i="2" s="1"/>
  <c r="O120" i="2"/>
  <c r="P120" i="2" s="1"/>
  <c r="O338" i="2"/>
  <c r="P338" i="2" s="1"/>
  <c r="O402" i="2"/>
  <c r="P402" i="2" s="1"/>
  <c r="O337" i="2"/>
  <c r="P337" i="2" s="1"/>
  <c r="O482" i="2"/>
  <c r="P482" i="2" s="1"/>
  <c r="O436" i="2"/>
  <c r="P436" i="2" s="1"/>
  <c r="O401" i="2"/>
  <c r="P401" i="2" s="1"/>
  <c r="O276" i="2"/>
  <c r="P276" i="2" s="1"/>
  <c r="O440" i="2"/>
  <c r="P440" i="2" s="1"/>
  <c r="O427" i="2"/>
  <c r="P427" i="2" s="1"/>
  <c r="O498" i="2"/>
  <c r="P498" i="2" s="1"/>
  <c r="O318" i="2"/>
  <c r="P318" i="2" s="1"/>
  <c r="O340" i="2"/>
  <c r="P340" i="2" s="1"/>
  <c r="O502" i="2"/>
  <c r="P502" i="2" s="1"/>
  <c r="O432" i="2"/>
  <c r="P432" i="2" s="1"/>
  <c r="O419" i="2"/>
  <c r="P419" i="2" s="1"/>
  <c r="O367" i="2"/>
  <c r="P367" i="2" s="1"/>
  <c r="O334" i="2"/>
  <c r="P334" i="2" s="1"/>
  <c r="O344" i="2"/>
  <c r="P344" i="2" s="1"/>
  <c r="O224" i="2"/>
  <c r="P224" i="2" s="1"/>
  <c r="O136" i="2"/>
  <c r="P136" i="2" s="1"/>
  <c r="O27" i="2"/>
  <c r="P27" i="2" s="1"/>
  <c r="O86" i="2"/>
  <c r="P86" i="2" s="1"/>
  <c r="O91" i="2"/>
  <c r="P91" i="2" s="1"/>
  <c r="O11" i="2"/>
  <c r="P11" i="2" s="1"/>
  <c r="O75" i="2"/>
  <c r="P75" i="2" s="1"/>
  <c r="O23" i="2"/>
  <c r="P23" i="2" s="1"/>
  <c r="O28" i="2"/>
  <c r="P28" i="2" s="1"/>
  <c r="O13" i="2"/>
  <c r="P13" i="2" s="1"/>
  <c r="O29" i="2"/>
  <c r="P29" i="2" s="1"/>
  <c r="O179" i="2"/>
  <c r="P179" i="2" s="1"/>
  <c r="O128" i="2"/>
  <c r="P128" i="2" s="1"/>
  <c r="O155" i="2"/>
  <c r="P155" i="2" s="1"/>
  <c r="O82" i="2"/>
  <c r="P82" i="2" s="1"/>
  <c r="O413" i="2"/>
  <c r="P413" i="2" s="1"/>
  <c r="O327" i="2"/>
  <c r="P327" i="2" s="1"/>
  <c r="O140" i="2"/>
  <c r="P140" i="2" s="1"/>
  <c r="O135" i="2"/>
  <c r="P135" i="2" s="1"/>
  <c r="O246" i="2"/>
  <c r="P246" i="2" s="1"/>
  <c r="O281" i="2"/>
  <c r="P281" i="2" s="1"/>
  <c r="O286" i="2"/>
  <c r="P286" i="2" s="1"/>
  <c r="O454" i="2"/>
  <c r="P454" i="2" s="1"/>
  <c r="O149" i="2"/>
  <c r="P149" i="2" s="1"/>
  <c r="O79" i="2"/>
  <c r="P79" i="2" s="1"/>
  <c r="O22" i="2"/>
  <c r="P22" i="2" s="1"/>
  <c r="O199" i="2"/>
  <c r="P199" i="2" s="1"/>
  <c r="O125" i="2"/>
  <c r="P125" i="2" s="1"/>
  <c r="O35" i="2"/>
  <c r="P35" i="2" s="1"/>
  <c r="O329" i="2"/>
  <c r="P329" i="2" s="1"/>
  <c r="O459" i="2"/>
  <c r="P459" i="2" s="1"/>
  <c r="O330" i="2"/>
  <c r="P330" i="2" s="1"/>
  <c r="O342" i="2"/>
  <c r="P342" i="2" s="1"/>
  <c r="O351" i="2"/>
  <c r="P351" i="2" s="1"/>
  <c r="O365" i="2"/>
  <c r="P365" i="2" s="1"/>
  <c r="O375" i="2"/>
  <c r="P375" i="2" s="1"/>
  <c r="O485" i="2"/>
  <c r="P485" i="2" s="1"/>
  <c r="O403" i="2"/>
  <c r="P403" i="2" s="1"/>
  <c r="O210" i="2"/>
  <c r="P210" i="2" s="1"/>
  <c r="O12" i="2"/>
  <c r="P12" i="2" s="1"/>
  <c r="O17" i="2"/>
  <c r="P17" i="2" s="1"/>
  <c r="O190" i="2"/>
  <c r="P190" i="2" s="1"/>
  <c r="O163" i="2"/>
  <c r="P163" i="2" s="1"/>
  <c r="O151" i="2"/>
  <c r="P151" i="2" s="1"/>
  <c r="O133" i="2"/>
  <c r="P133" i="2" s="1"/>
  <c r="O88" i="2"/>
  <c r="P88" i="2" s="1"/>
  <c r="O182" i="2"/>
  <c r="P182" i="2" s="1"/>
  <c r="O176" i="2"/>
  <c r="P176" i="2" s="1"/>
  <c r="O147" i="2"/>
  <c r="P147" i="2" s="1"/>
  <c r="O457" i="2"/>
  <c r="P457" i="2" s="1"/>
  <c r="O244" i="2"/>
  <c r="P244" i="2" s="1"/>
  <c r="O237" i="2"/>
  <c r="P237" i="2" s="1"/>
  <c r="O272" i="2"/>
  <c r="P272" i="2" s="1"/>
  <c r="O381" i="2"/>
  <c r="P381" i="2" s="1"/>
  <c r="O277" i="2"/>
  <c r="P277" i="2" s="1"/>
  <c r="O465" i="2"/>
  <c r="P465" i="2" s="1"/>
  <c r="O229" i="2"/>
  <c r="P229" i="2" s="1"/>
  <c r="O358" i="2"/>
  <c r="P358" i="2" s="1"/>
  <c r="O471" i="2"/>
  <c r="P471" i="2" s="1"/>
  <c r="O241" i="2"/>
  <c r="P241" i="2" s="1"/>
  <c r="O316" i="2"/>
  <c r="P316" i="2" s="1"/>
  <c r="O386" i="2"/>
  <c r="P386" i="2" s="1"/>
  <c r="O476" i="2"/>
  <c r="P476" i="2" s="1"/>
  <c r="O490" i="2"/>
  <c r="P490" i="2" s="1"/>
  <c r="O422" i="2"/>
  <c r="P422" i="2" s="1"/>
  <c r="O233" i="2"/>
  <c r="P233" i="2" s="1"/>
  <c r="O319" i="2"/>
  <c r="P319" i="2" s="1"/>
  <c r="O435" i="2"/>
  <c r="P435" i="2" s="1"/>
  <c r="O395" i="2"/>
  <c r="P395" i="2" s="1"/>
  <c r="O493" i="2"/>
  <c r="P493" i="2" s="1"/>
  <c r="O259" i="2"/>
  <c r="P259" i="2" s="1"/>
  <c r="O328" i="2"/>
  <c r="P328" i="2" s="1"/>
  <c r="O255" i="2"/>
  <c r="P255" i="2" s="1"/>
  <c r="O458" i="2"/>
  <c r="P458" i="2" s="1"/>
  <c r="O248" i="2"/>
  <c r="P248" i="2" s="1"/>
  <c r="O301" i="2"/>
  <c r="P301" i="2" s="1"/>
  <c r="O304" i="2"/>
  <c r="P304" i="2" s="1"/>
  <c r="O412" i="2"/>
  <c r="P412" i="2" s="1"/>
  <c r="O213" i="2"/>
  <c r="P213" i="2" s="1"/>
  <c r="O443" i="2"/>
  <c r="P443" i="2" s="1"/>
  <c r="O399" i="2"/>
  <c r="P399" i="2" s="1"/>
  <c r="O414" i="2"/>
  <c r="P414" i="2" s="1"/>
  <c r="O366" i="2"/>
  <c r="P366" i="2" s="1"/>
  <c r="O297" i="2"/>
  <c r="P297" i="2" s="1"/>
  <c r="O288" i="2"/>
  <c r="P288" i="2" s="1"/>
  <c r="O166" i="2"/>
  <c r="P166" i="2" s="1"/>
  <c r="O112" i="2"/>
  <c r="P112" i="2" s="1"/>
  <c r="O129" i="2"/>
  <c r="P129" i="2" s="1"/>
  <c r="O160" i="2"/>
  <c r="P160" i="2" s="1"/>
  <c r="O138" i="2"/>
  <c r="P138" i="2" s="1"/>
  <c r="O164" i="2"/>
  <c r="P164" i="2" s="1"/>
  <c r="O9" i="2"/>
  <c r="P9" i="2" s="1"/>
  <c r="O43" i="2"/>
  <c r="P43" i="2" s="1"/>
  <c r="O58" i="2"/>
  <c r="P58" i="2" s="1"/>
  <c r="O20" i="2"/>
  <c r="P20" i="2" s="1"/>
  <c r="O16" i="2"/>
  <c r="P16" i="2" s="1"/>
  <c r="O121" i="2"/>
  <c r="P121" i="2" s="1"/>
  <c r="O106" i="2"/>
  <c r="P106" i="2" s="1"/>
  <c r="O466" i="2"/>
  <c r="P466" i="2" s="1"/>
  <c r="O96" i="2"/>
  <c r="P96" i="2" s="1"/>
  <c r="O174" i="2"/>
  <c r="P174" i="2" s="1"/>
  <c r="O117" i="2"/>
  <c r="P117" i="2" s="1"/>
  <c r="O336" i="2"/>
  <c r="P336" i="2" s="1"/>
  <c r="O235" i="2"/>
  <c r="P235" i="2" s="1"/>
  <c r="O332" i="2"/>
  <c r="P332" i="2" s="1"/>
  <c r="O154" i="2"/>
  <c r="P154" i="2" s="1"/>
  <c r="O55" i="2"/>
  <c r="P55" i="2" s="1"/>
  <c r="O30" i="2"/>
  <c r="P30" i="2" s="1"/>
  <c r="O87" i="2"/>
  <c r="P87" i="2" s="1"/>
  <c r="O203" i="2"/>
  <c r="P203" i="2" s="1"/>
  <c r="O184" i="2"/>
  <c r="P184" i="2" s="1"/>
  <c r="O420" i="2"/>
  <c r="P420" i="2" s="1"/>
  <c r="O311" i="2"/>
  <c r="P311" i="2" s="1"/>
  <c r="O292" i="2"/>
  <c r="P292" i="2" s="1"/>
  <c r="O478" i="2"/>
  <c r="P478" i="2" s="1"/>
  <c r="O444" i="2"/>
  <c r="P444" i="2" s="1"/>
  <c r="O389" i="2"/>
  <c r="P389" i="2" s="1"/>
  <c r="O379" i="2"/>
  <c r="P379" i="2" s="1"/>
  <c r="O378" i="2"/>
  <c r="P378" i="2" s="1"/>
  <c r="O249" i="2"/>
  <c r="P249" i="2" s="1"/>
  <c r="O38" i="2"/>
  <c r="P38" i="2" s="1"/>
  <c r="O63" i="2"/>
  <c r="P63" i="2" s="1"/>
  <c r="O61" i="2"/>
  <c r="P61" i="2" s="1"/>
  <c r="O156" i="2"/>
  <c r="P156" i="2" s="1"/>
  <c r="O169" i="2"/>
  <c r="P169" i="2" s="1"/>
  <c r="O45" i="2"/>
  <c r="P45" i="2" s="1"/>
  <c r="O18" i="2"/>
  <c r="P18" i="2" s="1"/>
  <c r="O81" i="2"/>
  <c r="P81" i="2" s="1"/>
  <c r="O60" i="2"/>
  <c r="P60" i="2" s="1"/>
  <c r="O143" i="2"/>
  <c r="P143" i="2" s="1"/>
  <c r="O39" i="2"/>
  <c r="P39" i="2" s="1"/>
  <c r="O53" i="2"/>
  <c r="P53" i="2" s="1"/>
  <c r="O74" i="2"/>
  <c r="P74" i="2" s="1"/>
  <c r="O208" i="2"/>
  <c r="P208" i="2" s="1"/>
  <c r="O350" i="2"/>
  <c r="P350" i="2" s="1"/>
  <c r="O501" i="2"/>
  <c r="P501" i="2" s="1"/>
  <c r="O283" i="2"/>
  <c r="P283" i="2" s="1"/>
  <c r="O347" i="2"/>
  <c r="P347" i="2" s="1"/>
  <c r="O418" i="2"/>
  <c r="P418" i="2" s="1"/>
  <c r="O349" i="2"/>
  <c r="P349" i="2" s="1"/>
  <c r="O409" i="2"/>
  <c r="P409" i="2" s="1"/>
  <c r="O481" i="2"/>
  <c r="P481" i="2" s="1"/>
  <c r="O430" i="2"/>
  <c r="P430" i="2" s="1"/>
  <c r="O431" i="2"/>
  <c r="P431" i="2" s="1"/>
  <c r="O267" i="2"/>
  <c r="P267" i="2" s="1"/>
  <c r="O385" i="2"/>
  <c r="P385" i="2" s="1"/>
  <c r="O80" i="2"/>
  <c r="P80" i="2" s="1"/>
  <c r="O470" i="2"/>
  <c r="P470" i="2" s="1"/>
  <c r="O451" i="2"/>
  <c r="P451" i="2" s="1"/>
  <c r="O486" i="2"/>
  <c r="P486" i="2" s="1"/>
  <c r="O417" i="2"/>
  <c r="P417" i="2" s="1"/>
  <c r="O321" i="2"/>
  <c r="P321" i="2" s="1"/>
  <c r="O253" i="2"/>
  <c r="P253" i="2" s="1"/>
  <c r="O424" i="2"/>
  <c r="P424" i="2" s="1"/>
  <c r="O468" i="2"/>
  <c r="P468" i="2" s="1"/>
  <c r="O308" i="2"/>
  <c r="P308" i="2" s="1"/>
  <c r="O220" i="2"/>
  <c r="P220" i="2" s="1"/>
  <c r="O335" i="2"/>
  <c r="P335" i="2" s="1"/>
  <c r="O489" i="2"/>
  <c r="P489" i="2" s="1"/>
  <c r="O282" i="2"/>
  <c r="P282" i="2" s="1"/>
  <c r="O310" i="2"/>
  <c r="P310" i="2" s="1"/>
  <c r="O245" i="2"/>
  <c r="P245" i="2" s="1"/>
  <c r="O415" i="2"/>
  <c r="P415" i="2" s="1"/>
  <c r="O441" i="2"/>
  <c r="P441" i="2" s="1"/>
  <c r="O447" i="2"/>
  <c r="P447" i="2" s="1"/>
  <c r="O230" i="2"/>
  <c r="P230" i="2" s="1"/>
  <c r="O426" i="2"/>
  <c r="P426" i="2" s="1"/>
  <c r="O352" i="2"/>
  <c r="P352" i="2" s="1"/>
  <c r="O258" i="2"/>
  <c r="P258" i="2" s="1"/>
  <c r="O275" i="2"/>
  <c r="P275" i="2" s="1"/>
  <c r="O37" i="2"/>
  <c r="P37" i="2" s="1"/>
  <c r="O50" i="2"/>
  <c r="P50" i="2" s="1"/>
  <c r="O56" i="2"/>
  <c r="P56" i="2" s="1"/>
  <c r="O76" i="2"/>
  <c r="P76" i="2" s="1"/>
  <c r="O113" i="2"/>
  <c r="P113" i="2" s="1"/>
  <c r="O90" i="2"/>
  <c r="P90" i="2" s="1"/>
  <c r="O180" i="2"/>
  <c r="P180" i="2" s="1"/>
  <c r="O84" i="2"/>
  <c r="P84" i="2" s="1"/>
  <c r="O168" i="2"/>
  <c r="P168" i="2" s="1"/>
  <c r="O19" i="2"/>
  <c r="P19" i="2" s="1"/>
  <c r="O42" i="2"/>
  <c r="P42" i="2" s="1"/>
  <c r="O157" i="2"/>
  <c r="P157" i="2" s="1"/>
  <c r="O83" i="2"/>
  <c r="P83" i="2" s="1"/>
  <c r="O449" i="2"/>
  <c r="P449" i="2" s="1"/>
  <c r="O227" i="2"/>
  <c r="P227" i="2" s="1"/>
  <c r="O371" i="2"/>
  <c r="P371" i="2" s="1"/>
  <c r="O307" i="2"/>
  <c r="P307" i="2" s="1"/>
  <c r="O243" i="2"/>
  <c r="P243" i="2" s="1"/>
  <c r="O247" i="2"/>
  <c r="P247" i="2" s="1"/>
  <c r="O217" i="2"/>
  <c r="P217" i="2" s="1"/>
  <c r="O398" i="2"/>
  <c r="P398" i="2" s="1"/>
  <c r="O484" i="2"/>
  <c r="P484" i="2" s="1"/>
  <c r="O314" i="2"/>
  <c r="P314" i="2" s="1"/>
  <c r="O400" i="2"/>
  <c r="P400" i="2" s="1"/>
  <c r="O477" i="2"/>
  <c r="P477" i="2" s="1"/>
  <c r="O221" i="2"/>
  <c r="P221" i="2" s="1"/>
  <c r="O268" i="2"/>
  <c r="P268" i="2" s="1"/>
  <c r="O495" i="2"/>
  <c r="P495" i="2" s="1"/>
  <c r="O236" i="2"/>
  <c r="P236" i="2" s="1"/>
  <c r="O372" i="2"/>
  <c r="P372" i="2" s="1"/>
  <c r="O309" i="2"/>
  <c r="P309" i="2" s="1"/>
  <c r="O382" i="2"/>
  <c r="P382" i="2" s="1"/>
  <c r="O425" i="2"/>
  <c r="P425" i="2" s="1"/>
  <c r="O287" i="2"/>
  <c r="P287" i="2" s="1"/>
  <c r="O374" i="2"/>
  <c r="P374" i="2" s="1"/>
  <c r="O313" i="2"/>
  <c r="P313" i="2" s="1"/>
  <c r="O284" i="2"/>
  <c r="P284" i="2" s="1"/>
  <c r="O461" i="2"/>
  <c r="P461" i="2" s="1"/>
  <c r="O442" i="2"/>
  <c r="P442" i="2" s="1"/>
  <c r="O324" i="2"/>
  <c r="P324" i="2" s="1"/>
  <c r="O416" i="2"/>
  <c r="P416" i="2" s="1"/>
  <c r="O320" i="2"/>
  <c r="P320" i="2" s="1"/>
  <c r="O240" i="2"/>
  <c r="P240" i="2" s="1"/>
  <c r="O261" i="2"/>
  <c r="P261" i="2" s="1"/>
  <c r="O78" i="2"/>
  <c r="P78" i="2" s="1"/>
  <c r="O173" i="2"/>
  <c r="P173" i="2" s="1"/>
  <c r="O115" i="2"/>
  <c r="P115" i="2" s="1"/>
  <c r="O65" i="2"/>
  <c r="P65" i="2" s="1"/>
  <c r="O116" i="2"/>
  <c r="P116" i="2" s="1"/>
  <c r="O57" i="2"/>
  <c r="P57" i="2" s="1"/>
  <c r="O130" i="2"/>
  <c r="P130" i="2" s="1"/>
  <c r="O170" i="2"/>
  <c r="P170" i="2" s="1"/>
  <c r="O131" i="2"/>
  <c r="P131" i="2" s="1"/>
  <c r="O201" i="2"/>
  <c r="P201" i="2" s="1"/>
  <c r="O97" i="2"/>
  <c r="P97" i="2" s="1"/>
  <c r="O15" i="2"/>
  <c r="P15" i="2" s="1"/>
  <c r="O31" i="2"/>
  <c r="P31" i="2" s="1"/>
</calcChain>
</file>

<file path=xl/sharedStrings.xml><?xml version="1.0" encoding="utf-8"?>
<sst xmlns="http://schemas.openxmlformats.org/spreadsheetml/2006/main" count="3032" uniqueCount="599">
  <si>
    <t>Download Page</t>
  </si>
  <si>
    <t>Z.1 Statistical Release for Mar 13, 2025</t>
  </si>
  <si>
    <t>Series Description</t>
  </si>
  <si>
    <t>Nonfinancial corporate business; total assets</t>
  </si>
  <si>
    <t>Nonfinancial corporate business; nonfinancial assets</t>
  </si>
  <si>
    <t>Nonfinancial corporate business; real estate at market value</t>
  </si>
  <si>
    <t xml:space="preserve">Nonfinancial corporate business; equipment, current cost basis </t>
  </si>
  <si>
    <t>Nonfinancial corporate business; nonresidential intellectual property products, current cost basis</t>
  </si>
  <si>
    <t>Nonfinancial corporate business; inventories excluding IVA, current cost basis</t>
  </si>
  <si>
    <t>Nonfinancial corporate business; total financial assets</t>
  </si>
  <si>
    <t>Nonfinancial corporate business; checkable deposits and currency; asset</t>
  </si>
  <si>
    <t>Nonfinancial corporate business; total time and savings deposits; asset</t>
  </si>
  <si>
    <t>Nonfinancial corporate business; private foreign deposits; asset</t>
  </si>
  <si>
    <t>Nonfinancial corporate business; money market fund shares; asset</t>
  </si>
  <si>
    <t>Nonfinancial corporate business; security repurchase agreements; asset</t>
  </si>
  <si>
    <t>Nonfinancial corporate business; debt securities; asset</t>
  </si>
  <si>
    <t>Nonfinancial corporate business; commercial paper; asset</t>
  </si>
  <si>
    <t>Nonfinancial corporate business; Treasury securities; asset</t>
  </si>
  <si>
    <t>Nonfinancial corporate business; agency- and GSE-backed securities; asset</t>
  </si>
  <si>
    <t>Nonfinancial corporate business; municipal securities; asset</t>
  </si>
  <si>
    <t>Equity real estate investment trusts; corporate and foreign bonds; asset</t>
  </si>
  <si>
    <t>Nonfinancial corporate business; loans; asset</t>
  </si>
  <si>
    <t>Nonfinancial corporate business; total mortgages; asset</t>
  </si>
  <si>
    <t>Nonfinancial corporate business; consumer credit; asset</t>
  </si>
  <si>
    <t>Nonfinancial corporate business; U.S. direct investment abroad: intercompany debt (market value)</t>
  </si>
  <si>
    <t>Nonfinancial corporate business; corporate equities; asset</t>
  </si>
  <si>
    <t>Nonfinancial corporate business; U.S. direct investment abroad: equity; asset (market value)</t>
  </si>
  <si>
    <t xml:space="preserve">Nonfinancial corporate business; equity in Fannie Mae and Farm Credit System; asset </t>
  </si>
  <si>
    <t>Nonfinancial corporate business; mutual fund shares; asset</t>
  </si>
  <si>
    <t>Nonfinancial corporate business; trade receivables; asset</t>
  </si>
  <si>
    <t>Nonfinancial corporate business; total miscellaneous assets</t>
  </si>
  <si>
    <t>Nonfinancial corporate business; total liabilities and equity</t>
  </si>
  <si>
    <t>Nonfinancial corporate business; total liabilities</t>
  </si>
  <si>
    <t>Nonfinancial corporate business; debt securities; liability</t>
  </si>
  <si>
    <t>Nonfinancial corporate business; commercial paper; liability</t>
  </si>
  <si>
    <t>Nonfinancial corporate business; municipal securities; liability</t>
  </si>
  <si>
    <t>Nonfinancial corporate business; corporate bonds; liability</t>
  </si>
  <si>
    <t>Nonfinancial corporate business; loans; liability</t>
  </si>
  <si>
    <t>Nonfinancial corporate business; depository institution loans n.e.c.; liability</t>
  </si>
  <si>
    <t>Nonfinancial corporate business; other loans and advances; liability</t>
  </si>
  <si>
    <t>Nonfinancial corporate business; total mortgages; liability</t>
  </si>
  <si>
    <t>Nonfinancial corporate business; foreign direct investment in U.S.: intercompany debt; liability (market value)</t>
  </si>
  <si>
    <t>Nonfinancial corporate business; trade payables; liability</t>
  </si>
  <si>
    <t>Nonfinancial corporate business; total taxes payable; liability</t>
  </si>
  <si>
    <t>Nonfinancial corporate business; total miscellaneous liabilities</t>
  </si>
  <si>
    <t>Nonfinancial corporate business; equity and investment fund shares excluding mutual fund shares and money market fund shares; liability</t>
  </si>
  <si>
    <t>Nonfinancial corporate business; corporate equities; liability</t>
  </si>
  <si>
    <t>Nonfinancial corporate business; foreign direct investment in U.S.; liability (market value)</t>
  </si>
  <si>
    <t>Nonfinancial corporate business; net worth</t>
  </si>
  <si>
    <t>Nonfinancial corporate business; corporate equities as a percentage of net worth</t>
  </si>
  <si>
    <t xml:space="preserve">Nonfinancial corporate business; debt as a percentage of the market value of corporate equities </t>
  </si>
  <si>
    <t>Nonfinancial corporate business; debt as a percentage of net worth (market value)</t>
  </si>
  <si>
    <t>Nonfinancial corporate business; total assets at historical cost</t>
  </si>
  <si>
    <t>Nonfinancial corporate business; nonfinancial assets at historical cost</t>
  </si>
  <si>
    <t>Nonfinancial corporate business; real estate, historical cost basis</t>
  </si>
  <si>
    <t>Nonfinancial corporate business; nonresidential equipment, historical cost basis</t>
  </si>
  <si>
    <t>Nonfinancial corporate business; nonresidential intellectual property products, historical cost basis</t>
  </si>
  <si>
    <t>Nonfinancial corporate business; inventories, historical cost basis (SOI)</t>
  </si>
  <si>
    <t>Nonfinancial corporate business; net worth at historical cost</t>
  </si>
  <si>
    <t>Nonfinancial corporate business; residential structures, historical cost basis</t>
  </si>
  <si>
    <t>Nonfinancial corporate business; nonresidential structures, historical cost basis</t>
  </si>
  <si>
    <t>Unit:</t>
  </si>
  <si>
    <t>Currency</t>
  </si>
  <si>
    <t>Percent</t>
  </si>
  <si>
    <t>Multiplier:</t>
  </si>
  <si>
    <t>Currency:</t>
  </si>
  <si>
    <t>USD</t>
  </si>
  <si>
    <t>NA</t>
  </si>
  <si>
    <t>Unique Identifier:</t>
  </si>
  <si>
    <t>Z1/Z1/FL102000005.Q</t>
  </si>
  <si>
    <t>Z1/Z1/LM102010005.Q</t>
  </si>
  <si>
    <t>Z1/Z1/LM105035005.Q</t>
  </si>
  <si>
    <t>Z1/Z1/LM105015205.Q</t>
  </si>
  <si>
    <t>Z1/Z1/LM105013765.Q</t>
  </si>
  <si>
    <t>Z1/Z1/LM105020015.Q</t>
  </si>
  <si>
    <t>Z1/Z1/FL104090005.Q</t>
  </si>
  <si>
    <t>Z1/Z1/FL103020005.Q</t>
  </si>
  <si>
    <t>Z1/Z1/FL103030003.Q</t>
  </si>
  <si>
    <t>Z1/Z1/FL103091003.Q</t>
  </si>
  <si>
    <t>Z1/Z1/FL103034000.Q</t>
  </si>
  <si>
    <t>Z1/Z1/FL102051003.Q</t>
  </si>
  <si>
    <t>Z1/Z1/LM104022005.Q</t>
  </si>
  <si>
    <t>Z1/Z1/FL103069100.Q</t>
  </si>
  <si>
    <t>Z1/Z1/LM103061103.Q</t>
  </si>
  <si>
    <t>Z1/Z1/LM103061703.Q</t>
  </si>
  <si>
    <t>Z1/Z1/LM103062003.Q</t>
  </si>
  <si>
    <t>Z1/Z1/LM123063003.Q</t>
  </si>
  <si>
    <t>Z1/Z1/FL104023005.Q</t>
  </si>
  <si>
    <t>Z1/Z1/FL103065005.Q</t>
  </si>
  <si>
    <t>Z1/Z1/FL103066005.Q</t>
  </si>
  <si>
    <t>Z1/Z1/LM103092305.Q</t>
  </si>
  <si>
    <t>Z1/Z1/LM103064103.Q</t>
  </si>
  <si>
    <t>Z1/Z1/LM103092105.Q</t>
  </si>
  <si>
    <t>Z1/Z1/FL103092405.Q</t>
  </si>
  <si>
    <t>Z1/Z1/LM103064203.Q</t>
  </si>
  <si>
    <t>Z1/Z1/FL103070005.Q</t>
  </si>
  <si>
    <t>Z1/Z1/FL103090005.Q</t>
  </si>
  <si>
    <t>Z1/Z1/FL104194005.Q</t>
  </si>
  <si>
    <t>Z1/Z1/FL104190005.Q</t>
  </si>
  <si>
    <t>Z1/Z1/FL104122005.Q</t>
  </si>
  <si>
    <t>Z1/Z1/FL103169100.Q</t>
  </si>
  <si>
    <t>Z1/Z1/FL103162000.Q</t>
  </si>
  <si>
    <t>Z1/Z1/FL103163005.Q</t>
  </si>
  <si>
    <t>Z1/Z1/FL104123005.Q</t>
  </si>
  <si>
    <t>Z1/Z1/FL103168005.Q</t>
  </si>
  <si>
    <t>Z1/Z1/FL103169005.Q</t>
  </si>
  <si>
    <t>Z1/Z1/FL103165005.Q</t>
  </si>
  <si>
    <t>Z1/Z1/LM103192305.Q</t>
  </si>
  <si>
    <t>Z1/Z1/FL103170005.Q</t>
  </si>
  <si>
    <t>Z1/Z1/FL103178005.Q</t>
  </si>
  <si>
    <t>Z1/Z1/FL103190005.Q</t>
  </si>
  <si>
    <t>Z1/Z1/LM103181105.Q</t>
  </si>
  <si>
    <t>Z1/Z1/LM103164105.Q</t>
  </si>
  <si>
    <t>Z1/Z1/LM103192105.Q</t>
  </si>
  <si>
    <t>Z1/Z1/FL102090005.Q</t>
  </si>
  <si>
    <t>Z1/Z1/FL103164106.Q</t>
  </si>
  <si>
    <t>Z1/Z1/FL104104016.Q</t>
  </si>
  <si>
    <t>Z1/Z1/FL104104006.Q</t>
  </si>
  <si>
    <t>Z1/Z1/FL102000115.Q</t>
  </si>
  <si>
    <t>Z1/Z1/FL102010115.Q</t>
  </si>
  <si>
    <t>Z1/Z1/FL105035045.Q</t>
  </si>
  <si>
    <t>Z1/Z1/FL105013213.Q</t>
  </si>
  <si>
    <t>Z1/Z1/FL105013715.Q</t>
  </si>
  <si>
    <t>Z1/Z1/FL105020000.Q</t>
  </si>
  <si>
    <t>Z1/Z1/FL102090115.Q</t>
  </si>
  <si>
    <t>Z1/Z1/FL105012613.Q</t>
  </si>
  <si>
    <t>Z1/Z1/FL105013613.Q</t>
  </si>
  <si>
    <t>Time Period</t>
  </si>
  <si>
    <t>FL102000005.Q</t>
  </si>
  <si>
    <t>LM102010005.Q</t>
  </si>
  <si>
    <t>LM105035005.Q</t>
  </si>
  <si>
    <t>LM105015205.Q</t>
  </si>
  <si>
    <t>LM105013765.Q</t>
  </si>
  <si>
    <t>LM105020015.Q</t>
  </si>
  <si>
    <t>FL104090005.Q</t>
  </si>
  <si>
    <t>FL103020005.Q</t>
  </si>
  <si>
    <t>FL103030003.Q</t>
  </si>
  <si>
    <t>FL103091003.Q</t>
  </si>
  <si>
    <t>FL103034000.Q</t>
  </si>
  <si>
    <t>FL102051003.Q</t>
  </si>
  <si>
    <t>LM104022005.Q</t>
  </si>
  <si>
    <t>FL103069100.Q</t>
  </si>
  <si>
    <t>LM103061103.Q</t>
  </si>
  <si>
    <t>LM103061703.Q</t>
  </si>
  <si>
    <t>LM103062003.Q</t>
  </si>
  <si>
    <t>LM123063003.Q</t>
  </si>
  <si>
    <t>FL104023005.Q</t>
  </si>
  <si>
    <t>FL103065005.Q</t>
  </si>
  <si>
    <t>FL103066005.Q</t>
  </si>
  <si>
    <t>LM103092305.Q</t>
  </si>
  <si>
    <t>LM103064103.Q</t>
  </si>
  <si>
    <t>LM103092105.Q</t>
  </si>
  <si>
    <t>FL103092405.Q</t>
  </si>
  <si>
    <t>LM103064203.Q</t>
  </si>
  <si>
    <t>FL103070005.Q</t>
  </si>
  <si>
    <t>FL103090005.Q</t>
  </si>
  <si>
    <t>FL104194005.Q</t>
  </si>
  <si>
    <t>FL104190005.Q</t>
  </si>
  <si>
    <t>FL104122005.Q</t>
  </si>
  <si>
    <t>FL103169100.Q</t>
  </si>
  <si>
    <t>FL103162000.Q</t>
  </si>
  <si>
    <t>FL103163005.Q</t>
  </si>
  <si>
    <t>FL104123005.Q</t>
  </si>
  <si>
    <t>FL103168005.Q</t>
  </si>
  <si>
    <t>FL103169005.Q</t>
  </si>
  <si>
    <t>FL103165005.Q</t>
  </si>
  <si>
    <t>LM103192305.Q</t>
  </si>
  <si>
    <t>FL103170005.Q</t>
  </si>
  <si>
    <t>FL103178005.Q</t>
  </si>
  <si>
    <t>FL103190005.Q</t>
  </si>
  <si>
    <t>LM103181105.Q</t>
  </si>
  <si>
    <t>LM103164105.Q</t>
  </si>
  <si>
    <t>LM103192105.Q</t>
  </si>
  <si>
    <t>FL102090005.Q</t>
  </si>
  <si>
    <t>FL103164106.Q</t>
  </si>
  <si>
    <t>FL104104016.Q</t>
  </si>
  <si>
    <t>FL104104006.Q</t>
  </si>
  <si>
    <t>FL102000115.Q</t>
  </si>
  <si>
    <t>FL102010115.Q</t>
  </si>
  <si>
    <t>FL105035045.Q</t>
  </si>
  <si>
    <t>FL105013213.Q</t>
  </si>
  <si>
    <t>FL105013715.Q</t>
  </si>
  <si>
    <t>FL105020000.Q</t>
  </si>
  <si>
    <t>FL102090115.Q</t>
  </si>
  <si>
    <t>FL105012613.Q</t>
  </si>
  <si>
    <t>FL105013613.Q</t>
  </si>
  <si>
    <t>1945Q4</t>
  </si>
  <si>
    <t>1946Q1</t>
  </si>
  <si>
    <t>ND</t>
  </si>
  <si>
    <t>1946Q2</t>
  </si>
  <si>
    <t>1946Q3</t>
  </si>
  <si>
    <t>1946Q4</t>
  </si>
  <si>
    <t>1947Q1</t>
  </si>
  <si>
    <t>1947Q2</t>
  </si>
  <si>
    <t>1947Q3</t>
  </si>
  <si>
    <t>1947Q4</t>
  </si>
  <si>
    <t>1948Q1</t>
  </si>
  <si>
    <t>1948Q2</t>
  </si>
  <si>
    <t>1948Q3</t>
  </si>
  <si>
    <t>1948Q4</t>
  </si>
  <si>
    <t>1949Q1</t>
  </si>
  <si>
    <t>1949Q2</t>
  </si>
  <si>
    <t>1949Q3</t>
  </si>
  <si>
    <t>1949Q4</t>
  </si>
  <si>
    <t>1950Q1</t>
  </si>
  <si>
    <t>1950Q2</t>
  </si>
  <si>
    <t>1950Q3</t>
  </si>
  <si>
    <t>1950Q4</t>
  </si>
  <si>
    <t>1951Q1</t>
  </si>
  <si>
    <t>1951Q2</t>
  </si>
  <si>
    <t>1951Q3</t>
  </si>
  <si>
    <t>1951Q4</t>
  </si>
  <si>
    <t>1952Q1</t>
  </si>
  <si>
    <t>1952Q2</t>
  </si>
  <si>
    <t>1952Q3</t>
  </si>
  <si>
    <t>1952Q4</t>
  </si>
  <si>
    <t>1953Q1</t>
  </si>
  <si>
    <t>1953Q2</t>
  </si>
  <si>
    <t>1953Q3</t>
  </si>
  <si>
    <t>1953Q4</t>
  </si>
  <si>
    <t>1954Q1</t>
  </si>
  <si>
    <t>1954Q2</t>
  </si>
  <si>
    <t>1954Q3</t>
  </si>
  <si>
    <t>1954Q4</t>
  </si>
  <si>
    <t>1955Q1</t>
  </si>
  <si>
    <t>1955Q2</t>
  </si>
  <si>
    <t>1955Q3</t>
  </si>
  <si>
    <t>1955Q4</t>
  </si>
  <si>
    <t>1956Q1</t>
  </si>
  <si>
    <t>1956Q2</t>
  </si>
  <si>
    <t>1956Q3</t>
  </si>
  <si>
    <t>1956Q4</t>
  </si>
  <si>
    <t>1957Q1</t>
  </si>
  <si>
    <t>1957Q2</t>
  </si>
  <si>
    <t>1957Q3</t>
  </si>
  <si>
    <t>1957Q4</t>
  </si>
  <si>
    <t>1958Q1</t>
  </si>
  <si>
    <t>1958Q2</t>
  </si>
  <si>
    <t>1958Q3</t>
  </si>
  <si>
    <t>1958Q4</t>
  </si>
  <si>
    <t>1959Q1</t>
  </si>
  <si>
    <t>1959Q2</t>
  </si>
  <si>
    <t>1959Q3</t>
  </si>
  <si>
    <t>1959Q4</t>
  </si>
  <si>
    <t>1960Q1</t>
  </si>
  <si>
    <t>1960Q2</t>
  </si>
  <si>
    <t>1960Q3</t>
  </si>
  <si>
    <t>1960Q4</t>
  </si>
  <si>
    <t>1961Q1</t>
  </si>
  <si>
    <t>1961Q2</t>
  </si>
  <si>
    <t>1961Q3</t>
  </si>
  <si>
    <t>1961Q4</t>
  </si>
  <si>
    <t>1962Q1</t>
  </si>
  <si>
    <t>1962Q2</t>
  </si>
  <si>
    <t>1962Q3</t>
  </si>
  <si>
    <t>1962Q4</t>
  </si>
  <si>
    <t>1963Q1</t>
  </si>
  <si>
    <t>1963Q2</t>
  </si>
  <si>
    <t>1963Q3</t>
  </si>
  <si>
    <t>1963Q4</t>
  </si>
  <si>
    <t>1964Q1</t>
  </si>
  <si>
    <t>1964Q2</t>
  </si>
  <si>
    <t>1964Q3</t>
  </si>
  <si>
    <t>1964Q4</t>
  </si>
  <si>
    <t>1965Q1</t>
  </si>
  <si>
    <t>1965Q2</t>
  </si>
  <si>
    <t>1965Q3</t>
  </si>
  <si>
    <t>1965Q4</t>
  </si>
  <si>
    <t>1966Q1</t>
  </si>
  <si>
    <t>1966Q2</t>
  </si>
  <si>
    <t>1966Q3</t>
  </si>
  <si>
    <t>1966Q4</t>
  </si>
  <si>
    <t>1967Q1</t>
  </si>
  <si>
    <t>1967Q2</t>
  </si>
  <si>
    <t>1967Q3</t>
  </si>
  <si>
    <t>1967Q4</t>
  </si>
  <si>
    <t>1968Q1</t>
  </si>
  <si>
    <t>1968Q2</t>
  </si>
  <si>
    <t>1968Q3</t>
  </si>
  <si>
    <t>1968Q4</t>
  </si>
  <si>
    <t>1969Q1</t>
  </si>
  <si>
    <t>1969Q2</t>
  </si>
  <si>
    <t>1969Q3</t>
  </si>
  <si>
    <t>1969Q4</t>
  </si>
  <si>
    <t>1970Q1</t>
  </si>
  <si>
    <t>1970Q2</t>
  </si>
  <si>
    <t>1970Q3</t>
  </si>
  <si>
    <t>1970Q4</t>
  </si>
  <si>
    <t>1971Q1</t>
  </si>
  <si>
    <t>1971Q2</t>
  </si>
  <si>
    <t>1971Q3</t>
  </si>
  <si>
    <t>1971Q4</t>
  </si>
  <si>
    <t>1972Q1</t>
  </si>
  <si>
    <t>1972Q2</t>
  </si>
  <si>
    <t>1972Q3</t>
  </si>
  <si>
    <t>1972Q4</t>
  </si>
  <si>
    <t>1973Q1</t>
  </si>
  <si>
    <t>1973Q2</t>
  </si>
  <si>
    <t>1973Q3</t>
  </si>
  <si>
    <t>1973Q4</t>
  </si>
  <si>
    <t>1974Q1</t>
  </si>
  <si>
    <t>1974Q2</t>
  </si>
  <si>
    <t>1974Q3</t>
  </si>
  <si>
    <t>1974Q4</t>
  </si>
  <si>
    <t>1975Q1</t>
  </si>
  <si>
    <t>1975Q2</t>
  </si>
  <si>
    <t>1975Q3</t>
  </si>
  <si>
    <t>1975Q4</t>
  </si>
  <si>
    <t>1976Q1</t>
  </si>
  <si>
    <t>1976Q2</t>
  </si>
  <si>
    <t>1976Q3</t>
  </si>
  <si>
    <t>1976Q4</t>
  </si>
  <si>
    <t>1977Q1</t>
  </si>
  <si>
    <t>1977Q2</t>
  </si>
  <si>
    <t>1977Q3</t>
  </si>
  <si>
    <t>1977Q4</t>
  </si>
  <si>
    <t>1978Q1</t>
  </si>
  <si>
    <t>1978Q2</t>
  </si>
  <si>
    <t>1978Q3</t>
  </si>
  <si>
    <t>1978Q4</t>
  </si>
  <si>
    <t>1979Q1</t>
  </si>
  <si>
    <t>1979Q2</t>
  </si>
  <si>
    <t>1979Q3</t>
  </si>
  <si>
    <t>1979Q4</t>
  </si>
  <si>
    <t>1980Q1</t>
  </si>
  <si>
    <t>1980Q2</t>
  </si>
  <si>
    <t>1980Q3</t>
  </si>
  <si>
    <t>1980Q4</t>
  </si>
  <si>
    <t>1981Q1</t>
  </si>
  <si>
    <t>1981Q2</t>
  </si>
  <si>
    <t>1981Q3</t>
  </si>
  <si>
    <t>1981Q4</t>
  </si>
  <si>
    <t>1982Q1</t>
  </si>
  <si>
    <t>1982Q2</t>
  </si>
  <si>
    <t>1982Q3</t>
  </si>
  <si>
    <t>1982Q4</t>
  </si>
  <si>
    <t>1983Q1</t>
  </si>
  <si>
    <t>1983Q2</t>
  </si>
  <si>
    <t>1983Q3</t>
  </si>
  <si>
    <t>1983Q4</t>
  </si>
  <si>
    <t>1984Q1</t>
  </si>
  <si>
    <t>1984Q2</t>
  </si>
  <si>
    <t>1984Q3</t>
  </si>
  <si>
    <t>1984Q4</t>
  </si>
  <si>
    <t>1985Q1</t>
  </si>
  <si>
    <t>1985Q2</t>
  </si>
  <si>
    <t>1985Q3</t>
  </si>
  <si>
    <t>1985Q4</t>
  </si>
  <si>
    <t>1986Q1</t>
  </si>
  <si>
    <t>1986Q2</t>
  </si>
  <si>
    <t>1986Q3</t>
  </si>
  <si>
    <t>1986Q4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</si>
  <si>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</si>
  <si>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</si>
  <si>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</si>
  <si>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</si>
  <si>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</si>
  <si>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</si>
  <si>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</si>
  <si>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</si>
  <si>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</si>
  <si>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</si>
  <si>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</si>
  <si>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</si>
  <si>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</si>
  <si>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</si>
  <si>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</si>
  <si>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</si>
  <si>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</si>
  <si>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</si>
  <si>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</si>
  <si>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</si>
  <si>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</si>
  <si>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</si>
  <si>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</si>
  <si>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</si>
  <si>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</si>
  <si>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</si>
  <si>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</si>
  <si>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</si>
  <si>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</si>
  <si>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</si>
  <si>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</si>
  <si>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</si>
  <si>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</si>
  <si>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</si>
  <si>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</si>
  <si>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</si>
  <si>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</si>
  <si>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</si>
  <si>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</si>
  <si>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</si>
  <si>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</si>
  <si>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</si>
  <si>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</si>
  <si>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</si>
  <si>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</si>
  <si>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</si>
  <si>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</si>
  <si>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</si>
  <si>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</si>
  <si>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</si>
  <si>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</si>
  <si>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</si>
  <si>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</si>
  <si>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</si>
  <si>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</si>
  <si>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</si>
  <si>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</si>
  <si>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</si>
  <si>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</si>
  <si>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</si>
  <si>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</si>
  <si>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</si>
  <si>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</si>
  <si>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</si>
  <si>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</si>
  <si>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</si>
  <si>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</si>
  <si>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</si>
  <si>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</si>
  <si>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</si>
  <si>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</si>
  <si>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</si>
  <si>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</si>
  <si>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</si>
  <si>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</si>
  <si>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</si>
  <si>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</si>
  <si>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</si>
  <si>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</si>
  <si>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</si>
  <si>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</si>
  <si>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</si>
  <si>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</si>
  <si>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</si>
  <si>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</si>
  <si>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</si>
  <si>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</si>
  <si>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</si>
  <si>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</si>
  <si>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</si>
  <si>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</si>
  <si>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</si>
  <si>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</si>
  <si>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</si>
  <si>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</si>
  <si>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</si>
  <si>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</si>
  <si>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</si>
  <si>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</si>
  <si>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</si>
  <si>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</si>
  <si>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</si>
  <si>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</si>
  <si>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</si>
  <si>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</si>
  <si>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</si>
  <si>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</si>
  <si>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</si>
  <si>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</si>
  <si>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</si>
  <si>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</si>
  <si>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</si>
  <si>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</si>
  <si>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</si>
  <si>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</si>
  <si>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</si>
  <si>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</si>
  <si>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</si>
  <si>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</si>
  <si>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</si>
  <si>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</si>
  <si>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</si>
  <si>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</si>
  <si>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</si>
  <si>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</si>
  <si>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</si>
  <si>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</si>
  <si>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</si>
  <si>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</si>
  <si>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</si>
  <si>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</si>
  <si>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</si>
  <si>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</si>
  <si>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</si>
  <si>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</si>
  <si>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</si>
  <si>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</si>
  <si>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</si>
  <si>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</si>
  <si>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</si>
  <si>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</si>
  <si>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</si>
  <si>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</si>
  <si>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</si>
  <si>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</si>
  <si>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</si>
  <si>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</si>
  <si>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</si>
  <si>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2024Q1</t>
  </si>
  <si>
    <t>2024Q2</t>
  </si>
  <si>
    <t>2024Q3</t>
  </si>
  <si>
    <t>2024Q4</t>
  </si>
  <si>
    <t xml:space="preserve">average log q </t>
  </si>
  <si>
    <t xml:space="preserve"> </t>
  </si>
  <si>
    <t>Q3</t>
  </si>
  <si>
    <t>Q2</t>
  </si>
  <si>
    <t>Q1</t>
  </si>
  <si>
    <t>Q4</t>
  </si>
  <si>
    <t xml:space="preserve">Log q </t>
  </si>
  <si>
    <t>B 103</t>
  </si>
  <si>
    <t>Value</t>
  </si>
  <si>
    <t>Relative to average</t>
  </si>
  <si>
    <t>q</t>
  </si>
  <si>
    <t xml:space="preserve">B 103 </t>
  </si>
  <si>
    <t>SHW</t>
  </si>
  <si>
    <t>B. 103</t>
  </si>
  <si>
    <t>NW</t>
  </si>
  <si>
    <t xml:space="preserve">MV </t>
  </si>
  <si>
    <t xml:space="preserve">Linked </t>
  </si>
  <si>
    <t xml:space="preserve">Interpolated </t>
  </si>
  <si>
    <t xml:space="preserve">SHW </t>
  </si>
  <si>
    <t xml:space="preserve">Net Worth </t>
  </si>
  <si>
    <t>SW</t>
  </si>
  <si>
    <t xml:space="preserve">Market Value </t>
  </si>
  <si>
    <t>Line 44</t>
  </si>
  <si>
    <t>Line 46</t>
  </si>
  <si>
    <t xml:space="preserve">Column F/Column D </t>
  </si>
  <si>
    <t>Line 47/10</t>
  </si>
  <si>
    <t xml:space="preserve">q B 103 </t>
  </si>
  <si>
    <t xml:space="preserve">B 103 SW linked </t>
  </si>
  <si>
    <t xml:space="preserve">Log q linked </t>
  </si>
  <si>
    <t>average</t>
  </si>
  <si>
    <t>Stock Market Data Used in "Irrational Exuberance" Princeton University Press, 2000, 2005, 2015, updated</t>
  </si>
  <si>
    <t>Cyclically</t>
  </si>
  <si>
    <t xml:space="preserve">Cyclically </t>
  </si>
  <si>
    <t xml:space="preserve">Robert J. Shiller </t>
  </si>
  <si>
    <t>Adjusted</t>
  </si>
  <si>
    <t>Price</t>
  </si>
  <si>
    <t>Total Return Price</t>
  </si>
  <si>
    <t xml:space="preserve">  Consumer</t>
  </si>
  <si>
    <t>Real</t>
  </si>
  <si>
    <t>Earnings</t>
  </si>
  <si>
    <t>Monthly</t>
  </si>
  <si>
    <t>S&amp;P</t>
  </si>
  <si>
    <t>Long</t>
  </si>
  <si>
    <t>Total</t>
  </si>
  <si>
    <t>TR</t>
  </si>
  <si>
    <t>Ratio</t>
  </si>
  <si>
    <t>Excess</t>
  </si>
  <si>
    <t>10 Year</t>
  </si>
  <si>
    <t>Real 10 Year</t>
  </si>
  <si>
    <t>Comp.</t>
  </si>
  <si>
    <t>Dividend</t>
  </si>
  <si>
    <t>Index</t>
  </si>
  <si>
    <t xml:space="preserve">Date  </t>
  </si>
  <si>
    <t>Interest</t>
  </si>
  <si>
    <t>Return</t>
  </si>
  <si>
    <t>Scaled</t>
  </si>
  <si>
    <t>P/E10 or</t>
  </si>
  <si>
    <t>TR P/E10 or</t>
  </si>
  <si>
    <t>CAPE</t>
  </si>
  <si>
    <t>Bond</t>
  </si>
  <si>
    <t>Annualized Stock</t>
  </si>
  <si>
    <t xml:space="preserve">Annualized Bonds </t>
  </si>
  <si>
    <t xml:space="preserve">Excess Annualized </t>
  </si>
  <si>
    <t>Date</t>
  </si>
  <si>
    <t>P</t>
  </si>
  <si>
    <t>D</t>
  </si>
  <si>
    <t>E</t>
  </si>
  <si>
    <t>CPI</t>
  </si>
  <si>
    <t>Fraction</t>
  </si>
  <si>
    <t>Rate GS10</t>
  </si>
  <si>
    <t>TR CAPE</t>
  </si>
  <si>
    <t>Yield</t>
  </si>
  <si>
    <t>Returns</t>
  </si>
  <si>
    <t>Real Return</t>
  </si>
  <si>
    <t>Mar price is Mar 4th close</t>
  </si>
  <si>
    <t>Feb/Mar CPI estimated</t>
  </si>
  <si>
    <t>Mar GS10 is Mar 4th value</t>
  </si>
  <si>
    <t xml:space="preserve">Value </t>
  </si>
  <si>
    <t>Log to  base 2</t>
  </si>
  <si>
    <t>31.12.24</t>
  </si>
  <si>
    <t>31.03. 25</t>
  </si>
  <si>
    <t xml:space="preserve">S&amp;P 500 </t>
  </si>
  <si>
    <t xml:space="preserve">  </t>
  </si>
  <si>
    <t xml:space="preserve">Price at Dec 24 CPI </t>
  </si>
  <si>
    <t>EPS at Dec 2024 CPI</t>
  </si>
  <si>
    <t>Log difference from average</t>
  </si>
  <si>
    <t xml:space="preserve">Equity value </t>
  </si>
  <si>
    <t xml:space="preserve">Net worth implied from q value </t>
  </si>
  <si>
    <t xml:space="preserve">Net worth ex IP </t>
  </si>
  <si>
    <t xml:space="preserve">q ex IP </t>
  </si>
  <si>
    <t xml:space="preserve">ex IP </t>
  </si>
  <si>
    <t xml:space="preserve">linked </t>
  </si>
  <si>
    <t>Log q ex IP</t>
  </si>
  <si>
    <r>
      <rPr>
        <i/>
        <sz val="10"/>
        <rFont val="Arial"/>
        <family val="2"/>
      </rPr>
      <t xml:space="preserve">q  </t>
    </r>
    <r>
      <rPr>
        <sz val="10"/>
        <rFont val="Arial"/>
        <family val="2"/>
      </rPr>
      <t>ex IP</t>
    </r>
  </si>
  <si>
    <r>
      <rPr>
        <i/>
        <sz val="10"/>
        <rFont val="Arial"/>
        <family val="2"/>
      </rPr>
      <t xml:space="preserve">q </t>
    </r>
    <r>
      <rPr>
        <sz val="10"/>
        <rFont val="Arial"/>
        <family val="2"/>
      </rPr>
      <t xml:space="preserve">ex IP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</si>
</sst>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.00000_);_(* \(#,##0.00000\);_(* &quot;-&quot;??_);_(@_)"/>
    <numFmt numFmtId="166" formatCode="0.0000"/>
    <numFmt numFmtId="167" formatCode="0.00000"/>
  </numFmts>
  <fonts count="38" x14ac:knownFonts="1">
    <font>
      <sz val="10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4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Courier"/>
    </font>
    <font>
      <sz val="10"/>
      <name val="Times New Roman"/>
      <family val="1"/>
    </font>
    <font>
      <b/>
      <sz val="10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sz val="9"/>
      <name val="Times New Roman"/>
      <family val="1"/>
    </font>
    <font>
      <b/>
      <sz val="9"/>
      <color rgb="FFFF0000"/>
      <name val="Times New Roman"/>
      <family val="1"/>
    </font>
    <font>
      <b/>
      <sz val="9"/>
      <name val="Times New Roman"/>
      <family val="1"/>
    </font>
    <font>
      <i/>
      <sz val="9"/>
      <name val="Courier"/>
    </font>
    <font>
      <sz val="9"/>
      <name val="Courier"/>
    </font>
    <font>
      <b/>
      <sz val="10"/>
      <name val="Courier"/>
    </font>
    <font>
      <sz val="10"/>
      <name val="Courier"/>
      <family val="3"/>
    </font>
    <font>
      <sz val="12"/>
      <name val="Times New Roman"/>
      <family val="1"/>
    </font>
    <font>
      <sz val="11"/>
      <color rgb="FF111111"/>
      <name val="Arial"/>
      <family val="2"/>
    </font>
    <font>
      <i/>
      <sz val="10"/>
      <name val="Arial"/>
      <family val="2"/>
    </font>
    <font>
      <sz val="13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rgb="FF002060"/>
      </left>
      <right style="medium">
        <color indexed="64"/>
      </right>
      <top style="double">
        <color rgb="FF002060"/>
      </top>
      <bottom style="medium">
        <color indexed="64"/>
      </bottom>
      <diagonal/>
    </border>
    <border>
      <left/>
      <right style="medium">
        <color indexed="64"/>
      </right>
      <top style="double">
        <color rgb="FF002060"/>
      </top>
      <bottom style="medium">
        <color indexed="64"/>
      </bottom>
      <diagonal/>
    </border>
    <border>
      <left/>
      <right style="double">
        <color rgb="FF002060"/>
      </right>
      <top style="double">
        <color rgb="FF002060"/>
      </top>
      <bottom style="medium">
        <color indexed="64"/>
      </bottom>
      <diagonal/>
    </border>
    <border>
      <left style="double">
        <color rgb="FF002060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rgb="FF002060"/>
      </right>
      <top/>
      <bottom style="double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1" fillId="0" borderId="0"/>
    <xf numFmtId="0" fontId="1" fillId="0" borderId="0"/>
    <xf numFmtId="0" fontId="2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3" fillId="0" borderId="0"/>
  </cellStyleXfs>
  <cellXfs count="86">
    <xf numFmtId="0" fontId="0" fillId="0" borderId="0" xfId="0"/>
    <xf numFmtId="0" fontId="19" fillId="33" borderId="0" xfId="0" applyFont="1" applyFill="1"/>
    <xf numFmtId="0" fontId="20" fillId="33" borderId="0" xfId="0" applyFont="1" applyFill="1"/>
    <xf numFmtId="0" fontId="0" fillId="34" borderId="10" xfId="0" applyFill="1" applyBorder="1"/>
    <xf numFmtId="0" fontId="0" fillId="33" borderId="11" xfId="0" applyFill="1" applyBorder="1"/>
    <xf numFmtId="0" fontId="21" fillId="0" borderId="0" xfId="42"/>
    <xf numFmtId="0" fontId="1" fillId="0" borderId="0" xfId="43"/>
    <xf numFmtId="0" fontId="21" fillId="0" borderId="0" xfId="42" applyAlignment="1">
      <alignment wrapText="1"/>
    </xf>
    <xf numFmtId="0" fontId="1" fillId="0" borderId="0" xfId="43" applyAlignment="1">
      <alignment wrapText="1"/>
    </xf>
    <xf numFmtId="0" fontId="0" fillId="0" borderId="0" xfId="0" applyAlignment="1">
      <alignment wrapText="1"/>
    </xf>
    <xf numFmtId="0" fontId="21" fillId="0" borderId="0" xfId="0" applyFont="1"/>
    <xf numFmtId="0" fontId="21" fillId="0" borderId="0" xfId="0" applyFont="1" applyAlignment="1">
      <alignment wrapText="1"/>
    </xf>
    <xf numFmtId="0" fontId="23" fillId="0" borderId="0" xfId="44" applyFont="1"/>
    <xf numFmtId="2" fontId="23" fillId="0" borderId="0" xfId="45" applyNumberFormat="1" applyFont="1" applyAlignment="1">
      <alignment horizontal="center"/>
    </xf>
    <xf numFmtId="2" fontId="23" fillId="0" borderId="0" xfId="45" applyNumberFormat="1" applyFont="1"/>
    <xf numFmtId="2" fontId="23" fillId="0" borderId="0" xfId="45" applyNumberFormat="1" applyFont="1" applyAlignment="1">
      <alignment horizontal="center" vertical="center"/>
    </xf>
    <xf numFmtId="164" fontId="23" fillId="35" borderId="0" xfId="45" applyFont="1" applyFill="1"/>
    <xf numFmtId="2" fontId="24" fillId="0" borderId="0" xfId="45" applyNumberFormat="1" applyFont="1" applyAlignment="1">
      <alignment horizontal="center"/>
    </xf>
    <xf numFmtId="2" fontId="25" fillId="35" borderId="0" xfId="45" applyNumberFormat="1" applyFont="1" applyFill="1" applyAlignment="1">
      <alignment horizontal="center" vertical="center"/>
    </xf>
    <xf numFmtId="0" fontId="24" fillId="0" borderId="0" xfId="44" applyFont="1" applyAlignment="1">
      <alignment horizontal="center" vertical="center"/>
    </xf>
    <xf numFmtId="0" fontId="23" fillId="0" borderId="0" xfId="44" applyFont="1" applyAlignment="1">
      <alignment horizontal="center" vertical="center"/>
    </xf>
    <xf numFmtId="10" fontId="23" fillId="35" borderId="0" xfId="46" applyNumberFormat="1" applyFont="1" applyFill="1" applyAlignment="1">
      <alignment horizontal="center" vertical="center"/>
    </xf>
    <xf numFmtId="165" fontId="0" fillId="0" borderId="0" xfId="45" applyNumberFormat="1" applyFont="1"/>
    <xf numFmtId="0" fontId="22" fillId="0" borderId="0" xfId="44"/>
    <xf numFmtId="0" fontId="23" fillId="0" borderId="0" xfId="44" applyFont="1" applyAlignment="1">
      <alignment horizontal="left"/>
    </xf>
    <xf numFmtId="2" fontId="24" fillId="36" borderId="12" xfId="45" applyNumberFormat="1" applyFont="1" applyFill="1" applyBorder="1" applyAlignment="1">
      <alignment horizontal="center"/>
    </xf>
    <xf numFmtId="2" fontId="26" fillId="35" borderId="0" xfId="45" applyNumberFormat="1" applyFont="1" applyFill="1" applyAlignment="1">
      <alignment horizontal="center"/>
    </xf>
    <xf numFmtId="2" fontId="0" fillId="0" borderId="0" xfId="45" applyNumberFormat="1" applyFont="1" applyAlignment="1">
      <alignment horizontal="center" vertical="center"/>
    </xf>
    <xf numFmtId="2" fontId="24" fillId="36" borderId="13" xfId="45" applyNumberFormat="1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2" fontId="0" fillId="0" borderId="0" xfId="45" applyNumberFormat="1" applyFont="1" applyAlignment="1">
      <alignment horizontal="center"/>
    </xf>
    <xf numFmtId="164" fontId="23" fillId="35" borderId="0" xfId="45" applyFont="1" applyFill="1" applyAlignment="1">
      <alignment horizontal="center"/>
    </xf>
    <xf numFmtId="2" fontId="24" fillId="35" borderId="0" xfId="45" applyNumberFormat="1" applyFont="1" applyFill="1" applyAlignment="1">
      <alignment horizontal="center" vertical="center"/>
    </xf>
    <xf numFmtId="2" fontId="23" fillId="35" borderId="0" xfId="45" applyNumberFormat="1" applyFont="1" applyFill="1" applyAlignment="1">
      <alignment horizontal="center" vertical="center"/>
    </xf>
    <xf numFmtId="2" fontId="24" fillId="36" borderId="14" xfId="45" applyNumberFormat="1" applyFont="1" applyFill="1" applyBorder="1" applyAlignment="1">
      <alignment horizontal="center"/>
    </xf>
    <xf numFmtId="2" fontId="24" fillId="36" borderId="15" xfId="45" applyNumberFormat="1" applyFont="1" applyFill="1" applyBorder="1" applyAlignment="1">
      <alignment horizontal="center"/>
    </xf>
    <xf numFmtId="10" fontId="22" fillId="0" borderId="0" xfId="44" applyNumberFormat="1"/>
    <xf numFmtId="10" fontId="24" fillId="35" borderId="0" xfId="46" applyNumberFormat="1" applyFont="1" applyFill="1" applyAlignment="1">
      <alignment horizontal="center" vertical="center"/>
    </xf>
    <xf numFmtId="2" fontId="23" fillId="0" borderId="0" xfId="45" applyNumberFormat="1" applyFont="1" applyAlignment="1">
      <alignment horizontal="right"/>
    </xf>
    <xf numFmtId="2" fontId="23" fillId="0" borderId="0" xfId="45" applyNumberFormat="1" applyFont="1" applyAlignment="1" applyProtection="1">
      <alignment horizontal="center" vertical="center"/>
      <protection locked="0"/>
    </xf>
    <xf numFmtId="2" fontId="23" fillId="0" borderId="0" xfId="45" applyNumberFormat="1" applyFont="1" applyAlignment="1">
      <alignment horizontal="center" wrapText="1"/>
    </xf>
    <xf numFmtId="2" fontId="23" fillId="35" borderId="0" xfId="45" applyNumberFormat="1" applyFont="1" applyFill="1" applyAlignment="1">
      <alignment horizontal="center"/>
    </xf>
    <xf numFmtId="2" fontId="23" fillId="35" borderId="0" xfId="45" applyNumberFormat="1" applyFont="1" applyFill="1"/>
    <xf numFmtId="2" fontId="23" fillId="0" borderId="0" xfId="45" applyNumberFormat="1" applyFont="1" applyFill="1"/>
    <xf numFmtId="2" fontId="23" fillId="0" borderId="0" xfId="44" applyNumberFormat="1" applyFont="1" applyAlignment="1">
      <alignment horizontal="center"/>
    </xf>
    <xf numFmtId="2" fontId="23" fillId="0" borderId="0" xfId="45" applyNumberFormat="1" applyFont="1" applyFill="1" applyAlignment="1">
      <alignment horizontal="center"/>
    </xf>
    <xf numFmtId="2" fontId="23" fillId="0" borderId="0" xfId="45" applyNumberFormat="1" applyFont="1" applyFill="1" applyAlignment="1">
      <alignment horizontal="center" vertical="center"/>
    </xf>
    <xf numFmtId="164" fontId="23" fillId="0" borderId="0" xfId="45" applyFont="1" applyFill="1"/>
    <xf numFmtId="2" fontId="24" fillId="0" borderId="15" xfId="45" applyNumberFormat="1" applyFont="1" applyFill="1" applyBorder="1" applyAlignment="1">
      <alignment horizontal="center"/>
    </xf>
    <xf numFmtId="2" fontId="24" fillId="0" borderId="0" xfId="45" applyNumberFormat="1" applyFont="1" applyFill="1" applyAlignment="1">
      <alignment horizontal="center"/>
    </xf>
    <xf numFmtId="2" fontId="25" fillId="0" borderId="0" xfId="45" applyNumberFormat="1" applyFont="1" applyFill="1" applyAlignment="1">
      <alignment horizontal="center" vertical="center"/>
    </xf>
    <xf numFmtId="10" fontId="24" fillId="0" borderId="0" xfId="46" applyNumberFormat="1" applyFont="1" applyFill="1" applyAlignment="1">
      <alignment horizontal="center" vertical="center"/>
    </xf>
    <xf numFmtId="10" fontId="23" fillId="0" borderId="0" xfId="46" applyNumberFormat="1" applyFont="1" applyFill="1" applyAlignment="1">
      <alignment horizontal="center" vertical="center"/>
    </xf>
    <xf numFmtId="165" fontId="0" fillId="0" borderId="0" xfId="45" applyNumberFormat="1" applyFont="1" applyFill="1"/>
    <xf numFmtId="0" fontId="27" fillId="0" borderId="0" xfId="44" applyFont="1" applyAlignment="1">
      <alignment horizontal="center" vertical="center"/>
    </xf>
    <xf numFmtId="2" fontId="27" fillId="0" borderId="0" xfId="45" applyNumberFormat="1" applyFont="1" applyAlignment="1">
      <alignment horizontal="center" vertical="center" wrapText="1"/>
    </xf>
    <xf numFmtId="2" fontId="27" fillId="0" borderId="0" xfId="45" applyNumberFormat="1" applyFont="1" applyAlignment="1">
      <alignment horizontal="center" vertical="center"/>
    </xf>
    <xf numFmtId="164" fontId="27" fillId="35" borderId="0" xfId="45" applyFont="1" applyFill="1" applyAlignment="1">
      <alignment horizontal="center" vertical="center"/>
    </xf>
    <xf numFmtId="2" fontId="28" fillId="0" borderId="0" xfId="45" applyNumberFormat="1" applyFont="1" applyAlignment="1">
      <alignment horizontal="center" vertical="center"/>
    </xf>
    <xf numFmtId="2" fontId="29" fillId="0" borderId="0" xfId="45" applyNumberFormat="1" applyFont="1" applyAlignment="1">
      <alignment horizontal="center" vertical="center"/>
    </xf>
    <xf numFmtId="2" fontId="30" fillId="35" borderId="0" xfId="45" applyNumberFormat="1" applyFont="1" applyFill="1" applyAlignment="1">
      <alignment horizontal="center" vertical="center"/>
    </xf>
    <xf numFmtId="0" fontId="29" fillId="0" borderId="0" xfId="44" applyFont="1" applyAlignment="1">
      <alignment horizontal="center" vertical="center"/>
    </xf>
    <xf numFmtId="165" fontId="31" fillId="0" borderId="0" xfId="45" applyNumberFormat="1" applyFont="1" applyAlignment="1">
      <alignment horizontal="center" vertical="center"/>
    </xf>
    <xf numFmtId="0" fontId="31" fillId="0" borderId="0" xfId="44" applyFont="1" applyAlignment="1">
      <alignment horizontal="center" vertical="center"/>
    </xf>
    <xf numFmtId="166" fontId="24" fillId="0" borderId="0" xfId="44" applyNumberFormat="1" applyFont="1" applyAlignment="1">
      <alignment horizontal="center" vertical="center"/>
    </xf>
    <xf numFmtId="166" fontId="23" fillId="0" borderId="0" xfId="44" applyNumberFormat="1" applyFont="1" applyAlignment="1">
      <alignment horizontal="center" vertical="center"/>
    </xf>
    <xf numFmtId="2" fontId="0" fillId="0" borderId="0" xfId="45" applyNumberFormat="1" applyFont="1"/>
    <xf numFmtId="2" fontId="32" fillId="0" borderId="0" xfId="45" applyNumberFormat="1" applyFont="1" applyAlignment="1">
      <alignment horizontal="center"/>
    </xf>
    <xf numFmtId="164" fontId="22" fillId="35" borderId="0" xfId="45" applyFont="1" applyFill="1"/>
    <xf numFmtId="2" fontId="34" fillId="0" borderId="0" xfId="47" applyNumberFormat="1" applyFont="1"/>
    <xf numFmtId="166" fontId="34" fillId="0" borderId="0" xfId="47" applyNumberFormat="1" applyFont="1"/>
    <xf numFmtId="0" fontId="34" fillId="0" borderId="0" xfId="47" applyFont="1"/>
    <xf numFmtId="2" fontId="34" fillId="0" borderId="0" xfId="47" applyNumberFormat="1" applyFont="1" applyAlignment="1">
      <alignment wrapText="1"/>
    </xf>
    <xf numFmtId="166" fontId="34" fillId="0" borderId="0" xfId="47" applyNumberFormat="1" applyFont="1" applyAlignment="1">
      <alignment wrapText="1"/>
    </xf>
    <xf numFmtId="0" fontId="34" fillId="0" borderId="0" xfId="47" applyFont="1" applyAlignment="1">
      <alignment wrapText="1"/>
    </xf>
    <xf numFmtId="167" fontId="34" fillId="0" borderId="0" xfId="47" applyNumberFormat="1" applyFont="1"/>
    <xf numFmtId="0" fontId="35" fillId="0" borderId="0" xfId="0" applyFont="1"/>
    <xf numFmtId="2" fontId="0" fillId="0" borderId="0" xfId="0" applyNumberFormat="1"/>
    <xf numFmtId="0" fontId="36" fillId="0" borderId="0" xfId="0" applyFont="1" applyAlignment="1">
      <alignment wrapText="1"/>
    </xf>
    <xf numFmtId="0" fontId="37" fillId="0" borderId="16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4" fontId="37" fillId="0" borderId="19" xfId="0" applyNumberFormat="1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6" fillId="0" borderId="0" xfId="0" applyFont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5" xr:uid="{69B20AFE-DD96-402A-855D-1E5C4781FEDE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4" xr:uid="{B5DAF7C2-B083-42D5-9E30-1C599B59F67C}"/>
    <cellStyle name="Normal 2 2" xfId="42" xr:uid="{24A052CA-F236-4ACB-A402-C47984B88F17}"/>
    <cellStyle name="Normal 3 2" xfId="47" xr:uid="{A89B663F-0D1D-4055-B48A-5F0F20683BF9}"/>
    <cellStyle name="Normal 5" xfId="43" xr:uid="{C0484C97-2E3A-4A9F-8E5B-3510B1510CBD}"/>
    <cellStyle name="Note" xfId="15" builtinId="10" customBuiltin="1"/>
    <cellStyle name="Output" xfId="10" builtinId="21" customBuiltin="1"/>
    <cellStyle name="Percent 2" xfId="46" xr:uid="{46952675-C59E-46CD-AC16-BB164BEDF9E1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6" Type="http://schemas.openxmlformats.org/officeDocument/2006/relationships/customXml" Target="../customXml/item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r>
              <a:rPr lang="en-GB" sz="1600"/>
              <a:t>US Stock Market: </a:t>
            </a:r>
            <a:r>
              <a:rPr lang="en-GB" sz="1600" i="1"/>
              <a:t>q</a:t>
            </a:r>
            <a:r>
              <a:rPr lang="en-GB" sz="1600"/>
              <a:t> &amp; CAPE.</a:t>
            </a:r>
          </a:p>
        </c:rich>
      </c:tx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601598028813103E-2"/>
          <c:y val="7.6762381095844101E-2"/>
          <c:w val="0.84075204457795716"/>
          <c:h val="0.76369459583522481"/>
        </c:manualLayout>
      </c:layout>
      <c:lineChart>
        <c:grouping val="standard"/>
        <c:varyColors val="0"/>
        <c:ser>
          <c:idx val="0"/>
          <c:order val="0"/>
          <c:tx>
            <c:strRef>
              <c:f>Sheet3!$N$8</c:f>
              <c:strCache>
                <c:ptCount val="1"/>
                <c:pt idx="0">
                  <c:v>CAPE</c:v>
                </c:pt>
              </c:strCache>
            </c:strRef>
          </c:tx>
          <c:spPr>
            <a:ln w="50800" cap="rnd">
              <a:solidFill>
                <a:srgbClr val="0033CC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rgbClr val="00FFFF"/>
                </a:solidFill>
              </a:ln>
              <a:effectLst/>
            </c:spPr>
          </c:marker>
          <c:cat>
            <c:numRef>
              <c:f>Sheet3!$A$9:$A$508</c:f>
              <c:numCache>
                <c:formatCode>General</c:formatCode>
                <c:ptCount val="500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  <c:pt idx="496">
                  <c:v>2024</c:v>
                </c:pt>
              </c:numCache>
            </c:numRef>
          </c:cat>
          <c:val>
            <c:numRef>
              <c:f>Sheet3!$N$9:$N$508</c:f>
              <c:numCache>
                <c:formatCode>0.00</c:formatCode>
                <c:ptCount val="500"/>
                <c:pt idx="0">
                  <c:v>-8.5475868422058898E-2</c:v>
                </c:pt>
                <c:pt idx="1">
                  <c:v>-0.11761148978492786</c:v>
                </c:pt>
                <c:pt idx="2">
                  <c:v>-0.14601344189617205</c:v>
                </c:pt>
                <c:pt idx="3">
                  <c:v>3.9297326601378302E-2</c:v>
                </c:pt>
                <c:pt idx="4">
                  <c:v>0.11865012338633996</c:v>
                </c:pt>
                <c:pt idx="5">
                  <c:v>0.24417943742372783</c:v>
                </c:pt>
                <c:pt idx="6">
                  <c:v>0.13662801811490599</c:v>
                </c:pt>
                <c:pt idx="7">
                  <c:v>9.7355846696016712E-2</c:v>
                </c:pt>
                <c:pt idx="8">
                  <c:v>0.13240438540888499</c:v>
                </c:pt>
                <c:pt idx="9">
                  <c:v>0.11617376786547284</c:v>
                </c:pt>
                <c:pt idx="10">
                  <c:v>0.16085379399390298</c:v>
                </c:pt>
                <c:pt idx="11">
                  <c:v>1.5633166332377435E-2</c:v>
                </c:pt>
                <c:pt idx="12">
                  <c:v>3.5389738549674643E-2</c:v>
                </c:pt>
                <c:pt idx="13">
                  <c:v>-6.6466742815767699E-2</c:v>
                </c:pt>
                <c:pt idx="14">
                  <c:v>-0.18765361613053155</c:v>
                </c:pt>
                <c:pt idx="15">
                  <c:v>-0.15521817317777842</c:v>
                </c:pt>
                <c:pt idx="16">
                  <c:v>-0.2073306268405366</c:v>
                </c:pt>
                <c:pt idx="17">
                  <c:v>-0.17204502131624544</c:v>
                </c:pt>
                <c:pt idx="18">
                  <c:v>-8.2733577654924506E-2</c:v>
                </c:pt>
                <c:pt idx="19">
                  <c:v>1.0344736770746543E-2</c:v>
                </c:pt>
                <c:pt idx="20">
                  <c:v>0.10998877836841281</c:v>
                </c:pt>
                <c:pt idx="21">
                  <c:v>6.357995019898377E-2</c:v>
                </c:pt>
                <c:pt idx="22">
                  <c:v>0.12670833141410398</c:v>
                </c:pt>
                <c:pt idx="23">
                  <c:v>0.12895005924434333</c:v>
                </c:pt>
                <c:pt idx="24">
                  <c:v>0.12254363021550319</c:v>
                </c:pt>
                <c:pt idx="25">
                  <c:v>7.4551120139413563E-2</c:v>
                </c:pt>
                <c:pt idx="26">
                  <c:v>0.13919133069029721</c:v>
                </c:pt>
                <c:pt idx="27">
                  <c:v>6.4611912872508448E-2</c:v>
                </c:pt>
                <c:pt idx="28">
                  <c:v>-0.11177059028597069</c:v>
                </c:pt>
                <c:pt idx="29">
                  <c:v>-0.21798277033931424</c:v>
                </c:pt>
                <c:pt idx="30">
                  <c:v>-0.28158177220941294</c:v>
                </c:pt>
                <c:pt idx="31">
                  <c:v>-0.36866199124094301</c:v>
                </c:pt>
                <c:pt idx="32">
                  <c:v>-0.3171995863778827</c:v>
                </c:pt>
                <c:pt idx="33">
                  <c:v>-0.23598510660437455</c:v>
                </c:pt>
                <c:pt idx="34">
                  <c:v>-0.19144478743513238</c:v>
                </c:pt>
                <c:pt idx="35">
                  <c:v>-0.13320368998032617</c:v>
                </c:pt>
                <c:pt idx="36">
                  <c:v>-0.15535717529082715</c:v>
                </c:pt>
                <c:pt idx="37">
                  <c:v>-0.11229862319257666</c:v>
                </c:pt>
                <c:pt idx="38">
                  <c:v>-0.10359906901373517</c:v>
                </c:pt>
                <c:pt idx="39">
                  <c:v>-0.14220582148202254</c:v>
                </c:pt>
                <c:pt idx="40">
                  <c:v>-0.19509921094482241</c:v>
                </c:pt>
                <c:pt idx="41">
                  <c:v>-0.27441189491393425</c:v>
                </c:pt>
                <c:pt idx="42">
                  <c:v>-0.28328521981963384</c:v>
                </c:pt>
                <c:pt idx="43">
                  <c:v>-0.22457811757519242</c:v>
                </c:pt>
                <c:pt idx="44">
                  <c:v>-0.18141061872529018</c:v>
                </c:pt>
                <c:pt idx="45">
                  <c:v>-0.11977780225720469</c:v>
                </c:pt>
                <c:pt idx="46">
                  <c:v>-0.28826158740561025</c:v>
                </c:pt>
                <c:pt idx="47">
                  <c:v>-0.22428137094914113</c:v>
                </c:pt>
                <c:pt idx="48">
                  <c:v>-0.25066409121316191</c:v>
                </c:pt>
                <c:pt idx="49">
                  <c:v>-0.24603111701720026</c:v>
                </c:pt>
                <c:pt idx="50">
                  <c:v>-0.24190274834118997</c:v>
                </c:pt>
                <c:pt idx="51">
                  <c:v>-0.28804310478200179</c:v>
                </c:pt>
                <c:pt idx="52">
                  <c:v>-0.36719493203863562</c:v>
                </c:pt>
                <c:pt idx="53">
                  <c:v>-0.45208997679443863</c:v>
                </c:pt>
                <c:pt idx="54">
                  <c:v>-0.42661782129612247</c:v>
                </c:pt>
                <c:pt idx="55">
                  <c:v>-0.48848116235832206</c:v>
                </c:pt>
                <c:pt idx="56">
                  <c:v>-0.44763893188815596</c:v>
                </c:pt>
                <c:pt idx="57">
                  <c:v>-0.47358096258547144</c:v>
                </c:pt>
                <c:pt idx="58">
                  <c:v>-0.56249572344403509</c:v>
                </c:pt>
                <c:pt idx="59">
                  <c:v>-0.59908247493594002</c:v>
                </c:pt>
                <c:pt idx="60">
                  <c:v>-0.55230433145723179</c:v>
                </c:pt>
                <c:pt idx="61">
                  <c:v>-0.51412987972655877</c:v>
                </c:pt>
                <c:pt idx="62">
                  <c:v>-0.44163591992477436</c:v>
                </c:pt>
                <c:pt idx="63">
                  <c:v>-0.37216366446915039</c:v>
                </c:pt>
                <c:pt idx="64">
                  <c:v>-0.42621841333459454</c:v>
                </c:pt>
                <c:pt idx="65">
                  <c:v>-0.43556610967283271</c:v>
                </c:pt>
                <c:pt idx="66">
                  <c:v>-0.43073998199464292</c:v>
                </c:pt>
                <c:pt idx="67">
                  <c:v>-0.4642645850312519</c:v>
                </c:pt>
                <c:pt idx="68">
                  <c:v>-0.55127422158176698</c:v>
                </c:pt>
                <c:pt idx="69">
                  <c:v>-0.66191729817302969</c:v>
                </c:pt>
                <c:pt idx="70">
                  <c:v>-0.79386000956797309</c:v>
                </c:pt>
                <c:pt idx="71">
                  <c:v>-1.0017154028285598</c:v>
                </c:pt>
                <c:pt idx="72">
                  <c:v>-0.95374999240262071</c:v>
                </c:pt>
                <c:pt idx="73">
                  <c:v>-0.97699201602380326</c:v>
                </c:pt>
                <c:pt idx="74">
                  <c:v>-1.0267487795997434</c:v>
                </c:pt>
                <c:pt idx="75">
                  <c:v>-1.0247528535888484</c:v>
                </c:pt>
                <c:pt idx="76">
                  <c:v>-0.9854275607973122</c:v>
                </c:pt>
                <c:pt idx="77">
                  <c:v>-0.88309758791777426</c:v>
                </c:pt>
                <c:pt idx="78">
                  <c:v>-0.94928159166520265</c:v>
                </c:pt>
                <c:pt idx="79">
                  <c:v>-1.0108722843731086</c:v>
                </c:pt>
                <c:pt idx="80">
                  <c:v>-1.0709421544666027</c:v>
                </c:pt>
                <c:pt idx="81">
                  <c:v>-1.2094238107615358</c:v>
                </c:pt>
                <c:pt idx="82">
                  <c:v>-1.1594960920447086</c:v>
                </c:pt>
                <c:pt idx="83">
                  <c:v>-1.2597035441282172</c:v>
                </c:pt>
                <c:pt idx="84">
                  <c:v>-1.1766365464342381</c:v>
                </c:pt>
                <c:pt idx="85">
                  <c:v>-1.1712662043132536</c:v>
                </c:pt>
                <c:pt idx="86">
                  <c:v>-1.141537226174675</c:v>
                </c:pt>
                <c:pt idx="87">
                  <c:v>-1.0142554123252996</c:v>
                </c:pt>
                <c:pt idx="88">
                  <c:v>-0.90748083177943295</c:v>
                </c:pt>
                <c:pt idx="89">
                  <c:v>-0.80701563328868797</c:v>
                </c:pt>
                <c:pt idx="90">
                  <c:v>-0.71889801850651125</c:v>
                </c:pt>
                <c:pt idx="91">
                  <c:v>-0.75600684909766347</c:v>
                </c:pt>
                <c:pt idx="92">
                  <c:v>-0.66664910094675811</c:v>
                </c:pt>
                <c:pt idx="93">
                  <c:v>-0.78909191968460135</c:v>
                </c:pt>
                <c:pt idx="94">
                  <c:v>-0.81192759474405696</c:v>
                </c:pt>
                <c:pt idx="95">
                  <c:v>-0.75812608461593012</c:v>
                </c:pt>
                <c:pt idx="96">
                  <c:v>-0.71796735892624985</c:v>
                </c:pt>
                <c:pt idx="97">
                  <c:v>-0.7102042301616267</c:v>
                </c:pt>
                <c:pt idx="98">
                  <c:v>-0.63861500399292925</c:v>
                </c:pt>
                <c:pt idx="99">
                  <c:v>-0.54930209163037658</c:v>
                </c:pt>
                <c:pt idx="100">
                  <c:v>-0.51996523408660567</c:v>
                </c:pt>
                <c:pt idx="101">
                  <c:v>-0.48620742261932071</c:v>
                </c:pt>
                <c:pt idx="102">
                  <c:v>-0.42724756446778489</c:v>
                </c:pt>
                <c:pt idx="103">
                  <c:v>-0.35308201571761044</c:v>
                </c:pt>
                <c:pt idx="104">
                  <c:v>-0.39462458681378632</c:v>
                </c:pt>
                <c:pt idx="105">
                  <c:v>-0.35701965608182817</c:v>
                </c:pt>
                <c:pt idx="106">
                  <c:v>-0.24345878240660568</c:v>
                </c:pt>
                <c:pt idx="107">
                  <c:v>-0.2352845401200363</c:v>
                </c:pt>
                <c:pt idx="108">
                  <c:v>-0.17834440207483837</c:v>
                </c:pt>
                <c:pt idx="109">
                  <c:v>-0.11971080672147849</c:v>
                </c:pt>
                <c:pt idx="110">
                  <c:v>3.1416577491428122E-2</c:v>
                </c:pt>
                <c:pt idx="111">
                  <c:v>6.6208047989416485E-2</c:v>
                </c:pt>
                <c:pt idx="112">
                  <c:v>0.12369057279786944</c:v>
                </c:pt>
                <c:pt idx="113">
                  <c:v>0.16301954341984093</c:v>
                </c:pt>
                <c:pt idx="114">
                  <c:v>0.25218716006983888</c:v>
                </c:pt>
                <c:pt idx="115">
                  <c:v>0.34313381766159301</c:v>
                </c:pt>
                <c:pt idx="116">
                  <c:v>0.43065852440458618</c:v>
                </c:pt>
                <c:pt idx="117">
                  <c:v>0.43803470562165803</c:v>
                </c:pt>
                <c:pt idx="118">
                  <c:v>0.5896554691115905</c:v>
                </c:pt>
                <c:pt idx="119">
                  <c:v>0.19629336253504404</c:v>
                </c:pt>
                <c:pt idx="120">
                  <c:v>0.30514076910545196</c:v>
                </c:pt>
                <c:pt idx="121">
                  <c:v>0.18257007111394197</c:v>
                </c:pt>
                <c:pt idx="122">
                  <c:v>0.13725777076389623</c:v>
                </c:pt>
                <c:pt idx="123">
                  <c:v>-0.14673231410071796</c:v>
                </c:pt>
                <c:pt idx="124">
                  <c:v>-1.4086412029431727E-2</c:v>
                </c:pt>
                <c:pt idx="125">
                  <c:v>-0.23574592770756375</c:v>
                </c:pt>
                <c:pt idx="126">
                  <c:v>-0.40707335708445891</c:v>
                </c:pt>
                <c:pt idx="127">
                  <c:v>-0.73561112612191915</c:v>
                </c:pt>
                <c:pt idx="128">
                  <c:v>-0.73077198182105985</c:v>
                </c:pt>
                <c:pt idx="129">
                  <c:v>-1.2631834608053745</c:v>
                </c:pt>
                <c:pt idx="130">
                  <c:v>-0.70810572820483486</c:v>
                </c:pt>
                <c:pt idx="131">
                  <c:v>-0.88261357030210386</c:v>
                </c:pt>
                <c:pt idx="132">
                  <c:v>-0.9386846707645522</c:v>
                </c:pt>
                <c:pt idx="133">
                  <c:v>-0.43907695070072705</c:v>
                </c:pt>
                <c:pt idx="134">
                  <c:v>-0.46208092018932545</c:v>
                </c:pt>
                <c:pt idx="135">
                  <c:v>-0.52325097540298593</c:v>
                </c:pt>
                <c:pt idx="136">
                  <c:v>-0.45768627455850597</c:v>
                </c:pt>
                <c:pt idx="137">
                  <c:v>-0.5435088205623626</c:v>
                </c:pt>
                <c:pt idx="138">
                  <c:v>-0.67183709355488386</c:v>
                </c:pt>
                <c:pt idx="139">
                  <c:v>-0.61598028708316077</c:v>
                </c:pt>
                <c:pt idx="140">
                  <c:v>-0.73473496580232078</c:v>
                </c:pt>
                <c:pt idx="141">
                  <c:v>-0.54923408505269844</c:v>
                </c:pt>
                <c:pt idx="142">
                  <c:v>-0.41141042107340065</c:v>
                </c:pt>
                <c:pt idx="143">
                  <c:v>-0.3025637379755608</c:v>
                </c:pt>
                <c:pt idx="144">
                  <c:v>-0.16529640808882951</c:v>
                </c:pt>
                <c:pt idx="145">
                  <c:v>-0.18576239908012671</c:v>
                </c:pt>
                <c:pt idx="146">
                  <c:v>-0.11409606067462974</c:v>
                </c:pt>
                <c:pt idx="147">
                  <c:v>-5.8727943301861263E-2</c:v>
                </c:pt>
                <c:pt idx="148">
                  <c:v>-2.088508930403643E-2</c:v>
                </c:pt>
                <c:pt idx="149">
                  <c:v>-0.18856476247329956</c:v>
                </c:pt>
                <c:pt idx="150">
                  <c:v>-0.29333286969579708</c:v>
                </c:pt>
                <c:pt idx="151">
                  <c:v>-0.55062714738260432</c:v>
                </c:pt>
                <c:pt idx="152">
                  <c:v>-0.60156945288423902</c:v>
                </c:pt>
                <c:pt idx="153">
                  <c:v>-0.61475367212033794</c:v>
                </c:pt>
                <c:pt idx="154">
                  <c:v>-0.47466326482010324</c:v>
                </c:pt>
                <c:pt idx="155">
                  <c:v>-0.38569041202313326</c:v>
                </c:pt>
                <c:pt idx="156">
                  <c:v>-0.39494889627165986</c:v>
                </c:pt>
                <c:pt idx="157">
                  <c:v>-0.4603422462859208</c:v>
                </c:pt>
                <c:pt idx="158">
                  <c:v>-0.3632139801866523</c:v>
                </c:pt>
                <c:pt idx="159">
                  <c:v>-0.38088492636580984</c:v>
                </c:pt>
                <c:pt idx="160">
                  <c:v>-0.39199686091809083</c:v>
                </c:pt>
                <c:pt idx="161">
                  <c:v>-0.62080907028402876</c:v>
                </c:pt>
                <c:pt idx="162">
                  <c:v>-0.51251893922438274</c:v>
                </c:pt>
                <c:pt idx="163">
                  <c:v>-0.52216122285386612</c:v>
                </c:pt>
                <c:pt idx="164">
                  <c:v>-0.57862079936613453</c:v>
                </c:pt>
                <c:pt idx="165">
                  <c:v>-0.62547290808838163</c:v>
                </c:pt>
                <c:pt idx="166">
                  <c:v>-0.59782103450875468</c:v>
                </c:pt>
                <c:pt idx="167">
                  <c:v>-0.77385103437756397</c:v>
                </c:pt>
                <c:pt idx="168">
                  <c:v>-0.86810266159569727</c:v>
                </c:pt>
                <c:pt idx="169">
                  <c:v>-0.86336864534165647</c:v>
                </c:pt>
                <c:pt idx="170">
                  <c:v>-0.83057452085431471</c:v>
                </c:pt>
                <c:pt idx="171">
                  <c:v>-0.75967434024258873</c:v>
                </c:pt>
                <c:pt idx="172">
                  <c:v>-0.62417783018145068</c:v>
                </c:pt>
                <c:pt idx="173">
                  <c:v>-0.5502207097874301</c:v>
                </c:pt>
                <c:pt idx="174">
                  <c:v>-0.5532752275134305</c:v>
                </c:pt>
                <c:pt idx="175">
                  <c:v>-0.5974315193914963</c:v>
                </c:pt>
                <c:pt idx="176">
                  <c:v>-0.54611577394932587</c:v>
                </c:pt>
                <c:pt idx="177">
                  <c:v>-0.51296129093961174</c:v>
                </c:pt>
                <c:pt idx="178">
                  <c:v>-0.52583462092782352</c:v>
                </c:pt>
                <c:pt idx="179">
                  <c:v>-0.49417947670086049</c:v>
                </c:pt>
                <c:pt idx="180">
                  <c:v>-0.4347658530572911</c:v>
                </c:pt>
                <c:pt idx="181">
                  <c:v>-0.37388618667483087</c:v>
                </c:pt>
                <c:pt idx="182">
                  <c:v>-0.32783902274393695</c:v>
                </c:pt>
                <c:pt idx="183">
                  <c:v>-0.24520711416055141</c:v>
                </c:pt>
                <c:pt idx="184">
                  <c:v>-0.2400366808054426</c:v>
                </c:pt>
                <c:pt idx="185">
                  <c:v>-0.20222704355040433</c:v>
                </c:pt>
                <c:pt idx="186">
                  <c:v>-0.49249010217820643</c:v>
                </c:pt>
                <c:pt idx="187">
                  <c:v>-0.53306492112527826</c:v>
                </c:pt>
                <c:pt idx="188">
                  <c:v>-0.53796243242759845</c:v>
                </c:pt>
                <c:pt idx="189">
                  <c:v>-0.55026034201808693</c:v>
                </c:pt>
                <c:pt idx="190">
                  <c:v>-0.56765044494014161</c:v>
                </c:pt>
                <c:pt idx="191">
                  <c:v>-0.57506110207820038</c:v>
                </c:pt>
                <c:pt idx="192">
                  <c:v>-0.61241883822389998</c:v>
                </c:pt>
                <c:pt idx="193">
                  <c:v>-0.46821830388654417</c:v>
                </c:pt>
                <c:pt idx="194">
                  <c:v>-0.5411128902345439</c:v>
                </c:pt>
                <c:pt idx="195">
                  <c:v>-0.55990336464538659</c:v>
                </c:pt>
                <c:pt idx="196">
                  <c:v>-0.56811240973090227</c:v>
                </c:pt>
                <c:pt idx="197">
                  <c:v>-0.64002368594206382</c:v>
                </c:pt>
                <c:pt idx="198">
                  <c:v>-0.53922658977686755</c:v>
                </c:pt>
                <c:pt idx="199">
                  <c:v>-0.46348083913262128</c:v>
                </c:pt>
                <c:pt idx="200">
                  <c:v>-0.41851062550459517</c:v>
                </c:pt>
                <c:pt idx="201">
                  <c:v>-0.35267913931056549</c:v>
                </c:pt>
                <c:pt idx="202">
                  <c:v>-0.36319386227047401</c:v>
                </c:pt>
                <c:pt idx="203">
                  <c:v>-0.35914787952850213</c:v>
                </c:pt>
                <c:pt idx="204">
                  <c:v>-0.3065165305744828</c:v>
                </c:pt>
                <c:pt idx="205">
                  <c:v>-0.32181281722196964</c:v>
                </c:pt>
                <c:pt idx="206">
                  <c:v>-0.25137591261558034</c:v>
                </c:pt>
                <c:pt idx="207">
                  <c:v>-0.27512216249920041</c:v>
                </c:pt>
                <c:pt idx="208">
                  <c:v>-0.25657718034127219</c:v>
                </c:pt>
                <c:pt idx="209">
                  <c:v>-0.24854594106566008</c:v>
                </c:pt>
                <c:pt idx="210">
                  <c:v>-0.24936942475448065</c:v>
                </c:pt>
                <c:pt idx="211">
                  <c:v>-0.21030081758572283</c:v>
                </c:pt>
                <c:pt idx="212">
                  <c:v>-0.21934563543527164</c:v>
                </c:pt>
                <c:pt idx="213">
                  <c:v>-0.31987045123654578</c:v>
                </c:pt>
                <c:pt idx="214">
                  <c:v>-0.36311148356839951</c:v>
                </c:pt>
                <c:pt idx="215">
                  <c:v>-0.30888262477149153</c:v>
                </c:pt>
                <c:pt idx="216">
                  <c:v>-0.25190090133115062</c:v>
                </c:pt>
                <c:pt idx="217">
                  <c:v>-0.17613387585773088</c:v>
                </c:pt>
                <c:pt idx="218">
                  <c:v>-0.10019632997055394</c:v>
                </c:pt>
                <c:pt idx="219">
                  <c:v>-1.6669342627344541E-3</c:v>
                </c:pt>
                <c:pt idx="220">
                  <c:v>2.9292470518364144E-2</c:v>
                </c:pt>
                <c:pt idx="221">
                  <c:v>0.1033108950355226</c:v>
                </c:pt>
                <c:pt idx="222">
                  <c:v>0.19193190323200859</c:v>
                </c:pt>
                <c:pt idx="223">
                  <c:v>0.20585207225970548</c:v>
                </c:pt>
                <c:pt idx="224">
                  <c:v>0.23786641692060417</c:v>
                </c:pt>
                <c:pt idx="225">
                  <c:v>0.18224580944651469</c:v>
                </c:pt>
                <c:pt idx="226">
                  <c:v>0.17080135706754129</c:v>
                </c:pt>
                <c:pt idx="227">
                  <c:v>0.13954319951595773</c:v>
                </c:pt>
                <c:pt idx="228">
                  <c:v>6.4717962941740481E-2</c:v>
                </c:pt>
                <c:pt idx="229">
                  <c:v>0.11759235139787672</c:v>
                </c:pt>
                <c:pt idx="230">
                  <c:v>1.9547889915183969E-2</c:v>
                </c:pt>
                <c:pt idx="231">
                  <c:v>-8.3332461846735928E-2</c:v>
                </c:pt>
                <c:pt idx="232">
                  <c:v>-6.6126782328123745E-2</c:v>
                </c:pt>
                <c:pt idx="233">
                  <c:v>-2.0101621621571475E-2</c:v>
                </c:pt>
                <c:pt idx="234">
                  <c:v>5.8756779313426932E-2</c:v>
                </c:pt>
                <c:pt idx="235">
                  <c:v>0.13711799733062646</c:v>
                </c:pt>
                <c:pt idx="236">
                  <c:v>0.17673138547069911</c:v>
                </c:pt>
                <c:pt idx="237">
                  <c:v>0.1842867163497055</c:v>
                </c:pt>
                <c:pt idx="238">
                  <c:v>0.16233614075424407</c:v>
                </c:pt>
                <c:pt idx="239">
                  <c:v>0.18694466271780819</c:v>
                </c:pt>
                <c:pt idx="240">
                  <c:v>0.10943569996048996</c:v>
                </c:pt>
                <c:pt idx="241">
                  <c:v>0.13587567476295082</c:v>
                </c:pt>
                <c:pt idx="242">
                  <c:v>8.670302457571788E-2</c:v>
                </c:pt>
                <c:pt idx="243">
                  <c:v>0.11227311525728734</c:v>
                </c:pt>
                <c:pt idx="244">
                  <c:v>0.23073532052413892</c:v>
                </c:pt>
                <c:pt idx="245">
                  <c:v>0.25163583836943459</c:v>
                </c:pt>
                <c:pt idx="246">
                  <c:v>0.26706915354230132</c:v>
                </c:pt>
                <c:pt idx="247">
                  <c:v>0.32664108707754158</c:v>
                </c:pt>
                <c:pt idx="248">
                  <c:v>0.29713814257594739</c:v>
                </c:pt>
                <c:pt idx="249">
                  <c:v>5.4348140844940662E-2</c:v>
                </c:pt>
                <c:pt idx="250">
                  <c:v>8.3716006231791873E-2</c:v>
                </c:pt>
                <c:pt idx="251">
                  <c:v>0.15407952512431944</c:v>
                </c:pt>
                <c:pt idx="252">
                  <c:v>0.1910184674913209</c:v>
                </c:pt>
                <c:pt idx="253">
                  <c:v>0.2457644103059673</c:v>
                </c:pt>
                <c:pt idx="254">
                  <c:v>0.27326014839129265</c:v>
                </c:pt>
                <c:pt idx="255">
                  <c:v>0.27692726565223591</c:v>
                </c:pt>
                <c:pt idx="256">
                  <c:v>0.32945374447539377</c:v>
                </c:pt>
                <c:pt idx="257">
                  <c:v>0.33570444945525324</c:v>
                </c:pt>
                <c:pt idx="258">
                  <c:v>0.36219696753363584</c:v>
                </c:pt>
                <c:pt idx="259">
                  <c:v>0.35680559674272594</c:v>
                </c:pt>
                <c:pt idx="260">
                  <c:v>0.37853067158958975</c:v>
                </c:pt>
                <c:pt idx="261">
                  <c:v>0.33928776035409625</c:v>
                </c:pt>
                <c:pt idx="262">
                  <c:v>0.38016873445598875</c:v>
                </c:pt>
                <c:pt idx="263">
                  <c:v>0.39085298304724025</c:v>
                </c:pt>
                <c:pt idx="264">
                  <c:v>0.34152466887127009</c:v>
                </c:pt>
                <c:pt idx="265">
                  <c:v>0.29225696979657823</c:v>
                </c:pt>
                <c:pt idx="266">
                  <c:v>0.17463487792391019</c:v>
                </c:pt>
                <c:pt idx="267">
                  <c:v>0.20455836314316622</c:v>
                </c:pt>
                <c:pt idx="268">
                  <c:v>0.28743834892363207</c:v>
                </c:pt>
                <c:pt idx="269">
                  <c:v>0.29164688589663745</c:v>
                </c:pt>
                <c:pt idx="270">
                  <c:v>0.3207314095197904</c:v>
                </c:pt>
                <c:pt idx="271">
                  <c:v>0.29835112676893871</c:v>
                </c:pt>
                <c:pt idx="272">
                  <c:v>0.21103228879089997</c:v>
                </c:pt>
                <c:pt idx="273">
                  <c:v>0.31117208842889754</c:v>
                </c:pt>
                <c:pt idx="274">
                  <c:v>0.29876394717721988</c:v>
                </c:pt>
                <c:pt idx="275">
                  <c:v>0.32879478665412076</c:v>
                </c:pt>
                <c:pt idx="276">
                  <c:v>0.23367844356330147</c:v>
                </c:pt>
                <c:pt idx="277">
                  <c:v>0.21037434084828854</c:v>
                </c:pt>
                <c:pt idx="278">
                  <c:v>0.14138579965953735</c:v>
                </c:pt>
                <c:pt idx="279">
                  <c:v>8.1550037305103906E-2</c:v>
                </c:pt>
                <c:pt idx="280">
                  <c:v>3.5062002064408127E-2</c:v>
                </c:pt>
                <c:pt idx="281">
                  <c:v>-0.14509772152515676</c:v>
                </c:pt>
                <c:pt idx="282">
                  <c:v>-7.1890326629703072E-2</c:v>
                </c:pt>
                <c:pt idx="283">
                  <c:v>-4.9931694957177086E-3</c:v>
                </c:pt>
                <c:pt idx="284">
                  <c:v>8.6708254717061894E-2</c:v>
                </c:pt>
                <c:pt idx="285">
                  <c:v>6.9313568922506619E-2</c:v>
                </c:pt>
                <c:pt idx="286">
                  <c:v>5.7846760936091091E-2</c:v>
                </c:pt>
                <c:pt idx="287">
                  <c:v>4.5578743206660555E-2</c:v>
                </c:pt>
                <c:pt idx="288">
                  <c:v>0.11871878180961559</c:v>
                </c:pt>
                <c:pt idx="289">
                  <c:v>0.11248060526065506</c:v>
                </c:pt>
                <c:pt idx="290">
                  <c:v>0.11429693889749348</c:v>
                </c:pt>
                <c:pt idx="291">
                  <c:v>0.17496309580292291</c:v>
                </c:pt>
                <c:pt idx="292">
                  <c:v>0.11093556501085233</c:v>
                </c:pt>
                <c:pt idx="293">
                  <c:v>1.9902032244732748E-2</c:v>
                </c:pt>
                <c:pt idx="294">
                  <c:v>4.9382415391230339E-3</c:v>
                </c:pt>
                <c:pt idx="295">
                  <c:v>-0.12493640293884711</c:v>
                </c:pt>
                <c:pt idx="296">
                  <c:v>-0.13056273824582298</c:v>
                </c:pt>
                <c:pt idx="297">
                  <c:v>-0.23567123734792306</c:v>
                </c:pt>
                <c:pt idx="298">
                  <c:v>-0.54193476264573448</c:v>
                </c:pt>
                <c:pt idx="299">
                  <c:v>-0.57981894616911589</c:v>
                </c:pt>
                <c:pt idx="300">
                  <c:v>-0.36906185872708974</c:v>
                </c:pt>
                <c:pt idx="301">
                  <c:v>-0.28404560286517633</c:v>
                </c:pt>
                <c:pt idx="302">
                  <c:v>-0.38506322531312698</c:v>
                </c:pt>
                <c:pt idx="303">
                  <c:v>-0.34915189092507459</c:v>
                </c:pt>
                <c:pt idx="304">
                  <c:v>-0.21906530910305388</c:v>
                </c:pt>
                <c:pt idx="305">
                  <c:v>-0.22148432712721178</c:v>
                </c:pt>
                <c:pt idx="306">
                  <c:v>-0.1929036412734968</c:v>
                </c:pt>
                <c:pt idx="307">
                  <c:v>-0.20479533483688561</c:v>
                </c:pt>
                <c:pt idx="308">
                  <c:v>-0.26111521497775447</c:v>
                </c:pt>
                <c:pt idx="309">
                  <c:v>-0.28894516797255809</c:v>
                </c:pt>
                <c:pt idx="310">
                  <c:v>-0.32704481654994799</c:v>
                </c:pt>
                <c:pt idx="311">
                  <c:v>-0.35983858076248421</c:v>
                </c:pt>
                <c:pt idx="312">
                  <c:v>-0.4318804531679592</c:v>
                </c:pt>
                <c:pt idx="313">
                  <c:v>-0.36144305113594655</c:v>
                </c:pt>
                <c:pt idx="314">
                  <c:v>-0.31565558418085038</c:v>
                </c:pt>
                <c:pt idx="315">
                  <c:v>-0.40766482173221874</c:v>
                </c:pt>
                <c:pt idx="316">
                  <c:v>-0.39364387235139908</c:v>
                </c:pt>
                <c:pt idx="317">
                  <c:v>-0.40906987402293327</c:v>
                </c:pt>
                <c:pt idx="318">
                  <c:v>-0.37095451294739412</c:v>
                </c:pt>
                <c:pt idx="319">
                  <c:v>-0.40257559555575062</c:v>
                </c:pt>
                <c:pt idx="320">
                  <c:v>-0.47154814413366219</c:v>
                </c:pt>
                <c:pt idx="321">
                  <c:v>-0.40964460096352395</c:v>
                </c:pt>
                <c:pt idx="322">
                  <c:v>-0.32326676164827317</c:v>
                </c:pt>
                <c:pt idx="323">
                  <c:v>-0.29364527183079803</c:v>
                </c:pt>
                <c:pt idx="324">
                  <c:v>-0.3186044420191334</c:v>
                </c:pt>
                <c:pt idx="325">
                  <c:v>-0.346680166859481</c:v>
                </c:pt>
                <c:pt idx="326">
                  <c:v>-0.48482184893438518</c:v>
                </c:pt>
                <c:pt idx="327">
                  <c:v>-0.44627744776014744</c:v>
                </c:pt>
                <c:pt idx="328">
                  <c:v>-0.56127699326712044</c:v>
                </c:pt>
                <c:pt idx="329">
                  <c:v>-0.59628544710641185</c:v>
                </c:pt>
                <c:pt idx="330">
                  <c:v>-0.49483127127329585</c:v>
                </c:pt>
                <c:pt idx="331">
                  <c:v>-0.36042964491856244</c:v>
                </c:pt>
                <c:pt idx="332">
                  <c:v>-0.27649918199203238</c:v>
                </c:pt>
                <c:pt idx="333">
                  <c:v>-0.20047302028402392</c:v>
                </c:pt>
                <c:pt idx="334">
                  <c:v>-0.20664766400438639</c:v>
                </c:pt>
                <c:pt idx="335">
                  <c:v>-0.22840453115877857</c:v>
                </c:pt>
                <c:pt idx="336">
                  <c:v>-0.28376496387545425</c:v>
                </c:pt>
                <c:pt idx="337">
                  <c:v>-0.32162556762345007</c:v>
                </c:pt>
                <c:pt idx="338">
                  <c:v>-0.25229457369299579</c:v>
                </c:pt>
                <c:pt idx="339">
                  <c:v>-0.26524741494942994</c:v>
                </c:pt>
                <c:pt idx="340">
                  <c:v>-0.18975129264966739</c:v>
                </c:pt>
                <c:pt idx="341">
                  <c:v>-0.15023246172422366</c:v>
                </c:pt>
                <c:pt idx="342">
                  <c:v>-0.18386673169589107</c:v>
                </c:pt>
                <c:pt idx="343">
                  <c:v>-7.6291631922598135E-2</c:v>
                </c:pt>
                <c:pt idx="344">
                  <c:v>3.9727098102971592E-2</c:v>
                </c:pt>
                <c:pt idx="345">
                  <c:v>8.5013783079854299E-2</c:v>
                </c:pt>
                <c:pt idx="346">
                  <c:v>4.6917842607550497E-2</c:v>
                </c:pt>
                <c:pt idx="347">
                  <c:v>8.4359036401006282E-2</c:v>
                </c:pt>
                <c:pt idx="348">
                  <c:v>0.23109823046947708</c:v>
                </c:pt>
                <c:pt idx="349">
                  <c:v>0.24745814983500036</c:v>
                </c:pt>
                <c:pt idx="350">
                  <c:v>0.28926833328773016</c:v>
                </c:pt>
                <c:pt idx="351">
                  <c:v>5.8718136283921751E-3</c:v>
                </c:pt>
                <c:pt idx="352">
                  <c:v>9.356707651220475E-2</c:v>
                </c:pt>
                <c:pt idx="353">
                  <c:v>9.8652246339788974E-2</c:v>
                </c:pt>
                <c:pt idx="354">
                  <c:v>7.2332670894917683E-2</c:v>
                </c:pt>
                <c:pt idx="355">
                  <c:v>9.5944898530210931E-2</c:v>
                </c:pt>
                <c:pt idx="356">
                  <c:v>0.1357341638713665</c:v>
                </c:pt>
                <c:pt idx="357">
                  <c:v>0.21886695024035063</c:v>
                </c:pt>
                <c:pt idx="358">
                  <c:v>0.27829340652489964</c:v>
                </c:pt>
                <c:pt idx="359">
                  <c:v>0.26884364125304661</c:v>
                </c:pt>
                <c:pt idx="360">
                  <c:v>0.21388832699159899</c:v>
                </c:pt>
                <c:pt idx="361">
                  <c:v>0.26157235933827883</c:v>
                </c:pt>
                <c:pt idx="362">
                  <c:v>0.10117287759596438</c:v>
                </c:pt>
                <c:pt idx="363">
                  <c:v>0.12830320953908192</c:v>
                </c:pt>
                <c:pt idx="364">
                  <c:v>0.23752068030279361</c:v>
                </c:pt>
                <c:pt idx="365">
                  <c:v>0.23997848663939525</c:v>
                </c:pt>
                <c:pt idx="366">
                  <c:v>0.2481354468649033</c:v>
                </c:pt>
                <c:pt idx="367">
                  <c:v>0.24044565846959998</c:v>
                </c:pt>
                <c:pt idx="368">
                  <c:v>0.27200115712407769</c:v>
                </c:pt>
                <c:pt idx="369">
                  <c:v>0.26220401791298853</c:v>
                </c:pt>
                <c:pt idx="370">
                  <c:v>0.27340686235456557</c:v>
                </c:pt>
                <c:pt idx="371">
                  <c:v>0.30389868236933193</c:v>
                </c:pt>
                <c:pt idx="372">
                  <c:v>0.31956842228438065</c:v>
                </c:pt>
                <c:pt idx="373">
                  <c:v>0.30406434390058745</c:v>
                </c:pt>
                <c:pt idx="374">
                  <c:v>0.31860798280927538</c:v>
                </c:pt>
                <c:pt idx="375">
                  <c:v>0.32321394222042121</c:v>
                </c:pt>
                <c:pt idx="376">
                  <c:v>0.30397094012457915</c:v>
                </c:pt>
                <c:pt idx="377">
                  <c:v>0.27395734133192651</c:v>
                </c:pt>
                <c:pt idx="378">
                  <c:v>0.28590152441667493</c:v>
                </c:pt>
                <c:pt idx="379">
                  <c:v>0.25335466985283395</c:v>
                </c:pt>
                <c:pt idx="380">
                  <c:v>0.31747742145197311</c:v>
                </c:pt>
                <c:pt idx="381">
                  <c:v>0.39511693165638206</c:v>
                </c:pt>
                <c:pt idx="382">
                  <c:v>0.45624213359941379</c:v>
                </c:pt>
                <c:pt idx="383">
                  <c:v>0.5092190400968013</c:v>
                </c:pt>
                <c:pt idx="384">
                  <c:v>0.5413978586205701</c:v>
                </c:pt>
                <c:pt idx="385">
                  <c:v>0.56263216962505114</c:v>
                </c:pt>
                <c:pt idx="386">
                  <c:v>0.55990954805137827</c:v>
                </c:pt>
                <c:pt idx="387">
                  <c:v>0.64589458487300577</c:v>
                </c:pt>
                <c:pt idx="388">
                  <c:v>0.69516039686211561</c:v>
                </c:pt>
                <c:pt idx="389">
                  <c:v>0.78854542513139902</c:v>
                </c:pt>
                <c:pt idx="390">
                  <c:v>0.84429674754795636</c:v>
                </c:pt>
                <c:pt idx="391">
                  <c:v>0.86473379384052729</c:v>
                </c:pt>
                <c:pt idx="392">
                  <c:v>0.96596631281467937</c:v>
                </c:pt>
                <c:pt idx="393">
                  <c:v>0.9843785222660153</c:v>
                </c:pt>
                <c:pt idx="394">
                  <c:v>0.89270687124002324</c:v>
                </c:pt>
                <c:pt idx="395">
                  <c:v>1.0392559939807406</c:v>
                </c:pt>
                <c:pt idx="396">
                  <c:v>1.1017157595638367</c:v>
                </c:pt>
                <c:pt idx="397">
                  <c:v>1.1213422843111291</c:v>
                </c:pt>
                <c:pt idx="398">
                  <c:v>1.1038863150571054</c:v>
                </c:pt>
                <c:pt idx="399">
                  <c:v>1.1786392556823437</c:v>
                </c:pt>
                <c:pt idx="400">
                  <c:v>1.1680272442014501</c:v>
                </c:pt>
                <c:pt idx="401">
                  <c:v>1.1724419618038149</c:v>
                </c:pt>
                <c:pt idx="402">
                  <c:v>1.1675618517321475</c:v>
                </c:pt>
                <c:pt idx="403">
                  <c:v>1.0667405326052157</c:v>
                </c:pt>
                <c:pt idx="404">
                  <c:v>0.93831501646733395</c:v>
                </c:pt>
                <c:pt idx="405">
                  <c:v>0.97193146912841266</c:v>
                </c:pt>
                <c:pt idx="406">
                  <c:v>0.80014519951968621</c:v>
                </c:pt>
                <c:pt idx="407">
                  <c:v>0.90083030873656034</c:v>
                </c:pt>
                <c:pt idx="408">
                  <c:v>0.89675645026891493</c:v>
                </c:pt>
                <c:pt idx="409">
                  <c:v>0.76135950099840022</c:v>
                </c:pt>
                <c:pt idx="410">
                  <c:v>0.59952110334119135</c:v>
                </c:pt>
                <c:pt idx="411">
                  <c:v>0.63533516489658126</c:v>
                </c:pt>
                <c:pt idx="412">
                  <c:v>0.55666162869396452</c:v>
                </c:pt>
                <c:pt idx="413">
                  <c:v>0.71341813498960471</c:v>
                </c:pt>
                <c:pt idx="414">
                  <c:v>0.73589361343490944</c:v>
                </c:pt>
                <c:pt idx="415">
                  <c:v>0.79727437446512228</c:v>
                </c:pt>
                <c:pt idx="416">
                  <c:v>0.81740533824080641</c:v>
                </c:pt>
                <c:pt idx="417">
                  <c:v>0.81008542257888427</c:v>
                </c:pt>
                <c:pt idx="418">
                  <c:v>0.79198298656499189</c:v>
                </c:pt>
                <c:pt idx="419">
                  <c:v>0.85656697778719737</c:v>
                </c:pt>
                <c:pt idx="420">
                  <c:v>0.83286657824737675</c:v>
                </c:pt>
                <c:pt idx="421">
                  <c:v>0.82775664825758488</c:v>
                </c:pt>
                <c:pt idx="422">
                  <c:v>0.82015657909820616</c:v>
                </c:pt>
                <c:pt idx="423">
                  <c:v>0.85361481272360384</c:v>
                </c:pt>
                <c:pt idx="424">
                  <c:v>0.85718295737097217</c:v>
                </c:pt>
                <c:pt idx="425">
                  <c:v>0.80369223381283517</c:v>
                </c:pt>
                <c:pt idx="426">
                  <c:v>0.84746179775337938</c:v>
                </c:pt>
                <c:pt idx="427">
                  <c:v>0.9177852029096587</c:v>
                </c:pt>
                <c:pt idx="428">
                  <c:v>0.88597526210335564</c:v>
                </c:pt>
                <c:pt idx="429">
                  <c:v>0.93722022632627011</c:v>
                </c:pt>
                <c:pt idx="430">
                  <c:v>0.91687263380689865</c:v>
                </c:pt>
                <c:pt idx="431">
                  <c:v>0.88866166949736991</c:v>
                </c:pt>
                <c:pt idx="432">
                  <c:v>0.74705240867218814</c:v>
                </c:pt>
                <c:pt idx="433">
                  <c:v>0.73247268844116986</c:v>
                </c:pt>
                <c:pt idx="434">
                  <c:v>0.62738431620287338</c:v>
                </c:pt>
                <c:pt idx="435">
                  <c:v>0.33184083923251384</c:v>
                </c:pt>
                <c:pt idx="436">
                  <c:v>0.1651276295403683</c:v>
                </c:pt>
                <c:pt idx="437">
                  <c:v>0.34720315543808233</c:v>
                </c:pt>
                <c:pt idx="438">
                  <c:v>0.46289438414455697</c:v>
                </c:pt>
                <c:pt idx="439">
                  <c:v>0.52248386003950653</c:v>
                </c:pt>
                <c:pt idx="440">
                  <c:v>0.55081294851617146</c:v>
                </c:pt>
                <c:pt idx="441">
                  <c:v>0.48698176824711226</c:v>
                </c:pt>
                <c:pt idx="442">
                  <c:v>0.51833210237237504</c:v>
                </c:pt>
                <c:pt idx="443">
                  <c:v>0.61386003078177209</c:v>
                </c:pt>
                <c:pt idx="444">
                  <c:v>0.64087682664888224</c:v>
                </c:pt>
                <c:pt idx="445">
                  <c:v>0.61345444016443373</c:v>
                </c:pt>
                <c:pt idx="446">
                  <c:v>0.5110950250206292</c:v>
                </c:pt>
                <c:pt idx="447">
                  <c:v>0.56789975631850442</c:v>
                </c:pt>
                <c:pt idx="448">
                  <c:v>0.65561091235551716</c:v>
                </c:pt>
                <c:pt idx="449">
                  <c:v>0.59920165506404022</c:v>
                </c:pt>
                <c:pt idx="450">
                  <c:v>0.66886221196967677</c:v>
                </c:pt>
                <c:pt idx="451">
                  <c:v>0.65190000459454334</c:v>
                </c:pt>
                <c:pt idx="452">
                  <c:v>0.71389087555455299</c:v>
                </c:pt>
                <c:pt idx="453">
                  <c:v>0.74205911554569548</c:v>
                </c:pt>
                <c:pt idx="454">
                  <c:v>0.76852817612781132</c:v>
                </c:pt>
                <c:pt idx="455">
                  <c:v>0.83025560409812771</c:v>
                </c:pt>
                <c:pt idx="456">
                  <c:v>0.83483606884592332</c:v>
                </c:pt>
                <c:pt idx="457">
                  <c:v>0.85796002399437787</c:v>
                </c:pt>
                <c:pt idx="458">
                  <c:v>0.87034113351911779</c:v>
                </c:pt>
                <c:pt idx="459">
                  <c:v>0.9010770847764884</c:v>
                </c:pt>
                <c:pt idx="460">
                  <c:v>0.89438882507532425</c:v>
                </c:pt>
                <c:pt idx="461">
                  <c:v>0.87959505356886636</c:v>
                </c:pt>
                <c:pt idx="462">
                  <c:v>0.79237700207657857</c:v>
                </c:pt>
                <c:pt idx="463">
                  <c:v>0.83964685556715191</c:v>
                </c:pt>
                <c:pt idx="464">
                  <c:v>0.80371393655339451</c:v>
                </c:pt>
                <c:pt idx="465">
                  <c:v>0.80881806922043298</c:v>
                </c:pt>
                <c:pt idx="466">
                  <c:v>0.82921867361022583</c:v>
                </c:pt>
                <c:pt idx="467">
                  <c:v>0.85749794239223709</c:v>
                </c:pt>
                <c:pt idx="468">
                  <c:v>0.88802924337933176</c:v>
                </c:pt>
                <c:pt idx="469">
                  <c:v>0.89936788881491614</c:v>
                </c:pt>
                <c:pt idx="470">
                  <c:v>0.90396126526080822</c:v>
                </c:pt>
                <c:pt idx="471">
                  <c:v>0.96013496921853703</c:v>
                </c:pt>
                <c:pt idx="472">
                  <c:v>0.95070432568147423</c:v>
                </c:pt>
                <c:pt idx="473">
                  <c:v>0.94803600306624558</c:v>
                </c:pt>
                <c:pt idx="474">
                  <c:v>0.98579095020441576</c:v>
                </c:pt>
                <c:pt idx="475">
                  <c:v>0.85535896615147911</c:v>
                </c:pt>
                <c:pt idx="476">
                  <c:v>0.91781798094476175</c:v>
                </c:pt>
                <c:pt idx="477">
                  <c:v>0.92505890210288699</c:v>
                </c:pt>
                <c:pt idx="478">
                  <c:v>0.93682660969893083</c:v>
                </c:pt>
                <c:pt idx="479">
                  <c:v>0.98061463459060905</c:v>
                </c:pt>
                <c:pt idx="480">
                  <c:v>0.7763102375402231</c:v>
                </c:pt>
                <c:pt idx="481">
                  <c:v>0.91527320503712817</c:v>
                </c:pt>
                <c:pt idx="482">
                  <c:v>0.96786009976274778</c:v>
                </c:pt>
                <c:pt idx="483">
                  <c:v>1.043057110658999</c:v>
                </c:pt>
                <c:pt idx="484">
                  <c:v>1.0665215939679826</c:v>
                </c:pt>
                <c:pt idx="485">
                  <c:v>1.1065281063041739</c:v>
                </c:pt>
                <c:pt idx="486">
                  <c:v>1.1301830927052383</c:v>
                </c:pt>
                <c:pt idx="487">
                  <c:v>1.1504858212706464</c:v>
                </c:pt>
                <c:pt idx="488">
                  <c:v>1.0440931639921875</c:v>
                </c:pt>
                <c:pt idx="489">
                  <c:v>0.88247393072894509</c:v>
                </c:pt>
                <c:pt idx="490">
                  <c:v>0.85623113231204817</c:v>
                </c:pt>
                <c:pt idx="491">
                  <c:v>0.86058439737616821</c:v>
                </c:pt>
                <c:pt idx="492">
                  <c:v>0.84673974124439555</c:v>
                </c:pt>
                <c:pt idx="493">
                  <c:v>0.91601963183103097</c:v>
                </c:pt>
                <c:pt idx="494">
                  <c:v>0.91185170778466551</c:v>
                </c:pt>
                <c:pt idx="495">
                  <c:v>0.96621236859130422</c:v>
                </c:pt>
                <c:pt idx="496">
                  <c:v>1.0375388074116496</c:v>
                </c:pt>
                <c:pt idx="497">
                  <c:v>1.0690587222939834</c:v>
                </c:pt>
                <c:pt idx="498">
                  <c:v>1.094222804118139</c:v>
                </c:pt>
                <c:pt idx="499">
                  <c:v>1.151920887277313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708799"/>
        <c:axId val="576781695"/>
      </c:lineChart>
      <c:lineChart>
        <c:grouping val="standard"/>
        <c:varyColors val="0"/>
        <c:ser>
          <c:idx val="1"/>
          <c:order val="1"/>
          <c:tx>
            <c:strRef>
              <c:f>Sheet3!$P$8</c:f>
              <c:strCache>
                <c:ptCount val="1"/>
                <c:pt idx="0">
                  <c:v>q ex IP 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Sheet3!$A$9:$A$508</c:f>
              <c:numCache>
                <c:formatCode>General</c:formatCode>
                <c:ptCount val="500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  <c:pt idx="496">
                  <c:v>2024</c:v>
                </c:pt>
              </c:numCache>
            </c:numRef>
          </c:cat>
          <c:val>
            <c:numRef>
              <c:f>Sheet3!$P$9:$P$508</c:f>
              <c:numCache>
                <c:formatCode>0.00</c:formatCode>
                <c:ptCount val="500"/>
                <c:pt idx="0">
                  <c:v>-3.0776362629441889E-2</c:v>
                </c:pt>
                <c:pt idx="1">
                  <c:v>-0.10361751303221356</c:v>
                </c:pt>
                <c:pt idx="2">
                  <c:v>-0.12067369768779423</c:v>
                </c:pt>
                <c:pt idx="3">
                  <c:v>4.1913443534468589E-2</c:v>
                </c:pt>
                <c:pt idx="4">
                  <c:v>0.16411069110127352</c:v>
                </c:pt>
                <c:pt idx="5">
                  <c:v>0.28131143563287753</c:v>
                </c:pt>
                <c:pt idx="6">
                  <c:v>0.21410052755630998</c:v>
                </c:pt>
                <c:pt idx="7">
                  <c:v>0.20128772376486689</c:v>
                </c:pt>
                <c:pt idx="8">
                  <c:v>0.33247136068206856</c:v>
                </c:pt>
                <c:pt idx="9">
                  <c:v>0.33940540047111145</c:v>
                </c:pt>
                <c:pt idx="10">
                  <c:v>0.37237888666429686</c:v>
                </c:pt>
                <c:pt idx="11">
                  <c:v>0.25993008876869123</c:v>
                </c:pt>
                <c:pt idx="12">
                  <c:v>0.25738761034041907</c:v>
                </c:pt>
                <c:pt idx="13">
                  <c:v>0.12407062768112424</c:v>
                </c:pt>
                <c:pt idx="14">
                  <c:v>4.9511735254390704E-3</c:v>
                </c:pt>
                <c:pt idx="15">
                  <c:v>5.5142847384089394E-3</c:v>
                </c:pt>
                <c:pt idx="16">
                  <c:v>6.230319941971027E-2</c:v>
                </c:pt>
                <c:pt idx="17">
                  <c:v>6.1549107496611716E-2</c:v>
                </c:pt>
                <c:pt idx="18">
                  <c:v>0.17347565678517987</c:v>
                </c:pt>
                <c:pt idx="19">
                  <c:v>0.28776261671194203</c:v>
                </c:pt>
                <c:pt idx="20">
                  <c:v>0.36906335456178407</c:v>
                </c:pt>
                <c:pt idx="21">
                  <c:v>0.30216094463455112</c:v>
                </c:pt>
                <c:pt idx="22">
                  <c:v>0.35720678823977714</c:v>
                </c:pt>
                <c:pt idx="23">
                  <c:v>0.37483140746502264</c:v>
                </c:pt>
                <c:pt idx="24">
                  <c:v>0.32417622694926651</c:v>
                </c:pt>
                <c:pt idx="25">
                  <c:v>0.2733519616494568</c:v>
                </c:pt>
                <c:pt idx="26">
                  <c:v>0.32619556995106352</c:v>
                </c:pt>
                <c:pt idx="27">
                  <c:v>0.28485295116697379</c:v>
                </c:pt>
                <c:pt idx="28">
                  <c:v>0.10780365775875093</c:v>
                </c:pt>
                <c:pt idx="29">
                  <c:v>2.8114114755362046E-2</c:v>
                </c:pt>
                <c:pt idx="30">
                  <c:v>-3.9304289967621781E-2</c:v>
                </c:pt>
                <c:pt idx="31">
                  <c:v>-0.18113367139362568</c:v>
                </c:pt>
                <c:pt idx="32">
                  <c:v>-0.10561354648618523</c:v>
                </c:pt>
                <c:pt idx="33">
                  <c:v>1.5224085478582616E-3</c:v>
                </c:pt>
                <c:pt idx="34">
                  <c:v>6.9496987497525739E-2</c:v>
                </c:pt>
                <c:pt idx="35">
                  <c:v>0.17048453595097379</c:v>
                </c:pt>
                <c:pt idx="36">
                  <c:v>0.13023298100111055</c:v>
                </c:pt>
                <c:pt idx="37">
                  <c:v>0.2180002032638928</c:v>
                </c:pt>
                <c:pt idx="38">
                  <c:v>0.25074512987426895</c:v>
                </c:pt>
                <c:pt idx="39">
                  <c:v>0.25524182954091146</c:v>
                </c:pt>
                <c:pt idx="40">
                  <c:v>0.25809979375035019</c:v>
                </c:pt>
                <c:pt idx="41">
                  <c:v>0.15524192161232575</c:v>
                </c:pt>
                <c:pt idx="42">
                  <c:v>0.12174221632184151</c:v>
                </c:pt>
                <c:pt idx="43">
                  <c:v>0.1250850665641374</c:v>
                </c:pt>
                <c:pt idx="44">
                  <c:v>0.1505366022670499</c:v>
                </c:pt>
                <c:pt idx="45">
                  <c:v>0.1848851851755316</c:v>
                </c:pt>
                <c:pt idx="46">
                  <c:v>7.3214888520769489E-2</c:v>
                </c:pt>
                <c:pt idx="47">
                  <c:v>0.12021431923921952</c:v>
                </c:pt>
                <c:pt idx="48">
                  <c:v>0.1606203391513901</c:v>
                </c:pt>
                <c:pt idx="49">
                  <c:v>0.18060947390089455</c:v>
                </c:pt>
                <c:pt idx="50">
                  <c:v>0.19983668485301337</c:v>
                </c:pt>
                <c:pt idx="51">
                  <c:v>0.14043984558149061</c:v>
                </c:pt>
                <c:pt idx="52">
                  <c:v>0.16153246815217687</c:v>
                </c:pt>
                <c:pt idx="53">
                  <c:v>6.4138575460400915E-2</c:v>
                </c:pt>
                <c:pt idx="54">
                  <c:v>9.6708716360999369E-2</c:v>
                </c:pt>
                <c:pt idx="55">
                  <c:v>2.1133330690263713E-2</c:v>
                </c:pt>
                <c:pt idx="56">
                  <c:v>-8.4116413493467712E-3</c:v>
                </c:pt>
                <c:pt idx="57">
                  <c:v>-3.5583609790362125E-2</c:v>
                </c:pt>
                <c:pt idx="58">
                  <c:v>-9.6579120425921566E-2</c:v>
                </c:pt>
                <c:pt idx="59">
                  <c:v>-0.14453611893425544</c:v>
                </c:pt>
                <c:pt idx="60">
                  <c:v>-8.2172733487618249E-2</c:v>
                </c:pt>
                <c:pt idx="61">
                  <c:v>-5.223191009863079E-2</c:v>
                </c:pt>
                <c:pt idx="62">
                  <c:v>-7.3505875041580404E-3</c:v>
                </c:pt>
                <c:pt idx="63">
                  <c:v>5.4554663179870136E-2</c:v>
                </c:pt>
                <c:pt idx="64">
                  <c:v>-5.0787688451140206E-2</c:v>
                </c:pt>
                <c:pt idx="65">
                  <c:v>-9.686035320707917E-2</c:v>
                </c:pt>
                <c:pt idx="66">
                  <c:v>-0.12566680260046204</c:v>
                </c:pt>
                <c:pt idx="67">
                  <c:v>-0.17210063317307156</c:v>
                </c:pt>
                <c:pt idx="68">
                  <c:v>-0.30012847695853329</c:v>
                </c:pt>
                <c:pt idx="69">
                  <c:v>-0.40535584562921928</c:v>
                </c:pt>
                <c:pt idx="70">
                  <c:v>-0.5831396477308779</c:v>
                </c:pt>
                <c:pt idx="71">
                  <c:v>-0.82636313163506925</c:v>
                </c:pt>
                <c:pt idx="72">
                  <c:v>-0.77859336807889967</c:v>
                </c:pt>
                <c:pt idx="73">
                  <c:v>-0.8040311309871615</c:v>
                </c:pt>
                <c:pt idx="74">
                  <c:v>-0.83829817855149025</c:v>
                </c:pt>
                <c:pt idx="75">
                  <c:v>-0.8358857814302354</c:v>
                </c:pt>
                <c:pt idx="76">
                  <c:v>-0.80945723152706628</c:v>
                </c:pt>
                <c:pt idx="77">
                  <c:v>-0.72254147470396868</c:v>
                </c:pt>
                <c:pt idx="78">
                  <c:v>-0.78207287394541192</c:v>
                </c:pt>
                <c:pt idx="79">
                  <c:v>-0.82832760514034742</c:v>
                </c:pt>
                <c:pt idx="80">
                  <c:v>-0.77871908158072389</c:v>
                </c:pt>
                <c:pt idx="81">
                  <c:v>-0.87700628803086578</c:v>
                </c:pt>
                <c:pt idx="82">
                  <c:v>-0.89108853504065899</c:v>
                </c:pt>
                <c:pt idx="83">
                  <c:v>-1.043443993765679</c:v>
                </c:pt>
                <c:pt idx="84">
                  <c:v>-0.9894979742983967</c:v>
                </c:pt>
                <c:pt idx="85">
                  <c:v>-0.99598929298765415</c:v>
                </c:pt>
                <c:pt idx="86">
                  <c:v>-0.94230691142438339</c:v>
                </c:pt>
                <c:pt idx="87">
                  <c:v>-0.79500457864308927</c:v>
                </c:pt>
                <c:pt idx="88">
                  <c:v>-0.79711401648933267</c:v>
                </c:pt>
                <c:pt idx="89">
                  <c:v>-0.70305185792820102</c:v>
                </c:pt>
                <c:pt idx="90">
                  <c:v>-0.62701186568722345</c:v>
                </c:pt>
                <c:pt idx="91">
                  <c:v>-0.65202684672028921</c:v>
                </c:pt>
                <c:pt idx="92">
                  <c:v>-0.49164245185358607</c:v>
                </c:pt>
                <c:pt idx="93">
                  <c:v>-0.63700349865380068</c:v>
                </c:pt>
                <c:pt idx="94">
                  <c:v>-0.68208059748952565</c:v>
                </c:pt>
                <c:pt idx="95">
                  <c:v>-0.65572409619972349</c:v>
                </c:pt>
                <c:pt idx="96">
                  <c:v>-0.66645510828336607</c:v>
                </c:pt>
                <c:pt idx="97">
                  <c:v>-0.67635467814742034</c:v>
                </c:pt>
                <c:pt idx="98">
                  <c:v>-0.60879337082383955</c:v>
                </c:pt>
                <c:pt idx="99">
                  <c:v>-0.51677292112212503</c:v>
                </c:pt>
                <c:pt idx="100">
                  <c:v>-0.46985938340100647</c:v>
                </c:pt>
                <c:pt idx="101">
                  <c:v>-0.43847185888483303</c:v>
                </c:pt>
                <c:pt idx="102">
                  <c:v>-0.38206345673220493</c:v>
                </c:pt>
                <c:pt idx="103">
                  <c:v>-0.30996550040409532</c:v>
                </c:pt>
                <c:pt idx="104">
                  <c:v>-0.39365349612506778</c:v>
                </c:pt>
                <c:pt idx="105">
                  <c:v>-0.37272345512385169</c:v>
                </c:pt>
                <c:pt idx="106">
                  <c:v>-0.28162604225533405</c:v>
                </c:pt>
                <c:pt idx="107">
                  <c:v>-0.27306468183282662</c:v>
                </c:pt>
                <c:pt idx="108">
                  <c:v>-0.26387858100321815</c:v>
                </c:pt>
                <c:pt idx="109">
                  <c:v>-0.19429014805707207</c:v>
                </c:pt>
                <c:pt idx="110">
                  <c:v>-6.6673601915836295E-2</c:v>
                </c:pt>
                <c:pt idx="111">
                  <c:v>-3.7808159236097427E-2</c:v>
                </c:pt>
                <c:pt idx="112">
                  <c:v>4.6499726835172728E-3</c:v>
                </c:pt>
                <c:pt idx="113">
                  <c:v>4.3826304519641548E-2</c:v>
                </c:pt>
                <c:pt idx="114">
                  <c:v>0.14877529836088307</c:v>
                </c:pt>
                <c:pt idx="115">
                  <c:v>0.23604455088294096</c:v>
                </c:pt>
                <c:pt idx="116">
                  <c:v>0.75206967215532283</c:v>
                </c:pt>
                <c:pt idx="117">
                  <c:v>0.77519324130691158</c:v>
                </c:pt>
                <c:pt idx="118">
                  <c:v>0.95018899868630835</c:v>
                </c:pt>
                <c:pt idx="119">
                  <c:v>0.5652113482826373</c:v>
                </c:pt>
                <c:pt idx="120">
                  <c:v>0.29705131906436311</c:v>
                </c:pt>
                <c:pt idx="121">
                  <c:v>0.21804192755580776</c:v>
                </c:pt>
                <c:pt idx="122">
                  <c:v>0.2113898016917744</c:v>
                </c:pt>
                <c:pt idx="123">
                  <c:v>-5.1949965801234149E-2</c:v>
                </c:pt>
                <c:pt idx="124">
                  <c:v>0.11417798181554729</c:v>
                </c:pt>
                <c:pt idx="125">
                  <c:v>-9.2952353469265808E-2</c:v>
                </c:pt>
                <c:pt idx="126">
                  <c:v>-0.22423439747323642</c:v>
                </c:pt>
                <c:pt idx="127">
                  <c:v>-0.53328782514886974</c:v>
                </c:pt>
                <c:pt idx="128">
                  <c:v>-0.45645829208933592</c:v>
                </c:pt>
                <c:pt idx="129">
                  <c:v>-0.98324235378071756</c:v>
                </c:pt>
                <c:pt idx="130">
                  <c:v>-0.41136146226972342</c:v>
                </c:pt>
                <c:pt idx="131">
                  <c:v>-0.57959185286559722</c:v>
                </c:pt>
                <c:pt idx="132">
                  <c:v>-0.73278957969274683</c:v>
                </c:pt>
                <c:pt idx="133">
                  <c:v>-0.210993028645523</c:v>
                </c:pt>
                <c:pt idx="134">
                  <c:v>-0.18243452423538731</c:v>
                </c:pt>
                <c:pt idx="135">
                  <c:v>-0.23127240518672354</c:v>
                </c:pt>
                <c:pt idx="136">
                  <c:v>-0.14938564403345816</c:v>
                </c:pt>
                <c:pt idx="137">
                  <c:v>-0.22609787483309202</c:v>
                </c:pt>
                <c:pt idx="138">
                  <c:v>-0.33816701635773883</c:v>
                </c:pt>
                <c:pt idx="139">
                  <c:v>-0.29556771736157339</c:v>
                </c:pt>
                <c:pt idx="140">
                  <c:v>-0.41030472516380639</c:v>
                </c:pt>
                <c:pt idx="141">
                  <c:v>-0.22893771359277598</c:v>
                </c:pt>
                <c:pt idx="142">
                  <c:v>-9.5295934578736474E-2</c:v>
                </c:pt>
                <c:pt idx="143">
                  <c:v>1.716119659737389E-2</c:v>
                </c:pt>
                <c:pt idx="144">
                  <c:v>0.16091849177328385</c:v>
                </c:pt>
                <c:pt idx="145">
                  <c:v>0.13018803413752164</c:v>
                </c:pt>
                <c:pt idx="146">
                  <c:v>0.19986810272496719</c:v>
                </c:pt>
                <c:pt idx="147">
                  <c:v>0.24238319535610825</c:v>
                </c:pt>
                <c:pt idx="148">
                  <c:v>0.25517372498269192</c:v>
                </c:pt>
                <c:pt idx="149">
                  <c:v>8.592187992654618E-2</c:v>
                </c:pt>
                <c:pt idx="150">
                  <c:v>-2.1941613322099124E-2</c:v>
                </c:pt>
                <c:pt idx="151">
                  <c:v>-0.3100220540319214</c:v>
                </c:pt>
                <c:pt idx="152">
                  <c:v>-0.36699561777485035</c:v>
                </c:pt>
                <c:pt idx="153">
                  <c:v>-0.37569920190492428</c:v>
                </c:pt>
                <c:pt idx="154">
                  <c:v>-0.23416942261345386</c:v>
                </c:pt>
                <c:pt idx="155">
                  <c:v>-0.15616311916688502</c:v>
                </c:pt>
                <c:pt idx="156">
                  <c:v>-0.1767815986229983</c:v>
                </c:pt>
                <c:pt idx="157">
                  <c:v>-0.26299804498322416</c:v>
                </c:pt>
                <c:pt idx="158">
                  <c:v>-0.15767824771155531</c:v>
                </c:pt>
                <c:pt idx="159">
                  <c:v>-0.19500963235428548</c:v>
                </c:pt>
                <c:pt idx="160">
                  <c:v>-0.23900954533709373</c:v>
                </c:pt>
                <c:pt idx="161">
                  <c:v>-0.48999853832191281</c:v>
                </c:pt>
                <c:pt idx="162">
                  <c:v>-0.4175314357456707</c:v>
                </c:pt>
                <c:pt idx="163">
                  <c:v>-0.44868658048078053</c:v>
                </c:pt>
                <c:pt idx="164">
                  <c:v>-0.52032279726259456</c:v>
                </c:pt>
                <c:pt idx="165">
                  <c:v>-0.58397382881921645</c:v>
                </c:pt>
                <c:pt idx="166">
                  <c:v>-0.57845007669130188</c:v>
                </c:pt>
                <c:pt idx="167">
                  <c:v>-0.77530956544707119</c:v>
                </c:pt>
                <c:pt idx="168">
                  <c:v>-0.79867272724410698</c:v>
                </c:pt>
                <c:pt idx="169">
                  <c:v>-0.80612476838398162</c:v>
                </c:pt>
                <c:pt idx="170">
                  <c:v>-0.78994985626413339</c:v>
                </c:pt>
                <c:pt idx="171">
                  <c:v>-0.72195072142494254</c:v>
                </c:pt>
                <c:pt idx="172">
                  <c:v>-0.57655278426140444</c:v>
                </c:pt>
                <c:pt idx="173">
                  <c:v>-0.49688798650042415</c:v>
                </c:pt>
                <c:pt idx="174">
                  <c:v>-0.5152366495179117</c:v>
                </c:pt>
                <c:pt idx="175">
                  <c:v>-0.56783524422645248</c:v>
                </c:pt>
                <c:pt idx="176">
                  <c:v>-0.52237048604997671</c:v>
                </c:pt>
                <c:pt idx="177">
                  <c:v>-0.48811937721188131</c:v>
                </c:pt>
                <c:pt idx="178">
                  <c:v>-0.50530282616778854</c:v>
                </c:pt>
                <c:pt idx="179">
                  <c:v>-0.47789667157728694</c:v>
                </c:pt>
                <c:pt idx="180">
                  <c:v>-0.47745204238885769</c:v>
                </c:pt>
                <c:pt idx="181">
                  <c:v>-0.42510044660383756</c:v>
                </c:pt>
                <c:pt idx="182">
                  <c:v>-0.40348697411965734</c:v>
                </c:pt>
                <c:pt idx="183">
                  <c:v>-0.3397745832996612</c:v>
                </c:pt>
                <c:pt idx="184">
                  <c:v>-0.35372022966674982</c:v>
                </c:pt>
                <c:pt idx="185">
                  <c:v>-0.31422685240812198</c:v>
                </c:pt>
                <c:pt idx="186">
                  <c:v>-0.5406164657219612</c:v>
                </c:pt>
                <c:pt idx="187">
                  <c:v>-0.55597519386842564</c:v>
                </c:pt>
                <c:pt idx="188">
                  <c:v>-0.62147730929159795</c:v>
                </c:pt>
                <c:pt idx="189">
                  <c:v>-0.6811168319954386</c:v>
                </c:pt>
                <c:pt idx="190">
                  <c:v>-0.70329289716931287</c:v>
                </c:pt>
                <c:pt idx="191">
                  <c:v>-0.74086622823382231</c:v>
                </c:pt>
                <c:pt idx="192">
                  <c:v>-0.82692973377875334</c:v>
                </c:pt>
                <c:pt idx="193">
                  <c:v>-0.68604081131346439</c:v>
                </c:pt>
                <c:pt idx="194">
                  <c:v>-0.77210535704359406</c:v>
                </c:pt>
                <c:pt idx="195">
                  <c:v>-0.82948333673621177</c:v>
                </c:pt>
                <c:pt idx="196">
                  <c:v>-0.84761294834696832</c:v>
                </c:pt>
                <c:pt idx="197">
                  <c:v>-0.92065924413272193</c:v>
                </c:pt>
                <c:pt idx="198">
                  <c:v>-0.82524077013033104</c:v>
                </c:pt>
                <c:pt idx="199">
                  <c:v>-0.76745638173724751</c:v>
                </c:pt>
                <c:pt idx="200">
                  <c:v>-0.73461121561999843</c:v>
                </c:pt>
                <c:pt idx="201">
                  <c:v>-0.67664601529429014</c:v>
                </c:pt>
                <c:pt idx="202">
                  <c:v>-0.67741011752993785</c:v>
                </c:pt>
                <c:pt idx="203">
                  <c:v>-0.66129688276791776</c:v>
                </c:pt>
                <c:pt idx="204">
                  <c:v>-0.60280199857361105</c:v>
                </c:pt>
                <c:pt idx="205">
                  <c:v>-0.63263534325390558</c:v>
                </c:pt>
                <c:pt idx="206">
                  <c:v>-0.57232476442725577</c:v>
                </c:pt>
                <c:pt idx="207">
                  <c:v>-0.60014079961623468</c:v>
                </c:pt>
                <c:pt idx="208">
                  <c:v>-0.71010068123409242</c:v>
                </c:pt>
                <c:pt idx="209">
                  <c:v>-0.6983857659174737</c:v>
                </c:pt>
                <c:pt idx="210">
                  <c:v>-0.69391361911088989</c:v>
                </c:pt>
                <c:pt idx="211">
                  <c:v>-0.65598062839415272</c:v>
                </c:pt>
                <c:pt idx="212">
                  <c:v>-0.70243006875842506</c:v>
                </c:pt>
                <c:pt idx="213">
                  <c:v>-0.81151267444699071</c:v>
                </c:pt>
                <c:pt idx="214">
                  <c:v>-0.87310479829913556</c:v>
                </c:pt>
                <c:pt idx="215">
                  <c:v>-0.72183988198258175</c:v>
                </c:pt>
                <c:pt idx="216">
                  <c:v>-0.61757777605161657</c:v>
                </c:pt>
                <c:pt idx="217">
                  <c:v>-0.48294734028142622</c:v>
                </c:pt>
                <c:pt idx="218">
                  <c:v>-0.31944887469313094</c:v>
                </c:pt>
                <c:pt idx="219">
                  <c:v>-0.29783636716702633</c:v>
                </c:pt>
                <c:pt idx="220">
                  <c:v>-0.25487377224223423</c:v>
                </c:pt>
                <c:pt idx="221">
                  <c:v>-9.3407047789450165E-2</c:v>
                </c:pt>
                <c:pt idx="222">
                  <c:v>-1.0759711803263822E-2</c:v>
                </c:pt>
                <c:pt idx="223">
                  <c:v>-2.2927449848790832E-2</c:v>
                </c:pt>
                <c:pt idx="224">
                  <c:v>5.3773149750684632E-2</c:v>
                </c:pt>
                <c:pt idx="225">
                  <c:v>-3.4403343430344652E-2</c:v>
                </c:pt>
                <c:pt idx="226">
                  <c:v>-0.11825583703066075</c:v>
                </c:pt>
                <c:pt idx="227">
                  <c:v>5.356901471808187E-3</c:v>
                </c:pt>
                <c:pt idx="228">
                  <c:v>-0.1236339271916248</c:v>
                </c:pt>
                <c:pt idx="229">
                  <c:v>-1.6504316837168576E-2</c:v>
                </c:pt>
                <c:pt idx="230">
                  <c:v>-0.22176358502787846</c:v>
                </c:pt>
                <c:pt idx="231">
                  <c:v>-0.2206071549023832</c:v>
                </c:pt>
                <c:pt idx="232">
                  <c:v>-0.12456264876607159</c:v>
                </c:pt>
                <c:pt idx="233">
                  <c:v>-2.2122279827511554E-2</c:v>
                </c:pt>
                <c:pt idx="234">
                  <c:v>0.1719680021451272</c:v>
                </c:pt>
                <c:pt idx="235">
                  <c:v>0.25287285935967085</c:v>
                </c:pt>
                <c:pt idx="236">
                  <c:v>0.27893780120912171</c:v>
                </c:pt>
                <c:pt idx="237">
                  <c:v>0.3481289098170865</c:v>
                </c:pt>
                <c:pt idx="238">
                  <c:v>0.28510346598737285</c:v>
                </c:pt>
                <c:pt idx="239">
                  <c:v>0.41537598146364002</c:v>
                </c:pt>
                <c:pt idx="240">
                  <c:v>0.26393842094776498</c:v>
                </c:pt>
                <c:pt idx="241">
                  <c:v>0.31069294277178328</c:v>
                </c:pt>
                <c:pt idx="242">
                  <c:v>0.13524140425300429</c:v>
                </c:pt>
                <c:pt idx="243">
                  <c:v>0.41793268948914664</c:v>
                </c:pt>
                <c:pt idx="244">
                  <c:v>0.69086413968518157</c:v>
                </c:pt>
                <c:pt idx="245">
                  <c:v>0.66774943740931847</c:v>
                </c:pt>
                <c:pt idx="246">
                  <c:v>0.7204481428051408</c:v>
                </c:pt>
                <c:pt idx="247">
                  <c:v>0.80108793978641701</c:v>
                </c:pt>
                <c:pt idx="248">
                  <c:v>0.75135860875010585</c:v>
                </c:pt>
                <c:pt idx="249">
                  <c:v>0.48560599995966908</c:v>
                </c:pt>
                <c:pt idx="250">
                  <c:v>0.51329951935141793</c:v>
                </c:pt>
                <c:pt idx="251">
                  <c:v>0.69605974919980773</c:v>
                </c:pt>
                <c:pt idx="252">
                  <c:v>0.72617685438492119</c:v>
                </c:pt>
                <c:pt idx="253">
                  <c:v>0.74795442512616717</c:v>
                </c:pt>
                <c:pt idx="254">
                  <c:v>0.75964461013321971</c:v>
                </c:pt>
                <c:pt idx="255">
                  <c:v>0.70819799680943651</c:v>
                </c:pt>
                <c:pt idx="256">
                  <c:v>0.73544049379478404</c:v>
                </c:pt>
                <c:pt idx="257">
                  <c:v>0.72896142399401853</c:v>
                </c:pt>
                <c:pt idx="258">
                  <c:v>0.73379215242070606</c:v>
                </c:pt>
                <c:pt idx="259">
                  <c:v>0.75404008548834978</c:v>
                </c:pt>
                <c:pt idx="260">
                  <c:v>0.74888598558910568</c:v>
                </c:pt>
                <c:pt idx="261">
                  <c:v>0.68834657278388245</c:v>
                </c:pt>
                <c:pt idx="262">
                  <c:v>0.73955665650211611</c:v>
                </c:pt>
                <c:pt idx="263">
                  <c:v>0.73438030582092928</c:v>
                </c:pt>
                <c:pt idx="264">
                  <c:v>0.68648164214245488</c:v>
                </c:pt>
                <c:pt idx="265">
                  <c:v>0.59930766606730046</c:v>
                </c:pt>
                <c:pt idx="266">
                  <c:v>0.48139498407692638</c:v>
                </c:pt>
                <c:pt idx="267">
                  <c:v>0.49956631411857122</c:v>
                </c:pt>
                <c:pt idx="268">
                  <c:v>0.59766222055897922</c:v>
                </c:pt>
                <c:pt idx="269">
                  <c:v>0.59856611078846322</c:v>
                </c:pt>
                <c:pt idx="270">
                  <c:v>0.61680942197796873</c:v>
                </c:pt>
                <c:pt idx="271">
                  <c:v>0.62971991181262821</c:v>
                </c:pt>
                <c:pt idx="272">
                  <c:v>0.52455395104629732</c:v>
                </c:pt>
                <c:pt idx="273">
                  <c:v>0.59313713497171516</c:v>
                </c:pt>
                <c:pt idx="274">
                  <c:v>0.5651800200767183</c:v>
                </c:pt>
                <c:pt idx="275">
                  <c:v>0.66671980187238633</c:v>
                </c:pt>
                <c:pt idx="276">
                  <c:v>0.58919255862718956</c:v>
                </c:pt>
                <c:pt idx="277">
                  <c:v>0.525974142230206</c:v>
                </c:pt>
                <c:pt idx="278">
                  <c:v>0.45946352713047639</c:v>
                </c:pt>
                <c:pt idx="279">
                  <c:v>0.36933506470707733</c:v>
                </c:pt>
                <c:pt idx="280">
                  <c:v>0.30815052589743047</c:v>
                </c:pt>
                <c:pt idx="281">
                  <c:v>6.1194214146364015E-2</c:v>
                </c:pt>
                <c:pt idx="282">
                  <c:v>0.19166463315998378</c:v>
                </c:pt>
                <c:pt idx="283">
                  <c:v>0.25244391887680678</c:v>
                </c:pt>
                <c:pt idx="284">
                  <c:v>0.30144688400232533</c:v>
                </c:pt>
                <c:pt idx="285">
                  <c:v>0.27277210913933148</c:v>
                </c:pt>
                <c:pt idx="286">
                  <c:v>0.21938119262043901</c:v>
                </c:pt>
                <c:pt idx="287">
                  <c:v>0.25390194173461955</c:v>
                </c:pt>
                <c:pt idx="288">
                  <c:v>0.26061704273771225</c:v>
                </c:pt>
                <c:pt idx="289">
                  <c:v>0.23563888600500282</c:v>
                </c:pt>
                <c:pt idx="290">
                  <c:v>0.2286861766448921</c:v>
                </c:pt>
                <c:pt idx="291">
                  <c:v>0.3031698939947578</c:v>
                </c:pt>
                <c:pt idx="292">
                  <c:v>0.21023192762899695</c:v>
                </c:pt>
                <c:pt idx="293">
                  <c:v>0.10811349585622691</c:v>
                </c:pt>
                <c:pt idx="294">
                  <c:v>0.11563766053118729</c:v>
                </c:pt>
                <c:pt idx="295">
                  <c:v>-8.3851002518311263E-2</c:v>
                </c:pt>
                <c:pt idx="296">
                  <c:v>-0.16232466822816977</c:v>
                </c:pt>
                <c:pt idx="297">
                  <c:v>-0.29380278877094057</c:v>
                </c:pt>
                <c:pt idx="298">
                  <c:v>-0.63738284675990031</c:v>
                </c:pt>
                <c:pt idx="299">
                  <c:v>-0.73902972827800295</c:v>
                </c:pt>
                <c:pt idx="300">
                  <c:v>-0.48723916197348721</c:v>
                </c:pt>
                <c:pt idx="301">
                  <c:v>-0.39346313323175436</c:v>
                </c:pt>
                <c:pt idx="302">
                  <c:v>-0.51566138372522508</c:v>
                </c:pt>
                <c:pt idx="303">
                  <c:v>-0.47069194077002457</c:v>
                </c:pt>
                <c:pt idx="304">
                  <c:v>-0.37260075300198653</c:v>
                </c:pt>
                <c:pt idx="305">
                  <c:v>-0.39023365507251556</c:v>
                </c:pt>
                <c:pt idx="306">
                  <c:v>-0.40513163260671475</c:v>
                </c:pt>
                <c:pt idx="307">
                  <c:v>-0.41847361088011642</c:v>
                </c:pt>
                <c:pt idx="308">
                  <c:v>-0.52009106208434042</c:v>
                </c:pt>
                <c:pt idx="309">
                  <c:v>-0.52243665469088096</c:v>
                </c:pt>
                <c:pt idx="310">
                  <c:v>-0.58944176365751666</c:v>
                </c:pt>
                <c:pt idx="311">
                  <c:v>-0.64943742895427614</c:v>
                </c:pt>
                <c:pt idx="312">
                  <c:v>-0.72760216876890293</c:v>
                </c:pt>
                <c:pt idx="313">
                  <c:v>-0.69919146401398935</c:v>
                </c:pt>
                <c:pt idx="314">
                  <c:v>-0.67234113571017762</c:v>
                </c:pt>
                <c:pt idx="315">
                  <c:v>-0.7527168026952471</c:v>
                </c:pt>
                <c:pt idx="316">
                  <c:v>-0.73333530180907491</c:v>
                </c:pt>
                <c:pt idx="317">
                  <c:v>-0.76379531045066318</c:v>
                </c:pt>
                <c:pt idx="318">
                  <c:v>-0.74873871165929407</c:v>
                </c:pt>
                <c:pt idx="319">
                  <c:v>-0.74868660721229063</c:v>
                </c:pt>
                <c:pt idx="320">
                  <c:v>-0.82455598699973254</c:v>
                </c:pt>
                <c:pt idx="321">
                  <c:v>-0.74956703286118143</c:v>
                </c:pt>
                <c:pt idx="322">
                  <c:v>-0.6784605579381362</c:v>
                </c:pt>
                <c:pt idx="323">
                  <c:v>-0.61448726032286816</c:v>
                </c:pt>
                <c:pt idx="324">
                  <c:v>-0.64214512365011855</c:v>
                </c:pt>
                <c:pt idx="325">
                  <c:v>-0.69264120951182706</c:v>
                </c:pt>
                <c:pt idx="326">
                  <c:v>-0.8352635471133516</c:v>
                </c:pt>
                <c:pt idx="327">
                  <c:v>-0.78717331145952607</c:v>
                </c:pt>
                <c:pt idx="328">
                  <c:v>-0.95070344920894412</c:v>
                </c:pt>
                <c:pt idx="329">
                  <c:v>-0.97317790260131321</c:v>
                </c:pt>
                <c:pt idx="330">
                  <c:v>-0.9075846078760097</c:v>
                </c:pt>
                <c:pt idx="331">
                  <c:v>-0.7567041897092559</c:v>
                </c:pt>
                <c:pt idx="332">
                  <c:v>-0.6808405244337159</c:v>
                </c:pt>
                <c:pt idx="333">
                  <c:v>-0.57813810160758505</c:v>
                </c:pt>
                <c:pt idx="334">
                  <c:v>-0.59235220977149505</c:v>
                </c:pt>
                <c:pt idx="335">
                  <c:v>-0.64480512968221393</c:v>
                </c:pt>
                <c:pt idx="336">
                  <c:v>-0.69464593348353043</c:v>
                </c:pt>
                <c:pt idx="337">
                  <c:v>-0.74010573275843017</c:v>
                </c:pt>
                <c:pt idx="338">
                  <c:v>-0.71116634633319542</c:v>
                </c:pt>
                <c:pt idx="339">
                  <c:v>-0.722070287305695</c:v>
                </c:pt>
                <c:pt idx="340">
                  <c:v>-0.65212376670809347</c:v>
                </c:pt>
                <c:pt idx="341">
                  <c:v>-0.61895843045027577</c:v>
                </c:pt>
                <c:pt idx="342">
                  <c:v>-0.66772342797505946</c:v>
                </c:pt>
                <c:pt idx="343">
                  <c:v>-0.58148029703492976</c:v>
                </c:pt>
                <c:pt idx="344">
                  <c:v>-0.49285076366261088</c:v>
                </c:pt>
                <c:pt idx="345">
                  <c:v>-0.4535841717048375</c:v>
                </c:pt>
                <c:pt idx="346">
                  <c:v>-0.53370980079429109</c:v>
                </c:pt>
                <c:pt idx="347">
                  <c:v>-0.46229887724404811</c:v>
                </c:pt>
                <c:pt idx="348">
                  <c:v>-0.32185848655739219</c:v>
                </c:pt>
                <c:pt idx="349">
                  <c:v>-0.30641364032730134</c:v>
                </c:pt>
                <c:pt idx="350">
                  <c:v>-0.2678746908715634</c:v>
                </c:pt>
                <c:pt idx="351">
                  <c:v>-0.46225261115948452</c:v>
                </c:pt>
                <c:pt idx="352">
                  <c:v>-0.41599184427002217</c:v>
                </c:pt>
                <c:pt idx="353">
                  <c:v>-0.39040894227768458</c:v>
                </c:pt>
                <c:pt idx="354">
                  <c:v>-0.41229366571020126</c:v>
                </c:pt>
                <c:pt idx="355">
                  <c:v>-0.39850564031648966</c:v>
                </c:pt>
                <c:pt idx="356">
                  <c:v>-0.40529691950913543</c:v>
                </c:pt>
                <c:pt idx="357">
                  <c:v>-0.35181983177728782</c:v>
                </c:pt>
                <c:pt idx="358">
                  <c:v>-0.28424882898053427</c:v>
                </c:pt>
                <c:pt idx="359">
                  <c:v>-0.23945732400547765</c:v>
                </c:pt>
                <c:pt idx="360">
                  <c:v>-0.25928581041742854</c:v>
                </c:pt>
                <c:pt idx="361">
                  <c:v>-0.22628255897197552</c:v>
                </c:pt>
                <c:pt idx="362">
                  <c:v>-0.3463108731559375</c:v>
                </c:pt>
                <c:pt idx="363">
                  <c:v>-0.24784535156649407</c:v>
                </c:pt>
                <c:pt idx="364">
                  <c:v>-0.13730430746500971</c:v>
                </c:pt>
                <c:pt idx="365">
                  <c:v>-0.14485577762147184</c:v>
                </c:pt>
                <c:pt idx="366">
                  <c:v>-8.3885999343201012E-2</c:v>
                </c:pt>
                <c:pt idx="367">
                  <c:v>4.6557042147095981E-2</c:v>
                </c:pt>
                <c:pt idx="368">
                  <c:v>7.3145640093983236E-2</c:v>
                </c:pt>
                <c:pt idx="369">
                  <c:v>7.4908470164480961E-2</c:v>
                </c:pt>
                <c:pt idx="370">
                  <c:v>0.11143473065959258</c:v>
                </c:pt>
                <c:pt idx="371">
                  <c:v>0.22063713795001133</c:v>
                </c:pt>
                <c:pt idx="372">
                  <c:v>0.23820757426623571</c:v>
                </c:pt>
                <c:pt idx="373">
                  <c:v>0.23547498764501473</c:v>
                </c:pt>
                <c:pt idx="374">
                  <c:v>0.24434924762578558</c:v>
                </c:pt>
                <c:pt idx="375">
                  <c:v>0.24055248762286324</c:v>
                </c:pt>
                <c:pt idx="376">
                  <c:v>0.20170166577341508</c:v>
                </c:pt>
                <c:pt idx="377">
                  <c:v>0.16438383891490033</c:v>
                </c:pt>
                <c:pt idx="378">
                  <c:v>0.187690305812129</c:v>
                </c:pt>
                <c:pt idx="379">
                  <c:v>0.15767755083767906</c:v>
                </c:pt>
                <c:pt idx="380">
                  <c:v>0.20487187599760515</c:v>
                </c:pt>
                <c:pt idx="381">
                  <c:v>0.24765576073109175</c:v>
                </c:pt>
                <c:pt idx="382">
                  <c:v>0.29108775045397206</c:v>
                </c:pt>
                <c:pt idx="383">
                  <c:v>0.32550802620289776</c:v>
                </c:pt>
                <c:pt idx="384">
                  <c:v>0.34926954701127633</c:v>
                </c:pt>
                <c:pt idx="385">
                  <c:v>0.37811259157732113</c:v>
                </c:pt>
                <c:pt idx="386">
                  <c:v>0.37618630389642627</c:v>
                </c:pt>
                <c:pt idx="387">
                  <c:v>0.35846200313245652</c:v>
                </c:pt>
                <c:pt idx="388">
                  <c:v>0.33068828707549014</c:v>
                </c:pt>
                <c:pt idx="389">
                  <c:v>0.42567140217275717</c:v>
                </c:pt>
                <c:pt idx="390">
                  <c:v>0.45727235388657167</c:v>
                </c:pt>
                <c:pt idx="391">
                  <c:v>0.43004013017952269</c:v>
                </c:pt>
                <c:pt idx="392">
                  <c:v>0.52049521955659706</c:v>
                </c:pt>
                <c:pt idx="393">
                  <c:v>0.51847646058946184</c:v>
                </c:pt>
                <c:pt idx="394">
                  <c:v>0.4514373490886629</c:v>
                </c:pt>
                <c:pt idx="395">
                  <c:v>0.55897170328816781</c:v>
                </c:pt>
                <c:pt idx="396">
                  <c:v>0.58439825646499943</c:v>
                </c:pt>
                <c:pt idx="397">
                  <c:v>0.63502905759623962</c:v>
                </c:pt>
                <c:pt idx="398">
                  <c:v>0.58901809488226942</c:v>
                </c:pt>
                <c:pt idx="399">
                  <c:v>0.68856913895787364</c:v>
                </c:pt>
                <c:pt idx="400">
                  <c:v>0.74430519731572575</c:v>
                </c:pt>
                <c:pt idx="401">
                  <c:v>0.68325990859984786</c:v>
                </c:pt>
                <c:pt idx="402">
                  <c:v>0.62673851135504044</c:v>
                </c:pt>
                <c:pt idx="403">
                  <c:v>0.48089975139159941</c:v>
                </c:pt>
                <c:pt idx="404">
                  <c:v>0.41084590982175434</c:v>
                </c:pt>
                <c:pt idx="405">
                  <c:v>0.45890926421794925</c:v>
                </c:pt>
                <c:pt idx="406">
                  <c:v>0.33441844111406771</c:v>
                </c:pt>
                <c:pt idx="407">
                  <c:v>0.46085488662205309</c:v>
                </c:pt>
                <c:pt idx="408">
                  <c:v>0.45634887800970902</c:v>
                </c:pt>
                <c:pt idx="409">
                  <c:v>0.35759243365044302</c:v>
                </c:pt>
                <c:pt idx="410">
                  <c:v>0.21972069864840643</c:v>
                </c:pt>
                <c:pt idx="411">
                  <c:v>0.22692815771344255</c:v>
                </c:pt>
                <c:pt idx="412">
                  <c:v>0.18185206161895856</c:v>
                </c:pt>
                <c:pt idx="413">
                  <c:v>0.27902672490288882</c:v>
                </c:pt>
                <c:pt idx="414">
                  <c:v>0.32002221089237953</c:v>
                </c:pt>
                <c:pt idx="415">
                  <c:v>0.35755084787681707</c:v>
                </c:pt>
                <c:pt idx="416">
                  <c:v>0.34342591808878109</c:v>
                </c:pt>
                <c:pt idx="417">
                  <c:v>0.32288510514530122</c:v>
                </c:pt>
                <c:pt idx="418">
                  <c:v>0.26641592281796311</c:v>
                </c:pt>
                <c:pt idx="419">
                  <c:v>0.31162334384695956</c:v>
                </c:pt>
                <c:pt idx="420">
                  <c:v>0.28773381133845821</c:v>
                </c:pt>
                <c:pt idx="421">
                  <c:v>0.28649324297967843</c:v>
                </c:pt>
                <c:pt idx="422">
                  <c:v>0.27952821431197489</c:v>
                </c:pt>
                <c:pt idx="423">
                  <c:v>0.23572384064252772</c:v>
                </c:pt>
                <c:pt idx="424">
                  <c:v>0.26545069091538398</c:v>
                </c:pt>
                <c:pt idx="425">
                  <c:v>0.20989117280364494</c:v>
                </c:pt>
                <c:pt idx="426">
                  <c:v>0.20782764555182331</c:v>
                </c:pt>
                <c:pt idx="427">
                  <c:v>0.22332935683223787</c:v>
                </c:pt>
                <c:pt idx="428">
                  <c:v>0.23862936506857829</c:v>
                </c:pt>
                <c:pt idx="429">
                  <c:v>0.23893219362342816</c:v>
                </c:pt>
                <c:pt idx="430">
                  <c:v>0.23349897621986943</c:v>
                </c:pt>
                <c:pt idx="431">
                  <c:v>0.20230163302802412</c:v>
                </c:pt>
                <c:pt idx="432">
                  <c:v>0.21350479290841934</c:v>
                </c:pt>
                <c:pt idx="433">
                  <c:v>0.21431762649104921</c:v>
                </c:pt>
                <c:pt idx="434">
                  <c:v>0.19195558492343806</c:v>
                </c:pt>
                <c:pt idx="435">
                  <c:v>8.3590994550200595E-2</c:v>
                </c:pt>
                <c:pt idx="436">
                  <c:v>4.0131842401694956E-2</c:v>
                </c:pt>
                <c:pt idx="437">
                  <c:v>0.23352697223479729</c:v>
                </c:pt>
                <c:pt idx="438">
                  <c:v>0.31633925692209031</c:v>
                </c:pt>
                <c:pt idx="439">
                  <c:v>0.37396402164146914</c:v>
                </c:pt>
                <c:pt idx="440">
                  <c:v>0.39177571173206915</c:v>
                </c:pt>
                <c:pt idx="441">
                  <c:v>0.27976017200224967</c:v>
                </c:pt>
                <c:pt idx="442">
                  <c:v>0.34213715509182985</c:v>
                </c:pt>
                <c:pt idx="443">
                  <c:v>0.5340038506226148</c:v>
                </c:pt>
                <c:pt idx="444">
                  <c:v>0.54706405960398496</c:v>
                </c:pt>
                <c:pt idx="445">
                  <c:v>0.54943476546211811</c:v>
                </c:pt>
                <c:pt idx="446">
                  <c:v>0.49524551512320142</c:v>
                </c:pt>
                <c:pt idx="447">
                  <c:v>0.5434062195418814</c:v>
                </c:pt>
                <c:pt idx="448">
                  <c:v>0.6008910862158523</c:v>
                </c:pt>
                <c:pt idx="449">
                  <c:v>0.59068086669532738</c:v>
                </c:pt>
                <c:pt idx="450">
                  <c:v>0.61589703685765562</c:v>
                </c:pt>
                <c:pt idx="451">
                  <c:v>0.60391952889364786</c:v>
                </c:pt>
                <c:pt idx="452">
                  <c:v>0.68993367320059051</c:v>
                </c:pt>
                <c:pt idx="453">
                  <c:v>0.69834946706223122</c:v>
                </c:pt>
                <c:pt idx="454">
                  <c:v>0.67600416755451764</c:v>
                </c:pt>
                <c:pt idx="455">
                  <c:v>0.71164205021380056</c:v>
                </c:pt>
                <c:pt idx="456">
                  <c:v>0.7473806674432848</c:v>
                </c:pt>
                <c:pt idx="457">
                  <c:v>0.73979353233941425</c:v>
                </c:pt>
                <c:pt idx="458">
                  <c:v>0.74035581121476524</c:v>
                </c:pt>
                <c:pt idx="459">
                  <c:v>0.77962795005331587</c:v>
                </c:pt>
                <c:pt idx="460">
                  <c:v>0.76423477016687036</c:v>
                </c:pt>
                <c:pt idx="461">
                  <c:v>0.74180609512361051</c:v>
                </c:pt>
                <c:pt idx="462">
                  <c:v>0.70796190024769134</c:v>
                </c:pt>
                <c:pt idx="463">
                  <c:v>0.75614765986949739</c:v>
                </c:pt>
                <c:pt idx="464">
                  <c:v>0.78945219132041244</c:v>
                </c:pt>
                <c:pt idx="465">
                  <c:v>0.78026771092238656</c:v>
                </c:pt>
                <c:pt idx="466">
                  <c:v>0.76278960871630641</c:v>
                </c:pt>
                <c:pt idx="467">
                  <c:v>0.76732293533525775</c:v>
                </c:pt>
                <c:pt idx="468">
                  <c:v>0.80154347002993065</c:v>
                </c:pt>
                <c:pt idx="469">
                  <c:v>0.749571093965125</c:v>
                </c:pt>
                <c:pt idx="470">
                  <c:v>0.76082248463764968</c:v>
                </c:pt>
                <c:pt idx="471">
                  <c:v>0.77733418403348686</c:v>
                </c:pt>
                <c:pt idx="472">
                  <c:v>0.77075245017208283</c:v>
                </c:pt>
                <c:pt idx="473">
                  <c:v>0.80061767118589922</c:v>
                </c:pt>
                <c:pt idx="474">
                  <c:v>0.84984988058975719</c:v>
                </c:pt>
                <c:pt idx="475">
                  <c:v>0.75852527654650204</c:v>
                </c:pt>
                <c:pt idx="476">
                  <c:v>0.83077681705905793</c:v>
                </c:pt>
                <c:pt idx="477">
                  <c:v>0.7973608403729755</c:v>
                </c:pt>
                <c:pt idx="478">
                  <c:v>0.80141279776938346</c:v>
                </c:pt>
                <c:pt idx="479">
                  <c:v>0.8393870706260107</c:v>
                </c:pt>
                <c:pt idx="480">
                  <c:v>0.70726133556103243</c:v>
                </c:pt>
                <c:pt idx="481">
                  <c:v>0.86996504549129394</c:v>
                </c:pt>
                <c:pt idx="482">
                  <c:v>0.90529397021437163</c:v>
                </c:pt>
                <c:pt idx="483">
                  <c:v>0.95964103469491069</c:v>
                </c:pt>
                <c:pt idx="484">
                  <c:v>0.97983924844750758</c:v>
                </c:pt>
                <c:pt idx="485">
                  <c:v>1.0013934007413623</c:v>
                </c:pt>
                <c:pt idx="486">
                  <c:v>0.93789894040762323</c:v>
                </c:pt>
                <c:pt idx="487">
                  <c:v>0.96043223162831826</c:v>
                </c:pt>
                <c:pt idx="488">
                  <c:v>0.94586313939441924</c:v>
                </c:pt>
                <c:pt idx="489">
                  <c:v>0.81878813400493877</c:v>
                </c:pt>
                <c:pt idx="490">
                  <c:v>0.79471768718769531</c:v>
                </c:pt>
                <c:pt idx="491">
                  <c:v>0.79793725817065075</c:v>
                </c:pt>
                <c:pt idx="492">
                  <c:v>0.85165893533335058</c:v>
                </c:pt>
                <c:pt idx="493">
                  <c:v>0.89498140847525387</c:v>
                </c:pt>
                <c:pt idx="494">
                  <c:v>0.87852693924273129</c:v>
                </c:pt>
                <c:pt idx="495">
                  <c:v>0.97239672935361354</c:v>
                </c:pt>
                <c:pt idx="496">
                  <c:v>1.0474321757454168</c:v>
                </c:pt>
                <c:pt idx="497">
                  <c:v>1.073917333767052</c:v>
                </c:pt>
                <c:pt idx="498">
                  <c:v>1.1055557896459194</c:v>
                </c:pt>
                <c:pt idx="499">
                  <c:v>1.1408392117876127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469376"/>
        <c:axId val="787560992"/>
      </c:lineChart>
      <c:catAx>
        <c:axId val="62070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US"/>
                  <a:t>Data sources: For </a:t>
                </a:r>
                <a:r>
                  <a:rPr lang="en-US" i="1"/>
                  <a:t>q</a:t>
                </a:r>
                <a:r>
                  <a:rPr lang="en-US" i="0"/>
                  <a:t>,</a:t>
                </a:r>
                <a:r>
                  <a:rPr lang="en-US"/>
                  <a:t> Stephen Wright Q1 1900 to Q4 1945, then Z1 Table B.103 to Q4 2024 and for CAPE, Robert Shiller.   </a:t>
                </a:r>
              </a:p>
            </c:rich>
          </c:tx>
          <c:layout>
            <c:manualLayout>
              <c:xMode val="edge"/>
              <c:yMode val="edge"/>
              <c:x val="0.13266041386316418"/>
              <c:y val="0.892634577879672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576781695"/>
        <c:crosses val="autoZero"/>
        <c:auto val="1"/>
        <c:lblAlgn val="ctr"/>
        <c:lblOffset val="100"/>
        <c:tickLblSkip val="40"/>
        <c:tickMarkSkip val="40"/>
        <c:noMultiLvlLbl val="0"/>
      </c:catAx>
      <c:valAx>
        <c:axId val="576781695"/>
        <c:scaling>
          <c:orientation val="minMax"/>
          <c:max val="1.5"/>
          <c:min val="-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US" i="1"/>
                  <a:t>q</a:t>
                </a:r>
                <a:r>
                  <a:rPr lang="en-US"/>
                  <a:t> ex IP and CAPE to their own log averages.</a:t>
                </a:r>
              </a:p>
            </c:rich>
          </c:tx>
          <c:layout>
            <c:manualLayout>
              <c:xMode val="edge"/>
              <c:yMode val="edge"/>
              <c:x val="1.4077652892223026E-2"/>
              <c:y val="0.22225892515222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620708799"/>
        <c:crosses val="autoZero"/>
        <c:crossBetween val="between"/>
      </c:valAx>
      <c:valAx>
        <c:axId val="787560992"/>
        <c:scaling>
          <c:orientation val="minMax"/>
          <c:max val="1.5"/>
          <c:min val="-1.5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831469376"/>
        <c:crosses val="max"/>
        <c:crossBetween val="between"/>
        <c:majorUnit val="0.5"/>
      </c:valAx>
      <c:catAx>
        <c:axId val="83146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75609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6532545650185591"/>
          <c:y val="0.11743545202964929"/>
          <c:w val="0.29177173444278143"/>
          <c:h val="5.6354278304400221E-2"/>
        </c:manualLayout>
      </c:layout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12700" cap="flat" cmpd="sng" algn="ctr">
      <a:solidFill>
        <a:srgbClr val="0070C0"/>
      </a:solidFill>
      <a:round/>
    </a:ln>
    <a:effectLst/>
  </c:spPr>
  <c:txPr>
    <a:bodyPr/>
    <a:lstStyle/>
    <a:p>
      <a:pPr>
        <a:defRPr sz="1200" b="1" i="0" baseline="0">
          <a:solidFill>
            <a:sysClr val="windowText" lastClr="000000"/>
          </a:solidFill>
          <a:latin typeface="Times New Roman" panose="02020603050405020304" pitchFamily="18" charset="0"/>
        </a:defRPr>
      </a:pPr>
      <a:endParaRPr lang="en-US"/>
    </a:p>
  </c:txPr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EB65491-A03C-48EE-B983-D078D1C2316A}">
  <sheetPr/>
  <sheetViews>
    <sheetView tabSelected="1" zoomScale="85" workbookViewId="0"/>
  </sheetViews>
  <pageMargins left="0.59055118110236227" right="0.59055118110236227" top="0.74803149606299213" bottom="0.74803149606299213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857129" cy="62932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1F3D2-317D-CAAF-E17F-2E1A8E9E82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0.79419</cdr:x>
      <cdr:y>0.9556</cdr:y>
    </cdr:from>
    <cdr:to>
      <cdr:x>0.99369</cdr:x>
      <cdr:y>0.9929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5FEE3D-C96A-EA1C-11C2-A4379D7ADE93}"/>
            </a:ext>
          </a:extLst>
        </cdr:cNvPr>
        <cdr:cNvSpPr txBox="1"/>
      </cdr:nvSpPr>
      <cdr:spPr>
        <a:xfrm xmlns:a="http://schemas.openxmlformats.org/drawingml/2006/main">
          <a:off x="7048500" y="6028765"/>
          <a:ext cx="1770529" cy="2353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GB" sz="1100" kern="1200">
              <a:latin typeface="Times New Roman" panose="02020603050405020304" pitchFamily="18" charset="0"/>
              <a:cs typeface="Times New Roman" panose="02020603050405020304" pitchFamily="18" charset="0"/>
            </a:rPr>
            <a:t>©2025 Andrew</a:t>
          </a:r>
          <a:r>
            <a:rPr lang="en-GB" sz="1100" kern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Smithers</a:t>
          </a:r>
          <a:endParaRPr lang="en-GB" sz="1100" kern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3\website\Q3%202023\q%20%20and%20CAPE%20calcs%20Dec%202023%20Final.xlsx" TargetMode="External"/><Relationship Id="rId1" Type="http://schemas.openxmlformats.org/officeDocument/2006/relationships/externalLinkPath" Target="https://pelhamsmithersassociates.sharepoint.com/Data%20Backup%20from%20Previous%20Computer/C%20Drive%20backup/Andrew%202023/website/Q3%202023/q%20%20and%20CAPE%20calcs%20Dec%202023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4\Website\Q4%202023\Q4-2023-q-and-CAPE-calculations-final.xlsx" TargetMode="External"/><Relationship Id="rId1" Type="http://schemas.openxmlformats.org/officeDocument/2006/relationships/externalLinkPath" Target="https://pelhamsmithersassociates.sharepoint.com/Data%20Backup%20from%20Previous%20Computer/C%20Drive%20backup/Andrew%202024/Website/Q4%202023/Q4-2023-q-and-CAPE-calculations-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lhamsmithersassociates.sharepoint.com/Andrew%202018/Website/Q3%202018/Copy%20of%20q%20and%20CAPE%20calc%20updated%20for%20Q3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4\Website\Q3%202024\Q2%202024%20q%20calcs%20Final.xlsx" TargetMode="External"/><Relationship Id="rId1" Type="http://schemas.openxmlformats.org/officeDocument/2006/relationships/externalLinkPath" Target="file:///F:\Data%20Backup%20from%20Previous%20Computer\C%20Drive%20backup\Andrew%202024\Website\Q3%202024\Q2%202024%20q%20calcs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"/>
      <sheetName val="B 102 q3Sheet1"/>
      <sheetName val="Data"/>
      <sheetName val="B. 103 q caL Q3 2023"/>
      <sheetName val="q calc"/>
      <sheetName val="CAPE calculation"/>
      <sheetName val="Q &amp; CAPE for Chart"/>
    </sheetNames>
    <sheetDataSet>
      <sheetData sheetId="0" refreshError="1"/>
      <sheetData sheetId="1" refreshError="1"/>
      <sheetData sheetId="2">
        <row r="9">
          <cell r="A9">
            <v>1871.01</v>
          </cell>
        </row>
      </sheetData>
      <sheetData sheetId="3">
        <row r="8">
          <cell r="BK8">
            <v>103694</v>
          </cell>
        </row>
        <row r="12">
          <cell r="BK12">
            <v>97302</v>
          </cell>
        </row>
        <row r="16">
          <cell r="BK16">
            <v>95116</v>
          </cell>
        </row>
        <row r="20">
          <cell r="BK20">
            <v>94141</v>
          </cell>
        </row>
        <row r="24">
          <cell r="BK24">
            <v>103822</v>
          </cell>
        </row>
        <row r="28">
          <cell r="BK28">
            <v>126681</v>
          </cell>
        </row>
        <row r="32">
          <cell r="BK32">
            <v>147629</v>
          </cell>
        </row>
        <row r="33">
          <cell r="BK33">
            <v>151463</v>
          </cell>
        </row>
        <row r="34">
          <cell r="BK34">
            <v>157607</v>
          </cell>
        </row>
        <row r="35">
          <cell r="BK35">
            <v>156907</v>
          </cell>
        </row>
        <row r="36">
          <cell r="BK36">
            <v>146628</v>
          </cell>
        </row>
        <row r="37">
          <cell r="BK37">
            <v>143052</v>
          </cell>
        </row>
        <row r="38">
          <cell r="BK38">
            <v>133816</v>
          </cell>
        </row>
        <row r="39">
          <cell r="BK39">
            <v>129274</v>
          </cell>
        </row>
        <row r="40">
          <cell r="BK40">
            <v>144082</v>
          </cell>
        </row>
        <row r="41">
          <cell r="BK41">
            <v>156255</v>
          </cell>
        </row>
        <row r="42">
          <cell r="BK42">
            <v>172550</v>
          </cell>
        </row>
        <row r="43">
          <cell r="BK43">
            <v>191985</v>
          </cell>
        </row>
        <row r="44">
          <cell r="BK44">
            <v>194840</v>
          </cell>
        </row>
        <row r="45">
          <cell r="BK45">
            <v>202122</v>
          </cell>
        </row>
        <row r="46">
          <cell r="BK46">
            <v>225533</v>
          </cell>
        </row>
        <row r="47">
          <cell r="BK47">
            <v>240995</v>
          </cell>
        </row>
        <row r="48">
          <cell r="BK48">
            <v>244222</v>
          </cell>
        </row>
        <row r="49">
          <cell r="BK49">
            <v>262345</v>
          </cell>
        </row>
        <row r="50">
          <cell r="BK50">
            <v>252704</v>
          </cell>
        </row>
        <row r="51">
          <cell r="BK51">
            <v>246833</v>
          </cell>
        </row>
        <row r="52">
          <cell r="BK52">
            <v>268373</v>
          </cell>
        </row>
        <row r="53">
          <cell r="BK53">
            <v>254023</v>
          </cell>
        </row>
        <row r="54">
          <cell r="BK54">
            <v>273076</v>
          </cell>
        </row>
        <row r="55">
          <cell r="BK55">
            <v>245392</v>
          </cell>
        </row>
        <row r="56">
          <cell r="BK56">
            <v>245747</v>
          </cell>
        </row>
        <row r="57">
          <cell r="BK57">
            <v>261319</v>
          </cell>
        </row>
        <row r="58">
          <cell r="BK58">
            <v>278565</v>
          </cell>
        </row>
        <row r="59">
          <cell r="BK59">
            <v>310541</v>
          </cell>
        </row>
        <row r="60">
          <cell r="BK60">
            <v>324670</v>
          </cell>
        </row>
        <row r="61">
          <cell r="BK61">
            <v>332012</v>
          </cell>
        </row>
        <row r="62">
          <cell r="BK62">
            <v>346451</v>
          </cell>
        </row>
        <row r="63">
          <cell r="BK63">
            <v>339875</v>
          </cell>
        </row>
        <row r="64">
          <cell r="BK64">
            <v>362157</v>
          </cell>
        </row>
        <row r="65">
          <cell r="BK65">
            <v>339310</v>
          </cell>
        </row>
        <row r="66">
          <cell r="BK66">
            <v>347588</v>
          </cell>
        </row>
        <row r="67">
          <cell r="BK67">
            <v>321285</v>
          </cell>
        </row>
        <row r="68">
          <cell r="BK68">
            <v>365166</v>
          </cell>
        </row>
        <row r="69">
          <cell r="BK69">
            <v>410353</v>
          </cell>
        </row>
        <row r="70">
          <cell r="BK70">
            <v>411555</v>
          </cell>
        </row>
        <row r="71">
          <cell r="BK71">
            <v>423621</v>
          </cell>
        </row>
        <row r="72">
          <cell r="BK72">
            <v>437674</v>
          </cell>
        </row>
        <row r="73">
          <cell r="BK73">
            <v>427931</v>
          </cell>
        </row>
        <row r="74">
          <cell r="BK74">
            <v>326582</v>
          </cell>
        </row>
        <row r="75">
          <cell r="BK75">
            <v>345363</v>
          </cell>
        </row>
        <row r="76">
          <cell r="BK76">
            <v>424314</v>
          </cell>
        </row>
        <row r="77">
          <cell r="BK77">
            <v>447981</v>
          </cell>
        </row>
        <row r="78">
          <cell r="BK78">
            <v>469026</v>
          </cell>
        </row>
        <row r="79">
          <cell r="BK79">
            <v>487677</v>
          </cell>
        </row>
        <row r="80">
          <cell r="BK80">
            <v>465779</v>
          </cell>
        </row>
        <row r="81">
          <cell r="BK81">
            <v>495027</v>
          </cell>
        </row>
        <row r="82">
          <cell r="BK82">
            <v>511094</v>
          </cell>
        </row>
        <row r="83">
          <cell r="BK83">
            <v>528953</v>
          </cell>
        </row>
        <row r="84">
          <cell r="BK84">
            <v>545955</v>
          </cell>
        </row>
        <row r="85">
          <cell r="BK85">
            <v>559834</v>
          </cell>
        </row>
        <row r="86">
          <cell r="BK86">
            <v>539451</v>
          </cell>
        </row>
        <row r="87">
          <cell r="BK87">
            <v>587928</v>
          </cell>
        </row>
        <row r="88">
          <cell r="BK88">
            <v>623812</v>
          </cell>
        </row>
        <row r="89">
          <cell r="BK89">
            <v>606267</v>
          </cell>
        </row>
        <row r="90">
          <cell r="BK90">
            <v>581050</v>
          </cell>
        </row>
        <row r="91">
          <cell r="BK91">
            <v>523227</v>
          </cell>
        </row>
        <row r="92">
          <cell r="BK92">
            <v>547891</v>
          </cell>
        </row>
        <row r="93">
          <cell r="BK93">
            <v>625556</v>
          </cell>
        </row>
        <row r="94">
          <cell r="BK94">
            <v>641312</v>
          </cell>
        </row>
        <row r="95">
          <cell r="BK95">
            <v>678588</v>
          </cell>
        </row>
        <row r="96">
          <cell r="BK96">
            <v>712221</v>
          </cell>
        </row>
        <row r="97">
          <cell r="BK97">
            <v>652734</v>
          </cell>
        </row>
        <row r="98">
          <cell r="BK98">
            <v>731114</v>
          </cell>
        </row>
        <row r="99">
          <cell r="BK99">
            <v>728536</v>
          </cell>
        </row>
        <row r="100">
          <cell r="BK100">
            <v>843150</v>
          </cell>
        </row>
        <row r="101">
          <cell r="BK101">
            <v>803399</v>
          </cell>
        </row>
        <row r="102">
          <cell r="BK102">
            <v>774485</v>
          </cell>
        </row>
        <row r="103">
          <cell r="BK103">
            <v>743955</v>
          </cell>
        </row>
        <row r="104">
          <cell r="BK104">
            <v>705075</v>
          </cell>
        </row>
        <row r="105">
          <cell r="BK105">
            <v>677754</v>
          </cell>
        </row>
        <row r="106">
          <cell r="BK106">
            <v>541573</v>
          </cell>
        </row>
        <row r="107">
          <cell r="BK107">
            <v>633467</v>
          </cell>
        </row>
        <row r="108">
          <cell r="BK108">
            <v>702189</v>
          </cell>
        </row>
        <row r="109">
          <cell r="BK109">
            <v>774490</v>
          </cell>
        </row>
        <row r="110">
          <cell r="BK110">
            <v>778343</v>
          </cell>
        </row>
        <row r="111">
          <cell r="BK111">
            <v>765304</v>
          </cell>
        </row>
        <row r="112">
          <cell r="BK112">
            <v>823753</v>
          </cell>
        </row>
        <row r="113">
          <cell r="BK113">
            <v>871948</v>
          </cell>
        </row>
        <row r="114">
          <cell r="BK114">
            <v>874936</v>
          </cell>
        </row>
        <row r="115">
          <cell r="BK115">
            <v>893435</v>
          </cell>
        </row>
        <row r="116">
          <cell r="BK116">
            <v>1032664</v>
          </cell>
        </row>
        <row r="117">
          <cell r="BK117">
            <v>970552</v>
          </cell>
        </row>
        <row r="118">
          <cell r="BK118">
            <v>903639</v>
          </cell>
        </row>
        <row r="119">
          <cell r="BK119">
            <v>953484</v>
          </cell>
        </row>
        <row r="120">
          <cell r="BK120">
            <v>809377</v>
          </cell>
        </row>
        <row r="121">
          <cell r="BK121">
            <v>784167</v>
          </cell>
        </row>
        <row r="122">
          <cell r="BK122">
            <v>723296</v>
          </cell>
        </row>
        <row r="123">
          <cell r="BK123">
            <v>540407</v>
          </cell>
        </row>
        <row r="124">
          <cell r="BK124">
            <v>557581</v>
          </cell>
        </row>
        <row r="125">
          <cell r="BK125">
            <v>684902</v>
          </cell>
        </row>
        <row r="126">
          <cell r="BK126">
            <v>791599</v>
          </cell>
        </row>
        <row r="127">
          <cell r="BK127">
            <v>701690</v>
          </cell>
        </row>
        <row r="128">
          <cell r="BK128">
            <v>754817</v>
          </cell>
        </row>
        <row r="129">
          <cell r="BK129">
            <v>868179</v>
          </cell>
        </row>
        <row r="130">
          <cell r="BK130">
            <v>887651</v>
          </cell>
        </row>
        <row r="131">
          <cell r="BK131">
            <v>897275</v>
          </cell>
        </row>
        <row r="132">
          <cell r="BK132">
            <v>927300</v>
          </cell>
        </row>
        <row r="133">
          <cell r="BK133">
            <v>856996</v>
          </cell>
        </row>
        <row r="134">
          <cell r="BK134">
            <v>881959</v>
          </cell>
        </row>
        <row r="135">
          <cell r="BK135">
            <v>845194</v>
          </cell>
        </row>
        <row r="136">
          <cell r="BK136">
            <v>819054</v>
          </cell>
        </row>
        <row r="137">
          <cell r="BK137">
            <v>773767</v>
          </cell>
        </row>
        <row r="138">
          <cell r="BK138">
            <v>833089</v>
          </cell>
        </row>
        <row r="139">
          <cell r="BK139">
            <v>895681</v>
          </cell>
        </row>
        <row r="140">
          <cell r="BK140">
            <v>856213</v>
          </cell>
        </row>
        <row r="141">
          <cell r="BK141">
            <v>910760</v>
          </cell>
        </row>
        <row r="142">
          <cell r="BK142">
            <v>920994</v>
          </cell>
        </row>
        <row r="143">
          <cell r="BK143">
            <v>980996</v>
          </cell>
        </row>
        <row r="144">
          <cell r="BK144">
            <v>1014625</v>
          </cell>
        </row>
        <row r="145">
          <cell r="BK145">
            <v>956763</v>
          </cell>
        </row>
        <row r="146">
          <cell r="BK146">
            <v>1076420</v>
          </cell>
        </row>
        <row r="147">
          <cell r="BK147">
            <v>1213806</v>
          </cell>
        </row>
        <row r="148">
          <cell r="BK148">
            <v>1346332</v>
          </cell>
        </row>
        <row r="149">
          <cell r="BK149">
            <v>1350793</v>
          </cell>
        </row>
        <row r="150">
          <cell r="BK150">
            <v>1315628</v>
          </cell>
        </row>
        <row r="151">
          <cell r="BK151">
            <v>1135956</v>
          </cell>
        </row>
        <row r="152">
          <cell r="BK152">
            <v>1225445</v>
          </cell>
        </row>
        <row r="153">
          <cell r="BK153">
            <v>1090243</v>
          </cell>
        </row>
        <row r="154">
          <cell r="BK154">
            <v>1073469</v>
          </cell>
        </row>
        <row r="155">
          <cell r="BK155">
            <v>1172612</v>
          </cell>
        </row>
        <row r="156">
          <cell r="BK156">
            <v>1386269</v>
          </cell>
        </row>
        <row r="157">
          <cell r="BK157">
            <v>1533575</v>
          </cell>
        </row>
        <row r="158">
          <cell r="BK158">
            <v>1736437</v>
          </cell>
        </row>
        <row r="159">
          <cell r="BK159">
            <v>1709243</v>
          </cell>
        </row>
        <row r="160">
          <cell r="BK160">
            <v>1630197</v>
          </cell>
        </row>
        <row r="161">
          <cell r="BK161">
            <v>1527519</v>
          </cell>
        </row>
        <row r="162">
          <cell r="BK162">
            <v>1455724</v>
          </cell>
        </row>
        <row r="163">
          <cell r="BK163">
            <v>1542913</v>
          </cell>
        </row>
        <row r="164">
          <cell r="BK164">
            <v>1553280</v>
          </cell>
        </row>
        <row r="165">
          <cell r="BK165">
            <v>1671084</v>
          </cell>
        </row>
        <row r="166">
          <cell r="BK166">
            <v>1743624</v>
          </cell>
        </row>
        <row r="167">
          <cell r="BK167">
            <v>1641750</v>
          </cell>
        </row>
        <row r="168">
          <cell r="BK168">
            <v>1916908</v>
          </cell>
        </row>
        <row r="169">
          <cell r="BK169">
            <v>2136797</v>
          </cell>
        </row>
        <row r="170">
          <cell r="BK170">
            <v>2244577</v>
          </cell>
        </row>
        <row r="171">
          <cell r="BK171">
            <v>2031804</v>
          </cell>
        </row>
        <row r="172">
          <cell r="BK172">
            <v>2240835</v>
          </cell>
        </row>
        <row r="173">
          <cell r="BK173">
            <v>2708148</v>
          </cell>
        </row>
        <row r="174">
          <cell r="BK174">
            <v>2783592</v>
          </cell>
        </row>
        <row r="175">
          <cell r="BK175">
            <v>2944431</v>
          </cell>
        </row>
        <row r="176">
          <cell r="BK176">
            <v>2286653</v>
          </cell>
        </row>
        <row r="177">
          <cell r="BK177">
            <v>2419233</v>
          </cell>
        </row>
        <row r="178">
          <cell r="BK178">
            <v>2514872</v>
          </cell>
        </row>
        <row r="179">
          <cell r="BK179">
            <v>2459275</v>
          </cell>
        </row>
        <row r="180">
          <cell r="BK180">
            <v>2558076</v>
          </cell>
        </row>
        <row r="181">
          <cell r="BK181">
            <v>2669423</v>
          </cell>
        </row>
        <row r="182">
          <cell r="BK182">
            <v>2835812</v>
          </cell>
        </row>
        <row r="183">
          <cell r="BK183">
            <v>3056089</v>
          </cell>
        </row>
        <row r="184">
          <cell r="BK184">
            <v>3138600</v>
          </cell>
        </row>
        <row r="185">
          <cell r="BK185">
            <v>3005478</v>
          </cell>
        </row>
        <row r="186">
          <cell r="BK186">
            <v>3134877</v>
          </cell>
        </row>
        <row r="187">
          <cell r="BK187">
            <v>2653601</v>
          </cell>
        </row>
        <row r="188">
          <cell r="BK188">
            <v>2955814</v>
          </cell>
        </row>
        <row r="189">
          <cell r="BK189">
            <v>3396441</v>
          </cell>
        </row>
        <row r="190">
          <cell r="BK190">
            <v>3354319</v>
          </cell>
        </row>
        <row r="191">
          <cell r="BK191">
            <v>3536308</v>
          </cell>
        </row>
        <row r="192">
          <cell r="BK192">
            <v>3998481</v>
          </cell>
        </row>
        <row r="193">
          <cell r="BK193">
            <v>3908353</v>
          </cell>
        </row>
        <row r="194">
          <cell r="BK194">
            <v>3870341</v>
          </cell>
        </row>
        <row r="195">
          <cell r="BK195">
            <v>3966349</v>
          </cell>
        </row>
        <row r="196">
          <cell r="BK196">
            <v>4361179</v>
          </cell>
        </row>
        <row r="197">
          <cell r="BK197">
            <v>4481787</v>
          </cell>
        </row>
        <row r="198">
          <cell r="BK198">
            <v>4502439</v>
          </cell>
        </row>
        <row r="199">
          <cell r="BK199">
            <v>4628385</v>
          </cell>
        </row>
        <row r="200">
          <cell r="BK200">
            <v>4842338</v>
          </cell>
        </row>
        <row r="201">
          <cell r="BK201">
            <v>4630536</v>
          </cell>
        </row>
        <row r="202">
          <cell r="BK202">
            <v>4541826</v>
          </cell>
        </row>
        <row r="203">
          <cell r="BK203">
            <v>4800739</v>
          </cell>
        </row>
        <row r="204">
          <cell r="BK204">
            <v>4796829</v>
          </cell>
        </row>
        <row r="205">
          <cell r="BK205">
            <v>5167983</v>
          </cell>
        </row>
        <row r="206">
          <cell r="BK206">
            <v>5594356</v>
          </cell>
        </row>
        <row r="207">
          <cell r="BK207">
            <v>6024123</v>
          </cell>
        </row>
        <row r="208">
          <cell r="BK208">
            <v>6406754</v>
          </cell>
        </row>
        <row r="209">
          <cell r="BK209">
            <v>5639363</v>
          </cell>
        </row>
        <row r="210">
          <cell r="BK210">
            <v>5999228</v>
          </cell>
        </row>
        <row r="211">
          <cell r="BK211">
            <v>6100937</v>
          </cell>
        </row>
        <row r="212">
          <cell r="BK212">
            <v>7403979</v>
          </cell>
        </row>
        <row r="213">
          <cell r="BK213">
            <v>7436270</v>
          </cell>
        </row>
        <row r="214">
          <cell r="BK214">
            <v>8571846</v>
          </cell>
        </row>
        <row r="215">
          <cell r="BK215">
            <v>9281345</v>
          </cell>
        </row>
        <row r="216">
          <cell r="BK216">
            <v>9424130</v>
          </cell>
        </row>
        <row r="217">
          <cell r="BK217">
            <v>10762950</v>
          </cell>
        </row>
        <row r="218">
          <cell r="BK218">
            <v>10953151</v>
          </cell>
        </row>
        <row r="219">
          <cell r="BK219">
            <v>9879507</v>
          </cell>
        </row>
        <row r="220">
          <cell r="BK220">
            <v>11824707</v>
          </cell>
        </row>
        <row r="221">
          <cell r="BK221">
            <v>12071187</v>
          </cell>
        </row>
        <row r="222">
          <cell r="BK222">
            <v>13119806</v>
          </cell>
        </row>
        <row r="223">
          <cell r="BK223">
            <v>12663852</v>
          </cell>
        </row>
        <row r="224">
          <cell r="BK224">
            <v>15352663</v>
          </cell>
        </row>
        <row r="225">
          <cell r="BK225">
            <v>16258024</v>
          </cell>
        </row>
        <row r="226">
          <cell r="BK226">
            <v>15610901</v>
          </cell>
        </row>
        <row r="227">
          <cell r="BK227">
            <v>15280878</v>
          </cell>
        </row>
        <row r="228">
          <cell r="BK228">
            <v>13364997</v>
          </cell>
        </row>
        <row r="229">
          <cell r="BK229">
            <v>11805347</v>
          </cell>
        </row>
        <row r="230">
          <cell r="BK230">
            <v>12670711</v>
          </cell>
        </row>
        <row r="231">
          <cell r="BK231">
            <v>10649821</v>
          </cell>
        </row>
        <row r="232">
          <cell r="BK232">
            <v>12002297</v>
          </cell>
        </row>
        <row r="233">
          <cell r="BK233">
            <v>12055526</v>
          </cell>
        </row>
        <row r="234">
          <cell r="BK234">
            <v>10464376</v>
          </cell>
        </row>
        <row r="235">
          <cell r="BK235">
            <v>8696301</v>
          </cell>
        </row>
        <row r="236">
          <cell r="BK236">
            <v>9287209</v>
          </cell>
        </row>
        <row r="237">
          <cell r="BK237">
            <v>9024197</v>
          </cell>
        </row>
        <row r="238">
          <cell r="BK238">
            <v>10372631</v>
          </cell>
        </row>
        <row r="239">
          <cell r="BK239">
            <v>10769421</v>
          </cell>
        </row>
        <row r="240">
          <cell r="BK240">
            <v>11935535</v>
          </cell>
        </row>
        <row r="241">
          <cell r="BK241">
            <v>12328675</v>
          </cell>
        </row>
        <row r="242">
          <cell r="BK242">
            <v>12612184</v>
          </cell>
        </row>
        <row r="243">
          <cell r="BK243">
            <v>12335693</v>
          </cell>
        </row>
        <row r="244">
          <cell r="BK244">
            <v>13508082</v>
          </cell>
        </row>
        <row r="245">
          <cell r="BK245">
            <v>13451734</v>
          </cell>
        </row>
        <row r="246">
          <cell r="BK246">
            <v>13730107</v>
          </cell>
        </row>
        <row r="247">
          <cell r="BK247">
            <v>14221732</v>
          </cell>
        </row>
        <row r="248">
          <cell r="BK248">
            <v>14210875</v>
          </cell>
        </row>
        <row r="249">
          <cell r="BK249">
            <v>15217508</v>
          </cell>
        </row>
        <row r="250">
          <cell r="BK250">
            <v>14672556</v>
          </cell>
        </row>
        <row r="251">
          <cell r="BK251">
            <v>15119585</v>
          </cell>
        </row>
        <row r="252">
          <cell r="BK252">
            <v>15961301</v>
          </cell>
        </row>
        <row r="253">
          <cell r="BK253">
            <v>16633093</v>
          </cell>
        </row>
        <row r="254">
          <cell r="BK254">
            <v>17388500</v>
          </cell>
        </row>
        <row r="255">
          <cell r="BK255">
            <v>17575107</v>
          </cell>
        </row>
        <row r="256">
          <cell r="BK256">
            <v>16882909</v>
          </cell>
        </row>
        <row r="257">
          <cell r="BK257">
            <v>15603255</v>
          </cell>
        </row>
        <row r="258">
          <cell r="BK258">
            <v>15430568</v>
          </cell>
        </row>
        <row r="259">
          <cell r="BK259">
            <v>13820075</v>
          </cell>
        </row>
        <row r="260">
          <cell r="BK260">
            <v>11022542</v>
          </cell>
        </row>
        <row r="261">
          <cell r="BK261">
            <v>9931205</v>
          </cell>
        </row>
        <row r="262">
          <cell r="BK262">
            <v>11311339</v>
          </cell>
        </row>
        <row r="263">
          <cell r="BK263">
            <v>12934122</v>
          </cell>
        </row>
        <row r="264">
          <cell r="BK264">
            <v>13601550</v>
          </cell>
        </row>
        <row r="265">
          <cell r="BK265">
            <v>14143301</v>
          </cell>
        </row>
        <row r="266">
          <cell r="BK266">
            <v>12698738</v>
          </cell>
        </row>
        <row r="267">
          <cell r="BK267">
            <v>14084797</v>
          </cell>
        </row>
        <row r="268">
          <cell r="BK268">
            <v>15481470</v>
          </cell>
        </row>
        <row r="269">
          <cell r="BK269">
            <v>16468742</v>
          </cell>
        </row>
        <row r="270">
          <cell r="BK270">
            <v>16384016</v>
          </cell>
        </row>
        <row r="271">
          <cell r="BK271">
            <v>14060934</v>
          </cell>
        </row>
        <row r="272">
          <cell r="BK272">
            <v>15431072</v>
          </cell>
        </row>
        <row r="273">
          <cell r="BK273">
            <v>17181086</v>
          </cell>
        </row>
        <row r="274">
          <cell r="BK274">
            <v>16700315</v>
          </cell>
        </row>
        <row r="275">
          <cell r="BK275">
            <v>17524849</v>
          </cell>
        </row>
        <row r="276">
          <cell r="BK276">
            <v>17291628</v>
          </cell>
        </row>
        <row r="277">
          <cell r="BK277">
            <v>19444790</v>
          </cell>
        </row>
        <row r="278">
          <cell r="BK278">
            <v>19799012</v>
          </cell>
        </row>
        <row r="279">
          <cell r="BK279">
            <v>20888450</v>
          </cell>
        </row>
        <row r="280">
          <cell r="BK280">
            <v>22437466</v>
          </cell>
        </row>
        <row r="281">
          <cell r="BK281">
            <v>23239432</v>
          </cell>
        </row>
        <row r="282">
          <cell r="BK282">
            <v>24318235</v>
          </cell>
        </row>
        <row r="283">
          <cell r="BK283">
            <v>24148270</v>
          </cell>
        </row>
        <row r="284">
          <cell r="BK284">
            <v>25106300</v>
          </cell>
        </row>
        <row r="285">
          <cell r="BK285">
            <v>25316089</v>
          </cell>
        </row>
        <row r="286">
          <cell r="BK286">
            <v>25008794</v>
          </cell>
        </row>
        <row r="287">
          <cell r="BK287">
            <v>23085171</v>
          </cell>
        </row>
        <row r="288">
          <cell r="BK288">
            <v>24127162</v>
          </cell>
        </row>
        <row r="289">
          <cell r="BK289">
            <v>24550313</v>
          </cell>
        </row>
        <row r="290">
          <cell r="BK290">
            <v>25039658</v>
          </cell>
        </row>
        <row r="291">
          <cell r="BK291">
            <v>25748245</v>
          </cell>
        </row>
        <row r="292">
          <cell r="BK292">
            <v>25771317</v>
          </cell>
        </row>
        <row r="293">
          <cell r="BK293">
            <v>27200399</v>
          </cell>
        </row>
        <row r="294">
          <cell r="BK294">
            <v>27599657</v>
          </cell>
        </row>
        <row r="295">
          <cell r="BK295">
            <v>28380004</v>
          </cell>
        </row>
        <row r="296">
          <cell r="BK296">
            <v>29892192</v>
          </cell>
        </row>
        <row r="297">
          <cell r="BK297">
            <v>29608268</v>
          </cell>
        </row>
        <row r="298">
          <cell r="BK298">
            <v>30738055</v>
          </cell>
        </row>
        <row r="299">
          <cell r="BK299">
            <v>32499820</v>
          </cell>
        </row>
        <row r="300">
          <cell r="BK300">
            <v>27749270</v>
          </cell>
        </row>
        <row r="301">
          <cell r="BK301">
            <v>31853816</v>
          </cell>
        </row>
        <row r="302">
          <cell r="BK302">
            <v>32623696</v>
          </cell>
        </row>
        <row r="303">
          <cell r="BK303">
            <v>32852879</v>
          </cell>
        </row>
        <row r="304">
          <cell r="BK304">
            <v>35151014</v>
          </cell>
        </row>
        <row r="305">
          <cell r="BK305">
            <v>28171159</v>
          </cell>
        </row>
        <row r="306">
          <cell r="BK306">
            <v>34487033</v>
          </cell>
        </row>
        <row r="307">
          <cell r="BK307">
            <v>38128180</v>
          </cell>
        </row>
        <row r="308">
          <cell r="BK308">
            <v>43777508</v>
          </cell>
        </row>
        <row r="309">
          <cell r="BK309">
            <v>46338710</v>
          </cell>
        </row>
        <row r="310">
          <cell r="BK310">
            <v>49939113</v>
          </cell>
        </row>
        <row r="311">
          <cell r="BK311">
            <v>49751362</v>
          </cell>
        </row>
        <row r="312">
          <cell r="BK312">
            <v>53257384</v>
          </cell>
        </row>
        <row r="313">
          <cell r="BK313">
            <v>50602731</v>
          </cell>
        </row>
        <row r="314">
          <cell r="BK314">
            <v>41876448</v>
          </cell>
        </row>
        <row r="315">
          <cell r="BK315">
            <v>39946786</v>
          </cell>
        </row>
        <row r="316">
          <cell r="BK316">
            <v>41472949</v>
          </cell>
        </row>
        <row r="317">
          <cell r="BK317">
            <v>44667031</v>
          </cell>
        </row>
        <row r="318">
          <cell r="BK318">
            <v>48266431</v>
          </cell>
        </row>
        <row r="319">
          <cell r="BK319">
            <v>46205418</v>
          </cell>
        </row>
      </sheetData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2"/>
      <sheetName val="Data"/>
      <sheetName val="B 103 to Q4 2023"/>
      <sheetName val="CAPE calculation"/>
      <sheetName val="Q &amp; CAPE for Chart"/>
      <sheetName val="q calc"/>
    </sheetNames>
    <sheetDataSet>
      <sheetData sheetId="0" refreshError="1"/>
      <sheetData sheetId="1">
        <row r="1833">
          <cell r="B1833">
            <v>3960.6565000000001</v>
          </cell>
        </row>
      </sheetData>
      <sheetData sheetId="2">
        <row r="8">
          <cell r="BI8">
            <v>52.672978548483343</v>
          </cell>
          <cell r="BK8">
            <v>196863.74846744974</v>
          </cell>
        </row>
        <row r="12">
          <cell r="BK12">
            <v>210057.50626756268</v>
          </cell>
        </row>
        <row r="16">
          <cell r="BK16">
            <v>245208.94716546836</v>
          </cell>
        </row>
        <row r="20">
          <cell r="BK20">
            <v>267275.05985184771</v>
          </cell>
        </row>
        <row r="24">
          <cell r="BK24">
            <v>275546.27427706332</v>
          </cell>
        </row>
        <row r="28">
          <cell r="BK28">
            <v>297887.82995478227</v>
          </cell>
        </row>
        <row r="32">
          <cell r="BK32">
            <v>311661.48244872346</v>
          </cell>
        </row>
        <row r="33">
          <cell r="BK33">
            <v>320356.56942256709</v>
          </cell>
        </row>
        <row r="34">
          <cell r="BK34">
            <v>319285.4488465598</v>
          </cell>
        </row>
        <row r="35">
          <cell r="BK35">
            <v>320098.76145319856</v>
          </cell>
        </row>
        <row r="36">
          <cell r="BK36">
            <v>332638.42169635516</v>
          </cell>
        </row>
        <row r="37">
          <cell r="BK37">
            <v>340102.37192206609</v>
          </cell>
        </row>
        <row r="38">
          <cell r="BK38">
            <v>354660.49578660802</v>
          </cell>
        </row>
        <row r="39">
          <cell r="BK39">
            <v>364405.77463651646</v>
          </cell>
        </row>
        <row r="40">
          <cell r="BK40">
            <v>349935.85202103946</v>
          </cell>
        </row>
        <row r="41">
          <cell r="BK41">
            <v>342629.34120717959</v>
          </cell>
        </row>
        <row r="42">
          <cell r="BK42">
            <v>331420.13631910965</v>
          </cell>
        </row>
        <row r="43">
          <cell r="BK43">
            <v>314137.40734417719</v>
          </cell>
        </row>
        <row r="44">
          <cell r="BK44">
            <v>312360.78842754313</v>
          </cell>
        </row>
        <row r="45">
          <cell r="BK45">
            <v>311014.68181937526</v>
          </cell>
        </row>
        <row r="46">
          <cell r="BK46">
            <v>296303.61746943701</v>
          </cell>
        </row>
        <row r="47">
          <cell r="BK47">
            <v>292104.20249050949</v>
          </cell>
        </row>
        <row r="48">
          <cell r="BK48">
            <v>299667.14676053758</v>
          </cell>
        </row>
        <row r="49">
          <cell r="BK49">
            <v>298786.15278050822</v>
          </cell>
        </row>
        <row r="50">
          <cell r="BK50">
            <v>314070.92793594807</v>
          </cell>
        </row>
        <row r="51">
          <cell r="BK51">
            <v>333169.87420054385</v>
          </cell>
        </row>
        <row r="52">
          <cell r="BK52">
            <v>321309.29927223013</v>
          </cell>
        </row>
        <row r="53">
          <cell r="BK53">
            <v>345269.44917496433</v>
          </cell>
        </row>
        <row r="54">
          <cell r="BK54">
            <v>334574.35371536278</v>
          </cell>
        </row>
        <row r="55">
          <cell r="BK55">
            <v>367722.06584979751</v>
          </cell>
        </row>
        <row r="56">
          <cell r="BK56">
            <v>368216.93229036749</v>
          </cell>
        </row>
        <row r="57">
          <cell r="BK57">
            <v>356920.00472339697</v>
          </cell>
        </row>
        <row r="58">
          <cell r="BK58">
            <v>344579.45633215766</v>
          </cell>
        </row>
        <row r="59">
          <cell r="BK59">
            <v>318396.29555762501</v>
          </cell>
        </row>
        <row r="60">
          <cell r="BK60">
            <v>308135.94379278185</v>
          </cell>
        </row>
        <row r="61">
          <cell r="BK61">
            <v>307448.15123609209</v>
          </cell>
        </row>
        <row r="62">
          <cell r="BK62">
            <v>300544.878446766</v>
          </cell>
        </row>
        <row r="63">
          <cell r="BK63">
            <v>313608.65383281035</v>
          </cell>
        </row>
        <row r="64">
          <cell r="BK64">
            <v>295381.63881276641</v>
          </cell>
        </row>
        <row r="65">
          <cell r="BK65">
            <v>320357.29536117997</v>
          </cell>
        </row>
        <row r="66">
          <cell r="BK66">
            <v>314132.88540357171</v>
          </cell>
        </row>
        <row r="67">
          <cell r="BK67">
            <v>344111.21267694084</v>
          </cell>
        </row>
        <row r="68">
          <cell r="BK68">
            <v>298826.90896116465</v>
          </cell>
        </row>
        <row r="69">
          <cell r="BK69">
            <v>259704.16930704482</v>
          </cell>
        </row>
        <row r="70">
          <cell r="BK70">
            <v>266373.59313615441</v>
          </cell>
        </row>
        <row r="71">
          <cell r="BK71">
            <v>261284.48277015783</v>
          </cell>
        </row>
        <row r="72">
          <cell r="BK72">
            <v>250830.37320391324</v>
          </cell>
        </row>
        <row r="73">
          <cell r="BK73">
            <v>257445.91779257153</v>
          </cell>
        </row>
        <row r="74">
          <cell r="BK74">
            <v>256910.81900571371</v>
          </cell>
        </row>
        <row r="75">
          <cell r="BK75">
            <v>263899.14492367278</v>
          </cell>
        </row>
        <row r="76">
          <cell r="BK76">
            <v>269873.74340260436</v>
          </cell>
        </row>
        <row r="77">
          <cell r="BK77">
            <v>276200.07570378983</v>
          </cell>
        </row>
        <row r="78">
          <cell r="BK78">
            <v>282846.79458203906</v>
          </cell>
        </row>
        <row r="79">
          <cell r="BK79">
            <v>290558.8996300287</v>
          </cell>
        </row>
        <row r="80">
          <cell r="BK80">
            <v>292744.36815162038</v>
          </cell>
        </row>
        <row r="81">
          <cell r="BK81">
            <v>302314.28394110943</v>
          </cell>
        </row>
        <row r="82">
          <cell r="BK82">
            <v>313584.41024891811</v>
          </cell>
        </row>
        <row r="83">
          <cell r="BK83">
            <v>322619.30956197687</v>
          </cell>
        </row>
        <row r="84">
          <cell r="BK84">
            <v>326507.1960540468</v>
          </cell>
        </row>
        <row r="85">
          <cell r="BK85">
            <v>336142.80327344773</v>
          </cell>
        </row>
        <row r="86">
          <cell r="BK86">
            <v>344128.25915041409</v>
          </cell>
        </row>
        <row r="87">
          <cell r="BK87">
            <v>356003.57209641597</v>
          </cell>
        </row>
        <row r="88">
          <cell r="BK88">
            <v>378181.32342330506</v>
          </cell>
        </row>
        <row r="89">
          <cell r="BK89">
            <v>385908.91261937068</v>
          </cell>
        </row>
        <row r="90">
          <cell r="BK90">
            <v>402825.50932099018</v>
          </cell>
        </row>
        <row r="91">
          <cell r="BK91">
            <v>408597.95754089829</v>
          </cell>
        </row>
        <row r="92">
          <cell r="BK92">
            <v>420059.33415643836</v>
          </cell>
        </row>
        <row r="93">
          <cell r="BK93">
            <v>434371.58007759525</v>
          </cell>
        </row>
        <row r="94">
          <cell r="BK94">
            <v>445130.55074913113</v>
          </cell>
        </row>
        <row r="95">
          <cell r="BK95">
            <v>462128.76441848848</v>
          </cell>
        </row>
        <row r="96">
          <cell r="BK96">
            <v>478674.89728801389</v>
          </cell>
        </row>
        <row r="97">
          <cell r="BK97">
            <v>488069.27562523523</v>
          </cell>
        </row>
        <row r="98">
          <cell r="BK98">
            <v>509537.0748689326</v>
          </cell>
        </row>
        <row r="99">
          <cell r="BK99">
            <v>522245.60092152911</v>
          </cell>
        </row>
        <row r="100">
          <cell r="BK100">
            <v>545256.95452197827</v>
          </cell>
        </row>
        <row r="101">
          <cell r="BK101">
            <v>561600.62874331966</v>
          </cell>
        </row>
        <row r="102">
          <cell r="BK102">
            <v>576863.73197922704</v>
          </cell>
        </row>
        <row r="103">
          <cell r="BK103">
            <v>592535.83101917151</v>
          </cell>
        </row>
        <row r="104">
          <cell r="BK104">
            <v>614012.82470685535</v>
          </cell>
        </row>
        <row r="105">
          <cell r="BK105">
            <v>627981.06637199596</v>
          </cell>
        </row>
        <row r="106">
          <cell r="BK106">
            <v>642621.62277689646</v>
          </cell>
        </row>
        <row r="107">
          <cell r="BK107">
            <v>659476.95967973117</v>
          </cell>
        </row>
        <row r="108">
          <cell r="BK108">
            <v>686578.76977722731</v>
          </cell>
        </row>
        <row r="109">
          <cell r="BK109">
            <v>719273.6344680615</v>
          </cell>
        </row>
        <row r="110">
          <cell r="BK110">
            <v>742600.18510363717</v>
          </cell>
        </row>
        <row r="111">
          <cell r="BK111">
            <v>768637.11536972108</v>
          </cell>
        </row>
        <row r="112">
          <cell r="BK112">
            <v>797397.09694142558</v>
          </cell>
        </row>
        <row r="113">
          <cell r="BK113">
            <v>836309.57325487572</v>
          </cell>
        </row>
        <row r="114">
          <cell r="BK114">
            <v>859730.52396471566</v>
          </cell>
        </row>
        <row r="115">
          <cell r="BK115">
            <v>883360.90414913429</v>
          </cell>
        </row>
        <row r="116">
          <cell r="BK116">
            <v>943617.55674445804</v>
          </cell>
        </row>
        <row r="117">
          <cell r="BK117">
            <v>972695.88535967807</v>
          </cell>
        </row>
        <row r="118">
          <cell r="BK118">
            <v>1002539.8083202159</v>
          </cell>
        </row>
        <row r="119">
          <cell r="BK119">
            <v>1048466.2670872469</v>
          </cell>
        </row>
        <row r="120">
          <cell r="BK120">
            <v>1086145.081725247</v>
          </cell>
        </row>
        <row r="121">
          <cell r="BK121">
            <v>1137130.5481556188</v>
          </cell>
        </row>
        <row r="122">
          <cell r="BK122">
            <v>1194538.371690958</v>
          </cell>
        </row>
        <row r="123">
          <cell r="BK123">
            <v>1256520.1535600296</v>
          </cell>
        </row>
        <row r="124">
          <cell r="BK124">
            <v>1424803.0135071883</v>
          </cell>
        </row>
        <row r="125">
          <cell r="BK125">
            <v>1367107.5404830663</v>
          </cell>
        </row>
        <row r="126">
          <cell r="BK126">
            <v>1436048.4977895366</v>
          </cell>
        </row>
        <row r="127">
          <cell r="BK127">
            <v>1439829.3083803267</v>
          </cell>
        </row>
        <row r="128">
          <cell r="BK128">
            <v>1479435.1148109105</v>
          </cell>
        </row>
        <row r="129">
          <cell r="BK129">
            <v>1539711.4413058024</v>
          </cell>
        </row>
        <row r="130">
          <cell r="BK130">
            <v>1600719.0156952832</v>
          </cell>
        </row>
        <row r="131">
          <cell r="BK131">
            <v>1642196.4764978464</v>
          </cell>
        </row>
        <row r="132">
          <cell r="BK132">
            <v>1717558.9556188711</v>
          </cell>
        </row>
        <row r="133">
          <cell r="BK133">
            <v>1756850.6916941574</v>
          </cell>
        </row>
        <row r="134">
          <cell r="BK134">
            <v>1811504.8308989448</v>
          </cell>
        </row>
        <row r="135">
          <cell r="BK135">
            <v>1856516.1953852831</v>
          </cell>
        </row>
        <row r="136">
          <cell r="BK136">
            <v>1910004.7480793069</v>
          </cell>
        </row>
        <row r="137">
          <cell r="BK137">
            <v>1952051.2228264054</v>
          </cell>
        </row>
        <row r="138">
          <cell r="BK138">
            <v>2040150.868123645</v>
          </cell>
        </row>
        <row r="139">
          <cell r="BK139">
            <v>2132955.7398654642</v>
          </cell>
        </row>
        <row r="140">
          <cell r="BK140">
            <v>2208900.3516248022</v>
          </cell>
        </row>
        <row r="141">
          <cell r="BK141">
            <v>2302774.918176861</v>
          </cell>
        </row>
        <row r="142">
          <cell r="BK142">
            <v>2399746.2153957291</v>
          </cell>
        </row>
        <row r="143">
          <cell r="BK143">
            <v>2515769.6917214133</v>
          </cell>
        </row>
        <row r="144">
          <cell r="BK144">
            <v>2602005.402423508</v>
          </cell>
        </row>
        <row r="145">
          <cell r="BK145">
            <v>2649945.5977325309</v>
          </cell>
        </row>
        <row r="146">
          <cell r="BK146">
            <v>2764325.8098576101</v>
          </cell>
        </row>
        <row r="147">
          <cell r="BK147">
            <v>2900461.5892079407</v>
          </cell>
        </row>
        <row r="148">
          <cell r="BK148">
            <v>3016467.0581578491</v>
          </cell>
        </row>
        <row r="149">
          <cell r="BK149">
            <v>3112000.0187719758</v>
          </cell>
        </row>
        <row r="150">
          <cell r="BK150">
            <v>3189760.0996218743</v>
          </cell>
        </row>
        <row r="151">
          <cell r="BK151">
            <v>3183423.0727809421</v>
          </cell>
        </row>
        <row r="152">
          <cell r="BK152">
            <v>3274999.5996468063</v>
          </cell>
        </row>
        <row r="153">
          <cell r="BK153">
            <v>3427394.2784860288</v>
          </cell>
        </row>
        <row r="154">
          <cell r="BK154">
            <v>3456336.6456671054</v>
          </cell>
        </row>
        <row r="155">
          <cell r="BK155">
            <v>3536985.245613493</v>
          </cell>
        </row>
        <row r="156">
          <cell r="BK156">
            <v>3598380.3024194334</v>
          </cell>
        </row>
        <row r="157">
          <cell r="BK157">
            <v>3690272.1917704903</v>
          </cell>
        </row>
        <row r="158">
          <cell r="BK158">
            <v>3771061.329102424</v>
          </cell>
        </row>
        <row r="159">
          <cell r="BK159">
            <v>3772728.5203718389</v>
          </cell>
        </row>
        <row r="160">
          <cell r="BK160">
            <v>3797638.3276149165</v>
          </cell>
        </row>
        <row r="161">
          <cell r="BK161">
            <v>3751818.300950611</v>
          </cell>
        </row>
        <row r="162">
          <cell r="BK162">
            <v>3749833.5426343489</v>
          </cell>
        </row>
        <row r="163">
          <cell r="BK163">
            <v>3861406.5119189708</v>
          </cell>
        </row>
        <row r="164">
          <cell r="BK164">
            <v>3931344.201618508</v>
          </cell>
        </row>
        <row r="165">
          <cell r="BK165">
            <v>3951089.6359495735</v>
          </cell>
        </row>
        <row r="166">
          <cell r="BK166">
            <v>3992490.9310268117</v>
          </cell>
        </row>
        <row r="167">
          <cell r="BK167">
            <v>3958583.4476153892</v>
          </cell>
        </row>
        <row r="168">
          <cell r="BK168">
            <v>4224232.2483362062</v>
          </cell>
        </row>
        <row r="169">
          <cell r="BK169">
            <v>4310970.5878532343</v>
          </cell>
        </row>
        <row r="170">
          <cell r="BK170">
            <v>4357562.2026220132</v>
          </cell>
        </row>
        <row r="171">
          <cell r="BK171">
            <v>4287057.2647510236</v>
          </cell>
        </row>
        <row r="172">
          <cell r="BK172">
            <v>4399832.4324807487</v>
          </cell>
        </row>
        <row r="173">
          <cell r="BK173">
            <v>4610427.7685203869</v>
          </cell>
        </row>
        <row r="174">
          <cell r="BK174">
            <v>4669968.845671854</v>
          </cell>
        </row>
        <row r="175">
          <cell r="BK175">
            <v>4754841.5081817992</v>
          </cell>
        </row>
        <row r="176">
          <cell r="BK176">
            <v>4516412.292543768</v>
          </cell>
        </row>
        <row r="177">
          <cell r="BK177">
            <v>4568020.8820541436</v>
          </cell>
        </row>
        <row r="178">
          <cell r="BK178">
            <v>4631017.8789118612</v>
          </cell>
        </row>
        <row r="179">
          <cell r="BK179">
            <v>4636035.7110476792</v>
          </cell>
        </row>
        <row r="180">
          <cell r="BK180">
            <v>4752589.7647759197</v>
          </cell>
        </row>
        <row r="181">
          <cell r="BK181">
            <v>4981803.1479199575</v>
          </cell>
        </row>
        <row r="182">
          <cell r="BK182">
            <v>5022660.4523702115</v>
          </cell>
        </row>
        <row r="183">
          <cell r="BK183">
            <v>5065400.9101238111</v>
          </cell>
        </row>
        <row r="184">
          <cell r="BK184">
            <v>4990322.024943158</v>
          </cell>
        </row>
        <row r="185">
          <cell r="BK185">
            <v>4894637.5681860615</v>
          </cell>
        </row>
        <row r="186">
          <cell r="BK186">
            <v>4946254.3667158857</v>
          </cell>
        </row>
        <row r="187">
          <cell r="BK187">
            <v>4752750.971209391</v>
          </cell>
        </row>
        <row r="188">
          <cell r="BK188">
            <v>4799611.5969695933</v>
          </cell>
        </row>
        <row r="189">
          <cell r="BK189">
            <v>4937124.2598527707</v>
          </cell>
        </row>
        <row r="190">
          <cell r="BK190">
            <v>4926559.0326512083</v>
          </cell>
        </row>
        <row r="191">
          <cell r="BK191">
            <v>4899999.9473220278</v>
          </cell>
        </row>
        <row r="192">
          <cell r="BK192">
            <v>4871571.9008473102</v>
          </cell>
        </row>
        <row r="193">
          <cell r="BK193">
            <v>4670665.3874132326</v>
          </cell>
        </row>
        <row r="194">
          <cell r="BK194">
            <v>4633061.2404196328</v>
          </cell>
        </row>
        <row r="195">
          <cell r="BK195">
            <v>4594103.7538816445</v>
          </cell>
        </row>
        <row r="196">
          <cell r="BK196">
            <v>4548924.2221199861</v>
          </cell>
        </row>
        <row r="197">
          <cell r="BK197">
            <v>4595719.713962771</v>
          </cell>
        </row>
        <row r="198">
          <cell r="BK198">
            <v>4635083.0914221974</v>
          </cell>
        </row>
        <row r="199">
          <cell r="BK199">
            <v>4721903.4817485427</v>
          </cell>
        </row>
        <row r="200">
          <cell r="BK200">
            <v>4948469.3833932448</v>
          </cell>
        </row>
        <row r="201">
          <cell r="BK201">
            <v>4937188.960654797</v>
          </cell>
        </row>
        <row r="202">
          <cell r="BK202">
            <v>5028512.7580850683</v>
          </cell>
        </row>
        <row r="203">
          <cell r="BK203">
            <v>5184536.030133768</v>
          </cell>
        </row>
        <row r="204">
          <cell r="BK204">
            <v>5336308.4526419211</v>
          </cell>
        </row>
        <row r="205">
          <cell r="BK205">
            <v>5484476.6140638739</v>
          </cell>
        </row>
        <row r="206">
          <cell r="BK206">
            <v>5674856.3464901708</v>
          </cell>
        </row>
        <row r="207">
          <cell r="BK207">
            <v>5845008.7021550471</v>
          </cell>
        </row>
        <row r="208">
          <cell r="BK208">
            <v>5992583.5534959165</v>
          </cell>
        </row>
        <row r="209">
          <cell r="BK209">
            <v>6107764.4071511924</v>
          </cell>
        </row>
        <row r="210">
          <cell r="BK210">
            <v>6215450.629041587</v>
          </cell>
        </row>
        <row r="211">
          <cell r="BK211">
            <v>6279718.9081785372</v>
          </cell>
        </row>
        <row r="212">
          <cell r="BK212">
            <v>6626890.7277139248</v>
          </cell>
        </row>
        <row r="213">
          <cell r="BK213">
            <v>6854287.0371232387</v>
          </cell>
        </row>
        <row r="214">
          <cell r="BK214">
            <v>7175759.2929080734</v>
          </cell>
        </row>
        <row r="215">
          <cell r="BK215">
            <v>7515907.4298787089</v>
          </cell>
        </row>
        <row r="216">
          <cell r="BK216">
            <v>7801831.6284968965</v>
          </cell>
        </row>
        <row r="217">
          <cell r="BK217">
            <v>8128595.2772446042</v>
          </cell>
        </row>
        <row r="218">
          <cell r="BK218">
            <v>8285470.8410706474</v>
          </cell>
        </row>
        <row r="219">
          <cell r="BK219">
            <v>8035197.5655622352</v>
          </cell>
        </row>
        <row r="220">
          <cell r="BK220">
            <v>8609514.8994947374</v>
          </cell>
        </row>
        <row r="221">
          <cell r="BK221">
            <v>8620032.0436092578</v>
          </cell>
        </row>
        <row r="222">
          <cell r="BK222">
            <v>8899937.2118413802</v>
          </cell>
        </row>
        <row r="223">
          <cell r="BK223">
            <v>8951825.4992795698</v>
          </cell>
        </row>
        <row r="224">
          <cell r="BK224">
            <v>9773721.8242232893</v>
          </cell>
        </row>
        <row r="225">
          <cell r="BK225">
            <v>9802792.9170871805</v>
          </cell>
        </row>
        <row r="226">
          <cell r="BK226">
            <v>10010590.91653377</v>
          </cell>
        </row>
        <row r="227">
          <cell r="BK227">
            <v>10340346.33937295</v>
          </cell>
        </row>
        <row r="228">
          <cell r="BK228">
            <v>10489416.27338689</v>
          </cell>
        </row>
        <row r="229">
          <cell r="BK229">
            <v>10037230.965531996</v>
          </cell>
        </row>
        <row r="230">
          <cell r="BK230">
            <v>10222457.97936625</v>
          </cell>
        </row>
        <row r="231">
          <cell r="BK231">
            <v>9776600.1594704874</v>
          </cell>
        </row>
        <row r="232">
          <cell r="BK232">
            <v>9723184.9599955324</v>
          </cell>
        </row>
        <row r="233">
          <cell r="BK233">
            <v>9819399.5188904982</v>
          </cell>
        </row>
        <row r="234">
          <cell r="BK234">
            <v>9459425.4060717039</v>
          </cell>
        </row>
        <row r="235">
          <cell r="BK235">
            <v>9099458.3358506728</v>
          </cell>
        </row>
        <row r="236">
          <cell r="BK236">
            <v>9606929.2726493441</v>
          </cell>
        </row>
        <row r="237">
          <cell r="BK237">
            <v>9754900.8468915615</v>
          </cell>
        </row>
        <row r="238">
          <cell r="BK238">
            <v>10129198.808566634</v>
          </cell>
        </row>
        <row r="239">
          <cell r="BK239">
            <v>10120159.968974182</v>
          </cell>
        </row>
        <row r="240">
          <cell r="BK240">
            <v>10718740.589883629</v>
          </cell>
        </row>
        <row r="241">
          <cell r="BK241">
            <v>11204689.854379533</v>
          </cell>
        </row>
        <row r="242">
          <cell r="BK242">
            <v>11654401.181451738</v>
          </cell>
        </row>
        <row r="243">
          <cell r="BK243">
            <v>12032200.43310722</v>
          </cell>
        </row>
        <row r="244">
          <cell r="BK244">
            <v>12555134.297691977</v>
          </cell>
        </row>
        <row r="245">
          <cell r="BK245">
            <v>12801921.066911135</v>
          </cell>
        </row>
        <row r="246">
          <cell r="BK246">
            <v>13080484.274655197</v>
          </cell>
        </row>
        <row r="247">
          <cell r="BK247">
            <v>13603938.646900484</v>
          </cell>
        </row>
        <row r="248">
          <cell r="BK248">
            <v>14172132.251444355</v>
          </cell>
        </row>
        <row r="249">
          <cell r="BK249">
            <v>14676525.532310007</v>
          </cell>
        </row>
        <row r="250">
          <cell r="BK250">
            <v>15014804.552623384</v>
          </cell>
        </row>
        <row r="251">
          <cell r="BK251">
            <v>15427393.028379653</v>
          </cell>
        </row>
        <row r="252">
          <cell r="BK252">
            <v>16000033.170003634</v>
          </cell>
        </row>
        <row r="253">
          <cell r="BK253">
            <v>16420770.58819711</v>
          </cell>
        </row>
        <row r="254">
          <cell r="BK254">
            <v>17092634.552969471</v>
          </cell>
        </row>
        <row r="255">
          <cell r="BK255">
            <v>17366677.443792112</v>
          </cell>
        </row>
        <row r="256">
          <cell r="BK256">
            <v>17256300.698674507</v>
          </cell>
        </row>
        <row r="257">
          <cell r="BK257">
            <v>15927609.267798787</v>
          </cell>
        </row>
        <row r="258">
          <cell r="BK258">
            <v>15817312.743114904</v>
          </cell>
        </row>
        <row r="259">
          <cell r="BK259">
            <v>14644107.991603414</v>
          </cell>
        </row>
        <row r="260">
          <cell r="BK260">
            <v>13186457.944514059</v>
          </cell>
        </row>
        <row r="261">
          <cell r="BK261">
            <v>12512030.637979895</v>
          </cell>
        </row>
        <row r="262">
          <cell r="BK262">
            <v>11840951.148916395</v>
          </cell>
        </row>
        <row r="263">
          <cell r="BK263">
            <v>12372872.786312178</v>
          </cell>
        </row>
        <row r="264">
          <cell r="BK264">
            <v>12336989.787249519</v>
          </cell>
        </row>
        <row r="265">
          <cell r="BK265">
            <v>12620405.486856444</v>
          </cell>
        </row>
        <row r="266">
          <cell r="BK266">
            <v>12691459.608780036</v>
          </cell>
        </row>
        <row r="267">
          <cell r="BK267">
            <v>13167465.7192255</v>
          </cell>
        </row>
        <row r="268">
          <cell r="BK268">
            <v>12112746.454377398</v>
          </cell>
        </row>
        <row r="269">
          <cell r="BK269">
            <v>12695110.628056535</v>
          </cell>
        </row>
        <row r="270">
          <cell r="BK270">
            <v>12645212.533508435</v>
          </cell>
        </row>
        <row r="271">
          <cell r="BK271">
            <v>11658744.234003987</v>
          </cell>
        </row>
        <row r="272">
          <cell r="BK272">
            <v>12100434.612630602</v>
          </cell>
        </row>
        <row r="273">
          <cell r="BK273">
            <v>12466496.930836992</v>
          </cell>
        </row>
        <row r="274">
          <cell r="BK274">
            <v>12293126.836020825</v>
          </cell>
        </row>
        <row r="275">
          <cell r="BK275">
            <v>12730103.769794419</v>
          </cell>
        </row>
        <row r="276">
          <cell r="BK276">
            <v>12730335.93556302</v>
          </cell>
        </row>
        <row r="277">
          <cell r="BK277">
            <v>13104048.600434449</v>
          </cell>
        </row>
        <row r="278">
          <cell r="BK278">
            <v>13279116.940084845</v>
          </cell>
        </row>
        <row r="279">
          <cell r="BK279">
            <v>14167538.080011738</v>
          </cell>
        </row>
        <row r="280">
          <cell r="BK280">
            <v>14573434.366245924</v>
          </cell>
        </row>
        <row r="281">
          <cell r="BK281">
            <v>14644348.807674255</v>
          </cell>
        </row>
        <row r="282">
          <cell r="BK282">
            <v>15355553.091054089</v>
          </cell>
        </row>
        <row r="283">
          <cell r="BK283">
            <v>15257491.935914818</v>
          </cell>
        </row>
        <row r="284">
          <cell r="BK284">
            <v>15254461.698405348</v>
          </cell>
        </row>
        <row r="285">
          <cell r="BK285">
            <v>15634279.864380417</v>
          </cell>
        </row>
        <row r="286">
          <cell r="BK286">
            <v>15812463.458289318</v>
          </cell>
        </row>
        <row r="287">
          <cell r="BK287">
            <v>15218220.358548943</v>
          </cell>
        </row>
        <row r="288">
          <cell r="BK288">
            <v>15165861.718425108</v>
          </cell>
        </row>
        <row r="289">
          <cell r="BK289">
            <v>14971657.769979825</v>
          </cell>
        </row>
        <row r="290">
          <cell r="BK290">
            <v>15384285.375503754</v>
          </cell>
        </row>
        <row r="291">
          <cell r="BK291">
            <v>15957546.529034631</v>
          </cell>
        </row>
        <row r="292">
          <cell r="BK292">
            <v>15958052.663600711</v>
          </cell>
        </row>
        <row r="293">
          <cell r="BK293">
            <v>16281375.513878629</v>
          </cell>
        </row>
        <row r="294">
          <cell r="BK294">
            <v>17302720.794561788</v>
          </cell>
        </row>
        <row r="295">
          <cell r="BK295">
            <v>17601675.1628136</v>
          </cell>
        </row>
        <row r="296">
          <cell r="BK296">
            <v>18224768.278526105</v>
          </cell>
        </row>
        <row r="297">
          <cell r="BK297">
            <v>18205326.363792095</v>
          </cell>
        </row>
        <row r="298">
          <cell r="BK298">
            <v>18375075.634356085</v>
          </cell>
        </row>
        <row r="299">
          <cell r="BK299">
            <v>18476158.983482216</v>
          </cell>
        </row>
        <row r="300">
          <cell r="BK300">
            <v>17490962.290222462</v>
          </cell>
        </row>
        <row r="301">
          <cell r="BK301">
            <v>18634625.189171739</v>
          </cell>
        </row>
        <row r="302">
          <cell r="BK302">
            <v>19559399.781227827</v>
          </cell>
        </row>
        <row r="303">
          <cell r="BK303">
            <v>19612876.197515771</v>
          </cell>
        </row>
        <row r="304">
          <cell r="BK304">
            <v>20197475.143064093</v>
          </cell>
        </row>
        <row r="305">
          <cell r="BK305">
            <v>18714047.629191104</v>
          </cell>
        </row>
        <row r="306">
          <cell r="BK306">
            <v>19573720.074584097</v>
          </cell>
        </row>
        <row r="307">
          <cell r="BK307">
            <v>20729889.381460514</v>
          </cell>
        </row>
        <row r="308">
          <cell r="BK308">
            <v>22437682.019512318</v>
          </cell>
        </row>
        <row r="309">
          <cell r="BK309">
            <v>23299459.093453195</v>
          </cell>
        </row>
        <row r="310">
          <cell r="BK310">
            <v>24491073.791769456</v>
          </cell>
        </row>
        <row r="311">
          <cell r="BK311">
            <v>25799632.256429039</v>
          </cell>
        </row>
        <row r="312">
          <cell r="BK312">
            <v>26961993.73477428</v>
          </cell>
        </row>
        <row r="313">
          <cell r="BK313">
            <v>26348505.41708805</v>
          </cell>
        </row>
        <row r="314">
          <cell r="BK314">
            <v>25012863.85969802</v>
          </cell>
        </row>
        <row r="315">
          <cell r="BK315">
            <v>24621108.863536555</v>
          </cell>
        </row>
        <row r="316">
          <cell r="BK316">
            <v>25275605.376262911</v>
          </cell>
        </row>
        <row r="317">
          <cell r="BK317">
            <v>25926011.571300738</v>
          </cell>
        </row>
        <row r="318">
          <cell r="BK318">
            <v>26638455.868788492</v>
          </cell>
        </row>
        <row r="319">
          <cell r="BK319">
            <v>26136962.649548337</v>
          </cell>
        </row>
        <row r="320">
          <cell r="AS320">
            <v>51547171</v>
          </cell>
          <cell r="BK320">
            <v>26500826.870158508</v>
          </cell>
        </row>
      </sheetData>
      <sheetData sheetId="3">
        <row r="207">
          <cell r="P207">
            <v>1.1626323845442366</v>
          </cell>
        </row>
      </sheetData>
      <sheetData sheetId="4"/>
      <sheetData sheetId="5">
        <row r="8">
          <cell r="M8">
            <v>0.71743754367310819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31.12.17 "/>
      <sheetName val="Chart Q3 2018"/>
      <sheetName val="q &amp; CAPE annual"/>
      <sheetName val="CAPE calculation"/>
      <sheetName val="CAPE end 2018"/>
      <sheetName val="B 103"/>
    </sheetNames>
    <sheetDataSet>
      <sheetData sheetId="0" refreshError="1"/>
      <sheetData sheetId="1" refreshError="1"/>
      <sheetData sheetId="2">
        <row r="5">
          <cell r="C5" t="str">
            <v>SWH</v>
          </cell>
        </row>
      </sheetData>
      <sheetData sheetId="3">
        <row r="5">
          <cell r="E5" t="str">
            <v xml:space="preserve">  Consumer</v>
          </cell>
        </row>
        <row r="6">
          <cell r="B6" t="str">
            <v>S&amp;P</v>
          </cell>
          <cell r="E6" t="str">
            <v>Price</v>
          </cell>
        </row>
        <row r="7">
          <cell r="B7" t="str">
            <v>Comp.</v>
          </cell>
          <cell r="C7" t="str">
            <v>Dividend</v>
          </cell>
          <cell r="D7" t="str">
            <v>Earnings</v>
          </cell>
          <cell r="E7" t="str">
            <v>Index</v>
          </cell>
          <cell r="H7" t="str">
            <v>10 year mean</v>
          </cell>
        </row>
        <row r="8">
          <cell r="A8" t="str">
            <v>Date</v>
          </cell>
          <cell r="B8" t="str">
            <v>P</v>
          </cell>
          <cell r="C8" t="str">
            <v>D</v>
          </cell>
          <cell r="D8" t="str">
            <v>E</v>
          </cell>
          <cell r="E8" t="str">
            <v>CPI</v>
          </cell>
        </row>
        <row r="127">
          <cell r="J127" t="str">
            <v xml:space="preserve">CAPE </v>
          </cell>
          <cell r="K127" t="str">
            <v xml:space="preserve">Log CAPE </v>
          </cell>
          <cell r="L127" t="str">
            <v xml:space="preserve">ratio to average 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1"/>
      <sheetName val="Chart2"/>
      <sheetName val="Q &amp; CAPE for Chart "/>
      <sheetName val="Chart"/>
      <sheetName val="CAPE calculation (2)"/>
      <sheetName val="Chart using geo cape"/>
      <sheetName val="q calc"/>
      <sheetName val="b103"/>
      <sheetName val="CAPE calculation"/>
      <sheetName val="Shiller Data "/>
      <sheetName val="Sheet2"/>
      <sheetName val="Sheet3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/>
      <sheetData sheetId="7">
        <row r="8">
          <cell r="AV8">
            <v>52.672978548483329</v>
          </cell>
        </row>
      </sheetData>
      <sheetData sheetId="8"/>
      <sheetData sheetId="9">
        <row r="9">
          <cell r="B9">
            <v>4.4400000000000004</v>
          </cell>
          <cell r="C9">
            <v>0.26</v>
          </cell>
          <cell r="D9">
            <v>0.4</v>
          </cell>
          <cell r="E9">
            <v>12.46406116</v>
          </cell>
        </row>
        <row r="10">
          <cell r="B10">
            <v>4.5</v>
          </cell>
          <cell r="C10">
            <v>0.26</v>
          </cell>
          <cell r="D10">
            <v>0.4</v>
          </cell>
          <cell r="E10">
            <v>12.844641319999999</v>
          </cell>
        </row>
        <row r="11">
          <cell r="B11">
            <v>4.6100000000000003</v>
          </cell>
          <cell r="C11">
            <v>0.26</v>
          </cell>
          <cell r="D11">
            <v>0.4</v>
          </cell>
          <cell r="E11">
            <v>13.0349719</v>
          </cell>
        </row>
        <row r="12">
          <cell r="B12">
            <v>4.74</v>
          </cell>
          <cell r="C12">
            <v>0.26</v>
          </cell>
          <cell r="D12">
            <v>0.4</v>
          </cell>
          <cell r="E12">
            <v>12.559226450000001</v>
          </cell>
        </row>
        <row r="13">
          <cell r="B13">
            <v>4.8600000000000003</v>
          </cell>
          <cell r="C13">
            <v>0.26</v>
          </cell>
          <cell r="D13">
            <v>0.4</v>
          </cell>
          <cell r="E13">
            <v>12.273811569999999</v>
          </cell>
        </row>
        <row r="14">
          <cell r="B14">
            <v>4.82</v>
          </cell>
          <cell r="C14">
            <v>0.26</v>
          </cell>
          <cell r="D14">
            <v>0.4</v>
          </cell>
          <cell r="E14">
            <v>12.08348099</v>
          </cell>
        </row>
        <row r="15">
          <cell r="B15">
            <v>4.7300000000000004</v>
          </cell>
          <cell r="C15">
            <v>0.26</v>
          </cell>
          <cell r="D15">
            <v>0.4</v>
          </cell>
          <cell r="E15">
            <v>12.08348099</v>
          </cell>
        </row>
        <row r="16">
          <cell r="B16">
            <v>4.79</v>
          </cell>
          <cell r="C16">
            <v>0.26</v>
          </cell>
          <cell r="D16">
            <v>0.4</v>
          </cell>
          <cell r="E16">
            <v>11.893231399999999</v>
          </cell>
        </row>
        <row r="17">
          <cell r="B17">
            <v>4.84</v>
          </cell>
          <cell r="C17">
            <v>0.26</v>
          </cell>
          <cell r="D17">
            <v>0.4</v>
          </cell>
          <cell r="E17">
            <v>12.178646280000001</v>
          </cell>
        </row>
        <row r="18">
          <cell r="B18">
            <v>4.59</v>
          </cell>
          <cell r="C18">
            <v>0.26</v>
          </cell>
          <cell r="D18">
            <v>0.4</v>
          </cell>
          <cell r="E18">
            <v>12.368895869999999</v>
          </cell>
        </row>
        <row r="19">
          <cell r="B19">
            <v>4.6399999999999997</v>
          </cell>
          <cell r="C19">
            <v>0.26</v>
          </cell>
          <cell r="D19">
            <v>0.4</v>
          </cell>
          <cell r="E19">
            <v>12.368895869999999</v>
          </cell>
        </row>
        <row r="20">
          <cell r="B20">
            <v>4.74</v>
          </cell>
          <cell r="C20">
            <v>0.26</v>
          </cell>
          <cell r="D20">
            <v>0.4</v>
          </cell>
          <cell r="E20">
            <v>12.654391739999999</v>
          </cell>
        </row>
        <row r="21">
          <cell r="B21">
            <v>4.8600000000000003</v>
          </cell>
          <cell r="C21">
            <v>0.26329999999999998</v>
          </cell>
          <cell r="D21">
            <v>0.40250000000000002</v>
          </cell>
          <cell r="E21">
            <v>12.654391739999999</v>
          </cell>
        </row>
        <row r="22">
          <cell r="B22">
            <v>4.88</v>
          </cell>
          <cell r="C22">
            <v>0.26669999999999999</v>
          </cell>
          <cell r="D22">
            <v>0.40500000000000003</v>
          </cell>
          <cell r="E22">
            <v>12.654391739999999</v>
          </cell>
        </row>
        <row r="23">
          <cell r="B23">
            <v>5.04</v>
          </cell>
          <cell r="C23">
            <v>0.27</v>
          </cell>
          <cell r="D23">
            <v>0.40749999999999997</v>
          </cell>
          <cell r="E23">
            <v>12.844641319999999</v>
          </cell>
        </row>
        <row r="24">
          <cell r="B24">
            <v>5.18</v>
          </cell>
          <cell r="C24">
            <v>0.27329999999999999</v>
          </cell>
          <cell r="D24">
            <v>0.41</v>
          </cell>
          <cell r="E24">
            <v>13.130137189999999</v>
          </cell>
        </row>
        <row r="25">
          <cell r="B25">
            <v>5.18</v>
          </cell>
          <cell r="C25">
            <v>0.2767</v>
          </cell>
          <cell r="D25">
            <v>0.41249999999999998</v>
          </cell>
          <cell r="E25">
            <v>13.130137189999999</v>
          </cell>
        </row>
        <row r="26">
          <cell r="B26">
            <v>5.13</v>
          </cell>
          <cell r="C26">
            <v>0.28000000000000003</v>
          </cell>
          <cell r="D26">
            <v>0.41499999999999998</v>
          </cell>
          <cell r="E26">
            <v>13.0349719</v>
          </cell>
        </row>
        <row r="27">
          <cell r="B27">
            <v>5.0999999999999996</v>
          </cell>
          <cell r="C27">
            <v>0.2833</v>
          </cell>
          <cell r="D27">
            <v>0.41749999999999998</v>
          </cell>
          <cell r="E27">
            <v>12.844641319999999</v>
          </cell>
        </row>
        <row r="28">
          <cell r="B28">
            <v>5.04</v>
          </cell>
          <cell r="C28">
            <v>0.28670000000000001</v>
          </cell>
          <cell r="D28">
            <v>0.42</v>
          </cell>
          <cell r="E28">
            <v>12.93980661</v>
          </cell>
        </row>
        <row r="29">
          <cell r="B29">
            <v>4.95</v>
          </cell>
          <cell r="C29">
            <v>0.28999999999999998</v>
          </cell>
          <cell r="D29">
            <v>0.42249999999999999</v>
          </cell>
          <cell r="E29">
            <v>13.0349719</v>
          </cell>
        </row>
        <row r="30">
          <cell r="B30">
            <v>4.97</v>
          </cell>
          <cell r="C30">
            <v>0.29330000000000001</v>
          </cell>
          <cell r="D30">
            <v>0.42499999999999999</v>
          </cell>
          <cell r="E30">
            <v>12.74947603</v>
          </cell>
        </row>
        <row r="31">
          <cell r="B31">
            <v>4.95</v>
          </cell>
          <cell r="C31">
            <v>0.29670000000000002</v>
          </cell>
          <cell r="D31">
            <v>0.42749999999999999</v>
          </cell>
          <cell r="E31">
            <v>13.130137189999999</v>
          </cell>
        </row>
        <row r="32">
          <cell r="B32">
            <v>5.07</v>
          </cell>
          <cell r="C32">
            <v>0.3</v>
          </cell>
          <cell r="D32">
            <v>0.43</v>
          </cell>
          <cell r="E32">
            <v>12.93980661</v>
          </cell>
        </row>
        <row r="33">
          <cell r="B33">
            <v>5.1100000000000003</v>
          </cell>
          <cell r="C33">
            <v>0.30249999999999999</v>
          </cell>
          <cell r="D33">
            <v>0.4325</v>
          </cell>
          <cell r="E33">
            <v>12.93980661</v>
          </cell>
        </row>
        <row r="34">
          <cell r="B34">
            <v>5.15</v>
          </cell>
          <cell r="C34">
            <v>0.30499999999999999</v>
          </cell>
          <cell r="D34">
            <v>0.435</v>
          </cell>
          <cell r="E34">
            <v>13.225221489999999</v>
          </cell>
        </row>
        <row r="35">
          <cell r="B35">
            <v>5.1100000000000003</v>
          </cell>
          <cell r="C35">
            <v>0.3075</v>
          </cell>
          <cell r="D35">
            <v>0.4375</v>
          </cell>
          <cell r="E35">
            <v>13.225221489999999</v>
          </cell>
        </row>
        <row r="36">
          <cell r="B36">
            <v>5.04</v>
          </cell>
          <cell r="C36">
            <v>0.31</v>
          </cell>
          <cell r="D36">
            <v>0.44</v>
          </cell>
          <cell r="E36">
            <v>13.225221489999999</v>
          </cell>
        </row>
        <row r="37">
          <cell r="B37">
            <v>5.05</v>
          </cell>
          <cell r="C37">
            <v>0.3125</v>
          </cell>
          <cell r="D37">
            <v>0.4425</v>
          </cell>
          <cell r="E37">
            <v>12.93980661</v>
          </cell>
        </row>
        <row r="38">
          <cell r="B38">
            <v>4.9800000000000004</v>
          </cell>
          <cell r="C38">
            <v>0.315</v>
          </cell>
          <cell r="D38">
            <v>0.44500000000000001</v>
          </cell>
          <cell r="E38">
            <v>12.559226450000001</v>
          </cell>
        </row>
        <row r="39">
          <cell r="B39">
            <v>4.97</v>
          </cell>
          <cell r="C39">
            <v>0.3175</v>
          </cell>
          <cell r="D39">
            <v>0.44750000000000001</v>
          </cell>
          <cell r="E39">
            <v>12.559226450000001</v>
          </cell>
        </row>
        <row r="40">
          <cell r="B40">
            <v>4.97</v>
          </cell>
          <cell r="C40">
            <v>0.32</v>
          </cell>
          <cell r="D40">
            <v>0.45</v>
          </cell>
          <cell r="E40">
            <v>12.559226450000001</v>
          </cell>
        </row>
        <row r="41">
          <cell r="B41">
            <v>4.59</v>
          </cell>
          <cell r="C41">
            <v>0.32250000000000001</v>
          </cell>
          <cell r="D41">
            <v>0.45250000000000001</v>
          </cell>
          <cell r="E41">
            <v>12.559226450000001</v>
          </cell>
        </row>
        <row r="42">
          <cell r="B42">
            <v>4.1900000000000004</v>
          </cell>
          <cell r="C42">
            <v>0.32500000000000001</v>
          </cell>
          <cell r="D42">
            <v>0.45500000000000002</v>
          </cell>
          <cell r="E42">
            <v>12.273811569999999</v>
          </cell>
        </row>
        <row r="43">
          <cell r="B43">
            <v>4.04</v>
          </cell>
          <cell r="C43">
            <v>0.32750000000000001</v>
          </cell>
          <cell r="D43">
            <v>0.45750000000000002</v>
          </cell>
          <cell r="E43">
            <v>11.893231399999999</v>
          </cell>
        </row>
        <row r="44">
          <cell r="B44">
            <v>4.42</v>
          </cell>
          <cell r="C44">
            <v>0.33</v>
          </cell>
          <cell r="D44">
            <v>0.46</v>
          </cell>
          <cell r="E44">
            <v>12.178646280000001</v>
          </cell>
        </row>
        <row r="45">
          <cell r="B45">
            <v>4.66</v>
          </cell>
          <cell r="C45">
            <v>0.33</v>
          </cell>
          <cell r="D45">
            <v>0.46</v>
          </cell>
          <cell r="E45">
            <v>12.368895869999999</v>
          </cell>
        </row>
        <row r="46">
          <cell r="B46">
            <v>4.8</v>
          </cell>
          <cell r="C46">
            <v>0.33</v>
          </cell>
          <cell r="D46">
            <v>0.46</v>
          </cell>
          <cell r="E46">
            <v>12.368895869999999</v>
          </cell>
        </row>
        <row r="47">
          <cell r="B47">
            <v>4.7300000000000004</v>
          </cell>
          <cell r="C47">
            <v>0.33</v>
          </cell>
          <cell r="D47">
            <v>0.46</v>
          </cell>
          <cell r="E47">
            <v>12.368895869999999</v>
          </cell>
        </row>
        <row r="48">
          <cell r="B48">
            <v>4.5999999999999996</v>
          </cell>
          <cell r="C48">
            <v>0.33</v>
          </cell>
          <cell r="D48">
            <v>0.46</v>
          </cell>
          <cell r="E48">
            <v>12.178646280000001</v>
          </cell>
        </row>
        <row r="49">
          <cell r="B49">
            <v>4.4800000000000004</v>
          </cell>
          <cell r="C49">
            <v>0.33</v>
          </cell>
          <cell r="D49">
            <v>0.46</v>
          </cell>
          <cell r="E49">
            <v>12.08348099</v>
          </cell>
        </row>
        <row r="50">
          <cell r="B50">
            <v>4.46</v>
          </cell>
          <cell r="C50">
            <v>0.33</v>
          </cell>
          <cell r="D50">
            <v>0.46</v>
          </cell>
          <cell r="E50">
            <v>11.79806612</v>
          </cell>
        </row>
        <row r="51">
          <cell r="B51">
            <v>4.46</v>
          </cell>
          <cell r="C51">
            <v>0.33</v>
          </cell>
          <cell r="D51">
            <v>0.46</v>
          </cell>
          <cell r="E51">
            <v>11.893231399999999</v>
          </cell>
        </row>
        <row r="52">
          <cell r="B52">
            <v>4.47</v>
          </cell>
          <cell r="C52">
            <v>0.33</v>
          </cell>
          <cell r="D52">
            <v>0.46</v>
          </cell>
          <cell r="E52">
            <v>11.79806612</v>
          </cell>
        </row>
        <row r="53">
          <cell r="B53">
            <v>4.54</v>
          </cell>
          <cell r="C53">
            <v>0.33</v>
          </cell>
          <cell r="D53">
            <v>0.46</v>
          </cell>
          <cell r="E53">
            <v>11.79806612</v>
          </cell>
        </row>
        <row r="54">
          <cell r="B54">
            <v>4.53</v>
          </cell>
          <cell r="C54">
            <v>0.33</v>
          </cell>
          <cell r="D54">
            <v>0.46</v>
          </cell>
          <cell r="E54">
            <v>11.60773554</v>
          </cell>
        </row>
        <row r="55">
          <cell r="B55">
            <v>4.57</v>
          </cell>
          <cell r="C55">
            <v>0.33</v>
          </cell>
          <cell r="D55">
            <v>0.46</v>
          </cell>
          <cell r="E55">
            <v>11.51265124</v>
          </cell>
        </row>
        <row r="56">
          <cell r="B56">
            <v>4.54</v>
          </cell>
          <cell r="C56">
            <v>0.33</v>
          </cell>
          <cell r="D56">
            <v>0.46</v>
          </cell>
          <cell r="E56">
            <v>11.51265124</v>
          </cell>
        </row>
        <row r="57">
          <cell r="B57">
            <v>4.54</v>
          </cell>
          <cell r="C57">
            <v>0.32750000000000001</v>
          </cell>
          <cell r="D57">
            <v>0.45169999999999999</v>
          </cell>
          <cell r="E57">
            <v>11.51265124</v>
          </cell>
        </row>
        <row r="58">
          <cell r="B58">
            <v>4.53</v>
          </cell>
          <cell r="C58">
            <v>0.32500000000000001</v>
          </cell>
          <cell r="D58">
            <v>0.44330000000000003</v>
          </cell>
          <cell r="E58">
            <v>11.51265124</v>
          </cell>
        </row>
        <row r="59">
          <cell r="B59">
            <v>4.59</v>
          </cell>
          <cell r="C59">
            <v>0.32250000000000001</v>
          </cell>
          <cell r="D59">
            <v>0.435</v>
          </cell>
          <cell r="E59">
            <v>11.51265124</v>
          </cell>
        </row>
        <row r="60">
          <cell r="B60">
            <v>4.6500000000000004</v>
          </cell>
          <cell r="C60">
            <v>0.32</v>
          </cell>
          <cell r="D60">
            <v>0.42670000000000002</v>
          </cell>
          <cell r="E60">
            <v>11.60773554</v>
          </cell>
        </row>
        <row r="61">
          <cell r="B61">
            <v>4.47</v>
          </cell>
          <cell r="C61">
            <v>0.3175</v>
          </cell>
          <cell r="D61">
            <v>0.41830000000000001</v>
          </cell>
          <cell r="E61">
            <v>11.322320660000001</v>
          </cell>
        </row>
        <row r="62">
          <cell r="B62">
            <v>4.38</v>
          </cell>
          <cell r="C62">
            <v>0.315</v>
          </cell>
          <cell r="D62">
            <v>0.41</v>
          </cell>
          <cell r="E62">
            <v>11.13207107</v>
          </cell>
        </row>
        <row r="63">
          <cell r="B63">
            <v>4.3899999999999997</v>
          </cell>
          <cell r="C63">
            <v>0.3125</v>
          </cell>
          <cell r="D63">
            <v>0.4017</v>
          </cell>
          <cell r="E63">
            <v>11.13207107</v>
          </cell>
        </row>
        <row r="64">
          <cell r="B64">
            <v>4.41</v>
          </cell>
          <cell r="C64">
            <v>0.31</v>
          </cell>
          <cell r="D64">
            <v>0.39329999999999998</v>
          </cell>
          <cell r="E64">
            <v>11.22715537</v>
          </cell>
        </row>
        <row r="65">
          <cell r="B65">
            <v>4.37</v>
          </cell>
          <cell r="C65">
            <v>0.3075</v>
          </cell>
          <cell r="D65">
            <v>0.38500000000000001</v>
          </cell>
          <cell r="E65">
            <v>11.13207107</v>
          </cell>
        </row>
        <row r="66">
          <cell r="B66">
            <v>4.3</v>
          </cell>
          <cell r="C66">
            <v>0.30499999999999999</v>
          </cell>
          <cell r="D66">
            <v>0.37669999999999998</v>
          </cell>
          <cell r="E66">
            <v>11.13207107</v>
          </cell>
        </row>
        <row r="67">
          <cell r="B67">
            <v>4.37</v>
          </cell>
          <cell r="C67">
            <v>0.30249999999999999</v>
          </cell>
          <cell r="D67">
            <v>0.36830000000000002</v>
          </cell>
          <cell r="E67">
            <v>11.03690579</v>
          </cell>
        </row>
        <row r="68">
          <cell r="B68">
            <v>4.37</v>
          </cell>
          <cell r="C68">
            <v>0.3</v>
          </cell>
          <cell r="D68">
            <v>0.36</v>
          </cell>
          <cell r="E68">
            <v>10.9417405</v>
          </cell>
        </row>
        <row r="69">
          <cell r="B69">
            <v>4.46</v>
          </cell>
          <cell r="C69">
            <v>0.3</v>
          </cell>
          <cell r="D69">
            <v>0.3533</v>
          </cell>
          <cell r="E69">
            <v>10.846575209999999</v>
          </cell>
        </row>
        <row r="70">
          <cell r="B70">
            <v>4.5199999999999996</v>
          </cell>
          <cell r="C70">
            <v>0.3</v>
          </cell>
          <cell r="D70">
            <v>0.34670000000000001</v>
          </cell>
          <cell r="E70">
            <v>10.846575209999999</v>
          </cell>
        </row>
        <row r="71">
          <cell r="B71">
            <v>4.51</v>
          </cell>
          <cell r="C71">
            <v>0.3</v>
          </cell>
          <cell r="D71">
            <v>0.34</v>
          </cell>
          <cell r="E71">
            <v>10.846575209999999</v>
          </cell>
        </row>
        <row r="72">
          <cell r="B72">
            <v>4.34</v>
          </cell>
          <cell r="C72">
            <v>0.3</v>
          </cell>
          <cell r="D72">
            <v>0.33329999999999999</v>
          </cell>
          <cell r="E72">
            <v>10.751490909999999</v>
          </cell>
        </row>
        <row r="73">
          <cell r="B73">
            <v>4.18</v>
          </cell>
          <cell r="C73">
            <v>0.3</v>
          </cell>
          <cell r="D73">
            <v>0.32669999999999999</v>
          </cell>
          <cell r="E73">
            <v>10.370910739999999</v>
          </cell>
        </row>
        <row r="74">
          <cell r="B74">
            <v>4.1500000000000004</v>
          </cell>
          <cell r="C74">
            <v>0.3</v>
          </cell>
          <cell r="D74">
            <v>0.32</v>
          </cell>
          <cell r="E74">
            <v>10.08541488</v>
          </cell>
        </row>
        <row r="75">
          <cell r="B75">
            <v>4.0999999999999996</v>
          </cell>
          <cell r="C75">
            <v>0.3</v>
          </cell>
          <cell r="D75">
            <v>0.31330000000000002</v>
          </cell>
          <cell r="E75">
            <v>10.08541488</v>
          </cell>
        </row>
        <row r="76">
          <cell r="B76">
            <v>3.93</v>
          </cell>
          <cell r="C76">
            <v>0.3</v>
          </cell>
          <cell r="D76">
            <v>0.30669999999999997</v>
          </cell>
          <cell r="E76">
            <v>10.180580170000001</v>
          </cell>
        </row>
        <row r="77">
          <cell r="B77">
            <v>3.69</v>
          </cell>
          <cell r="C77">
            <v>0.3</v>
          </cell>
          <cell r="D77">
            <v>0.3</v>
          </cell>
          <cell r="E77">
            <v>10.275745450000001</v>
          </cell>
        </row>
        <row r="78">
          <cell r="B78">
            <v>3.67</v>
          </cell>
          <cell r="C78">
            <v>0.3</v>
          </cell>
          <cell r="D78">
            <v>0.29330000000000001</v>
          </cell>
          <cell r="E78">
            <v>10.465995039999999</v>
          </cell>
        </row>
        <row r="79">
          <cell r="B79">
            <v>3.6</v>
          </cell>
          <cell r="C79">
            <v>0.3</v>
          </cell>
          <cell r="D79">
            <v>0.28670000000000001</v>
          </cell>
          <cell r="E79">
            <v>10.56116033</v>
          </cell>
        </row>
        <row r="80">
          <cell r="B80">
            <v>3.58</v>
          </cell>
          <cell r="C80">
            <v>0.3</v>
          </cell>
          <cell r="D80">
            <v>0.28000000000000003</v>
          </cell>
          <cell r="E80">
            <v>10.751490909999999</v>
          </cell>
        </row>
        <row r="81">
          <cell r="B81">
            <v>3.55</v>
          </cell>
          <cell r="C81">
            <v>0.2908</v>
          </cell>
          <cell r="D81">
            <v>0.28170000000000001</v>
          </cell>
          <cell r="E81">
            <v>10.9417405</v>
          </cell>
        </row>
        <row r="82">
          <cell r="B82">
            <v>3.34</v>
          </cell>
          <cell r="C82">
            <v>0.28170000000000001</v>
          </cell>
          <cell r="D82">
            <v>0.2833</v>
          </cell>
          <cell r="E82">
            <v>10.65632562</v>
          </cell>
        </row>
        <row r="83">
          <cell r="B83">
            <v>3.17</v>
          </cell>
          <cell r="C83">
            <v>0.27250000000000002</v>
          </cell>
          <cell r="D83">
            <v>0.28499999999999998</v>
          </cell>
          <cell r="E83">
            <v>10.180580170000001</v>
          </cell>
        </row>
        <row r="84">
          <cell r="B84">
            <v>2.94</v>
          </cell>
          <cell r="C84">
            <v>0.26329999999999998</v>
          </cell>
          <cell r="D84">
            <v>0.28670000000000001</v>
          </cell>
          <cell r="E84">
            <v>10.465995039999999</v>
          </cell>
        </row>
        <row r="85">
          <cell r="B85">
            <v>2.94</v>
          </cell>
          <cell r="C85">
            <v>0.25419999999999998</v>
          </cell>
          <cell r="D85">
            <v>0.2883</v>
          </cell>
          <cell r="E85">
            <v>10.65632562</v>
          </cell>
        </row>
        <row r="86">
          <cell r="B86">
            <v>2.73</v>
          </cell>
          <cell r="C86">
            <v>0.245</v>
          </cell>
          <cell r="D86">
            <v>0.28999999999999998</v>
          </cell>
          <cell r="E86">
            <v>10.08541488</v>
          </cell>
        </row>
        <row r="87">
          <cell r="B87">
            <v>2.85</v>
          </cell>
          <cell r="C87">
            <v>0.23580000000000001</v>
          </cell>
          <cell r="D87">
            <v>0.29170000000000001</v>
          </cell>
          <cell r="E87">
            <v>10.180580170000001</v>
          </cell>
        </row>
        <row r="88">
          <cell r="B88">
            <v>3.05</v>
          </cell>
          <cell r="C88">
            <v>0.22670000000000001</v>
          </cell>
          <cell r="D88">
            <v>0.29330000000000001</v>
          </cell>
          <cell r="E88">
            <v>9.8000000000000007</v>
          </cell>
        </row>
        <row r="89">
          <cell r="B89">
            <v>3.24</v>
          </cell>
          <cell r="C89">
            <v>0.2175</v>
          </cell>
          <cell r="D89">
            <v>0.29499999999999998</v>
          </cell>
          <cell r="E89">
            <v>9.7048347110000002</v>
          </cell>
        </row>
        <row r="90">
          <cell r="B90">
            <v>3.31</v>
          </cell>
          <cell r="C90">
            <v>0.20830000000000001</v>
          </cell>
          <cell r="D90">
            <v>0.29670000000000002</v>
          </cell>
          <cell r="E90">
            <v>9.7048347110000002</v>
          </cell>
        </row>
        <row r="91">
          <cell r="B91">
            <v>3.26</v>
          </cell>
          <cell r="C91">
            <v>0.19919999999999999</v>
          </cell>
          <cell r="D91">
            <v>0.29830000000000001</v>
          </cell>
          <cell r="E91">
            <v>9.5145851239999999</v>
          </cell>
        </row>
        <row r="92">
          <cell r="B92">
            <v>3.25</v>
          </cell>
          <cell r="C92">
            <v>0.19</v>
          </cell>
          <cell r="D92">
            <v>0.3</v>
          </cell>
          <cell r="E92">
            <v>9.5145851239999999</v>
          </cell>
        </row>
        <row r="93">
          <cell r="B93">
            <v>3.25</v>
          </cell>
          <cell r="C93">
            <v>0.18920000000000001</v>
          </cell>
          <cell r="D93">
            <v>0.30080000000000001</v>
          </cell>
          <cell r="E93">
            <v>9.229089256</v>
          </cell>
        </row>
        <row r="94">
          <cell r="B94">
            <v>3.18</v>
          </cell>
          <cell r="C94">
            <v>0.1883</v>
          </cell>
          <cell r="D94">
            <v>0.30170000000000002</v>
          </cell>
          <cell r="E94">
            <v>9.1340049590000003</v>
          </cell>
        </row>
        <row r="95">
          <cell r="B95">
            <v>3.24</v>
          </cell>
          <cell r="C95">
            <v>0.1875</v>
          </cell>
          <cell r="D95">
            <v>0.30249999999999999</v>
          </cell>
          <cell r="E95">
            <v>8.9436743799999991</v>
          </cell>
        </row>
        <row r="96">
          <cell r="B96">
            <v>3.33</v>
          </cell>
          <cell r="C96">
            <v>0.1867</v>
          </cell>
          <cell r="D96">
            <v>0.30330000000000001</v>
          </cell>
          <cell r="E96">
            <v>8.8485090910000004</v>
          </cell>
        </row>
        <row r="97">
          <cell r="B97">
            <v>3.34</v>
          </cell>
          <cell r="C97">
            <v>0.18579999999999999</v>
          </cell>
          <cell r="D97">
            <v>0.30420000000000003</v>
          </cell>
          <cell r="E97">
            <v>8.5630942149999996</v>
          </cell>
        </row>
        <row r="98">
          <cell r="B98">
            <v>3.41</v>
          </cell>
          <cell r="C98">
            <v>0.185</v>
          </cell>
          <cell r="D98">
            <v>0.30499999999999999</v>
          </cell>
          <cell r="E98">
            <v>8.3728446279999993</v>
          </cell>
        </row>
        <row r="99">
          <cell r="B99">
            <v>3.48</v>
          </cell>
          <cell r="C99">
            <v>0.1842</v>
          </cell>
          <cell r="D99">
            <v>0.30580000000000002</v>
          </cell>
          <cell r="E99">
            <v>8.4679289260000008</v>
          </cell>
        </row>
        <row r="100">
          <cell r="B100">
            <v>3.45</v>
          </cell>
          <cell r="C100">
            <v>0.18329999999999999</v>
          </cell>
          <cell r="D100">
            <v>0.30669999999999997</v>
          </cell>
          <cell r="E100">
            <v>8.5630942149999996</v>
          </cell>
        </row>
        <row r="101">
          <cell r="B101">
            <v>3.52</v>
          </cell>
          <cell r="C101">
            <v>0.1825</v>
          </cell>
          <cell r="D101">
            <v>0.3075</v>
          </cell>
          <cell r="E101">
            <v>8.5630942149999996</v>
          </cell>
        </row>
        <row r="102">
          <cell r="B102">
            <v>3.48</v>
          </cell>
          <cell r="C102">
            <v>0.1817</v>
          </cell>
          <cell r="D102">
            <v>0.30830000000000002</v>
          </cell>
          <cell r="E102">
            <v>8.4679289260000008</v>
          </cell>
        </row>
        <row r="103">
          <cell r="B103">
            <v>3.47</v>
          </cell>
          <cell r="C103">
            <v>0.18079999999999999</v>
          </cell>
          <cell r="D103">
            <v>0.30919999999999997</v>
          </cell>
          <cell r="E103">
            <v>8.3728446279999993</v>
          </cell>
        </row>
        <row r="104">
          <cell r="B104">
            <v>3.45</v>
          </cell>
          <cell r="C104">
            <v>0.18</v>
          </cell>
          <cell r="D104">
            <v>0.31</v>
          </cell>
          <cell r="E104">
            <v>8.18251405</v>
          </cell>
        </row>
        <row r="105">
          <cell r="B105">
            <v>3.58</v>
          </cell>
          <cell r="C105">
            <v>0.1817</v>
          </cell>
          <cell r="D105">
            <v>0.31580000000000003</v>
          </cell>
          <cell r="E105">
            <v>8.2776793390000005</v>
          </cell>
        </row>
        <row r="106">
          <cell r="B106">
            <v>3.71</v>
          </cell>
          <cell r="C106">
            <v>0.18329999999999999</v>
          </cell>
          <cell r="D106">
            <v>0.32169999999999999</v>
          </cell>
          <cell r="E106">
            <v>8.3728446279999993</v>
          </cell>
        </row>
        <row r="107">
          <cell r="B107">
            <v>3.65</v>
          </cell>
          <cell r="C107">
            <v>0.185</v>
          </cell>
          <cell r="D107">
            <v>0.32750000000000001</v>
          </cell>
          <cell r="E107">
            <v>8.2776793390000005</v>
          </cell>
        </row>
        <row r="108">
          <cell r="B108">
            <v>3.77</v>
          </cell>
          <cell r="C108">
            <v>0.1867</v>
          </cell>
          <cell r="D108">
            <v>0.33329999999999999</v>
          </cell>
          <cell r="E108">
            <v>8.18251405</v>
          </cell>
        </row>
        <row r="109">
          <cell r="B109">
            <v>3.94</v>
          </cell>
          <cell r="C109">
            <v>0.1883</v>
          </cell>
          <cell r="D109">
            <v>0.3392</v>
          </cell>
          <cell r="E109">
            <v>8.18251405</v>
          </cell>
        </row>
        <row r="110">
          <cell r="B110">
            <v>3.96</v>
          </cell>
          <cell r="C110">
            <v>0.19</v>
          </cell>
          <cell r="D110">
            <v>0.34499999999999997</v>
          </cell>
          <cell r="E110">
            <v>8.0873811569999994</v>
          </cell>
        </row>
        <row r="111">
          <cell r="B111">
            <v>4.04</v>
          </cell>
          <cell r="C111">
            <v>0.19170000000000001</v>
          </cell>
          <cell r="D111">
            <v>0.3508</v>
          </cell>
          <cell r="E111">
            <v>8.18251405</v>
          </cell>
        </row>
        <row r="112">
          <cell r="B112">
            <v>4.07</v>
          </cell>
          <cell r="C112">
            <v>0.1933</v>
          </cell>
          <cell r="D112">
            <v>0.35670000000000002</v>
          </cell>
          <cell r="E112">
            <v>8.18251405</v>
          </cell>
        </row>
        <row r="113">
          <cell r="B113">
            <v>4.22</v>
          </cell>
          <cell r="C113">
            <v>0.19500000000000001</v>
          </cell>
          <cell r="D113">
            <v>0.36249999999999999</v>
          </cell>
          <cell r="E113">
            <v>8.4679289260000008</v>
          </cell>
        </row>
        <row r="114">
          <cell r="B114">
            <v>4.68</v>
          </cell>
          <cell r="C114">
            <v>0.19670000000000001</v>
          </cell>
          <cell r="D114">
            <v>0.36830000000000002</v>
          </cell>
          <cell r="E114">
            <v>8.9436743799999991</v>
          </cell>
        </row>
        <row r="115">
          <cell r="B115">
            <v>4.93</v>
          </cell>
          <cell r="C115">
            <v>0.1983</v>
          </cell>
          <cell r="D115">
            <v>0.37419999999999998</v>
          </cell>
          <cell r="E115">
            <v>9.4194198349999994</v>
          </cell>
        </row>
        <row r="116">
          <cell r="B116">
            <v>4.92</v>
          </cell>
          <cell r="C116">
            <v>0.2</v>
          </cell>
          <cell r="D116">
            <v>0.38</v>
          </cell>
          <cell r="E116">
            <v>9.7048347110000002</v>
          </cell>
        </row>
        <row r="117">
          <cell r="B117">
            <v>5.1100000000000003</v>
          </cell>
          <cell r="C117">
            <v>0.20499999999999999</v>
          </cell>
          <cell r="D117">
            <v>0.38919999999999999</v>
          </cell>
          <cell r="E117">
            <v>9.9903305790000001</v>
          </cell>
        </row>
        <row r="118">
          <cell r="B118">
            <v>5.2</v>
          </cell>
          <cell r="C118">
            <v>0.21</v>
          </cell>
          <cell r="D118">
            <v>0.39829999999999999</v>
          </cell>
          <cell r="E118">
            <v>9.9903305790000001</v>
          </cell>
        </row>
        <row r="119">
          <cell r="B119">
            <v>5.3</v>
          </cell>
          <cell r="C119">
            <v>0.215</v>
          </cell>
          <cell r="D119">
            <v>0.40749999999999997</v>
          </cell>
          <cell r="E119">
            <v>10.08541488</v>
          </cell>
        </row>
        <row r="120">
          <cell r="B120">
            <v>5.18</v>
          </cell>
          <cell r="C120">
            <v>0.22</v>
          </cell>
          <cell r="D120">
            <v>0.41670000000000001</v>
          </cell>
          <cell r="E120">
            <v>9.7048347110000002</v>
          </cell>
        </row>
        <row r="121">
          <cell r="B121">
            <v>4.7699999999999996</v>
          </cell>
          <cell r="C121">
            <v>0.22500000000000001</v>
          </cell>
          <cell r="D121">
            <v>0.42580000000000001</v>
          </cell>
          <cell r="E121">
            <v>9.4194198349999994</v>
          </cell>
        </row>
        <row r="122">
          <cell r="B122">
            <v>4.79</v>
          </cell>
          <cell r="C122">
            <v>0.23</v>
          </cell>
          <cell r="D122">
            <v>0.435</v>
          </cell>
          <cell r="E122">
            <v>9.229089256</v>
          </cell>
        </row>
        <row r="123">
          <cell r="B123">
            <v>5.01</v>
          </cell>
          <cell r="C123">
            <v>0.23499999999999999</v>
          </cell>
          <cell r="D123">
            <v>0.44419999999999998</v>
          </cell>
          <cell r="E123">
            <v>9.229089256</v>
          </cell>
        </row>
        <row r="124">
          <cell r="B124">
            <v>5.19</v>
          </cell>
          <cell r="C124">
            <v>0.24</v>
          </cell>
          <cell r="D124">
            <v>0.45329999999999998</v>
          </cell>
          <cell r="E124">
            <v>9.229089256</v>
          </cell>
        </row>
        <row r="125">
          <cell r="B125">
            <v>5.18</v>
          </cell>
          <cell r="C125">
            <v>0.245</v>
          </cell>
          <cell r="D125">
            <v>0.46250000000000002</v>
          </cell>
          <cell r="E125">
            <v>9.3242545450000005</v>
          </cell>
        </row>
        <row r="126">
          <cell r="B126">
            <v>5.33</v>
          </cell>
          <cell r="C126">
            <v>0.25</v>
          </cell>
          <cell r="D126">
            <v>0.47170000000000001</v>
          </cell>
          <cell r="E126">
            <v>9.3242545450000005</v>
          </cell>
        </row>
        <row r="127">
          <cell r="B127">
            <v>5.61</v>
          </cell>
          <cell r="C127">
            <v>0.255</v>
          </cell>
          <cell r="D127">
            <v>0.48080000000000001</v>
          </cell>
          <cell r="E127">
            <v>9.4194198349999994</v>
          </cell>
        </row>
        <row r="128">
          <cell r="B128">
            <v>5.84</v>
          </cell>
          <cell r="C128">
            <v>0.26</v>
          </cell>
          <cell r="D128">
            <v>0.49</v>
          </cell>
          <cell r="E128">
            <v>9.5145851239999999</v>
          </cell>
        </row>
        <row r="129">
          <cell r="B129">
            <v>6.19</v>
          </cell>
          <cell r="C129">
            <v>0.26500000000000001</v>
          </cell>
          <cell r="D129">
            <v>0.48580000000000001</v>
          </cell>
          <cell r="E129">
            <v>9.4194198349999994</v>
          </cell>
        </row>
        <row r="130">
          <cell r="B130">
            <v>6.17</v>
          </cell>
          <cell r="C130">
            <v>0.27</v>
          </cell>
          <cell r="D130">
            <v>0.48170000000000002</v>
          </cell>
          <cell r="E130">
            <v>9.5145851239999999</v>
          </cell>
        </row>
        <row r="131">
          <cell r="B131">
            <v>6.24</v>
          </cell>
          <cell r="C131">
            <v>0.27500000000000002</v>
          </cell>
          <cell r="D131">
            <v>0.47749999999999998</v>
          </cell>
          <cell r="E131">
            <v>9.5145851239999999</v>
          </cell>
        </row>
        <row r="132">
          <cell r="B132">
            <v>6.22</v>
          </cell>
          <cell r="C132">
            <v>0.28000000000000003</v>
          </cell>
          <cell r="D132">
            <v>0.4733</v>
          </cell>
          <cell r="E132">
            <v>9.6096694209999995</v>
          </cell>
        </row>
        <row r="133">
          <cell r="B133">
            <v>6.5</v>
          </cell>
          <cell r="C133">
            <v>0.28499999999999998</v>
          </cell>
          <cell r="D133">
            <v>0.46920000000000001</v>
          </cell>
          <cell r="E133">
            <v>9.5145851239999999</v>
          </cell>
        </row>
        <row r="134">
          <cell r="B134">
            <v>6.58</v>
          </cell>
          <cell r="C134">
            <v>0.28999999999999998</v>
          </cell>
          <cell r="D134">
            <v>0.46500000000000002</v>
          </cell>
          <cell r="E134">
            <v>9.5145851239999999</v>
          </cell>
        </row>
        <row r="135">
          <cell r="B135">
            <v>6.35</v>
          </cell>
          <cell r="C135">
            <v>0.29499999999999998</v>
          </cell>
          <cell r="D135">
            <v>0.46079999999999999</v>
          </cell>
          <cell r="E135">
            <v>9.6096694209999995</v>
          </cell>
        </row>
        <row r="136">
          <cell r="B136">
            <v>6.2</v>
          </cell>
          <cell r="C136">
            <v>0.3</v>
          </cell>
          <cell r="D136">
            <v>0.45669999999999999</v>
          </cell>
          <cell r="E136">
            <v>9.8000000000000007</v>
          </cell>
        </row>
        <row r="137">
          <cell r="B137">
            <v>6.25</v>
          </cell>
          <cell r="C137">
            <v>0.30499999999999999</v>
          </cell>
          <cell r="D137">
            <v>0.45250000000000001</v>
          </cell>
          <cell r="E137">
            <v>10.180580170000001</v>
          </cell>
        </row>
        <row r="138">
          <cell r="B138">
            <v>6.15</v>
          </cell>
          <cell r="C138">
            <v>0.31</v>
          </cell>
          <cell r="D138">
            <v>0.44829999999999998</v>
          </cell>
          <cell r="E138">
            <v>10.275745450000001</v>
          </cell>
        </row>
        <row r="139">
          <cell r="B139">
            <v>6.19</v>
          </cell>
          <cell r="C139">
            <v>0.315</v>
          </cell>
          <cell r="D139">
            <v>0.44419999999999998</v>
          </cell>
          <cell r="E139">
            <v>10.180580170000001</v>
          </cell>
        </row>
        <row r="140">
          <cell r="B140">
            <v>6.01</v>
          </cell>
          <cell r="C140">
            <v>0.32</v>
          </cell>
          <cell r="D140">
            <v>0.44</v>
          </cell>
          <cell r="E140">
            <v>10.180580170000001</v>
          </cell>
        </row>
        <row r="141">
          <cell r="B141">
            <v>5.92</v>
          </cell>
          <cell r="C141">
            <v>0.32</v>
          </cell>
          <cell r="D141">
            <v>0.43919999999999998</v>
          </cell>
          <cell r="E141">
            <v>10.180580170000001</v>
          </cell>
        </row>
        <row r="142">
          <cell r="B142">
            <v>5.79</v>
          </cell>
          <cell r="C142">
            <v>0.32</v>
          </cell>
          <cell r="D142">
            <v>0.43830000000000002</v>
          </cell>
          <cell r="E142">
            <v>10.275745450000001</v>
          </cell>
        </row>
        <row r="143">
          <cell r="B143">
            <v>5.78</v>
          </cell>
          <cell r="C143">
            <v>0.32</v>
          </cell>
          <cell r="D143">
            <v>0.4375</v>
          </cell>
          <cell r="E143">
            <v>10.275745450000001</v>
          </cell>
        </row>
        <row r="144">
          <cell r="B144">
            <v>5.78</v>
          </cell>
          <cell r="C144">
            <v>0.32</v>
          </cell>
          <cell r="D144">
            <v>0.43669999999999998</v>
          </cell>
          <cell r="E144">
            <v>10.370910739999999</v>
          </cell>
        </row>
        <row r="145">
          <cell r="B145">
            <v>5.71</v>
          </cell>
          <cell r="C145">
            <v>0.32</v>
          </cell>
          <cell r="D145">
            <v>0.43580000000000002</v>
          </cell>
          <cell r="E145">
            <v>10.465995039999999</v>
          </cell>
        </row>
        <row r="146">
          <cell r="B146">
            <v>5.68</v>
          </cell>
          <cell r="C146">
            <v>0.32</v>
          </cell>
          <cell r="D146">
            <v>0.435</v>
          </cell>
          <cell r="E146">
            <v>10.56116033</v>
          </cell>
        </row>
        <row r="147">
          <cell r="B147">
            <v>6</v>
          </cell>
          <cell r="C147">
            <v>0.32</v>
          </cell>
          <cell r="D147">
            <v>0.43419999999999997</v>
          </cell>
          <cell r="E147">
            <v>10.465995039999999</v>
          </cell>
        </row>
        <row r="148">
          <cell r="B148">
            <v>6.18</v>
          </cell>
          <cell r="C148">
            <v>0.32</v>
          </cell>
          <cell r="D148">
            <v>0.43330000000000002</v>
          </cell>
          <cell r="E148">
            <v>10.56116033</v>
          </cell>
        </row>
        <row r="149">
          <cell r="B149">
            <v>6.24</v>
          </cell>
          <cell r="C149">
            <v>0.32</v>
          </cell>
          <cell r="D149">
            <v>0.4325</v>
          </cell>
          <cell r="E149">
            <v>10.275745450000001</v>
          </cell>
        </row>
        <row r="150">
          <cell r="B150">
            <v>6.07</v>
          </cell>
          <cell r="C150">
            <v>0.32</v>
          </cell>
          <cell r="D150">
            <v>0.43169999999999997</v>
          </cell>
          <cell r="E150">
            <v>10.180580170000001</v>
          </cell>
        </row>
        <row r="151">
          <cell r="B151">
            <v>5.81</v>
          </cell>
          <cell r="C151">
            <v>0.32</v>
          </cell>
          <cell r="D151">
            <v>0.43080000000000002</v>
          </cell>
          <cell r="E151">
            <v>10.08541488</v>
          </cell>
        </row>
        <row r="152">
          <cell r="B152">
            <v>5.84</v>
          </cell>
          <cell r="C152">
            <v>0.32</v>
          </cell>
          <cell r="D152">
            <v>0.43</v>
          </cell>
          <cell r="E152">
            <v>9.9903305790000001</v>
          </cell>
        </row>
        <row r="153">
          <cell r="B153">
            <v>5.81</v>
          </cell>
          <cell r="C153">
            <v>0.32079999999999997</v>
          </cell>
          <cell r="D153">
            <v>0.42749999999999999</v>
          </cell>
          <cell r="E153">
            <v>9.9903305790000001</v>
          </cell>
        </row>
        <row r="154">
          <cell r="B154">
            <v>5.68</v>
          </cell>
          <cell r="C154">
            <v>0.32169999999999999</v>
          </cell>
          <cell r="D154">
            <v>0.42499999999999999</v>
          </cell>
          <cell r="E154">
            <v>10.08541488</v>
          </cell>
        </row>
        <row r="155">
          <cell r="B155">
            <v>5.75</v>
          </cell>
          <cell r="C155">
            <v>0.32250000000000001</v>
          </cell>
          <cell r="D155">
            <v>0.42249999999999999</v>
          </cell>
          <cell r="E155">
            <v>9.9903305790000001</v>
          </cell>
        </row>
        <row r="156">
          <cell r="B156">
            <v>5.87</v>
          </cell>
          <cell r="C156">
            <v>0.32329999999999998</v>
          </cell>
          <cell r="D156">
            <v>0.42</v>
          </cell>
          <cell r="E156">
            <v>9.8951652889999995</v>
          </cell>
        </row>
        <row r="157">
          <cell r="B157">
            <v>5.77</v>
          </cell>
          <cell r="C157">
            <v>0.32419999999999999</v>
          </cell>
          <cell r="D157">
            <v>0.41749999999999998</v>
          </cell>
          <cell r="E157">
            <v>9.8000000000000007</v>
          </cell>
        </row>
        <row r="158">
          <cell r="B158">
            <v>5.82</v>
          </cell>
          <cell r="C158">
            <v>0.32500000000000001</v>
          </cell>
          <cell r="D158">
            <v>0.41499999999999998</v>
          </cell>
          <cell r="E158">
            <v>9.5145851239999999</v>
          </cell>
        </row>
        <row r="159">
          <cell r="B159">
            <v>5.73</v>
          </cell>
          <cell r="C159">
            <v>0.32579999999999998</v>
          </cell>
          <cell r="D159">
            <v>0.41249999999999998</v>
          </cell>
          <cell r="E159">
            <v>9.3242545450000005</v>
          </cell>
        </row>
        <row r="160">
          <cell r="B160">
            <v>5.47</v>
          </cell>
          <cell r="C160">
            <v>0.32669999999999999</v>
          </cell>
          <cell r="D160">
            <v>0.41</v>
          </cell>
          <cell r="E160">
            <v>9.3242545450000005</v>
          </cell>
        </row>
        <row r="161">
          <cell r="B161">
            <v>5.53</v>
          </cell>
          <cell r="C161">
            <v>0.32750000000000001</v>
          </cell>
          <cell r="D161">
            <v>0.40749999999999997</v>
          </cell>
          <cell r="E161">
            <v>9.229089256</v>
          </cell>
        </row>
        <row r="162">
          <cell r="B162">
            <v>5.38</v>
          </cell>
          <cell r="C162">
            <v>0.32829999999999998</v>
          </cell>
          <cell r="D162">
            <v>0.40500000000000003</v>
          </cell>
          <cell r="E162">
            <v>9.229089256</v>
          </cell>
        </row>
        <row r="163">
          <cell r="B163">
            <v>5.46</v>
          </cell>
          <cell r="C163">
            <v>0.32919999999999999</v>
          </cell>
          <cell r="D163">
            <v>0.40250000000000002</v>
          </cell>
          <cell r="E163">
            <v>9.1340049590000003</v>
          </cell>
        </row>
        <row r="164">
          <cell r="B164">
            <v>5.34</v>
          </cell>
          <cell r="C164">
            <v>0.33</v>
          </cell>
          <cell r="D164">
            <v>0.4</v>
          </cell>
          <cell r="E164">
            <v>9.229089256</v>
          </cell>
        </row>
        <row r="165">
          <cell r="B165">
            <v>5.18</v>
          </cell>
          <cell r="C165">
            <v>0.32829999999999998</v>
          </cell>
          <cell r="D165">
            <v>0.39250000000000002</v>
          </cell>
          <cell r="E165">
            <v>9.229089256</v>
          </cell>
        </row>
        <row r="166">
          <cell r="B166">
            <v>5.32</v>
          </cell>
          <cell r="C166">
            <v>0.32669999999999999</v>
          </cell>
          <cell r="D166">
            <v>0.38500000000000001</v>
          </cell>
          <cell r="E166">
            <v>9.229089256</v>
          </cell>
        </row>
        <row r="167">
          <cell r="B167">
            <v>5.3</v>
          </cell>
          <cell r="C167">
            <v>0.32500000000000001</v>
          </cell>
          <cell r="D167">
            <v>0.3775</v>
          </cell>
          <cell r="E167">
            <v>9.229089256</v>
          </cell>
        </row>
        <row r="168">
          <cell r="B168">
            <v>5.0599999999999996</v>
          </cell>
          <cell r="C168">
            <v>0.32329999999999998</v>
          </cell>
          <cell r="D168">
            <v>0.37</v>
          </cell>
          <cell r="E168">
            <v>9.0388396689999997</v>
          </cell>
        </row>
        <row r="169">
          <cell r="B169">
            <v>4.6500000000000004</v>
          </cell>
          <cell r="C169">
            <v>0.32169999999999999</v>
          </cell>
          <cell r="D169">
            <v>0.36249999999999999</v>
          </cell>
          <cell r="E169">
            <v>8.8485090910000004</v>
          </cell>
        </row>
        <row r="170">
          <cell r="B170">
            <v>4.46</v>
          </cell>
          <cell r="C170">
            <v>0.32</v>
          </cell>
          <cell r="D170">
            <v>0.35499999999999998</v>
          </cell>
          <cell r="E170">
            <v>8.8485090910000004</v>
          </cell>
        </row>
        <row r="171">
          <cell r="B171">
            <v>4.46</v>
          </cell>
          <cell r="C171">
            <v>0.31830000000000003</v>
          </cell>
          <cell r="D171">
            <v>0.34749999999999998</v>
          </cell>
          <cell r="E171">
            <v>8.7534247930000006</v>
          </cell>
        </row>
        <row r="172">
          <cell r="B172">
            <v>4.74</v>
          </cell>
          <cell r="C172">
            <v>0.31669999999999998</v>
          </cell>
          <cell r="D172">
            <v>0.34</v>
          </cell>
          <cell r="E172">
            <v>8.7534247930000006</v>
          </cell>
        </row>
        <row r="173">
          <cell r="B173">
            <v>4.59</v>
          </cell>
          <cell r="C173">
            <v>0.315</v>
          </cell>
          <cell r="D173">
            <v>0.33250000000000002</v>
          </cell>
          <cell r="E173">
            <v>8.6582595040000001</v>
          </cell>
        </row>
        <row r="174">
          <cell r="B174">
            <v>4.4400000000000004</v>
          </cell>
          <cell r="C174">
            <v>0.31330000000000002</v>
          </cell>
          <cell r="D174">
            <v>0.32500000000000001</v>
          </cell>
          <cell r="E174">
            <v>8.5630942149999996</v>
          </cell>
        </row>
        <row r="175">
          <cell r="B175">
            <v>4.3499999999999996</v>
          </cell>
          <cell r="C175">
            <v>0.31169999999999998</v>
          </cell>
          <cell r="D175">
            <v>0.3175</v>
          </cell>
          <cell r="E175">
            <v>8.3728446279999993</v>
          </cell>
        </row>
        <row r="176">
          <cell r="B176">
            <v>4.34</v>
          </cell>
          <cell r="C176">
            <v>0.31</v>
          </cell>
          <cell r="D176">
            <v>0.31</v>
          </cell>
          <cell r="E176">
            <v>8.2776793390000005</v>
          </cell>
        </row>
        <row r="177">
          <cell r="B177">
            <v>4.24</v>
          </cell>
          <cell r="C177">
            <v>0.30420000000000003</v>
          </cell>
          <cell r="D177">
            <v>0.30669999999999997</v>
          </cell>
          <cell r="E177">
            <v>8.2776793390000005</v>
          </cell>
        </row>
        <row r="178">
          <cell r="B178">
            <v>4.37</v>
          </cell>
          <cell r="C178">
            <v>0.29830000000000001</v>
          </cell>
          <cell r="D178">
            <v>0.30330000000000001</v>
          </cell>
          <cell r="E178">
            <v>8.3728446279999993</v>
          </cell>
        </row>
        <row r="179">
          <cell r="B179">
            <v>4.38</v>
          </cell>
          <cell r="C179">
            <v>0.29249999999999998</v>
          </cell>
          <cell r="D179">
            <v>0.3</v>
          </cell>
          <cell r="E179">
            <v>8.18251405</v>
          </cell>
        </row>
        <row r="180">
          <cell r="B180">
            <v>4.37</v>
          </cell>
          <cell r="C180">
            <v>0.28670000000000001</v>
          </cell>
          <cell r="D180">
            <v>0.29670000000000002</v>
          </cell>
          <cell r="E180">
            <v>8.2776793390000005</v>
          </cell>
        </row>
        <row r="181">
          <cell r="B181">
            <v>4.32</v>
          </cell>
          <cell r="C181">
            <v>0.28079999999999999</v>
          </cell>
          <cell r="D181">
            <v>0.29330000000000001</v>
          </cell>
          <cell r="E181">
            <v>8.0873811569999994</v>
          </cell>
        </row>
        <row r="182">
          <cell r="B182">
            <v>4.3</v>
          </cell>
          <cell r="C182">
            <v>0.27500000000000002</v>
          </cell>
          <cell r="D182">
            <v>0.28999999999999998</v>
          </cell>
          <cell r="E182">
            <v>7.8970910740000004</v>
          </cell>
        </row>
        <row r="183">
          <cell r="B183">
            <v>4.46</v>
          </cell>
          <cell r="C183">
            <v>0.26919999999999999</v>
          </cell>
          <cell r="D183">
            <v>0.28670000000000001</v>
          </cell>
          <cell r="E183">
            <v>7.9922320659999997</v>
          </cell>
        </row>
        <row r="184">
          <cell r="B184">
            <v>4.71</v>
          </cell>
          <cell r="C184">
            <v>0.26329999999999998</v>
          </cell>
          <cell r="D184">
            <v>0.2833</v>
          </cell>
          <cell r="E184">
            <v>7.9922320659999997</v>
          </cell>
        </row>
        <row r="185">
          <cell r="B185">
            <v>4.6500000000000004</v>
          </cell>
          <cell r="C185">
            <v>0.25750000000000001</v>
          </cell>
          <cell r="D185">
            <v>0.28000000000000003</v>
          </cell>
          <cell r="E185">
            <v>7.8970910740000004</v>
          </cell>
        </row>
        <row r="186">
          <cell r="B186">
            <v>4.92</v>
          </cell>
          <cell r="C186">
            <v>0.25169999999999998</v>
          </cell>
          <cell r="D186">
            <v>0.2767</v>
          </cell>
          <cell r="E186">
            <v>7.8970910740000004</v>
          </cell>
        </row>
        <row r="187">
          <cell r="B187">
            <v>5.24</v>
          </cell>
          <cell r="C187">
            <v>0.24579999999999999</v>
          </cell>
          <cell r="D187">
            <v>0.27329999999999999</v>
          </cell>
          <cell r="E187">
            <v>7.9922320659999997</v>
          </cell>
        </row>
        <row r="188">
          <cell r="B188">
            <v>5.2</v>
          </cell>
          <cell r="C188">
            <v>0.24</v>
          </cell>
          <cell r="D188">
            <v>0.27</v>
          </cell>
          <cell r="E188">
            <v>8.18251405</v>
          </cell>
        </row>
        <row r="189">
          <cell r="B189">
            <v>5.2</v>
          </cell>
          <cell r="C189">
            <v>0.23830000000000001</v>
          </cell>
          <cell r="D189">
            <v>0.27500000000000002</v>
          </cell>
          <cell r="E189">
            <v>7.9922320659999997</v>
          </cell>
        </row>
        <row r="190">
          <cell r="B190">
            <v>5.3</v>
          </cell>
          <cell r="C190">
            <v>0.23669999999999999</v>
          </cell>
          <cell r="D190">
            <v>0.28000000000000003</v>
          </cell>
          <cell r="E190">
            <v>7.9922320659999997</v>
          </cell>
        </row>
        <row r="191">
          <cell r="B191">
            <v>5.19</v>
          </cell>
          <cell r="C191">
            <v>0.23499999999999999</v>
          </cell>
          <cell r="D191">
            <v>0.28499999999999998</v>
          </cell>
          <cell r="E191">
            <v>7.8970910740000004</v>
          </cell>
        </row>
        <row r="192">
          <cell r="B192">
            <v>5.12</v>
          </cell>
          <cell r="C192">
            <v>0.23330000000000001</v>
          </cell>
          <cell r="D192">
            <v>0.28999999999999998</v>
          </cell>
          <cell r="E192">
            <v>7.8019419829999999</v>
          </cell>
        </row>
        <row r="193">
          <cell r="B193">
            <v>5.0199999999999996</v>
          </cell>
          <cell r="C193">
            <v>0.23169999999999999</v>
          </cell>
          <cell r="D193">
            <v>0.29499999999999998</v>
          </cell>
          <cell r="E193">
            <v>7.6116519010000001</v>
          </cell>
        </row>
        <row r="194">
          <cell r="B194">
            <v>5.25</v>
          </cell>
          <cell r="C194">
            <v>0.23</v>
          </cell>
          <cell r="D194">
            <v>0.3</v>
          </cell>
          <cell r="E194">
            <v>7.5165028100000004</v>
          </cell>
        </row>
        <row r="195">
          <cell r="B195">
            <v>5.33</v>
          </cell>
          <cell r="C195">
            <v>0.2283</v>
          </cell>
          <cell r="D195">
            <v>0.30499999999999999</v>
          </cell>
          <cell r="E195">
            <v>7.6116519010000001</v>
          </cell>
        </row>
        <row r="196">
          <cell r="B196">
            <v>5.37</v>
          </cell>
          <cell r="C196">
            <v>0.22670000000000001</v>
          </cell>
          <cell r="D196">
            <v>0.31</v>
          </cell>
          <cell r="E196">
            <v>7.7067928930000003</v>
          </cell>
        </row>
        <row r="197">
          <cell r="B197">
            <v>5.51</v>
          </cell>
          <cell r="C197">
            <v>0.22500000000000001</v>
          </cell>
          <cell r="D197">
            <v>0.315</v>
          </cell>
          <cell r="E197">
            <v>7.7067928930000003</v>
          </cell>
        </row>
        <row r="198">
          <cell r="B198">
            <v>5.65</v>
          </cell>
          <cell r="C198">
            <v>0.2233</v>
          </cell>
          <cell r="D198">
            <v>0.32</v>
          </cell>
          <cell r="E198">
            <v>7.7067928930000003</v>
          </cell>
        </row>
        <row r="199">
          <cell r="B199">
            <v>5.79</v>
          </cell>
          <cell r="C199">
            <v>0.22170000000000001</v>
          </cell>
          <cell r="D199">
            <v>0.32500000000000001</v>
          </cell>
          <cell r="E199">
            <v>7.7067928930000003</v>
          </cell>
        </row>
        <row r="200">
          <cell r="B200">
            <v>5.64</v>
          </cell>
          <cell r="C200">
            <v>0.22</v>
          </cell>
          <cell r="D200">
            <v>0.33</v>
          </cell>
          <cell r="E200">
            <v>7.8019419829999999</v>
          </cell>
        </row>
        <row r="201">
          <cell r="B201">
            <v>5.58</v>
          </cell>
          <cell r="C201">
            <v>0.2225</v>
          </cell>
          <cell r="D201">
            <v>0.33250000000000002</v>
          </cell>
          <cell r="E201">
            <v>7.9922320659999997</v>
          </cell>
        </row>
        <row r="202">
          <cell r="B202">
            <v>5.54</v>
          </cell>
          <cell r="C202">
            <v>0.22500000000000001</v>
          </cell>
          <cell r="D202">
            <v>0.33500000000000002</v>
          </cell>
          <cell r="E202">
            <v>8.0873811569999994</v>
          </cell>
        </row>
        <row r="203">
          <cell r="B203">
            <v>5.67</v>
          </cell>
          <cell r="C203">
            <v>0.22750000000000001</v>
          </cell>
          <cell r="D203">
            <v>0.33750000000000002</v>
          </cell>
          <cell r="E203">
            <v>8.0873811569999994</v>
          </cell>
        </row>
        <row r="204">
          <cell r="B204">
            <v>5.8</v>
          </cell>
          <cell r="C204">
            <v>0.23</v>
          </cell>
          <cell r="D204">
            <v>0.34</v>
          </cell>
          <cell r="E204">
            <v>8.0873811569999994</v>
          </cell>
        </row>
        <row r="205">
          <cell r="B205">
            <v>5.9</v>
          </cell>
          <cell r="C205">
            <v>0.23250000000000001</v>
          </cell>
          <cell r="D205">
            <v>0.34250000000000003</v>
          </cell>
          <cell r="E205">
            <v>8.0873811569999994</v>
          </cell>
        </row>
        <row r="206">
          <cell r="B206">
            <v>5.73</v>
          </cell>
          <cell r="C206">
            <v>0.23499999999999999</v>
          </cell>
          <cell r="D206">
            <v>0.34499999999999997</v>
          </cell>
          <cell r="E206">
            <v>7.9922320659999997</v>
          </cell>
        </row>
        <row r="207">
          <cell r="B207">
            <v>5.59</v>
          </cell>
          <cell r="C207">
            <v>0.23749999999999999</v>
          </cell>
          <cell r="D207">
            <v>0.34749999999999998</v>
          </cell>
          <cell r="E207">
            <v>7.8970910740000004</v>
          </cell>
        </row>
        <row r="208">
          <cell r="B208">
            <v>5.45</v>
          </cell>
          <cell r="C208">
            <v>0.24</v>
          </cell>
          <cell r="D208">
            <v>0.35</v>
          </cell>
          <cell r="E208">
            <v>7.9922320659999997</v>
          </cell>
        </row>
        <row r="209">
          <cell r="B209">
            <v>5.38</v>
          </cell>
          <cell r="C209">
            <v>0.24249999999999999</v>
          </cell>
          <cell r="D209">
            <v>0.35249999999999998</v>
          </cell>
          <cell r="E209">
            <v>7.8970910740000004</v>
          </cell>
        </row>
        <row r="210">
          <cell r="B210">
            <v>5.2</v>
          </cell>
          <cell r="C210">
            <v>0.245</v>
          </cell>
          <cell r="D210">
            <v>0.35499999999999998</v>
          </cell>
          <cell r="E210">
            <v>7.9922320659999997</v>
          </cell>
        </row>
        <row r="211">
          <cell r="B211">
            <v>5.3</v>
          </cell>
          <cell r="C211">
            <v>0.2475</v>
          </cell>
          <cell r="D211">
            <v>0.35749999999999998</v>
          </cell>
          <cell r="E211">
            <v>8.0873811569999994</v>
          </cell>
        </row>
        <row r="212">
          <cell r="B212">
            <v>5.27</v>
          </cell>
          <cell r="C212">
            <v>0.25</v>
          </cell>
          <cell r="D212">
            <v>0.36</v>
          </cell>
          <cell r="E212">
            <v>8.2776793390000005</v>
          </cell>
        </row>
        <row r="213">
          <cell r="B213">
            <v>5.31</v>
          </cell>
          <cell r="C213">
            <v>0.24829999999999999</v>
          </cell>
          <cell r="D213">
            <v>0.35170000000000001</v>
          </cell>
          <cell r="E213">
            <v>8.3728446279999993</v>
          </cell>
        </row>
        <row r="214">
          <cell r="B214">
            <v>5.28</v>
          </cell>
          <cell r="C214">
            <v>0.2467</v>
          </cell>
          <cell r="D214">
            <v>0.34329999999999999</v>
          </cell>
          <cell r="E214">
            <v>8.2776793390000005</v>
          </cell>
        </row>
        <row r="215">
          <cell r="B215">
            <v>5.08</v>
          </cell>
          <cell r="C215">
            <v>0.245</v>
          </cell>
          <cell r="D215">
            <v>0.33500000000000002</v>
          </cell>
          <cell r="E215">
            <v>8.2776793390000005</v>
          </cell>
        </row>
        <row r="216">
          <cell r="B216">
            <v>5.0999999999999996</v>
          </cell>
          <cell r="C216">
            <v>0.24329999999999999</v>
          </cell>
          <cell r="D216">
            <v>0.32669999999999999</v>
          </cell>
          <cell r="E216">
            <v>8.18251405</v>
          </cell>
        </row>
        <row r="217">
          <cell r="B217">
            <v>5.17</v>
          </cell>
          <cell r="C217">
            <v>0.2417</v>
          </cell>
          <cell r="D217">
            <v>0.31830000000000003</v>
          </cell>
          <cell r="E217">
            <v>8.0873811569999994</v>
          </cell>
        </row>
        <row r="218">
          <cell r="B218">
            <v>5.01</v>
          </cell>
          <cell r="C218">
            <v>0.24</v>
          </cell>
          <cell r="D218">
            <v>0.31</v>
          </cell>
          <cell r="E218">
            <v>7.9922320659999997</v>
          </cell>
        </row>
        <row r="219">
          <cell r="B219">
            <v>5.14</v>
          </cell>
          <cell r="C219">
            <v>0.23830000000000001</v>
          </cell>
          <cell r="D219">
            <v>0.30170000000000002</v>
          </cell>
          <cell r="E219">
            <v>8.0873811569999994</v>
          </cell>
        </row>
        <row r="220">
          <cell r="B220">
            <v>5.25</v>
          </cell>
          <cell r="C220">
            <v>0.23669999999999999</v>
          </cell>
          <cell r="D220">
            <v>0.29330000000000001</v>
          </cell>
          <cell r="E220">
            <v>8.0873811569999994</v>
          </cell>
        </row>
        <row r="221">
          <cell r="B221">
            <v>5.38</v>
          </cell>
          <cell r="C221">
            <v>0.23499999999999999</v>
          </cell>
          <cell r="D221">
            <v>0.28499999999999998</v>
          </cell>
          <cell r="E221">
            <v>8.0873811569999994</v>
          </cell>
        </row>
        <row r="222">
          <cell r="B222">
            <v>5.35</v>
          </cell>
          <cell r="C222">
            <v>0.23330000000000001</v>
          </cell>
          <cell r="D222">
            <v>0.2767</v>
          </cell>
          <cell r="E222">
            <v>8.18251405</v>
          </cell>
        </row>
        <row r="223">
          <cell r="B223">
            <v>5.24</v>
          </cell>
          <cell r="C223">
            <v>0.23169999999999999</v>
          </cell>
          <cell r="D223">
            <v>0.26829999999999998</v>
          </cell>
          <cell r="E223">
            <v>8.2776793390000005</v>
          </cell>
        </row>
        <row r="224">
          <cell r="B224">
            <v>5.14</v>
          </cell>
          <cell r="C224">
            <v>0.23</v>
          </cell>
          <cell r="D224">
            <v>0.26</v>
          </cell>
          <cell r="E224">
            <v>8.2776793390000005</v>
          </cell>
        </row>
        <row r="225">
          <cell r="B225">
            <v>5.24</v>
          </cell>
          <cell r="C225">
            <v>0.22919999999999999</v>
          </cell>
          <cell r="D225">
            <v>0.26329999999999998</v>
          </cell>
          <cell r="E225">
            <v>7.9922320659999997</v>
          </cell>
        </row>
        <row r="226">
          <cell r="B226">
            <v>5.3</v>
          </cell>
          <cell r="C226">
            <v>0.2283</v>
          </cell>
          <cell r="D226">
            <v>0.26669999999999999</v>
          </cell>
          <cell r="E226">
            <v>7.8970910740000004</v>
          </cell>
        </row>
        <row r="227">
          <cell r="B227">
            <v>5.19</v>
          </cell>
          <cell r="C227">
            <v>0.22750000000000001</v>
          </cell>
          <cell r="D227">
            <v>0.27</v>
          </cell>
          <cell r="E227">
            <v>7.8019419829999999</v>
          </cell>
        </row>
        <row r="228">
          <cell r="B228">
            <v>5.18</v>
          </cell>
          <cell r="C228">
            <v>0.22670000000000001</v>
          </cell>
          <cell r="D228">
            <v>0.27329999999999999</v>
          </cell>
          <cell r="E228">
            <v>7.8019419829999999</v>
          </cell>
        </row>
        <row r="229">
          <cell r="B229">
            <v>5.32</v>
          </cell>
          <cell r="C229">
            <v>0.2258</v>
          </cell>
          <cell r="D229">
            <v>0.2767</v>
          </cell>
          <cell r="E229">
            <v>7.6116519010000001</v>
          </cell>
        </row>
        <row r="230">
          <cell r="B230">
            <v>5.41</v>
          </cell>
          <cell r="C230">
            <v>0.22500000000000001</v>
          </cell>
          <cell r="D230">
            <v>0.28000000000000003</v>
          </cell>
          <cell r="E230">
            <v>7.6116519010000001</v>
          </cell>
        </row>
        <row r="231">
          <cell r="B231">
            <v>5.3</v>
          </cell>
          <cell r="C231">
            <v>0.22420000000000001</v>
          </cell>
          <cell r="D231">
            <v>0.2833</v>
          </cell>
          <cell r="E231">
            <v>7.6116519010000001</v>
          </cell>
        </row>
        <row r="232">
          <cell r="B232">
            <v>5.37</v>
          </cell>
          <cell r="C232">
            <v>0.2233</v>
          </cell>
          <cell r="D232">
            <v>0.28670000000000001</v>
          </cell>
          <cell r="E232">
            <v>7.6116519010000001</v>
          </cell>
        </row>
        <row r="233">
          <cell r="B233">
            <v>5.5</v>
          </cell>
          <cell r="C233">
            <v>0.2225</v>
          </cell>
          <cell r="D233">
            <v>0.28999999999999998</v>
          </cell>
          <cell r="E233">
            <v>7.7067928930000003</v>
          </cell>
        </row>
        <row r="234">
          <cell r="B234">
            <v>5.4</v>
          </cell>
          <cell r="C234">
            <v>0.22170000000000001</v>
          </cell>
          <cell r="D234">
            <v>0.29330000000000001</v>
          </cell>
          <cell r="E234">
            <v>7.7067928930000003</v>
          </cell>
        </row>
        <row r="235">
          <cell r="B235">
            <v>5.35</v>
          </cell>
          <cell r="C235">
            <v>0.2208</v>
          </cell>
          <cell r="D235">
            <v>0.29670000000000002</v>
          </cell>
          <cell r="E235">
            <v>7.7067928930000003</v>
          </cell>
        </row>
        <row r="236">
          <cell r="B236">
            <v>5.32</v>
          </cell>
          <cell r="C236">
            <v>0.22</v>
          </cell>
          <cell r="D236">
            <v>0.3</v>
          </cell>
          <cell r="E236">
            <v>7.8019419829999999</v>
          </cell>
        </row>
        <row r="237">
          <cell r="B237">
            <v>5.38</v>
          </cell>
          <cell r="C237">
            <v>0.22</v>
          </cell>
          <cell r="D237">
            <v>0.29920000000000002</v>
          </cell>
          <cell r="E237">
            <v>7.6116519010000001</v>
          </cell>
        </row>
        <row r="238">
          <cell r="B238">
            <v>5.32</v>
          </cell>
          <cell r="C238">
            <v>0.22</v>
          </cell>
          <cell r="D238">
            <v>0.29830000000000001</v>
          </cell>
          <cell r="E238">
            <v>7.6116519010000001</v>
          </cell>
        </row>
        <row r="239">
          <cell r="B239">
            <v>5.28</v>
          </cell>
          <cell r="C239">
            <v>0.22</v>
          </cell>
          <cell r="D239">
            <v>0.29749999999999999</v>
          </cell>
          <cell r="E239">
            <v>7.6116519010000001</v>
          </cell>
        </row>
        <row r="240">
          <cell r="B240">
            <v>5.39</v>
          </cell>
          <cell r="C240">
            <v>0.22</v>
          </cell>
          <cell r="D240">
            <v>0.29670000000000002</v>
          </cell>
          <cell r="E240">
            <v>7.6116519010000001</v>
          </cell>
        </row>
        <row r="241">
          <cell r="B241">
            <v>5.62</v>
          </cell>
          <cell r="C241">
            <v>0.22</v>
          </cell>
          <cell r="D241">
            <v>0.29580000000000001</v>
          </cell>
          <cell r="E241">
            <v>7.7067928930000003</v>
          </cell>
        </row>
        <row r="242">
          <cell r="B242">
            <v>5.58</v>
          </cell>
          <cell r="C242">
            <v>0.22</v>
          </cell>
          <cell r="D242">
            <v>0.29499999999999998</v>
          </cell>
          <cell r="E242">
            <v>7.7067928930000003</v>
          </cell>
        </row>
        <row r="243">
          <cell r="B243">
            <v>5.54</v>
          </cell>
          <cell r="C243">
            <v>0.22</v>
          </cell>
          <cell r="D243">
            <v>0.29420000000000002</v>
          </cell>
          <cell r="E243">
            <v>7.7067928930000003</v>
          </cell>
        </row>
        <row r="244">
          <cell r="B244">
            <v>5.41</v>
          </cell>
          <cell r="C244">
            <v>0.22</v>
          </cell>
          <cell r="D244">
            <v>0.29330000000000001</v>
          </cell>
          <cell r="E244">
            <v>7.9922320659999997</v>
          </cell>
        </row>
        <row r="245">
          <cell r="B245">
            <v>5.32</v>
          </cell>
          <cell r="C245">
            <v>0.22</v>
          </cell>
          <cell r="D245">
            <v>0.29249999999999998</v>
          </cell>
          <cell r="E245">
            <v>8.0873811569999994</v>
          </cell>
        </row>
        <row r="246">
          <cell r="B246">
            <v>5.08</v>
          </cell>
          <cell r="C246">
            <v>0.22</v>
          </cell>
          <cell r="D246">
            <v>0.29170000000000001</v>
          </cell>
          <cell r="E246">
            <v>8.0873811569999994</v>
          </cell>
        </row>
        <row r="247">
          <cell r="B247">
            <v>4.71</v>
          </cell>
          <cell r="C247">
            <v>0.22</v>
          </cell>
          <cell r="D247">
            <v>0.2908</v>
          </cell>
          <cell r="E247">
            <v>7.8970910740000004</v>
          </cell>
        </row>
        <row r="248">
          <cell r="B248">
            <v>4.5999999999999996</v>
          </cell>
          <cell r="C248">
            <v>0.22</v>
          </cell>
          <cell r="D248">
            <v>0.28999999999999998</v>
          </cell>
          <cell r="E248">
            <v>7.8970910740000004</v>
          </cell>
        </row>
        <row r="249">
          <cell r="B249">
            <v>4.84</v>
          </cell>
          <cell r="C249">
            <v>0.22</v>
          </cell>
          <cell r="D249">
            <v>0.29420000000000002</v>
          </cell>
          <cell r="E249">
            <v>7.8019419829999999</v>
          </cell>
        </row>
        <row r="250">
          <cell r="B250">
            <v>4.9000000000000004</v>
          </cell>
          <cell r="C250">
            <v>0.22</v>
          </cell>
          <cell r="D250">
            <v>0.29830000000000001</v>
          </cell>
          <cell r="E250">
            <v>7.8970910740000004</v>
          </cell>
        </row>
        <row r="251">
          <cell r="B251">
            <v>4.8099999999999996</v>
          </cell>
          <cell r="C251">
            <v>0.22</v>
          </cell>
          <cell r="D251">
            <v>0.30249999999999999</v>
          </cell>
          <cell r="E251">
            <v>7.9922320659999997</v>
          </cell>
        </row>
        <row r="252">
          <cell r="B252">
            <v>4.97</v>
          </cell>
          <cell r="C252">
            <v>0.22</v>
          </cell>
          <cell r="D252">
            <v>0.30669999999999997</v>
          </cell>
          <cell r="E252">
            <v>8.0873811569999994</v>
          </cell>
        </row>
        <row r="253">
          <cell r="B253">
            <v>4.95</v>
          </cell>
          <cell r="C253">
            <v>0.22</v>
          </cell>
          <cell r="D253">
            <v>0.31080000000000002</v>
          </cell>
          <cell r="E253">
            <v>7.9922320659999997</v>
          </cell>
        </row>
        <row r="254">
          <cell r="B254">
            <v>4.8499999999999996</v>
          </cell>
          <cell r="C254">
            <v>0.22</v>
          </cell>
          <cell r="D254">
            <v>0.315</v>
          </cell>
          <cell r="E254">
            <v>7.8019419829999999</v>
          </cell>
        </row>
        <row r="255">
          <cell r="B255">
            <v>4.7699999999999996</v>
          </cell>
          <cell r="C255">
            <v>0.22</v>
          </cell>
          <cell r="D255">
            <v>0.31919999999999998</v>
          </cell>
          <cell r="E255">
            <v>7.7067928930000003</v>
          </cell>
        </row>
        <row r="256">
          <cell r="B256">
            <v>4.93</v>
          </cell>
          <cell r="C256">
            <v>0.22</v>
          </cell>
          <cell r="D256">
            <v>0.32329999999999998</v>
          </cell>
          <cell r="E256">
            <v>7.7067928930000003</v>
          </cell>
        </row>
        <row r="257">
          <cell r="B257">
            <v>5.33</v>
          </cell>
          <cell r="C257">
            <v>0.22</v>
          </cell>
          <cell r="D257">
            <v>0.32750000000000001</v>
          </cell>
          <cell r="E257">
            <v>7.6116519010000001</v>
          </cell>
        </row>
        <row r="258">
          <cell r="B258">
            <v>5.33</v>
          </cell>
          <cell r="C258">
            <v>0.22</v>
          </cell>
          <cell r="D258">
            <v>0.33169999999999999</v>
          </cell>
          <cell r="E258">
            <v>7.6116519010000001</v>
          </cell>
        </row>
        <row r="259">
          <cell r="B259">
            <v>5.25</v>
          </cell>
          <cell r="C259">
            <v>0.22</v>
          </cell>
          <cell r="D259">
            <v>0.33579999999999999</v>
          </cell>
          <cell r="E259">
            <v>7.5165028100000004</v>
          </cell>
        </row>
        <row r="260">
          <cell r="B260">
            <v>5.41</v>
          </cell>
          <cell r="C260">
            <v>0.22</v>
          </cell>
          <cell r="D260">
            <v>0.34</v>
          </cell>
          <cell r="E260">
            <v>7.5165028100000004</v>
          </cell>
        </row>
        <row r="261">
          <cell r="B261">
            <v>5.51</v>
          </cell>
          <cell r="C261">
            <v>0.22170000000000001</v>
          </cell>
          <cell r="D261">
            <v>0.34250000000000003</v>
          </cell>
          <cell r="E261">
            <v>7.3262127269999997</v>
          </cell>
        </row>
        <row r="262">
          <cell r="B262">
            <v>5.52</v>
          </cell>
          <cell r="C262">
            <v>0.2233</v>
          </cell>
          <cell r="D262">
            <v>0.34499999999999997</v>
          </cell>
          <cell r="E262">
            <v>7.3262127269999997</v>
          </cell>
        </row>
        <row r="263">
          <cell r="B263">
            <v>5.58</v>
          </cell>
          <cell r="C263">
            <v>0.22500000000000001</v>
          </cell>
          <cell r="D263">
            <v>0.34749999999999998</v>
          </cell>
          <cell r="E263">
            <v>7.135922645</v>
          </cell>
        </row>
        <row r="264">
          <cell r="B264">
            <v>5.57</v>
          </cell>
          <cell r="C264">
            <v>0.22670000000000001</v>
          </cell>
          <cell r="D264">
            <v>0.35</v>
          </cell>
          <cell r="E264">
            <v>7.0407735540000003</v>
          </cell>
        </row>
        <row r="265">
          <cell r="B265">
            <v>5.57</v>
          </cell>
          <cell r="C265">
            <v>0.2283</v>
          </cell>
          <cell r="D265">
            <v>0.35249999999999998</v>
          </cell>
          <cell r="E265">
            <v>7.0407735540000003</v>
          </cell>
        </row>
        <row r="266">
          <cell r="B266">
            <v>5.54</v>
          </cell>
          <cell r="C266">
            <v>0.23</v>
          </cell>
          <cell r="D266">
            <v>0.35499999999999998</v>
          </cell>
          <cell r="E266">
            <v>7.0407735540000003</v>
          </cell>
        </row>
        <row r="267">
          <cell r="B267">
            <v>5.54</v>
          </cell>
          <cell r="C267">
            <v>0.23169999999999999</v>
          </cell>
          <cell r="D267">
            <v>0.35749999999999998</v>
          </cell>
          <cell r="E267">
            <v>7.2310717359999996</v>
          </cell>
        </row>
        <row r="268">
          <cell r="B268">
            <v>5.62</v>
          </cell>
          <cell r="C268">
            <v>0.23330000000000001</v>
          </cell>
          <cell r="D268">
            <v>0.36</v>
          </cell>
          <cell r="E268">
            <v>7.3262127269999997</v>
          </cell>
        </row>
        <row r="269">
          <cell r="B269">
            <v>5.48</v>
          </cell>
          <cell r="C269">
            <v>0.23499999999999999</v>
          </cell>
          <cell r="D269">
            <v>0.36249999999999999</v>
          </cell>
          <cell r="E269">
            <v>7.3262127269999997</v>
          </cell>
        </row>
        <row r="270">
          <cell r="B270">
            <v>5.59</v>
          </cell>
          <cell r="C270">
            <v>0.23669999999999999</v>
          </cell>
          <cell r="D270">
            <v>0.36499999999999999</v>
          </cell>
          <cell r="E270">
            <v>7.3262127269999997</v>
          </cell>
        </row>
        <row r="271">
          <cell r="B271">
            <v>5.57</v>
          </cell>
          <cell r="C271">
            <v>0.23830000000000001</v>
          </cell>
          <cell r="D271">
            <v>0.36749999999999999</v>
          </cell>
          <cell r="E271">
            <v>7.5165028100000004</v>
          </cell>
        </row>
        <row r="272">
          <cell r="B272">
            <v>5.51</v>
          </cell>
          <cell r="C272">
            <v>0.24</v>
          </cell>
          <cell r="D272">
            <v>0.37</v>
          </cell>
          <cell r="E272">
            <v>7.6116519010000001</v>
          </cell>
        </row>
        <row r="273">
          <cell r="B273">
            <v>5.61</v>
          </cell>
          <cell r="C273">
            <v>0.24079999999999999</v>
          </cell>
          <cell r="D273">
            <v>0.36080000000000001</v>
          </cell>
          <cell r="E273">
            <v>7.8970910740000004</v>
          </cell>
        </row>
        <row r="274">
          <cell r="B274">
            <v>5.51</v>
          </cell>
          <cell r="C274">
            <v>0.2417</v>
          </cell>
          <cell r="D274">
            <v>0.35170000000000001</v>
          </cell>
          <cell r="E274">
            <v>7.9922320659999997</v>
          </cell>
        </row>
        <row r="275">
          <cell r="B275">
            <v>5.31</v>
          </cell>
          <cell r="C275">
            <v>0.24249999999999999</v>
          </cell>
          <cell r="D275">
            <v>0.34250000000000003</v>
          </cell>
          <cell r="E275">
            <v>7.8019419829999999</v>
          </cell>
        </row>
        <row r="276">
          <cell r="B276">
            <v>5.31</v>
          </cell>
          <cell r="C276">
            <v>0.24329999999999999</v>
          </cell>
          <cell r="D276">
            <v>0.33329999999999999</v>
          </cell>
          <cell r="E276">
            <v>7.7067928930000003</v>
          </cell>
        </row>
        <row r="277">
          <cell r="B277">
            <v>4.84</v>
          </cell>
          <cell r="C277">
            <v>0.2442</v>
          </cell>
          <cell r="D277">
            <v>0.32419999999999999</v>
          </cell>
          <cell r="E277">
            <v>7.6116519010000001</v>
          </cell>
        </row>
        <row r="278">
          <cell r="B278">
            <v>4.6100000000000003</v>
          </cell>
          <cell r="C278">
            <v>0.245</v>
          </cell>
          <cell r="D278">
            <v>0.315</v>
          </cell>
          <cell r="E278">
            <v>7.4213618180000003</v>
          </cell>
        </row>
        <row r="279">
          <cell r="B279">
            <v>4.18</v>
          </cell>
          <cell r="C279">
            <v>0.24579999999999999</v>
          </cell>
          <cell r="D279">
            <v>0.30580000000000002</v>
          </cell>
          <cell r="E279">
            <v>7.2310717359999996</v>
          </cell>
        </row>
        <row r="280">
          <cell r="B280">
            <v>4.08</v>
          </cell>
          <cell r="C280">
            <v>0.2467</v>
          </cell>
          <cell r="D280">
            <v>0.29670000000000002</v>
          </cell>
          <cell r="E280">
            <v>6.9456325620000001</v>
          </cell>
        </row>
        <row r="281">
          <cell r="B281">
            <v>4.37</v>
          </cell>
          <cell r="C281">
            <v>0.2475</v>
          </cell>
          <cell r="D281">
            <v>0.28749999999999998</v>
          </cell>
          <cell r="E281">
            <v>7.2310717359999996</v>
          </cell>
        </row>
        <row r="282">
          <cell r="B282">
            <v>4.5</v>
          </cell>
          <cell r="C282">
            <v>0.24829999999999999</v>
          </cell>
          <cell r="D282">
            <v>0.27829999999999999</v>
          </cell>
          <cell r="E282">
            <v>7.3262127269999997</v>
          </cell>
        </row>
        <row r="283">
          <cell r="B283">
            <v>4.57</v>
          </cell>
          <cell r="C283">
            <v>0.2492</v>
          </cell>
          <cell r="D283">
            <v>0.26919999999999999</v>
          </cell>
          <cell r="E283">
            <v>7.135922645</v>
          </cell>
        </row>
        <row r="284">
          <cell r="B284">
            <v>4.41</v>
          </cell>
          <cell r="C284">
            <v>0.25</v>
          </cell>
          <cell r="D284">
            <v>0.26</v>
          </cell>
          <cell r="E284">
            <v>7.0407735540000003</v>
          </cell>
        </row>
        <row r="285">
          <cell r="B285">
            <v>4.32</v>
          </cell>
          <cell r="C285">
            <v>0.2467</v>
          </cell>
          <cell r="D285">
            <v>0.25169999999999998</v>
          </cell>
          <cell r="E285">
            <v>6.8504834710000004</v>
          </cell>
        </row>
        <row r="286">
          <cell r="B286">
            <v>4.38</v>
          </cell>
          <cell r="C286">
            <v>0.24329999999999999</v>
          </cell>
          <cell r="D286">
            <v>0.24329999999999999</v>
          </cell>
          <cell r="E286">
            <v>6.7553424790000003</v>
          </cell>
        </row>
        <row r="287">
          <cell r="B287">
            <v>4.51</v>
          </cell>
          <cell r="C287">
            <v>0.24</v>
          </cell>
          <cell r="D287">
            <v>0.23499999999999999</v>
          </cell>
          <cell r="E287">
            <v>6.5650523969999997</v>
          </cell>
        </row>
        <row r="288">
          <cell r="B288">
            <v>4.57</v>
          </cell>
          <cell r="C288">
            <v>0.23669999999999999</v>
          </cell>
          <cell r="D288">
            <v>0.22670000000000001</v>
          </cell>
          <cell r="E288">
            <v>6.5650523969999997</v>
          </cell>
        </row>
        <row r="289">
          <cell r="B289">
            <v>4.4000000000000004</v>
          </cell>
          <cell r="C289">
            <v>0.23330000000000001</v>
          </cell>
          <cell r="D289">
            <v>0.21829999999999999</v>
          </cell>
          <cell r="E289">
            <v>6.5650523969999997</v>
          </cell>
        </row>
        <row r="290">
          <cell r="B290">
            <v>4.34</v>
          </cell>
          <cell r="C290">
            <v>0.23</v>
          </cell>
          <cell r="D290">
            <v>0.21</v>
          </cell>
          <cell r="E290">
            <v>6.5650523969999997</v>
          </cell>
        </row>
        <row r="291">
          <cell r="B291">
            <v>4.25</v>
          </cell>
          <cell r="C291">
            <v>0.22670000000000001</v>
          </cell>
          <cell r="D291">
            <v>0.20169999999999999</v>
          </cell>
          <cell r="E291">
            <v>6.5650523969999997</v>
          </cell>
        </row>
        <row r="292">
          <cell r="B292">
            <v>4.41</v>
          </cell>
          <cell r="C292">
            <v>0.2233</v>
          </cell>
          <cell r="D292">
            <v>0.1933</v>
          </cell>
          <cell r="E292">
            <v>6.7553424790000003</v>
          </cell>
        </row>
        <row r="293">
          <cell r="B293">
            <v>4.4800000000000004</v>
          </cell>
          <cell r="C293">
            <v>0.22</v>
          </cell>
          <cell r="D293">
            <v>0.185</v>
          </cell>
          <cell r="E293">
            <v>6.8504834710000004</v>
          </cell>
        </row>
        <row r="294">
          <cell r="B294">
            <v>4.34</v>
          </cell>
          <cell r="C294">
            <v>0.2167</v>
          </cell>
          <cell r="D294">
            <v>0.1767</v>
          </cell>
          <cell r="E294">
            <v>6.6601933879999997</v>
          </cell>
        </row>
        <row r="295">
          <cell r="B295">
            <v>4.34</v>
          </cell>
          <cell r="C295">
            <v>0.21329999999999999</v>
          </cell>
          <cell r="D295">
            <v>0.16830000000000001</v>
          </cell>
          <cell r="E295">
            <v>6.6601933879999997</v>
          </cell>
        </row>
        <row r="296">
          <cell r="B296">
            <v>4.3</v>
          </cell>
          <cell r="C296">
            <v>0.21</v>
          </cell>
          <cell r="D296">
            <v>0.16</v>
          </cell>
          <cell r="E296">
            <v>6.5650523969999997</v>
          </cell>
        </row>
        <row r="297">
          <cell r="B297">
            <v>4.25</v>
          </cell>
          <cell r="C297">
            <v>0.20830000000000001</v>
          </cell>
          <cell r="D297">
            <v>0.16750000000000001</v>
          </cell>
          <cell r="E297">
            <v>6.5650523969999997</v>
          </cell>
        </row>
        <row r="298">
          <cell r="B298">
            <v>4.1900000000000004</v>
          </cell>
          <cell r="C298">
            <v>0.20669999999999999</v>
          </cell>
          <cell r="D298">
            <v>0.17499999999999999</v>
          </cell>
          <cell r="E298">
            <v>6.5650523969999997</v>
          </cell>
        </row>
        <row r="299">
          <cell r="B299">
            <v>4.1900000000000004</v>
          </cell>
          <cell r="C299">
            <v>0.20499999999999999</v>
          </cell>
          <cell r="D299">
            <v>0.1825</v>
          </cell>
          <cell r="E299">
            <v>6.5650523969999997</v>
          </cell>
        </row>
        <row r="300">
          <cell r="B300">
            <v>4.37</v>
          </cell>
          <cell r="C300">
            <v>0.20330000000000001</v>
          </cell>
          <cell r="D300">
            <v>0.19</v>
          </cell>
          <cell r="E300">
            <v>6.8504834710000004</v>
          </cell>
        </row>
        <row r="301">
          <cell r="B301">
            <v>4.6100000000000003</v>
          </cell>
          <cell r="C301">
            <v>0.20169999999999999</v>
          </cell>
          <cell r="D301">
            <v>0.19750000000000001</v>
          </cell>
          <cell r="E301">
            <v>6.9456325620000001</v>
          </cell>
        </row>
        <row r="302">
          <cell r="B302">
            <v>4.7</v>
          </cell>
          <cell r="C302">
            <v>0.2</v>
          </cell>
          <cell r="D302">
            <v>0.20499999999999999</v>
          </cell>
          <cell r="E302">
            <v>7.0407735540000003</v>
          </cell>
        </row>
        <row r="303">
          <cell r="B303">
            <v>4.72</v>
          </cell>
          <cell r="C303">
            <v>0.1983</v>
          </cell>
          <cell r="D303">
            <v>0.21249999999999999</v>
          </cell>
          <cell r="E303">
            <v>6.9456325620000001</v>
          </cell>
        </row>
        <row r="304">
          <cell r="B304">
            <v>4.79</v>
          </cell>
          <cell r="C304">
            <v>0.19670000000000001</v>
          </cell>
          <cell r="D304">
            <v>0.22</v>
          </cell>
          <cell r="E304">
            <v>6.8504834710000004</v>
          </cell>
        </row>
        <row r="305">
          <cell r="B305">
            <v>4.82</v>
          </cell>
          <cell r="C305">
            <v>0.19500000000000001</v>
          </cell>
          <cell r="D305">
            <v>0.22750000000000001</v>
          </cell>
          <cell r="E305">
            <v>6.8504834710000004</v>
          </cell>
        </row>
        <row r="306">
          <cell r="B306">
            <v>4.75</v>
          </cell>
          <cell r="C306">
            <v>0.1933</v>
          </cell>
          <cell r="D306">
            <v>0.23499999999999999</v>
          </cell>
          <cell r="E306">
            <v>6.8504834710000004</v>
          </cell>
        </row>
        <row r="307">
          <cell r="B307">
            <v>4.59</v>
          </cell>
          <cell r="C307">
            <v>0.19170000000000001</v>
          </cell>
          <cell r="D307">
            <v>0.24249999999999999</v>
          </cell>
          <cell r="E307">
            <v>6.8504834710000004</v>
          </cell>
        </row>
        <row r="308">
          <cell r="B308">
            <v>4.32</v>
          </cell>
          <cell r="C308">
            <v>0.19</v>
          </cell>
          <cell r="D308">
            <v>0.25</v>
          </cell>
          <cell r="E308">
            <v>6.7553424790000003</v>
          </cell>
        </row>
        <row r="309">
          <cell r="B309">
            <v>4.2699999999999996</v>
          </cell>
          <cell r="C309">
            <v>0.18920000000000001</v>
          </cell>
          <cell r="D309">
            <v>0.2467</v>
          </cell>
          <cell r="E309">
            <v>6.6601933879999997</v>
          </cell>
        </row>
        <row r="310">
          <cell r="B310">
            <v>4.45</v>
          </cell>
          <cell r="C310">
            <v>0.1883</v>
          </cell>
          <cell r="D310">
            <v>0.24329999999999999</v>
          </cell>
          <cell r="E310">
            <v>6.5650523969999997</v>
          </cell>
        </row>
        <row r="311">
          <cell r="B311">
            <v>4.38</v>
          </cell>
          <cell r="C311">
            <v>0.1875</v>
          </cell>
          <cell r="D311">
            <v>0.24</v>
          </cell>
          <cell r="E311">
            <v>6.5650523969999997</v>
          </cell>
        </row>
        <row r="312">
          <cell r="B312">
            <v>4.42</v>
          </cell>
          <cell r="C312">
            <v>0.1867</v>
          </cell>
          <cell r="D312">
            <v>0.23669999999999999</v>
          </cell>
          <cell r="E312">
            <v>6.469903306</v>
          </cell>
        </row>
        <row r="313">
          <cell r="B313">
            <v>4.4000000000000004</v>
          </cell>
          <cell r="C313">
            <v>0.18579999999999999</v>
          </cell>
          <cell r="D313">
            <v>0.23330000000000001</v>
          </cell>
          <cell r="E313">
            <v>6.3747542150000003</v>
          </cell>
        </row>
        <row r="314">
          <cell r="B314">
            <v>4.32</v>
          </cell>
          <cell r="C314">
            <v>0.185</v>
          </cell>
          <cell r="D314">
            <v>0.23</v>
          </cell>
          <cell r="E314">
            <v>6.2796132230000001</v>
          </cell>
        </row>
        <row r="315">
          <cell r="B315">
            <v>4.04</v>
          </cell>
          <cell r="C315">
            <v>0.1842</v>
          </cell>
          <cell r="D315">
            <v>0.22670000000000001</v>
          </cell>
          <cell r="E315">
            <v>6.2796132230000001</v>
          </cell>
        </row>
        <row r="316">
          <cell r="B316">
            <v>3.81</v>
          </cell>
          <cell r="C316">
            <v>0.18329999999999999</v>
          </cell>
          <cell r="D316">
            <v>0.2233</v>
          </cell>
          <cell r="E316">
            <v>6.2796132230000001</v>
          </cell>
        </row>
        <row r="317">
          <cell r="B317">
            <v>4.01</v>
          </cell>
          <cell r="C317">
            <v>0.1825</v>
          </cell>
          <cell r="D317">
            <v>0.22</v>
          </cell>
          <cell r="E317">
            <v>6.2796132230000001</v>
          </cell>
        </row>
        <row r="318">
          <cell r="B318">
            <v>4.0999999999999996</v>
          </cell>
          <cell r="C318">
            <v>0.1817</v>
          </cell>
          <cell r="D318">
            <v>0.2167</v>
          </cell>
          <cell r="E318">
            <v>6.469903306</v>
          </cell>
        </row>
        <row r="319">
          <cell r="B319">
            <v>4.38</v>
          </cell>
          <cell r="C319">
            <v>0.18079999999999999</v>
          </cell>
          <cell r="D319">
            <v>0.21329999999999999</v>
          </cell>
          <cell r="E319">
            <v>6.6601933879999997</v>
          </cell>
        </row>
        <row r="320">
          <cell r="B320">
            <v>4.22</v>
          </cell>
          <cell r="C320">
            <v>0.18</v>
          </cell>
          <cell r="D320">
            <v>0.21</v>
          </cell>
          <cell r="E320">
            <v>6.6601933879999997</v>
          </cell>
        </row>
        <row r="321">
          <cell r="B321">
            <v>4.22</v>
          </cell>
          <cell r="C321">
            <v>0.18</v>
          </cell>
          <cell r="D321">
            <v>0.21829999999999999</v>
          </cell>
          <cell r="E321">
            <v>6.469903306</v>
          </cell>
        </row>
        <row r="322">
          <cell r="B322">
            <v>4.18</v>
          </cell>
          <cell r="C322">
            <v>0.18</v>
          </cell>
          <cell r="D322">
            <v>0.22670000000000001</v>
          </cell>
          <cell r="E322">
            <v>6.469903306</v>
          </cell>
        </row>
        <row r="323">
          <cell r="B323">
            <v>4.1900000000000004</v>
          </cell>
          <cell r="C323">
            <v>0.18</v>
          </cell>
          <cell r="D323">
            <v>0.23499999999999999</v>
          </cell>
          <cell r="E323">
            <v>6.469903306</v>
          </cell>
        </row>
        <row r="324">
          <cell r="B324">
            <v>4.0599999999999996</v>
          </cell>
          <cell r="C324">
            <v>0.18</v>
          </cell>
          <cell r="D324">
            <v>0.24329999999999999</v>
          </cell>
          <cell r="E324">
            <v>6.3747542150000003</v>
          </cell>
        </row>
        <row r="325">
          <cell r="B325">
            <v>4.08</v>
          </cell>
          <cell r="C325">
            <v>0.18</v>
          </cell>
          <cell r="D325">
            <v>0.25169999999999998</v>
          </cell>
          <cell r="E325">
            <v>6.2796132230000001</v>
          </cell>
        </row>
        <row r="326">
          <cell r="B326">
            <v>4.2699999999999996</v>
          </cell>
          <cell r="C326">
            <v>0.18</v>
          </cell>
          <cell r="D326">
            <v>0.26</v>
          </cell>
          <cell r="E326">
            <v>6.2796132230000001</v>
          </cell>
        </row>
        <row r="327">
          <cell r="B327">
            <v>4.46</v>
          </cell>
          <cell r="C327">
            <v>0.18</v>
          </cell>
          <cell r="D327">
            <v>0.26829999999999998</v>
          </cell>
          <cell r="E327">
            <v>6.2796132230000001</v>
          </cell>
        </row>
        <row r="328">
          <cell r="B328">
            <v>4.75</v>
          </cell>
          <cell r="C328">
            <v>0.18</v>
          </cell>
          <cell r="D328">
            <v>0.2767</v>
          </cell>
          <cell r="E328">
            <v>6.5650523969999997</v>
          </cell>
        </row>
        <row r="329">
          <cell r="B329">
            <v>4.9800000000000004</v>
          </cell>
          <cell r="C329">
            <v>0.18</v>
          </cell>
          <cell r="D329">
            <v>0.28499999999999998</v>
          </cell>
          <cell r="E329">
            <v>6.7553424790000003</v>
          </cell>
        </row>
        <row r="330">
          <cell r="B330">
            <v>4.82</v>
          </cell>
          <cell r="C330">
            <v>0.18</v>
          </cell>
          <cell r="D330">
            <v>0.29330000000000001</v>
          </cell>
          <cell r="E330">
            <v>6.6601933879999997</v>
          </cell>
        </row>
        <row r="331">
          <cell r="B331">
            <v>4.6500000000000004</v>
          </cell>
          <cell r="C331">
            <v>0.18</v>
          </cell>
          <cell r="D331">
            <v>0.30170000000000002</v>
          </cell>
          <cell r="E331">
            <v>6.6601933879999997</v>
          </cell>
        </row>
        <row r="332">
          <cell r="B332">
            <v>4.75</v>
          </cell>
          <cell r="C332">
            <v>0.18</v>
          </cell>
          <cell r="D332">
            <v>0.31</v>
          </cell>
          <cell r="E332">
            <v>6.6601933879999997</v>
          </cell>
        </row>
        <row r="333">
          <cell r="B333">
            <v>4.88</v>
          </cell>
          <cell r="C333">
            <v>0.1817</v>
          </cell>
          <cell r="D333">
            <v>0.31330000000000002</v>
          </cell>
          <cell r="E333">
            <v>6.6601933879999997</v>
          </cell>
        </row>
        <row r="334">
          <cell r="B334">
            <v>4.87</v>
          </cell>
          <cell r="C334">
            <v>0.18329999999999999</v>
          </cell>
          <cell r="D334">
            <v>0.31669999999999998</v>
          </cell>
          <cell r="E334">
            <v>6.7553424790000003</v>
          </cell>
        </row>
        <row r="335">
          <cell r="B335">
            <v>4.6500000000000004</v>
          </cell>
          <cell r="C335">
            <v>0.185</v>
          </cell>
          <cell r="D335">
            <v>0.32</v>
          </cell>
          <cell r="E335">
            <v>6.7553424790000003</v>
          </cell>
        </row>
        <row r="336">
          <cell r="B336">
            <v>4.57</v>
          </cell>
          <cell r="C336">
            <v>0.1867</v>
          </cell>
          <cell r="D336">
            <v>0.32329999999999998</v>
          </cell>
          <cell r="E336">
            <v>6.7553424790000003</v>
          </cell>
        </row>
        <row r="337">
          <cell r="B337">
            <v>4.87</v>
          </cell>
          <cell r="C337">
            <v>0.1883</v>
          </cell>
          <cell r="D337">
            <v>0.32669999999999999</v>
          </cell>
          <cell r="E337">
            <v>7.2310717359999996</v>
          </cell>
        </row>
        <row r="338">
          <cell r="B338">
            <v>5.0599999999999996</v>
          </cell>
          <cell r="C338">
            <v>0.19</v>
          </cell>
          <cell r="D338">
            <v>0.33</v>
          </cell>
          <cell r="E338">
            <v>6.7553424790000003</v>
          </cell>
        </row>
        <row r="339">
          <cell r="B339">
            <v>5.08</v>
          </cell>
          <cell r="C339">
            <v>0.19170000000000001</v>
          </cell>
          <cell r="D339">
            <v>0.33329999999999999</v>
          </cell>
          <cell r="E339">
            <v>6.6601933879999997</v>
          </cell>
        </row>
        <row r="340">
          <cell r="B340">
            <v>5.27</v>
          </cell>
          <cell r="C340">
            <v>0.1933</v>
          </cell>
          <cell r="D340">
            <v>0.3367</v>
          </cell>
          <cell r="E340">
            <v>6.6601933879999997</v>
          </cell>
        </row>
        <row r="341">
          <cell r="B341">
            <v>5.26</v>
          </cell>
          <cell r="C341">
            <v>0.19500000000000001</v>
          </cell>
          <cell r="D341">
            <v>0.34</v>
          </cell>
          <cell r="E341">
            <v>6.6601933879999997</v>
          </cell>
        </row>
        <row r="342">
          <cell r="B342">
            <v>5.15</v>
          </cell>
          <cell r="C342">
            <v>0.19670000000000001</v>
          </cell>
          <cell r="D342">
            <v>0.34329999999999999</v>
          </cell>
          <cell r="E342">
            <v>6.6601933879999997</v>
          </cell>
        </row>
        <row r="343">
          <cell r="B343">
            <v>5.32</v>
          </cell>
          <cell r="C343">
            <v>0.1983</v>
          </cell>
          <cell r="D343">
            <v>0.34670000000000001</v>
          </cell>
          <cell r="E343">
            <v>6.6601933879999997</v>
          </cell>
        </row>
        <row r="344">
          <cell r="B344">
            <v>5.65</v>
          </cell>
          <cell r="C344">
            <v>0.2</v>
          </cell>
          <cell r="D344">
            <v>0.35</v>
          </cell>
          <cell r="E344">
            <v>6.7553424790000003</v>
          </cell>
        </row>
        <row r="345">
          <cell r="B345">
            <v>6.08</v>
          </cell>
          <cell r="C345">
            <v>0.20080000000000001</v>
          </cell>
          <cell r="D345">
            <v>0.36080000000000001</v>
          </cell>
          <cell r="E345">
            <v>6.7553424790000003</v>
          </cell>
        </row>
        <row r="346">
          <cell r="B346">
            <v>6.31</v>
          </cell>
          <cell r="C346">
            <v>0.20169999999999999</v>
          </cell>
          <cell r="D346">
            <v>0.37169999999999997</v>
          </cell>
          <cell r="E346">
            <v>6.9456325620000001</v>
          </cell>
        </row>
        <row r="347">
          <cell r="B347">
            <v>6.4</v>
          </cell>
          <cell r="C347">
            <v>0.20250000000000001</v>
          </cell>
          <cell r="D347">
            <v>0.38250000000000001</v>
          </cell>
          <cell r="E347">
            <v>6.9456325620000001</v>
          </cell>
        </row>
        <row r="348">
          <cell r="B348">
            <v>6.48</v>
          </cell>
          <cell r="C348">
            <v>0.20330000000000001</v>
          </cell>
          <cell r="D348">
            <v>0.39329999999999998</v>
          </cell>
          <cell r="E348">
            <v>7.0407735540000003</v>
          </cell>
        </row>
        <row r="349">
          <cell r="B349">
            <v>6.21</v>
          </cell>
          <cell r="C349">
            <v>0.20419999999999999</v>
          </cell>
          <cell r="D349">
            <v>0.4042</v>
          </cell>
          <cell r="E349">
            <v>7.0407735540000003</v>
          </cell>
        </row>
        <row r="350">
          <cell r="B350">
            <v>6.07</v>
          </cell>
          <cell r="C350">
            <v>0.20499999999999999</v>
          </cell>
          <cell r="D350">
            <v>0.41499999999999998</v>
          </cell>
          <cell r="E350">
            <v>7.135922645</v>
          </cell>
        </row>
        <row r="351">
          <cell r="B351">
            <v>6.28</v>
          </cell>
          <cell r="C351">
            <v>0.20580000000000001</v>
          </cell>
          <cell r="D351">
            <v>0.42580000000000001</v>
          </cell>
          <cell r="E351">
            <v>7.2310717359999996</v>
          </cell>
        </row>
        <row r="352">
          <cell r="B352">
            <v>6.44</v>
          </cell>
          <cell r="C352">
            <v>0.20669999999999999</v>
          </cell>
          <cell r="D352">
            <v>0.43669999999999998</v>
          </cell>
          <cell r="E352">
            <v>7.3262127269999997</v>
          </cell>
        </row>
        <row r="353">
          <cell r="B353">
            <v>6.37</v>
          </cell>
          <cell r="C353">
            <v>0.20749999999999999</v>
          </cell>
          <cell r="D353">
            <v>0.44750000000000001</v>
          </cell>
          <cell r="E353">
            <v>7.6116519010000001</v>
          </cell>
        </row>
        <row r="354">
          <cell r="B354">
            <v>6.34</v>
          </cell>
          <cell r="C354">
            <v>0.20830000000000001</v>
          </cell>
          <cell r="D354">
            <v>0.45829999999999999</v>
          </cell>
          <cell r="E354">
            <v>7.7067928930000003</v>
          </cell>
        </row>
        <row r="355">
          <cell r="B355">
            <v>6.46</v>
          </cell>
          <cell r="C355">
            <v>0.2092</v>
          </cell>
          <cell r="D355">
            <v>0.46920000000000001</v>
          </cell>
          <cell r="E355">
            <v>7.8019419829999999</v>
          </cell>
        </row>
        <row r="356">
          <cell r="B356">
            <v>6.02</v>
          </cell>
          <cell r="C356">
            <v>0.21</v>
          </cell>
          <cell r="D356">
            <v>0.48</v>
          </cell>
          <cell r="E356">
            <v>7.8970910740000004</v>
          </cell>
        </row>
        <row r="357">
          <cell r="B357">
            <v>6.1</v>
          </cell>
          <cell r="C357">
            <v>0.2175</v>
          </cell>
          <cell r="D357">
            <v>0.48</v>
          </cell>
          <cell r="E357">
            <v>7.8970910740000004</v>
          </cell>
        </row>
        <row r="358">
          <cell r="B358">
            <v>6.21</v>
          </cell>
          <cell r="C358">
            <v>0.22500000000000001</v>
          </cell>
          <cell r="D358">
            <v>0.48</v>
          </cell>
          <cell r="E358">
            <v>7.9922320659999997</v>
          </cell>
        </row>
        <row r="359">
          <cell r="B359">
            <v>6.26</v>
          </cell>
          <cell r="C359">
            <v>0.23250000000000001</v>
          </cell>
          <cell r="D359">
            <v>0.48</v>
          </cell>
          <cell r="E359">
            <v>7.9922320659999997</v>
          </cell>
        </row>
        <row r="360">
          <cell r="B360">
            <v>6.34</v>
          </cell>
          <cell r="C360">
            <v>0.24</v>
          </cell>
          <cell r="D360">
            <v>0.48</v>
          </cell>
          <cell r="E360">
            <v>7.9922320659999997</v>
          </cell>
        </row>
        <row r="361">
          <cell r="B361">
            <v>6.04</v>
          </cell>
          <cell r="C361">
            <v>0.2475</v>
          </cell>
          <cell r="D361">
            <v>0.48</v>
          </cell>
          <cell r="E361">
            <v>7.8019419829999999</v>
          </cell>
        </row>
        <row r="362">
          <cell r="B362">
            <v>5.86</v>
          </cell>
          <cell r="C362">
            <v>0.255</v>
          </cell>
          <cell r="D362">
            <v>0.48</v>
          </cell>
          <cell r="E362">
            <v>7.7067928930000003</v>
          </cell>
        </row>
        <row r="363">
          <cell r="B363">
            <v>5.86</v>
          </cell>
          <cell r="C363">
            <v>0.26250000000000001</v>
          </cell>
          <cell r="D363">
            <v>0.48</v>
          </cell>
          <cell r="E363">
            <v>7.8019419829999999</v>
          </cell>
        </row>
        <row r="364">
          <cell r="B364">
            <v>5.94</v>
          </cell>
          <cell r="C364">
            <v>0.27</v>
          </cell>
          <cell r="D364">
            <v>0.48</v>
          </cell>
          <cell r="E364">
            <v>7.7067928930000003</v>
          </cell>
        </row>
        <row r="365">
          <cell r="B365">
            <v>5.8</v>
          </cell>
          <cell r="C365">
            <v>0.27750000000000002</v>
          </cell>
          <cell r="D365">
            <v>0.48</v>
          </cell>
          <cell r="E365">
            <v>7.8019419829999999</v>
          </cell>
        </row>
        <row r="366">
          <cell r="B366">
            <v>6.01</v>
          </cell>
          <cell r="C366">
            <v>0.28499999999999998</v>
          </cell>
          <cell r="D366">
            <v>0.48</v>
          </cell>
          <cell r="E366">
            <v>7.7067928930000003</v>
          </cell>
        </row>
        <row r="367">
          <cell r="B367">
            <v>6.48</v>
          </cell>
          <cell r="C367">
            <v>0.29249999999999998</v>
          </cell>
          <cell r="D367">
            <v>0.48</v>
          </cell>
          <cell r="E367">
            <v>7.7067928930000003</v>
          </cell>
        </row>
        <row r="368">
          <cell r="B368">
            <v>6.87</v>
          </cell>
          <cell r="C368">
            <v>0.3</v>
          </cell>
          <cell r="D368">
            <v>0.48</v>
          </cell>
          <cell r="E368">
            <v>7.6116519010000001</v>
          </cell>
        </row>
        <row r="369">
          <cell r="B369">
            <v>7.07</v>
          </cell>
          <cell r="C369">
            <v>0.30170000000000002</v>
          </cell>
          <cell r="D369">
            <v>0.48170000000000002</v>
          </cell>
          <cell r="E369">
            <v>7.7067928930000003</v>
          </cell>
        </row>
        <row r="370">
          <cell r="B370">
            <v>7.25</v>
          </cell>
          <cell r="C370">
            <v>0.30330000000000001</v>
          </cell>
          <cell r="D370">
            <v>0.48330000000000001</v>
          </cell>
          <cell r="E370">
            <v>7.6116519010000001</v>
          </cell>
        </row>
        <row r="371">
          <cell r="B371">
            <v>7.51</v>
          </cell>
          <cell r="C371">
            <v>0.30499999999999999</v>
          </cell>
          <cell r="D371">
            <v>0.48499999999999999</v>
          </cell>
          <cell r="E371">
            <v>7.6116519010000001</v>
          </cell>
        </row>
        <row r="372">
          <cell r="B372">
            <v>8.14</v>
          </cell>
          <cell r="C372">
            <v>0.30669999999999997</v>
          </cell>
          <cell r="D372">
            <v>0.48670000000000002</v>
          </cell>
          <cell r="E372">
            <v>7.5165028100000004</v>
          </cell>
        </row>
        <row r="373">
          <cell r="B373">
            <v>7.73</v>
          </cell>
          <cell r="C373">
            <v>0.30830000000000002</v>
          </cell>
          <cell r="D373">
            <v>0.48830000000000001</v>
          </cell>
          <cell r="E373">
            <v>7.5165028100000004</v>
          </cell>
        </row>
        <row r="374">
          <cell r="B374">
            <v>8.5</v>
          </cell>
          <cell r="C374">
            <v>0.31</v>
          </cell>
          <cell r="D374">
            <v>0.49</v>
          </cell>
          <cell r="E374">
            <v>7.5165028100000004</v>
          </cell>
        </row>
        <row r="375">
          <cell r="B375">
            <v>7.93</v>
          </cell>
          <cell r="C375">
            <v>0.31169999999999998</v>
          </cell>
          <cell r="D375">
            <v>0.49170000000000003</v>
          </cell>
          <cell r="E375">
            <v>7.6116519010000001</v>
          </cell>
        </row>
        <row r="376">
          <cell r="B376">
            <v>8.0399999999999991</v>
          </cell>
          <cell r="C376">
            <v>0.31330000000000002</v>
          </cell>
          <cell r="D376">
            <v>0.49330000000000002</v>
          </cell>
          <cell r="E376">
            <v>7.7067928930000003</v>
          </cell>
        </row>
        <row r="377">
          <cell r="B377">
            <v>8</v>
          </cell>
          <cell r="C377">
            <v>0.315</v>
          </cell>
          <cell r="D377">
            <v>0.495</v>
          </cell>
          <cell r="E377">
            <v>7.8019419829999999</v>
          </cell>
        </row>
        <row r="378">
          <cell r="B378">
            <v>7.91</v>
          </cell>
          <cell r="C378">
            <v>0.31669999999999998</v>
          </cell>
          <cell r="D378">
            <v>0.49669999999999997</v>
          </cell>
          <cell r="E378">
            <v>7.8019419829999999</v>
          </cell>
        </row>
        <row r="379">
          <cell r="B379">
            <v>8.08</v>
          </cell>
          <cell r="C379">
            <v>0.31830000000000003</v>
          </cell>
          <cell r="D379">
            <v>0.49830000000000002</v>
          </cell>
          <cell r="E379">
            <v>7.8970910740000004</v>
          </cell>
        </row>
        <row r="380">
          <cell r="B380">
            <v>7.95</v>
          </cell>
          <cell r="C380">
            <v>0.32</v>
          </cell>
          <cell r="D380">
            <v>0.5</v>
          </cell>
          <cell r="E380">
            <v>7.9922320659999997</v>
          </cell>
        </row>
        <row r="381">
          <cell r="B381">
            <v>8.1199999999999992</v>
          </cell>
          <cell r="C381">
            <v>0.32079999999999997</v>
          </cell>
          <cell r="D381">
            <v>0.51080000000000003</v>
          </cell>
          <cell r="E381">
            <v>7.8970910740000004</v>
          </cell>
        </row>
        <row r="382">
          <cell r="B382">
            <v>8.19</v>
          </cell>
          <cell r="C382">
            <v>0.32169999999999999</v>
          </cell>
          <cell r="D382">
            <v>0.52170000000000005</v>
          </cell>
          <cell r="E382">
            <v>7.8970910740000004</v>
          </cell>
        </row>
        <row r="383">
          <cell r="B383">
            <v>8.1999999999999993</v>
          </cell>
          <cell r="C383">
            <v>0.32250000000000001</v>
          </cell>
          <cell r="D383">
            <v>0.53249999999999997</v>
          </cell>
          <cell r="E383">
            <v>7.8970910740000004</v>
          </cell>
        </row>
        <row r="384">
          <cell r="B384">
            <v>8.48</v>
          </cell>
          <cell r="C384">
            <v>0.32329999999999998</v>
          </cell>
          <cell r="D384">
            <v>0.54330000000000001</v>
          </cell>
          <cell r="E384">
            <v>7.9922320659999997</v>
          </cell>
        </row>
        <row r="385">
          <cell r="B385">
            <v>8.4600000000000009</v>
          </cell>
          <cell r="C385">
            <v>0.32419999999999999</v>
          </cell>
          <cell r="D385">
            <v>0.55420000000000003</v>
          </cell>
          <cell r="E385">
            <v>8.0873811569999994</v>
          </cell>
        </row>
        <row r="386">
          <cell r="B386">
            <v>8.41</v>
          </cell>
          <cell r="C386">
            <v>0.32500000000000001</v>
          </cell>
          <cell r="D386">
            <v>0.56499999999999995</v>
          </cell>
          <cell r="E386">
            <v>8.18251405</v>
          </cell>
        </row>
        <row r="387">
          <cell r="B387">
            <v>8.6</v>
          </cell>
          <cell r="C387">
            <v>0.32579999999999998</v>
          </cell>
          <cell r="D387">
            <v>0.57579999999999998</v>
          </cell>
          <cell r="E387">
            <v>8.18251405</v>
          </cell>
        </row>
        <row r="388">
          <cell r="B388">
            <v>8.83</v>
          </cell>
          <cell r="C388">
            <v>0.32669999999999999</v>
          </cell>
          <cell r="D388">
            <v>0.5867</v>
          </cell>
          <cell r="E388">
            <v>8.0873811569999994</v>
          </cell>
        </row>
        <row r="389">
          <cell r="B389">
            <v>8.85</v>
          </cell>
          <cell r="C389">
            <v>0.32750000000000001</v>
          </cell>
          <cell r="D389">
            <v>0.59750000000000003</v>
          </cell>
          <cell r="E389">
            <v>8.18251405</v>
          </cell>
        </row>
        <row r="390">
          <cell r="B390">
            <v>8.57</v>
          </cell>
          <cell r="C390">
            <v>0.32829999999999998</v>
          </cell>
          <cell r="D390">
            <v>0.60829999999999995</v>
          </cell>
          <cell r="E390">
            <v>8.7534247930000006</v>
          </cell>
        </row>
        <row r="391">
          <cell r="B391">
            <v>8.24</v>
          </cell>
          <cell r="C391">
            <v>0.32919999999999999</v>
          </cell>
          <cell r="D391">
            <v>0.61919999999999997</v>
          </cell>
          <cell r="E391">
            <v>8.4679289260000008</v>
          </cell>
        </row>
        <row r="392">
          <cell r="B392">
            <v>8.0500000000000007</v>
          </cell>
          <cell r="C392">
            <v>0.33</v>
          </cell>
          <cell r="D392">
            <v>0.63</v>
          </cell>
          <cell r="E392">
            <v>8.5630942149999996</v>
          </cell>
        </row>
        <row r="393">
          <cell r="B393">
            <v>8.4600000000000009</v>
          </cell>
          <cell r="C393">
            <v>0.33169999999999999</v>
          </cell>
          <cell r="D393">
            <v>0.62170000000000003</v>
          </cell>
          <cell r="E393">
            <v>8.6582595040000001</v>
          </cell>
        </row>
        <row r="394">
          <cell r="B394">
            <v>8.41</v>
          </cell>
          <cell r="C394">
            <v>0.33329999999999999</v>
          </cell>
          <cell r="D394">
            <v>0.61329999999999996</v>
          </cell>
          <cell r="E394">
            <v>8.6582595040000001</v>
          </cell>
        </row>
        <row r="395">
          <cell r="B395">
            <v>8.08</v>
          </cell>
          <cell r="C395">
            <v>0.33500000000000002</v>
          </cell>
          <cell r="D395">
            <v>0.60499999999999998</v>
          </cell>
          <cell r="E395">
            <v>8.3728446279999993</v>
          </cell>
        </row>
        <row r="396">
          <cell r="B396">
            <v>7.75</v>
          </cell>
          <cell r="C396">
            <v>0.3367</v>
          </cell>
          <cell r="D396">
            <v>0.59670000000000001</v>
          </cell>
          <cell r="E396">
            <v>8.3728446279999993</v>
          </cell>
        </row>
        <row r="397">
          <cell r="B397">
            <v>7.6</v>
          </cell>
          <cell r="C397">
            <v>0.33829999999999999</v>
          </cell>
          <cell r="D397">
            <v>0.58830000000000005</v>
          </cell>
          <cell r="E397">
            <v>8.18251405</v>
          </cell>
        </row>
        <row r="398">
          <cell r="B398">
            <v>7.18</v>
          </cell>
          <cell r="C398">
            <v>0.34</v>
          </cell>
          <cell r="D398">
            <v>0.57999999999999996</v>
          </cell>
          <cell r="E398">
            <v>8.18251405</v>
          </cell>
        </row>
        <row r="399">
          <cell r="B399">
            <v>6.85</v>
          </cell>
          <cell r="C399">
            <v>0.3417</v>
          </cell>
          <cell r="D399">
            <v>0.57169999999999999</v>
          </cell>
          <cell r="E399">
            <v>8.18251405</v>
          </cell>
        </row>
        <row r="400">
          <cell r="B400">
            <v>6.63</v>
          </cell>
          <cell r="C400">
            <v>0.34329999999999999</v>
          </cell>
          <cell r="D400">
            <v>0.56330000000000002</v>
          </cell>
          <cell r="E400">
            <v>8.18251405</v>
          </cell>
        </row>
        <row r="401">
          <cell r="B401">
            <v>6.47</v>
          </cell>
          <cell r="C401">
            <v>0.34499999999999997</v>
          </cell>
          <cell r="D401">
            <v>0.55500000000000005</v>
          </cell>
          <cell r="E401">
            <v>8.2776793390000005</v>
          </cell>
        </row>
        <row r="402">
          <cell r="B402">
            <v>6.26</v>
          </cell>
          <cell r="C402">
            <v>0.34670000000000001</v>
          </cell>
          <cell r="D402">
            <v>0.54669999999999996</v>
          </cell>
          <cell r="E402">
            <v>8.18251405</v>
          </cell>
        </row>
        <row r="403">
          <cell r="B403">
            <v>6.28</v>
          </cell>
          <cell r="C403">
            <v>0.3483</v>
          </cell>
          <cell r="D403">
            <v>0.5383</v>
          </cell>
          <cell r="E403">
            <v>8.0873811569999994</v>
          </cell>
        </row>
        <row r="404">
          <cell r="B404">
            <v>6.57</v>
          </cell>
          <cell r="C404">
            <v>0.35</v>
          </cell>
          <cell r="D404">
            <v>0.53</v>
          </cell>
          <cell r="E404">
            <v>8.0873811569999994</v>
          </cell>
        </row>
        <row r="405">
          <cell r="B405">
            <v>6.68</v>
          </cell>
          <cell r="C405">
            <v>0.34670000000000001</v>
          </cell>
          <cell r="D405">
            <v>0.52669999999999995</v>
          </cell>
          <cell r="E405">
            <v>8.2776793390000005</v>
          </cell>
        </row>
        <row r="406">
          <cell r="B406">
            <v>6.5</v>
          </cell>
          <cell r="C406">
            <v>0.34329999999999999</v>
          </cell>
          <cell r="D406">
            <v>0.52329999999999999</v>
          </cell>
          <cell r="E406">
            <v>8.4679289260000008</v>
          </cell>
        </row>
        <row r="407">
          <cell r="B407">
            <v>6.48</v>
          </cell>
          <cell r="C407">
            <v>0.34</v>
          </cell>
          <cell r="D407">
            <v>0.52</v>
          </cell>
          <cell r="E407">
            <v>8.3728446279999993</v>
          </cell>
        </row>
        <row r="408">
          <cell r="B408">
            <v>6.64</v>
          </cell>
          <cell r="C408">
            <v>0.3367</v>
          </cell>
          <cell r="D408">
            <v>0.51670000000000005</v>
          </cell>
          <cell r="E408">
            <v>8.2776793390000005</v>
          </cell>
        </row>
        <row r="409">
          <cell r="B409">
            <v>6.5</v>
          </cell>
          <cell r="C409">
            <v>0.33329999999999999</v>
          </cell>
          <cell r="D409">
            <v>0.51329999999999998</v>
          </cell>
          <cell r="E409">
            <v>8.0873811569999994</v>
          </cell>
        </row>
        <row r="410">
          <cell r="B410">
            <v>6.51</v>
          </cell>
          <cell r="C410">
            <v>0.33</v>
          </cell>
          <cell r="D410">
            <v>0.51</v>
          </cell>
          <cell r="E410">
            <v>8.0873811569999994</v>
          </cell>
        </row>
        <row r="411">
          <cell r="B411">
            <v>6.78</v>
          </cell>
          <cell r="C411">
            <v>0.32669999999999999</v>
          </cell>
          <cell r="D411">
            <v>0.50670000000000004</v>
          </cell>
          <cell r="E411">
            <v>8.0873811569999994</v>
          </cell>
        </row>
        <row r="412">
          <cell r="B412">
            <v>7.01</v>
          </cell>
          <cell r="C412">
            <v>0.32329999999999998</v>
          </cell>
          <cell r="D412">
            <v>0.50329999999999997</v>
          </cell>
          <cell r="E412">
            <v>8.18251405</v>
          </cell>
        </row>
        <row r="413">
          <cell r="B413">
            <v>7.32</v>
          </cell>
          <cell r="C413">
            <v>0.32</v>
          </cell>
          <cell r="D413">
            <v>0.5</v>
          </cell>
          <cell r="E413">
            <v>8.2776793390000005</v>
          </cell>
        </row>
        <row r="414">
          <cell r="B414">
            <v>7.75</v>
          </cell>
          <cell r="C414">
            <v>0.31669999999999998</v>
          </cell>
          <cell r="D414">
            <v>0.49669999999999997</v>
          </cell>
          <cell r="E414">
            <v>8.2776793390000005</v>
          </cell>
        </row>
        <row r="415">
          <cell r="B415">
            <v>8.17</v>
          </cell>
          <cell r="C415">
            <v>0.31330000000000002</v>
          </cell>
          <cell r="D415">
            <v>0.49330000000000002</v>
          </cell>
          <cell r="E415">
            <v>8.4679289260000008</v>
          </cell>
        </row>
        <row r="416">
          <cell r="B416">
            <v>8.25</v>
          </cell>
          <cell r="C416">
            <v>0.31</v>
          </cell>
          <cell r="D416">
            <v>0.49</v>
          </cell>
          <cell r="E416">
            <v>8.4679289260000008</v>
          </cell>
        </row>
        <row r="417">
          <cell r="B417">
            <v>8.43</v>
          </cell>
          <cell r="C417">
            <v>0.31169999999999998</v>
          </cell>
          <cell r="D417">
            <v>0.505</v>
          </cell>
          <cell r="E417">
            <v>8.4679289260000008</v>
          </cell>
        </row>
        <row r="418">
          <cell r="B418">
            <v>8.8000000000000007</v>
          </cell>
          <cell r="C418">
            <v>0.31330000000000002</v>
          </cell>
          <cell r="D418">
            <v>0.52</v>
          </cell>
          <cell r="E418">
            <v>8.4679289260000008</v>
          </cell>
        </row>
        <row r="419">
          <cell r="B419">
            <v>9.0500000000000007</v>
          </cell>
          <cell r="C419">
            <v>0.315</v>
          </cell>
          <cell r="D419">
            <v>0.53500000000000003</v>
          </cell>
          <cell r="E419">
            <v>8.3728446279999993</v>
          </cell>
        </row>
        <row r="420">
          <cell r="B420">
            <v>8.94</v>
          </cell>
          <cell r="C420">
            <v>0.31669999999999998</v>
          </cell>
          <cell r="D420">
            <v>0.55000000000000004</v>
          </cell>
          <cell r="E420">
            <v>8.3728446279999993</v>
          </cell>
        </row>
        <row r="421">
          <cell r="B421">
            <v>8.5</v>
          </cell>
          <cell r="C421">
            <v>0.31830000000000003</v>
          </cell>
          <cell r="D421">
            <v>0.56499999999999995</v>
          </cell>
          <cell r="E421">
            <v>8.2776793390000005</v>
          </cell>
        </row>
        <row r="422">
          <cell r="B422">
            <v>8.6</v>
          </cell>
          <cell r="C422">
            <v>0.32</v>
          </cell>
          <cell r="D422">
            <v>0.57999999999999996</v>
          </cell>
          <cell r="E422">
            <v>8.2776793390000005</v>
          </cell>
        </row>
        <row r="423">
          <cell r="B423">
            <v>8.8699999999999992</v>
          </cell>
          <cell r="C423">
            <v>0.32169999999999999</v>
          </cell>
          <cell r="D423">
            <v>0.59499999999999997</v>
          </cell>
          <cell r="E423">
            <v>8.2776793390000005</v>
          </cell>
        </row>
        <row r="424">
          <cell r="B424">
            <v>9.1999999999999993</v>
          </cell>
          <cell r="C424">
            <v>0.32329999999999998</v>
          </cell>
          <cell r="D424">
            <v>0.61</v>
          </cell>
          <cell r="E424">
            <v>8.3728446279999993</v>
          </cell>
        </row>
        <row r="425">
          <cell r="B425">
            <v>9.23</v>
          </cell>
          <cell r="C425">
            <v>0.32500000000000001</v>
          </cell>
          <cell r="D425">
            <v>0.625</v>
          </cell>
          <cell r="E425">
            <v>8.2776793390000005</v>
          </cell>
        </row>
        <row r="426">
          <cell r="B426">
            <v>9.36</v>
          </cell>
          <cell r="C426">
            <v>0.32669999999999999</v>
          </cell>
          <cell r="D426">
            <v>0.64</v>
          </cell>
          <cell r="E426">
            <v>8.2776793390000005</v>
          </cell>
        </row>
        <row r="427">
          <cell r="B427">
            <v>9.31</v>
          </cell>
          <cell r="C427">
            <v>0.32829999999999998</v>
          </cell>
          <cell r="D427">
            <v>0.65500000000000003</v>
          </cell>
          <cell r="E427">
            <v>8.3728446279999993</v>
          </cell>
        </row>
        <row r="428">
          <cell r="B428">
            <v>9.5399999999999991</v>
          </cell>
          <cell r="C428">
            <v>0.33</v>
          </cell>
          <cell r="D428">
            <v>0.67</v>
          </cell>
          <cell r="E428">
            <v>8.4679289260000008</v>
          </cell>
        </row>
        <row r="429">
          <cell r="B429">
            <v>9.8699999999999992</v>
          </cell>
          <cell r="C429">
            <v>0.33579999999999999</v>
          </cell>
          <cell r="D429">
            <v>0.67749999999999999</v>
          </cell>
          <cell r="E429">
            <v>8.4679289260000008</v>
          </cell>
        </row>
        <row r="430">
          <cell r="B430">
            <v>9.8000000000000007</v>
          </cell>
          <cell r="C430">
            <v>0.3417</v>
          </cell>
          <cell r="D430">
            <v>0.68500000000000005</v>
          </cell>
          <cell r="E430">
            <v>8.4679289260000008</v>
          </cell>
        </row>
        <row r="431">
          <cell r="B431">
            <v>9.56</v>
          </cell>
          <cell r="C431">
            <v>0.34749999999999998</v>
          </cell>
          <cell r="D431">
            <v>0.6925</v>
          </cell>
          <cell r="E431">
            <v>8.4679289260000008</v>
          </cell>
        </row>
        <row r="432">
          <cell r="B432">
            <v>9.43</v>
          </cell>
          <cell r="C432">
            <v>0.3533</v>
          </cell>
          <cell r="D432">
            <v>0.7</v>
          </cell>
          <cell r="E432">
            <v>8.4679289260000008</v>
          </cell>
        </row>
        <row r="433">
          <cell r="B433">
            <v>9.18</v>
          </cell>
          <cell r="C433">
            <v>0.35920000000000002</v>
          </cell>
          <cell r="D433">
            <v>0.70750000000000002</v>
          </cell>
          <cell r="E433">
            <v>8.5630942149999996</v>
          </cell>
        </row>
        <row r="434">
          <cell r="B434">
            <v>9.3000000000000007</v>
          </cell>
          <cell r="C434">
            <v>0.36499999999999999</v>
          </cell>
          <cell r="D434">
            <v>0.71499999999999997</v>
          </cell>
          <cell r="E434">
            <v>8.5630942149999996</v>
          </cell>
        </row>
        <row r="435">
          <cell r="B435">
            <v>9.06</v>
          </cell>
          <cell r="C435">
            <v>0.37080000000000002</v>
          </cell>
          <cell r="D435">
            <v>0.72250000000000003</v>
          </cell>
          <cell r="E435">
            <v>8.2776793390000005</v>
          </cell>
        </row>
        <row r="436">
          <cell r="B436">
            <v>9.73</v>
          </cell>
          <cell r="C436">
            <v>0.37669999999999998</v>
          </cell>
          <cell r="D436">
            <v>0.73</v>
          </cell>
          <cell r="E436">
            <v>8.4679289260000008</v>
          </cell>
        </row>
        <row r="437">
          <cell r="B437">
            <v>10.029999999999999</v>
          </cell>
          <cell r="C437">
            <v>0.38250000000000001</v>
          </cell>
          <cell r="D437">
            <v>0.73750000000000004</v>
          </cell>
          <cell r="E437">
            <v>8.5630942149999996</v>
          </cell>
        </row>
        <row r="438">
          <cell r="B438">
            <v>9.73</v>
          </cell>
          <cell r="C438">
            <v>0.38829999999999998</v>
          </cell>
          <cell r="D438">
            <v>0.745</v>
          </cell>
          <cell r="E438">
            <v>8.7534247930000006</v>
          </cell>
        </row>
        <row r="439">
          <cell r="B439">
            <v>9.93</v>
          </cell>
          <cell r="C439">
            <v>0.39419999999999999</v>
          </cell>
          <cell r="D439">
            <v>0.75249999999999995</v>
          </cell>
          <cell r="E439">
            <v>8.8485090910000004</v>
          </cell>
        </row>
        <row r="440">
          <cell r="B440">
            <v>9.84</v>
          </cell>
          <cell r="C440">
            <v>0.4</v>
          </cell>
          <cell r="D440">
            <v>0.76</v>
          </cell>
          <cell r="E440">
            <v>8.9436743799999991</v>
          </cell>
        </row>
        <row r="441">
          <cell r="B441">
            <v>9.56</v>
          </cell>
          <cell r="C441">
            <v>0.40329999999999999</v>
          </cell>
          <cell r="D441">
            <v>0.75170000000000003</v>
          </cell>
          <cell r="E441">
            <v>8.8485090910000004</v>
          </cell>
        </row>
        <row r="442">
          <cell r="B442">
            <v>9.26</v>
          </cell>
          <cell r="C442">
            <v>0.40670000000000001</v>
          </cell>
          <cell r="D442">
            <v>0.74329999999999996</v>
          </cell>
          <cell r="E442">
            <v>9.0388396689999997</v>
          </cell>
        </row>
        <row r="443">
          <cell r="B443">
            <v>8.35</v>
          </cell>
          <cell r="C443">
            <v>0.41</v>
          </cell>
          <cell r="D443">
            <v>0.73499999999999999</v>
          </cell>
          <cell r="E443">
            <v>8.9436743799999991</v>
          </cell>
        </row>
        <row r="444">
          <cell r="B444">
            <v>8.39</v>
          </cell>
          <cell r="C444">
            <v>0.4133</v>
          </cell>
          <cell r="D444">
            <v>0.72670000000000001</v>
          </cell>
          <cell r="E444">
            <v>8.9436743799999991</v>
          </cell>
        </row>
        <row r="445">
          <cell r="B445">
            <v>8.1</v>
          </cell>
          <cell r="C445">
            <v>0.41670000000000001</v>
          </cell>
          <cell r="D445">
            <v>0.71830000000000005</v>
          </cell>
          <cell r="E445">
            <v>9.1340049590000003</v>
          </cell>
        </row>
        <row r="446">
          <cell r="B446">
            <v>7.84</v>
          </cell>
          <cell r="C446">
            <v>0.42</v>
          </cell>
          <cell r="D446">
            <v>0.71</v>
          </cell>
          <cell r="E446">
            <v>9.229089256</v>
          </cell>
        </row>
        <row r="447">
          <cell r="B447">
            <v>8.14</v>
          </cell>
          <cell r="C447">
            <v>0.42330000000000001</v>
          </cell>
          <cell r="D447">
            <v>0.70169999999999999</v>
          </cell>
          <cell r="E447">
            <v>9.229089256</v>
          </cell>
        </row>
        <row r="448">
          <cell r="B448">
            <v>7.53</v>
          </cell>
          <cell r="C448">
            <v>0.42670000000000002</v>
          </cell>
          <cell r="D448">
            <v>0.69330000000000003</v>
          </cell>
          <cell r="E448">
            <v>9.229089256</v>
          </cell>
        </row>
        <row r="449">
          <cell r="B449">
            <v>7.45</v>
          </cell>
          <cell r="C449">
            <v>0.43</v>
          </cell>
          <cell r="D449">
            <v>0.68500000000000005</v>
          </cell>
          <cell r="E449">
            <v>9.229089256</v>
          </cell>
        </row>
        <row r="450">
          <cell r="B450">
            <v>6.64</v>
          </cell>
          <cell r="C450">
            <v>0.43330000000000002</v>
          </cell>
          <cell r="D450">
            <v>0.67669999999999997</v>
          </cell>
          <cell r="E450">
            <v>9.3242545450000005</v>
          </cell>
        </row>
        <row r="451">
          <cell r="B451">
            <v>6.25</v>
          </cell>
          <cell r="C451">
            <v>0.43669999999999998</v>
          </cell>
          <cell r="D451">
            <v>0.66830000000000001</v>
          </cell>
          <cell r="E451">
            <v>8.9436743799999991</v>
          </cell>
        </row>
        <row r="452">
          <cell r="B452">
            <v>6.57</v>
          </cell>
          <cell r="C452">
            <v>0.44</v>
          </cell>
          <cell r="D452">
            <v>0.66</v>
          </cell>
          <cell r="E452">
            <v>8.7534247930000006</v>
          </cell>
        </row>
        <row r="453">
          <cell r="B453">
            <v>6.85</v>
          </cell>
          <cell r="C453">
            <v>0.43669999999999998</v>
          </cell>
          <cell r="D453">
            <v>0.65329999999999999</v>
          </cell>
          <cell r="E453">
            <v>8.6582595040000001</v>
          </cell>
        </row>
        <row r="454">
          <cell r="B454">
            <v>6.6</v>
          </cell>
          <cell r="C454">
            <v>0.43330000000000002</v>
          </cell>
          <cell r="D454">
            <v>0.64670000000000005</v>
          </cell>
          <cell r="E454">
            <v>8.5630942149999996</v>
          </cell>
        </row>
        <row r="455">
          <cell r="B455">
            <v>6.87</v>
          </cell>
          <cell r="C455">
            <v>0.43</v>
          </cell>
          <cell r="D455">
            <v>0.64</v>
          </cell>
          <cell r="E455">
            <v>8.5630942149999996</v>
          </cell>
        </row>
        <row r="456">
          <cell r="B456">
            <v>7.24</v>
          </cell>
          <cell r="C456">
            <v>0.42670000000000002</v>
          </cell>
          <cell r="D456">
            <v>0.63329999999999997</v>
          </cell>
          <cell r="E456">
            <v>8.6582595040000001</v>
          </cell>
        </row>
        <row r="457">
          <cell r="B457">
            <v>7.63</v>
          </cell>
          <cell r="C457">
            <v>0.42330000000000001</v>
          </cell>
          <cell r="D457">
            <v>0.62670000000000003</v>
          </cell>
          <cell r="E457">
            <v>8.6582595040000001</v>
          </cell>
        </row>
        <row r="458">
          <cell r="B458">
            <v>7.64</v>
          </cell>
          <cell r="C458">
            <v>0.42</v>
          </cell>
          <cell r="D458">
            <v>0.62</v>
          </cell>
          <cell r="E458">
            <v>8.6582595040000001</v>
          </cell>
        </row>
        <row r="459">
          <cell r="B459">
            <v>7.92</v>
          </cell>
          <cell r="C459">
            <v>0.41670000000000001</v>
          </cell>
          <cell r="D459">
            <v>0.61329999999999996</v>
          </cell>
          <cell r="E459">
            <v>8.7534247930000006</v>
          </cell>
        </row>
        <row r="460">
          <cell r="B460">
            <v>8.26</v>
          </cell>
          <cell r="C460">
            <v>0.4133</v>
          </cell>
          <cell r="D460">
            <v>0.60670000000000002</v>
          </cell>
          <cell r="E460">
            <v>8.7534247930000006</v>
          </cell>
        </row>
        <row r="461">
          <cell r="B461">
            <v>8.17</v>
          </cell>
          <cell r="C461">
            <v>0.41</v>
          </cell>
          <cell r="D461">
            <v>0.6</v>
          </cell>
          <cell r="E461">
            <v>8.7534247930000006</v>
          </cell>
        </row>
        <row r="462">
          <cell r="B462">
            <v>8.27</v>
          </cell>
          <cell r="C462">
            <v>0.40670000000000001</v>
          </cell>
          <cell r="D462">
            <v>0.59330000000000005</v>
          </cell>
          <cell r="E462">
            <v>8.8485090910000004</v>
          </cell>
        </row>
        <row r="463">
          <cell r="B463">
            <v>8.83</v>
          </cell>
          <cell r="C463">
            <v>0.40329999999999999</v>
          </cell>
          <cell r="D463">
            <v>0.5867</v>
          </cell>
          <cell r="E463">
            <v>8.9436743799999991</v>
          </cell>
        </row>
        <row r="464">
          <cell r="B464">
            <v>9.0299999999999994</v>
          </cell>
          <cell r="C464">
            <v>0.4</v>
          </cell>
          <cell r="D464">
            <v>0.57999999999999996</v>
          </cell>
          <cell r="E464">
            <v>9.0388396689999997</v>
          </cell>
        </row>
        <row r="465">
          <cell r="B465">
            <v>9.06</v>
          </cell>
          <cell r="C465">
            <v>0.40329999999999999</v>
          </cell>
          <cell r="D465">
            <v>0.59499999999999997</v>
          </cell>
          <cell r="E465">
            <v>8.9436743799999991</v>
          </cell>
        </row>
        <row r="466">
          <cell r="B466">
            <v>8.8000000000000007</v>
          </cell>
          <cell r="C466">
            <v>0.40670000000000001</v>
          </cell>
          <cell r="D466">
            <v>0.61</v>
          </cell>
          <cell r="E466">
            <v>9.0388396689999997</v>
          </cell>
        </row>
        <row r="467">
          <cell r="B467">
            <v>8.92</v>
          </cell>
          <cell r="C467">
            <v>0.41</v>
          </cell>
          <cell r="D467">
            <v>0.625</v>
          </cell>
          <cell r="E467">
            <v>9.0388396689999997</v>
          </cell>
        </row>
        <row r="468">
          <cell r="B468">
            <v>9.32</v>
          </cell>
          <cell r="C468">
            <v>0.4133</v>
          </cell>
          <cell r="D468">
            <v>0.64</v>
          </cell>
          <cell r="E468">
            <v>9.229089256</v>
          </cell>
        </row>
        <row r="469">
          <cell r="B469">
            <v>9.6300000000000008</v>
          </cell>
          <cell r="C469">
            <v>0.41670000000000001</v>
          </cell>
          <cell r="D469">
            <v>0.65500000000000003</v>
          </cell>
          <cell r="E469">
            <v>9.3242545450000005</v>
          </cell>
        </row>
        <row r="470">
          <cell r="B470">
            <v>9.8000000000000007</v>
          </cell>
          <cell r="C470">
            <v>0.42</v>
          </cell>
          <cell r="D470">
            <v>0.67</v>
          </cell>
          <cell r="E470">
            <v>9.4194198349999994</v>
          </cell>
        </row>
        <row r="471">
          <cell r="B471">
            <v>9.94</v>
          </cell>
          <cell r="C471">
            <v>0.42330000000000001</v>
          </cell>
          <cell r="D471">
            <v>0.68500000000000005</v>
          </cell>
          <cell r="E471">
            <v>9.4194198349999994</v>
          </cell>
        </row>
        <row r="472">
          <cell r="B472">
            <v>10.18</v>
          </cell>
          <cell r="C472">
            <v>0.42670000000000002</v>
          </cell>
          <cell r="D472">
            <v>0.7</v>
          </cell>
          <cell r="E472">
            <v>9.5145851239999999</v>
          </cell>
        </row>
        <row r="473">
          <cell r="B473">
            <v>10.19</v>
          </cell>
          <cell r="C473">
            <v>0.43</v>
          </cell>
          <cell r="D473">
            <v>0.71499999999999997</v>
          </cell>
          <cell r="E473">
            <v>9.6096694209999995</v>
          </cell>
        </row>
        <row r="474">
          <cell r="B474">
            <v>10.23</v>
          </cell>
          <cell r="C474">
            <v>0.43330000000000002</v>
          </cell>
          <cell r="D474">
            <v>0.73</v>
          </cell>
          <cell r="E474">
            <v>9.8000000000000007</v>
          </cell>
        </row>
        <row r="475">
          <cell r="B475">
            <v>10.18</v>
          </cell>
          <cell r="C475">
            <v>0.43669999999999998</v>
          </cell>
          <cell r="D475">
            <v>0.745</v>
          </cell>
          <cell r="E475">
            <v>9.8951652889999995</v>
          </cell>
        </row>
        <row r="476">
          <cell r="B476">
            <v>10.3</v>
          </cell>
          <cell r="C476">
            <v>0.44</v>
          </cell>
          <cell r="D476">
            <v>0.76</v>
          </cell>
          <cell r="E476">
            <v>9.9903305790000001</v>
          </cell>
        </row>
        <row r="477">
          <cell r="B477">
            <v>10.08</v>
          </cell>
          <cell r="C477">
            <v>0.4425</v>
          </cell>
          <cell r="D477">
            <v>0.75749999999999995</v>
          </cell>
          <cell r="E477">
            <v>9.8951652889999995</v>
          </cell>
        </row>
        <row r="478">
          <cell r="B478">
            <v>9.7200000000000006</v>
          </cell>
          <cell r="C478">
            <v>0.44500000000000001</v>
          </cell>
          <cell r="D478">
            <v>0.755</v>
          </cell>
          <cell r="E478">
            <v>9.8951652889999995</v>
          </cell>
        </row>
        <row r="479">
          <cell r="B479">
            <v>9.9600000000000009</v>
          </cell>
          <cell r="C479">
            <v>0.44750000000000001</v>
          </cell>
          <cell r="D479">
            <v>0.75249999999999995</v>
          </cell>
          <cell r="E479">
            <v>10.08541488</v>
          </cell>
        </row>
        <row r="480">
          <cell r="B480">
            <v>9.7200000000000006</v>
          </cell>
          <cell r="C480">
            <v>0.45</v>
          </cell>
          <cell r="D480">
            <v>0.75</v>
          </cell>
          <cell r="E480">
            <v>10.180580170000001</v>
          </cell>
        </row>
        <row r="481">
          <cell r="B481">
            <v>9.56</v>
          </cell>
          <cell r="C481">
            <v>0.45250000000000001</v>
          </cell>
          <cell r="D481">
            <v>0.74750000000000005</v>
          </cell>
          <cell r="E481">
            <v>9.9903305790000001</v>
          </cell>
        </row>
        <row r="482">
          <cell r="B482">
            <v>9.1</v>
          </cell>
          <cell r="C482">
            <v>0.45500000000000002</v>
          </cell>
          <cell r="D482">
            <v>0.745</v>
          </cell>
          <cell r="E482">
            <v>9.8951652889999995</v>
          </cell>
        </row>
        <row r="483">
          <cell r="B483">
            <v>8.64</v>
          </cell>
          <cell r="C483">
            <v>0.45750000000000002</v>
          </cell>
          <cell r="D483">
            <v>0.74250000000000005</v>
          </cell>
          <cell r="E483">
            <v>9.8951652889999995</v>
          </cell>
        </row>
        <row r="484">
          <cell r="B484">
            <v>8.85</v>
          </cell>
          <cell r="C484">
            <v>0.46</v>
          </cell>
          <cell r="D484">
            <v>0.74</v>
          </cell>
          <cell r="E484">
            <v>9.8000000000000007</v>
          </cell>
        </row>
        <row r="485">
          <cell r="B485">
            <v>8.91</v>
          </cell>
          <cell r="C485">
            <v>0.46250000000000002</v>
          </cell>
          <cell r="D485">
            <v>0.73750000000000004</v>
          </cell>
          <cell r="E485">
            <v>9.7048347110000002</v>
          </cell>
        </row>
        <row r="486">
          <cell r="B486">
            <v>9.32</v>
          </cell>
          <cell r="C486">
            <v>0.46500000000000002</v>
          </cell>
          <cell r="D486">
            <v>0.73499999999999999</v>
          </cell>
          <cell r="E486">
            <v>9.4194198349999994</v>
          </cell>
        </row>
        <row r="487">
          <cell r="B487">
            <v>9.31</v>
          </cell>
          <cell r="C487">
            <v>0.46750000000000003</v>
          </cell>
          <cell r="D487">
            <v>0.73250000000000004</v>
          </cell>
          <cell r="E487">
            <v>9.229089256</v>
          </cell>
        </row>
        <row r="488">
          <cell r="B488">
            <v>9.0500000000000007</v>
          </cell>
          <cell r="C488">
            <v>0.47</v>
          </cell>
          <cell r="D488">
            <v>0.73</v>
          </cell>
          <cell r="E488">
            <v>9.229089256</v>
          </cell>
        </row>
        <row r="489">
          <cell r="B489">
            <v>9.27</v>
          </cell>
          <cell r="C489">
            <v>0.47</v>
          </cell>
          <cell r="D489">
            <v>0.71830000000000005</v>
          </cell>
          <cell r="E489">
            <v>9.229089256</v>
          </cell>
        </row>
        <row r="490">
          <cell r="B490">
            <v>9.43</v>
          </cell>
          <cell r="C490">
            <v>0.47</v>
          </cell>
          <cell r="D490">
            <v>0.70669999999999999</v>
          </cell>
          <cell r="E490">
            <v>8.9436743799999991</v>
          </cell>
        </row>
        <row r="491">
          <cell r="B491">
            <v>9.32</v>
          </cell>
          <cell r="C491">
            <v>0.47</v>
          </cell>
          <cell r="D491">
            <v>0.69499999999999995</v>
          </cell>
          <cell r="E491">
            <v>9.0388396689999997</v>
          </cell>
        </row>
        <row r="492">
          <cell r="B492">
            <v>9.2799999999999994</v>
          </cell>
          <cell r="C492">
            <v>0.47</v>
          </cell>
          <cell r="D492">
            <v>0.68330000000000002</v>
          </cell>
          <cell r="E492">
            <v>8.7534247930000006</v>
          </cell>
        </row>
        <row r="493">
          <cell r="B493">
            <v>9.48</v>
          </cell>
          <cell r="C493">
            <v>0.47</v>
          </cell>
          <cell r="D493">
            <v>0.67169999999999996</v>
          </cell>
          <cell r="E493">
            <v>8.7534247930000006</v>
          </cell>
        </row>
        <row r="494">
          <cell r="B494">
            <v>9.67</v>
          </cell>
          <cell r="C494">
            <v>0.47</v>
          </cell>
          <cell r="D494">
            <v>0.66</v>
          </cell>
          <cell r="E494">
            <v>8.7534247930000006</v>
          </cell>
        </row>
        <row r="495">
          <cell r="B495">
            <v>9.6300000000000008</v>
          </cell>
          <cell r="C495">
            <v>0.47</v>
          </cell>
          <cell r="D495">
            <v>0.64829999999999999</v>
          </cell>
          <cell r="E495">
            <v>8.8485090910000004</v>
          </cell>
        </row>
        <row r="496">
          <cell r="B496">
            <v>9.17</v>
          </cell>
          <cell r="C496">
            <v>0.47</v>
          </cell>
          <cell r="D496">
            <v>0.63670000000000004</v>
          </cell>
          <cell r="E496">
            <v>9.1340049590000003</v>
          </cell>
        </row>
        <row r="497">
          <cell r="B497">
            <v>8.67</v>
          </cell>
          <cell r="C497">
            <v>0.47</v>
          </cell>
          <cell r="D497">
            <v>0.625</v>
          </cell>
          <cell r="E497">
            <v>9.229089256</v>
          </cell>
        </row>
        <row r="498">
          <cell r="B498">
            <v>8.7200000000000006</v>
          </cell>
          <cell r="C498">
            <v>0.47</v>
          </cell>
          <cell r="D498">
            <v>0.61329999999999996</v>
          </cell>
          <cell r="E498">
            <v>9.229089256</v>
          </cell>
        </row>
        <row r="499">
          <cell r="B499">
            <v>9.07</v>
          </cell>
          <cell r="C499">
            <v>0.47</v>
          </cell>
          <cell r="D499">
            <v>0.60170000000000001</v>
          </cell>
          <cell r="E499">
            <v>9.1340049590000003</v>
          </cell>
        </row>
        <row r="500">
          <cell r="B500">
            <v>9.11</v>
          </cell>
          <cell r="C500">
            <v>0.47</v>
          </cell>
          <cell r="D500">
            <v>0.59</v>
          </cell>
          <cell r="E500">
            <v>9.0388396689999997</v>
          </cell>
        </row>
        <row r="501">
          <cell r="B501">
            <v>9.1199999999999992</v>
          </cell>
          <cell r="C501">
            <v>0.4708</v>
          </cell>
          <cell r="D501">
            <v>0.59919999999999995</v>
          </cell>
          <cell r="E501">
            <v>9.1340049590000003</v>
          </cell>
        </row>
        <row r="502">
          <cell r="B502">
            <v>9.0399999999999991</v>
          </cell>
          <cell r="C502">
            <v>0.47170000000000001</v>
          </cell>
          <cell r="D502">
            <v>0.60829999999999995</v>
          </cell>
          <cell r="E502">
            <v>9.229089256</v>
          </cell>
        </row>
        <row r="503">
          <cell r="B503">
            <v>9.3000000000000007</v>
          </cell>
          <cell r="C503">
            <v>0.47249999999999998</v>
          </cell>
          <cell r="D503">
            <v>0.61750000000000005</v>
          </cell>
          <cell r="E503">
            <v>9.4194198349999994</v>
          </cell>
        </row>
        <row r="504">
          <cell r="B504">
            <v>9.59</v>
          </cell>
          <cell r="C504">
            <v>0.4733</v>
          </cell>
          <cell r="D504">
            <v>0.62670000000000003</v>
          </cell>
          <cell r="E504">
            <v>9.7048347110000002</v>
          </cell>
        </row>
        <row r="505">
          <cell r="B505">
            <v>9.58</v>
          </cell>
          <cell r="C505">
            <v>0.47420000000000001</v>
          </cell>
          <cell r="D505">
            <v>0.63580000000000003</v>
          </cell>
          <cell r="E505">
            <v>9.7048347110000002</v>
          </cell>
        </row>
        <row r="506">
          <cell r="B506">
            <v>9.58</v>
          </cell>
          <cell r="C506">
            <v>0.47499999999999998</v>
          </cell>
          <cell r="D506">
            <v>0.64500000000000002</v>
          </cell>
          <cell r="E506">
            <v>9.6096694209999995</v>
          </cell>
        </row>
        <row r="507">
          <cell r="B507">
            <v>9.59</v>
          </cell>
          <cell r="C507">
            <v>0.4758</v>
          </cell>
          <cell r="D507">
            <v>0.6542</v>
          </cell>
          <cell r="E507">
            <v>9.6096694209999995</v>
          </cell>
        </row>
        <row r="508">
          <cell r="B508">
            <v>9.81</v>
          </cell>
          <cell r="C508">
            <v>0.47670000000000001</v>
          </cell>
          <cell r="D508">
            <v>0.6633</v>
          </cell>
          <cell r="E508">
            <v>9.7048347110000002</v>
          </cell>
        </row>
        <row r="509">
          <cell r="B509">
            <v>9.86</v>
          </cell>
          <cell r="C509">
            <v>0.47749999999999998</v>
          </cell>
          <cell r="D509">
            <v>0.67249999999999999</v>
          </cell>
          <cell r="E509">
            <v>9.8000000000000007</v>
          </cell>
        </row>
        <row r="510">
          <cell r="B510">
            <v>9.84</v>
          </cell>
          <cell r="C510">
            <v>0.4783</v>
          </cell>
          <cell r="D510">
            <v>0.68169999999999997</v>
          </cell>
          <cell r="E510">
            <v>9.8000000000000007</v>
          </cell>
        </row>
        <row r="511">
          <cell r="B511">
            <v>9.73</v>
          </cell>
          <cell r="C511">
            <v>0.47920000000000001</v>
          </cell>
          <cell r="D511">
            <v>0.69079999999999997</v>
          </cell>
          <cell r="E511">
            <v>9.8000000000000007</v>
          </cell>
        </row>
        <row r="512">
          <cell r="B512">
            <v>9.3800000000000008</v>
          </cell>
          <cell r="C512">
            <v>0.48</v>
          </cell>
          <cell r="D512">
            <v>0.7</v>
          </cell>
          <cell r="E512">
            <v>9.7048347110000002</v>
          </cell>
        </row>
        <row r="513">
          <cell r="B513">
            <v>9.3000000000000007</v>
          </cell>
          <cell r="C513">
            <v>0.48</v>
          </cell>
          <cell r="D513">
            <v>0.69420000000000004</v>
          </cell>
          <cell r="E513">
            <v>9.8000000000000007</v>
          </cell>
        </row>
        <row r="514">
          <cell r="B514">
            <v>8.9700000000000006</v>
          </cell>
          <cell r="C514">
            <v>0.48</v>
          </cell>
          <cell r="D514">
            <v>0.68830000000000002</v>
          </cell>
          <cell r="E514">
            <v>9.8000000000000007</v>
          </cell>
        </row>
        <row r="515">
          <cell r="B515">
            <v>8.8000000000000007</v>
          </cell>
          <cell r="C515">
            <v>0.48</v>
          </cell>
          <cell r="D515">
            <v>0.6825</v>
          </cell>
          <cell r="E515">
            <v>9.8000000000000007</v>
          </cell>
        </row>
        <row r="516">
          <cell r="B516">
            <v>8.7899999999999991</v>
          </cell>
          <cell r="C516">
            <v>0.48</v>
          </cell>
          <cell r="D516">
            <v>0.67669999999999997</v>
          </cell>
          <cell r="E516">
            <v>9.8000000000000007</v>
          </cell>
        </row>
        <row r="517">
          <cell r="B517">
            <v>8.5500000000000007</v>
          </cell>
          <cell r="C517">
            <v>0.48</v>
          </cell>
          <cell r="D517">
            <v>0.67079999999999995</v>
          </cell>
          <cell r="E517">
            <v>9.6999999999999993</v>
          </cell>
        </row>
        <row r="518">
          <cell r="B518">
            <v>8.1199999999999992</v>
          </cell>
          <cell r="C518">
            <v>0.48</v>
          </cell>
          <cell r="D518">
            <v>0.66500000000000004</v>
          </cell>
          <cell r="E518">
            <v>9.8000000000000007</v>
          </cell>
        </row>
        <row r="519">
          <cell r="B519">
            <v>8.23</v>
          </cell>
          <cell r="C519">
            <v>0.48</v>
          </cell>
          <cell r="D519">
            <v>0.65920000000000001</v>
          </cell>
          <cell r="E519">
            <v>9.9</v>
          </cell>
        </row>
        <row r="520">
          <cell r="B520">
            <v>8.4499999999999993</v>
          </cell>
          <cell r="C520">
            <v>0.48</v>
          </cell>
          <cell r="D520">
            <v>0.65329999999999999</v>
          </cell>
          <cell r="E520">
            <v>9.9</v>
          </cell>
        </row>
        <row r="521">
          <cell r="B521">
            <v>8.5299999999999994</v>
          </cell>
          <cell r="C521">
            <v>0.48</v>
          </cell>
          <cell r="D521">
            <v>0.64749999999999996</v>
          </cell>
          <cell r="E521">
            <v>10</v>
          </cell>
        </row>
        <row r="522">
          <cell r="B522">
            <v>8.26</v>
          </cell>
          <cell r="C522">
            <v>0.48</v>
          </cell>
          <cell r="D522">
            <v>0.64170000000000005</v>
          </cell>
          <cell r="E522">
            <v>10</v>
          </cell>
        </row>
        <row r="523">
          <cell r="B523">
            <v>8.0500000000000007</v>
          </cell>
          <cell r="C523">
            <v>0.48</v>
          </cell>
          <cell r="D523">
            <v>0.63580000000000003</v>
          </cell>
          <cell r="E523">
            <v>10.1</v>
          </cell>
        </row>
        <row r="524">
          <cell r="B524">
            <v>8.0399999999999991</v>
          </cell>
          <cell r="C524">
            <v>0.48</v>
          </cell>
          <cell r="D524">
            <v>0.63</v>
          </cell>
          <cell r="E524">
            <v>10</v>
          </cell>
        </row>
        <row r="525">
          <cell r="B525">
            <v>8.3699999999999992</v>
          </cell>
          <cell r="C525">
            <v>0.47499999999999998</v>
          </cell>
          <cell r="D525">
            <v>0.62080000000000002</v>
          </cell>
          <cell r="E525">
            <v>10</v>
          </cell>
        </row>
        <row r="526">
          <cell r="B526">
            <v>8.48</v>
          </cell>
          <cell r="C526">
            <v>0.47</v>
          </cell>
          <cell r="D526">
            <v>0.61170000000000002</v>
          </cell>
          <cell r="E526">
            <v>9.9</v>
          </cell>
        </row>
        <row r="527">
          <cell r="B527">
            <v>8.32</v>
          </cell>
          <cell r="C527">
            <v>0.46500000000000002</v>
          </cell>
          <cell r="D527">
            <v>0.60250000000000004</v>
          </cell>
          <cell r="E527">
            <v>9.9</v>
          </cell>
        </row>
        <row r="528">
          <cell r="B528">
            <v>8.1199999999999992</v>
          </cell>
          <cell r="C528">
            <v>0.46</v>
          </cell>
          <cell r="D528">
            <v>0.59330000000000005</v>
          </cell>
          <cell r="E528">
            <v>9.8000000000000007</v>
          </cell>
        </row>
        <row r="529">
          <cell r="B529">
            <v>8.17</v>
          </cell>
          <cell r="C529">
            <v>0.45500000000000002</v>
          </cell>
          <cell r="D529">
            <v>0.58420000000000005</v>
          </cell>
          <cell r="E529">
            <v>9.9</v>
          </cell>
        </row>
        <row r="530">
          <cell r="B530">
            <v>8.1300000000000008</v>
          </cell>
          <cell r="C530">
            <v>0.45</v>
          </cell>
          <cell r="D530">
            <v>0.57499999999999996</v>
          </cell>
          <cell r="E530">
            <v>9.9</v>
          </cell>
        </row>
        <row r="531">
          <cell r="B531">
            <v>7.68</v>
          </cell>
          <cell r="C531">
            <v>0.44500000000000001</v>
          </cell>
          <cell r="D531">
            <v>0.56579999999999997</v>
          </cell>
          <cell r="E531">
            <v>10</v>
          </cell>
        </row>
        <row r="532">
          <cell r="B532">
            <v>7.68</v>
          </cell>
          <cell r="C532">
            <v>0.44</v>
          </cell>
          <cell r="D532">
            <v>0.55669999999999997</v>
          </cell>
          <cell r="E532">
            <v>10.199999999999999</v>
          </cell>
        </row>
        <row r="533">
          <cell r="B533">
            <v>7.68</v>
          </cell>
          <cell r="C533">
            <v>0.435</v>
          </cell>
          <cell r="D533">
            <v>0.54749999999999999</v>
          </cell>
          <cell r="E533">
            <v>10.199999999999999</v>
          </cell>
        </row>
        <row r="534">
          <cell r="B534">
            <v>7.68</v>
          </cell>
          <cell r="C534">
            <v>0.43</v>
          </cell>
          <cell r="D534">
            <v>0.5383</v>
          </cell>
          <cell r="E534">
            <v>10.1</v>
          </cell>
        </row>
        <row r="535">
          <cell r="B535">
            <v>7.68</v>
          </cell>
          <cell r="C535">
            <v>0.42499999999999999</v>
          </cell>
          <cell r="D535">
            <v>0.5292</v>
          </cell>
          <cell r="E535">
            <v>10.199999999999999</v>
          </cell>
        </row>
        <row r="536">
          <cell r="B536">
            <v>7.35</v>
          </cell>
          <cell r="C536">
            <v>0.42</v>
          </cell>
          <cell r="D536">
            <v>0.52</v>
          </cell>
          <cell r="E536">
            <v>10.1</v>
          </cell>
        </row>
        <row r="537">
          <cell r="B537">
            <v>7.48</v>
          </cell>
          <cell r="C537">
            <v>0.42080000000000001</v>
          </cell>
          <cell r="D537">
            <v>0.55000000000000004</v>
          </cell>
          <cell r="E537">
            <v>10.1</v>
          </cell>
        </row>
        <row r="538">
          <cell r="B538">
            <v>7.38</v>
          </cell>
          <cell r="C538">
            <v>0.42170000000000002</v>
          </cell>
          <cell r="D538">
            <v>0.57999999999999996</v>
          </cell>
          <cell r="E538">
            <v>10</v>
          </cell>
        </row>
        <row r="539">
          <cell r="B539">
            <v>7.57</v>
          </cell>
          <cell r="C539">
            <v>0.42249999999999999</v>
          </cell>
          <cell r="D539">
            <v>0.61</v>
          </cell>
          <cell r="E539">
            <v>9.9</v>
          </cell>
        </row>
        <row r="540">
          <cell r="B540">
            <v>8.14</v>
          </cell>
          <cell r="C540">
            <v>0.42330000000000001</v>
          </cell>
          <cell r="D540">
            <v>0.64</v>
          </cell>
          <cell r="E540">
            <v>10</v>
          </cell>
        </row>
        <row r="541">
          <cell r="B541">
            <v>7.95</v>
          </cell>
          <cell r="C541">
            <v>0.42420000000000002</v>
          </cell>
          <cell r="D541">
            <v>0.67</v>
          </cell>
          <cell r="E541">
            <v>10.1</v>
          </cell>
        </row>
        <row r="542">
          <cell r="B542">
            <v>8.0399999999999991</v>
          </cell>
          <cell r="C542">
            <v>0.42499999999999999</v>
          </cell>
          <cell r="D542">
            <v>0.7</v>
          </cell>
          <cell r="E542">
            <v>10.1</v>
          </cell>
        </row>
        <row r="543">
          <cell r="B543">
            <v>8.01</v>
          </cell>
          <cell r="C543">
            <v>0.42580000000000001</v>
          </cell>
          <cell r="D543">
            <v>0.73</v>
          </cell>
          <cell r="E543">
            <v>10.1</v>
          </cell>
        </row>
        <row r="544">
          <cell r="B544">
            <v>8.35</v>
          </cell>
          <cell r="C544">
            <v>0.42670000000000002</v>
          </cell>
          <cell r="D544">
            <v>0.76</v>
          </cell>
          <cell r="E544">
            <v>10.1</v>
          </cell>
        </row>
        <row r="545">
          <cell r="B545">
            <v>8.66</v>
          </cell>
          <cell r="C545">
            <v>0.42749999999999999</v>
          </cell>
          <cell r="D545">
            <v>0.79</v>
          </cell>
          <cell r="E545">
            <v>10.1</v>
          </cell>
        </row>
        <row r="546">
          <cell r="B546">
            <v>9.14</v>
          </cell>
          <cell r="C546">
            <v>0.42830000000000001</v>
          </cell>
          <cell r="D546">
            <v>0.82</v>
          </cell>
          <cell r="E546">
            <v>10.199999999999999</v>
          </cell>
        </row>
        <row r="547">
          <cell r="B547">
            <v>9.4600000000000009</v>
          </cell>
          <cell r="C547">
            <v>0.42920000000000003</v>
          </cell>
          <cell r="D547">
            <v>0.85</v>
          </cell>
          <cell r="E547">
            <v>10.3</v>
          </cell>
        </row>
        <row r="548">
          <cell r="B548">
            <v>9.48</v>
          </cell>
          <cell r="C548">
            <v>0.43</v>
          </cell>
          <cell r="D548">
            <v>0.88</v>
          </cell>
          <cell r="E548">
            <v>10.3</v>
          </cell>
        </row>
        <row r="549">
          <cell r="B549">
            <v>9.33</v>
          </cell>
          <cell r="C549">
            <v>0.44080000000000003</v>
          </cell>
          <cell r="D549">
            <v>0.93420000000000003</v>
          </cell>
          <cell r="E549">
            <v>10.4</v>
          </cell>
        </row>
        <row r="550">
          <cell r="B550">
            <v>9.1999999999999993</v>
          </cell>
          <cell r="C550">
            <v>0.45169999999999999</v>
          </cell>
          <cell r="D550">
            <v>0.98829999999999996</v>
          </cell>
          <cell r="E550">
            <v>10.4</v>
          </cell>
        </row>
        <row r="551">
          <cell r="B551">
            <v>9.17</v>
          </cell>
          <cell r="C551">
            <v>0.46250000000000002</v>
          </cell>
          <cell r="D551">
            <v>1.042</v>
          </cell>
          <cell r="E551">
            <v>10.5</v>
          </cell>
        </row>
        <row r="552">
          <cell r="B552">
            <v>9.07</v>
          </cell>
          <cell r="C552">
            <v>0.4733</v>
          </cell>
          <cell r="D552">
            <v>1.097</v>
          </cell>
          <cell r="E552">
            <v>10.6</v>
          </cell>
        </row>
        <row r="553">
          <cell r="B553">
            <v>9.27</v>
          </cell>
          <cell r="C553">
            <v>0.48420000000000002</v>
          </cell>
          <cell r="D553">
            <v>1.151</v>
          </cell>
          <cell r="E553">
            <v>10.7</v>
          </cell>
        </row>
        <row r="554">
          <cell r="B554">
            <v>9.36</v>
          </cell>
          <cell r="C554">
            <v>0.495</v>
          </cell>
          <cell r="D554">
            <v>1.2050000000000001</v>
          </cell>
          <cell r="E554">
            <v>10.8</v>
          </cell>
        </row>
        <row r="555">
          <cell r="B555">
            <v>9.23</v>
          </cell>
          <cell r="C555">
            <v>0.50580000000000003</v>
          </cell>
          <cell r="D555">
            <v>1.2589999999999999</v>
          </cell>
          <cell r="E555">
            <v>10.8</v>
          </cell>
        </row>
        <row r="556">
          <cell r="B556">
            <v>9.3000000000000007</v>
          </cell>
          <cell r="C556">
            <v>0.51670000000000005</v>
          </cell>
          <cell r="D556">
            <v>1.3129999999999999</v>
          </cell>
          <cell r="E556">
            <v>10.9</v>
          </cell>
        </row>
        <row r="557">
          <cell r="B557">
            <v>9.68</v>
          </cell>
          <cell r="C557">
            <v>0.52749999999999997</v>
          </cell>
          <cell r="D557">
            <v>1.3680000000000001</v>
          </cell>
          <cell r="E557">
            <v>11.1</v>
          </cell>
        </row>
        <row r="558">
          <cell r="B558">
            <v>9.98</v>
          </cell>
          <cell r="C558">
            <v>0.5383</v>
          </cell>
          <cell r="D558">
            <v>1.4219999999999999</v>
          </cell>
          <cell r="E558">
            <v>11.3</v>
          </cell>
        </row>
        <row r="559">
          <cell r="B559">
            <v>10.210000000000001</v>
          </cell>
          <cell r="C559">
            <v>0.54920000000000002</v>
          </cell>
          <cell r="D559">
            <v>1.476</v>
          </cell>
          <cell r="E559">
            <v>11.5</v>
          </cell>
        </row>
        <row r="560">
          <cell r="B560">
            <v>9.8000000000000007</v>
          </cell>
          <cell r="C560">
            <v>0.56000000000000005</v>
          </cell>
          <cell r="D560">
            <v>1.53</v>
          </cell>
          <cell r="E560">
            <v>11.6</v>
          </cell>
        </row>
        <row r="561">
          <cell r="B561">
            <v>9.57</v>
          </cell>
          <cell r="C561">
            <v>0.57079999999999997</v>
          </cell>
          <cell r="D561">
            <v>1.5089999999999999</v>
          </cell>
          <cell r="E561">
            <v>11.7</v>
          </cell>
        </row>
        <row r="562">
          <cell r="B562">
            <v>9.0299999999999994</v>
          </cell>
          <cell r="C562">
            <v>0.58169999999999999</v>
          </cell>
          <cell r="D562">
            <v>1.488</v>
          </cell>
          <cell r="E562">
            <v>12</v>
          </cell>
        </row>
        <row r="563">
          <cell r="B563">
            <v>9.31</v>
          </cell>
          <cell r="C563">
            <v>0.59250000000000003</v>
          </cell>
          <cell r="D563">
            <v>1.468</v>
          </cell>
          <cell r="E563">
            <v>12</v>
          </cell>
        </row>
        <row r="564">
          <cell r="B564">
            <v>9.17</v>
          </cell>
          <cell r="C564">
            <v>0.60329999999999995</v>
          </cell>
          <cell r="D564">
            <v>1.4470000000000001</v>
          </cell>
          <cell r="E564">
            <v>12.6</v>
          </cell>
        </row>
        <row r="565">
          <cell r="B565">
            <v>8.86</v>
          </cell>
          <cell r="C565">
            <v>0.61419999999999997</v>
          </cell>
          <cell r="D565">
            <v>1.4259999999999999</v>
          </cell>
          <cell r="E565">
            <v>12.8</v>
          </cell>
        </row>
        <row r="566">
          <cell r="B566">
            <v>9.0399999999999991</v>
          </cell>
          <cell r="C566">
            <v>0.625</v>
          </cell>
          <cell r="D566">
            <v>1.405</v>
          </cell>
          <cell r="E566">
            <v>13</v>
          </cell>
        </row>
        <row r="567">
          <cell r="B567">
            <v>8.7899999999999991</v>
          </cell>
          <cell r="C567">
            <v>0.63580000000000003</v>
          </cell>
          <cell r="D567">
            <v>1.3839999999999999</v>
          </cell>
          <cell r="E567">
            <v>12.8</v>
          </cell>
        </row>
        <row r="568">
          <cell r="B568">
            <v>8.5299999999999994</v>
          </cell>
          <cell r="C568">
            <v>0.64670000000000005</v>
          </cell>
          <cell r="D568">
            <v>1.363</v>
          </cell>
          <cell r="E568">
            <v>13</v>
          </cell>
        </row>
        <row r="569">
          <cell r="B569">
            <v>8.1199999999999992</v>
          </cell>
          <cell r="C569">
            <v>0.65749999999999997</v>
          </cell>
          <cell r="D569">
            <v>1.343</v>
          </cell>
          <cell r="E569">
            <v>13.3</v>
          </cell>
        </row>
        <row r="570">
          <cell r="B570">
            <v>7.68</v>
          </cell>
          <cell r="C570">
            <v>0.66830000000000001</v>
          </cell>
          <cell r="D570">
            <v>1.3220000000000001</v>
          </cell>
          <cell r="E570">
            <v>13.5</v>
          </cell>
        </row>
        <row r="571">
          <cell r="B571">
            <v>7.04</v>
          </cell>
          <cell r="C571">
            <v>0.67920000000000003</v>
          </cell>
          <cell r="D571">
            <v>1.3009999999999999</v>
          </cell>
          <cell r="E571">
            <v>13.5</v>
          </cell>
        </row>
        <row r="572">
          <cell r="B572">
            <v>6.8</v>
          </cell>
          <cell r="C572">
            <v>0.69</v>
          </cell>
          <cell r="D572">
            <v>1.28</v>
          </cell>
          <cell r="E572">
            <v>13.7</v>
          </cell>
        </row>
        <row r="573">
          <cell r="B573">
            <v>7.21</v>
          </cell>
          <cell r="C573">
            <v>0.68</v>
          </cell>
          <cell r="D573">
            <v>1.256</v>
          </cell>
          <cell r="E573">
            <v>14</v>
          </cell>
        </row>
        <row r="574">
          <cell r="B574">
            <v>7.43</v>
          </cell>
          <cell r="C574">
            <v>0.67</v>
          </cell>
          <cell r="D574">
            <v>1.232</v>
          </cell>
          <cell r="E574">
            <v>14.1</v>
          </cell>
        </row>
        <row r="575">
          <cell r="B575">
            <v>7.28</v>
          </cell>
          <cell r="C575">
            <v>0.66</v>
          </cell>
          <cell r="D575">
            <v>1.208</v>
          </cell>
          <cell r="E575">
            <v>14</v>
          </cell>
        </row>
        <row r="576">
          <cell r="B576">
            <v>7.21</v>
          </cell>
          <cell r="C576">
            <v>0.65</v>
          </cell>
          <cell r="D576">
            <v>1.1830000000000001</v>
          </cell>
          <cell r="E576">
            <v>14.2</v>
          </cell>
        </row>
        <row r="577">
          <cell r="B577">
            <v>7.44</v>
          </cell>
          <cell r="C577">
            <v>0.64</v>
          </cell>
          <cell r="D577">
            <v>1.159</v>
          </cell>
          <cell r="E577">
            <v>14.5</v>
          </cell>
        </row>
        <row r="578">
          <cell r="B578">
            <v>7.45</v>
          </cell>
          <cell r="C578">
            <v>0.63</v>
          </cell>
          <cell r="D578">
            <v>1.135</v>
          </cell>
          <cell r="E578">
            <v>14.7</v>
          </cell>
        </row>
        <row r="579">
          <cell r="B579">
            <v>7.51</v>
          </cell>
          <cell r="C579">
            <v>0.62</v>
          </cell>
          <cell r="D579">
            <v>1.111</v>
          </cell>
          <cell r="E579">
            <v>15.1</v>
          </cell>
        </row>
        <row r="580">
          <cell r="B580">
            <v>7.58</v>
          </cell>
          <cell r="C580">
            <v>0.61</v>
          </cell>
          <cell r="D580">
            <v>1.087</v>
          </cell>
          <cell r="E580">
            <v>15.4</v>
          </cell>
        </row>
        <row r="581">
          <cell r="B581">
            <v>7.54</v>
          </cell>
          <cell r="C581">
            <v>0.6</v>
          </cell>
          <cell r="D581">
            <v>1.0629999999999999</v>
          </cell>
          <cell r="E581">
            <v>15.7</v>
          </cell>
        </row>
        <row r="582">
          <cell r="B582">
            <v>7.86</v>
          </cell>
          <cell r="C582">
            <v>0.59</v>
          </cell>
          <cell r="D582">
            <v>1.038</v>
          </cell>
          <cell r="E582">
            <v>16</v>
          </cell>
        </row>
        <row r="583">
          <cell r="B583">
            <v>8.06</v>
          </cell>
          <cell r="C583">
            <v>0.57999999999999996</v>
          </cell>
          <cell r="D583">
            <v>1.014</v>
          </cell>
          <cell r="E583">
            <v>16.3</v>
          </cell>
        </row>
        <row r="584">
          <cell r="B584">
            <v>7.9</v>
          </cell>
          <cell r="C584">
            <v>0.56999999999999995</v>
          </cell>
          <cell r="D584">
            <v>0.99</v>
          </cell>
          <cell r="E584">
            <v>16.5</v>
          </cell>
        </row>
        <row r="585">
          <cell r="B585">
            <v>7.85</v>
          </cell>
          <cell r="C585">
            <v>0.56669999999999998</v>
          </cell>
          <cell r="D585">
            <v>0.98499999999999999</v>
          </cell>
          <cell r="E585">
            <v>16.5</v>
          </cell>
        </row>
        <row r="586">
          <cell r="B586">
            <v>7.88</v>
          </cell>
          <cell r="C586">
            <v>0.56330000000000002</v>
          </cell>
          <cell r="D586">
            <v>0.98</v>
          </cell>
          <cell r="E586">
            <v>16.2</v>
          </cell>
        </row>
        <row r="587">
          <cell r="B587">
            <v>8.1199999999999992</v>
          </cell>
          <cell r="C587">
            <v>0.56000000000000005</v>
          </cell>
          <cell r="D587">
            <v>0.97499999999999998</v>
          </cell>
          <cell r="E587">
            <v>16.399999999999999</v>
          </cell>
        </row>
        <row r="588">
          <cell r="B588">
            <v>8.39</v>
          </cell>
          <cell r="C588">
            <v>0.55669999999999997</v>
          </cell>
          <cell r="D588">
            <v>0.97</v>
          </cell>
          <cell r="E588">
            <v>16.7</v>
          </cell>
        </row>
        <row r="589">
          <cell r="B589">
            <v>8.9700000000000006</v>
          </cell>
          <cell r="C589">
            <v>0.55330000000000001</v>
          </cell>
          <cell r="D589">
            <v>0.96499999999999997</v>
          </cell>
          <cell r="E589">
            <v>16.899999999999999</v>
          </cell>
        </row>
        <row r="590">
          <cell r="B590">
            <v>9.2100000000000009</v>
          </cell>
          <cell r="C590">
            <v>0.55000000000000004</v>
          </cell>
          <cell r="D590">
            <v>0.96</v>
          </cell>
          <cell r="E590">
            <v>16.899999999999999</v>
          </cell>
        </row>
        <row r="591">
          <cell r="B591">
            <v>9.51</v>
          </cell>
          <cell r="C591">
            <v>0.54669999999999996</v>
          </cell>
          <cell r="D591">
            <v>0.95499999999999996</v>
          </cell>
          <cell r="E591">
            <v>17.399999999999999</v>
          </cell>
        </row>
        <row r="592">
          <cell r="B592">
            <v>8.8699999999999992</v>
          </cell>
          <cell r="C592">
            <v>0.54330000000000001</v>
          </cell>
          <cell r="D592">
            <v>0.95</v>
          </cell>
          <cell r="E592">
            <v>17.7</v>
          </cell>
        </row>
        <row r="593">
          <cell r="B593">
            <v>9.01</v>
          </cell>
          <cell r="C593">
            <v>0.54</v>
          </cell>
          <cell r="D593">
            <v>0.94499999999999995</v>
          </cell>
          <cell r="E593">
            <v>17.8</v>
          </cell>
        </row>
        <row r="594">
          <cell r="B594">
            <v>9.4700000000000006</v>
          </cell>
          <cell r="C594">
            <v>0.53669999999999995</v>
          </cell>
          <cell r="D594">
            <v>0.94</v>
          </cell>
          <cell r="E594">
            <v>18.100000000000001</v>
          </cell>
        </row>
        <row r="595">
          <cell r="B595">
            <v>9.19</v>
          </cell>
          <cell r="C595">
            <v>0.5333</v>
          </cell>
          <cell r="D595">
            <v>0.93500000000000005</v>
          </cell>
          <cell r="E595">
            <v>18.5</v>
          </cell>
        </row>
        <row r="596">
          <cell r="B596">
            <v>8.92</v>
          </cell>
          <cell r="C596">
            <v>0.53</v>
          </cell>
          <cell r="D596">
            <v>0.93</v>
          </cell>
          <cell r="E596">
            <v>18.899999999999999</v>
          </cell>
        </row>
        <row r="597">
          <cell r="B597">
            <v>8.83</v>
          </cell>
          <cell r="C597">
            <v>0.52829999999999999</v>
          </cell>
          <cell r="D597">
            <v>0.91920000000000002</v>
          </cell>
          <cell r="E597">
            <v>19.3</v>
          </cell>
        </row>
        <row r="598">
          <cell r="B598">
            <v>8.1</v>
          </cell>
          <cell r="C598">
            <v>0.52669999999999995</v>
          </cell>
          <cell r="D598">
            <v>0.9083</v>
          </cell>
          <cell r="E598">
            <v>19.5</v>
          </cell>
        </row>
        <row r="599">
          <cell r="B599">
            <v>8.67</v>
          </cell>
          <cell r="C599">
            <v>0.52500000000000002</v>
          </cell>
          <cell r="D599">
            <v>0.89749999999999996</v>
          </cell>
          <cell r="E599">
            <v>19.7</v>
          </cell>
        </row>
        <row r="600">
          <cell r="B600">
            <v>8.6</v>
          </cell>
          <cell r="C600">
            <v>0.52329999999999999</v>
          </cell>
          <cell r="D600">
            <v>0.88670000000000004</v>
          </cell>
          <cell r="E600">
            <v>20.3</v>
          </cell>
        </row>
        <row r="601">
          <cell r="B601">
            <v>8.06</v>
          </cell>
          <cell r="C601">
            <v>0.52170000000000005</v>
          </cell>
          <cell r="D601">
            <v>0.87580000000000002</v>
          </cell>
          <cell r="E601">
            <v>20.6</v>
          </cell>
        </row>
        <row r="602">
          <cell r="B602">
            <v>7.92</v>
          </cell>
          <cell r="C602">
            <v>0.52</v>
          </cell>
          <cell r="D602">
            <v>0.86499999999999999</v>
          </cell>
          <cell r="E602">
            <v>20.9</v>
          </cell>
        </row>
        <row r="603">
          <cell r="B603">
            <v>7.91</v>
          </cell>
          <cell r="C603">
            <v>0.51829999999999998</v>
          </cell>
          <cell r="D603">
            <v>0.85419999999999996</v>
          </cell>
          <cell r="E603">
            <v>20.8</v>
          </cell>
        </row>
        <row r="604">
          <cell r="B604">
            <v>7.6</v>
          </cell>
          <cell r="C604">
            <v>0.51670000000000005</v>
          </cell>
          <cell r="D604">
            <v>0.84330000000000005</v>
          </cell>
          <cell r="E604">
            <v>20.3</v>
          </cell>
        </row>
        <row r="605">
          <cell r="B605">
            <v>7.87</v>
          </cell>
          <cell r="C605">
            <v>0.51500000000000001</v>
          </cell>
          <cell r="D605">
            <v>0.83250000000000002</v>
          </cell>
          <cell r="E605">
            <v>20</v>
          </cell>
        </row>
        <row r="606">
          <cell r="B606">
            <v>7.88</v>
          </cell>
          <cell r="C606">
            <v>0.51329999999999998</v>
          </cell>
          <cell r="D606">
            <v>0.82169999999999999</v>
          </cell>
          <cell r="E606">
            <v>19.899999999999999</v>
          </cell>
        </row>
        <row r="607">
          <cell r="B607">
            <v>7.48</v>
          </cell>
          <cell r="C607">
            <v>0.51170000000000004</v>
          </cell>
          <cell r="D607">
            <v>0.81079999999999997</v>
          </cell>
          <cell r="E607">
            <v>19.8</v>
          </cell>
        </row>
        <row r="608">
          <cell r="B608">
            <v>6.81</v>
          </cell>
          <cell r="C608">
            <v>0.51</v>
          </cell>
          <cell r="D608">
            <v>0.8</v>
          </cell>
          <cell r="E608">
            <v>19.399999999999999</v>
          </cell>
        </row>
        <row r="609">
          <cell r="B609">
            <v>7.11</v>
          </cell>
          <cell r="C609">
            <v>0.50580000000000003</v>
          </cell>
          <cell r="D609">
            <v>0.75749999999999995</v>
          </cell>
          <cell r="E609">
            <v>19</v>
          </cell>
        </row>
        <row r="610">
          <cell r="B610">
            <v>7.06</v>
          </cell>
          <cell r="C610">
            <v>0.50170000000000003</v>
          </cell>
          <cell r="D610">
            <v>0.71499999999999997</v>
          </cell>
          <cell r="E610">
            <v>18.399999999999999</v>
          </cell>
        </row>
        <row r="611">
          <cell r="B611">
            <v>6.88</v>
          </cell>
          <cell r="C611">
            <v>0.4975</v>
          </cell>
          <cell r="D611">
            <v>0.67249999999999999</v>
          </cell>
          <cell r="E611">
            <v>18.3</v>
          </cell>
        </row>
        <row r="612">
          <cell r="B612">
            <v>6.91</v>
          </cell>
          <cell r="C612">
            <v>0.49330000000000002</v>
          </cell>
          <cell r="D612">
            <v>0.63</v>
          </cell>
          <cell r="E612">
            <v>18.100000000000001</v>
          </cell>
        </row>
        <row r="613">
          <cell r="B613">
            <v>7.12</v>
          </cell>
          <cell r="C613">
            <v>0.48920000000000002</v>
          </cell>
          <cell r="D613">
            <v>0.58750000000000002</v>
          </cell>
          <cell r="E613">
            <v>17.7</v>
          </cell>
        </row>
        <row r="614">
          <cell r="B614">
            <v>6.55</v>
          </cell>
          <cell r="C614">
            <v>0.48499999999999999</v>
          </cell>
          <cell r="D614">
            <v>0.54500000000000004</v>
          </cell>
          <cell r="E614">
            <v>17.600000000000001</v>
          </cell>
        </row>
        <row r="615">
          <cell r="B615">
            <v>6.53</v>
          </cell>
          <cell r="C615">
            <v>0.48080000000000001</v>
          </cell>
          <cell r="D615">
            <v>0.50249999999999995</v>
          </cell>
          <cell r="E615">
            <v>17.7</v>
          </cell>
        </row>
        <row r="616">
          <cell r="B616">
            <v>6.45</v>
          </cell>
          <cell r="C616">
            <v>0.47670000000000001</v>
          </cell>
          <cell r="D616">
            <v>0.46</v>
          </cell>
          <cell r="E616">
            <v>17.7</v>
          </cell>
        </row>
        <row r="617">
          <cell r="B617">
            <v>6.61</v>
          </cell>
          <cell r="C617">
            <v>0.47249999999999998</v>
          </cell>
          <cell r="D617">
            <v>0.41749999999999998</v>
          </cell>
          <cell r="E617">
            <v>17.5</v>
          </cell>
        </row>
        <row r="618">
          <cell r="B618">
            <v>6.7</v>
          </cell>
          <cell r="C618">
            <v>0.46829999999999999</v>
          </cell>
          <cell r="D618">
            <v>0.375</v>
          </cell>
          <cell r="E618">
            <v>17.5</v>
          </cell>
        </row>
        <row r="619">
          <cell r="B619">
            <v>7.06</v>
          </cell>
          <cell r="C619">
            <v>0.4642</v>
          </cell>
          <cell r="D619">
            <v>0.33250000000000002</v>
          </cell>
          <cell r="E619">
            <v>17.399999999999999</v>
          </cell>
        </row>
        <row r="620">
          <cell r="B620">
            <v>7.31</v>
          </cell>
          <cell r="C620">
            <v>0.46</v>
          </cell>
          <cell r="D620">
            <v>0.28999999999999998</v>
          </cell>
          <cell r="E620">
            <v>17.3</v>
          </cell>
        </row>
        <row r="621">
          <cell r="B621">
            <v>7.3</v>
          </cell>
          <cell r="C621">
            <v>0.4642</v>
          </cell>
          <cell r="D621">
            <v>0.32329999999999998</v>
          </cell>
          <cell r="E621">
            <v>16.899999999999999</v>
          </cell>
        </row>
        <row r="622">
          <cell r="B622">
            <v>7.46</v>
          </cell>
          <cell r="C622">
            <v>0.46829999999999999</v>
          </cell>
          <cell r="D622">
            <v>0.35670000000000002</v>
          </cell>
          <cell r="E622">
            <v>16.899999999999999</v>
          </cell>
        </row>
        <row r="623">
          <cell r="B623">
            <v>7.74</v>
          </cell>
          <cell r="C623">
            <v>0.47249999999999998</v>
          </cell>
          <cell r="D623">
            <v>0.39</v>
          </cell>
          <cell r="E623">
            <v>16.7</v>
          </cell>
        </row>
        <row r="624">
          <cell r="B624">
            <v>8.2100000000000009</v>
          </cell>
          <cell r="C624">
            <v>0.47670000000000001</v>
          </cell>
          <cell r="D624">
            <v>0.42330000000000001</v>
          </cell>
          <cell r="E624">
            <v>16.7</v>
          </cell>
        </row>
        <row r="625">
          <cell r="B625">
            <v>8.5299999999999994</v>
          </cell>
          <cell r="C625">
            <v>0.48080000000000001</v>
          </cell>
          <cell r="D625">
            <v>0.45669999999999999</v>
          </cell>
          <cell r="E625">
            <v>16.7</v>
          </cell>
        </row>
        <row r="626">
          <cell r="B626">
            <v>8.4499999999999993</v>
          </cell>
          <cell r="C626">
            <v>0.48499999999999999</v>
          </cell>
          <cell r="D626">
            <v>0.49</v>
          </cell>
          <cell r="E626">
            <v>16.7</v>
          </cell>
        </row>
        <row r="627">
          <cell r="B627">
            <v>8.51</v>
          </cell>
          <cell r="C627">
            <v>0.48920000000000002</v>
          </cell>
          <cell r="D627">
            <v>0.52329999999999999</v>
          </cell>
          <cell r="E627">
            <v>16.8</v>
          </cell>
        </row>
        <row r="628">
          <cell r="B628">
            <v>8.83</v>
          </cell>
          <cell r="C628">
            <v>0.49330000000000002</v>
          </cell>
          <cell r="D628">
            <v>0.55669999999999997</v>
          </cell>
          <cell r="E628">
            <v>16.600000000000001</v>
          </cell>
        </row>
        <row r="629">
          <cell r="B629">
            <v>9.06</v>
          </cell>
          <cell r="C629">
            <v>0.4975</v>
          </cell>
          <cell r="D629">
            <v>0.59</v>
          </cell>
          <cell r="E629">
            <v>16.600000000000001</v>
          </cell>
        </row>
        <row r="630">
          <cell r="B630">
            <v>9.26</v>
          </cell>
          <cell r="C630">
            <v>0.50170000000000003</v>
          </cell>
          <cell r="D630">
            <v>0.62329999999999997</v>
          </cell>
          <cell r="E630">
            <v>16.7</v>
          </cell>
        </row>
        <row r="631">
          <cell r="B631">
            <v>8.8000000000000007</v>
          </cell>
          <cell r="C631">
            <v>0.50580000000000003</v>
          </cell>
          <cell r="D631">
            <v>0.65669999999999995</v>
          </cell>
          <cell r="E631">
            <v>16.8</v>
          </cell>
        </row>
        <row r="632">
          <cell r="B632">
            <v>8.7799999999999994</v>
          </cell>
          <cell r="C632">
            <v>0.51</v>
          </cell>
          <cell r="D632">
            <v>0.69</v>
          </cell>
          <cell r="E632">
            <v>16.899999999999999</v>
          </cell>
        </row>
        <row r="633">
          <cell r="B633">
            <v>8.9</v>
          </cell>
          <cell r="C633">
            <v>0.51170000000000004</v>
          </cell>
          <cell r="D633">
            <v>0.71419999999999995</v>
          </cell>
          <cell r="E633">
            <v>16.8</v>
          </cell>
        </row>
        <row r="634">
          <cell r="B634">
            <v>9.2799999999999994</v>
          </cell>
          <cell r="C634">
            <v>0.51329999999999998</v>
          </cell>
          <cell r="D634">
            <v>0.73829999999999996</v>
          </cell>
          <cell r="E634">
            <v>16.8</v>
          </cell>
        </row>
        <row r="635">
          <cell r="B635">
            <v>9.43</v>
          </cell>
          <cell r="C635">
            <v>0.51500000000000001</v>
          </cell>
          <cell r="D635">
            <v>0.76249999999999996</v>
          </cell>
          <cell r="E635">
            <v>16.8</v>
          </cell>
        </row>
        <row r="636">
          <cell r="B636">
            <v>9.1</v>
          </cell>
          <cell r="C636">
            <v>0.51670000000000005</v>
          </cell>
          <cell r="D636">
            <v>0.78669999999999995</v>
          </cell>
          <cell r="E636">
            <v>16.899999999999999</v>
          </cell>
        </row>
        <row r="637">
          <cell r="B637">
            <v>8.67</v>
          </cell>
          <cell r="C637">
            <v>0.51829999999999998</v>
          </cell>
          <cell r="D637">
            <v>0.81079999999999997</v>
          </cell>
          <cell r="E637">
            <v>16.899999999999999</v>
          </cell>
        </row>
        <row r="638">
          <cell r="B638">
            <v>8.34</v>
          </cell>
          <cell r="C638">
            <v>0.52</v>
          </cell>
          <cell r="D638">
            <v>0.83499999999999996</v>
          </cell>
          <cell r="E638">
            <v>17</v>
          </cell>
        </row>
        <row r="639">
          <cell r="B639">
            <v>8.06</v>
          </cell>
          <cell r="C639">
            <v>0.52170000000000005</v>
          </cell>
          <cell r="D639">
            <v>0.85919999999999996</v>
          </cell>
          <cell r="E639">
            <v>17.2</v>
          </cell>
        </row>
        <row r="640">
          <cell r="B640">
            <v>8.1</v>
          </cell>
          <cell r="C640">
            <v>0.52329999999999999</v>
          </cell>
          <cell r="D640">
            <v>0.88329999999999997</v>
          </cell>
          <cell r="E640">
            <v>17.100000000000001</v>
          </cell>
        </row>
        <row r="641">
          <cell r="B641">
            <v>8.15</v>
          </cell>
          <cell r="C641">
            <v>0.52500000000000002</v>
          </cell>
          <cell r="D641">
            <v>0.90749999999999997</v>
          </cell>
          <cell r="E641">
            <v>17.2</v>
          </cell>
        </row>
        <row r="642">
          <cell r="B642">
            <v>8.0299999999999994</v>
          </cell>
          <cell r="C642">
            <v>0.52669999999999995</v>
          </cell>
          <cell r="D642">
            <v>0.93169999999999997</v>
          </cell>
          <cell r="E642">
            <v>17.3</v>
          </cell>
        </row>
        <row r="643">
          <cell r="B643">
            <v>8.27</v>
          </cell>
          <cell r="C643">
            <v>0.52829999999999999</v>
          </cell>
          <cell r="D643">
            <v>0.95579999999999998</v>
          </cell>
          <cell r="E643">
            <v>17.3</v>
          </cell>
        </row>
        <row r="644">
          <cell r="B644">
            <v>8.5500000000000007</v>
          </cell>
          <cell r="C644">
            <v>0.53</v>
          </cell>
          <cell r="D644">
            <v>0.98</v>
          </cell>
          <cell r="E644">
            <v>17.3</v>
          </cell>
        </row>
        <row r="645">
          <cell r="B645">
            <v>8.83</v>
          </cell>
          <cell r="C645">
            <v>0.53169999999999995</v>
          </cell>
          <cell r="D645">
            <v>0.9758</v>
          </cell>
          <cell r="E645">
            <v>17.3</v>
          </cell>
        </row>
        <row r="646">
          <cell r="B646">
            <v>8.8699999999999992</v>
          </cell>
          <cell r="C646">
            <v>0.5333</v>
          </cell>
          <cell r="D646">
            <v>0.97170000000000001</v>
          </cell>
          <cell r="E646">
            <v>17.2</v>
          </cell>
        </row>
        <row r="647">
          <cell r="B647">
            <v>8.6999999999999993</v>
          </cell>
          <cell r="C647">
            <v>0.53500000000000003</v>
          </cell>
          <cell r="D647">
            <v>0.96750000000000003</v>
          </cell>
          <cell r="E647">
            <v>17.100000000000001</v>
          </cell>
        </row>
        <row r="648">
          <cell r="B648">
            <v>8.5</v>
          </cell>
          <cell r="C648">
            <v>0.53669999999999995</v>
          </cell>
          <cell r="D648">
            <v>0.96330000000000005</v>
          </cell>
          <cell r="E648">
            <v>17</v>
          </cell>
        </row>
        <row r="649">
          <cell r="B649">
            <v>8.4700000000000006</v>
          </cell>
          <cell r="C649">
            <v>0.5383</v>
          </cell>
          <cell r="D649">
            <v>0.95920000000000005</v>
          </cell>
          <cell r="E649">
            <v>17</v>
          </cell>
        </row>
        <row r="650">
          <cell r="B650">
            <v>8.6300000000000008</v>
          </cell>
          <cell r="C650">
            <v>0.54</v>
          </cell>
          <cell r="D650">
            <v>0.95499999999999996</v>
          </cell>
          <cell r="E650">
            <v>17</v>
          </cell>
        </row>
        <row r="651">
          <cell r="B651">
            <v>9.0299999999999994</v>
          </cell>
          <cell r="C651">
            <v>0.54169999999999996</v>
          </cell>
          <cell r="D651">
            <v>0.95079999999999998</v>
          </cell>
          <cell r="E651">
            <v>17.100000000000001</v>
          </cell>
        </row>
        <row r="652">
          <cell r="B652">
            <v>9.34</v>
          </cell>
          <cell r="C652">
            <v>0.54330000000000001</v>
          </cell>
          <cell r="D652">
            <v>0.94669999999999999</v>
          </cell>
          <cell r="E652">
            <v>17</v>
          </cell>
        </row>
        <row r="653">
          <cell r="B653">
            <v>9.25</v>
          </cell>
          <cell r="C653">
            <v>0.54500000000000004</v>
          </cell>
          <cell r="D653">
            <v>0.9425</v>
          </cell>
          <cell r="E653">
            <v>17.100000000000001</v>
          </cell>
        </row>
        <row r="654">
          <cell r="B654">
            <v>9.1300000000000008</v>
          </cell>
          <cell r="C654">
            <v>0.54669999999999996</v>
          </cell>
          <cell r="D654">
            <v>0.93830000000000002</v>
          </cell>
          <cell r="E654">
            <v>17.2</v>
          </cell>
        </row>
        <row r="655">
          <cell r="B655">
            <v>9.64</v>
          </cell>
          <cell r="C655">
            <v>0.54830000000000001</v>
          </cell>
          <cell r="D655">
            <v>0.93420000000000003</v>
          </cell>
          <cell r="E655">
            <v>17.2</v>
          </cell>
        </row>
        <row r="656">
          <cell r="B656">
            <v>10.16</v>
          </cell>
          <cell r="C656">
            <v>0.55000000000000004</v>
          </cell>
          <cell r="D656">
            <v>0.93</v>
          </cell>
          <cell r="E656">
            <v>17.3</v>
          </cell>
        </row>
        <row r="657">
          <cell r="B657">
            <v>10.58</v>
          </cell>
          <cell r="C657">
            <v>0.55420000000000003</v>
          </cell>
          <cell r="D657">
            <v>0.95669999999999999</v>
          </cell>
          <cell r="E657">
            <v>17.3</v>
          </cell>
        </row>
        <row r="658">
          <cell r="B658">
            <v>10.67</v>
          </cell>
          <cell r="C658">
            <v>0.55830000000000002</v>
          </cell>
          <cell r="D658">
            <v>0.98329999999999995</v>
          </cell>
          <cell r="E658">
            <v>17.2</v>
          </cell>
        </row>
        <row r="659">
          <cell r="B659">
            <v>10.39</v>
          </cell>
          <cell r="C659">
            <v>0.5625</v>
          </cell>
          <cell r="D659">
            <v>1.01</v>
          </cell>
          <cell r="E659">
            <v>17.3</v>
          </cell>
        </row>
        <row r="660">
          <cell r="B660">
            <v>10.28</v>
          </cell>
          <cell r="C660">
            <v>0.56669999999999998</v>
          </cell>
          <cell r="D660">
            <v>1.0369999999999999</v>
          </cell>
          <cell r="E660">
            <v>17.2</v>
          </cell>
        </row>
        <row r="661">
          <cell r="B661">
            <v>10.61</v>
          </cell>
          <cell r="C661">
            <v>0.57079999999999997</v>
          </cell>
          <cell r="D661">
            <v>1.0629999999999999</v>
          </cell>
          <cell r="E661">
            <v>17.3</v>
          </cell>
        </row>
        <row r="662">
          <cell r="B662">
            <v>10.8</v>
          </cell>
          <cell r="C662">
            <v>0.57499999999999996</v>
          </cell>
          <cell r="D662">
            <v>1.0900000000000001</v>
          </cell>
          <cell r="E662">
            <v>17.5</v>
          </cell>
        </row>
        <row r="663">
          <cell r="B663">
            <v>11.1</v>
          </cell>
          <cell r="C663">
            <v>0.57920000000000005</v>
          </cell>
          <cell r="D663">
            <v>1.117</v>
          </cell>
          <cell r="E663">
            <v>17.7</v>
          </cell>
        </row>
        <row r="664">
          <cell r="B664">
            <v>11.25</v>
          </cell>
          <cell r="C664">
            <v>0.58330000000000004</v>
          </cell>
          <cell r="D664">
            <v>1.143</v>
          </cell>
          <cell r="E664">
            <v>17.7</v>
          </cell>
        </row>
        <row r="665">
          <cell r="B665">
            <v>11.51</v>
          </cell>
          <cell r="C665">
            <v>0.58750000000000002</v>
          </cell>
          <cell r="D665">
            <v>1.17</v>
          </cell>
          <cell r="E665">
            <v>17.7</v>
          </cell>
        </row>
        <row r="666">
          <cell r="B666">
            <v>11.89</v>
          </cell>
          <cell r="C666">
            <v>0.5917</v>
          </cell>
          <cell r="D666">
            <v>1.1970000000000001</v>
          </cell>
          <cell r="E666">
            <v>17.7</v>
          </cell>
        </row>
        <row r="667">
          <cell r="B667">
            <v>12.26</v>
          </cell>
          <cell r="C667">
            <v>0.5958</v>
          </cell>
          <cell r="D667">
            <v>1.2230000000000001</v>
          </cell>
          <cell r="E667">
            <v>18</v>
          </cell>
        </row>
        <row r="668">
          <cell r="B668">
            <v>12.46</v>
          </cell>
          <cell r="C668">
            <v>0.6</v>
          </cell>
          <cell r="D668">
            <v>1.25</v>
          </cell>
          <cell r="E668">
            <v>17.899999999999999</v>
          </cell>
        </row>
        <row r="669">
          <cell r="B669">
            <v>12.65</v>
          </cell>
          <cell r="C669">
            <v>0.60750000000000004</v>
          </cell>
          <cell r="D669">
            <v>1.2490000000000001</v>
          </cell>
          <cell r="E669">
            <v>17.899999999999999</v>
          </cell>
        </row>
        <row r="670">
          <cell r="B670">
            <v>12.67</v>
          </cell>
          <cell r="C670">
            <v>0.61499999999999999</v>
          </cell>
          <cell r="D670">
            <v>1.248</v>
          </cell>
          <cell r="E670">
            <v>17.899999999999999</v>
          </cell>
        </row>
        <row r="671">
          <cell r="B671">
            <v>11.81</v>
          </cell>
          <cell r="C671">
            <v>0.62250000000000005</v>
          </cell>
          <cell r="D671">
            <v>1.248</v>
          </cell>
          <cell r="E671">
            <v>17.8</v>
          </cell>
        </row>
        <row r="672">
          <cell r="B672">
            <v>11.48</v>
          </cell>
          <cell r="C672">
            <v>0.63</v>
          </cell>
          <cell r="D672">
            <v>1.2470000000000001</v>
          </cell>
          <cell r="E672">
            <v>17.899999999999999</v>
          </cell>
        </row>
        <row r="673">
          <cell r="B673">
            <v>11.56</v>
          </cell>
          <cell r="C673">
            <v>0.63749999999999996</v>
          </cell>
          <cell r="D673">
            <v>1.246</v>
          </cell>
          <cell r="E673">
            <v>17.8</v>
          </cell>
        </row>
        <row r="674">
          <cell r="B674">
            <v>12.11</v>
          </cell>
          <cell r="C674">
            <v>0.64500000000000002</v>
          </cell>
          <cell r="D674">
            <v>1.2450000000000001</v>
          </cell>
          <cell r="E674">
            <v>17.7</v>
          </cell>
        </row>
        <row r="675">
          <cell r="B675">
            <v>12.62</v>
          </cell>
          <cell r="C675">
            <v>0.65249999999999997</v>
          </cell>
          <cell r="D675">
            <v>1.244</v>
          </cell>
          <cell r="E675">
            <v>17.5</v>
          </cell>
        </row>
        <row r="676">
          <cell r="B676">
            <v>13.12</v>
          </cell>
          <cell r="C676">
            <v>0.66</v>
          </cell>
          <cell r="D676">
            <v>1.2430000000000001</v>
          </cell>
          <cell r="E676">
            <v>17.399999999999999</v>
          </cell>
        </row>
        <row r="677">
          <cell r="B677">
            <v>13.32</v>
          </cell>
          <cell r="C677">
            <v>0.66749999999999998</v>
          </cell>
          <cell r="D677">
            <v>1.242</v>
          </cell>
          <cell r="E677">
            <v>17.5</v>
          </cell>
        </row>
        <row r="678">
          <cell r="B678">
            <v>13.02</v>
          </cell>
          <cell r="C678">
            <v>0.67500000000000004</v>
          </cell>
          <cell r="D678">
            <v>1.242</v>
          </cell>
          <cell r="E678">
            <v>17.600000000000001</v>
          </cell>
        </row>
        <row r="679">
          <cell r="B679">
            <v>13.19</v>
          </cell>
          <cell r="C679">
            <v>0.6825</v>
          </cell>
          <cell r="D679">
            <v>1.2410000000000001</v>
          </cell>
          <cell r="E679">
            <v>17.7</v>
          </cell>
        </row>
        <row r="680">
          <cell r="B680">
            <v>13.49</v>
          </cell>
          <cell r="C680">
            <v>0.69</v>
          </cell>
          <cell r="D680">
            <v>1.24</v>
          </cell>
          <cell r="E680">
            <v>17.7</v>
          </cell>
        </row>
        <row r="681">
          <cell r="B681">
            <v>13.4</v>
          </cell>
          <cell r="C681">
            <v>0.69669999999999999</v>
          </cell>
          <cell r="D681">
            <v>1.2290000000000001</v>
          </cell>
          <cell r="E681">
            <v>17.5</v>
          </cell>
        </row>
        <row r="682">
          <cell r="B682">
            <v>13.66</v>
          </cell>
          <cell r="C682">
            <v>0.70330000000000004</v>
          </cell>
          <cell r="D682">
            <v>1.218</v>
          </cell>
          <cell r="E682">
            <v>17.399999999999999</v>
          </cell>
        </row>
        <row r="683">
          <cell r="B683">
            <v>13.87</v>
          </cell>
          <cell r="C683">
            <v>0.71</v>
          </cell>
          <cell r="D683">
            <v>1.208</v>
          </cell>
          <cell r="E683">
            <v>17.3</v>
          </cell>
        </row>
        <row r="684">
          <cell r="B684">
            <v>14.21</v>
          </cell>
          <cell r="C684">
            <v>0.7167</v>
          </cell>
          <cell r="D684">
            <v>1.1970000000000001</v>
          </cell>
          <cell r="E684">
            <v>17.3</v>
          </cell>
        </row>
        <row r="685">
          <cell r="B685">
            <v>14.7</v>
          </cell>
          <cell r="C685">
            <v>0.72330000000000005</v>
          </cell>
          <cell r="D685">
            <v>1.1859999999999999</v>
          </cell>
          <cell r="E685">
            <v>17.399999999999999</v>
          </cell>
        </row>
        <row r="686">
          <cell r="B686">
            <v>14.89</v>
          </cell>
          <cell r="C686">
            <v>0.73</v>
          </cell>
          <cell r="D686">
            <v>1.175</v>
          </cell>
          <cell r="E686">
            <v>17.600000000000001</v>
          </cell>
        </row>
        <row r="687">
          <cell r="B687">
            <v>15.22</v>
          </cell>
          <cell r="C687">
            <v>0.73670000000000002</v>
          </cell>
          <cell r="D687">
            <v>1.1639999999999999</v>
          </cell>
          <cell r="E687">
            <v>17.3</v>
          </cell>
        </row>
        <row r="688">
          <cell r="B688">
            <v>16.03</v>
          </cell>
          <cell r="C688">
            <v>0.74329999999999996</v>
          </cell>
          <cell r="D688">
            <v>1.153</v>
          </cell>
          <cell r="E688">
            <v>17.2</v>
          </cell>
        </row>
        <row r="689">
          <cell r="B689">
            <v>16.940000000000001</v>
          </cell>
          <cell r="C689">
            <v>0.75</v>
          </cell>
          <cell r="D689">
            <v>1.143</v>
          </cell>
          <cell r="E689">
            <v>17.3</v>
          </cell>
        </row>
        <row r="690">
          <cell r="B690">
            <v>16.68</v>
          </cell>
          <cell r="C690">
            <v>0.75670000000000004</v>
          </cell>
          <cell r="D690">
            <v>1.1319999999999999</v>
          </cell>
          <cell r="E690">
            <v>17.399999999999999</v>
          </cell>
        </row>
        <row r="691">
          <cell r="B691">
            <v>17.059999999999999</v>
          </cell>
          <cell r="C691">
            <v>0.76329999999999998</v>
          </cell>
          <cell r="D691">
            <v>1.121</v>
          </cell>
          <cell r="E691">
            <v>17.3</v>
          </cell>
        </row>
        <row r="692">
          <cell r="B692">
            <v>17.46</v>
          </cell>
          <cell r="C692">
            <v>0.77</v>
          </cell>
          <cell r="D692">
            <v>1.1100000000000001</v>
          </cell>
          <cell r="E692">
            <v>17.3</v>
          </cell>
        </row>
        <row r="693">
          <cell r="B693">
            <v>17.53</v>
          </cell>
          <cell r="C693">
            <v>0.77669999999999995</v>
          </cell>
          <cell r="D693">
            <v>1.133</v>
          </cell>
          <cell r="E693">
            <v>17.3</v>
          </cell>
        </row>
        <row r="694">
          <cell r="B694">
            <v>17.32</v>
          </cell>
          <cell r="C694">
            <v>0.7833</v>
          </cell>
          <cell r="D694">
            <v>1.155</v>
          </cell>
          <cell r="E694">
            <v>17.100000000000001</v>
          </cell>
        </row>
        <row r="695">
          <cell r="B695">
            <v>18.25</v>
          </cell>
          <cell r="C695">
            <v>0.79</v>
          </cell>
          <cell r="D695">
            <v>1.177</v>
          </cell>
          <cell r="E695">
            <v>17.100000000000001</v>
          </cell>
        </row>
        <row r="696">
          <cell r="B696">
            <v>19.399999999999999</v>
          </cell>
          <cell r="C696">
            <v>0.79669999999999996</v>
          </cell>
          <cell r="D696">
            <v>1.2</v>
          </cell>
          <cell r="E696">
            <v>17.100000000000001</v>
          </cell>
        </row>
        <row r="697">
          <cell r="B697">
            <v>20</v>
          </cell>
          <cell r="C697">
            <v>0.80330000000000001</v>
          </cell>
          <cell r="D697">
            <v>1.222</v>
          </cell>
          <cell r="E697">
            <v>17.2</v>
          </cell>
        </row>
        <row r="698">
          <cell r="B698">
            <v>19.02</v>
          </cell>
          <cell r="C698">
            <v>0.81</v>
          </cell>
          <cell r="D698">
            <v>1.2450000000000001</v>
          </cell>
          <cell r="E698">
            <v>17.100000000000001</v>
          </cell>
        </row>
        <row r="699">
          <cell r="B699">
            <v>19.16</v>
          </cell>
          <cell r="C699">
            <v>0.81669999999999998</v>
          </cell>
          <cell r="D699">
            <v>1.268</v>
          </cell>
          <cell r="E699">
            <v>17.100000000000001</v>
          </cell>
        </row>
        <row r="700">
          <cell r="B700">
            <v>19.78</v>
          </cell>
          <cell r="C700">
            <v>0.82330000000000003</v>
          </cell>
          <cell r="D700">
            <v>1.29</v>
          </cell>
          <cell r="E700">
            <v>17.100000000000001</v>
          </cell>
        </row>
        <row r="701">
          <cell r="B701">
            <v>21.17</v>
          </cell>
          <cell r="C701">
            <v>0.83</v>
          </cell>
          <cell r="D701">
            <v>1.3120000000000001</v>
          </cell>
          <cell r="E701">
            <v>17.3</v>
          </cell>
        </row>
        <row r="702">
          <cell r="B702">
            <v>21.6</v>
          </cell>
          <cell r="C702">
            <v>0.8367</v>
          </cell>
          <cell r="D702">
            <v>1.335</v>
          </cell>
          <cell r="E702">
            <v>17.2</v>
          </cell>
        </row>
        <row r="703">
          <cell r="B703">
            <v>23.06</v>
          </cell>
          <cell r="C703">
            <v>0.84330000000000005</v>
          </cell>
          <cell r="D703">
            <v>1.357</v>
          </cell>
          <cell r="E703">
            <v>17.2</v>
          </cell>
        </row>
        <row r="704">
          <cell r="B704">
            <v>23.15</v>
          </cell>
          <cell r="C704">
            <v>0.85</v>
          </cell>
          <cell r="D704">
            <v>1.38</v>
          </cell>
          <cell r="E704">
            <v>17.100000000000001</v>
          </cell>
        </row>
        <row r="705">
          <cell r="B705">
            <v>24.86</v>
          </cell>
          <cell r="C705">
            <v>0.86</v>
          </cell>
          <cell r="D705">
            <v>1.399</v>
          </cell>
          <cell r="E705">
            <v>17.100000000000001</v>
          </cell>
        </row>
        <row r="706">
          <cell r="B706">
            <v>24.99</v>
          </cell>
          <cell r="C706">
            <v>0.87</v>
          </cell>
          <cell r="D706">
            <v>1.4179999999999999</v>
          </cell>
          <cell r="E706">
            <v>17.100000000000001</v>
          </cell>
        </row>
        <row r="707">
          <cell r="B707">
            <v>25.43</v>
          </cell>
          <cell r="C707">
            <v>0.88</v>
          </cell>
          <cell r="D707">
            <v>1.4379999999999999</v>
          </cell>
          <cell r="E707">
            <v>17</v>
          </cell>
        </row>
        <row r="708">
          <cell r="B708">
            <v>25.28</v>
          </cell>
          <cell r="C708">
            <v>0.89</v>
          </cell>
          <cell r="D708">
            <v>1.4570000000000001</v>
          </cell>
          <cell r="E708">
            <v>16.899999999999999</v>
          </cell>
        </row>
        <row r="709">
          <cell r="B709">
            <v>25.66</v>
          </cell>
          <cell r="C709">
            <v>0.9</v>
          </cell>
          <cell r="D709">
            <v>1.476</v>
          </cell>
          <cell r="E709">
            <v>17</v>
          </cell>
        </row>
        <row r="710">
          <cell r="B710">
            <v>26.15</v>
          </cell>
          <cell r="C710">
            <v>0.91</v>
          </cell>
          <cell r="D710">
            <v>1.4950000000000001</v>
          </cell>
          <cell r="E710">
            <v>17.100000000000001</v>
          </cell>
        </row>
        <row r="711">
          <cell r="B711">
            <v>28.48</v>
          </cell>
          <cell r="C711">
            <v>0.92</v>
          </cell>
          <cell r="D711">
            <v>1.514</v>
          </cell>
          <cell r="E711">
            <v>17.3</v>
          </cell>
        </row>
        <row r="712">
          <cell r="B712">
            <v>30.1</v>
          </cell>
          <cell r="C712">
            <v>0.93</v>
          </cell>
          <cell r="D712">
            <v>1.5329999999999999</v>
          </cell>
          <cell r="E712">
            <v>17.3</v>
          </cell>
        </row>
        <row r="713">
          <cell r="B713">
            <v>31.3</v>
          </cell>
          <cell r="C713">
            <v>0.94</v>
          </cell>
          <cell r="D713">
            <v>1.552</v>
          </cell>
          <cell r="E713">
            <v>17.3</v>
          </cell>
        </row>
        <row r="714">
          <cell r="B714">
            <v>27.99</v>
          </cell>
          <cell r="C714">
            <v>0.95</v>
          </cell>
          <cell r="D714">
            <v>1.5720000000000001</v>
          </cell>
          <cell r="E714">
            <v>17.3</v>
          </cell>
        </row>
        <row r="715">
          <cell r="B715">
            <v>20.58</v>
          </cell>
          <cell r="C715">
            <v>0.96</v>
          </cell>
          <cell r="D715">
            <v>1.591</v>
          </cell>
          <cell r="E715">
            <v>17.3</v>
          </cell>
        </row>
        <row r="716">
          <cell r="B716">
            <v>21.4</v>
          </cell>
          <cell r="C716">
            <v>0.97</v>
          </cell>
          <cell r="D716">
            <v>1.61</v>
          </cell>
          <cell r="E716">
            <v>17.2</v>
          </cell>
        </row>
        <row r="717">
          <cell r="B717">
            <v>21.71</v>
          </cell>
          <cell r="C717">
            <v>0.9708</v>
          </cell>
          <cell r="D717">
            <v>1.5569999999999999</v>
          </cell>
          <cell r="E717">
            <v>17.100000000000001</v>
          </cell>
        </row>
        <row r="718">
          <cell r="B718">
            <v>23.07</v>
          </cell>
          <cell r="C718">
            <v>0.97170000000000001</v>
          </cell>
          <cell r="D718">
            <v>1.5029999999999999</v>
          </cell>
          <cell r="E718">
            <v>17</v>
          </cell>
        </row>
        <row r="719">
          <cell r="B719">
            <v>23.94</v>
          </cell>
          <cell r="C719">
            <v>0.97250000000000003</v>
          </cell>
          <cell r="D719">
            <v>1.45</v>
          </cell>
          <cell r="E719">
            <v>16.899999999999999</v>
          </cell>
        </row>
        <row r="720">
          <cell r="B720">
            <v>25.46</v>
          </cell>
          <cell r="C720">
            <v>0.97330000000000005</v>
          </cell>
          <cell r="D720">
            <v>1.397</v>
          </cell>
          <cell r="E720">
            <v>17</v>
          </cell>
        </row>
        <row r="721">
          <cell r="B721">
            <v>23.94</v>
          </cell>
          <cell r="C721">
            <v>0.97419999999999995</v>
          </cell>
          <cell r="D721">
            <v>1.343</v>
          </cell>
          <cell r="E721">
            <v>16.899999999999999</v>
          </cell>
        </row>
        <row r="722">
          <cell r="B722">
            <v>21.52</v>
          </cell>
          <cell r="C722">
            <v>0.97499999999999998</v>
          </cell>
          <cell r="D722">
            <v>1.29</v>
          </cell>
          <cell r="E722">
            <v>16.8</v>
          </cell>
        </row>
        <row r="723">
          <cell r="B723">
            <v>21.06</v>
          </cell>
          <cell r="C723">
            <v>0.9758</v>
          </cell>
          <cell r="D723">
            <v>1.2370000000000001</v>
          </cell>
          <cell r="E723">
            <v>16.600000000000001</v>
          </cell>
        </row>
        <row r="724">
          <cell r="B724">
            <v>20.79</v>
          </cell>
          <cell r="C724">
            <v>0.97670000000000001</v>
          </cell>
          <cell r="D724">
            <v>1.1830000000000001</v>
          </cell>
          <cell r="E724">
            <v>16.5</v>
          </cell>
        </row>
        <row r="725">
          <cell r="B725">
            <v>20.78</v>
          </cell>
          <cell r="C725">
            <v>0.97750000000000004</v>
          </cell>
          <cell r="D725">
            <v>1.1299999999999999</v>
          </cell>
          <cell r="E725">
            <v>16.600000000000001</v>
          </cell>
        </row>
        <row r="726">
          <cell r="B726">
            <v>17.920000000000002</v>
          </cell>
          <cell r="C726">
            <v>0.97829999999999995</v>
          </cell>
          <cell r="D726">
            <v>1.077</v>
          </cell>
          <cell r="E726">
            <v>16.5</v>
          </cell>
        </row>
        <row r="727">
          <cell r="B727">
            <v>16.62</v>
          </cell>
          <cell r="C727">
            <v>0.97919999999999996</v>
          </cell>
          <cell r="D727">
            <v>1.0229999999999999</v>
          </cell>
          <cell r="E727">
            <v>16.399999999999999</v>
          </cell>
        </row>
        <row r="728">
          <cell r="B728">
            <v>15.51</v>
          </cell>
          <cell r="C728">
            <v>0.98</v>
          </cell>
          <cell r="D728">
            <v>0.97</v>
          </cell>
          <cell r="E728">
            <v>16.100000000000001</v>
          </cell>
        </row>
        <row r="729">
          <cell r="B729">
            <v>15.98</v>
          </cell>
          <cell r="C729">
            <v>0.9667</v>
          </cell>
          <cell r="D729">
            <v>0.94</v>
          </cell>
          <cell r="E729">
            <v>15.9</v>
          </cell>
        </row>
        <row r="730">
          <cell r="B730">
            <v>17.2</v>
          </cell>
          <cell r="C730">
            <v>0.95330000000000004</v>
          </cell>
          <cell r="D730">
            <v>0.91</v>
          </cell>
          <cell r="E730">
            <v>15.7</v>
          </cell>
        </row>
        <row r="731">
          <cell r="B731">
            <v>17.53</v>
          </cell>
          <cell r="C731">
            <v>0.94</v>
          </cell>
          <cell r="D731">
            <v>0.88</v>
          </cell>
          <cell r="E731">
            <v>15.6</v>
          </cell>
        </row>
        <row r="732">
          <cell r="B732">
            <v>15.86</v>
          </cell>
          <cell r="C732">
            <v>0.92669999999999997</v>
          </cell>
          <cell r="D732">
            <v>0.85</v>
          </cell>
          <cell r="E732">
            <v>15.5</v>
          </cell>
        </row>
        <row r="733">
          <cell r="B733">
            <v>14.33</v>
          </cell>
          <cell r="C733">
            <v>0.9133</v>
          </cell>
          <cell r="D733">
            <v>0.82</v>
          </cell>
          <cell r="E733">
            <v>15.3</v>
          </cell>
        </row>
        <row r="734">
          <cell r="B734">
            <v>13.87</v>
          </cell>
          <cell r="C734">
            <v>0.9</v>
          </cell>
          <cell r="D734">
            <v>0.79</v>
          </cell>
          <cell r="E734">
            <v>15.1</v>
          </cell>
        </row>
        <row r="735">
          <cell r="B735">
            <v>14.33</v>
          </cell>
          <cell r="C735">
            <v>0.88670000000000004</v>
          </cell>
          <cell r="D735">
            <v>0.76</v>
          </cell>
          <cell r="E735">
            <v>15.1</v>
          </cell>
        </row>
        <row r="736">
          <cell r="B736">
            <v>13.9</v>
          </cell>
          <cell r="C736">
            <v>0.87329999999999997</v>
          </cell>
          <cell r="D736">
            <v>0.73</v>
          </cell>
          <cell r="E736">
            <v>15.1</v>
          </cell>
        </row>
        <row r="737">
          <cell r="B737">
            <v>11.83</v>
          </cell>
          <cell r="C737">
            <v>0.86</v>
          </cell>
          <cell r="D737">
            <v>0.7</v>
          </cell>
          <cell r="E737">
            <v>15</v>
          </cell>
        </row>
        <row r="738">
          <cell r="B738">
            <v>10.25</v>
          </cell>
          <cell r="C738">
            <v>0.84670000000000001</v>
          </cell>
          <cell r="D738">
            <v>0.67</v>
          </cell>
          <cell r="E738">
            <v>14.9</v>
          </cell>
        </row>
        <row r="739">
          <cell r="B739">
            <v>10.39</v>
          </cell>
          <cell r="C739">
            <v>0.83330000000000004</v>
          </cell>
          <cell r="D739">
            <v>0.64</v>
          </cell>
          <cell r="E739">
            <v>14.7</v>
          </cell>
        </row>
        <row r="740">
          <cell r="B740">
            <v>8.44</v>
          </cell>
          <cell r="C740">
            <v>0.82</v>
          </cell>
          <cell r="D740">
            <v>0.61</v>
          </cell>
          <cell r="E740">
            <v>14.6</v>
          </cell>
        </row>
        <row r="741">
          <cell r="B741">
            <v>8.3000000000000007</v>
          </cell>
          <cell r="C741">
            <v>0.79330000000000001</v>
          </cell>
          <cell r="D741">
            <v>0.59330000000000005</v>
          </cell>
          <cell r="E741">
            <v>14.3</v>
          </cell>
        </row>
        <row r="742">
          <cell r="B742">
            <v>8.23</v>
          </cell>
          <cell r="C742">
            <v>0.76670000000000005</v>
          </cell>
          <cell r="D742">
            <v>0.57669999999999999</v>
          </cell>
          <cell r="E742">
            <v>14.1</v>
          </cell>
        </row>
        <row r="743">
          <cell r="B743">
            <v>8.26</v>
          </cell>
          <cell r="C743">
            <v>0.74</v>
          </cell>
          <cell r="D743">
            <v>0.56000000000000005</v>
          </cell>
          <cell r="E743">
            <v>14</v>
          </cell>
        </row>
        <row r="744">
          <cell r="B744">
            <v>6.28</v>
          </cell>
          <cell r="C744">
            <v>0.71330000000000005</v>
          </cell>
          <cell r="D744">
            <v>0.54330000000000001</v>
          </cell>
          <cell r="E744">
            <v>13.9</v>
          </cell>
        </row>
        <row r="745">
          <cell r="B745">
            <v>5.51</v>
          </cell>
          <cell r="C745">
            <v>0.68669999999999998</v>
          </cell>
          <cell r="D745">
            <v>0.52669999999999995</v>
          </cell>
          <cell r="E745">
            <v>13.7</v>
          </cell>
        </row>
        <row r="746">
          <cell r="B746">
            <v>4.7699999999999996</v>
          </cell>
          <cell r="C746">
            <v>0.66</v>
          </cell>
          <cell r="D746">
            <v>0.51</v>
          </cell>
          <cell r="E746">
            <v>13.6</v>
          </cell>
        </row>
        <row r="747">
          <cell r="B747">
            <v>5.01</v>
          </cell>
          <cell r="C747">
            <v>0.63329999999999997</v>
          </cell>
          <cell r="D747">
            <v>0.49330000000000002</v>
          </cell>
          <cell r="E747">
            <v>13.6</v>
          </cell>
        </row>
        <row r="748">
          <cell r="B748">
            <v>7.53</v>
          </cell>
          <cell r="C748">
            <v>0.60670000000000002</v>
          </cell>
          <cell r="D748">
            <v>0.47670000000000001</v>
          </cell>
          <cell r="E748">
            <v>13.5</v>
          </cell>
        </row>
        <row r="749">
          <cell r="B749">
            <v>8.26</v>
          </cell>
          <cell r="C749">
            <v>0.57999999999999996</v>
          </cell>
          <cell r="D749">
            <v>0.46</v>
          </cell>
          <cell r="E749">
            <v>13.4</v>
          </cell>
        </row>
        <row r="750">
          <cell r="B750">
            <v>7.12</v>
          </cell>
          <cell r="C750">
            <v>0.55330000000000001</v>
          </cell>
          <cell r="D750">
            <v>0.44330000000000003</v>
          </cell>
          <cell r="E750">
            <v>13.3</v>
          </cell>
        </row>
        <row r="751">
          <cell r="B751">
            <v>7.05</v>
          </cell>
          <cell r="C751">
            <v>0.52669999999999995</v>
          </cell>
          <cell r="D751">
            <v>0.42670000000000002</v>
          </cell>
          <cell r="E751">
            <v>13.2</v>
          </cell>
        </row>
        <row r="752">
          <cell r="B752">
            <v>6.82</v>
          </cell>
          <cell r="C752">
            <v>0.5</v>
          </cell>
          <cell r="D752">
            <v>0.41</v>
          </cell>
          <cell r="E752">
            <v>13.1</v>
          </cell>
        </row>
        <row r="753">
          <cell r="B753">
            <v>7.09</v>
          </cell>
          <cell r="C753">
            <v>0.495</v>
          </cell>
          <cell r="D753">
            <v>0.41249999999999998</v>
          </cell>
          <cell r="E753">
            <v>12.9</v>
          </cell>
        </row>
        <row r="754">
          <cell r="B754">
            <v>6.25</v>
          </cell>
          <cell r="C754">
            <v>0.49</v>
          </cell>
          <cell r="D754">
            <v>0.41499999999999998</v>
          </cell>
          <cell r="E754">
            <v>12.7</v>
          </cell>
        </row>
        <row r="755">
          <cell r="B755">
            <v>6.23</v>
          </cell>
          <cell r="C755">
            <v>0.48499999999999999</v>
          </cell>
          <cell r="D755">
            <v>0.41749999999999998</v>
          </cell>
          <cell r="E755">
            <v>12.6</v>
          </cell>
        </row>
        <row r="756">
          <cell r="B756">
            <v>6.89</v>
          </cell>
          <cell r="C756">
            <v>0.48</v>
          </cell>
          <cell r="D756">
            <v>0.42</v>
          </cell>
          <cell r="E756">
            <v>12.6</v>
          </cell>
        </row>
        <row r="757">
          <cell r="B757">
            <v>8.8699999999999992</v>
          </cell>
          <cell r="C757">
            <v>0.47499999999999998</v>
          </cell>
          <cell r="D757">
            <v>0.42249999999999999</v>
          </cell>
          <cell r="E757">
            <v>12.6</v>
          </cell>
        </row>
        <row r="758">
          <cell r="B758">
            <v>10.39</v>
          </cell>
          <cell r="C758">
            <v>0.47</v>
          </cell>
          <cell r="D758">
            <v>0.42499999999999999</v>
          </cell>
          <cell r="E758">
            <v>12.7</v>
          </cell>
        </row>
        <row r="759">
          <cell r="B759">
            <v>11.23</v>
          </cell>
          <cell r="C759">
            <v>0.46500000000000002</v>
          </cell>
          <cell r="D759">
            <v>0.42749999999999999</v>
          </cell>
          <cell r="E759">
            <v>13.1</v>
          </cell>
        </row>
        <row r="760">
          <cell r="B760">
            <v>10.67</v>
          </cell>
          <cell r="C760">
            <v>0.46</v>
          </cell>
          <cell r="D760">
            <v>0.43</v>
          </cell>
          <cell r="E760">
            <v>13.2</v>
          </cell>
        </row>
        <row r="761">
          <cell r="B761">
            <v>10.58</v>
          </cell>
          <cell r="C761">
            <v>0.45500000000000002</v>
          </cell>
          <cell r="D761">
            <v>0.4325</v>
          </cell>
          <cell r="E761">
            <v>13.2</v>
          </cell>
        </row>
        <row r="762">
          <cell r="B762">
            <v>9.5500000000000007</v>
          </cell>
          <cell r="C762">
            <v>0.45</v>
          </cell>
          <cell r="D762">
            <v>0.435</v>
          </cell>
          <cell r="E762">
            <v>13.2</v>
          </cell>
        </row>
        <row r="763">
          <cell r="B763">
            <v>9.7799999999999994</v>
          </cell>
          <cell r="C763">
            <v>0.44500000000000001</v>
          </cell>
          <cell r="D763">
            <v>0.4375</v>
          </cell>
          <cell r="E763">
            <v>13.2</v>
          </cell>
        </row>
        <row r="764">
          <cell r="B764">
            <v>9.9700000000000006</v>
          </cell>
          <cell r="C764">
            <v>0.44</v>
          </cell>
          <cell r="D764">
            <v>0.44</v>
          </cell>
          <cell r="E764">
            <v>13.2</v>
          </cell>
        </row>
        <row r="765">
          <cell r="B765">
            <v>10.54</v>
          </cell>
          <cell r="C765">
            <v>0.44080000000000003</v>
          </cell>
          <cell r="D765">
            <v>0.44419999999999998</v>
          </cell>
          <cell r="E765">
            <v>13.2</v>
          </cell>
        </row>
        <row r="766">
          <cell r="B766">
            <v>11.32</v>
          </cell>
          <cell r="C766">
            <v>0.44169999999999998</v>
          </cell>
          <cell r="D766">
            <v>0.44829999999999998</v>
          </cell>
          <cell r="E766">
            <v>13.3</v>
          </cell>
        </row>
        <row r="767">
          <cell r="B767">
            <v>10.74</v>
          </cell>
          <cell r="C767">
            <v>0.4425</v>
          </cell>
          <cell r="D767">
            <v>0.45250000000000001</v>
          </cell>
          <cell r="E767">
            <v>13.3</v>
          </cell>
        </row>
        <row r="768">
          <cell r="B768">
            <v>10.92</v>
          </cell>
          <cell r="C768">
            <v>0.44330000000000003</v>
          </cell>
          <cell r="D768">
            <v>0.45669999999999999</v>
          </cell>
          <cell r="E768">
            <v>13.3</v>
          </cell>
        </row>
        <row r="769">
          <cell r="B769">
            <v>9.81</v>
          </cell>
          <cell r="C769">
            <v>0.44419999999999998</v>
          </cell>
          <cell r="D769">
            <v>0.46079999999999999</v>
          </cell>
          <cell r="E769">
            <v>13.3</v>
          </cell>
        </row>
        <row r="770">
          <cell r="B770">
            <v>9.94</v>
          </cell>
          <cell r="C770">
            <v>0.44500000000000001</v>
          </cell>
          <cell r="D770">
            <v>0.46500000000000002</v>
          </cell>
          <cell r="E770">
            <v>13.4</v>
          </cell>
        </row>
        <row r="771">
          <cell r="B771">
            <v>9.4700000000000006</v>
          </cell>
          <cell r="C771">
            <v>0.44579999999999997</v>
          </cell>
          <cell r="D771">
            <v>0.46920000000000001</v>
          </cell>
          <cell r="E771">
            <v>13.4</v>
          </cell>
        </row>
        <row r="772">
          <cell r="B772">
            <v>9.1</v>
          </cell>
          <cell r="C772">
            <v>0.44669999999999999</v>
          </cell>
          <cell r="D772">
            <v>0.4733</v>
          </cell>
          <cell r="E772">
            <v>13.4</v>
          </cell>
        </row>
        <row r="773">
          <cell r="B773">
            <v>8.8800000000000008</v>
          </cell>
          <cell r="C773">
            <v>0.44750000000000001</v>
          </cell>
          <cell r="D773">
            <v>0.47749999999999998</v>
          </cell>
          <cell r="E773">
            <v>13.6</v>
          </cell>
        </row>
        <row r="774">
          <cell r="B774">
            <v>8.9499999999999993</v>
          </cell>
          <cell r="C774">
            <v>0.44829999999999998</v>
          </cell>
          <cell r="D774">
            <v>0.48170000000000002</v>
          </cell>
          <cell r="E774">
            <v>13.5</v>
          </cell>
        </row>
        <row r="775">
          <cell r="B775">
            <v>9.1999999999999993</v>
          </cell>
          <cell r="C775">
            <v>0.44919999999999999</v>
          </cell>
          <cell r="D775">
            <v>0.48580000000000001</v>
          </cell>
          <cell r="E775">
            <v>13.5</v>
          </cell>
        </row>
        <row r="776">
          <cell r="B776">
            <v>9.26</v>
          </cell>
          <cell r="C776">
            <v>0.45</v>
          </cell>
          <cell r="D776">
            <v>0.49</v>
          </cell>
          <cell r="E776">
            <v>13.4</v>
          </cell>
        </row>
        <row r="777">
          <cell r="B777">
            <v>9.26</v>
          </cell>
          <cell r="C777">
            <v>0.45</v>
          </cell>
          <cell r="D777">
            <v>0.56999999999999995</v>
          </cell>
          <cell r="E777">
            <v>13.6</v>
          </cell>
        </row>
        <row r="778">
          <cell r="B778">
            <v>8.98</v>
          </cell>
          <cell r="C778">
            <v>0.45</v>
          </cell>
          <cell r="D778">
            <v>0.65</v>
          </cell>
          <cell r="E778">
            <v>13.7</v>
          </cell>
        </row>
        <row r="779">
          <cell r="B779">
            <v>8.41</v>
          </cell>
          <cell r="C779">
            <v>0.45</v>
          </cell>
          <cell r="D779">
            <v>0.73</v>
          </cell>
          <cell r="E779">
            <v>13.7</v>
          </cell>
        </row>
        <row r="780">
          <cell r="B780">
            <v>9.0399999999999991</v>
          </cell>
          <cell r="C780">
            <v>0.44666699999999998</v>
          </cell>
          <cell r="D780">
            <v>0.75666699999999998</v>
          </cell>
          <cell r="E780">
            <v>13.8</v>
          </cell>
        </row>
        <row r="781">
          <cell r="B781">
            <v>9.75</v>
          </cell>
          <cell r="C781">
            <v>0.44333299999999998</v>
          </cell>
          <cell r="D781">
            <v>0.78333299999999995</v>
          </cell>
          <cell r="E781">
            <v>13.8</v>
          </cell>
        </row>
        <row r="782">
          <cell r="B782">
            <v>10.119999999999999</v>
          </cell>
          <cell r="C782">
            <v>0.44</v>
          </cell>
          <cell r="D782">
            <v>0.81</v>
          </cell>
          <cell r="E782">
            <v>13.7</v>
          </cell>
        </row>
        <row r="783">
          <cell r="B783">
            <v>10.65</v>
          </cell>
          <cell r="C783">
            <v>0.44</v>
          </cell>
          <cell r="D783">
            <v>0.79333299999999995</v>
          </cell>
          <cell r="E783">
            <v>13.7</v>
          </cell>
        </row>
        <row r="784">
          <cell r="B784">
            <v>11.37</v>
          </cell>
          <cell r="C784">
            <v>0.44</v>
          </cell>
          <cell r="D784">
            <v>0.776667</v>
          </cell>
          <cell r="E784">
            <v>13.7</v>
          </cell>
        </row>
        <row r="785">
          <cell r="B785">
            <v>11.61</v>
          </cell>
          <cell r="C785">
            <v>0.44</v>
          </cell>
          <cell r="D785">
            <v>0.76</v>
          </cell>
          <cell r="E785">
            <v>13.7</v>
          </cell>
        </row>
        <row r="786">
          <cell r="B786">
            <v>11.92</v>
          </cell>
          <cell r="C786">
            <v>0.45</v>
          </cell>
          <cell r="D786">
            <v>0.76</v>
          </cell>
          <cell r="E786">
            <v>13.7</v>
          </cell>
        </row>
        <row r="787">
          <cell r="B787">
            <v>13.04</v>
          </cell>
          <cell r="C787">
            <v>0.46</v>
          </cell>
          <cell r="D787">
            <v>0.76</v>
          </cell>
          <cell r="E787">
            <v>13.8</v>
          </cell>
        </row>
        <row r="788">
          <cell r="B788">
            <v>13.04</v>
          </cell>
          <cell r="C788">
            <v>0.47</v>
          </cell>
          <cell r="D788">
            <v>0.76</v>
          </cell>
          <cell r="E788">
            <v>13.8</v>
          </cell>
        </row>
        <row r="789">
          <cell r="B789">
            <v>13.76</v>
          </cell>
          <cell r="C789">
            <v>0.48</v>
          </cell>
          <cell r="D789">
            <v>0.77</v>
          </cell>
          <cell r="E789">
            <v>13.8</v>
          </cell>
        </row>
        <row r="790">
          <cell r="B790">
            <v>14.55</v>
          </cell>
          <cell r="C790">
            <v>0.49</v>
          </cell>
          <cell r="D790">
            <v>0.78</v>
          </cell>
          <cell r="E790">
            <v>13.8</v>
          </cell>
        </row>
        <row r="791">
          <cell r="B791">
            <v>14.86</v>
          </cell>
          <cell r="C791">
            <v>0.5</v>
          </cell>
          <cell r="D791">
            <v>0.79</v>
          </cell>
          <cell r="E791">
            <v>13.7</v>
          </cell>
        </row>
        <row r="792">
          <cell r="B792">
            <v>14.88</v>
          </cell>
          <cell r="C792">
            <v>0.51666699999999999</v>
          </cell>
          <cell r="D792">
            <v>0.82</v>
          </cell>
          <cell r="E792">
            <v>13.7</v>
          </cell>
        </row>
        <row r="793">
          <cell r="B793">
            <v>14.09</v>
          </cell>
          <cell r="C793">
            <v>0.53333299999999995</v>
          </cell>
          <cell r="D793">
            <v>0.85</v>
          </cell>
          <cell r="E793">
            <v>13.7</v>
          </cell>
        </row>
        <row r="794">
          <cell r="B794">
            <v>14.69</v>
          </cell>
          <cell r="C794">
            <v>0.55000000000000004</v>
          </cell>
          <cell r="D794">
            <v>0.88</v>
          </cell>
          <cell r="E794">
            <v>13.8</v>
          </cell>
        </row>
        <row r="795">
          <cell r="B795">
            <v>15.56</v>
          </cell>
          <cell r="C795">
            <v>0.56999999999999995</v>
          </cell>
          <cell r="D795">
            <v>0.9</v>
          </cell>
          <cell r="E795">
            <v>13.9</v>
          </cell>
        </row>
        <row r="796">
          <cell r="B796">
            <v>15.87</v>
          </cell>
          <cell r="C796">
            <v>0.59</v>
          </cell>
          <cell r="D796">
            <v>0.92</v>
          </cell>
          <cell r="E796">
            <v>14</v>
          </cell>
        </row>
        <row r="797">
          <cell r="B797">
            <v>16.05</v>
          </cell>
          <cell r="C797">
            <v>0.61</v>
          </cell>
          <cell r="D797">
            <v>0.94</v>
          </cell>
          <cell r="E797">
            <v>14</v>
          </cell>
        </row>
        <row r="798">
          <cell r="B798">
            <v>16.89</v>
          </cell>
          <cell r="C798">
            <v>0.64666699999999999</v>
          </cell>
          <cell r="D798">
            <v>0.96666700000000005</v>
          </cell>
          <cell r="E798">
            <v>14</v>
          </cell>
        </row>
        <row r="799">
          <cell r="B799">
            <v>17.36</v>
          </cell>
          <cell r="C799">
            <v>0.68333299999999997</v>
          </cell>
          <cell r="D799">
            <v>0.99333300000000002</v>
          </cell>
          <cell r="E799">
            <v>14</v>
          </cell>
        </row>
        <row r="800">
          <cell r="B800">
            <v>17.059999999999999</v>
          </cell>
          <cell r="C800">
            <v>0.72</v>
          </cell>
          <cell r="D800">
            <v>1.02</v>
          </cell>
          <cell r="E800">
            <v>14</v>
          </cell>
        </row>
        <row r="801">
          <cell r="B801">
            <v>17.59</v>
          </cell>
          <cell r="C801">
            <v>0.73</v>
          </cell>
          <cell r="D801">
            <v>1.05</v>
          </cell>
          <cell r="E801">
            <v>14.1</v>
          </cell>
        </row>
        <row r="802">
          <cell r="B802">
            <v>18.11</v>
          </cell>
          <cell r="C802">
            <v>0.74</v>
          </cell>
          <cell r="D802">
            <v>1.08</v>
          </cell>
          <cell r="E802">
            <v>14.1</v>
          </cell>
        </row>
        <row r="803">
          <cell r="B803">
            <v>18.09</v>
          </cell>
          <cell r="C803">
            <v>0.75</v>
          </cell>
          <cell r="D803">
            <v>1.1100000000000001</v>
          </cell>
          <cell r="E803">
            <v>14.2</v>
          </cell>
        </row>
        <row r="804">
          <cell r="B804">
            <v>17.010000000000002</v>
          </cell>
          <cell r="C804">
            <v>0.78</v>
          </cell>
          <cell r="D804">
            <v>1.1299999999999999</v>
          </cell>
          <cell r="E804">
            <v>14.3</v>
          </cell>
        </row>
        <row r="805">
          <cell r="B805">
            <v>16.25</v>
          </cell>
          <cell r="C805">
            <v>0.81</v>
          </cell>
          <cell r="D805">
            <v>1.1499999999999999</v>
          </cell>
          <cell r="E805">
            <v>14.4</v>
          </cell>
        </row>
        <row r="806">
          <cell r="B806">
            <v>15.64</v>
          </cell>
          <cell r="C806">
            <v>0.84</v>
          </cell>
          <cell r="D806">
            <v>1.17</v>
          </cell>
          <cell r="E806">
            <v>14.4</v>
          </cell>
        </row>
        <row r="807">
          <cell r="B807">
            <v>16.57</v>
          </cell>
          <cell r="C807">
            <v>0.81666700000000003</v>
          </cell>
          <cell r="D807">
            <v>1.1866699999999999</v>
          </cell>
          <cell r="E807">
            <v>14.5</v>
          </cell>
        </row>
        <row r="808">
          <cell r="B808">
            <v>16.739999999999998</v>
          </cell>
          <cell r="C808">
            <v>0.79333299999999995</v>
          </cell>
          <cell r="D808">
            <v>1.20333</v>
          </cell>
          <cell r="E808">
            <v>14.5</v>
          </cell>
        </row>
        <row r="809">
          <cell r="B809">
            <v>14.37</v>
          </cell>
          <cell r="C809">
            <v>0.77</v>
          </cell>
          <cell r="D809">
            <v>1.22</v>
          </cell>
          <cell r="E809">
            <v>14.6</v>
          </cell>
        </row>
        <row r="810">
          <cell r="B810">
            <v>12.28</v>
          </cell>
          <cell r="C810">
            <v>0.78</v>
          </cell>
          <cell r="D810">
            <v>1.19</v>
          </cell>
          <cell r="E810">
            <v>14.6</v>
          </cell>
        </row>
        <row r="811">
          <cell r="B811">
            <v>11.2</v>
          </cell>
          <cell r="C811">
            <v>0.79</v>
          </cell>
          <cell r="D811">
            <v>1.1599999999999999</v>
          </cell>
          <cell r="E811">
            <v>14.5</v>
          </cell>
        </row>
        <row r="812">
          <cell r="B812">
            <v>11.02</v>
          </cell>
          <cell r="C812">
            <v>0.8</v>
          </cell>
          <cell r="D812">
            <v>1.1299999999999999</v>
          </cell>
          <cell r="E812">
            <v>14.4</v>
          </cell>
        </row>
        <row r="813">
          <cell r="B813">
            <v>11.31</v>
          </cell>
          <cell r="C813">
            <v>0.79333299999999995</v>
          </cell>
          <cell r="D813">
            <v>1.07667</v>
          </cell>
          <cell r="E813">
            <v>14.2</v>
          </cell>
        </row>
        <row r="814">
          <cell r="B814">
            <v>11.04</v>
          </cell>
          <cell r="C814">
            <v>0.78666700000000001</v>
          </cell>
          <cell r="D814">
            <v>1.0233300000000001</v>
          </cell>
          <cell r="E814">
            <v>14.1</v>
          </cell>
        </row>
        <row r="815">
          <cell r="B815">
            <v>10.31</v>
          </cell>
          <cell r="C815">
            <v>0.78</v>
          </cell>
          <cell r="D815">
            <v>0.97</v>
          </cell>
          <cell r="E815">
            <v>14.1</v>
          </cell>
        </row>
        <row r="816">
          <cell r="B816">
            <v>9.89</v>
          </cell>
          <cell r="C816">
            <v>0.76666699999999999</v>
          </cell>
          <cell r="D816">
            <v>0.90333300000000005</v>
          </cell>
          <cell r="E816">
            <v>14.2</v>
          </cell>
        </row>
        <row r="817">
          <cell r="B817">
            <v>9.98</v>
          </cell>
          <cell r="C817">
            <v>0.75333300000000003</v>
          </cell>
          <cell r="D817">
            <v>0.83666700000000005</v>
          </cell>
          <cell r="E817">
            <v>14.1</v>
          </cell>
        </row>
        <row r="818">
          <cell r="B818">
            <v>10.210000000000001</v>
          </cell>
          <cell r="C818">
            <v>0.74</v>
          </cell>
          <cell r="D818">
            <v>0.77</v>
          </cell>
          <cell r="E818">
            <v>14.1</v>
          </cell>
        </row>
        <row r="819">
          <cell r="B819">
            <v>12.24</v>
          </cell>
          <cell r="C819">
            <v>0.71333299999999999</v>
          </cell>
          <cell r="D819">
            <v>0.72</v>
          </cell>
          <cell r="E819">
            <v>14.1</v>
          </cell>
        </row>
        <row r="820">
          <cell r="B820">
            <v>12.31</v>
          </cell>
          <cell r="C820">
            <v>0.68666700000000003</v>
          </cell>
          <cell r="D820">
            <v>0.67</v>
          </cell>
          <cell r="E820">
            <v>14.1</v>
          </cell>
        </row>
        <row r="821">
          <cell r="B821">
            <v>11.75</v>
          </cell>
          <cell r="C821">
            <v>0.66</v>
          </cell>
          <cell r="D821">
            <v>0.62</v>
          </cell>
          <cell r="E821">
            <v>14.1</v>
          </cell>
        </row>
        <row r="822">
          <cell r="B822">
            <v>13.06</v>
          </cell>
          <cell r="C822">
            <v>0.61</v>
          </cell>
          <cell r="D822">
            <v>0.62666699999999997</v>
          </cell>
          <cell r="E822">
            <v>14</v>
          </cell>
        </row>
        <row r="823">
          <cell r="B823">
            <v>13.07</v>
          </cell>
          <cell r="C823">
            <v>0.56000000000000005</v>
          </cell>
          <cell r="D823">
            <v>0.63333300000000003</v>
          </cell>
          <cell r="E823">
            <v>14</v>
          </cell>
        </row>
        <row r="824">
          <cell r="B824">
            <v>12.69</v>
          </cell>
          <cell r="C824">
            <v>0.51</v>
          </cell>
          <cell r="D824">
            <v>0.64</v>
          </cell>
          <cell r="E824">
            <v>14</v>
          </cell>
        </row>
        <row r="825">
          <cell r="B825">
            <v>12.5</v>
          </cell>
          <cell r="C825">
            <v>0.51333300000000004</v>
          </cell>
          <cell r="D825">
            <v>0.66333299999999995</v>
          </cell>
          <cell r="E825">
            <v>14</v>
          </cell>
        </row>
        <row r="826">
          <cell r="B826">
            <v>12.4</v>
          </cell>
          <cell r="C826">
            <v>0.51666699999999999</v>
          </cell>
          <cell r="D826">
            <v>0.68666700000000003</v>
          </cell>
          <cell r="E826">
            <v>13.9</v>
          </cell>
        </row>
        <row r="827">
          <cell r="B827">
            <v>12.39</v>
          </cell>
          <cell r="C827">
            <v>0.52</v>
          </cell>
          <cell r="D827">
            <v>0.71</v>
          </cell>
          <cell r="E827">
            <v>13.9</v>
          </cell>
        </row>
        <row r="828">
          <cell r="B828">
            <v>10.83</v>
          </cell>
          <cell r="C828">
            <v>0.52333300000000005</v>
          </cell>
          <cell r="D828">
            <v>0.72666699999999995</v>
          </cell>
          <cell r="E828">
            <v>13.8</v>
          </cell>
        </row>
        <row r="829">
          <cell r="B829">
            <v>11.23</v>
          </cell>
          <cell r="C829">
            <v>0.526667</v>
          </cell>
          <cell r="D829">
            <v>0.74333300000000002</v>
          </cell>
          <cell r="E829">
            <v>13.8</v>
          </cell>
        </row>
        <row r="830">
          <cell r="B830">
            <v>11.43</v>
          </cell>
          <cell r="C830">
            <v>0.53</v>
          </cell>
          <cell r="D830">
            <v>0.76</v>
          </cell>
          <cell r="E830">
            <v>13.8</v>
          </cell>
        </row>
        <row r="831">
          <cell r="B831">
            <v>11.71</v>
          </cell>
          <cell r="C831">
            <v>0.54</v>
          </cell>
          <cell r="D831">
            <v>0.776667</v>
          </cell>
          <cell r="E831">
            <v>13.8</v>
          </cell>
        </row>
        <row r="832">
          <cell r="B832">
            <v>11.54</v>
          </cell>
          <cell r="C832">
            <v>0.55000000000000004</v>
          </cell>
          <cell r="D832">
            <v>0.79333299999999995</v>
          </cell>
          <cell r="E832">
            <v>13.8</v>
          </cell>
        </row>
        <row r="833">
          <cell r="B833">
            <v>12.77</v>
          </cell>
          <cell r="C833">
            <v>0.56000000000000005</v>
          </cell>
          <cell r="D833">
            <v>0.81</v>
          </cell>
          <cell r="E833">
            <v>14.1</v>
          </cell>
        </row>
        <row r="834">
          <cell r="B834">
            <v>12.9</v>
          </cell>
          <cell r="C834">
            <v>0.57999999999999996</v>
          </cell>
          <cell r="D834">
            <v>0.84</v>
          </cell>
          <cell r="E834">
            <v>14</v>
          </cell>
        </row>
        <row r="835">
          <cell r="B835">
            <v>12.67</v>
          </cell>
          <cell r="C835">
            <v>0.6</v>
          </cell>
          <cell r="D835">
            <v>0.87</v>
          </cell>
          <cell r="E835">
            <v>14</v>
          </cell>
        </row>
        <row r="836">
          <cell r="B836">
            <v>12.37</v>
          </cell>
          <cell r="C836">
            <v>0.62</v>
          </cell>
          <cell r="D836">
            <v>0.9</v>
          </cell>
          <cell r="E836">
            <v>14</v>
          </cell>
        </row>
        <row r="837">
          <cell r="B837">
            <v>12.3</v>
          </cell>
          <cell r="C837">
            <v>0.62333300000000003</v>
          </cell>
          <cell r="D837">
            <v>0.93</v>
          </cell>
          <cell r="E837">
            <v>13.9</v>
          </cell>
        </row>
        <row r="838">
          <cell r="B838">
            <v>12.22</v>
          </cell>
          <cell r="C838">
            <v>0.62666699999999997</v>
          </cell>
          <cell r="D838">
            <v>0.96</v>
          </cell>
          <cell r="E838">
            <v>14</v>
          </cell>
        </row>
        <row r="839">
          <cell r="B839">
            <v>12.15</v>
          </cell>
          <cell r="C839">
            <v>0.63</v>
          </cell>
          <cell r="D839">
            <v>0.99</v>
          </cell>
          <cell r="E839">
            <v>14</v>
          </cell>
        </row>
        <row r="840">
          <cell r="B840">
            <v>12.27</v>
          </cell>
          <cell r="C840">
            <v>0.63666699999999998</v>
          </cell>
          <cell r="D840">
            <v>1.00667</v>
          </cell>
          <cell r="E840">
            <v>14</v>
          </cell>
        </row>
        <row r="841">
          <cell r="B841">
            <v>10.58</v>
          </cell>
          <cell r="C841">
            <v>0.64333300000000004</v>
          </cell>
          <cell r="D841">
            <v>1.0233300000000001</v>
          </cell>
          <cell r="E841">
            <v>14</v>
          </cell>
        </row>
        <row r="842">
          <cell r="B842">
            <v>9.67</v>
          </cell>
          <cell r="C842">
            <v>0.65</v>
          </cell>
          <cell r="D842">
            <v>1.04</v>
          </cell>
          <cell r="E842">
            <v>14.1</v>
          </cell>
        </row>
        <row r="843">
          <cell r="B843">
            <v>9.99</v>
          </cell>
          <cell r="C843">
            <v>0.656667</v>
          </cell>
          <cell r="D843">
            <v>1.0533300000000001</v>
          </cell>
          <cell r="E843">
            <v>14</v>
          </cell>
        </row>
        <row r="844">
          <cell r="B844">
            <v>10.199999999999999</v>
          </cell>
          <cell r="C844">
            <v>0.66333299999999995</v>
          </cell>
          <cell r="D844">
            <v>1.06667</v>
          </cell>
          <cell r="E844">
            <v>14</v>
          </cell>
        </row>
        <row r="845">
          <cell r="B845">
            <v>10.63</v>
          </cell>
          <cell r="C845">
            <v>0.67</v>
          </cell>
          <cell r="D845">
            <v>1.08</v>
          </cell>
          <cell r="E845">
            <v>14</v>
          </cell>
        </row>
        <row r="846">
          <cell r="B846">
            <v>10.73</v>
          </cell>
          <cell r="C846">
            <v>0.67</v>
          </cell>
          <cell r="D846">
            <v>1.07</v>
          </cell>
          <cell r="E846">
            <v>14</v>
          </cell>
        </row>
        <row r="847">
          <cell r="B847">
            <v>10.98</v>
          </cell>
          <cell r="C847">
            <v>0.67</v>
          </cell>
          <cell r="D847">
            <v>1.06</v>
          </cell>
          <cell r="E847">
            <v>14</v>
          </cell>
        </row>
        <row r="848">
          <cell r="B848">
            <v>10.53</v>
          </cell>
          <cell r="C848">
            <v>0.67</v>
          </cell>
          <cell r="D848">
            <v>1.05</v>
          </cell>
          <cell r="E848">
            <v>14.1</v>
          </cell>
        </row>
        <row r="849">
          <cell r="B849">
            <v>10.55</v>
          </cell>
          <cell r="C849">
            <v>0.67333299999999996</v>
          </cell>
          <cell r="D849">
            <v>1.0533300000000001</v>
          </cell>
          <cell r="E849">
            <v>14.1</v>
          </cell>
        </row>
        <row r="850">
          <cell r="B850">
            <v>9.89</v>
          </cell>
          <cell r="C850">
            <v>0.67666700000000002</v>
          </cell>
          <cell r="D850">
            <v>1.05667</v>
          </cell>
          <cell r="E850">
            <v>14.1</v>
          </cell>
        </row>
        <row r="851">
          <cell r="B851">
            <v>9.9499999999999993</v>
          </cell>
          <cell r="C851">
            <v>0.68</v>
          </cell>
          <cell r="D851">
            <v>1.06</v>
          </cell>
          <cell r="E851">
            <v>14.2</v>
          </cell>
        </row>
        <row r="852">
          <cell r="B852">
            <v>9.64</v>
          </cell>
          <cell r="C852">
            <v>0.68333299999999997</v>
          </cell>
          <cell r="D852">
            <v>1.07</v>
          </cell>
          <cell r="E852">
            <v>14.3</v>
          </cell>
        </row>
        <row r="853">
          <cell r="B853">
            <v>9.43</v>
          </cell>
          <cell r="C853">
            <v>0.68666700000000003</v>
          </cell>
          <cell r="D853">
            <v>1.08</v>
          </cell>
          <cell r="E853">
            <v>14.4</v>
          </cell>
        </row>
        <row r="854">
          <cell r="B854">
            <v>9.76</v>
          </cell>
          <cell r="C854">
            <v>0.69</v>
          </cell>
          <cell r="D854">
            <v>1.0900000000000001</v>
          </cell>
          <cell r="E854">
            <v>14.7</v>
          </cell>
        </row>
        <row r="855">
          <cell r="B855">
            <v>10.26</v>
          </cell>
          <cell r="C855">
            <v>0.69333299999999998</v>
          </cell>
          <cell r="D855">
            <v>1.1233299999999999</v>
          </cell>
          <cell r="E855">
            <v>14.7</v>
          </cell>
        </row>
        <row r="856">
          <cell r="B856">
            <v>10.210000000000001</v>
          </cell>
          <cell r="C856">
            <v>0.69666700000000004</v>
          </cell>
          <cell r="D856">
            <v>1.1566700000000001</v>
          </cell>
          <cell r="E856">
            <v>14.9</v>
          </cell>
        </row>
        <row r="857">
          <cell r="B857">
            <v>10.24</v>
          </cell>
          <cell r="C857">
            <v>0.7</v>
          </cell>
          <cell r="D857">
            <v>1.19</v>
          </cell>
          <cell r="E857">
            <v>15.1</v>
          </cell>
        </row>
        <row r="858">
          <cell r="B858">
            <v>9.83</v>
          </cell>
          <cell r="C858">
            <v>0.70333299999999999</v>
          </cell>
          <cell r="D858">
            <v>1.18</v>
          </cell>
          <cell r="E858">
            <v>15.3</v>
          </cell>
        </row>
        <row r="859">
          <cell r="B859">
            <v>9.3699999999999992</v>
          </cell>
          <cell r="C859">
            <v>0.70666700000000005</v>
          </cell>
          <cell r="D859">
            <v>1.17</v>
          </cell>
          <cell r="E859">
            <v>15.4</v>
          </cell>
        </row>
        <row r="860">
          <cell r="B860">
            <v>8.76</v>
          </cell>
          <cell r="C860">
            <v>0.71</v>
          </cell>
          <cell r="D860">
            <v>1.1599999999999999</v>
          </cell>
          <cell r="E860">
            <v>15.5</v>
          </cell>
        </row>
        <row r="861">
          <cell r="B861">
            <v>8.93</v>
          </cell>
          <cell r="C861">
            <v>0.70333299999999999</v>
          </cell>
          <cell r="D861">
            <v>1.1200000000000001</v>
          </cell>
          <cell r="E861">
            <v>15.7</v>
          </cell>
        </row>
        <row r="862">
          <cell r="B862">
            <v>8.65</v>
          </cell>
          <cell r="C862">
            <v>0.69666700000000004</v>
          </cell>
          <cell r="D862">
            <v>1.08</v>
          </cell>
          <cell r="E862">
            <v>15.8</v>
          </cell>
        </row>
        <row r="863">
          <cell r="B863">
            <v>8.18</v>
          </cell>
          <cell r="C863">
            <v>0.69</v>
          </cell>
          <cell r="D863">
            <v>1.04</v>
          </cell>
          <cell r="E863">
            <v>16</v>
          </cell>
        </row>
        <row r="864">
          <cell r="B864">
            <v>7.84</v>
          </cell>
          <cell r="C864">
            <v>0.68</v>
          </cell>
          <cell r="D864">
            <v>1.02</v>
          </cell>
          <cell r="E864">
            <v>16.100000000000001</v>
          </cell>
        </row>
        <row r="865">
          <cell r="B865">
            <v>7.93</v>
          </cell>
          <cell r="C865">
            <v>0.67</v>
          </cell>
          <cell r="D865">
            <v>1</v>
          </cell>
          <cell r="E865">
            <v>16.3</v>
          </cell>
        </row>
        <row r="866">
          <cell r="B866">
            <v>8.33</v>
          </cell>
          <cell r="C866">
            <v>0.66</v>
          </cell>
          <cell r="D866">
            <v>0.98</v>
          </cell>
          <cell r="E866">
            <v>16.3</v>
          </cell>
        </row>
        <row r="867">
          <cell r="B867">
            <v>8.64</v>
          </cell>
          <cell r="C867">
            <v>0.64666699999999999</v>
          </cell>
          <cell r="D867">
            <v>0.96666700000000005</v>
          </cell>
          <cell r="E867">
            <v>16.399999999999999</v>
          </cell>
        </row>
        <row r="868">
          <cell r="B868">
            <v>8.59</v>
          </cell>
          <cell r="C868">
            <v>0.63333300000000003</v>
          </cell>
          <cell r="D868">
            <v>0.95333299999999999</v>
          </cell>
          <cell r="E868">
            <v>16.5</v>
          </cell>
        </row>
        <row r="869">
          <cell r="B869">
            <v>8.68</v>
          </cell>
          <cell r="C869">
            <v>0.62</v>
          </cell>
          <cell r="D869">
            <v>0.94</v>
          </cell>
          <cell r="E869">
            <v>16.5</v>
          </cell>
        </row>
        <row r="870">
          <cell r="B870">
            <v>9.32</v>
          </cell>
          <cell r="C870">
            <v>0.61</v>
          </cell>
          <cell r="D870">
            <v>0.97</v>
          </cell>
          <cell r="E870">
            <v>16.7</v>
          </cell>
        </row>
        <row r="871">
          <cell r="B871">
            <v>9.4700000000000006</v>
          </cell>
          <cell r="C871">
            <v>0.6</v>
          </cell>
          <cell r="D871">
            <v>1</v>
          </cell>
          <cell r="E871">
            <v>16.8</v>
          </cell>
        </row>
        <row r="872">
          <cell r="B872">
            <v>9.52</v>
          </cell>
          <cell r="C872">
            <v>0.59</v>
          </cell>
          <cell r="D872">
            <v>1.03</v>
          </cell>
          <cell r="E872">
            <v>16.899999999999999</v>
          </cell>
        </row>
        <row r="873">
          <cell r="B873">
            <v>10.09</v>
          </cell>
          <cell r="C873">
            <v>0.59</v>
          </cell>
          <cell r="D873">
            <v>1.0433300000000001</v>
          </cell>
          <cell r="E873">
            <v>16.899999999999999</v>
          </cell>
        </row>
        <row r="874">
          <cell r="B874">
            <v>10.69</v>
          </cell>
          <cell r="C874">
            <v>0.59</v>
          </cell>
          <cell r="D874">
            <v>1.05667</v>
          </cell>
          <cell r="E874">
            <v>16.899999999999999</v>
          </cell>
        </row>
        <row r="875">
          <cell r="B875">
            <v>11.07</v>
          </cell>
          <cell r="C875">
            <v>0.59</v>
          </cell>
          <cell r="D875">
            <v>1.07</v>
          </cell>
          <cell r="E875">
            <v>17.2</v>
          </cell>
        </row>
        <row r="876">
          <cell r="B876">
            <v>11.44</v>
          </cell>
          <cell r="C876">
            <v>0.59</v>
          </cell>
          <cell r="D876">
            <v>1.08</v>
          </cell>
          <cell r="E876">
            <v>17.399999999999999</v>
          </cell>
        </row>
        <row r="877">
          <cell r="B877">
            <v>11.89</v>
          </cell>
          <cell r="C877">
            <v>0.59</v>
          </cell>
          <cell r="D877">
            <v>1.0900000000000001</v>
          </cell>
          <cell r="E877">
            <v>17.5</v>
          </cell>
        </row>
        <row r="878">
          <cell r="B878">
            <v>12.1</v>
          </cell>
          <cell r="C878">
            <v>0.59</v>
          </cell>
          <cell r="D878">
            <v>1.1000000000000001</v>
          </cell>
          <cell r="E878">
            <v>17.5</v>
          </cell>
        </row>
        <row r="879">
          <cell r="B879">
            <v>12.35</v>
          </cell>
          <cell r="C879">
            <v>0.593333</v>
          </cell>
          <cell r="D879">
            <v>1.0933299999999999</v>
          </cell>
          <cell r="E879">
            <v>17.399999999999999</v>
          </cell>
        </row>
        <row r="880">
          <cell r="B880">
            <v>11.74</v>
          </cell>
          <cell r="C880">
            <v>0.59666699999999995</v>
          </cell>
          <cell r="D880">
            <v>1.08667</v>
          </cell>
          <cell r="E880">
            <v>17.3</v>
          </cell>
        </row>
        <row r="881">
          <cell r="B881">
            <v>11.99</v>
          </cell>
          <cell r="C881">
            <v>0.6</v>
          </cell>
          <cell r="D881">
            <v>1.08</v>
          </cell>
          <cell r="E881">
            <v>17.399999999999999</v>
          </cell>
        </row>
        <row r="882">
          <cell r="B882">
            <v>11.88</v>
          </cell>
          <cell r="C882">
            <v>0.60333300000000001</v>
          </cell>
          <cell r="D882">
            <v>1.0333300000000001</v>
          </cell>
          <cell r="E882">
            <v>17.399999999999999</v>
          </cell>
        </row>
        <row r="883">
          <cell r="B883">
            <v>11.33</v>
          </cell>
          <cell r="C883">
            <v>0.60666699999999996</v>
          </cell>
          <cell r="D883">
            <v>0.98666699999999996</v>
          </cell>
          <cell r="E883">
            <v>17.399999999999999</v>
          </cell>
        </row>
        <row r="884">
          <cell r="B884">
            <v>11.48</v>
          </cell>
          <cell r="C884">
            <v>0.61</v>
          </cell>
          <cell r="D884">
            <v>0.94</v>
          </cell>
          <cell r="E884">
            <v>17.399999999999999</v>
          </cell>
        </row>
        <row r="885">
          <cell r="B885">
            <v>11.85</v>
          </cell>
          <cell r="C885">
            <v>0.61333300000000002</v>
          </cell>
          <cell r="D885">
            <v>0.93666700000000003</v>
          </cell>
          <cell r="E885">
            <v>17.399999999999999</v>
          </cell>
        </row>
        <row r="886">
          <cell r="B886">
            <v>11.77</v>
          </cell>
          <cell r="C886">
            <v>0.61666699999999997</v>
          </cell>
          <cell r="D886">
            <v>0.93333299999999997</v>
          </cell>
          <cell r="E886">
            <v>17.399999999999999</v>
          </cell>
        </row>
        <row r="887">
          <cell r="B887">
            <v>12.1</v>
          </cell>
          <cell r="C887">
            <v>0.62</v>
          </cell>
          <cell r="D887">
            <v>0.93</v>
          </cell>
          <cell r="E887">
            <v>17.399999999999999</v>
          </cell>
        </row>
        <row r="888">
          <cell r="B888">
            <v>11.89</v>
          </cell>
          <cell r="C888">
            <v>0.62333300000000003</v>
          </cell>
          <cell r="D888">
            <v>0.92666700000000002</v>
          </cell>
          <cell r="E888">
            <v>17.5</v>
          </cell>
        </row>
        <row r="889">
          <cell r="B889">
            <v>12.1</v>
          </cell>
          <cell r="C889">
            <v>0.62666699999999997</v>
          </cell>
          <cell r="D889">
            <v>0.92333299999999996</v>
          </cell>
          <cell r="E889">
            <v>17.5</v>
          </cell>
        </row>
        <row r="890">
          <cell r="B890">
            <v>12.67</v>
          </cell>
          <cell r="C890">
            <v>0.63</v>
          </cell>
          <cell r="D890">
            <v>0.92</v>
          </cell>
          <cell r="E890">
            <v>17.600000000000001</v>
          </cell>
        </row>
        <row r="891">
          <cell r="B891">
            <v>13</v>
          </cell>
          <cell r="C891">
            <v>0.63333300000000003</v>
          </cell>
          <cell r="D891">
            <v>0.91333299999999995</v>
          </cell>
          <cell r="E891">
            <v>17.7</v>
          </cell>
        </row>
        <row r="892">
          <cell r="B892">
            <v>12.81</v>
          </cell>
          <cell r="C892">
            <v>0.63666699999999998</v>
          </cell>
          <cell r="D892">
            <v>0.906667</v>
          </cell>
          <cell r="E892">
            <v>17.7</v>
          </cell>
        </row>
        <row r="893">
          <cell r="B893">
            <v>12.6</v>
          </cell>
          <cell r="C893">
            <v>0.64</v>
          </cell>
          <cell r="D893">
            <v>0.9</v>
          </cell>
          <cell r="E893">
            <v>17.7</v>
          </cell>
        </row>
        <row r="894">
          <cell r="B894">
            <v>12.91</v>
          </cell>
          <cell r="C894">
            <v>0.64</v>
          </cell>
          <cell r="D894">
            <v>0.91</v>
          </cell>
          <cell r="E894">
            <v>17.7</v>
          </cell>
        </row>
        <row r="895">
          <cell r="B895">
            <v>12.82</v>
          </cell>
          <cell r="C895">
            <v>0.64</v>
          </cell>
          <cell r="D895">
            <v>0.92</v>
          </cell>
          <cell r="E895">
            <v>17.7</v>
          </cell>
        </row>
        <row r="896">
          <cell r="B896">
            <v>13.1</v>
          </cell>
          <cell r="C896">
            <v>0.64</v>
          </cell>
          <cell r="D896">
            <v>0.93</v>
          </cell>
          <cell r="E896">
            <v>17.8</v>
          </cell>
        </row>
        <row r="897">
          <cell r="B897">
            <v>13.49</v>
          </cell>
          <cell r="C897">
            <v>0.64333300000000004</v>
          </cell>
          <cell r="D897">
            <v>0.94</v>
          </cell>
          <cell r="E897">
            <v>17.8</v>
          </cell>
        </row>
        <row r="898">
          <cell r="B898">
            <v>13.94</v>
          </cell>
          <cell r="C898">
            <v>0.64666699999999999</v>
          </cell>
          <cell r="D898">
            <v>0.95</v>
          </cell>
          <cell r="E898">
            <v>17.8</v>
          </cell>
        </row>
        <row r="899">
          <cell r="B899">
            <v>13.93</v>
          </cell>
          <cell r="C899">
            <v>0.65</v>
          </cell>
          <cell r="D899">
            <v>0.96</v>
          </cell>
          <cell r="E899">
            <v>17.8</v>
          </cell>
        </row>
        <row r="900">
          <cell r="B900">
            <v>14.28</v>
          </cell>
          <cell r="C900">
            <v>0.65</v>
          </cell>
          <cell r="D900">
            <v>0.973333</v>
          </cell>
          <cell r="E900">
            <v>17.8</v>
          </cell>
        </row>
        <row r="901">
          <cell r="B901">
            <v>14.82</v>
          </cell>
          <cell r="C901">
            <v>0.65</v>
          </cell>
          <cell r="D901">
            <v>0.98666699999999996</v>
          </cell>
          <cell r="E901">
            <v>17.899999999999999</v>
          </cell>
        </row>
        <row r="902">
          <cell r="B902">
            <v>15.09</v>
          </cell>
          <cell r="C902">
            <v>0.65</v>
          </cell>
          <cell r="D902">
            <v>1</v>
          </cell>
          <cell r="E902">
            <v>18.100000000000001</v>
          </cell>
        </row>
        <row r="903">
          <cell r="B903">
            <v>14.78</v>
          </cell>
          <cell r="C903">
            <v>0.65333300000000005</v>
          </cell>
          <cell r="D903">
            <v>0.99666699999999997</v>
          </cell>
          <cell r="E903">
            <v>18.100000000000001</v>
          </cell>
        </row>
        <row r="904">
          <cell r="B904">
            <v>14.83</v>
          </cell>
          <cell r="C904">
            <v>0.656667</v>
          </cell>
          <cell r="D904">
            <v>0.99333300000000002</v>
          </cell>
          <cell r="E904">
            <v>18.100000000000001</v>
          </cell>
        </row>
        <row r="905">
          <cell r="B905">
            <v>15.84</v>
          </cell>
          <cell r="C905">
            <v>0.66</v>
          </cell>
          <cell r="D905">
            <v>0.99</v>
          </cell>
          <cell r="E905">
            <v>18.100000000000001</v>
          </cell>
        </row>
        <row r="906">
          <cell r="B906">
            <v>16.5</v>
          </cell>
          <cell r="C906">
            <v>0.66</v>
          </cell>
          <cell r="D906">
            <v>0.98</v>
          </cell>
          <cell r="E906">
            <v>18.100000000000001</v>
          </cell>
        </row>
        <row r="907">
          <cell r="B907">
            <v>17.04</v>
          </cell>
          <cell r="C907">
            <v>0.66</v>
          </cell>
          <cell r="D907">
            <v>0.97</v>
          </cell>
          <cell r="E907">
            <v>18.100000000000001</v>
          </cell>
        </row>
        <row r="908">
          <cell r="B908">
            <v>17.329999999999998</v>
          </cell>
          <cell r="C908">
            <v>0.66</v>
          </cell>
          <cell r="D908">
            <v>0.96</v>
          </cell>
          <cell r="E908">
            <v>18.2</v>
          </cell>
        </row>
        <row r="909">
          <cell r="B909">
            <v>18.02</v>
          </cell>
          <cell r="C909">
            <v>0.66666700000000001</v>
          </cell>
          <cell r="D909">
            <v>0.94</v>
          </cell>
          <cell r="E909">
            <v>18.2</v>
          </cell>
        </row>
        <row r="910">
          <cell r="B910">
            <v>18.07</v>
          </cell>
          <cell r="C910">
            <v>0.67333299999999996</v>
          </cell>
          <cell r="D910">
            <v>0.92</v>
          </cell>
          <cell r="E910">
            <v>18.100000000000001</v>
          </cell>
        </row>
        <row r="911">
          <cell r="B911">
            <v>17.53</v>
          </cell>
          <cell r="C911">
            <v>0.68</v>
          </cell>
          <cell r="D911">
            <v>0.9</v>
          </cell>
          <cell r="E911">
            <v>18.3</v>
          </cell>
        </row>
        <row r="912">
          <cell r="B912">
            <v>18.66</v>
          </cell>
          <cell r="C912">
            <v>0.68</v>
          </cell>
          <cell r="D912">
            <v>0.88</v>
          </cell>
          <cell r="E912">
            <v>18.399999999999999</v>
          </cell>
        </row>
        <row r="913">
          <cell r="B913">
            <v>18.7</v>
          </cell>
          <cell r="C913">
            <v>0.68</v>
          </cell>
          <cell r="D913">
            <v>0.86</v>
          </cell>
          <cell r="E913">
            <v>18.5</v>
          </cell>
        </row>
        <row r="914">
          <cell r="B914">
            <v>18.579999999999998</v>
          </cell>
          <cell r="C914">
            <v>0.68</v>
          </cell>
          <cell r="D914">
            <v>0.84</v>
          </cell>
          <cell r="E914">
            <v>18.7</v>
          </cell>
        </row>
        <row r="915">
          <cell r="B915">
            <v>18.05</v>
          </cell>
          <cell r="C915">
            <v>0.68333299999999997</v>
          </cell>
          <cell r="D915">
            <v>0.85666699999999996</v>
          </cell>
          <cell r="E915">
            <v>19.8</v>
          </cell>
        </row>
        <row r="916">
          <cell r="B916">
            <v>17.7</v>
          </cell>
          <cell r="C916">
            <v>0.68666700000000003</v>
          </cell>
          <cell r="D916">
            <v>0.87333300000000003</v>
          </cell>
          <cell r="E916">
            <v>20.2</v>
          </cell>
        </row>
        <row r="917">
          <cell r="B917">
            <v>15.09</v>
          </cell>
          <cell r="C917">
            <v>0.69</v>
          </cell>
          <cell r="D917">
            <v>0.89</v>
          </cell>
          <cell r="E917">
            <v>20.399999999999999</v>
          </cell>
        </row>
        <row r="918">
          <cell r="B918">
            <v>14.75</v>
          </cell>
          <cell r="C918">
            <v>0.69666700000000004</v>
          </cell>
          <cell r="D918">
            <v>0.94666700000000004</v>
          </cell>
          <cell r="E918">
            <v>20.8</v>
          </cell>
        </row>
        <row r="919">
          <cell r="B919">
            <v>14.69</v>
          </cell>
          <cell r="C919">
            <v>0.70333299999999999</v>
          </cell>
          <cell r="D919">
            <v>1.0033300000000001</v>
          </cell>
          <cell r="E919">
            <v>21.3</v>
          </cell>
        </row>
        <row r="920">
          <cell r="B920">
            <v>15.13</v>
          </cell>
          <cell r="C920">
            <v>0.71</v>
          </cell>
          <cell r="D920">
            <v>1.06</v>
          </cell>
          <cell r="E920">
            <v>21.5</v>
          </cell>
        </row>
        <row r="921">
          <cell r="B921">
            <v>15.21</v>
          </cell>
          <cell r="C921">
            <v>0.71333299999999999</v>
          </cell>
          <cell r="D921">
            <v>1.1299999999999999</v>
          </cell>
          <cell r="E921">
            <v>21.5</v>
          </cell>
        </row>
        <row r="922">
          <cell r="B922">
            <v>15.8</v>
          </cell>
          <cell r="C922">
            <v>0.71666700000000005</v>
          </cell>
          <cell r="D922">
            <v>1.2</v>
          </cell>
          <cell r="E922">
            <v>21.5</v>
          </cell>
        </row>
        <row r="923">
          <cell r="B923">
            <v>15.16</v>
          </cell>
          <cell r="C923">
            <v>0.72</v>
          </cell>
          <cell r="D923">
            <v>1.27</v>
          </cell>
          <cell r="E923">
            <v>21.9</v>
          </cell>
        </row>
        <row r="924">
          <cell r="B924">
            <v>14.6</v>
          </cell>
          <cell r="C924">
            <v>0.73333300000000001</v>
          </cell>
          <cell r="D924">
            <v>1.32667</v>
          </cell>
          <cell r="E924">
            <v>21.9</v>
          </cell>
        </row>
        <row r="925">
          <cell r="B925">
            <v>14.34</v>
          </cell>
          <cell r="C925">
            <v>0.74666699999999997</v>
          </cell>
          <cell r="D925">
            <v>1.3833299999999999</v>
          </cell>
          <cell r="E925">
            <v>21.9</v>
          </cell>
        </row>
        <row r="926">
          <cell r="B926">
            <v>14.84</v>
          </cell>
          <cell r="C926">
            <v>0.76</v>
          </cell>
          <cell r="D926">
            <v>1.44</v>
          </cell>
          <cell r="E926">
            <v>22</v>
          </cell>
        </row>
        <row r="927">
          <cell r="B927">
            <v>15.77</v>
          </cell>
          <cell r="C927">
            <v>0.77</v>
          </cell>
          <cell r="D927">
            <v>1.4766699999999999</v>
          </cell>
          <cell r="E927">
            <v>22.2</v>
          </cell>
        </row>
        <row r="928">
          <cell r="B928">
            <v>15.46</v>
          </cell>
          <cell r="C928">
            <v>0.78</v>
          </cell>
          <cell r="D928">
            <v>1.5133300000000001</v>
          </cell>
          <cell r="E928">
            <v>22.5</v>
          </cell>
        </row>
        <row r="929">
          <cell r="B929">
            <v>15.06</v>
          </cell>
          <cell r="C929">
            <v>0.79</v>
          </cell>
          <cell r="D929">
            <v>1.55</v>
          </cell>
          <cell r="E929">
            <v>23</v>
          </cell>
        </row>
        <row r="930">
          <cell r="B930">
            <v>15.45</v>
          </cell>
          <cell r="C930">
            <v>0.80666700000000002</v>
          </cell>
          <cell r="D930">
            <v>1.57</v>
          </cell>
          <cell r="E930">
            <v>23</v>
          </cell>
        </row>
        <row r="931">
          <cell r="B931">
            <v>15.27</v>
          </cell>
          <cell r="C931">
            <v>0.82333299999999998</v>
          </cell>
          <cell r="D931">
            <v>1.59</v>
          </cell>
          <cell r="E931">
            <v>23.1</v>
          </cell>
        </row>
        <row r="932">
          <cell r="B932">
            <v>15.03</v>
          </cell>
          <cell r="C932">
            <v>0.84</v>
          </cell>
          <cell r="D932">
            <v>1.61</v>
          </cell>
          <cell r="E932">
            <v>23.4</v>
          </cell>
        </row>
        <row r="933">
          <cell r="B933">
            <v>14.83</v>
          </cell>
          <cell r="C933">
            <v>0.843333</v>
          </cell>
          <cell r="D933">
            <v>1.64333</v>
          </cell>
          <cell r="E933">
            <v>23.7</v>
          </cell>
        </row>
        <row r="934">
          <cell r="B934">
            <v>14.1</v>
          </cell>
          <cell r="C934">
            <v>0.84666699999999995</v>
          </cell>
          <cell r="D934">
            <v>1.6766700000000001</v>
          </cell>
          <cell r="E934">
            <v>23.5</v>
          </cell>
        </row>
        <row r="935">
          <cell r="B935">
            <v>14.3</v>
          </cell>
          <cell r="C935">
            <v>0.85</v>
          </cell>
          <cell r="D935">
            <v>1.71</v>
          </cell>
          <cell r="E935">
            <v>23.4</v>
          </cell>
        </row>
        <row r="936">
          <cell r="B936">
            <v>15.4</v>
          </cell>
          <cell r="C936">
            <v>0.85</v>
          </cell>
          <cell r="D936">
            <v>1.76</v>
          </cell>
          <cell r="E936">
            <v>23.8</v>
          </cell>
        </row>
        <row r="937">
          <cell r="B937">
            <v>16.149999999999999</v>
          </cell>
          <cell r="C937">
            <v>0.85</v>
          </cell>
          <cell r="D937">
            <v>1.81</v>
          </cell>
          <cell r="E937">
            <v>23.9</v>
          </cell>
        </row>
        <row r="938">
          <cell r="B938">
            <v>16.82</v>
          </cell>
          <cell r="C938">
            <v>0.85</v>
          </cell>
          <cell r="D938">
            <v>1.86</v>
          </cell>
          <cell r="E938">
            <v>24.1</v>
          </cell>
        </row>
        <row r="939">
          <cell r="B939">
            <v>16.420000000000002</v>
          </cell>
          <cell r="C939">
            <v>0.85666699999999996</v>
          </cell>
          <cell r="D939">
            <v>1.93</v>
          </cell>
          <cell r="E939">
            <v>24.4</v>
          </cell>
        </row>
        <row r="940">
          <cell r="B940">
            <v>15.94</v>
          </cell>
          <cell r="C940">
            <v>0.86333300000000002</v>
          </cell>
          <cell r="D940">
            <v>2</v>
          </cell>
          <cell r="E940">
            <v>24.5</v>
          </cell>
        </row>
        <row r="941">
          <cell r="B941">
            <v>15.76</v>
          </cell>
          <cell r="C941">
            <v>0.87</v>
          </cell>
          <cell r="D941">
            <v>2.0699999999999998</v>
          </cell>
          <cell r="E941">
            <v>24.5</v>
          </cell>
        </row>
        <row r="942">
          <cell r="B942">
            <v>16.190000000000001</v>
          </cell>
          <cell r="C942">
            <v>0.89</v>
          </cell>
          <cell r="D942">
            <v>2.1433300000000002</v>
          </cell>
          <cell r="E942">
            <v>24.4</v>
          </cell>
        </row>
        <row r="943">
          <cell r="B943">
            <v>15.29</v>
          </cell>
          <cell r="C943">
            <v>0.91</v>
          </cell>
          <cell r="D943">
            <v>2.2166700000000001</v>
          </cell>
          <cell r="E943">
            <v>24.2</v>
          </cell>
        </row>
        <row r="944">
          <cell r="B944">
            <v>15.19</v>
          </cell>
          <cell r="C944">
            <v>0.93</v>
          </cell>
          <cell r="D944">
            <v>2.29</v>
          </cell>
          <cell r="E944">
            <v>24.1</v>
          </cell>
        </row>
        <row r="945">
          <cell r="B945">
            <v>15.36</v>
          </cell>
          <cell r="C945">
            <v>0.94666700000000004</v>
          </cell>
          <cell r="D945">
            <v>2.3199999999999998</v>
          </cell>
          <cell r="E945">
            <v>24</v>
          </cell>
        </row>
        <row r="946">
          <cell r="B946">
            <v>14.77</v>
          </cell>
          <cell r="C946">
            <v>0.96333299999999999</v>
          </cell>
          <cell r="D946">
            <v>2.35</v>
          </cell>
          <cell r="E946">
            <v>23.8</v>
          </cell>
        </row>
        <row r="947">
          <cell r="B947">
            <v>14.91</v>
          </cell>
          <cell r="C947">
            <v>0.98</v>
          </cell>
          <cell r="D947">
            <v>2.38</v>
          </cell>
          <cell r="E947">
            <v>23.8</v>
          </cell>
        </row>
        <row r="948">
          <cell r="B948">
            <v>14.89</v>
          </cell>
          <cell r="C948">
            <v>0.99333300000000002</v>
          </cell>
          <cell r="D948">
            <v>2.3866700000000001</v>
          </cell>
          <cell r="E948">
            <v>23.9</v>
          </cell>
        </row>
        <row r="949">
          <cell r="B949">
            <v>14.78</v>
          </cell>
          <cell r="C949">
            <v>1.00667</v>
          </cell>
          <cell r="D949">
            <v>2.3933300000000002</v>
          </cell>
          <cell r="E949">
            <v>23.8</v>
          </cell>
        </row>
        <row r="950">
          <cell r="B950">
            <v>13.97</v>
          </cell>
          <cell r="C950">
            <v>1.02</v>
          </cell>
          <cell r="D950">
            <v>2.4</v>
          </cell>
          <cell r="E950">
            <v>23.9</v>
          </cell>
        </row>
        <row r="951">
          <cell r="B951">
            <v>14.76</v>
          </cell>
          <cell r="C951">
            <v>1.02667</v>
          </cell>
          <cell r="D951">
            <v>2.3966699999999999</v>
          </cell>
          <cell r="E951">
            <v>23.7</v>
          </cell>
        </row>
        <row r="952">
          <cell r="B952">
            <v>15.29</v>
          </cell>
          <cell r="C952">
            <v>1.0333300000000001</v>
          </cell>
          <cell r="D952">
            <v>2.3933300000000002</v>
          </cell>
          <cell r="E952">
            <v>23.8</v>
          </cell>
        </row>
        <row r="953">
          <cell r="B953">
            <v>15.49</v>
          </cell>
          <cell r="C953">
            <v>1.04</v>
          </cell>
          <cell r="D953">
            <v>2.39</v>
          </cell>
          <cell r="E953">
            <v>23.9</v>
          </cell>
        </row>
        <row r="954">
          <cell r="B954">
            <v>15.89</v>
          </cell>
          <cell r="C954">
            <v>1.0733299999999999</v>
          </cell>
          <cell r="D954">
            <v>2.3666700000000001</v>
          </cell>
          <cell r="E954">
            <v>23.7</v>
          </cell>
        </row>
        <row r="955">
          <cell r="B955">
            <v>16.11</v>
          </cell>
          <cell r="C955">
            <v>1.10667</v>
          </cell>
          <cell r="D955">
            <v>2.3433299999999999</v>
          </cell>
          <cell r="E955">
            <v>23.8</v>
          </cell>
        </row>
        <row r="956">
          <cell r="B956">
            <v>16.54</v>
          </cell>
          <cell r="C956">
            <v>1.1399999999999999</v>
          </cell>
          <cell r="D956">
            <v>2.3199999999999998</v>
          </cell>
          <cell r="E956">
            <v>23.6</v>
          </cell>
        </row>
        <row r="957">
          <cell r="B957">
            <v>16.88</v>
          </cell>
          <cell r="C957">
            <v>1.1499999999999999</v>
          </cell>
          <cell r="D957">
            <v>2.3366699999999998</v>
          </cell>
          <cell r="E957">
            <v>23.5</v>
          </cell>
        </row>
        <row r="958">
          <cell r="B958">
            <v>17.21</v>
          </cell>
          <cell r="C958">
            <v>1.1599999999999999</v>
          </cell>
          <cell r="D958">
            <v>2.3533300000000001</v>
          </cell>
          <cell r="E958">
            <v>23.5</v>
          </cell>
        </row>
        <row r="959">
          <cell r="B959">
            <v>17.350000000000001</v>
          </cell>
          <cell r="C959">
            <v>1.17</v>
          </cell>
          <cell r="D959">
            <v>2.37</v>
          </cell>
          <cell r="E959">
            <v>23.6</v>
          </cell>
        </row>
        <row r="960">
          <cell r="B960">
            <v>17.84</v>
          </cell>
          <cell r="C960">
            <v>1.18</v>
          </cell>
          <cell r="D960">
            <v>2.4266700000000001</v>
          </cell>
          <cell r="E960">
            <v>23.6</v>
          </cell>
        </row>
        <row r="961">
          <cell r="B961">
            <v>18.440000000000001</v>
          </cell>
          <cell r="C961">
            <v>1.19</v>
          </cell>
          <cell r="D961">
            <v>2.48333</v>
          </cell>
          <cell r="E961">
            <v>23.7</v>
          </cell>
        </row>
        <row r="962">
          <cell r="B962">
            <v>18.739999999999998</v>
          </cell>
          <cell r="C962">
            <v>1.2</v>
          </cell>
          <cell r="D962">
            <v>2.54</v>
          </cell>
          <cell r="E962">
            <v>23.8</v>
          </cell>
        </row>
        <row r="963">
          <cell r="B963">
            <v>17.38</v>
          </cell>
          <cell r="C963">
            <v>1.24333</v>
          </cell>
          <cell r="D963">
            <v>2.6</v>
          </cell>
          <cell r="E963">
            <v>24.1</v>
          </cell>
        </row>
        <row r="964">
          <cell r="B964">
            <v>18.43</v>
          </cell>
          <cell r="C964">
            <v>1.28667</v>
          </cell>
          <cell r="D964">
            <v>2.66</v>
          </cell>
          <cell r="E964">
            <v>24.3</v>
          </cell>
        </row>
        <row r="965">
          <cell r="B965">
            <v>19.079999999999998</v>
          </cell>
          <cell r="C965">
            <v>1.33</v>
          </cell>
          <cell r="D965">
            <v>2.72</v>
          </cell>
          <cell r="E965">
            <v>24.4</v>
          </cell>
        </row>
        <row r="966">
          <cell r="B966">
            <v>19.87</v>
          </cell>
          <cell r="C966">
            <v>1.3766700000000001</v>
          </cell>
          <cell r="D966">
            <v>2.76</v>
          </cell>
          <cell r="E966">
            <v>24.6</v>
          </cell>
        </row>
        <row r="967">
          <cell r="B967">
            <v>19.829999999999998</v>
          </cell>
          <cell r="C967">
            <v>1.42333</v>
          </cell>
          <cell r="D967">
            <v>2.8</v>
          </cell>
          <cell r="E967">
            <v>24.7</v>
          </cell>
        </row>
        <row r="968">
          <cell r="B968">
            <v>19.75</v>
          </cell>
          <cell r="C968">
            <v>1.47</v>
          </cell>
          <cell r="D968">
            <v>2.84</v>
          </cell>
          <cell r="E968">
            <v>25</v>
          </cell>
        </row>
        <row r="969">
          <cell r="B969">
            <v>21.21</v>
          </cell>
          <cell r="C969">
            <v>1.4866699999999999</v>
          </cell>
          <cell r="D969">
            <v>2.8366699999999998</v>
          </cell>
          <cell r="E969">
            <v>25.4</v>
          </cell>
        </row>
        <row r="970">
          <cell r="B970">
            <v>22</v>
          </cell>
          <cell r="C970">
            <v>1.5033300000000001</v>
          </cell>
          <cell r="D970">
            <v>2.8333300000000001</v>
          </cell>
          <cell r="E970">
            <v>25.7</v>
          </cell>
        </row>
        <row r="971">
          <cell r="B971">
            <v>21.63</v>
          </cell>
          <cell r="C971">
            <v>1.52</v>
          </cell>
          <cell r="D971">
            <v>2.83</v>
          </cell>
          <cell r="E971">
            <v>25.8</v>
          </cell>
        </row>
        <row r="972">
          <cell r="B972">
            <v>21.92</v>
          </cell>
          <cell r="C972">
            <v>1.5333300000000001</v>
          </cell>
          <cell r="D972">
            <v>2.7933300000000001</v>
          </cell>
          <cell r="E972">
            <v>25.8</v>
          </cell>
        </row>
        <row r="973">
          <cell r="B973">
            <v>21.93</v>
          </cell>
          <cell r="C973">
            <v>1.54667</v>
          </cell>
          <cell r="D973">
            <v>2.7566700000000002</v>
          </cell>
          <cell r="E973">
            <v>25.9</v>
          </cell>
        </row>
        <row r="974">
          <cell r="B974">
            <v>21.55</v>
          </cell>
          <cell r="C974">
            <v>1.56</v>
          </cell>
          <cell r="D974">
            <v>2.72</v>
          </cell>
          <cell r="E974">
            <v>25.9</v>
          </cell>
        </row>
        <row r="975">
          <cell r="B975">
            <v>21.93</v>
          </cell>
          <cell r="C975">
            <v>1.54667</v>
          </cell>
          <cell r="D975">
            <v>2.65</v>
          </cell>
          <cell r="E975">
            <v>25.9</v>
          </cell>
        </row>
        <row r="976">
          <cell r="B976">
            <v>22.89</v>
          </cell>
          <cell r="C976">
            <v>1.5333300000000001</v>
          </cell>
          <cell r="D976">
            <v>2.58</v>
          </cell>
          <cell r="E976">
            <v>25.9</v>
          </cell>
        </row>
        <row r="977">
          <cell r="B977">
            <v>23.48</v>
          </cell>
          <cell r="C977">
            <v>1.52</v>
          </cell>
          <cell r="D977">
            <v>2.5099999999999998</v>
          </cell>
          <cell r="E977">
            <v>26.1</v>
          </cell>
        </row>
        <row r="978">
          <cell r="B978">
            <v>23.36</v>
          </cell>
          <cell r="C978">
            <v>1.48333</v>
          </cell>
          <cell r="D978">
            <v>2.4866700000000002</v>
          </cell>
          <cell r="E978">
            <v>26.2</v>
          </cell>
        </row>
        <row r="979">
          <cell r="B979">
            <v>22.71</v>
          </cell>
          <cell r="C979">
            <v>1.4466699999999999</v>
          </cell>
          <cell r="D979">
            <v>2.46333</v>
          </cell>
          <cell r="E979">
            <v>26.4</v>
          </cell>
        </row>
        <row r="980">
          <cell r="B980">
            <v>23.41</v>
          </cell>
          <cell r="C980">
            <v>1.41</v>
          </cell>
          <cell r="D980">
            <v>2.44</v>
          </cell>
          <cell r="E980">
            <v>26.5</v>
          </cell>
        </row>
        <row r="981">
          <cell r="B981">
            <v>24.19</v>
          </cell>
          <cell r="C981">
            <v>1.41333</v>
          </cell>
          <cell r="D981">
            <v>2.4266700000000001</v>
          </cell>
          <cell r="E981">
            <v>26.5</v>
          </cell>
        </row>
        <row r="982">
          <cell r="B982">
            <v>23.75</v>
          </cell>
          <cell r="C982">
            <v>1.4166700000000001</v>
          </cell>
          <cell r="D982">
            <v>2.4133300000000002</v>
          </cell>
          <cell r="E982">
            <v>26.3</v>
          </cell>
        </row>
        <row r="983">
          <cell r="B983">
            <v>23.81</v>
          </cell>
          <cell r="C983">
            <v>1.42</v>
          </cell>
          <cell r="D983">
            <v>2.4</v>
          </cell>
          <cell r="E983">
            <v>26.3</v>
          </cell>
        </row>
        <row r="984">
          <cell r="B984">
            <v>23.74</v>
          </cell>
          <cell r="C984">
            <v>1.43</v>
          </cell>
          <cell r="D984">
            <v>2.38</v>
          </cell>
          <cell r="E984">
            <v>26.4</v>
          </cell>
        </row>
        <row r="985">
          <cell r="B985">
            <v>23.73</v>
          </cell>
          <cell r="C985">
            <v>1.44</v>
          </cell>
          <cell r="D985">
            <v>2.36</v>
          </cell>
          <cell r="E985">
            <v>26.4</v>
          </cell>
        </row>
        <row r="986">
          <cell r="B986">
            <v>24.38</v>
          </cell>
          <cell r="C986">
            <v>1.45</v>
          </cell>
          <cell r="D986">
            <v>2.34</v>
          </cell>
          <cell r="E986">
            <v>26.5</v>
          </cell>
        </row>
        <row r="987">
          <cell r="B987">
            <v>25.08</v>
          </cell>
          <cell r="C987">
            <v>1.45</v>
          </cell>
          <cell r="D987">
            <v>2.34667</v>
          </cell>
          <cell r="E987">
            <v>26.7</v>
          </cell>
        </row>
        <row r="988">
          <cell r="B988">
            <v>25.18</v>
          </cell>
          <cell r="C988">
            <v>1.45</v>
          </cell>
          <cell r="D988">
            <v>2.3533300000000001</v>
          </cell>
          <cell r="E988">
            <v>26.7</v>
          </cell>
        </row>
        <row r="989">
          <cell r="B989">
            <v>24.78</v>
          </cell>
          <cell r="C989">
            <v>1.45</v>
          </cell>
          <cell r="D989">
            <v>2.36</v>
          </cell>
          <cell r="E989">
            <v>26.7</v>
          </cell>
        </row>
        <row r="990">
          <cell r="B990">
            <v>24.26</v>
          </cell>
          <cell r="C990">
            <v>1.4366699999999999</v>
          </cell>
          <cell r="D990">
            <v>2.3733300000000002</v>
          </cell>
          <cell r="E990">
            <v>26.7</v>
          </cell>
        </row>
        <row r="991">
          <cell r="B991">
            <v>25.03</v>
          </cell>
          <cell r="C991">
            <v>1.42333</v>
          </cell>
          <cell r="D991">
            <v>2.3866700000000001</v>
          </cell>
          <cell r="E991">
            <v>26.7</v>
          </cell>
        </row>
        <row r="992">
          <cell r="B992">
            <v>26.04</v>
          </cell>
          <cell r="C992">
            <v>1.41</v>
          </cell>
          <cell r="D992">
            <v>2.4</v>
          </cell>
          <cell r="E992">
            <v>26.7</v>
          </cell>
        </row>
        <row r="993">
          <cell r="B993">
            <v>26.18</v>
          </cell>
          <cell r="C993">
            <v>1.41</v>
          </cell>
          <cell r="D993">
            <v>2.41</v>
          </cell>
          <cell r="E993">
            <v>26.6</v>
          </cell>
        </row>
        <row r="994">
          <cell r="B994">
            <v>25.86</v>
          </cell>
          <cell r="C994">
            <v>1.41</v>
          </cell>
          <cell r="D994">
            <v>2.42</v>
          </cell>
          <cell r="E994">
            <v>26.5</v>
          </cell>
        </row>
        <row r="995">
          <cell r="B995">
            <v>25.99</v>
          </cell>
          <cell r="C995">
            <v>1.41</v>
          </cell>
          <cell r="D995">
            <v>2.4300000000000002</v>
          </cell>
          <cell r="E995">
            <v>26.6</v>
          </cell>
        </row>
        <row r="996">
          <cell r="B996">
            <v>24.71</v>
          </cell>
          <cell r="C996">
            <v>1.41333</v>
          </cell>
          <cell r="D996">
            <v>2.4566699999999999</v>
          </cell>
          <cell r="E996">
            <v>26.6</v>
          </cell>
        </row>
        <row r="997">
          <cell r="B997">
            <v>24.84</v>
          </cell>
          <cell r="C997">
            <v>1.4166700000000001</v>
          </cell>
          <cell r="D997">
            <v>2.48333</v>
          </cell>
          <cell r="E997">
            <v>26.7</v>
          </cell>
        </row>
        <row r="998">
          <cell r="B998">
            <v>23.95</v>
          </cell>
          <cell r="C998">
            <v>1.42</v>
          </cell>
          <cell r="D998">
            <v>2.5099999999999998</v>
          </cell>
          <cell r="E998">
            <v>26.8</v>
          </cell>
        </row>
        <row r="999">
          <cell r="B999">
            <v>24.29</v>
          </cell>
          <cell r="C999">
            <v>1.42</v>
          </cell>
          <cell r="D999">
            <v>2.5233300000000001</v>
          </cell>
          <cell r="E999">
            <v>26.8</v>
          </cell>
        </row>
        <row r="1000">
          <cell r="B1000">
            <v>24.39</v>
          </cell>
          <cell r="C1000">
            <v>1.42</v>
          </cell>
          <cell r="D1000">
            <v>2.53667</v>
          </cell>
          <cell r="E1000">
            <v>26.9</v>
          </cell>
        </row>
        <row r="1001">
          <cell r="B1001">
            <v>23.27</v>
          </cell>
          <cell r="C1001">
            <v>1.42</v>
          </cell>
          <cell r="D1001">
            <v>2.5499999999999998</v>
          </cell>
          <cell r="E1001">
            <v>26.9</v>
          </cell>
        </row>
        <row r="1002">
          <cell r="B1002">
            <v>23.97</v>
          </cell>
          <cell r="C1002">
            <v>1.43</v>
          </cell>
          <cell r="D1002">
            <v>2.53667</v>
          </cell>
          <cell r="E1002">
            <v>27</v>
          </cell>
        </row>
        <row r="1003">
          <cell r="B1003">
            <v>24.5</v>
          </cell>
          <cell r="C1003">
            <v>1.44</v>
          </cell>
          <cell r="D1003">
            <v>2.5233300000000001</v>
          </cell>
          <cell r="E1003">
            <v>26.9</v>
          </cell>
        </row>
        <row r="1004">
          <cell r="B1004">
            <v>24.83</v>
          </cell>
          <cell r="C1004">
            <v>1.45</v>
          </cell>
          <cell r="D1004">
            <v>2.5099999999999998</v>
          </cell>
          <cell r="E1004">
            <v>26.9</v>
          </cell>
        </row>
        <row r="1005">
          <cell r="B1005">
            <v>25.46</v>
          </cell>
          <cell r="C1005">
            <v>1.4566699999999999</v>
          </cell>
          <cell r="D1005">
            <v>2.5233300000000001</v>
          </cell>
          <cell r="E1005">
            <v>26.9</v>
          </cell>
        </row>
        <row r="1006">
          <cell r="B1006">
            <v>26.02</v>
          </cell>
          <cell r="C1006">
            <v>1.46333</v>
          </cell>
          <cell r="D1006">
            <v>2.53667</v>
          </cell>
          <cell r="E1006">
            <v>26.9</v>
          </cell>
        </row>
        <row r="1007">
          <cell r="B1007">
            <v>26.57</v>
          </cell>
          <cell r="C1007">
            <v>1.47</v>
          </cell>
          <cell r="D1007">
            <v>2.5499999999999998</v>
          </cell>
          <cell r="E1007">
            <v>26.9</v>
          </cell>
        </row>
        <row r="1008">
          <cell r="B1008">
            <v>27.63</v>
          </cell>
          <cell r="C1008">
            <v>1.46333</v>
          </cell>
          <cell r="D1008">
            <v>2.5733299999999999</v>
          </cell>
          <cell r="E1008">
            <v>26.8</v>
          </cell>
        </row>
        <row r="1009">
          <cell r="B1009">
            <v>28.73</v>
          </cell>
          <cell r="C1009">
            <v>1.4566699999999999</v>
          </cell>
          <cell r="D1009">
            <v>2.59667</v>
          </cell>
          <cell r="E1009">
            <v>26.9</v>
          </cell>
        </row>
        <row r="1010">
          <cell r="B1010">
            <v>28.96</v>
          </cell>
          <cell r="C1010">
            <v>1.45</v>
          </cell>
          <cell r="D1010">
            <v>2.62</v>
          </cell>
          <cell r="E1010">
            <v>26.9</v>
          </cell>
        </row>
        <row r="1011">
          <cell r="B1011">
            <v>30.13</v>
          </cell>
          <cell r="C1011">
            <v>1.4566699999999999</v>
          </cell>
          <cell r="D1011">
            <v>2.6233300000000002</v>
          </cell>
          <cell r="E1011">
            <v>26.9</v>
          </cell>
        </row>
        <row r="1012">
          <cell r="B1012">
            <v>30.73</v>
          </cell>
          <cell r="C1012">
            <v>1.46333</v>
          </cell>
          <cell r="D1012">
            <v>2.6266699999999998</v>
          </cell>
          <cell r="E1012">
            <v>26.9</v>
          </cell>
        </row>
        <row r="1013">
          <cell r="B1013">
            <v>31.45</v>
          </cell>
          <cell r="C1013">
            <v>1.47</v>
          </cell>
          <cell r="D1013">
            <v>2.63</v>
          </cell>
          <cell r="E1013">
            <v>26.8</v>
          </cell>
        </row>
        <row r="1014">
          <cell r="B1014">
            <v>32.18</v>
          </cell>
          <cell r="C1014">
            <v>1.49333</v>
          </cell>
          <cell r="D1014">
            <v>2.6766700000000001</v>
          </cell>
          <cell r="E1014">
            <v>26.8</v>
          </cell>
        </row>
        <row r="1015">
          <cell r="B1015">
            <v>33.44</v>
          </cell>
          <cell r="C1015">
            <v>1.51667</v>
          </cell>
          <cell r="D1015">
            <v>2.7233299999999998</v>
          </cell>
          <cell r="E1015">
            <v>26.8</v>
          </cell>
        </row>
        <row r="1016">
          <cell r="B1016">
            <v>34.97</v>
          </cell>
          <cell r="C1016">
            <v>1.54</v>
          </cell>
          <cell r="D1016">
            <v>2.77</v>
          </cell>
          <cell r="E1016">
            <v>26.7</v>
          </cell>
        </row>
        <row r="1017">
          <cell r="B1017">
            <v>35.6</v>
          </cell>
          <cell r="C1017">
            <v>1.54667</v>
          </cell>
          <cell r="D1017">
            <v>2.8333300000000001</v>
          </cell>
          <cell r="E1017">
            <v>26.7</v>
          </cell>
        </row>
        <row r="1018">
          <cell r="B1018">
            <v>36.79</v>
          </cell>
          <cell r="C1018">
            <v>1.5533300000000001</v>
          </cell>
          <cell r="D1018">
            <v>2.8966699999999999</v>
          </cell>
          <cell r="E1018">
            <v>26.7</v>
          </cell>
        </row>
        <row r="1019">
          <cell r="B1019">
            <v>36.5</v>
          </cell>
          <cell r="C1019">
            <v>1.56</v>
          </cell>
          <cell r="D1019">
            <v>2.96</v>
          </cell>
          <cell r="E1019">
            <v>26.7</v>
          </cell>
        </row>
        <row r="1020">
          <cell r="B1020">
            <v>37.76</v>
          </cell>
          <cell r="C1020">
            <v>1.5633300000000001</v>
          </cell>
          <cell r="D1020">
            <v>3.0466700000000002</v>
          </cell>
          <cell r="E1020">
            <v>26.7</v>
          </cell>
        </row>
        <row r="1021">
          <cell r="B1021">
            <v>37.6</v>
          </cell>
          <cell r="C1021">
            <v>1.56667</v>
          </cell>
          <cell r="D1021">
            <v>3.1333299999999999</v>
          </cell>
          <cell r="E1021">
            <v>26.7</v>
          </cell>
        </row>
        <row r="1022">
          <cell r="B1022">
            <v>39.78</v>
          </cell>
          <cell r="C1022">
            <v>1.57</v>
          </cell>
          <cell r="D1022">
            <v>3.22</v>
          </cell>
          <cell r="E1022">
            <v>26.7</v>
          </cell>
        </row>
        <row r="1023">
          <cell r="B1023">
            <v>42.69</v>
          </cell>
          <cell r="C1023">
            <v>1.58667</v>
          </cell>
          <cell r="D1023">
            <v>3.2933300000000001</v>
          </cell>
          <cell r="E1023">
            <v>26.8</v>
          </cell>
        </row>
        <row r="1024">
          <cell r="B1024">
            <v>42.43</v>
          </cell>
          <cell r="C1024">
            <v>1.6033299999999999</v>
          </cell>
          <cell r="D1024">
            <v>3.3666700000000001</v>
          </cell>
          <cell r="E1024">
            <v>26.8</v>
          </cell>
        </row>
        <row r="1025">
          <cell r="B1025">
            <v>44.34</v>
          </cell>
          <cell r="C1025">
            <v>1.62</v>
          </cell>
          <cell r="D1025">
            <v>3.44</v>
          </cell>
          <cell r="E1025">
            <v>26.9</v>
          </cell>
        </row>
        <row r="1026">
          <cell r="B1026">
            <v>42.11</v>
          </cell>
          <cell r="C1026">
            <v>1.6266700000000001</v>
          </cell>
          <cell r="D1026">
            <v>3.5</v>
          </cell>
          <cell r="E1026">
            <v>26.9</v>
          </cell>
        </row>
        <row r="1027">
          <cell r="B1027">
            <v>44.95</v>
          </cell>
          <cell r="C1027">
            <v>1.6333299999999999</v>
          </cell>
          <cell r="D1027">
            <v>3.56</v>
          </cell>
          <cell r="E1027">
            <v>26.9</v>
          </cell>
        </row>
        <row r="1028">
          <cell r="B1028">
            <v>45.37</v>
          </cell>
          <cell r="C1028">
            <v>1.64</v>
          </cell>
          <cell r="D1028">
            <v>3.62</v>
          </cell>
          <cell r="E1028">
            <v>26.8</v>
          </cell>
        </row>
        <row r="1029">
          <cell r="B1029">
            <v>44.15</v>
          </cell>
          <cell r="C1029">
            <v>1.67</v>
          </cell>
          <cell r="D1029">
            <v>3.6433300000000002</v>
          </cell>
          <cell r="E1029">
            <v>26.8</v>
          </cell>
        </row>
        <row r="1030">
          <cell r="B1030">
            <v>44.43</v>
          </cell>
          <cell r="C1030">
            <v>1.7</v>
          </cell>
          <cell r="D1030">
            <v>3.6666699999999999</v>
          </cell>
          <cell r="E1030">
            <v>26.8</v>
          </cell>
        </row>
        <row r="1031">
          <cell r="B1031">
            <v>47.49</v>
          </cell>
          <cell r="C1031">
            <v>1.73</v>
          </cell>
          <cell r="D1031">
            <v>3.69</v>
          </cell>
          <cell r="E1031">
            <v>26.8</v>
          </cell>
        </row>
        <row r="1032">
          <cell r="B1032">
            <v>48.05</v>
          </cell>
          <cell r="C1032">
            <v>1.7533300000000001</v>
          </cell>
          <cell r="D1032">
            <v>3.66</v>
          </cell>
          <cell r="E1032">
            <v>26.9</v>
          </cell>
        </row>
        <row r="1033">
          <cell r="B1033">
            <v>46.54</v>
          </cell>
          <cell r="C1033">
            <v>1.77667</v>
          </cell>
          <cell r="D1033">
            <v>3.63</v>
          </cell>
          <cell r="E1033">
            <v>27</v>
          </cell>
        </row>
        <row r="1034">
          <cell r="B1034">
            <v>46.27</v>
          </cell>
          <cell r="C1034">
            <v>1.8</v>
          </cell>
          <cell r="D1034">
            <v>3.6</v>
          </cell>
          <cell r="E1034">
            <v>27.2</v>
          </cell>
        </row>
        <row r="1035">
          <cell r="B1035">
            <v>48.78</v>
          </cell>
          <cell r="C1035">
            <v>1.8133300000000001</v>
          </cell>
          <cell r="D1035">
            <v>3.5533299999999999</v>
          </cell>
          <cell r="E1035">
            <v>27.4</v>
          </cell>
        </row>
        <row r="1036">
          <cell r="B1036">
            <v>48.49</v>
          </cell>
          <cell r="C1036">
            <v>1.82667</v>
          </cell>
          <cell r="D1036">
            <v>3.5066700000000002</v>
          </cell>
          <cell r="E1036">
            <v>27.3</v>
          </cell>
        </row>
        <row r="1037">
          <cell r="B1037">
            <v>46.84</v>
          </cell>
          <cell r="C1037">
            <v>1.84</v>
          </cell>
          <cell r="D1037">
            <v>3.46</v>
          </cell>
          <cell r="E1037">
            <v>27.4</v>
          </cell>
        </row>
        <row r="1038">
          <cell r="B1038">
            <v>46.24</v>
          </cell>
          <cell r="C1038">
            <v>1.80667</v>
          </cell>
          <cell r="D1038">
            <v>3.44333</v>
          </cell>
          <cell r="E1038">
            <v>27.5</v>
          </cell>
        </row>
        <row r="1039">
          <cell r="B1039">
            <v>45.76</v>
          </cell>
          <cell r="C1039">
            <v>1.7733300000000001</v>
          </cell>
          <cell r="D1039">
            <v>3.4266700000000001</v>
          </cell>
          <cell r="E1039">
            <v>27.5</v>
          </cell>
        </row>
        <row r="1040">
          <cell r="B1040">
            <v>46.44</v>
          </cell>
          <cell r="C1040">
            <v>1.74</v>
          </cell>
          <cell r="D1040">
            <v>3.41</v>
          </cell>
          <cell r="E1040">
            <v>27.6</v>
          </cell>
        </row>
        <row r="1041">
          <cell r="B1041">
            <v>45.43</v>
          </cell>
          <cell r="C1041">
            <v>1.7366699999999999</v>
          </cell>
          <cell r="D1041">
            <v>3.4066700000000001</v>
          </cell>
          <cell r="E1041">
            <v>27.6</v>
          </cell>
        </row>
        <row r="1042">
          <cell r="B1042">
            <v>43.47</v>
          </cell>
          <cell r="C1042">
            <v>1.73333</v>
          </cell>
          <cell r="D1042">
            <v>3.40333</v>
          </cell>
          <cell r="E1042">
            <v>27.7</v>
          </cell>
        </row>
        <row r="1043">
          <cell r="B1043">
            <v>44.03</v>
          </cell>
          <cell r="C1043">
            <v>1.73</v>
          </cell>
          <cell r="D1043">
            <v>3.4</v>
          </cell>
          <cell r="E1043">
            <v>27.8</v>
          </cell>
        </row>
        <row r="1044">
          <cell r="B1044">
            <v>45.05</v>
          </cell>
          <cell r="C1044">
            <v>1.73</v>
          </cell>
          <cell r="D1044">
            <v>3.4066700000000001</v>
          </cell>
          <cell r="E1044">
            <v>27.9</v>
          </cell>
        </row>
        <row r="1045">
          <cell r="B1045">
            <v>46.78</v>
          </cell>
          <cell r="C1045">
            <v>1.73</v>
          </cell>
          <cell r="D1045">
            <v>3.4133300000000002</v>
          </cell>
          <cell r="E1045">
            <v>28</v>
          </cell>
        </row>
        <row r="1046">
          <cell r="B1046">
            <v>47.55</v>
          </cell>
          <cell r="C1046">
            <v>1.73</v>
          </cell>
          <cell r="D1046">
            <v>3.42</v>
          </cell>
          <cell r="E1046">
            <v>28.1</v>
          </cell>
        </row>
        <row r="1047">
          <cell r="B1047">
            <v>48.51</v>
          </cell>
          <cell r="C1047">
            <v>1.74</v>
          </cell>
          <cell r="D1047">
            <v>3.4366699999999999</v>
          </cell>
          <cell r="E1047">
            <v>28.3</v>
          </cell>
        </row>
        <row r="1048">
          <cell r="B1048">
            <v>45.84</v>
          </cell>
          <cell r="C1048">
            <v>1.75</v>
          </cell>
          <cell r="D1048">
            <v>3.4533299999999998</v>
          </cell>
          <cell r="E1048">
            <v>28.3</v>
          </cell>
        </row>
        <row r="1049">
          <cell r="B1049">
            <v>43.98</v>
          </cell>
          <cell r="C1049">
            <v>1.76</v>
          </cell>
          <cell r="D1049">
            <v>3.47</v>
          </cell>
          <cell r="E1049">
            <v>28.3</v>
          </cell>
        </row>
        <row r="1050">
          <cell r="B1050">
            <v>41.24</v>
          </cell>
          <cell r="C1050">
            <v>1.77</v>
          </cell>
          <cell r="D1050">
            <v>3.4366699999999999</v>
          </cell>
          <cell r="E1050">
            <v>28.3</v>
          </cell>
        </row>
        <row r="1051">
          <cell r="B1051">
            <v>40.35</v>
          </cell>
          <cell r="C1051">
            <v>1.78</v>
          </cell>
          <cell r="D1051">
            <v>3.40333</v>
          </cell>
          <cell r="E1051">
            <v>28.4</v>
          </cell>
        </row>
        <row r="1052">
          <cell r="B1052">
            <v>40.33</v>
          </cell>
          <cell r="C1052">
            <v>1.79</v>
          </cell>
          <cell r="D1052">
            <v>3.37</v>
          </cell>
          <cell r="E1052">
            <v>28.4</v>
          </cell>
        </row>
        <row r="1053">
          <cell r="B1053">
            <v>41.12</v>
          </cell>
          <cell r="C1053">
            <v>1.7833300000000001</v>
          </cell>
          <cell r="D1053">
            <v>3.2933300000000001</v>
          </cell>
          <cell r="E1053">
            <v>28.6</v>
          </cell>
        </row>
        <row r="1054">
          <cell r="B1054">
            <v>41.26</v>
          </cell>
          <cell r="C1054">
            <v>1.77667</v>
          </cell>
          <cell r="D1054">
            <v>3.2166700000000001</v>
          </cell>
          <cell r="E1054">
            <v>28.6</v>
          </cell>
        </row>
        <row r="1055">
          <cell r="B1055">
            <v>42.11</v>
          </cell>
          <cell r="C1055">
            <v>1.77</v>
          </cell>
          <cell r="D1055">
            <v>3.14</v>
          </cell>
          <cell r="E1055">
            <v>28.8</v>
          </cell>
        </row>
        <row r="1056">
          <cell r="B1056">
            <v>42.34</v>
          </cell>
          <cell r="C1056">
            <v>1.75667</v>
          </cell>
          <cell r="D1056">
            <v>3.07</v>
          </cell>
          <cell r="E1056">
            <v>28.9</v>
          </cell>
        </row>
        <row r="1057">
          <cell r="B1057">
            <v>43.7</v>
          </cell>
          <cell r="C1057">
            <v>1.74333</v>
          </cell>
          <cell r="D1057">
            <v>3</v>
          </cell>
          <cell r="E1057">
            <v>28.9</v>
          </cell>
        </row>
        <row r="1058">
          <cell r="B1058">
            <v>44.75</v>
          </cell>
          <cell r="C1058">
            <v>1.73</v>
          </cell>
          <cell r="D1058">
            <v>2.93</v>
          </cell>
          <cell r="E1058">
            <v>28.9</v>
          </cell>
        </row>
        <row r="1059">
          <cell r="B1059">
            <v>45.98</v>
          </cell>
          <cell r="C1059">
            <v>1.73</v>
          </cell>
          <cell r="D1059">
            <v>2.9133300000000002</v>
          </cell>
          <cell r="E1059">
            <v>29</v>
          </cell>
        </row>
        <row r="1060">
          <cell r="B1060">
            <v>47.7</v>
          </cell>
          <cell r="C1060">
            <v>1.73</v>
          </cell>
          <cell r="D1060">
            <v>2.8966699999999999</v>
          </cell>
          <cell r="E1060">
            <v>28.9</v>
          </cell>
        </row>
        <row r="1061">
          <cell r="B1061">
            <v>48.96</v>
          </cell>
          <cell r="C1061">
            <v>1.73</v>
          </cell>
          <cell r="D1061">
            <v>2.88</v>
          </cell>
          <cell r="E1061">
            <v>28.9</v>
          </cell>
        </row>
        <row r="1062">
          <cell r="B1062">
            <v>50.95</v>
          </cell>
          <cell r="C1062">
            <v>1.7366699999999999</v>
          </cell>
          <cell r="D1062">
            <v>2.8833299999999999</v>
          </cell>
          <cell r="E1062">
            <v>28.9</v>
          </cell>
        </row>
        <row r="1063">
          <cell r="B1063">
            <v>52.5</v>
          </cell>
          <cell r="C1063">
            <v>1.74333</v>
          </cell>
          <cell r="D1063">
            <v>2.8866700000000001</v>
          </cell>
          <cell r="E1063">
            <v>29</v>
          </cell>
        </row>
        <row r="1064">
          <cell r="B1064">
            <v>53.49</v>
          </cell>
          <cell r="C1064">
            <v>1.75</v>
          </cell>
          <cell r="D1064">
            <v>2.89</v>
          </cell>
          <cell r="E1064">
            <v>28.9</v>
          </cell>
        </row>
        <row r="1065">
          <cell r="B1065">
            <v>55.62</v>
          </cell>
          <cell r="C1065">
            <v>1.75667</v>
          </cell>
          <cell r="D1065">
            <v>2.96333</v>
          </cell>
          <cell r="E1065">
            <v>29</v>
          </cell>
        </row>
        <row r="1066">
          <cell r="B1066">
            <v>54.77</v>
          </cell>
          <cell r="C1066">
            <v>1.7633300000000001</v>
          </cell>
          <cell r="D1066">
            <v>3.03667</v>
          </cell>
          <cell r="E1066">
            <v>28.9</v>
          </cell>
        </row>
        <row r="1067">
          <cell r="B1067">
            <v>56.16</v>
          </cell>
          <cell r="C1067">
            <v>1.77</v>
          </cell>
          <cell r="D1067">
            <v>3.11</v>
          </cell>
          <cell r="E1067">
            <v>28.9</v>
          </cell>
        </row>
        <row r="1068">
          <cell r="B1068">
            <v>57.1</v>
          </cell>
          <cell r="C1068">
            <v>1.77667</v>
          </cell>
          <cell r="D1068">
            <v>3.2066699999999999</v>
          </cell>
          <cell r="E1068">
            <v>29</v>
          </cell>
        </row>
        <row r="1069">
          <cell r="B1069">
            <v>57.96</v>
          </cell>
          <cell r="C1069">
            <v>1.7833300000000001</v>
          </cell>
          <cell r="D1069">
            <v>3.3033299999999999</v>
          </cell>
          <cell r="E1069">
            <v>29</v>
          </cell>
        </row>
        <row r="1070">
          <cell r="B1070">
            <v>57.46</v>
          </cell>
          <cell r="C1070">
            <v>1.79</v>
          </cell>
          <cell r="D1070">
            <v>3.4</v>
          </cell>
          <cell r="E1070">
            <v>29.1</v>
          </cell>
        </row>
        <row r="1071">
          <cell r="B1071">
            <v>59.74</v>
          </cell>
          <cell r="C1071">
            <v>1.79667</v>
          </cell>
          <cell r="D1071">
            <v>3.41</v>
          </cell>
          <cell r="E1071">
            <v>29.2</v>
          </cell>
        </row>
        <row r="1072">
          <cell r="B1072">
            <v>59.4</v>
          </cell>
          <cell r="C1072">
            <v>1.8033300000000001</v>
          </cell>
          <cell r="D1072">
            <v>3.42</v>
          </cell>
          <cell r="E1072">
            <v>29.2</v>
          </cell>
        </row>
        <row r="1073">
          <cell r="B1073">
            <v>57.05</v>
          </cell>
          <cell r="C1073">
            <v>1.81</v>
          </cell>
          <cell r="D1073">
            <v>3.43</v>
          </cell>
          <cell r="E1073">
            <v>29.3</v>
          </cell>
        </row>
        <row r="1074">
          <cell r="B1074">
            <v>57</v>
          </cell>
          <cell r="C1074">
            <v>1.81667</v>
          </cell>
          <cell r="D1074">
            <v>3.4166699999999999</v>
          </cell>
          <cell r="E1074">
            <v>29.4</v>
          </cell>
        </row>
        <row r="1075">
          <cell r="B1075">
            <v>57.23</v>
          </cell>
          <cell r="C1075">
            <v>1.8233299999999999</v>
          </cell>
          <cell r="D1075">
            <v>3.40333</v>
          </cell>
          <cell r="E1075">
            <v>29.4</v>
          </cell>
        </row>
        <row r="1076">
          <cell r="B1076">
            <v>59.06</v>
          </cell>
          <cell r="C1076">
            <v>1.83</v>
          </cell>
          <cell r="D1076">
            <v>3.39</v>
          </cell>
          <cell r="E1076">
            <v>29.4</v>
          </cell>
        </row>
        <row r="1077">
          <cell r="B1077">
            <v>58.03</v>
          </cell>
          <cell r="C1077">
            <v>1.8666700000000001</v>
          </cell>
          <cell r="D1077">
            <v>3.39</v>
          </cell>
          <cell r="E1077">
            <v>29.3</v>
          </cell>
        </row>
        <row r="1078">
          <cell r="B1078">
            <v>55.78</v>
          </cell>
          <cell r="C1078">
            <v>1.90333</v>
          </cell>
          <cell r="D1078">
            <v>3.39</v>
          </cell>
          <cell r="E1078">
            <v>29.4</v>
          </cell>
        </row>
        <row r="1079">
          <cell r="B1079">
            <v>55.02</v>
          </cell>
          <cell r="C1079">
            <v>1.94</v>
          </cell>
          <cell r="D1079">
            <v>3.39</v>
          </cell>
          <cell r="E1079">
            <v>29.4</v>
          </cell>
        </row>
        <row r="1080">
          <cell r="B1080">
            <v>55.73</v>
          </cell>
          <cell r="C1080">
            <v>1.94333</v>
          </cell>
          <cell r="D1080">
            <v>3.34667</v>
          </cell>
          <cell r="E1080">
            <v>29.5</v>
          </cell>
        </row>
        <row r="1081">
          <cell r="B1081">
            <v>55.22</v>
          </cell>
          <cell r="C1081">
            <v>1.9466699999999999</v>
          </cell>
          <cell r="D1081">
            <v>3.3033299999999999</v>
          </cell>
          <cell r="E1081">
            <v>29.5</v>
          </cell>
        </row>
        <row r="1082">
          <cell r="B1082">
            <v>57.26</v>
          </cell>
          <cell r="C1082">
            <v>1.95</v>
          </cell>
          <cell r="D1082">
            <v>3.26</v>
          </cell>
          <cell r="E1082">
            <v>29.6</v>
          </cell>
        </row>
        <row r="1083">
          <cell r="B1083">
            <v>55.84</v>
          </cell>
          <cell r="C1083">
            <v>1.95</v>
          </cell>
          <cell r="D1083">
            <v>3.2633299999999998</v>
          </cell>
          <cell r="E1083">
            <v>29.6</v>
          </cell>
        </row>
        <row r="1084">
          <cell r="B1084">
            <v>56.51</v>
          </cell>
          <cell r="C1084">
            <v>1.95</v>
          </cell>
          <cell r="D1084">
            <v>3.26667</v>
          </cell>
          <cell r="E1084">
            <v>29.6</v>
          </cell>
        </row>
        <row r="1085">
          <cell r="B1085">
            <v>54.81</v>
          </cell>
          <cell r="C1085">
            <v>1.95</v>
          </cell>
          <cell r="D1085">
            <v>3.27</v>
          </cell>
          <cell r="E1085">
            <v>29.6</v>
          </cell>
        </row>
        <row r="1086">
          <cell r="B1086">
            <v>53.73</v>
          </cell>
          <cell r="C1086">
            <v>1.95</v>
          </cell>
          <cell r="D1086">
            <v>3.27</v>
          </cell>
          <cell r="E1086">
            <v>29.8</v>
          </cell>
        </row>
        <row r="1087">
          <cell r="B1087">
            <v>55.47</v>
          </cell>
          <cell r="C1087">
            <v>1.95</v>
          </cell>
          <cell r="D1087">
            <v>3.27</v>
          </cell>
          <cell r="E1087">
            <v>29.8</v>
          </cell>
        </row>
        <row r="1088">
          <cell r="B1088">
            <v>56.8</v>
          </cell>
          <cell r="C1088">
            <v>1.95</v>
          </cell>
          <cell r="D1088">
            <v>3.27</v>
          </cell>
          <cell r="E1088">
            <v>29.8</v>
          </cell>
        </row>
        <row r="1089">
          <cell r="B1089">
            <v>59.72</v>
          </cell>
          <cell r="C1089">
            <v>1.9466699999999999</v>
          </cell>
          <cell r="D1089">
            <v>3.21</v>
          </cell>
          <cell r="E1089">
            <v>29.8</v>
          </cell>
        </row>
        <row r="1090">
          <cell r="B1090">
            <v>62.17</v>
          </cell>
          <cell r="C1090">
            <v>1.94333</v>
          </cell>
          <cell r="D1090">
            <v>3.15</v>
          </cell>
          <cell r="E1090">
            <v>29.8</v>
          </cell>
        </row>
        <row r="1091">
          <cell r="B1091">
            <v>64.12</v>
          </cell>
          <cell r="C1091">
            <v>1.94</v>
          </cell>
          <cell r="D1091">
            <v>3.09</v>
          </cell>
          <cell r="E1091">
            <v>29.8</v>
          </cell>
        </row>
        <row r="1092">
          <cell r="B1092">
            <v>65.83</v>
          </cell>
          <cell r="C1092">
            <v>1.94</v>
          </cell>
          <cell r="D1092">
            <v>3.07</v>
          </cell>
          <cell r="E1092">
            <v>29.8</v>
          </cell>
        </row>
        <row r="1093">
          <cell r="B1093">
            <v>66.5</v>
          </cell>
          <cell r="C1093">
            <v>1.94</v>
          </cell>
          <cell r="D1093">
            <v>3.05</v>
          </cell>
          <cell r="E1093">
            <v>29.8</v>
          </cell>
        </row>
        <row r="1094">
          <cell r="B1094">
            <v>65.62</v>
          </cell>
          <cell r="C1094">
            <v>1.94</v>
          </cell>
          <cell r="D1094">
            <v>3.03</v>
          </cell>
          <cell r="E1094">
            <v>29.8</v>
          </cell>
        </row>
        <row r="1095">
          <cell r="B1095">
            <v>65.44</v>
          </cell>
          <cell r="C1095">
            <v>1.9466699999999999</v>
          </cell>
          <cell r="D1095">
            <v>3.03667</v>
          </cell>
          <cell r="E1095">
            <v>30</v>
          </cell>
        </row>
        <row r="1096">
          <cell r="B1096">
            <v>67.790000000000006</v>
          </cell>
          <cell r="C1096">
            <v>1.95333</v>
          </cell>
          <cell r="D1096">
            <v>3.0433300000000001</v>
          </cell>
          <cell r="E1096">
            <v>29.9</v>
          </cell>
        </row>
        <row r="1097">
          <cell r="B1097">
            <v>67.260000000000005</v>
          </cell>
          <cell r="C1097">
            <v>1.96</v>
          </cell>
          <cell r="D1097">
            <v>3.05</v>
          </cell>
          <cell r="E1097">
            <v>30</v>
          </cell>
        </row>
        <row r="1098">
          <cell r="B1098">
            <v>68</v>
          </cell>
          <cell r="C1098">
            <v>1.98</v>
          </cell>
          <cell r="D1098">
            <v>3.09667</v>
          </cell>
          <cell r="E1098">
            <v>30</v>
          </cell>
        </row>
        <row r="1099">
          <cell r="B1099">
            <v>71.08</v>
          </cell>
          <cell r="C1099">
            <v>2</v>
          </cell>
          <cell r="D1099">
            <v>3.1433300000000002</v>
          </cell>
          <cell r="E1099">
            <v>30</v>
          </cell>
        </row>
        <row r="1100">
          <cell r="B1100">
            <v>71.739999999999995</v>
          </cell>
          <cell r="C1100">
            <v>2.02</v>
          </cell>
          <cell r="D1100">
            <v>3.19</v>
          </cell>
          <cell r="E1100">
            <v>30</v>
          </cell>
        </row>
        <row r="1101">
          <cell r="B1101">
            <v>69.069999999999993</v>
          </cell>
          <cell r="C1101">
            <v>2.0266700000000002</v>
          </cell>
          <cell r="D1101">
            <v>3.25</v>
          </cell>
          <cell r="E1101">
            <v>30</v>
          </cell>
        </row>
        <row r="1102">
          <cell r="B1102">
            <v>70.22</v>
          </cell>
          <cell r="C1102">
            <v>2.0333299999999999</v>
          </cell>
          <cell r="D1102">
            <v>3.31</v>
          </cell>
          <cell r="E1102">
            <v>30.1</v>
          </cell>
        </row>
        <row r="1103">
          <cell r="B1103">
            <v>70.290000000000006</v>
          </cell>
          <cell r="C1103">
            <v>2.04</v>
          </cell>
          <cell r="D1103">
            <v>3.37</v>
          </cell>
          <cell r="E1103">
            <v>30.1</v>
          </cell>
        </row>
        <row r="1104">
          <cell r="B1104">
            <v>68.05</v>
          </cell>
          <cell r="C1104">
            <v>2.0466700000000002</v>
          </cell>
          <cell r="D1104">
            <v>3.40333</v>
          </cell>
          <cell r="E1104">
            <v>30.2</v>
          </cell>
        </row>
        <row r="1105">
          <cell r="B1105">
            <v>62.99</v>
          </cell>
          <cell r="C1105">
            <v>2.0533299999999999</v>
          </cell>
          <cell r="D1105">
            <v>3.4366699999999999</v>
          </cell>
          <cell r="E1105">
            <v>30.2</v>
          </cell>
        </row>
        <row r="1106">
          <cell r="B1106">
            <v>55.63</v>
          </cell>
          <cell r="C1106">
            <v>2.06</v>
          </cell>
          <cell r="D1106">
            <v>3.47</v>
          </cell>
          <cell r="E1106">
            <v>30.2</v>
          </cell>
        </row>
        <row r="1107">
          <cell r="B1107">
            <v>56.97</v>
          </cell>
          <cell r="C1107">
            <v>2.0666699999999998</v>
          </cell>
          <cell r="D1107">
            <v>3.49</v>
          </cell>
          <cell r="E1107">
            <v>30.3</v>
          </cell>
        </row>
        <row r="1108">
          <cell r="B1108">
            <v>58.52</v>
          </cell>
          <cell r="C1108">
            <v>2.0733299999999999</v>
          </cell>
          <cell r="D1108">
            <v>3.51</v>
          </cell>
          <cell r="E1108">
            <v>30.3</v>
          </cell>
        </row>
        <row r="1109">
          <cell r="B1109">
            <v>58</v>
          </cell>
          <cell r="C1109">
            <v>2.08</v>
          </cell>
          <cell r="D1109">
            <v>3.53</v>
          </cell>
          <cell r="E1109">
            <v>30.4</v>
          </cell>
        </row>
        <row r="1110">
          <cell r="B1110">
            <v>56.17</v>
          </cell>
          <cell r="C1110">
            <v>2.09667</v>
          </cell>
          <cell r="D1110">
            <v>3.57667</v>
          </cell>
          <cell r="E1110">
            <v>30.4</v>
          </cell>
        </row>
        <row r="1111">
          <cell r="B1111">
            <v>60.04</v>
          </cell>
          <cell r="C1111">
            <v>2.1133299999999999</v>
          </cell>
          <cell r="D1111">
            <v>3.6233300000000002</v>
          </cell>
          <cell r="E1111">
            <v>30.4</v>
          </cell>
        </row>
        <row r="1112">
          <cell r="B1112">
            <v>62.64</v>
          </cell>
          <cell r="C1112">
            <v>2.13</v>
          </cell>
          <cell r="D1112">
            <v>3.67</v>
          </cell>
          <cell r="E1112">
            <v>30.4</v>
          </cell>
        </row>
        <row r="1113">
          <cell r="B1113">
            <v>65.06</v>
          </cell>
          <cell r="C1113">
            <v>2.1366700000000001</v>
          </cell>
          <cell r="D1113">
            <v>3.6833300000000002</v>
          </cell>
          <cell r="E1113">
            <v>30.4</v>
          </cell>
        </row>
        <row r="1114">
          <cell r="B1114">
            <v>65.92</v>
          </cell>
          <cell r="C1114">
            <v>2.1433300000000002</v>
          </cell>
          <cell r="D1114">
            <v>3.6966700000000001</v>
          </cell>
          <cell r="E1114">
            <v>30.4</v>
          </cell>
        </row>
        <row r="1115">
          <cell r="B1115">
            <v>65.67</v>
          </cell>
          <cell r="C1115">
            <v>2.15</v>
          </cell>
          <cell r="D1115">
            <v>3.71</v>
          </cell>
          <cell r="E1115">
            <v>30.5</v>
          </cell>
        </row>
        <row r="1116">
          <cell r="B1116">
            <v>68.760000000000005</v>
          </cell>
          <cell r="C1116">
            <v>2.1666699999999999</v>
          </cell>
          <cell r="D1116">
            <v>3.7533300000000001</v>
          </cell>
          <cell r="E1116">
            <v>30.5</v>
          </cell>
        </row>
        <row r="1117">
          <cell r="B1117">
            <v>70.14</v>
          </cell>
          <cell r="C1117">
            <v>2.1833300000000002</v>
          </cell>
          <cell r="D1117">
            <v>3.7966700000000002</v>
          </cell>
          <cell r="E1117">
            <v>30.5</v>
          </cell>
        </row>
        <row r="1118">
          <cell r="B1118">
            <v>70.11</v>
          </cell>
          <cell r="C1118">
            <v>2.2000000000000002</v>
          </cell>
          <cell r="D1118">
            <v>3.84</v>
          </cell>
          <cell r="E1118">
            <v>30.6</v>
          </cell>
        </row>
        <row r="1119">
          <cell r="B1119">
            <v>69.069999999999993</v>
          </cell>
          <cell r="C1119">
            <v>2.2033299999999998</v>
          </cell>
          <cell r="D1119">
            <v>3.88</v>
          </cell>
          <cell r="E1119">
            <v>30.7</v>
          </cell>
        </row>
        <row r="1120">
          <cell r="B1120">
            <v>70.98</v>
          </cell>
          <cell r="C1120">
            <v>2.2066699999999999</v>
          </cell>
          <cell r="D1120">
            <v>3.92</v>
          </cell>
          <cell r="E1120">
            <v>30.7</v>
          </cell>
        </row>
        <row r="1121">
          <cell r="B1121">
            <v>72.849999999999994</v>
          </cell>
          <cell r="C1121">
            <v>2.21</v>
          </cell>
          <cell r="D1121">
            <v>3.96</v>
          </cell>
          <cell r="E1121">
            <v>30.7</v>
          </cell>
        </row>
        <row r="1122">
          <cell r="B1122">
            <v>73.03</v>
          </cell>
          <cell r="C1122">
            <v>2.23333</v>
          </cell>
          <cell r="D1122">
            <v>3.98</v>
          </cell>
          <cell r="E1122">
            <v>30.8</v>
          </cell>
        </row>
        <row r="1123">
          <cell r="B1123">
            <v>72.62</v>
          </cell>
          <cell r="C1123">
            <v>2.2566700000000002</v>
          </cell>
          <cell r="D1123">
            <v>4</v>
          </cell>
          <cell r="E1123">
            <v>30.8</v>
          </cell>
        </row>
        <row r="1124">
          <cell r="B1124">
            <v>74.17</v>
          </cell>
          <cell r="C1124">
            <v>2.2799999999999998</v>
          </cell>
          <cell r="D1124">
            <v>4.0199999999999996</v>
          </cell>
          <cell r="E1124">
            <v>30.9</v>
          </cell>
        </row>
        <row r="1125">
          <cell r="B1125">
            <v>76.45</v>
          </cell>
          <cell r="C1125">
            <v>2.2966700000000002</v>
          </cell>
          <cell r="D1125">
            <v>4.0733300000000003</v>
          </cell>
          <cell r="E1125">
            <v>30.9</v>
          </cell>
        </row>
        <row r="1126">
          <cell r="B1126">
            <v>77.39</v>
          </cell>
          <cell r="C1126">
            <v>2.3133300000000001</v>
          </cell>
          <cell r="D1126">
            <v>4.1266699999999998</v>
          </cell>
          <cell r="E1126">
            <v>30.9</v>
          </cell>
        </row>
        <row r="1127">
          <cell r="B1127">
            <v>78.8</v>
          </cell>
          <cell r="C1127">
            <v>2.33</v>
          </cell>
          <cell r="D1127">
            <v>4.18</v>
          </cell>
          <cell r="E1127">
            <v>30.9</v>
          </cell>
        </row>
        <row r="1128">
          <cell r="B1128">
            <v>79.94</v>
          </cell>
          <cell r="C1128">
            <v>2.34667</v>
          </cell>
          <cell r="D1128">
            <v>4.2300000000000004</v>
          </cell>
          <cell r="E1128">
            <v>30.9</v>
          </cell>
        </row>
        <row r="1129">
          <cell r="B1129">
            <v>80.72</v>
          </cell>
          <cell r="C1129">
            <v>2.3633299999999999</v>
          </cell>
          <cell r="D1129">
            <v>4.28</v>
          </cell>
          <cell r="E1129">
            <v>30.9</v>
          </cell>
        </row>
        <row r="1130">
          <cell r="B1130">
            <v>80.239999999999995</v>
          </cell>
          <cell r="C1130">
            <v>2.38</v>
          </cell>
          <cell r="D1130">
            <v>4.33</v>
          </cell>
          <cell r="E1130">
            <v>31</v>
          </cell>
        </row>
        <row r="1131">
          <cell r="B1131">
            <v>83.22</v>
          </cell>
          <cell r="C1131">
            <v>2.4</v>
          </cell>
          <cell r="D1131">
            <v>4.3766699999999998</v>
          </cell>
          <cell r="E1131">
            <v>31.1</v>
          </cell>
        </row>
        <row r="1132">
          <cell r="B1132">
            <v>82</v>
          </cell>
          <cell r="C1132">
            <v>2.42</v>
          </cell>
          <cell r="D1132">
            <v>4.42333</v>
          </cell>
          <cell r="E1132">
            <v>31</v>
          </cell>
        </row>
        <row r="1133">
          <cell r="B1133">
            <v>83.41</v>
          </cell>
          <cell r="C1133">
            <v>2.44</v>
          </cell>
          <cell r="D1133">
            <v>4.47</v>
          </cell>
          <cell r="E1133">
            <v>31.1</v>
          </cell>
        </row>
        <row r="1134">
          <cell r="B1134">
            <v>84.85</v>
          </cell>
          <cell r="C1134">
            <v>2.46</v>
          </cell>
          <cell r="D1134">
            <v>4.4966699999999999</v>
          </cell>
          <cell r="E1134">
            <v>31.1</v>
          </cell>
        </row>
        <row r="1135">
          <cell r="B1135">
            <v>85.44</v>
          </cell>
          <cell r="C1135">
            <v>2.48</v>
          </cell>
          <cell r="D1135">
            <v>4.5233299999999996</v>
          </cell>
          <cell r="E1135">
            <v>31.2</v>
          </cell>
        </row>
        <row r="1136">
          <cell r="B1136">
            <v>83.96</v>
          </cell>
          <cell r="C1136">
            <v>2.5</v>
          </cell>
          <cell r="D1136">
            <v>4.55</v>
          </cell>
          <cell r="E1136">
            <v>31.2</v>
          </cell>
        </row>
        <row r="1137">
          <cell r="B1137">
            <v>86.12</v>
          </cell>
          <cell r="C1137">
            <v>2.51667</v>
          </cell>
          <cell r="D1137">
            <v>4.5933299999999999</v>
          </cell>
          <cell r="E1137">
            <v>31.2</v>
          </cell>
        </row>
        <row r="1138">
          <cell r="B1138">
            <v>86.75</v>
          </cell>
          <cell r="C1138">
            <v>2.5333299999999999</v>
          </cell>
          <cell r="D1138">
            <v>4.6366699999999996</v>
          </cell>
          <cell r="E1138">
            <v>31.2</v>
          </cell>
        </row>
        <row r="1139">
          <cell r="B1139">
            <v>86.83</v>
          </cell>
          <cell r="C1139">
            <v>2.5499999999999998</v>
          </cell>
          <cell r="D1139">
            <v>4.68</v>
          </cell>
          <cell r="E1139">
            <v>31.3</v>
          </cell>
        </row>
        <row r="1140">
          <cell r="B1140">
            <v>87.97</v>
          </cell>
          <cell r="C1140">
            <v>2.57</v>
          </cell>
          <cell r="D1140">
            <v>4.7333299999999996</v>
          </cell>
          <cell r="E1140">
            <v>31.4</v>
          </cell>
        </row>
        <row r="1141">
          <cell r="B1141">
            <v>89.28</v>
          </cell>
          <cell r="C1141">
            <v>2.59</v>
          </cell>
          <cell r="D1141">
            <v>4.78667</v>
          </cell>
          <cell r="E1141">
            <v>31.4</v>
          </cell>
        </row>
        <row r="1142">
          <cell r="B1142">
            <v>85.04</v>
          </cell>
          <cell r="C1142">
            <v>2.61</v>
          </cell>
          <cell r="D1142">
            <v>4.84</v>
          </cell>
          <cell r="E1142">
            <v>31.6</v>
          </cell>
        </row>
        <row r="1143">
          <cell r="B1143">
            <v>84.91</v>
          </cell>
          <cell r="C1143">
            <v>2.6266699999999998</v>
          </cell>
          <cell r="D1143">
            <v>4.8866699999999996</v>
          </cell>
          <cell r="E1143">
            <v>31.6</v>
          </cell>
        </row>
        <row r="1144">
          <cell r="B1144">
            <v>86.49</v>
          </cell>
          <cell r="C1144">
            <v>2.6433300000000002</v>
          </cell>
          <cell r="D1144">
            <v>4.9333299999999998</v>
          </cell>
          <cell r="E1144">
            <v>31.6</v>
          </cell>
        </row>
        <row r="1145">
          <cell r="B1145">
            <v>89.38</v>
          </cell>
          <cell r="C1145">
            <v>2.66</v>
          </cell>
          <cell r="D1145">
            <v>4.9800000000000004</v>
          </cell>
          <cell r="E1145">
            <v>31.6</v>
          </cell>
        </row>
        <row r="1146">
          <cell r="B1146">
            <v>91.39</v>
          </cell>
          <cell r="C1146">
            <v>2.68</v>
          </cell>
          <cell r="D1146">
            <v>5.05</v>
          </cell>
          <cell r="E1146">
            <v>31.7</v>
          </cell>
        </row>
        <row r="1147">
          <cell r="B1147">
            <v>92.15</v>
          </cell>
          <cell r="C1147">
            <v>2.7</v>
          </cell>
          <cell r="D1147">
            <v>5.12</v>
          </cell>
          <cell r="E1147">
            <v>31.7</v>
          </cell>
        </row>
        <row r="1148">
          <cell r="B1148">
            <v>91.73</v>
          </cell>
          <cell r="C1148">
            <v>2.72</v>
          </cell>
          <cell r="D1148">
            <v>5.19</v>
          </cell>
          <cell r="E1148">
            <v>31.8</v>
          </cell>
        </row>
        <row r="1149">
          <cell r="B1149">
            <v>93.32</v>
          </cell>
          <cell r="C1149">
            <v>2.74</v>
          </cell>
          <cell r="D1149">
            <v>5.24</v>
          </cell>
          <cell r="E1149">
            <v>31.8</v>
          </cell>
        </row>
        <row r="1150">
          <cell r="B1150">
            <v>92.69</v>
          </cell>
          <cell r="C1150">
            <v>2.76</v>
          </cell>
          <cell r="D1150">
            <v>5.29</v>
          </cell>
          <cell r="E1150">
            <v>32</v>
          </cell>
        </row>
        <row r="1151">
          <cell r="B1151">
            <v>88.88</v>
          </cell>
          <cell r="C1151">
            <v>2.78</v>
          </cell>
          <cell r="D1151">
            <v>5.34</v>
          </cell>
          <cell r="E1151">
            <v>32.1</v>
          </cell>
        </row>
        <row r="1152">
          <cell r="B1152">
            <v>91.6</v>
          </cell>
          <cell r="C1152">
            <v>2.7966700000000002</v>
          </cell>
          <cell r="D1152">
            <v>5.38</v>
          </cell>
          <cell r="E1152">
            <v>32.299999999999997</v>
          </cell>
        </row>
        <row r="1153">
          <cell r="B1153">
            <v>86.78</v>
          </cell>
          <cell r="C1153">
            <v>2.8133300000000001</v>
          </cell>
          <cell r="D1153">
            <v>5.42</v>
          </cell>
          <cell r="E1153">
            <v>32.299999999999997</v>
          </cell>
        </row>
        <row r="1154">
          <cell r="B1154">
            <v>86.06</v>
          </cell>
          <cell r="C1154">
            <v>2.83</v>
          </cell>
          <cell r="D1154">
            <v>5.46</v>
          </cell>
          <cell r="E1154">
            <v>32.4</v>
          </cell>
        </row>
        <row r="1155">
          <cell r="B1155">
            <v>85.84</v>
          </cell>
          <cell r="C1155">
            <v>2.85</v>
          </cell>
          <cell r="D1155">
            <v>5.4766700000000004</v>
          </cell>
          <cell r="E1155">
            <v>32.5</v>
          </cell>
        </row>
        <row r="1156">
          <cell r="B1156">
            <v>80.650000000000006</v>
          </cell>
          <cell r="C1156">
            <v>2.87</v>
          </cell>
          <cell r="D1156">
            <v>5.4933300000000003</v>
          </cell>
          <cell r="E1156">
            <v>32.700000000000003</v>
          </cell>
        </row>
        <row r="1157">
          <cell r="B1157">
            <v>77.81</v>
          </cell>
          <cell r="C1157">
            <v>2.89</v>
          </cell>
          <cell r="D1157">
            <v>5.51</v>
          </cell>
          <cell r="E1157">
            <v>32.700000000000003</v>
          </cell>
        </row>
        <row r="1158">
          <cell r="B1158">
            <v>77.13</v>
          </cell>
          <cell r="C1158">
            <v>2.8833299999999999</v>
          </cell>
          <cell r="D1158">
            <v>5.5233299999999996</v>
          </cell>
          <cell r="E1158">
            <v>32.9</v>
          </cell>
        </row>
        <row r="1159">
          <cell r="B1159">
            <v>80.989999999999995</v>
          </cell>
          <cell r="C1159">
            <v>2.8766699999999998</v>
          </cell>
          <cell r="D1159">
            <v>5.53667</v>
          </cell>
          <cell r="E1159">
            <v>32.9</v>
          </cell>
        </row>
        <row r="1160">
          <cell r="B1160">
            <v>81.33</v>
          </cell>
          <cell r="C1160">
            <v>2.87</v>
          </cell>
          <cell r="D1160">
            <v>5.55</v>
          </cell>
          <cell r="E1160">
            <v>32.9</v>
          </cell>
        </row>
        <row r="1161">
          <cell r="B1161">
            <v>84.45</v>
          </cell>
          <cell r="C1161">
            <v>2.88</v>
          </cell>
          <cell r="D1161">
            <v>5.5166700000000004</v>
          </cell>
          <cell r="E1161">
            <v>32.9</v>
          </cell>
        </row>
        <row r="1162">
          <cell r="B1162">
            <v>87.36</v>
          </cell>
          <cell r="C1162">
            <v>2.89</v>
          </cell>
          <cell r="D1162">
            <v>5.4833299999999996</v>
          </cell>
          <cell r="E1162">
            <v>32.9</v>
          </cell>
        </row>
        <row r="1163">
          <cell r="B1163">
            <v>89.42</v>
          </cell>
          <cell r="C1163">
            <v>2.9</v>
          </cell>
          <cell r="D1163">
            <v>5.45</v>
          </cell>
          <cell r="E1163">
            <v>33</v>
          </cell>
        </row>
        <row r="1164">
          <cell r="B1164">
            <v>90.96</v>
          </cell>
          <cell r="C1164">
            <v>2.9</v>
          </cell>
          <cell r="D1164">
            <v>5.41</v>
          </cell>
          <cell r="E1164">
            <v>33.1</v>
          </cell>
        </row>
        <row r="1165">
          <cell r="B1165">
            <v>92.59</v>
          </cell>
          <cell r="C1165">
            <v>2.9</v>
          </cell>
          <cell r="D1165">
            <v>5.37</v>
          </cell>
          <cell r="E1165">
            <v>33.200000000000003</v>
          </cell>
        </row>
        <row r="1166">
          <cell r="B1166">
            <v>91.43</v>
          </cell>
          <cell r="C1166">
            <v>2.9</v>
          </cell>
          <cell r="D1166">
            <v>5.33</v>
          </cell>
          <cell r="E1166">
            <v>33.299999999999997</v>
          </cell>
        </row>
        <row r="1167">
          <cell r="B1167">
            <v>93.01</v>
          </cell>
          <cell r="C1167">
            <v>2.9066700000000001</v>
          </cell>
          <cell r="D1167">
            <v>5.32</v>
          </cell>
          <cell r="E1167">
            <v>33.4</v>
          </cell>
        </row>
        <row r="1168">
          <cell r="B1168">
            <v>94.49</v>
          </cell>
          <cell r="C1168">
            <v>2.9133300000000002</v>
          </cell>
          <cell r="D1168">
            <v>5.31</v>
          </cell>
          <cell r="E1168">
            <v>33.5</v>
          </cell>
        </row>
        <row r="1169">
          <cell r="B1169">
            <v>95.81</v>
          </cell>
          <cell r="C1169">
            <v>2.92</v>
          </cell>
          <cell r="D1169">
            <v>5.3</v>
          </cell>
          <cell r="E1169">
            <v>33.6</v>
          </cell>
        </row>
        <row r="1170">
          <cell r="B1170">
            <v>95.66</v>
          </cell>
          <cell r="C1170">
            <v>2.92</v>
          </cell>
          <cell r="D1170">
            <v>5.31</v>
          </cell>
          <cell r="E1170">
            <v>33.700000000000003</v>
          </cell>
        </row>
        <row r="1171">
          <cell r="B1171">
            <v>92.66</v>
          </cell>
          <cell r="C1171">
            <v>2.92</v>
          </cell>
          <cell r="D1171">
            <v>5.32</v>
          </cell>
          <cell r="E1171">
            <v>33.799999999999997</v>
          </cell>
        </row>
        <row r="1172">
          <cell r="B1172">
            <v>95.3</v>
          </cell>
          <cell r="C1172">
            <v>2.92</v>
          </cell>
          <cell r="D1172">
            <v>5.33</v>
          </cell>
          <cell r="E1172">
            <v>33.9</v>
          </cell>
        </row>
        <row r="1173">
          <cell r="B1173">
            <v>95.04</v>
          </cell>
          <cell r="C1173">
            <v>2.93</v>
          </cell>
          <cell r="D1173">
            <v>5.3666700000000001</v>
          </cell>
          <cell r="E1173">
            <v>34.1</v>
          </cell>
        </row>
        <row r="1174">
          <cell r="B1174">
            <v>90.75</v>
          </cell>
          <cell r="C1174">
            <v>2.94</v>
          </cell>
          <cell r="D1174">
            <v>5.4033300000000004</v>
          </cell>
          <cell r="E1174">
            <v>34.200000000000003</v>
          </cell>
        </row>
        <row r="1175">
          <cell r="B1175">
            <v>89.09</v>
          </cell>
          <cell r="C1175">
            <v>2.95</v>
          </cell>
          <cell r="D1175">
            <v>5.44</v>
          </cell>
          <cell r="E1175">
            <v>34.299999999999997</v>
          </cell>
        </row>
        <row r="1176">
          <cell r="B1176">
            <v>95.67</v>
          </cell>
          <cell r="C1176">
            <v>2.96333</v>
          </cell>
          <cell r="D1176">
            <v>5.4833299999999996</v>
          </cell>
          <cell r="E1176">
            <v>34.4</v>
          </cell>
        </row>
        <row r="1177">
          <cell r="B1177">
            <v>97.87</v>
          </cell>
          <cell r="C1177">
            <v>2.9766699999999999</v>
          </cell>
          <cell r="D1177">
            <v>5.5266700000000002</v>
          </cell>
          <cell r="E1177">
            <v>34.5</v>
          </cell>
        </row>
        <row r="1178">
          <cell r="B1178">
            <v>100.5</v>
          </cell>
          <cell r="C1178">
            <v>2.99</v>
          </cell>
          <cell r="D1178">
            <v>5.57</v>
          </cell>
          <cell r="E1178">
            <v>34.700000000000003</v>
          </cell>
        </row>
        <row r="1179">
          <cell r="B1179">
            <v>100.3</v>
          </cell>
          <cell r="C1179">
            <v>3.0033300000000001</v>
          </cell>
          <cell r="D1179">
            <v>5.6</v>
          </cell>
          <cell r="E1179">
            <v>34.9</v>
          </cell>
        </row>
        <row r="1180">
          <cell r="B1180">
            <v>98.11</v>
          </cell>
          <cell r="C1180">
            <v>3.01667</v>
          </cell>
          <cell r="D1180">
            <v>5.63</v>
          </cell>
          <cell r="E1180">
            <v>35</v>
          </cell>
        </row>
        <row r="1181">
          <cell r="B1181">
            <v>101.3</v>
          </cell>
          <cell r="C1181">
            <v>3.03</v>
          </cell>
          <cell r="D1181">
            <v>5.66</v>
          </cell>
          <cell r="E1181">
            <v>35.1</v>
          </cell>
        </row>
        <row r="1182">
          <cell r="B1182">
            <v>103.8</v>
          </cell>
          <cell r="C1182">
            <v>3.0433300000000001</v>
          </cell>
          <cell r="D1182">
            <v>5.6933299999999996</v>
          </cell>
          <cell r="E1182">
            <v>35.299999999999997</v>
          </cell>
        </row>
        <row r="1183">
          <cell r="B1183">
            <v>105.4</v>
          </cell>
          <cell r="C1183">
            <v>3.05667</v>
          </cell>
          <cell r="D1183">
            <v>5.7266700000000004</v>
          </cell>
          <cell r="E1183">
            <v>35.4</v>
          </cell>
        </row>
        <row r="1184">
          <cell r="B1184">
            <v>106.5</v>
          </cell>
          <cell r="C1184">
            <v>3.07</v>
          </cell>
          <cell r="D1184">
            <v>5.76</v>
          </cell>
          <cell r="E1184">
            <v>35.5</v>
          </cell>
        </row>
        <row r="1185">
          <cell r="B1185">
            <v>102</v>
          </cell>
          <cell r="C1185">
            <v>3.08</v>
          </cell>
          <cell r="D1185">
            <v>5.78</v>
          </cell>
          <cell r="E1185">
            <v>35.6</v>
          </cell>
        </row>
        <row r="1186">
          <cell r="B1186">
            <v>101.5</v>
          </cell>
          <cell r="C1186">
            <v>3.09</v>
          </cell>
          <cell r="D1186">
            <v>5.8</v>
          </cell>
          <cell r="E1186">
            <v>35.799999999999997</v>
          </cell>
        </row>
        <row r="1187">
          <cell r="B1187">
            <v>99.3</v>
          </cell>
          <cell r="C1187">
            <v>3.1</v>
          </cell>
          <cell r="D1187">
            <v>5.82</v>
          </cell>
          <cell r="E1187">
            <v>36.1</v>
          </cell>
        </row>
        <row r="1188">
          <cell r="B1188">
            <v>101.3</v>
          </cell>
          <cell r="C1188">
            <v>3.11</v>
          </cell>
          <cell r="D1188">
            <v>5.82667</v>
          </cell>
          <cell r="E1188">
            <v>36.299999999999997</v>
          </cell>
        </row>
        <row r="1189">
          <cell r="B1189">
            <v>104.6</v>
          </cell>
          <cell r="C1189">
            <v>3.12</v>
          </cell>
          <cell r="D1189">
            <v>5.8333300000000001</v>
          </cell>
          <cell r="E1189">
            <v>36.4</v>
          </cell>
        </row>
        <row r="1190">
          <cell r="B1190">
            <v>99.14</v>
          </cell>
          <cell r="C1190">
            <v>3.13</v>
          </cell>
          <cell r="D1190">
            <v>5.84</v>
          </cell>
          <cell r="E1190">
            <v>36.6</v>
          </cell>
        </row>
        <row r="1191">
          <cell r="B1191">
            <v>94.71</v>
          </cell>
          <cell r="C1191">
            <v>3.1366700000000001</v>
          </cell>
          <cell r="D1191">
            <v>5.8566700000000003</v>
          </cell>
          <cell r="E1191">
            <v>36.799999999999997</v>
          </cell>
        </row>
        <row r="1192">
          <cell r="B1192">
            <v>94.18</v>
          </cell>
          <cell r="C1192">
            <v>3.1433300000000002</v>
          </cell>
          <cell r="D1192">
            <v>5.8733300000000002</v>
          </cell>
          <cell r="E1192">
            <v>37</v>
          </cell>
        </row>
        <row r="1193">
          <cell r="B1193">
            <v>94.51</v>
          </cell>
          <cell r="C1193">
            <v>3.15</v>
          </cell>
          <cell r="D1193">
            <v>5.89</v>
          </cell>
          <cell r="E1193">
            <v>37.1</v>
          </cell>
        </row>
        <row r="1194">
          <cell r="B1194">
            <v>95.52</v>
          </cell>
          <cell r="C1194">
            <v>3.15333</v>
          </cell>
          <cell r="D1194">
            <v>5.8533299999999997</v>
          </cell>
          <cell r="E1194">
            <v>37.299999999999997</v>
          </cell>
        </row>
        <row r="1195">
          <cell r="B1195">
            <v>96.21</v>
          </cell>
          <cell r="C1195">
            <v>3.1566700000000001</v>
          </cell>
          <cell r="D1195">
            <v>5.8166700000000002</v>
          </cell>
          <cell r="E1195">
            <v>37.5</v>
          </cell>
        </row>
        <row r="1196">
          <cell r="B1196">
            <v>91.11</v>
          </cell>
          <cell r="C1196">
            <v>3.16</v>
          </cell>
          <cell r="D1196">
            <v>5.78</v>
          </cell>
          <cell r="E1196">
            <v>37.700000000000003</v>
          </cell>
        </row>
        <row r="1197">
          <cell r="B1197">
            <v>90.31</v>
          </cell>
          <cell r="C1197">
            <v>3.1633300000000002</v>
          </cell>
          <cell r="D1197">
            <v>5.73</v>
          </cell>
          <cell r="E1197">
            <v>37.799999999999997</v>
          </cell>
        </row>
        <row r="1198">
          <cell r="B1198">
            <v>87.16</v>
          </cell>
          <cell r="C1198">
            <v>3.1666699999999999</v>
          </cell>
          <cell r="D1198">
            <v>5.68</v>
          </cell>
          <cell r="E1198">
            <v>38</v>
          </cell>
        </row>
        <row r="1199">
          <cell r="B1199">
            <v>88.65</v>
          </cell>
          <cell r="C1199">
            <v>3.17</v>
          </cell>
          <cell r="D1199">
            <v>5.63</v>
          </cell>
          <cell r="E1199">
            <v>38.200000000000003</v>
          </cell>
        </row>
        <row r="1200">
          <cell r="B1200">
            <v>85.95</v>
          </cell>
          <cell r="C1200">
            <v>3.17333</v>
          </cell>
          <cell r="D1200">
            <v>5.5933299999999999</v>
          </cell>
          <cell r="E1200">
            <v>38.5</v>
          </cell>
        </row>
        <row r="1201">
          <cell r="B1201">
            <v>76.06</v>
          </cell>
          <cell r="C1201">
            <v>3.1766700000000001</v>
          </cell>
          <cell r="D1201">
            <v>5.5566700000000004</v>
          </cell>
          <cell r="E1201">
            <v>38.6</v>
          </cell>
        </row>
        <row r="1202">
          <cell r="B1202">
            <v>75.59</v>
          </cell>
          <cell r="C1202">
            <v>3.18</v>
          </cell>
          <cell r="D1202">
            <v>5.52</v>
          </cell>
          <cell r="E1202">
            <v>38.799999999999997</v>
          </cell>
        </row>
        <row r="1203">
          <cell r="B1203">
            <v>75.72</v>
          </cell>
          <cell r="C1203">
            <v>3.1833300000000002</v>
          </cell>
          <cell r="D1203">
            <v>5.4666699999999997</v>
          </cell>
          <cell r="E1203">
            <v>39</v>
          </cell>
        </row>
        <row r="1204">
          <cell r="B1204">
            <v>77.92</v>
          </cell>
          <cell r="C1204">
            <v>3.1866699999999999</v>
          </cell>
          <cell r="D1204">
            <v>5.4133300000000002</v>
          </cell>
          <cell r="E1204">
            <v>39</v>
          </cell>
        </row>
        <row r="1205">
          <cell r="B1205">
            <v>82.58</v>
          </cell>
          <cell r="C1205">
            <v>3.19</v>
          </cell>
          <cell r="D1205">
            <v>5.36</v>
          </cell>
          <cell r="E1205">
            <v>39.200000000000003</v>
          </cell>
        </row>
        <row r="1206">
          <cell r="B1206">
            <v>84.37</v>
          </cell>
          <cell r="C1206">
            <v>3.17333</v>
          </cell>
          <cell r="D1206">
            <v>5.2833300000000003</v>
          </cell>
          <cell r="E1206">
            <v>39.4</v>
          </cell>
        </row>
        <row r="1207">
          <cell r="B1207">
            <v>84.28</v>
          </cell>
          <cell r="C1207">
            <v>3.1566700000000001</v>
          </cell>
          <cell r="D1207">
            <v>5.2066699999999999</v>
          </cell>
          <cell r="E1207">
            <v>39.6</v>
          </cell>
        </row>
        <row r="1208">
          <cell r="B1208">
            <v>90.05</v>
          </cell>
          <cell r="C1208">
            <v>3.14</v>
          </cell>
          <cell r="D1208">
            <v>5.13</v>
          </cell>
          <cell r="E1208">
            <v>39.799999999999997</v>
          </cell>
        </row>
        <row r="1209">
          <cell r="B1209">
            <v>93.49</v>
          </cell>
          <cell r="C1209">
            <v>3.13</v>
          </cell>
          <cell r="D1209">
            <v>5.16</v>
          </cell>
          <cell r="E1209">
            <v>39.799999999999997</v>
          </cell>
        </row>
        <row r="1210">
          <cell r="B1210">
            <v>97.11</v>
          </cell>
          <cell r="C1210">
            <v>3.12</v>
          </cell>
          <cell r="D1210">
            <v>5.19</v>
          </cell>
          <cell r="E1210">
            <v>39.9</v>
          </cell>
        </row>
        <row r="1211">
          <cell r="B1211">
            <v>99.6</v>
          </cell>
          <cell r="C1211">
            <v>3.11</v>
          </cell>
          <cell r="D1211">
            <v>5.22</v>
          </cell>
          <cell r="E1211">
            <v>40</v>
          </cell>
        </row>
        <row r="1212">
          <cell r="B1212">
            <v>103</v>
          </cell>
          <cell r="C1212">
            <v>3.1066699999999998</v>
          </cell>
          <cell r="D1212">
            <v>5.2533300000000001</v>
          </cell>
          <cell r="E1212">
            <v>40.1</v>
          </cell>
        </row>
        <row r="1213">
          <cell r="B1213">
            <v>101.6</v>
          </cell>
          <cell r="C1213">
            <v>3.1033300000000001</v>
          </cell>
          <cell r="D1213">
            <v>5.28667</v>
          </cell>
          <cell r="E1213">
            <v>40.299999999999997</v>
          </cell>
        </row>
        <row r="1214">
          <cell r="B1214">
            <v>99.72</v>
          </cell>
          <cell r="C1214">
            <v>3.1</v>
          </cell>
          <cell r="D1214">
            <v>5.32</v>
          </cell>
          <cell r="E1214">
            <v>40.6</v>
          </cell>
        </row>
        <row r="1215">
          <cell r="B1215">
            <v>99</v>
          </cell>
          <cell r="C1215">
            <v>3.09667</v>
          </cell>
          <cell r="D1215">
            <v>5.3566700000000003</v>
          </cell>
          <cell r="E1215">
            <v>40.700000000000003</v>
          </cell>
        </row>
        <row r="1216">
          <cell r="B1216">
            <v>97.24</v>
          </cell>
          <cell r="C1216">
            <v>3.0933299999999999</v>
          </cell>
          <cell r="D1216">
            <v>5.3933299999999997</v>
          </cell>
          <cell r="E1216">
            <v>40.799999999999997</v>
          </cell>
        </row>
        <row r="1217">
          <cell r="B1217">
            <v>99.4</v>
          </cell>
          <cell r="C1217">
            <v>3.09</v>
          </cell>
          <cell r="D1217">
            <v>5.43</v>
          </cell>
          <cell r="E1217">
            <v>40.799999999999997</v>
          </cell>
        </row>
        <row r="1218">
          <cell r="B1218">
            <v>97.29</v>
          </cell>
          <cell r="C1218">
            <v>3.0833300000000001</v>
          </cell>
          <cell r="D1218">
            <v>5.52</v>
          </cell>
          <cell r="E1218">
            <v>40.9</v>
          </cell>
        </row>
        <row r="1219">
          <cell r="B1219">
            <v>92.78</v>
          </cell>
          <cell r="C1219">
            <v>3.07667</v>
          </cell>
          <cell r="D1219">
            <v>5.61</v>
          </cell>
          <cell r="E1219">
            <v>40.9</v>
          </cell>
        </row>
        <row r="1220">
          <cell r="B1220">
            <v>99.17</v>
          </cell>
          <cell r="C1220">
            <v>3.07</v>
          </cell>
          <cell r="D1220">
            <v>5.7</v>
          </cell>
          <cell r="E1220">
            <v>41.1</v>
          </cell>
        </row>
        <row r="1221">
          <cell r="B1221">
            <v>103.3</v>
          </cell>
          <cell r="C1221">
            <v>3.07</v>
          </cell>
          <cell r="D1221">
            <v>5.7366700000000002</v>
          </cell>
          <cell r="E1221">
            <v>41.1</v>
          </cell>
        </row>
        <row r="1222">
          <cell r="B1222">
            <v>105.2</v>
          </cell>
          <cell r="C1222">
            <v>3.07</v>
          </cell>
          <cell r="D1222">
            <v>5.7733299999999996</v>
          </cell>
          <cell r="E1222">
            <v>41.3</v>
          </cell>
        </row>
        <row r="1223">
          <cell r="B1223">
            <v>107.7</v>
          </cell>
          <cell r="C1223">
            <v>3.07</v>
          </cell>
          <cell r="D1223">
            <v>5.81</v>
          </cell>
          <cell r="E1223">
            <v>41.4</v>
          </cell>
        </row>
        <row r="1224">
          <cell r="B1224">
            <v>108.8</v>
          </cell>
          <cell r="C1224">
            <v>3.07</v>
          </cell>
          <cell r="D1224">
            <v>5.8633300000000004</v>
          </cell>
          <cell r="E1224">
            <v>41.5</v>
          </cell>
        </row>
        <row r="1225">
          <cell r="B1225">
            <v>107.7</v>
          </cell>
          <cell r="C1225">
            <v>3.07</v>
          </cell>
          <cell r="D1225">
            <v>5.9166699999999999</v>
          </cell>
          <cell r="E1225">
            <v>41.6</v>
          </cell>
        </row>
        <row r="1226">
          <cell r="B1226">
            <v>108</v>
          </cell>
          <cell r="C1226">
            <v>3.07</v>
          </cell>
          <cell r="D1226">
            <v>5.97</v>
          </cell>
          <cell r="E1226">
            <v>41.7</v>
          </cell>
        </row>
        <row r="1227">
          <cell r="B1227">
            <v>107.2</v>
          </cell>
          <cell r="C1227">
            <v>3.0733299999999999</v>
          </cell>
          <cell r="D1227">
            <v>6.0266700000000002</v>
          </cell>
          <cell r="E1227">
            <v>41.9</v>
          </cell>
        </row>
        <row r="1228">
          <cell r="B1228">
            <v>111</v>
          </cell>
          <cell r="C1228">
            <v>3.07667</v>
          </cell>
          <cell r="D1228">
            <v>6.0833300000000001</v>
          </cell>
          <cell r="E1228">
            <v>42</v>
          </cell>
        </row>
        <row r="1229">
          <cell r="B1229">
            <v>109.4</v>
          </cell>
          <cell r="C1229">
            <v>3.08</v>
          </cell>
          <cell r="D1229">
            <v>6.14</v>
          </cell>
          <cell r="E1229">
            <v>42.1</v>
          </cell>
        </row>
        <row r="1230">
          <cell r="B1230">
            <v>109.6</v>
          </cell>
          <cell r="C1230">
            <v>3.1033300000000001</v>
          </cell>
          <cell r="D1230">
            <v>6.2333299999999996</v>
          </cell>
          <cell r="E1230">
            <v>42.3</v>
          </cell>
        </row>
        <row r="1231">
          <cell r="B1231">
            <v>115.1</v>
          </cell>
          <cell r="C1231">
            <v>3.1266699999999998</v>
          </cell>
          <cell r="D1231">
            <v>6.32667</v>
          </cell>
          <cell r="E1231">
            <v>42.4</v>
          </cell>
        </row>
        <row r="1232">
          <cell r="B1232">
            <v>117.5</v>
          </cell>
          <cell r="C1232">
            <v>3.15</v>
          </cell>
          <cell r="D1232">
            <v>6.42</v>
          </cell>
          <cell r="E1232">
            <v>42.5</v>
          </cell>
        </row>
        <row r="1233">
          <cell r="B1233">
            <v>118.4</v>
          </cell>
          <cell r="C1233">
            <v>3.1566700000000001</v>
          </cell>
          <cell r="D1233">
            <v>6.5466699999999998</v>
          </cell>
          <cell r="E1233">
            <v>42.6</v>
          </cell>
        </row>
        <row r="1234">
          <cell r="B1234">
            <v>114.2</v>
          </cell>
          <cell r="C1234">
            <v>3.1633300000000002</v>
          </cell>
          <cell r="D1234">
            <v>6.67333</v>
          </cell>
          <cell r="E1234">
            <v>42.9</v>
          </cell>
        </row>
        <row r="1235">
          <cell r="B1235">
            <v>112.4</v>
          </cell>
          <cell r="C1235">
            <v>3.17</v>
          </cell>
          <cell r="D1235">
            <v>6.8</v>
          </cell>
          <cell r="E1235">
            <v>43.3</v>
          </cell>
        </row>
        <row r="1236">
          <cell r="B1236">
            <v>110.3</v>
          </cell>
          <cell r="C1236">
            <v>3.1866699999999999</v>
          </cell>
          <cell r="D1236">
            <v>6.9433299999999996</v>
          </cell>
          <cell r="E1236">
            <v>43.6</v>
          </cell>
        </row>
        <row r="1237">
          <cell r="B1237">
            <v>107.2</v>
          </cell>
          <cell r="C1237">
            <v>3.2033299999999998</v>
          </cell>
          <cell r="D1237">
            <v>7.0866699999999998</v>
          </cell>
          <cell r="E1237">
            <v>43.9</v>
          </cell>
        </row>
        <row r="1238">
          <cell r="B1238">
            <v>104.8</v>
          </cell>
          <cell r="C1238">
            <v>3.22</v>
          </cell>
          <cell r="D1238">
            <v>7.23</v>
          </cell>
          <cell r="E1238">
            <v>44.2</v>
          </cell>
        </row>
        <row r="1239">
          <cell r="B1239">
            <v>105.8</v>
          </cell>
          <cell r="C1239">
            <v>3.2366700000000002</v>
          </cell>
          <cell r="D1239">
            <v>7.3833299999999999</v>
          </cell>
          <cell r="E1239">
            <v>44.3</v>
          </cell>
        </row>
        <row r="1240">
          <cell r="B1240">
            <v>103.8</v>
          </cell>
          <cell r="C1240">
            <v>3.2533300000000001</v>
          </cell>
          <cell r="D1240">
            <v>7.53667</v>
          </cell>
          <cell r="E1240">
            <v>45.1</v>
          </cell>
        </row>
        <row r="1241">
          <cell r="B1241">
            <v>105.6</v>
          </cell>
          <cell r="C1241">
            <v>3.27</v>
          </cell>
          <cell r="D1241">
            <v>7.69</v>
          </cell>
          <cell r="E1241">
            <v>45.2</v>
          </cell>
        </row>
        <row r="1242">
          <cell r="B1242">
            <v>109.8</v>
          </cell>
          <cell r="C1242">
            <v>3.30667</v>
          </cell>
          <cell r="D1242">
            <v>7.8466699999999996</v>
          </cell>
          <cell r="E1242">
            <v>45.6</v>
          </cell>
        </row>
        <row r="1243">
          <cell r="B1243">
            <v>102</v>
          </cell>
          <cell r="C1243">
            <v>3.3433299999999999</v>
          </cell>
          <cell r="D1243">
            <v>8.0033300000000001</v>
          </cell>
          <cell r="E1243">
            <v>45.9</v>
          </cell>
        </row>
        <row r="1244">
          <cell r="B1244">
            <v>94.78</v>
          </cell>
          <cell r="C1244">
            <v>3.38</v>
          </cell>
          <cell r="D1244">
            <v>8.16</v>
          </cell>
          <cell r="E1244">
            <v>46.2</v>
          </cell>
        </row>
        <row r="1245">
          <cell r="B1245">
            <v>96.11</v>
          </cell>
          <cell r="C1245">
            <v>3.4</v>
          </cell>
          <cell r="D1245">
            <v>8.2266700000000004</v>
          </cell>
          <cell r="E1245">
            <v>46.6</v>
          </cell>
        </row>
        <row r="1246">
          <cell r="B1246">
            <v>93.45</v>
          </cell>
          <cell r="C1246">
            <v>3.42</v>
          </cell>
          <cell r="D1246">
            <v>8.2933299999999992</v>
          </cell>
          <cell r="E1246">
            <v>47.2</v>
          </cell>
        </row>
        <row r="1247">
          <cell r="B1247">
            <v>97.44</v>
          </cell>
          <cell r="C1247">
            <v>3.44</v>
          </cell>
          <cell r="D1247">
            <v>8.36</v>
          </cell>
          <cell r="E1247">
            <v>47.8</v>
          </cell>
        </row>
        <row r="1248">
          <cell r="B1248">
            <v>92.46</v>
          </cell>
          <cell r="C1248">
            <v>3.46</v>
          </cell>
          <cell r="D1248">
            <v>8.4866700000000002</v>
          </cell>
          <cell r="E1248">
            <v>48</v>
          </cell>
        </row>
        <row r="1249">
          <cell r="B1249">
            <v>89.67</v>
          </cell>
          <cell r="C1249">
            <v>3.48</v>
          </cell>
          <cell r="D1249">
            <v>8.6133299999999995</v>
          </cell>
          <cell r="E1249">
            <v>48.6</v>
          </cell>
        </row>
        <row r="1250">
          <cell r="B1250">
            <v>89.79</v>
          </cell>
          <cell r="C1250">
            <v>3.5</v>
          </cell>
          <cell r="D1250">
            <v>8.74</v>
          </cell>
          <cell r="E1250">
            <v>49</v>
          </cell>
        </row>
        <row r="1251">
          <cell r="B1251">
            <v>79.31</v>
          </cell>
          <cell r="C1251">
            <v>3.53</v>
          </cell>
          <cell r="D1251">
            <v>8.8633299999999995</v>
          </cell>
          <cell r="E1251">
            <v>49.4</v>
          </cell>
        </row>
        <row r="1252">
          <cell r="B1252">
            <v>76.03</v>
          </cell>
          <cell r="C1252">
            <v>3.56</v>
          </cell>
          <cell r="D1252">
            <v>8.9866700000000002</v>
          </cell>
          <cell r="E1252">
            <v>50</v>
          </cell>
        </row>
        <row r="1253">
          <cell r="B1253">
            <v>68.12</v>
          </cell>
          <cell r="C1253">
            <v>3.59</v>
          </cell>
          <cell r="D1253">
            <v>9.11</v>
          </cell>
          <cell r="E1253">
            <v>50.6</v>
          </cell>
        </row>
        <row r="1254">
          <cell r="B1254">
            <v>69.44</v>
          </cell>
          <cell r="C1254">
            <v>3.5933299999999999</v>
          </cell>
          <cell r="D1254">
            <v>9.0366700000000009</v>
          </cell>
          <cell r="E1254">
            <v>51.1</v>
          </cell>
        </row>
        <row r="1255">
          <cell r="B1255">
            <v>71.739999999999995</v>
          </cell>
          <cell r="C1255">
            <v>3.59667</v>
          </cell>
          <cell r="D1255">
            <v>8.9633299999999991</v>
          </cell>
          <cell r="E1255">
            <v>51.5</v>
          </cell>
        </row>
        <row r="1256">
          <cell r="B1256">
            <v>67.069999999999993</v>
          </cell>
          <cell r="C1256">
            <v>3.6</v>
          </cell>
          <cell r="D1256">
            <v>8.89</v>
          </cell>
          <cell r="E1256">
            <v>51.9</v>
          </cell>
        </row>
        <row r="1257">
          <cell r="B1257">
            <v>72.56</v>
          </cell>
          <cell r="C1257">
            <v>3.6233300000000002</v>
          </cell>
          <cell r="D1257">
            <v>8.7433300000000003</v>
          </cell>
          <cell r="E1257">
            <v>52.1</v>
          </cell>
        </row>
        <row r="1258">
          <cell r="B1258">
            <v>80.099999999999994</v>
          </cell>
          <cell r="C1258">
            <v>3.6466699999999999</v>
          </cell>
          <cell r="D1258">
            <v>8.5966699999999996</v>
          </cell>
          <cell r="E1258">
            <v>52.5</v>
          </cell>
        </row>
        <row r="1259">
          <cell r="B1259">
            <v>83.78</v>
          </cell>
          <cell r="C1259">
            <v>3.67</v>
          </cell>
          <cell r="D1259">
            <v>8.4499999999999993</v>
          </cell>
          <cell r="E1259">
            <v>52.7</v>
          </cell>
        </row>
        <row r="1260">
          <cell r="B1260">
            <v>84.72</v>
          </cell>
          <cell r="C1260">
            <v>3.6833300000000002</v>
          </cell>
          <cell r="D1260">
            <v>8.2866700000000009</v>
          </cell>
          <cell r="E1260">
            <v>52.9</v>
          </cell>
        </row>
        <row r="1261">
          <cell r="B1261">
            <v>90.1</v>
          </cell>
          <cell r="C1261">
            <v>3.6966700000000001</v>
          </cell>
          <cell r="D1261">
            <v>8.1233299999999993</v>
          </cell>
          <cell r="E1261">
            <v>53.2</v>
          </cell>
        </row>
        <row r="1262">
          <cell r="B1262">
            <v>92.4</v>
          </cell>
          <cell r="C1262">
            <v>3.71</v>
          </cell>
          <cell r="D1262">
            <v>7.96</v>
          </cell>
          <cell r="E1262">
            <v>53.6</v>
          </cell>
        </row>
        <row r="1263">
          <cell r="B1263">
            <v>92.49</v>
          </cell>
          <cell r="C1263">
            <v>3.71</v>
          </cell>
          <cell r="D1263">
            <v>7.8933299999999997</v>
          </cell>
          <cell r="E1263">
            <v>54.2</v>
          </cell>
        </row>
        <row r="1264">
          <cell r="B1264">
            <v>85.71</v>
          </cell>
          <cell r="C1264">
            <v>3.71</v>
          </cell>
          <cell r="D1264">
            <v>7.82667</v>
          </cell>
          <cell r="E1264">
            <v>54.3</v>
          </cell>
        </row>
        <row r="1265">
          <cell r="B1265">
            <v>84.67</v>
          </cell>
          <cell r="C1265">
            <v>3.71</v>
          </cell>
          <cell r="D1265">
            <v>7.76</v>
          </cell>
          <cell r="E1265">
            <v>54.6</v>
          </cell>
        </row>
        <row r="1266">
          <cell r="B1266">
            <v>88.57</v>
          </cell>
          <cell r="C1266">
            <v>3.7</v>
          </cell>
          <cell r="D1266">
            <v>7.82667</v>
          </cell>
          <cell r="E1266">
            <v>54.9</v>
          </cell>
        </row>
        <row r="1267">
          <cell r="B1267">
            <v>90.07</v>
          </cell>
          <cell r="C1267">
            <v>3.69</v>
          </cell>
          <cell r="D1267">
            <v>7.8933299999999997</v>
          </cell>
          <cell r="E1267">
            <v>55.3</v>
          </cell>
        </row>
        <row r="1268">
          <cell r="B1268">
            <v>88.7</v>
          </cell>
          <cell r="C1268">
            <v>3.68</v>
          </cell>
          <cell r="D1268">
            <v>7.96</v>
          </cell>
          <cell r="E1268">
            <v>55.5</v>
          </cell>
        </row>
        <row r="1269">
          <cell r="B1269">
            <v>96.86</v>
          </cell>
          <cell r="C1269">
            <v>3.6833300000000002</v>
          </cell>
          <cell r="D1269">
            <v>8.1933299999999996</v>
          </cell>
          <cell r="E1269">
            <v>55.6</v>
          </cell>
        </row>
        <row r="1270">
          <cell r="B1270">
            <v>100.6</v>
          </cell>
          <cell r="C1270">
            <v>3.6866699999999999</v>
          </cell>
          <cell r="D1270">
            <v>8.4266699999999997</v>
          </cell>
          <cell r="E1270">
            <v>55.8</v>
          </cell>
        </row>
        <row r="1271">
          <cell r="B1271">
            <v>101.1</v>
          </cell>
          <cell r="C1271">
            <v>3.69</v>
          </cell>
          <cell r="D1271">
            <v>8.66</v>
          </cell>
          <cell r="E1271">
            <v>55.9</v>
          </cell>
        </row>
        <row r="1272">
          <cell r="B1272">
            <v>101.9</v>
          </cell>
          <cell r="C1272">
            <v>3.71333</v>
          </cell>
          <cell r="D1272">
            <v>8.8566699999999994</v>
          </cell>
          <cell r="E1272">
            <v>56.1</v>
          </cell>
        </row>
        <row r="1273">
          <cell r="B1273">
            <v>101.2</v>
          </cell>
          <cell r="C1273">
            <v>3.7366700000000002</v>
          </cell>
          <cell r="D1273">
            <v>9.0533300000000008</v>
          </cell>
          <cell r="E1273">
            <v>56.5</v>
          </cell>
        </row>
        <row r="1274">
          <cell r="B1274">
            <v>101.8</v>
          </cell>
          <cell r="C1274">
            <v>3.76</v>
          </cell>
          <cell r="D1274">
            <v>9.25</v>
          </cell>
          <cell r="E1274">
            <v>56.8</v>
          </cell>
        </row>
        <row r="1275">
          <cell r="B1275">
            <v>104.2</v>
          </cell>
          <cell r="C1275">
            <v>3.79</v>
          </cell>
          <cell r="D1275">
            <v>9.35</v>
          </cell>
          <cell r="E1275">
            <v>57.1</v>
          </cell>
        </row>
        <row r="1276">
          <cell r="B1276">
            <v>103.3</v>
          </cell>
          <cell r="C1276">
            <v>3.82</v>
          </cell>
          <cell r="D1276">
            <v>9.4499999999999993</v>
          </cell>
          <cell r="E1276">
            <v>57.4</v>
          </cell>
        </row>
        <row r="1277">
          <cell r="B1277">
            <v>105.5</v>
          </cell>
          <cell r="C1277">
            <v>3.85</v>
          </cell>
          <cell r="D1277">
            <v>9.5500000000000007</v>
          </cell>
          <cell r="E1277">
            <v>57.6</v>
          </cell>
        </row>
        <row r="1278">
          <cell r="B1278">
            <v>101.9</v>
          </cell>
          <cell r="C1278">
            <v>3.9166699999999999</v>
          </cell>
          <cell r="D1278">
            <v>9.67</v>
          </cell>
          <cell r="E1278">
            <v>57.9</v>
          </cell>
        </row>
        <row r="1279">
          <cell r="B1279">
            <v>101.2</v>
          </cell>
          <cell r="C1279">
            <v>3.98333</v>
          </cell>
          <cell r="D1279">
            <v>9.7899999999999991</v>
          </cell>
          <cell r="E1279">
            <v>58</v>
          </cell>
        </row>
        <row r="1280">
          <cell r="B1280">
            <v>104.7</v>
          </cell>
          <cell r="C1280">
            <v>4.05</v>
          </cell>
          <cell r="D1280">
            <v>9.91</v>
          </cell>
          <cell r="E1280">
            <v>58.2</v>
          </cell>
        </row>
        <row r="1281">
          <cell r="B1281">
            <v>103.8</v>
          </cell>
          <cell r="C1281">
            <v>4.0966699999999996</v>
          </cell>
          <cell r="D1281">
            <v>9.9666700000000006</v>
          </cell>
          <cell r="E1281">
            <v>58.5</v>
          </cell>
        </row>
        <row r="1282">
          <cell r="B1282">
            <v>101</v>
          </cell>
          <cell r="C1282">
            <v>4.1433299999999997</v>
          </cell>
          <cell r="D1282">
            <v>10.023300000000001</v>
          </cell>
          <cell r="E1282">
            <v>59.1</v>
          </cell>
        </row>
        <row r="1283">
          <cell r="B1283">
            <v>100.6</v>
          </cell>
          <cell r="C1283">
            <v>4.1900000000000004</v>
          </cell>
          <cell r="D1283">
            <v>10.08</v>
          </cell>
          <cell r="E1283">
            <v>59.5</v>
          </cell>
        </row>
        <row r="1284">
          <cell r="B1284">
            <v>99.05</v>
          </cell>
          <cell r="C1284">
            <v>4.2466699999999999</v>
          </cell>
          <cell r="D1284">
            <v>10.193300000000001</v>
          </cell>
          <cell r="E1284">
            <v>60</v>
          </cell>
        </row>
        <row r="1285">
          <cell r="B1285">
            <v>98.76</v>
          </cell>
          <cell r="C1285">
            <v>4.3033299999999999</v>
          </cell>
          <cell r="D1285">
            <v>10.306699999999999</v>
          </cell>
          <cell r="E1285">
            <v>60.3</v>
          </cell>
        </row>
        <row r="1286">
          <cell r="B1286">
            <v>99.29</v>
          </cell>
          <cell r="C1286">
            <v>4.3600000000000003</v>
          </cell>
          <cell r="D1286">
            <v>10.42</v>
          </cell>
          <cell r="E1286">
            <v>60.7</v>
          </cell>
        </row>
        <row r="1287">
          <cell r="B1287">
            <v>100.2</v>
          </cell>
          <cell r="C1287">
            <v>4.4066700000000001</v>
          </cell>
          <cell r="D1287">
            <v>10.5167</v>
          </cell>
          <cell r="E1287">
            <v>61</v>
          </cell>
        </row>
        <row r="1288">
          <cell r="B1288">
            <v>97.75</v>
          </cell>
          <cell r="C1288">
            <v>4.4533300000000002</v>
          </cell>
          <cell r="D1288">
            <v>10.613300000000001</v>
          </cell>
          <cell r="E1288">
            <v>61.2</v>
          </cell>
        </row>
        <row r="1289">
          <cell r="B1289">
            <v>96.23</v>
          </cell>
          <cell r="C1289">
            <v>4.5</v>
          </cell>
          <cell r="D1289">
            <v>10.71</v>
          </cell>
          <cell r="E1289">
            <v>61.4</v>
          </cell>
        </row>
        <row r="1290">
          <cell r="B1290">
            <v>93.74</v>
          </cell>
          <cell r="C1290">
            <v>4.5566700000000004</v>
          </cell>
          <cell r="D1290">
            <v>10.77</v>
          </cell>
          <cell r="E1290">
            <v>61.6</v>
          </cell>
        </row>
        <row r="1291">
          <cell r="B1291">
            <v>94.28</v>
          </cell>
          <cell r="C1291">
            <v>4.6133300000000004</v>
          </cell>
          <cell r="D1291">
            <v>10.83</v>
          </cell>
          <cell r="E1291">
            <v>61.9</v>
          </cell>
        </row>
        <row r="1292">
          <cell r="B1292">
            <v>93.82</v>
          </cell>
          <cell r="C1292">
            <v>4.67</v>
          </cell>
          <cell r="D1292">
            <v>10.89</v>
          </cell>
          <cell r="E1292">
            <v>62.1</v>
          </cell>
        </row>
        <row r="1293">
          <cell r="B1293">
            <v>90.25</v>
          </cell>
          <cell r="C1293">
            <v>4.71333</v>
          </cell>
          <cell r="D1293">
            <v>10.9</v>
          </cell>
          <cell r="E1293">
            <v>62.5</v>
          </cell>
        </row>
        <row r="1294">
          <cell r="B1294">
            <v>88.98</v>
          </cell>
          <cell r="C1294">
            <v>4.7566699999999997</v>
          </cell>
          <cell r="D1294">
            <v>10.91</v>
          </cell>
          <cell r="E1294">
            <v>62.9</v>
          </cell>
        </row>
        <row r="1295">
          <cell r="B1295">
            <v>88.82</v>
          </cell>
          <cell r="C1295">
            <v>4.8</v>
          </cell>
          <cell r="D1295">
            <v>10.92</v>
          </cell>
          <cell r="E1295">
            <v>63.4</v>
          </cell>
        </row>
        <row r="1296">
          <cell r="B1296">
            <v>92.71</v>
          </cell>
          <cell r="C1296">
            <v>4.8366699999999998</v>
          </cell>
          <cell r="D1296">
            <v>11.023300000000001</v>
          </cell>
          <cell r="E1296">
            <v>63.9</v>
          </cell>
        </row>
        <row r="1297">
          <cell r="B1297">
            <v>97.41</v>
          </cell>
          <cell r="C1297">
            <v>4.8733300000000002</v>
          </cell>
          <cell r="D1297">
            <v>11.1267</v>
          </cell>
          <cell r="E1297">
            <v>64.5</v>
          </cell>
        </row>
        <row r="1298">
          <cell r="B1298">
            <v>97.66</v>
          </cell>
          <cell r="C1298">
            <v>4.91</v>
          </cell>
          <cell r="D1298">
            <v>11.23</v>
          </cell>
          <cell r="E1298">
            <v>65.2</v>
          </cell>
        </row>
        <row r="1299">
          <cell r="B1299">
            <v>97.19</v>
          </cell>
          <cell r="C1299">
            <v>4.9466700000000001</v>
          </cell>
          <cell r="D1299">
            <v>11.343299999999999</v>
          </cell>
          <cell r="E1299">
            <v>65.7</v>
          </cell>
        </row>
        <row r="1300">
          <cell r="B1300">
            <v>103.9</v>
          </cell>
          <cell r="C1300">
            <v>4.9833299999999996</v>
          </cell>
          <cell r="D1300">
            <v>11.4567</v>
          </cell>
          <cell r="E1300">
            <v>66</v>
          </cell>
        </row>
        <row r="1301">
          <cell r="B1301">
            <v>103.9</v>
          </cell>
          <cell r="C1301">
            <v>5.0199999999999996</v>
          </cell>
          <cell r="D1301">
            <v>11.57</v>
          </cell>
          <cell r="E1301">
            <v>66.5</v>
          </cell>
        </row>
        <row r="1302">
          <cell r="B1302">
            <v>100.6</v>
          </cell>
          <cell r="C1302">
            <v>5.03667</v>
          </cell>
          <cell r="D1302">
            <v>11.8233</v>
          </cell>
          <cell r="E1302">
            <v>67.099999999999994</v>
          </cell>
        </row>
        <row r="1303">
          <cell r="B1303">
            <v>94.71</v>
          </cell>
          <cell r="C1303">
            <v>5.0533299999999999</v>
          </cell>
          <cell r="D1303">
            <v>12.076700000000001</v>
          </cell>
          <cell r="E1303">
            <v>67.400000000000006</v>
          </cell>
        </row>
        <row r="1304">
          <cell r="B1304">
            <v>96.11</v>
          </cell>
          <cell r="C1304">
            <v>5.07</v>
          </cell>
          <cell r="D1304">
            <v>12.33</v>
          </cell>
          <cell r="E1304">
            <v>67.7</v>
          </cell>
        </row>
        <row r="1305">
          <cell r="B1305">
            <v>99.71</v>
          </cell>
          <cell r="C1305">
            <v>5.1133300000000004</v>
          </cell>
          <cell r="D1305">
            <v>12.6533</v>
          </cell>
          <cell r="E1305">
            <v>68.3</v>
          </cell>
        </row>
        <row r="1306">
          <cell r="B1306">
            <v>98.23</v>
          </cell>
          <cell r="C1306">
            <v>5.1566700000000001</v>
          </cell>
          <cell r="D1306">
            <v>12.976699999999999</v>
          </cell>
          <cell r="E1306">
            <v>69.099999999999994</v>
          </cell>
        </row>
        <row r="1307">
          <cell r="B1307">
            <v>100.1</v>
          </cell>
          <cell r="C1307">
            <v>5.2</v>
          </cell>
          <cell r="D1307">
            <v>13.3</v>
          </cell>
          <cell r="E1307">
            <v>69.8</v>
          </cell>
        </row>
        <row r="1308">
          <cell r="B1308">
            <v>102.1</v>
          </cell>
          <cell r="C1308">
            <v>5.2466699999999999</v>
          </cell>
          <cell r="D1308">
            <v>13.5267</v>
          </cell>
          <cell r="E1308">
            <v>70.599999999999994</v>
          </cell>
        </row>
        <row r="1309">
          <cell r="B1309">
            <v>99.73</v>
          </cell>
          <cell r="C1309">
            <v>5.2933300000000001</v>
          </cell>
          <cell r="D1309">
            <v>13.753299999999999</v>
          </cell>
          <cell r="E1309">
            <v>71.5</v>
          </cell>
        </row>
        <row r="1310">
          <cell r="B1310">
            <v>101.7</v>
          </cell>
          <cell r="C1310">
            <v>5.34</v>
          </cell>
          <cell r="D1310">
            <v>13.98</v>
          </cell>
          <cell r="E1310">
            <v>72.3</v>
          </cell>
        </row>
        <row r="1311">
          <cell r="B1311">
            <v>102.7</v>
          </cell>
          <cell r="C1311">
            <v>5.3966700000000003</v>
          </cell>
          <cell r="D1311">
            <v>14.1967</v>
          </cell>
          <cell r="E1311">
            <v>73.099999999999994</v>
          </cell>
        </row>
        <row r="1312">
          <cell r="B1312">
            <v>107.4</v>
          </cell>
          <cell r="C1312">
            <v>5.4533300000000002</v>
          </cell>
          <cell r="D1312">
            <v>14.4133</v>
          </cell>
          <cell r="E1312">
            <v>73.8</v>
          </cell>
        </row>
        <row r="1313">
          <cell r="B1313">
            <v>108.6</v>
          </cell>
          <cell r="C1313">
            <v>5.51</v>
          </cell>
          <cell r="D1313">
            <v>14.63</v>
          </cell>
          <cell r="E1313">
            <v>74.599999999999994</v>
          </cell>
        </row>
        <row r="1314">
          <cell r="B1314">
            <v>104.5</v>
          </cell>
          <cell r="C1314">
            <v>5.5566700000000004</v>
          </cell>
          <cell r="D1314">
            <v>14.7067</v>
          </cell>
          <cell r="E1314">
            <v>75.2</v>
          </cell>
        </row>
        <row r="1315">
          <cell r="B1315">
            <v>103.7</v>
          </cell>
          <cell r="C1315">
            <v>5.6033299999999997</v>
          </cell>
          <cell r="D1315">
            <v>14.783300000000001</v>
          </cell>
          <cell r="E1315">
            <v>75.900000000000006</v>
          </cell>
        </row>
        <row r="1316">
          <cell r="B1316">
            <v>107.8</v>
          </cell>
          <cell r="C1316">
            <v>5.65</v>
          </cell>
          <cell r="D1316">
            <v>14.86</v>
          </cell>
          <cell r="E1316">
            <v>76.7</v>
          </cell>
        </row>
        <row r="1317">
          <cell r="B1317">
            <v>110.9</v>
          </cell>
          <cell r="C1317">
            <v>5.7</v>
          </cell>
          <cell r="D1317">
            <v>15.003299999999999</v>
          </cell>
          <cell r="E1317">
            <v>77.8</v>
          </cell>
        </row>
        <row r="1318">
          <cell r="B1318">
            <v>115.3</v>
          </cell>
          <cell r="C1318">
            <v>5.75</v>
          </cell>
          <cell r="D1318">
            <v>15.146699999999999</v>
          </cell>
          <cell r="E1318">
            <v>78.900000000000006</v>
          </cell>
        </row>
        <row r="1319">
          <cell r="B1319">
            <v>104.7</v>
          </cell>
          <cell r="C1319">
            <v>5.8</v>
          </cell>
          <cell r="D1319">
            <v>15.29</v>
          </cell>
          <cell r="E1319">
            <v>80.099999999999994</v>
          </cell>
        </row>
        <row r="1320">
          <cell r="B1320">
            <v>103</v>
          </cell>
          <cell r="C1320">
            <v>5.8466699999999996</v>
          </cell>
          <cell r="D1320">
            <v>15.173299999999999</v>
          </cell>
          <cell r="E1320">
            <v>81</v>
          </cell>
        </row>
        <row r="1321">
          <cell r="B1321">
            <v>107.7</v>
          </cell>
          <cell r="C1321">
            <v>5.8933299999999997</v>
          </cell>
          <cell r="D1321">
            <v>15.056699999999999</v>
          </cell>
          <cell r="E1321">
            <v>81.8</v>
          </cell>
        </row>
        <row r="1322">
          <cell r="B1322">
            <v>114.6</v>
          </cell>
          <cell r="C1322">
            <v>5.94</v>
          </cell>
          <cell r="D1322">
            <v>14.94</v>
          </cell>
          <cell r="E1322">
            <v>82.7</v>
          </cell>
        </row>
        <row r="1323">
          <cell r="B1323">
            <v>119.8</v>
          </cell>
          <cell r="C1323">
            <v>5.9833299999999996</v>
          </cell>
          <cell r="D1323">
            <v>14.84</v>
          </cell>
          <cell r="E1323">
            <v>82.7</v>
          </cell>
        </row>
        <row r="1324">
          <cell r="B1324">
            <v>123.5</v>
          </cell>
          <cell r="C1324">
            <v>6.0266700000000002</v>
          </cell>
          <cell r="D1324">
            <v>14.74</v>
          </cell>
          <cell r="E1324">
            <v>83.3</v>
          </cell>
        </row>
        <row r="1325">
          <cell r="B1325">
            <v>126.5</v>
          </cell>
          <cell r="C1325">
            <v>6.07</v>
          </cell>
          <cell r="D1325">
            <v>14.64</v>
          </cell>
          <cell r="E1325">
            <v>84</v>
          </cell>
        </row>
        <row r="1326">
          <cell r="B1326">
            <v>130.19999999999999</v>
          </cell>
          <cell r="C1326">
            <v>6.1</v>
          </cell>
          <cell r="D1326">
            <v>14.7</v>
          </cell>
          <cell r="E1326">
            <v>84.8</v>
          </cell>
        </row>
        <row r="1327">
          <cell r="B1327">
            <v>135.69999999999999</v>
          </cell>
          <cell r="C1327">
            <v>6.13</v>
          </cell>
          <cell r="D1327">
            <v>14.76</v>
          </cell>
          <cell r="E1327">
            <v>85.5</v>
          </cell>
        </row>
        <row r="1328">
          <cell r="B1328">
            <v>133.5</v>
          </cell>
          <cell r="C1328">
            <v>6.16</v>
          </cell>
          <cell r="D1328">
            <v>14.82</v>
          </cell>
          <cell r="E1328">
            <v>86.3</v>
          </cell>
        </row>
        <row r="1329">
          <cell r="B1329">
            <v>133</v>
          </cell>
          <cell r="C1329">
            <v>6.2</v>
          </cell>
          <cell r="D1329">
            <v>14.74</v>
          </cell>
          <cell r="E1329">
            <v>87</v>
          </cell>
        </row>
        <row r="1330">
          <cell r="B1330">
            <v>128.4</v>
          </cell>
          <cell r="C1330">
            <v>6.24</v>
          </cell>
          <cell r="D1330">
            <v>14.66</v>
          </cell>
          <cell r="E1330">
            <v>87.9</v>
          </cell>
        </row>
        <row r="1331">
          <cell r="B1331">
            <v>133.19999999999999</v>
          </cell>
          <cell r="C1331">
            <v>6.28</v>
          </cell>
          <cell r="D1331">
            <v>14.58</v>
          </cell>
          <cell r="E1331">
            <v>88.5</v>
          </cell>
        </row>
        <row r="1332">
          <cell r="B1332">
            <v>134.4</v>
          </cell>
          <cell r="C1332">
            <v>6.3166700000000002</v>
          </cell>
          <cell r="D1332">
            <v>14.7233</v>
          </cell>
          <cell r="E1332">
            <v>89.1</v>
          </cell>
        </row>
        <row r="1333">
          <cell r="B1333">
            <v>131.69999999999999</v>
          </cell>
          <cell r="C1333">
            <v>6.3533299999999997</v>
          </cell>
          <cell r="D1333">
            <v>14.8667</v>
          </cell>
          <cell r="E1333">
            <v>89.8</v>
          </cell>
        </row>
        <row r="1334">
          <cell r="B1334">
            <v>132.30000000000001</v>
          </cell>
          <cell r="C1334">
            <v>6.39</v>
          </cell>
          <cell r="D1334">
            <v>15.01</v>
          </cell>
          <cell r="E1334">
            <v>90.6</v>
          </cell>
        </row>
        <row r="1335">
          <cell r="B1335">
            <v>129.1</v>
          </cell>
          <cell r="C1335">
            <v>6.4333299999999998</v>
          </cell>
          <cell r="D1335">
            <v>15.0967</v>
          </cell>
          <cell r="E1335">
            <v>91.6</v>
          </cell>
        </row>
        <row r="1336">
          <cell r="B1336">
            <v>129.6</v>
          </cell>
          <cell r="C1336">
            <v>6.4766700000000004</v>
          </cell>
          <cell r="D1336">
            <v>15.183299999999999</v>
          </cell>
          <cell r="E1336">
            <v>92.3</v>
          </cell>
        </row>
        <row r="1337">
          <cell r="B1337">
            <v>118.3</v>
          </cell>
          <cell r="C1337">
            <v>6.52</v>
          </cell>
          <cell r="D1337">
            <v>15.27</v>
          </cell>
          <cell r="E1337">
            <v>93.2</v>
          </cell>
        </row>
        <row r="1338">
          <cell r="B1338">
            <v>119.8</v>
          </cell>
          <cell r="C1338">
            <v>6.5566700000000004</v>
          </cell>
          <cell r="D1338">
            <v>15.3</v>
          </cell>
          <cell r="E1338">
            <v>93.4</v>
          </cell>
        </row>
        <row r="1339">
          <cell r="B1339">
            <v>122.9</v>
          </cell>
          <cell r="C1339">
            <v>6.5933299999999999</v>
          </cell>
          <cell r="D1339">
            <v>15.33</v>
          </cell>
          <cell r="E1339">
            <v>93.7</v>
          </cell>
        </row>
        <row r="1340">
          <cell r="B1340">
            <v>123.8</v>
          </cell>
          <cell r="C1340">
            <v>6.63</v>
          </cell>
          <cell r="D1340">
            <v>15.36</v>
          </cell>
          <cell r="E1340">
            <v>94</v>
          </cell>
        </row>
        <row r="1341">
          <cell r="B1341">
            <v>117.3</v>
          </cell>
          <cell r="C1341">
            <v>6.66</v>
          </cell>
          <cell r="D1341">
            <v>15.1767</v>
          </cell>
          <cell r="E1341">
            <v>94.3</v>
          </cell>
        </row>
        <row r="1342">
          <cell r="B1342">
            <v>114.5</v>
          </cell>
          <cell r="C1342">
            <v>6.69</v>
          </cell>
          <cell r="D1342">
            <v>14.9933</v>
          </cell>
          <cell r="E1342">
            <v>94.6</v>
          </cell>
        </row>
        <row r="1343">
          <cell r="B1343">
            <v>110.8</v>
          </cell>
          <cell r="C1343">
            <v>6.72</v>
          </cell>
          <cell r="D1343">
            <v>14.81</v>
          </cell>
          <cell r="E1343">
            <v>94.5</v>
          </cell>
        </row>
        <row r="1344">
          <cell r="B1344">
            <v>116.3</v>
          </cell>
          <cell r="C1344">
            <v>6.75</v>
          </cell>
          <cell r="D1344">
            <v>14.5967</v>
          </cell>
          <cell r="E1344">
            <v>94.9</v>
          </cell>
        </row>
        <row r="1345">
          <cell r="B1345">
            <v>116.4</v>
          </cell>
          <cell r="C1345">
            <v>6.78</v>
          </cell>
          <cell r="D1345">
            <v>14.3833</v>
          </cell>
          <cell r="E1345">
            <v>95.8</v>
          </cell>
        </row>
        <row r="1346">
          <cell r="B1346">
            <v>109.7</v>
          </cell>
          <cell r="C1346">
            <v>6.81</v>
          </cell>
          <cell r="D1346">
            <v>14.17</v>
          </cell>
          <cell r="E1346">
            <v>97</v>
          </cell>
        </row>
        <row r="1347">
          <cell r="B1347">
            <v>109.4</v>
          </cell>
          <cell r="C1347">
            <v>6.8233300000000003</v>
          </cell>
          <cell r="D1347">
            <v>13.966699999999999</v>
          </cell>
          <cell r="E1347">
            <v>97.5</v>
          </cell>
        </row>
        <row r="1348">
          <cell r="B1348">
            <v>109.7</v>
          </cell>
          <cell r="C1348">
            <v>6.8366699999999998</v>
          </cell>
          <cell r="D1348">
            <v>13.763299999999999</v>
          </cell>
          <cell r="E1348">
            <v>97.7</v>
          </cell>
        </row>
        <row r="1349">
          <cell r="B1349">
            <v>122.4</v>
          </cell>
          <cell r="C1349">
            <v>6.85</v>
          </cell>
          <cell r="D1349">
            <v>13.56</v>
          </cell>
          <cell r="E1349">
            <v>97.9</v>
          </cell>
        </row>
        <row r="1350">
          <cell r="B1350">
            <v>132.69999999999999</v>
          </cell>
          <cell r="C1350">
            <v>6.8566700000000003</v>
          </cell>
          <cell r="D1350">
            <v>13.253299999999999</v>
          </cell>
          <cell r="E1350">
            <v>98.2</v>
          </cell>
        </row>
        <row r="1351">
          <cell r="B1351">
            <v>138.1</v>
          </cell>
          <cell r="C1351">
            <v>6.8633300000000004</v>
          </cell>
          <cell r="D1351">
            <v>12.9467</v>
          </cell>
          <cell r="E1351">
            <v>98</v>
          </cell>
        </row>
        <row r="1352">
          <cell r="B1352">
            <v>139.4</v>
          </cell>
          <cell r="C1352">
            <v>6.87</v>
          </cell>
          <cell r="D1352">
            <v>12.64</v>
          </cell>
          <cell r="E1352">
            <v>97.6</v>
          </cell>
        </row>
        <row r="1353">
          <cell r="B1353">
            <v>144.30000000000001</v>
          </cell>
          <cell r="C1353">
            <v>6.8833299999999999</v>
          </cell>
          <cell r="D1353">
            <v>12.566700000000001</v>
          </cell>
          <cell r="E1353">
            <v>97.8</v>
          </cell>
        </row>
        <row r="1354">
          <cell r="B1354">
            <v>146.80000000000001</v>
          </cell>
          <cell r="C1354">
            <v>6.8966700000000003</v>
          </cell>
          <cell r="D1354">
            <v>12.4933</v>
          </cell>
          <cell r="E1354">
            <v>97.9</v>
          </cell>
        </row>
        <row r="1355">
          <cell r="B1355">
            <v>151.9</v>
          </cell>
          <cell r="C1355">
            <v>6.91</v>
          </cell>
          <cell r="D1355">
            <v>12.42</v>
          </cell>
          <cell r="E1355">
            <v>97.9</v>
          </cell>
        </row>
        <row r="1356">
          <cell r="B1356">
            <v>157.69999999999999</v>
          </cell>
          <cell r="C1356">
            <v>6.92</v>
          </cell>
          <cell r="D1356">
            <v>12.476699999999999</v>
          </cell>
          <cell r="E1356">
            <v>98.6</v>
          </cell>
        </row>
        <row r="1357">
          <cell r="B1357">
            <v>164.1</v>
          </cell>
          <cell r="C1357">
            <v>6.93</v>
          </cell>
          <cell r="D1357">
            <v>12.533300000000001</v>
          </cell>
          <cell r="E1357">
            <v>99.2</v>
          </cell>
        </row>
        <row r="1358">
          <cell r="B1358">
            <v>166.4</v>
          </cell>
          <cell r="C1358">
            <v>6.94</v>
          </cell>
          <cell r="D1358">
            <v>12.59</v>
          </cell>
          <cell r="E1358">
            <v>99.5</v>
          </cell>
        </row>
        <row r="1359">
          <cell r="B1359">
            <v>167</v>
          </cell>
          <cell r="C1359">
            <v>6.96</v>
          </cell>
          <cell r="D1359">
            <v>12.826700000000001</v>
          </cell>
          <cell r="E1359">
            <v>99.9</v>
          </cell>
        </row>
        <row r="1360">
          <cell r="B1360">
            <v>162.4</v>
          </cell>
          <cell r="C1360">
            <v>6.98</v>
          </cell>
          <cell r="D1360">
            <v>13.0633</v>
          </cell>
          <cell r="E1360">
            <v>100.2</v>
          </cell>
        </row>
        <row r="1361">
          <cell r="B1361">
            <v>167.2</v>
          </cell>
          <cell r="C1361">
            <v>7</v>
          </cell>
          <cell r="D1361">
            <v>13.3</v>
          </cell>
          <cell r="E1361">
            <v>100.7</v>
          </cell>
        </row>
        <row r="1362">
          <cell r="B1362">
            <v>167.7</v>
          </cell>
          <cell r="C1362">
            <v>7.03</v>
          </cell>
          <cell r="D1362">
            <v>13.5433</v>
          </cell>
          <cell r="E1362">
            <v>101</v>
          </cell>
        </row>
        <row r="1363">
          <cell r="B1363">
            <v>165.2</v>
          </cell>
          <cell r="C1363">
            <v>7.06</v>
          </cell>
          <cell r="D1363">
            <v>13.7867</v>
          </cell>
          <cell r="E1363">
            <v>101.2</v>
          </cell>
        </row>
        <row r="1364">
          <cell r="B1364">
            <v>164.4</v>
          </cell>
          <cell r="C1364">
            <v>7.09</v>
          </cell>
          <cell r="D1364">
            <v>14.03</v>
          </cell>
          <cell r="E1364">
            <v>101.3</v>
          </cell>
        </row>
        <row r="1365">
          <cell r="B1365">
            <v>166.4</v>
          </cell>
          <cell r="C1365">
            <v>7.12</v>
          </cell>
          <cell r="D1365">
            <v>14.44</v>
          </cell>
          <cell r="E1365">
            <v>101.9</v>
          </cell>
        </row>
        <row r="1366">
          <cell r="B1366">
            <v>157.30000000000001</v>
          </cell>
          <cell r="C1366">
            <v>7.15</v>
          </cell>
          <cell r="D1366">
            <v>14.85</v>
          </cell>
          <cell r="E1366">
            <v>102.4</v>
          </cell>
        </row>
        <row r="1367">
          <cell r="B1367">
            <v>157.4</v>
          </cell>
          <cell r="C1367">
            <v>7.18</v>
          </cell>
          <cell r="D1367">
            <v>15.26</v>
          </cell>
          <cell r="E1367">
            <v>102.6</v>
          </cell>
        </row>
        <row r="1368">
          <cell r="B1368">
            <v>157.6</v>
          </cell>
          <cell r="C1368">
            <v>7.2233299999999998</v>
          </cell>
          <cell r="D1368">
            <v>15.5733</v>
          </cell>
          <cell r="E1368">
            <v>103.1</v>
          </cell>
        </row>
        <row r="1369">
          <cell r="B1369">
            <v>156.6</v>
          </cell>
          <cell r="C1369">
            <v>7.2666700000000004</v>
          </cell>
          <cell r="D1369">
            <v>15.886699999999999</v>
          </cell>
          <cell r="E1369">
            <v>103.4</v>
          </cell>
        </row>
        <row r="1370">
          <cell r="B1370">
            <v>153.1</v>
          </cell>
          <cell r="C1370">
            <v>7.31</v>
          </cell>
          <cell r="D1370">
            <v>16.2</v>
          </cell>
          <cell r="E1370">
            <v>103.7</v>
          </cell>
        </row>
        <row r="1371">
          <cell r="B1371">
            <v>151.1</v>
          </cell>
          <cell r="C1371">
            <v>7.3333300000000001</v>
          </cell>
          <cell r="D1371">
            <v>16.32</v>
          </cell>
          <cell r="E1371">
            <v>104.1</v>
          </cell>
        </row>
        <row r="1372">
          <cell r="B1372">
            <v>164.4</v>
          </cell>
          <cell r="C1372">
            <v>7.3566700000000003</v>
          </cell>
          <cell r="D1372">
            <v>16.440000000000001</v>
          </cell>
          <cell r="E1372">
            <v>104.5</v>
          </cell>
        </row>
        <row r="1373">
          <cell r="B1373">
            <v>166.1</v>
          </cell>
          <cell r="C1373">
            <v>7.38</v>
          </cell>
          <cell r="D1373">
            <v>16.559999999999999</v>
          </cell>
          <cell r="E1373">
            <v>105</v>
          </cell>
        </row>
        <row r="1374">
          <cell r="B1374">
            <v>164.8</v>
          </cell>
          <cell r="C1374">
            <v>7.43</v>
          </cell>
          <cell r="D1374">
            <v>16.5867</v>
          </cell>
          <cell r="E1374">
            <v>105.3</v>
          </cell>
        </row>
        <row r="1375">
          <cell r="B1375">
            <v>166.3</v>
          </cell>
          <cell r="C1375">
            <v>7.48</v>
          </cell>
          <cell r="D1375">
            <v>16.613299999999999</v>
          </cell>
          <cell r="E1375">
            <v>105.3</v>
          </cell>
        </row>
        <row r="1376">
          <cell r="B1376">
            <v>164.5</v>
          </cell>
          <cell r="C1376">
            <v>7.53</v>
          </cell>
          <cell r="D1376">
            <v>16.64</v>
          </cell>
          <cell r="E1376">
            <v>105.3</v>
          </cell>
        </row>
        <row r="1377">
          <cell r="B1377">
            <v>171.6</v>
          </cell>
          <cell r="C1377">
            <v>7.5733300000000003</v>
          </cell>
          <cell r="D1377">
            <v>16.556699999999999</v>
          </cell>
          <cell r="E1377">
            <v>105.5</v>
          </cell>
        </row>
        <row r="1378">
          <cell r="B1378">
            <v>180.9</v>
          </cell>
          <cell r="C1378">
            <v>7.6166700000000001</v>
          </cell>
          <cell r="D1378">
            <v>16.473299999999998</v>
          </cell>
          <cell r="E1378">
            <v>106</v>
          </cell>
        </row>
        <row r="1379">
          <cell r="B1379">
            <v>179.4</v>
          </cell>
          <cell r="C1379">
            <v>7.66</v>
          </cell>
          <cell r="D1379">
            <v>16.39</v>
          </cell>
          <cell r="E1379">
            <v>106.4</v>
          </cell>
        </row>
        <row r="1380">
          <cell r="B1380">
            <v>180.6</v>
          </cell>
          <cell r="C1380">
            <v>7.6866700000000003</v>
          </cell>
          <cell r="D1380">
            <v>16.13</v>
          </cell>
          <cell r="E1380">
            <v>106.9</v>
          </cell>
        </row>
        <row r="1381">
          <cell r="B1381">
            <v>184.9</v>
          </cell>
          <cell r="C1381">
            <v>7.71333</v>
          </cell>
          <cell r="D1381">
            <v>15.87</v>
          </cell>
          <cell r="E1381">
            <v>107.3</v>
          </cell>
        </row>
        <row r="1382">
          <cell r="B1382">
            <v>188.9</v>
          </cell>
          <cell r="C1382">
            <v>7.74</v>
          </cell>
          <cell r="D1382">
            <v>15.61</v>
          </cell>
          <cell r="E1382">
            <v>107.6</v>
          </cell>
        </row>
        <row r="1383">
          <cell r="B1383">
            <v>192.5</v>
          </cell>
          <cell r="C1383">
            <v>7.7733299999999996</v>
          </cell>
          <cell r="D1383">
            <v>15.4833</v>
          </cell>
          <cell r="E1383">
            <v>107.8</v>
          </cell>
        </row>
        <row r="1384">
          <cell r="B1384">
            <v>188.3</v>
          </cell>
          <cell r="C1384">
            <v>7.8066700000000004</v>
          </cell>
          <cell r="D1384">
            <v>15.3567</v>
          </cell>
          <cell r="E1384">
            <v>108</v>
          </cell>
        </row>
        <row r="1385">
          <cell r="B1385">
            <v>184.1</v>
          </cell>
          <cell r="C1385">
            <v>7.84</v>
          </cell>
          <cell r="D1385">
            <v>15.23</v>
          </cell>
          <cell r="E1385">
            <v>108.3</v>
          </cell>
        </row>
        <row r="1386">
          <cell r="B1386">
            <v>186.2</v>
          </cell>
          <cell r="C1386">
            <v>7.86</v>
          </cell>
          <cell r="D1386">
            <v>15.023300000000001</v>
          </cell>
          <cell r="E1386">
            <v>108.7</v>
          </cell>
        </row>
        <row r="1387">
          <cell r="B1387">
            <v>197.5</v>
          </cell>
          <cell r="C1387">
            <v>7.88</v>
          </cell>
          <cell r="D1387">
            <v>14.816700000000001</v>
          </cell>
          <cell r="E1387">
            <v>109</v>
          </cell>
        </row>
        <row r="1388">
          <cell r="B1388">
            <v>207.3</v>
          </cell>
          <cell r="C1388">
            <v>7.9</v>
          </cell>
          <cell r="D1388">
            <v>14.61</v>
          </cell>
          <cell r="E1388">
            <v>109.3</v>
          </cell>
        </row>
        <row r="1389">
          <cell r="B1389">
            <v>208.2</v>
          </cell>
          <cell r="C1389">
            <v>7.94</v>
          </cell>
          <cell r="D1389">
            <v>14.58</v>
          </cell>
          <cell r="E1389">
            <v>109.6</v>
          </cell>
        </row>
        <row r="1390">
          <cell r="B1390">
            <v>219.4</v>
          </cell>
          <cell r="C1390">
            <v>7.98</v>
          </cell>
          <cell r="D1390">
            <v>14.55</v>
          </cell>
          <cell r="E1390">
            <v>109.3</v>
          </cell>
        </row>
        <row r="1391">
          <cell r="B1391">
            <v>232.3</v>
          </cell>
          <cell r="C1391">
            <v>8.02</v>
          </cell>
          <cell r="D1391">
            <v>14.52</v>
          </cell>
          <cell r="E1391">
            <v>108.8</v>
          </cell>
        </row>
        <row r="1392">
          <cell r="B1392">
            <v>238</v>
          </cell>
          <cell r="C1392">
            <v>8.0466700000000007</v>
          </cell>
          <cell r="D1392">
            <v>14.583299999999999</v>
          </cell>
          <cell r="E1392">
            <v>108.6</v>
          </cell>
        </row>
        <row r="1393">
          <cell r="B1393">
            <v>238.5</v>
          </cell>
          <cell r="C1393">
            <v>8.0733300000000003</v>
          </cell>
          <cell r="D1393">
            <v>14.646699999999999</v>
          </cell>
          <cell r="E1393">
            <v>108.9</v>
          </cell>
        </row>
        <row r="1394">
          <cell r="B1394">
            <v>245.3</v>
          </cell>
          <cell r="C1394">
            <v>8.1</v>
          </cell>
          <cell r="D1394">
            <v>14.71</v>
          </cell>
          <cell r="E1394">
            <v>109.5</v>
          </cell>
        </row>
        <row r="1395">
          <cell r="B1395">
            <v>240.2</v>
          </cell>
          <cell r="C1395">
            <v>8.1433300000000006</v>
          </cell>
          <cell r="D1395">
            <v>14.7567</v>
          </cell>
          <cell r="E1395">
            <v>109.5</v>
          </cell>
        </row>
        <row r="1396">
          <cell r="B1396">
            <v>245</v>
          </cell>
          <cell r="C1396">
            <v>8.1866699999999994</v>
          </cell>
          <cell r="D1396">
            <v>14.8033</v>
          </cell>
          <cell r="E1396">
            <v>109.7</v>
          </cell>
        </row>
        <row r="1397">
          <cell r="B1397">
            <v>238.3</v>
          </cell>
          <cell r="C1397">
            <v>8.23</v>
          </cell>
          <cell r="D1397">
            <v>14.85</v>
          </cell>
          <cell r="E1397">
            <v>110.2</v>
          </cell>
        </row>
        <row r="1398">
          <cell r="B1398">
            <v>237.4</v>
          </cell>
          <cell r="C1398">
            <v>8.2466699999999999</v>
          </cell>
          <cell r="D1398">
            <v>14.726699999999999</v>
          </cell>
          <cell r="E1398">
            <v>110.3</v>
          </cell>
        </row>
        <row r="1399">
          <cell r="B1399">
            <v>245.1</v>
          </cell>
          <cell r="C1399">
            <v>8.2633299999999998</v>
          </cell>
          <cell r="D1399">
            <v>14.603300000000001</v>
          </cell>
          <cell r="E1399">
            <v>110.4</v>
          </cell>
        </row>
        <row r="1400">
          <cell r="B1400">
            <v>248.6</v>
          </cell>
          <cell r="C1400">
            <v>8.2799999999999994</v>
          </cell>
          <cell r="D1400">
            <v>14.48</v>
          </cell>
          <cell r="E1400">
            <v>110.5</v>
          </cell>
        </row>
        <row r="1401">
          <cell r="B1401">
            <v>264.5</v>
          </cell>
          <cell r="C1401">
            <v>8.3000000000000007</v>
          </cell>
          <cell r="D1401">
            <v>14.6867</v>
          </cell>
          <cell r="E1401">
            <v>111.2</v>
          </cell>
        </row>
        <row r="1402">
          <cell r="B1402">
            <v>280.89999999999998</v>
          </cell>
          <cell r="C1402">
            <v>8.32</v>
          </cell>
          <cell r="D1402">
            <v>14.8933</v>
          </cell>
          <cell r="E1402">
            <v>111.6</v>
          </cell>
        </row>
        <row r="1403">
          <cell r="B1403">
            <v>292.5</v>
          </cell>
          <cell r="C1403">
            <v>8.34</v>
          </cell>
          <cell r="D1403">
            <v>15.1</v>
          </cell>
          <cell r="E1403">
            <v>112.1</v>
          </cell>
        </row>
        <row r="1404">
          <cell r="B1404">
            <v>289.3</v>
          </cell>
          <cell r="C1404">
            <v>8.4</v>
          </cell>
          <cell r="D1404">
            <v>14.8733</v>
          </cell>
          <cell r="E1404">
            <v>112.7</v>
          </cell>
        </row>
        <row r="1405">
          <cell r="B1405">
            <v>289.10000000000002</v>
          </cell>
          <cell r="C1405">
            <v>8.4600000000000009</v>
          </cell>
          <cell r="D1405">
            <v>14.646699999999999</v>
          </cell>
          <cell r="E1405">
            <v>113.1</v>
          </cell>
        </row>
        <row r="1406">
          <cell r="B1406">
            <v>301.39999999999998</v>
          </cell>
          <cell r="C1406">
            <v>8.52</v>
          </cell>
          <cell r="D1406">
            <v>14.42</v>
          </cell>
          <cell r="E1406">
            <v>113.5</v>
          </cell>
        </row>
        <row r="1407">
          <cell r="B1407">
            <v>310.10000000000002</v>
          </cell>
          <cell r="C1407">
            <v>8.5666700000000002</v>
          </cell>
          <cell r="D1407">
            <v>14.9</v>
          </cell>
          <cell r="E1407">
            <v>113.8</v>
          </cell>
        </row>
        <row r="1408">
          <cell r="B1408">
            <v>329.4</v>
          </cell>
          <cell r="C1408">
            <v>8.6133299999999995</v>
          </cell>
          <cell r="D1408">
            <v>15.38</v>
          </cell>
          <cell r="E1408">
            <v>114.4</v>
          </cell>
        </row>
        <row r="1409">
          <cell r="B1409">
            <v>318.7</v>
          </cell>
          <cell r="C1409">
            <v>8.66</v>
          </cell>
          <cell r="D1409">
            <v>15.86</v>
          </cell>
          <cell r="E1409">
            <v>115</v>
          </cell>
        </row>
        <row r="1410">
          <cell r="B1410">
            <v>280.2</v>
          </cell>
          <cell r="C1410">
            <v>8.7100000000000009</v>
          </cell>
          <cell r="D1410">
            <v>16.406700000000001</v>
          </cell>
          <cell r="E1410">
            <v>115.3</v>
          </cell>
        </row>
        <row r="1411">
          <cell r="B1411">
            <v>245</v>
          </cell>
          <cell r="C1411">
            <v>8.76</v>
          </cell>
          <cell r="D1411">
            <v>16.953299999999999</v>
          </cell>
          <cell r="E1411">
            <v>115.4</v>
          </cell>
        </row>
        <row r="1412">
          <cell r="B1412">
            <v>241</v>
          </cell>
          <cell r="C1412">
            <v>8.81</v>
          </cell>
          <cell r="D1412">
            <v>17.5</v>
          </cell>
          <cell r="E1412">
            <v>115.4</v>
          </cell>
        </row>
        <row r="1413">
          <cell r="B1413">
            <v>250.5</v>
          </cell>
          <cell r="C1413">
            <v>8.8566699999999994</v>
          </cell>
          <cell r="D1413">
            <v>17.863299999999999</v>
          </cell>
          <cell r="E1413">
            <v>115.7</v>
          </cell>
        </row>
        <row r="1414">
          <cell r="B1414">
            <v>258.10000000000002</v>
          </cell>
          <cell r="C1414">
            <v>8.9033300000000004</v>
          </cell>
          <cell r="D1414">
            <v>18.226700000000001</v>
          </cell>
          <cell r="E1414">
            <v>116</v>
          </cell>
        </row>
        <row r="1415">
          <cell r="B1415">
            <v>265.7</v>
          </cell>
          <cell r="C1415">
            <v>8.9499999999999993</v>
          </cell>
          <cell r="D1415">
            <v>18.59</v>
          </cell>
          <cell r="E1415">
            <v>116.5</v>
          </cell>
        </row>
        <row r="1416">
          <cell r="B1416">
            <v>262.60000000000002</v>
          </cell>
          <cell r="C1416">
            <v>9.0433299999999992</v>
          </cell>
          <cell r="D1416">
            <v>19.616700000000002</v>
          </cell>
          <cell r="E1416">
            <v>117.1</v>
          </cell>
        </row>
        <row r="1417">
          <cell r="B1417">
            <v>256.10000000000002</v>
          </cell>
          <cell r="C1417">
            <v>9.1366700000000005</v>
          </cell>
          <cell r="D1417">
            <v>20.6433</v>
          </cell>
          <cell r="E1417">
            <v>117.5</v>
          </cell>
        </row>
        <row r="1418">
          <cell r="B1418">
            <v>270.7</v>
          </cell>
          <cell r="C1418">
            <v>9.23</v>
          </cell>
          <cell r="D1418">
            <v>21.67</v>
          </cell>
          <cell r="E1418">
            <v>118</v>
          </cell>
        </row>
        <row r="1419">
          <cell r="B1419">
            <v>269.10000000000002</v>
          </cell>
          <cell r="C1419">
            <v>9.3066700000000004</v>
          </cell>
          <cell r="D1419">
            <v>22.023299999999999</v>
          </cell>
          <cell r="E1419">
            <v>118.5</v>
          </cell>
        </row>
        <row r="1420">
          <cell r="B1420">
            <v>263.7</v>
          </cell>
          <cell r="C1420">
            <v>9.3833300000000008</v>
          </cell>
          <cell r="D1420">
            <v>22.3767</v>
          </cell>
          <cell r="E1420">
            <v>119</v>
          </cell>
        </row>
        <row r="1421">
          <cell r="B1421">
            <v>268</v>
          </cell>
          <cell r="C1421">
            <v>9.4600000000000009</v>
          </cell>
          <cell r="D1421">
            <v>22.73</v>
          </cell>
          <cell r="E1421">
            <v>119.8</v>
          </cell>
        </row>
        <row r="1422">
          <cell r="B1422">
            <v>277.39999999999998</v>
          </cell>
          <cell r="C1422">
            <v>9.5500000000000007</v>
          </cell>
          <cell r="D1422">
            <v>23.0733</v>
          </cell>
          <cell r="E1422">
            <v>120.2</v>
          </cell>
        </row>
        <row r="1423">
          <cell r="B1423">
            <v>271</v>
          </cell>
          <cell r="C1423">
            <v>9.64</v>
          </cell>
          <cell r="D1423">
            <v>23.416699999999999</v>
          </cell>
          <cell r="E1423">
            <v>120.3</v>
          </cell>
        </row>
        <row r="1424">
          <cell r="B1424">
            <v>276.5</v>
          </cell>
          <cell r="C1424">
            <v>9.75</v>
          </cell>
          <cell r="D1424">
            <v>23.75</v>
          </cell>
          <cell r="E1424">
            <v>120.5</v>
          </cell>
        </row>
        <row r="1425">
          <cell r="B1425">
            <v>285.39999999999998</v>
          </cell>
          <cell r="C1425">
            <v>9.8133300000000006</v>
          </cell>
          <cell r="D1425">
            <v>24.16</v>
          </cell>
          <cell r="E1425">
            <v>121.1</v>
          </cell>
        </row>
        <row r="1426">
          <cell r="B1426">
            <v>294</v>
          </cell>
          <cell r="C1426">
            <v>9.8966700000000003</v>
          </cell>
          <cell r="D1426">
            <v>24.56</v>
          </cell>
          <cell r="E1426">
            <v>121.6</v>
          </cell>
        </row>
        <row r="1427">
          <cell r="B1427">
            <v>292.7</v>
          </cell>
          <cell r="C1427">
            <v>10.01</v>
          </cell>
          <cell r="D1427">
            <v>24.96</v>
          </cell>
          <cell r="E1427">
            <v>122.3</v>
          </cell>
        </row>
        <row r="1428">
          <cell r="B1428">
            <v>302.3</v>
          </cell>
          <cell r="C1428">
            <v>10.0867</v>
          </cell>
          <cell r="D1428">
            <v>25.046700000000001</v>
          </cell>
          <cell r="E1428">
            <v>123.1</v>
          </cell>
        </row>
        <row r="1429">
          <cell r="B1429">
            <v>313.89999999999998</v>
          </cell>
          <cell r="C1429">
            <v>10.193300000000001</v>
          </cell>
          <cell r="D1429">
            <v>25.133299999999998</v>
          </cell>
          <cell r="E1429">
            <v>123.8</v>
          </cell>
        </row>
        <row r="1430">
          <cell r="B1430">
            <v>323.7</v>
          </cell>
          <cell r="C1430">
            <v>10.37</v>
          </cell>
          <cell r="D1430">
            <v>25.22</v>
          </cell>
          <cell r="E1430">
            <v>124.1</v>
          </cell>
        </row>
        <row r="1431">
          <cell r="B1431">
            <v>331.9</v>
          </cell>
          <cell r="C1431">
            <v>10.423299999999999</v>
          </cell>
          <cell r="D1431">
            <v>24.71</v>
          </cell>
          <cell r="E1431">
            <v>124.4</v>
          </cell>
        </row>
        <row r="1432">
          <cell r="B1432">
            <v>346.6</v>
          </cell>
          <cell r="C1432">
            <v>10.5467</v>
          </cell>
          <cell r="D1432">
            <v>24.2</v>
          </cell>
          <cell r="E1432">
            <v>124.6</v>
          </cell>
        </row>
        <row r="1433">
          <cell r="B1433">
            <v>347.3</v>
          </cell>
          <cell r="C1433">
            <v>10.73</v>
          </cell>
          <cell r="D1433">
            <v>23.69</v>
          </cell>
          <cell r="E1433">
            <v>125</v>
          </cell>
        </row>
        <row r="1434">
          <cell r="B1434">
            <v>347.4</v>
          </cell>
          <cell r="C1434">
            <v>10.7967</v>
          </cell>
          <cell r="D1434">
            <v>23.4267</v>
          </cell>
          <cell r="E1434">
            <v>125.6</v>
          </cell>
        </row>
        <row r="1435">
          <cell r="B1435">
            <v>340.2</v>
          </cell>
          <cell r="C1435">
            <v>10.923299999999999</v>
          </cell>
          <cell r="D1435">
            <v>23.1633</v>
          </cell>
          <cell r="E1435">
            <v>125.9</v>
          </cell>
        </row>
        <row r="1436">
          <cell r="B1436">
            <v>348.6</v>
          </cell>
          <cell r="C1436">
            <v>11.06</v>
          </cell>
          <cell r="D1436">
            <v>22.87</v>
          </cell>
          <cell r="E1436">
            <v>126.1</v>
          </cell>
        </row>
        <row r="1437">
          <cell r="B1437">
            <v>339.97</v>
          </cell>
          <cell r="C1437">
            <v>11.14</v>
          </cell>
          <cell r="D1437">
            <v>22.49</v>
          </cell>
          <cell r="E1437">
            <v>127.4</v>
          </cell>
        </row>
        <row r="1438">
          <cell r="B1438">
            <v>330.45</v>
          </cell>
          <cell r="C1438">
            <v>11.23</v>
          </cell>
          <cell r="D1438">
            <v>22.08</v>
          </cell>
          <cell r="E1438">
            <v>128</v>
          </cell>
        </row>
        <row r="1439">
          <cell r="B1439">
            <v>338.46</v>
          </cell>
          <cell r="C1439">
            <v>11.32</v>
          </cell>
          <cell r="D1439">
            <v>21.67</v>
          </cell>
          <cell r="E1439">
            <v>128.69999999999999</v>
          </cell>
        </row>
        <row r="1440">
          <cell r="B1440">
            <v>338.18</v>
          </cell>
          <cell r="C1440">
            <v>11.4367</v>
          </cell>
          <cell r="D1440">
            <v>21.533300000000001</v>
          </cell>
          <cell r="E1440">
            <v>128.9</v>
          </cell>
        </row>
        <row r="1441">
          <cell r="B1441">
            <v>350.25</v>
          </cell>
          <cell r="C1441">
            <v>11.5533</v>
          </cell>
          <cell r="D1441">
            <v>21.396699999999999</v>
          </cell>
          <cell r="E1441">
            <v>129.19999999999999</v>
          </cell>
        </row>
        <row r="1442">
          <cell r="B1442">
            <v>360.39</v>
          </cell>
          <cell r="C1442">
            <v>11.66</v>
          </cell>
          <cell r="D1442">
            <v>21.26</v>
          </cell>
          <cell r="E1442">
            <v>129.9</v>
          </cell>
        </row>
        <row r="1443">
          <cell r="B1443">
            <v>360.03</v>
          </cell>
          <cell r="C1443">
            <v>11.726699999999999</v>
          </cell>
          <cell r="D1443">
            <v>21.42</v>
          </cell>
          <cell r="E1443">
            <v>130.4</v>
          </cell>
        </row>
        <row r="1444">
          <cell r="B1444">
            <v>330.75</v>
          </cell>
          <cell r="C1444">
            <v>11.783300000000001</v>
          </cell>
          <cell r="D1444">
            <v>21.58</v>
          </cell>
          <cell r="E1444">
            <v>131.6</v>
          </cell>
        </row>
        <row r="1445">
          <cell r="B1445">
            <v>315.41000000000003</v>
          </cell>
          <cell r="C1445">
            <v>11.83</v>
          </cell>
          <cell r="D1445">
            <v>21.74</v>
          </cell>
          <cell r="E1445">
            <v>132.69999999999999</v>
          </cell>
        </row>
        <row r="1446">
          <cell r="B1446">
            <v>307.12</v>
          </cell>
          <cell r="C1446">
            <v>11.9267</v>
          </cell>
          <cell r="D1446">
            <v>21.6067</v>
          </cell>
          <cell r="E1446">
            <v>133.5</v>
          </cell>
        </row>
        <row r="1447">
          <cell r="B1447">
            <v>315.29000000000002</v>
          </cell>
          <cell r="C1447">
            <v>12.013299999999999</v>
          </cell>
          <cell r="D1447">
            <v>21.473299999999998</v>
          </cell>
          <cell r="E1447">
            <v>133.80000000000001</v>
          </cell>
        </row>
        <row r="1448">
          <cell r="B1448">
            <v>328.75</v>
          </cell>
          <cell r="C1448">
            <v>12.09</v>
          </cell>
          <cell r="D1448">
            <v>21.34</v>
          </cell>
          <cell r="E1448">
            <v>133.80000000000001</v>
          </cell>
        </row>
        <row r="1449">
          <cell r="B1449">
            <v>325.49</v>
          </cell>
          <cell r="C1449">
            <v>12.1067</v>
          </cell>
          <cell r="D1449">
            <v>21.183299999999999</v>
          </cell>
          <cell r="E1449">
            <v>134.6</v>
          </cell>
        </row>
        <row r="1450">
          <cell r="B1450">
            <v>362.26</v>
          </cell>
          <cell r="C1450">
            <v>12.113300000000001</v>
          </cell>
          <cell r="D1450">
            <v>21.026700000000002</v>
          </cell>
          <cell r="E1450">
            <v>134.80000000000001</v>
          </cell>
        </row>
        <row r="1451">
          <cell r="B1451">
            <v>372.28</v>
          </cell>
          <cell r="C1451">
            <v>12.11</v>
          </cell>
          <cell r="D1451">
            <v>20.94</v>
          </cell>
          <cell r="E1451">
            <v>135</v>
          </cell>
        </row>
        <row r="1452">
          <cell r="B1452">
            <v>379.68</v>
          </cell>
          <cell r="C1452">
            <v>12.13</v>
          </cell>
          <cell r="D1452">
            <v>20.363299999999999</v>
          </cell>
          <cell r="E1452">
            <v>135.19999999999999</v>
          </cell>
        </row>
        <row r="1453">
          <cell r="B1453">
            <v>377.99</v>
          </cell>
          <cell r="C1453">
            <v>12.14</v>
          </cell>
          <cell r="D1453">
            <v>19.8567</v>
          </cell>
          <cell r="E1453">
            <v>135.6</v>
          </cell>
        </row>
        <row r="1454">
          <cell r="B1454">
            <v>378.29</v>
          </cell>
          <cell r="C1454">
            <v>12.15</v>
          </cell>
          <cell r="D1454">
            <v>19.41</v>
          </cell>
          <cell r="E1454">
            <v>136</v>
          </cell>
        </row>
        <row r="1455">
          <cell r="B1455">
            <v>380.23</v>
          </cell>
          <cell r="C1455">
            <v>12.193300000000001</v>
          </cell>
          <cell r="D1455">
            <v>18.84</v>
          </cell>
          <cell r="E1455">
            <v>136.19999999999999</v>
          </cell>
        </row>
        <row r="1456">
          <cell r="B1456">
            <v>389.4</v>
          </cell>
          <cell r="C1456">
            <v>12.236700000000001</v>
          </cell>
          <cell r="D1456">
            <v>18.329999999999998</v>
          </cell>
          <cell r="E1456">
            <v>136.6</v>
          </cell>
        </row>
        <row r="1457">
          <cell r="B1457">
            <v>387.2</v>
          </cell>
          <cell r="C1457">
            <v>12.28</v>
          </cell>
          <cell r="D1457">
            <v>17.82</v>
          </cell>
          <cell r="E1457">
            <v>137.19999999999999</v>
          </cell>
        </row>
        <row r="1458">
          <cell r="B1458">
            <v>386.88</v>
          </cell>
          <cell r="C1458">
            <v>12.253299999999999</v>
          </cell>
          <cell r="D1458">
            <v>17.203299999999999</v>
          </cell>
          <cell r="E1458">
            <v>137.4</v>
          </cell>
        </row>
        <row r="1459">
          <cell r="B1459">
            <v>385.92</v>
          </cell>
          <cell r="C1459">
            <v>12.226699999999999</v>
          </cell>
          <cell r="D1459">
            <v>16.5867</v>
          </cell>
          <cell r="E1459">
            <v>137.80000000000001</v>
          </cell>
        </row>
        <row r="1460">
          <cell r="B1460">
            <v>388.51</v>
          </cell>
          <cell r="C1460">
            <v>12.2</v>
          </cell>
          <cell r="D1460">
            <v>15.97</v>
          </cell>
          <cell r="E1460">
            <v>137.9</v>
          </cell>
        </row>
        <row r="1461">
          <cell r="B1461">
            <v>416.08</v>
          </cell>
          <cell r="C1461">
            <v>12.24</v>
          </cell>
          <cell r="D1461">
            <v>16.046700000000001</v>
          </cell>
          <cell r="E1461">
            <v>138.1</v>
          </cell>
        </row>
        <row r="1462">
          <cell r="B1462">
            <v>412.56</v>
          </cell>
          <cell r="C1462">
            <v>12.28</v>
          </cell>
          <cell r="D1462">
            <v>16.1233</v>
          </cell>
          <cell r="E1462">
            <v>138.6</v>
          </cell>
        </row>
        <row r="1463">
          <cell r="B1463">
            <v>407.36</v>
          </cell>
          <cell r="C1463">
            <v>12.32</v>
          </cell>
          <cell r="D1463">
            <v>16.190000000000001</v>
          </cell>
          <cell r="E1463">
            <v>139.30000000000001</v>
          </cell>
        </row>
        <row r="1464">
          <cell r="B1464">
            <v>407.41</v>
          </cell>
          <cell r="C1464">
            <v>12.32</v>
          </cell>
          <cell r="D1464">
            <v>16.4833</v>
          </cell>
          <cell r="E1464">
            <v>139.5</v>
          </cell>
        </row>
        <row r="1465">
          <cell r="B1465">
            <v>414.81</v>
          </cell>
          <cell r="C1465">
            <v>12.32</v>
          </cell>
          <cell r="D1465">
            <v>16.7667</v>
          </cell>
          <cell r="E1465">
            <v>139.69999999999999</v>
          </cell>
        </row>
        <row r="1466">
          <cell r="B1466">
            <v>408.27</v>
          </cell>
          <cell r="C1466">
            <v>12.32</v>
          </cell>
          <cell r="D1466">
            <v>17.05</v>
          </cell>
          <cell r="E1466">
            <v>140.19999999999999</v>
          </cell>
        </row>
        <row r="1467">
          <cell r="B1467">
            <v>415.05</v>
          </cell>
          <cell r="C1467">
            <v>12.343299999999999</v>
          </cell>
          <cell r="D1467">
            <v>17.38</v>
          </cell>
          <cell r="E1467">
            <v>140.5</v>
          </cell>
        </row>
        <row r="1468">
          <cell r="B1468">
            <v>417.93</v>
          </cell>
          <cell r="C1468">
            <v>12.3667</v>
          </cell>
          <cell r="D1468">
            <v>17.71</v>
          </cell>
          <cell r="E1468">
            <v>140.9</v>
          </cell>
        </row>
        <row r="1469">
          <cell r="B1469">
            <v>418.48</v>
          </cell>
          <cell r="C1469">
            <v>12.4</v>
          </cell>
          <cell r="D1469">
            <v>18.04</v>
          </cell>
          <cell r="E1469">
            <v>141.30000000000001</v>
          </cell>
        </row>
        <row r="1470">
          <cell r="B1470">
            <v>412.5</v>
          </cell>
          <cell r="C1470">
            <v>12.386699999999999</v>
          </cell>
          <cell r="D1470">
            <v>18.39</v>
          </cell>
          <cell r="E1470">
            <v>141.80000000000001</v>
          </cell>
        </row>
        <row r="1471">
          <cell r="B1471">
            <v>422.84</v>
          </cell>
          <cell r="C1471">
            <v>12.3833</v>
          </cell>
          <cell r="D1471">
            <v>18.739999999999998</v>
          </cell>
          <cell r="E1471">
            <v>142</v>
          </cell>
        </row>
        <row r="1472">
          <cell r="B1472">
            <v>435.64</v>
          </cell>
          <cell r="C1472">
            <v>12.39</v>
          </cell>
          <cell r="D1472">
            <v>19.09</v>
          </cell>
          <cell r="E1472">
            <v>141.9</v>
          </cell>
        </row>
        <row r="1473">
          <cell r="B1473">
            <v>435.23</v>
          </cell>
          <cell r="C1473">
            <v>12.4133</v>
          </cell>
          <cell r="D1473">
            <v>19.34</v>
          </cell>
          <cell r="E1473">
            <v>142.6</v>
          </cell>
        </row>
        <row r="1474">
          <cell r="B1474">
            <v>441.7</v>
          </cell>
          <cell r="C1474">
            <v>12.4467</v>
          </cell>
          <cell r="D1474">
            <v>19.59</v>
          </cell>
          <cell r="E1474">
            <v>143.1</v>
          </cell>
        </row>
        <row r="1475">
          <cell r="B1475">
            <v>450.16</v>
          </cell>
          <cell r="C1475">
            <v>12.48</v>
          </cell>
          <cell r="D1475">
            <v>19.84</v>
          </cell>
          <cell r="E1475">
            <v>143.6</v>
          </cell>
        </row>
        <row r="1476">
          <cell r="B1476">
            <v>443.08</v>
          </cell>
          <cell r="C1476">
            <v>12.4933</v>
          </cell>
          <cell r="D1476">
            <v>19.670000000000002</v>
          </cell>
          <cell r="E1476">
            <v>144</v>
          </cell>
        </row>
        <row r="1477">
          <cell r="B1477">
            <v>445.25</v>
          </cell>
          <cell r="C1477">
            <v>12.5067</v>
          </cell>
          <cell r="D1477">
            <v>19.5</v>
          </cell>
          <cell r="E1477">
            <v>144.19999999999999</v>
          </cell>
        </row>
        <row r="1478">
          <cell r="B1478">
            <v>448.06</v>
          </cell>
          <cell r="C1478">
            <v>12.52</v>
          </cell>
          <cell r="D1478">
            <v>19.329999999999998</v>
          </cell>
          <cell r="E1478">
            <v>144.4</v>
          </cell>
        </row>
        <row r="1479">
          <cell r="B1479">
            <v>447.29</v>
          </cell>
          <cell r="C1479">
            <v>12.52</v>
          </cell>
          <cell r="D1479">
            <v>19.690000000000001</v>
          </cell>
          <cell r="E1479">
            <v>144.4</v>
          </cell>
        </row>
        <row r="1480">
          <cell r="B1480">
            <v>454.13</v>
          </cell>
          <cell r="C1480">
            <v>12.52</v>
          </cell>
          <cell r="D1480">
            <v>20.05</v>
          </cell>
          <cell r="E1480">
            <v>144.80000000000001</v>
          </cell>
        </row>
        <row r="1481">
          <cell r="B1481">
            <v>459.24</v>
          </cell>
          <cell r="C1481">
            <v>12.52</v>
          </cell>
          <cell r="D1481">
            <v>20.41</v>
          </cell>
          <cell r="E1481">
            <v>145.1</v>
          </cell>
        </row>
        <row r="1482">
          <cell r="B1482">
            <v>463.9</v>
          </cell>
          <cell r="C1482">
            <v>12.54</v>
          </cell>
          <cell r="D1482">
            <v>20.9</v>
          </cell>
          <cell r="E1482">
            <v>145.69999999999999</v>
          </cell>
        </row>
        <row r="1483">
          <cell r="B1483">
            <v>462.89</v>
          </cell>
          <cell r="C1483">
            <v>12.56</v>
          </cell>
          <cell r="D1483">
            <v>21.39</v>
          </cell>
          <cell r="E1483">
            <v>145.80000000000001</v>
          </cell>
        </row>
        <row r="1484">
          <cell r="B1484">
            <v>465.95</v>
          </cell>
          <cell r="C1484">
            <v>12.58</v>
          </cell>
          <cell r="D1484">
            <v>21.89</v>
          </cell>
          <cell r="E1484">
            <v>145.80000000000001</v>
          </cell>
        </row>
        <row r="1485">
          <cell r="B1485">
            <v>472.99</v>
          </cell>
          <cell r="C1485">
            <v>12.6233</v>
          </cell>
          <cell r="D1485">
            <v>22.156700000000001</v>
          </cell>
          <cell r="E1485">
            <v>146.19999999999999</v>
          </cell>
        </row>
        <row r="1486">
          <cell r="B1486">
            <v>471.58</v>
          </cell>
          <cell r="C1486">
            <v>12.666700000000001</v>
          </cell>
          <cell r="D1486">
            <v>22.433299999999999</v>
          </cell>
          <cell r="E1486">
            <v>146.69999999999999</v>
          </cell>
        </row>
        <row r="1487">
          <cell r="B1487">
            <v>463.81</v>
          </cell>
          <cell r="C1487">
            <v>12.71</v>
          </cell>
          <cell r="D1487">
            <v>22.71</v>
          </cell>
          <cell r="E1487">
            <v>147.19999999999999</v>
          </cell>
        </row>
        <row r="1488">
          <cell r="B1488">
            <v>447.23</v>
          </cell>
          <cell r="C1488">
            <v>12.753299999999999</v>
          </cell>
          <cell r="D1488">
            <v>23.54</v>
          </cell>
          <cell r="E1488">
            <v>147.4</v>
          </cell>
        </row>
        <row r="1489">
          <cell r="B1489">
            <v>450.9</v>
          </cell>
          <cell r="C1489">
            <v>12.7967</v>
          </cell>
          <cell r="D1489">
            <v>24.37</v>
          </cell>
          <cell r="E1489">
            <v>147.5</v>
          </cell>
        </row>
        <row r="1490">
          <cell r="B1490">
            <v>454.83</v>
          </cell>
          <cell r="C1490">
            <v>12.84</v>
          </cell>
          <cell r="D1490">
            <v>25.2</v>
          </cell>
          <cell r="E1490">
            <v>148</v>
          </cell>
        </row>
        <row r="1491">
          <cell r="B1491">
            <v>451.4</v>
          </cell>
          <cell r="C1491">
            <v>12.87</v>
          </cell>
          <cell r="D1491">
            <v>25.91</v>
          </cell>
          <cell r="E1491">
            <v>148.4</v>
          </cell>
        </row>
        <row r="1492">
          <cell r="B1492">
            <v>464.24</v>
          </cell>
          <cell r="C1492">
            <v>12.9</v>
          </cell>
          <cell r="D1492">
            <v>26.62</v>
          </cell>
          <cell r="E1492">
            <v>149</v>
          </cell>
        </row>
        <row r="1493">
          <cell r="B1493">
            <v>466.96</v>
          </cell>
          <cell r="C1493">
            <v>12.92</v>
          </cell>
          <cell r="D1493">
            <v>27.33</v>
          </cell>
          <cell r="E1493">
            <v>149.4</v>
          </cell>
        </row>
        <row r="1494">
          <cell r="B1494">
            <v>463.81</v>
          </cell>
          <cell r="C1494">
            <v>13.013299999999999</v>
          </cell>
          <cell r="D1494">
            <v>28.42</v>
          </cell>
          <cell r="E1494">
            <v>149.5</v>
          </cell>
        </row>
        <row r="1495">
          <cell r="B1495">
            <v>461.01</v>
          </cell>
          <cell r="C1495">
            <v>13.0967</v>
          </cell>
          <cell r="D1495">
            <v>29.51</v>
          </cell>
          <cell r="E1495">
            <v>149.69999999999999</v>
          </cell>
        </row>
        <row r="1496">
          <cell r="B1496">
            <v>455.19</v>
          </cell>
          <cell r="C1496">
            <v>13.17</v>
          </cell>
          <cell r="D1496">
            <v>30.6</v>
          </cell>
          <cell r="E1496">
            <v>149.69999999999999</v>
          </cell>
        </row>
        <row r="1497">
          <cell r="B1497">
            <v>465.25</v>
          </cell>
          <cell r="C1497">
            <v>13.18</v>
          </cell>
          <cell r="D1497">
            <v>31.25</v>
          </cell>
          <cell r="E1497">
            <v>150.30000000000001</v>
          </cell>
        </row>
        <row r="1498">
          <cell r="B1498">
            <v>481.92</v>
          </cell>
          <cell r="C1498">
            <v>13.18</v>
          </cell>
          <cell r="D1498">
            <v>31.9</v>
          </cell>
          <cell r="E1498">
            <v>150.9</v>
          </cell>
        </row>
        <row r="1499">
          <cell r="B1499">
            <v>493.15</v>
          </cell>
          <cell r="C1499">
            <v>13.17</v>
          </cell>
          <cell r="D1499">
            <v>32.549999999999997</v>
          </cell>
          <cell r="E1499">
            <v>151.4</v>
          </cell>
        </row>
        <row r="1500">
          <cell r="B1500">
            <v>507.91</v>
          </cell>
          <cell r="C1500">
            <v>13.2433</v>
          </cell>
          <cell r="D1500">
            <v>33.176699999999997</v>
          </cell>
          <cell r="E1500">
            <v>151.9</v>
          </cell>
        </row>
        <row r="1501">
          <cell r="B1501">
            <v>523.80999999999995</v>
          </cell>
          <cell r="C1501">
            <v>13.306699999999999</v>
          </cell>
          <cell r="D1501">
            <v>33.8033</v>
          </cell>
          <cell r="E1501">
            <v>152.19999999999999</v>
          </cell>
        </row>
        <row r="1502">
          <cell r="B1502">
            <v>539.35</v>
          </cell>
          <cell r="C1502">
            <v>13.36</v>
          </cell>
          <cell r="D1502">
            <v>34.43</v>
          </cell>
          <cell r="E1502">
            <v>152.5</v>
          </cell>
        </row>
        <row r="1503">
          <cell r="B1503">
            <v>557.37</v>
          </cell>
          <cell r="C1503">
            <v>13.44</v>
          </cell>
          <cell r="D1503">
            <v>34.68</v>
          </cell>
          <cell r="E1503">
            <v>152.5</v>
          </cell>
        </row>
        <row r="1504">
          <cell r="B1504">
            <v>559.11</v>
          </cell>
          <cell r="C1504">
            <v>13.51</v>
          </cell>
          <cell r="D1504">
            <v>34.93</v>
          </cell>
          <cell r="E1504">
            <v>152.9</v>
          </cell>
        </row>
        <row r="1505">
          <cell r="B1505">
            <v>578.77</v>
          </cell>
          <cell r="C1505">
            <v>13.58</v>
          </cell>
          <cell r="D1505">
            <v>35.18</v>
          </cell>
          <cell r="E1505">
            <v>153.19999999999999</v>
          </cell>
        </row>
        <row r="1506">
          <cell r="B1506">
            <v>582.91999999999996</v>
          </cell>
          <cell r="C1506">
            <v>13.65</v>
          </cell>
          <cell r="D1506">
            <v>34.773299999999999</v>
          </cell>
          <cell r="E1506">
            <v>153.69999999999999</v>
          </cell>
        </row>
        <row r="1507">
          <cell r="B1507">
            <v>595.53</v>
          </cell>
          <cell r="C1507">
            <v>13.72</v>
          </cell>
          <cell r="D1507">
            <v>34.366700000000002</v>
          </cell>
          <cell r="E1507">
            <v>153.6</v>
          </cell>
        </row>
        <row r="1508">
          <cell r="B1508">
            <v>614.57000000000005</v>
          </cell>
          <cell r="C1508">
            <v>13.79</v>
          </cell>
          <cell r="D1508">
            <v>33.96</v>
          </cell>
          <cell r="E1508">
            <v>153.5</v>
          </cell>
        </row>
        <row r="1509">
          <cell r="B1509">
            <v>614.41999999999996</v>
          </cell>
          <cell r="C1509">
            <v>13.8933</v>
          </cell>
          <cell r="D1509">
            <v>33.986699999999999</v>
          </cell>
          <cell r="E1509">
            <v>154.4</v>
          </cell>
        </row>
        <row r="1510">
          <cell r="B1510">
            <v>649.54</v>
          </cell>
          <cell r="C1510">
            <v>13.996700000000001</v>
          </cell>
          <cell r="D1510">
            <v>34.013300000000001</v>
          </cell>
          <cell r="E1510">
            <v>154.9</v>
          </cell>
        </row>
        <row r="1511">
          <cell r="B1511">
            <v>647.07000000000005</v>
          </cell>
          <cell r="C1511">
            <v>14.1</v>
          </cell>
          <cell r="D1511">
            <v>34.04</v>
          </cell>
          <cell r="E1511">
            <v>155.69999999999999</v>
          </cell>
        </row>
        <row r="1512">
          <cell r="B1512">
            <v>647.16999999999996</v>
          </cell>
          <cell r="C1512">
            <v>14.156700000000001</v>
          </cell>
          <cell r="D1512">
            <v>34.33</v>
          </cell>
          <cell r="E1512">
            <v>156.30000000000001</v>
          </cell>
        </row>
        <row r="1513">
          <cell r="B1513">
            <v>661.23</v>
          </cell>
          <cell r="C1513">
            <v>14.2133</v>
          </cell>
          <cell r="D1513">
            <v>34.619999999999997</v>
          </cell>
          <cell r="E1513">
            <v>156.6</v>
          </cell>
        </row>
        <row r="1514">
          <cell r="B1514">
            <v>668.5</v>
          </cell>
          <cell r="C1514">
            <v>14.27</v>
          </cell>
          <cell r="D1514">
            <v>34.909999999999997</v>
          </cell>
          <cell r="E1514">
            <v>156.69999999999999</v>
          </cell>
        </row>
        <row r="1515">
          <cell r="B1515">
            <v>644.07000000000005</v>
          </cell>
          <cell r="C1515">
            <v>14.4</v>
          </cell>
          <cell r="D1515">
            <v>35.273299999999999</v>
          </cell>
          <cell r="E1515">
            <v>157</v>
          </cell>
        </row>
        <row r="1516">
          <cell r="B1516">
            <v>662.68</v>
          </cell>
          <cell r="C1516">
            <v>14.53</v>
          </cell>
          <cell r="D1516">
            <v>35.636699999999998</v>
          </cell>
          <cell r="E1516">
            <v>157.30000000000001</v>
          </cell>
        </row>
        <row r="1517">
          <cell r="B1517">
            <v>674.88</v>
          </cell>
          <cell r="C1517">
            <v>14.66</v>
          </cell>
          <cell r="D1517">
            <v>36</v>
          </cell>
          <cell r="E1517">
            <v>157.80000000000001</v>
          </cell>
        </row>
        <row r="1518">
          <cell r="B1518">
            <v>701.46</v>
          </cell>
          <cell r="C1518">
            <v>14.74</v>
          </cell>
          <cell r="D1518">
            <v>36.909999999999997</v>
          </cell>
          <cell r="E1518">
            <v>158.30000000000001</v>
          </cell>
        </row>
        <row r="1519">
          <cell r="B1519">
            <v>735.67</v>
          </cell>
          <cell r="C1519">
            <v>14.82</v>
          </cell>
          <cell r="D1519">
            <v>37.82</v>
          </cell>
          <cell r="E1519">
            <v>158.6</v>
          </cell>
        </row>
        <row r="1520">
          <cell r="B1520">
            <v>743.25</v>
          </cell>
          <cell r="C1520">
            <v>14.9</v>
          </cell>
          <cell r="D1520">
            <v>38.729999999999997</v>
          </cell>
          <cell r="E1520">
            <v>158.6</v>
          </cell>
        </row>
        <row r="1521">
          <cell r="B1521">
            <v>766.22</v>
          </cell>
          <cell r="C1521">
            <v>14.9533</v>
          </cell>
          <cell r="D1521">
            <v>39.2333</v>
          </cell>
          <cell r="E1521">
            <v>159.1</v>
          </cell>
        </row>
        <row r="1522">
          <cell r="B1522">
            <v>798.39</v>
          </cell>
          <cell r="C1522">
            <v>15.0067</v>
          </cell>
          <cell r="D1522">
            <v>39.736699999999999</v>
          </cell>
          <cell r="E1522">
            <v>159.6</v>
          </cell>
        </row>
        <row r="1523">
          <cell r="B1523">
            <v>792.16</v>
          </cell>
          <cell r="C1523">
            <v>15.06</v>
          </cell>
          <cell r="D1523">
            <v>40.24</v>
          </cell>
          <cell r="E1523">
            <v>160</v>
          </cell>
        </row>
        <row r="1524">
          <cell r="B1524">
            <v>763.93</v>
          </cell>
          <cell r="C1524">
            <v>15.093299999999999</v>
          </cell>
          <cell r="D1524">
            <v>40.343299999999999</v>
          </cell>
          <cell r="E1524">
            <v>160.19999999999999</v>
          </cell>
        </row>
        <row r="1525">
          <cell r="B1525">
            <v>833.09</v>
          </cell>
          <cell r="C1525">
            <v>15.1267</v>
          </cell>
          <cell r="D1525">
            <v>40.4467</v>
          </cell>
          <cell r="E1525">
            <v>160.1</v>
          </cell>
        </row>
        <row r="1526">
          <cell r="B1526">
            <v>876.29</v>
          </cell>
          <cell r="C1526">
            <v>15.16</v>
          </cell>
          <cell r="D1526">
            <v>40.549999999999997</v>
          </cell>
          <cell r="E1526">
            <v>160.30000000000001</v>
          </cell>
        </row>
        <row r="1527">
          <cell r="B1527">
            <v>925.29</v>
          </cell>
          <cell r="C1527">
            <v>15.216699999999999</v>
          </cell>
          <cell r="D1527">
            <v>40.58</v>
          </cell>
          <cell r="E1527">
            <v>160.5</v>
          </cell>
        </row>
        <row r="1528">
          <cell r="B1528">
            <v>927.24</v>
          </cell>
          <cell r="C1528">
            <v>15.273300000000001</v>
          </cell>
          <cell r="D1528">
            <v>40.61</v>
          </cell>
          <cell r="E1528">
            <v>160.80000000000001</v>
          </cell>
        </row>
        <row r="1529">
          <cell r="B1529">
            <v>937.02</v>
          </cell>
          <cell r="C1529">
            <v>15.33</v>
          </cell>
          <cell r="D1529">
            <v>40.64</v>
          </cell>
          <cell r="E1529">
            <v>161.19999999999999</v>
          </cell>
        </row>
        <row r="1530">
          <cell r="B1530">
            <v>951.16</v>
          </cell>
          <cell r="C1530">
            <v>15.386699999999999</v>
          </cell>
          <cell r="D1530">
            <v>40.333300000000001</v>
          </cell>
          <cell r="E1530">
            <v>161.6</v>
          </cell>
        </row>
        <row r="1531">
          <cell r="B1531">
            <v>938.92</v>
          </cell>
          <cell r="C1531">
            <v>15.443300000000001</v>
          </cell>
          <cell r="D1531">
            <v>40.026699999999998</v>
          </cell>
          <cell r="E1531">
            <v>161.5</v>
          </cell>
        </row>
        <row r="1532">
          <cell r="B1532">
            <v>962.37</v>
          </cell>
          <cell r="C1532">
            <v>15.5</v>
          </cell>
          <cell r="D1532">
            <v>39.72</v>
          </cell>
          <cell r="E1532">
            <v>161.30000000000001</v>
          </cell>
        </row>
        <row r="1533">
          <cell r="B1533">
            <v>963.36</v>
          </cell>
          <cell r="C1533">
            <v>15.55</v>
          </cell>
          <cell r="D1533">
            <v>39.659999999999997</v>
          </cell>
          <cell r="E1533">
            <v>161.6</v>
          </cell>
        </row>
        <row r="1534">
          <cell r="B1534">
            <v>1023.74</v>
          </cell>
          <cell r="C1534">
            <v>15.6</v>
          </cell>
          <cell r="D1534">
            <v>39.6</v>
          </cell>
          <cell r="E1534">
            <v>161.9</v>
          </cell>
        </row>
        <row r="1535">
          <cell r="B1535">
            <v>1076.83</v>
          </cell>
          <cell r="C1535">
            <v>15.64</v>
          </cell>
          <cell r="D1535">
            <v>39.54</v>
          </cell>
          <cell r="E1535">
            <v>162.19999999999999</v>
          </cell>
        </row>
        <row r="1536">
          <cell r="B1536">
            <v>1112.2</v>
          </cell>
          <cell r="C1536">
            <v>15.75</v>
          </cell>
          <cell r="D1536">
            <v>39.35</v>
          </cell>
          <cell r="E1536">
            <v>162.5</v>
          </cell>
        </row>
        <row r="1537">
          <cell r="B1537">
            <v>1108.42</v>
          </cell>
          <cell r="C1537">
            <v>15.85</v>
          </cell>
          <cell r="D1537">
            <v>39.159999999999997</v>
          </cell>
          <cell r="E1537">
            <v>162.80000000000001</v>
          </cell>
        </row>
        <row r="1538">
          <cell r="B1538">
            <v>1108.3900000000001</v>
          </cell>
          <cell r="C1538">
            <v>15.95</v>
          </cell>
          <cell r="D1538">
            <v>38.97</v>
          </cell>
          <cell r="E1538">
            <v>163</v>
          </cell>
        </row>
        <row r="1539">
          <cell r="B1539">
            <v>1156.58</v>
          </cell>
          <cell r="C1539">
            <v>16.0167</v>
          </cell>
          <cell r="D1539">
            <v>38.676699999999997</v>
          </cell>
          <cell r="E1539">
            <v>163.19999999999999</v>
          </cell>
        </row>
        <row r="1540">
          <cell r="B1540">
            <v>1074.6199999999999</v>
          </cell>
          <cell r="C1540">
            <v>16.083300000000001</v>
          </cell>
          <cell r="D1540">
            <v>38.383299999999998</v>
          </cell>
          <cell r="E1540">
            <v>163.4</v>
          </cell>
        </row>
        <row r="1541">
          <cell r="B1541">
            <v>1020.64</v>
          </cell>
          <cell r="C1541">
            <v>16.14</v>
          </cell>
          <cell r="D1541">
            <v>38.090000000000003</v>
          </cell>
          <cell r="E1541">
            <v>163.6</v>
          </cell>
        </row>
        <row r="1542">
          <cell r="B1542">
            <v>1032.47</v>
          </cell>
          <cell r="C1542">
            <v>16.166699999999999</v>
          </cell>
          <cell r="D1542">
            <v>37.963299999999997</v>
          </cell>
          <cell r="E1542">
            <v>164</v>
          </cell>
        </row>
        <row r="1543">
          <cell r="B1543">
            <v>1144.43</v>
          </cell>
          <cell r="C1543">
            <v>16.183299999999999</v>
          </cell>
          <cell r="D1543">
            <v>37.8367</v>
          </cell>
          <cell r="E1543">
            <v>164</v>
          </cell>
        </row>
        <row r="1544">
          <cell r="B1544">
            <v>1190.05</v>
          </cell>
          <cell r="C1544">
            <v>16.2</v>
          </cell>
          <cell r="D1544">
            <v>37.71</v>
          </cell>
          <cell r="E1544">
            <v>163.9</v>
          </cell>
        </row>
        <row r="1545">
          <cell r="B1545">
            <v>1248.77</v>
          </cell>
          <cell r="C1545">
            <v>16.283333330000001</v>
          </cell>
          <cell r="D1545">
            <v>37.933333330000004</v>
          </cell>
          <cell r="E1545">
            <v>164.3</v>
          </cell>
        </row>
        <row r="1546">
          <cell r="B1546">
            <v>1246.58</v>
          </cell>
          <cell r="C1546">
            <v>16.366666670000001</v>
          </cell>
          <cell r="D1546">
            <v>38.15666667</v>
          </cell>
          <cell r="E1546">
            <v>164.5</v>
          </cell>
        </row>
        <row r="1547">
          <cell r="B1547">
            <v>1281.6600000000001</v>
          </cell>
          <cell r="C1547">
            <v>16.45</v>
          </cell>
          <cell r="D1547">
            <v>38.380000000000003</v>
          </cell>
          <cell r="E1547">
            <v>165</v>
          </cell>
        </row>
        <row r="1548">
          <cell r="B1548">
            <v>1334.76</v>
          </cell>
          <cell r="C1548">
            <v>16.45</v>
          </cell>
          <cell r="D1548">
            <v>39.26</v>
          </cell>
          <cell r="E1548">
            <v>166.2</v>
          </cell>
        </row>
        <row r="1549">
          <cell r="B1549">
            <v>1332.07</v>
          </cell>
          <cell r="C1549">
            <v>16.45</v>
          </cell>
          <cell r="D1549">
            <v>40.14</v>
          </cell>
          <cell r="E1549">
            <v>166.2</v>
          </cell>
        </row>
        <row r="1550">
          <cell r="B1550">
            <v>1322.55</v>
          </cell>
          <cell r="C1550">
            <v>16.45</v>
          </cell>
          <cell r="D1550">
            <v>41.02</v>
          </cell>
          <cell r="E1550">
            <v>166.2</v>
          </cell>
        </row>
        <row r="1551">
          <cell r="B1551">
            <v>1380.99</v>
          </cell>
          <cell r="C1551">
            <v>16.513333333333335</v>
          </cell>
          <cell r="D1551">
            <v>42</v>
          </cell>
          <cell r="E1551">
            <v>166.7</v>
          </cell>
        </row>
        <row r="1552">
          <cell r="B1552">
            <v>1327.49</v>
          </cell>
          <cell r="C1552">
            <v>16.576666666666668</v>
          </cell>
          <cell r="D1552">
            <v>42.98</v>
          </cell>
          <cell r="E1552">
            <v>167.1</v>
          </cell>
        </row>
        <row r="1553">
          <cell r="B1553">
            <v>1318.17</v>
          </cell>
          <cell r="C1553">
            <v>16.64</v>
          </cell>
          <cell r="D1553">
            <v>43.96</v>
          </cell>
          <cell r="E1553">
            <v>167.9</v>
          </cell>
        </row>
        <row r="1554">
          <cell r="B1554">
            <v>1300.01</v>
          </cell>
          <cell r="C1554">
            <v>16.656666666666666</v>
          </cell>
          <cell r="D1554">
            <v>45.363333333333337</v>
          </cell>
          <cell r="E1554">
            <v>168.2</v>
          </cell>
        </row>
        <row r="1555">
          <cell r="B1555">
            <v>1391</v>
          </cell>
          <cell r="C1555">
            <v>16.673333333333332</v>
          </cell>
          <cell r="D1555">
            <v>46.766666666666673</v>
          </cell>
          <cell r="E1555">
            <v>168.3</v>
          </cell>
        </row>
        <row r="1556">
          <cell r="B1556">
            <v>1428.68</v>
          </cell>
          <cell r="C1556">
            <v>16.690000000000001</v>
          </cell>
          <cell r="D1556">
            <v>48.17</v>
          </cell>
          <cell r="E1556">
            <v>168.3</v>
          </cell>
        </row>
        <row r="1557">
          <cell r="B1557">
            <v>1425.59</v>
          </cell>
          <cell r="C1557">
            <v>16.713333333333335</v>
          </cell>
          <cell r="D1557">
            <v>49.096666666666671</v>
          </cell>
          <cell r="E1557">
            <v>168.8</v>
          </cell>
        </row>
        <row r="1558">
          <cell r="B1558">
            <v>1388.87</v>
          </cell>
          <cell r="C1558">
            <v>16.736666666666668</v>
          </cell>
          <cell r="D1558">
            <v>50.023333333333333</v>
          </cell>
          <cell r="E1558">
            <v>169.8</v>
          </cell>
        </row>
        <row r="1559">
          <cell r="B1559">
            <v>1442.21</v>
          </cell>
          <cell r="C1559">
            <v>16.760000000000002</v>
          </cell>
          <cell r="D1559">
            <v>50.95</v>
          </cell>
          <cell r="E1559">
            <v>171.2</v>
          </cell>
        </row>
        <row r="1560">
          <cell r="B1560">
            <v>1461.36</v>
          </cell>
          <cell r="C1560">
            <v>16.740000000000002</v>
          </cell>
          <cell r="D1560">
            <v>51.273333333333333</v>
          </cell>
          <cell r="E1560">
            <v>171.3</v>
          </cell>
        </row>
        <row r="1561">
          <cell r="B1561">
            <v>1418.48</v>
          </cell>
          <cell r="C1561">
            <v>16.72</v>
          </cell>
          <cell r="D1561">
            <v>51.596666666666671</v>
          </cell>
          <cell r="E1561">
            <v>171.5</v>
          </cell>
        </row>
        <row r="1562">
          <cell r="B1562">
            <v>1461.96</v>
          </cell>
          <cell r="C1562">
            <v>16.7</v>
          </cell>
          <cell r="D1562">
            <v>51.92</v>
          </cell>
          <cell r="E1562">
            <v>172.4</v>
          </cell>
        </row>
        <row r="1563">
          <cell r="B1563">
            <v>1473</v>
          </cell>
          <cell r="C1563">
            <v>16.583333333333332</v>
          </cell>
          <cell r="D1563">
            <v>52.513333333333343</v>
          </cell>
          <cell r="E1563">
            <v>172.8</v>
          </cell>
        </row>
        <row r="1564">
          <cell r="B1564">
            <v>1485.46</v>
          </cell>
          <cell r="C1564">
            <v>16.466666666666669</v>
          </cell>
          <cell r="D1564">
            <v>53.106666666666662</v>
          </cell>
          <cell r="E1564">
            <v>172.8</v>
          </cell>
        </row>
        <row r="1565">
          <cell r="B1565">
            <v>1468.05</v>
          </cell>
          <cell r="C1565">
            <v>16.350000000000001</v>
          </cell>
          <cell r="D1565">
            <v>53.7</v>
          </cell>
          <cell r="E1565">
            <v>173.7</v>
          </cell>
        </row>
        <row r="1566">
          <cell r="B1566">
            <v>1390.14</v>
          </cell>
          <cell r="C1566">
            <v>16.323333333333334</v>
          </cell>
          <cell r="D1566">
            <v>52.466666666666669</v>
          </cell>
          <cell r="E1566">
            <v>174</v>
          </cell>
        </row>
        <row r="1567">
          <cell r="B1567">
            <v>1378.04</v>
          </cell>
          <cell r="C1567">
            <v>16.296666666666667</v>
          </cell>
          <cell r="D1567">
            <v>51.233333333333327</v>
          </cell>
          <cell r="E1567">
            <v>174.1</v>
          </cell>
        </row>
        <row r="1568">
          <cell r="B1568">
            <v>1330.93</v>
          </cell>
          <cell r="C1568">
            <v>16.27</v>
          </cell>
          <cell r="D1568">
            <v>50</v>
          </cell>
          <cell r="E1568">
            <v>174</v>
          </cell>
        </row>
        <row r="1569">
          <cell r="B1569">
            <v>1335.63</v>
          </cell>
          <cell r="C1569">
            <v>16.169999999999998</v>
          </cell>
          <cell r="D1569">
            <v>48.48</v>
          </cell>
          <cell r="E1569">
            <v>175.1</v>
          </cell>
        </row>
        <row r="1570">
          <cell r="B1570">
            <v>1305.75</v>
          </cell>
          <cell r="C1570">
            <v>16.07</v>
          </cell>
          <cell r="D1570">
            <v>46.96</v>
          </cell>
          <cell r="E1570">
            <v>175.8</v>
          </cell>
        </row>
        <row r="1571">
          <cell r="B1571">
            <v>1185.8499999999999</v>
          </cell>
          <cell r="C1571">
            <v>15.97</v>
          </cell>
          <cell r="D1571">
            <v>45.44</v>
          </cell>
          <cell r="E1571">
            <v>176.2</v>
          </cell>
        </row>
        <row r="1572">
          <cell r="B1572">
            <v>1189.8399999999999</v>
          </cell>
          <cell r="C1572">
            <v>15.876666666666665</v>
          </cell>
          <cell r="D1572">
            <v>42.556666666666665</v>
          </cell>
          <cell r="E1572">
            <v>176.9</v>
          </cell>
        </row>
        <row r="1573">
          <cell r="B1573">
            <v>1270.3699999999999</v>
          </cell>
          <cell r="C1573">
            <v>15.783333333333331</v>
          </cell>
          <cell r="D1573">
            <v>39.673333333333332</v>
          </cell>
          <cell r="E1573">
            <v>177.7</v>
          </cell>
        </row>
        <row r="1574">
          <cell r="B1574">
            <v>1238.71</v>
          </cell>
          <cell r="C1574">
            <v>15.69</v>
          </cell>
          <cell r="D1574">
            <v>36.79</v>
          </cell>
          <cell r="E1574">
            <v>178</v>
          </cell>
        </row>
        <row r="1575">
          <cell r="B1575">
            <v>1204.45</v>
          </cell>
          <cell r="C1575">
            <v>15.706666666666667</v>
          </cell>
          <cell r="D1575">
            <v>33.963333333333331</v>
          </cell>
          <cell r="E1575">
            <v>177.5</v>
          </cell>
        </row>
        <row r="1576">
          <cell r="B1576">
            <v>1178.5</v>
          </cell>
          <cell r="C1576">
            <v>15.723333333333333</v>
          </cell>
          <cell r="D1576">
            <v>31.136666666666667</v>
          </cell>
          <cell r="E1576">
            <v>177.5</v>
          </cell>
        </row>
        <row r="1577">
          <cell r="B1577">
            <v>1044.6400000000001</v>
          </cell>
          <cell r="C1577">
            <v>15.74</v>
          </cell>
          <cell r="D1577">
            <v>28.31</v>
          </cell>
          <cell r="E1577">
            <v>178.3</v>
          </cell>
        </row>
        <row r="1578">
          <cell r="B1578">
            <v>1076.5899999999999</v>
          </cell>
          <cell r="C1578">
            <v>15.740000000000002</v>
          </cell>
          <cell r="D1578">
            <v>27.103333333333335</v>
          </cell>
          <cell r="E1578">
            <v>177.7</v>
          </cell>
        </row>
        <row r="1579">
          <cell r="B1579">
            <v>1129.68</v>
          </cell>
          <cell r="C1579">
            <v>15.740000000000002</v>
          </cell>
          <cell r="D1579">
            <v>25.896666666666665</v>
          </cell>
          <cell r="E1579">
            <v>177.4</v>
          </cell>
        </row>
        <row r="1580">
          <cell r="B1580">
            <v>1144.93</v>
          </cell>
          <cell r="C1580">
            <v>15.74</v>
          </cell>
          <cell r="D1580">
            <v>24.69</v>
          </cell>
          <cell r="E1580">
            <v>176.7</v>
          </cell>
        </row>
        <row r="1581">
          <cell r="B1581">
            <v>1140.21</v>
          </cell>
          <cell r="C1581">
            <v>15.736666666666668</v>
          </cell>
          <cell r="D1581">
            <v>24.693333333333332</v>
          </cell>
          <cell r="E1581">
            <v>177.1</v>
          </cell>
        </row>
        <row r="1582">
          <cell r="B1582">
            <v>1100.67</v>
          </cell>
          <cell r="C1582">
            <v>15.733333333333334</v>
          </cell>
          <cell r="D1582">
            <v>24.696666666666669</v>
          </cell>
          <cell r="E1582">
            <v>177.8</v>
          </cell>
        </row>
        <row r="1583">
          <cell r="B1583">
            <v>1153.79</v>
          </cell>
          <cell r="C1583">
            <v>15.73</v>
          </cell>
          <cell r="D1583">
            <v>24.7</v>
          </cell>
          <cell r="E1583">
            <v>178.8</v>
          </cell>
        </row>
        <row r="1584">
          <cell r="B1584">
            <v>1111.93</v>
          </cell>
          <cell r="C1584">
            <v>15.833333333333332</v>
          </cell>
          <cell r="D1584">
            <v>25.38</v>
          </cell>
          <cell r="E1584">
            <v>179.8</v>
          </cell>
        </row>
        <row r="1585">
          <cell r="B1585">
            <v>1079.25</v>
          </cell>
          <cell r="C1585">
            <v>15.936666666666667</v>
          </cell>
          <cell r="D1585">
            <v>26.06</v>
          </cell>
          <cell r="E1585">
            <v>179.8</v>
          </cell>
        </row>
        <row r="1586">
          <cell r="B1586">
            <v>1014.02</v>
          </cell>
          <cell r="C1586">
            <v>16.04</v>
          </cell>
          <cell r="D1586">
            <v>26.74</v>
          </cell>
          <cell r="E1586">
            <v>179.9</v>
          </cell>
        </row>
        <row r="1587">
          <cell r="B1587">
            <v>903.59</v>
          </cell>
          <cell r="C1587">
            <v>15.96</v>
          </cell>
          <cell r="D1587">
            <v>27.84</v>
          </cell>
          <cell r="E1587">
            <v>180.1</v>
          </cell>
        </row>
        <row r="1588">
          <cell r="B1588">
            <v>912.55</v>
          </cell>
          <cell r="C1588">
            <v>15.879999999999999</v>
          </cell>
          <cell r="D1588">
            <v>28.939999999999998</v>
          </cell>
          <cell r="E1588">
            <v>180.7</v>
          </cell>
        </row>
        <row r="1589">
          <cell r="B1589">
            <v>867.81</v>
          </cell>
          <cell r="C1589">
            <v>15.8</v>
          </cell>
          <cell r="D1589">
            <v>30.04</v>
          </cell>
          <cell r="E1589">
            <v>181</v>
          </cell>
        </row>
        <row r="1590">
          <cell r="B1590">
            <v>854.63</v>
          </cell>
          <cell r="C1590">
            <v>15.89</v>
          </cell>
          <cell r="D1590">
            <v>29.223333333333333</v>
          </cell>
          <cell r="E1590">
            <v>181.3</v>
          </cell>
        </row>
        <row r="1591">
          <cell r="B1591">
            <v>909.93</v>
          </cell>
          <cell r="C1591">
            <v>15.98</v>
          </cell>
          <cell r="D1591">
            <v>28.406666666666666</v>
          </cell>
          <cell r="E1591">
            <v>181.3</v>
          </cell>
        </row>
        <row r="1592">
          <cell r="B1592">
            <v>899.18</v>
          </cell>
          <cell r="C1592">
            <v>16.07</v>
          </cell>
          <cell r="D1592">
            <v>27.59</v>
          </cell>
          <cell r="E1592">
            <v>180.9</v>
          </cell>
        </row>
        <row r="1593">
          <cell r="B1593">
            <v>895.84</v>
          </cell>
          <cell r="C1593">
            <v>16.119999999999997</v>
          </cell>
          <cell r="D1593">
            <v>28.5</v>
          </cell>
          <cell r="E1593">
            <v>181.7</v>
          </cell>
        </row>
        <row r="1594">
          <cell r="B1594">
            <v>837.03</v>
          </cell>
          <cell r="C1594">
            <v>16.169999999999998</v>
          </cell>
          <cell r="D1594">
            <v>29.41</v>
          </cell>
          <cell r="E1594">
            <v>183.1</v>
          </cell>
        </row>
        <row r="1595">
          <cell r="B1595">
            <v>846.63</v>
          </cell>
          <cell r="C1595">
            <v>16.22</v>
          </cell>
          <cell r="D1595">
            <v>30.32</v>
          </cell>
          <cell r="E1595">
            <v>184.2</v>
          </cell>
        </row>
        <row r="1596">
          <cell r="B1596">
            <v>890.03</v>
          </cell>
          <cell r="C1596">
            <v>16.203333333333333</v>
          </cell>
          <cell r="D1596">
            <v>31.73</v>
          </cell>
          <cell r="E1596">
            <v>183.8</v>
          </cell>
        </row>
        <row r="1597">
          <cell r="B1597">
            <v>935.96</v>
          </cell>
          <cell r="C1597">
            <v>16.186666666666667</v>
          </cell>
          <cell r="D1597">
            <v>33.139999999999993</v>
          </cell>
          <cell r="E1597">
            <v>183.5</v>
          </cell>
        </row>
        <row r="1598">
          <cell r="B1598">
            <v>988</v>
          </cell>
          <cell r="C1598">
            <v>16.170000000000002</v>
          </cell>
          <cell r="D1598">
            <v>34.549999999999997</v>
          </cell>
          <cell r="E1598">
            <v>183.7</v>
          </cell>
        </row>
        <row r="1599">
          <cell r="B1599">
            <v>992.54</v>
          </cell>
          <cell r="C1599">
            <v>16.310000000000002</v>
          </cell>
          <cell r="D1599">
            <v>35.893333333333331</v>
          </cell>
          <cell r="E1599">
            <v>183.9</v>
          </cell>
        </row>
        <row r="1600">
          <cell r="B1600">
            <v>989.53</v>
          </cell>
          <cell r="C1600">
            <v>16.450000000000003</v>
          </cell>
          <cell r="D1600">
            <v>37.236666666666665</v>
          </cell>
          <cell r="E1600">
            <v>184.6</v>
          </cell>
        </row>
        <row r="1601">
          <cell r="B1601">
            <v>1019.44</v>
          </cell>
          <cell r="C1601">
            <v>16.59</v>
          </cell>
          <cell r="D1601">
            <v>38.58</v>
          </cell>
          <cell r="E1601">
            <v>185.2</v>
          </cell>
        </row>
        <row r="1602">
          <cell r="B1602">
            <v>1038.73</v>
          </cell>
          <cell r="C1602">
            <v>16.856666666666669</v>
          </cell>
          <cell r="D1602">
            <v>41.966666666666669</v>
          </cell>
          <cell r="E1602">
            <v>185</v>
          </cell>
        </row>
        <row r="1603">
          <cell r="B1603">
            <v>1049.9000000000001</v>
          </cell>
          <cell r="C1603">
            <v>17.123333333333335</v>
          </cell>
          <cell r="D1603">
            <v>45.353333333333332</v>
          </cell>
          <cell r="E1603">
            <v>184.5</v>
          </cell>
        </row>
        <row r="1604">
          <cell r="B1604">
            <v>1080.6400000000001</v>
          </cell>
          <cell r="C1604">
            <v>17.39</v>
          </cell>
          <cell r="D1604">
            <v>48.74</v>
          </cell>
          <cell r="E1604">
            <v>184.3</v>
          </cell>
        </row>
        <row r="1605">
          <cell r="B1605">
            <v>1132.52</v>
          </cell>
          <cell r="C1605">
            <v>17.600000000000001</v>
          </cell>
          <cell r="D1605">
            <v>49.826666666666675</v>
          </cell>
          <cell r="E1605">
            <v>185.2</v>
          </cell>
        </row>
        <row r="1606">
          <cell r="B1606">
            <v>1143.3599999999999</v>
          </cell>
          <cell r="C1606">
            <v>17.810000000000002</v>
          </cell>
          <cell r="D1606">
            <v>50.913333333333334</v>
          </cell>
          <cell r="E1606">
            <v>186.2</v>
          </cell>
        </row>
        <row r="1607">
          <cell r="B1607">
            <v>1123.98</v>
          </cell>
          <cell r="C1607">
            <v>18.02</v>
          </cell>
          <cell r="D1607">
            <v>52</v>
          </cell>
          <cell r="E1607">
            <v>187.4</v>
          </cell>
        </row>
        <row r="1608">
          <cell r="B1608">
            <v>1133.3599999999999</v>
          </cell>
          <cell r="C1608">
            <v>18.213333333333335</v>
          </cell>
          <cell r="D1608">
            <v>53.383333333333333</v>
          </cell>
          <cell r="E1608">
            <v>188</v>
          </cell>
        </row>
        <row r="1609">
          <cell r="B1609">
            <v>1102.78</v>
          </cell>
          <cell r="C1609">
            <v>18.406666666666666</v>
          </cell>
          <cell r="D1609">
            <v>54.766666666666673</v>
          </cell>
          <cell r="E1609">
            <v>189.1</v>
          </cell>
        </row>
        <row r="1610">
          <cell r="B1610">
            <v>1132.76</v>
          </cell>
          <cell r="C1610">
            <v>18.600000000000001</v>
          </cell>
          <cell r="D1610">
            <v>56.15</v>
          </cell>
          <cell r="E1610">
            <v>189.7</v>
          </cell>
        </row>
        <row r="1611">
          <cell r="B1611">
            <v>1105.8499999999999</v>
          </cell>
          <cell r="C1611">
            <v>18.786666666666669</v>
          </cell>
          <cell r="D1611">
            <v>56.69</v>
          </cell>
          <cell r="E1611">
            <v>189.4</v>
          </cell>
        </row>
        <row r="1612">
          <cell r="B1612">
            <v>1088.94</v>
          </cell>
          <cell r="C1612">
            <v>18.973333333333333</v>
          </cell>
          <cell r="D1612">
            <v>57.23</v>
          </cell>
          <cell r="E1612">
            <v>189.5</v>
          </cell>
        </row>
        <row r="1613">
          <cell r="B1613">
            <v>1117.6600000000001</v>
          </cell>
          <cell r="C1613">
            <v>19.16</v>
          </cell>
          <cell r="D1613">
            <v>57.77</v>
          </cell>
          <cell r="E1613">
            <v>189.9</v>
          </cell>
        </row>
        <row r="1614">
          <cell r="B1614">
            <v>1117.21</v>
          </cell>
          <cell r="C1614">
            <v>19.253333333333334</v>
          </cell>
          <cell r="D1614">
            <v>58.03</v>
          </cell>
          <cell r="E1614">
            <v>190.9</v>
          </cell>
        </row>
        <row r="1615">
          <cell r="B1615">
            <v>1168.94</v>
          </cell>
          <cell r="C1615">
            <v>19.346666666666668</v>
          </cell>
          <cell r="D1615">
            <v>58.29</v>
          </cell>
          <cell r="E1615">
            <v>191</v>
          </cell>
        </row>
        <row r="1616">
          <cell r="B1616">
            <v>1199.21</v>
          </cell>
          <cell r="C1616">
            <v>19.440000000000001</v>
          </cell>
          <cell r="D1616">
            <v>58.55</v>
          </cell>
          <cell r="E1616">
            <v>190.3</v>
          </cell>
        </row>
        <row r="1617">
          <cell r="B1617">
            <v>1181.4100000000001</v>
          </cell>
          <cell r="C1617">
            <v>19.703333333333333</v>
          </cell>
          <cell r="D1617">
            <v>59.106666666666662</v>
          </cell>
          <cell r="E1617">
            <v>190.7</v>
          </cell>
        </row>
        <row r="1618">
          <cell r="B1618">
            <v>1199.6300000000001</v>
          </cell>
          <cell r="C1618">
            <v>19.966666666666669</v>
          </cell>
          <cell r="D1618">
            <v>59.663333333333334</v>
          </cell>
          <cell r="E1618">
            <v>191.8</v>
          </cell>
        </row>
        <row r="1619">
          <cell r="B1619">
            <v>1194.9000000000001</v>
          </cell>
          <cell r="C1619">
            <v>20.23</v>
          </cell>
          <cell r="D1619">
            <v>60.22</v>
          </cell>
          <cell r="E1619">
            <v>193.3</v>
          </cell>
        </row>
        <row r="1620">
          <cell r="B1620">
            <v>1164.43</v>
          </cell>
          <cell r="C1620">
            <v>20.463333333333331</v>
          </cell>
          <cell r="D1620">
            <v>61.233333333333327</v>
          </cell>
          <cell r="E1620">
            <v>194.6</v>
          </cell>
        </row>
        <row r="1621">
          <cell r="B1621">
            <v>1178.28</v>
          </cell>
          <cell r="C1621">
            <v>20.696666666666665</v>
          </cell>
          <cell r="D1621">
            <v>62.24666666666667</v>
          </cell>
          <cell r="E1621">
            <v>194.4</v>
          </cell>
        </row>
        <row r="1622">
          <cell r="B1622">
            <v>1202.25</v>
          </cell>
          <cell r="C1622">
            <v>20.93</v>
          </cell>
          <cell r="D1622">
            <v>63.26</v>
          </cell>
          <cell r="E1622">
            <v>194.5</v>
          </cell>
        </row>
        <row r="1623">
          <cell r="B1623">
            <v>1222.24</v>
          </cell>
          <cell r="C1623">
            <v>21.11</v>
          </cell>
          <cell r="D1623">
            <v>64.33</v>
          </cell>
          <cell r="E1623">
            <v>195.4</v>
          </cell>
        </row>
        <row r="1624">
          <cell r="B1624">
            <v>1224.27</v>
          </cell>
          <cell r="C1624">
            <v>21.29</v>
          </cell>
          <cell r="D1624">
            <v>65.399999999999991</v>
          </cell>
          <cell r="E1624">
            <v>196.4</v>
          </cell>
        </row>
        <row r="1625">
          <cell r="B1625">
            <v>1225.92</v>
          </cell>
          <cell r="C1625">
            <v>21.47</v>
          </cell>
          <cell r="D1625">
            <v>66.47</v>
          </cell>
          <cell r="E1625">
            <v>198.8</v>
          </cell>
        </row>
        <row r="1626">
          <cell r="B1626">
            <v>1191.96</v>
          </cell>
          <cell r="C1626">
            <v>21.72</v>
          </cell>
          <cell r="D1626">
            <v>67.589999999999989</v>
          </cell>
          <cell r="E1626">
            <v>199.2</v>
          </cell>
        </row>
        <row r="1627">
          <cell r="B1627">
            <v>1237.3699999999999</v>
          </cell>
          <cell r="C1627">
            <v>21.97</v>
          </cell>
          <cell r="D1627">
            <v>68.709999999999994</v>
          </cell>
          <cell r="E1627">
            <v>197.6</v>
          </cell>
        </row>
        <row r="1628">
          <cell r="B1628">
            <v>1262.07</v>
          </cell>
          <cell r="C1628">
            <v>22.22</v>
          </cell>
          <cell r="D1628">
            <v>69.83</v>
          </cell>
          <cell r="E1628">
            <v>196.8</v>
          </cell>
        </row>
        <row r="1629">
          <cell r="B1629">
            <v>1278.73</v>
          </cell>
          <cell r="C1629">
            <v>22.406666666666666</v>
          </cell>
          <cell r="D1629">
            <v>70.776666666666657</v>
          </cell>
          <cell r="E1629">
            <v>198.3</v>
          </cell>
        </row>
        <row r="1630">
          <cell r="B1630">
            <v>1276.6500000000001</v>
          </cell>
          <cell r="C1630">
            <v>22.593333333333334</v>
          </cell>
          <cell r="D1630">
            <v>71.723333333333343</v>
          </cell>
          <cell r="E1630">
            <v>198.7</v>
          </cell>
        </row>
        <row r="1631">
          <cell r="B1631">
            <v>1293.74</v>
          </cell>
          <cell r="C1631">
            <v>22.78</v>
          </cell>
          <cell r="D1631">
            <v>72.67</v>
          </cell>
          <cell r="E1631">
            <v>199.8</v>
          </cell>
        </row>
        <row r="1632">
          <cell r="B1632">
            <v>1302.17</v>
          </cell>
          <cell r="C1632">
            <v>23</v>
          </cell>
          <cell r="D1632">
            <v>73.276666666666657</v>
          </cell>
          <cell r="E1632">
            <v>201.5</v>
          </cell>
        </row>
        <row r="1633">
          <cell r="B1633">
            <v>1290.01</v>
          </cell>
          <cell r="C1633">
            <v>23.22</v>
          </cell>
          <cell r="D1633">
            <v>73.883333333333326</v>
          </cell>
          <cell r="E1633">
            <v>202.5</v>
          </cell>
        </row>
        <row r="1634">
          <cell r="B1634">
            <v>1253.17</v>
          </cell>
          <cell r="C1634">
            <v>23.44</v>
          </cell>
          <cell r="D1634">
            <v>74.489999999999995</v>
          </cell>
          <cell r="E1634">
            <v>202.9</v>
          </cell>
        </row>
        <row r="1635">
          <cell r="B1635">
            <v>1260.24</v>
          </cell>
          <cell r="C1635">
            <v>23.66</v>
          </cell>
          <cell r="D1635">
            <v>75.849999999999994</v>
          </cell>
          <cell r="E1635">
            <v>203.5</v>
          </cell>
        </row>
        <row r="1636">
          <cell r="B1636">
            <v>1287.1500000000001</v>
          </cell>
          <cell r="C1636">
            <v>23.88</v>
          </cell>
          <cell r="D1636">
            <v>77.209999999999994</v>
          </cell>
          <cell r="E1636">
            <v>203.9</v>
          </cell>
        </row>
        <row r="1637">
          <cell r="B1637">
            <v>1317.74</v>
          </cell>
          <cell r="C1637">
            <v>24.1</v>
          </cell>
          <cell r="D1637">
            <v>78.569999999999993</v>
          </cell>
          <cell r="E1637">
            <v>202.9</v>
          </cell>
        </row>
        <row r="1638">
          <cell r="B1638">
            <v>1363.38</v>
          </cell>
          <cell r="C1638">
            <v>24.36</v>
          </cell>
          <cell r="D1638">
            <v>79.55</v>
          </cell>
          <cell r="E1638">
            <v>201.8</v>
          </cell>
        </row>
        <row r="1639">
          <cell r="B1639">
            <v>1388.64</v>
          </cell>
          <cell r="C1639">
            <v>24.619999999999997</v>
          </cell>
          <cell r="D1639">
            <v>80.53</v>
          </cell>
          <cell r="E1639">
            <v>201.5</v>
          </cell>
        </row>
        <row r="1640">
          <cell r="B1640">
            <v>1416.42</v>
          </cell>
          <cell r="C1640">
            <v>24.88</v>
          </cell>
          <cell r="D1640">
            <v>81.510000000000005</v>
          </cell>
          <cell r="E1640">
            <v>201.8</v>
          </cell>
        </row>
        <row r="1641">
          <cell r="B1641">
            <v>1424.16</v>
          </cell>
          <cell r="C1641">
            <v>25.083333333333332</v>
          </cell>
          <cell r="D1641">
            <v>82.056666666666672</v>
          </cell>
          <cell r="E1641">
            <v>202.416</v>
          </cell>
        </row>
        <row r="1642">
          <cell r="B1642">
            <v>1444.8</v>
          </cell>
          <cell r="C1642">
            <v>25.286666666666665</v>
          </cell>
          <cell r="D1642">
            <v>82.603333333333339</v>
          </cell>
          <cell r="E1642">
            <v>203.499</v>
          </cell>
        </row>
        <row r="1643">
          <cell r="B1643">
            <v>1406.95</v>
          </cell>
          <cell r="C1643">
            <v>25.49</v>
          </cell>
          <cell r="D1643">
            <v>83.15</v>
          </cell>
          <cell r="E1643">
            <v>205.352</v>
          </cell>
        </row>
        <row r="1644">
          <cell r="B1644">
            <v>1463.64</v>
          </cell>
          <cell r="C1644">
            <v>25.716666666666669</v>
          </cell>
          <cell r="D1644">
            <v>83.740000000000009</v>
          </cell>
          <cell r="E1644">
            <v>206.68600000000001</v>
          </cell>
        </row>
        <row r="1645">
          <cell r="B1645">
            <v>1511.14</v>
          </cell>
          <cell r="C1645">
            <v>25.943333333333335</v>
          </cell>
          <cell r="D1645">
            <v>84.330000000000013</v>
          </cell>
          <cell r="E1645">
            <v>207.94900000000001</v>
          </cell>
        </row>
        <row r="1646">
          <cell r="B1646">
            <v>1514.19</v>
          </cell>
          <cell r="C1646">
            <v>26.17</v>
          </cell>
          <cell r="D1646">
            <v>84.92</v>
          </cell>
          <cell r="E1646">
            <v>208.352</v>
          </cell>
        </row>
        <row r="1647">
          <cell r="B1647">
            <v>1520.71</v>
          </cell>
          <cell r="C1647">
            <v>26.440000000000005</v>
          </cell>
          <cell r="D1647">
            <v>82.813333333333333</v>
          </cell>
          <cell r="E1647">
            <v>208.29900000000001</v>
          </cell>
        </row>
        <row r="1648">
          <cell r="B1648">
            <v>1454.62</v>
          </cell>
          <cell r="C1648">
            <v>26.71</v>
          </cell>
          <cell r="D1648">
            <v>80.706666666666663</v>
          </cell>
          <cell r="E1648">
            <v>207.917</v>
          </cell>
        </row>
        <row r="1649">
          <cell r="B1649">
            <v>1497.12</v>
          </cell>
          <cell r="C1649">
            <v>26.98</v>
          </cell>
          <cell r="D1649">
            <v>78.599999999999994</v>
          </cell>
          <cell r="E1649">
            <v>208.49</v>
          </cell>
        </row>
        <row r="1650">
          <cell r="B1650">
            <v>1539.66</v>
          </cell>
          <cell r="C1650">
            <v>27.230000000000004</v>
          </cell>
          <cell r="D1650">
            <v>74.460000000000008</v>
          </cell>
          <cell r="E1650">
            <v>208.93600000000001</v>
          </cell>
        </row>
        <row r="1651">
          <cell r="B1651">
            <v>1463.39</v>
          </cell>
          <cell r="C1651">
            <v>27.480000000000004</v>
          </cell>
          <cell r="D1651">
            <v>70.320000000000007</v>
          </cell>
          <cell r="E1651">
            <v>210.17699999999999</v>
          </cell>
        </row>
        <row r="1652">
          <cell r="B1652">
            <v>1479.22</v>
          </cell>
          <cell r="C1652">
            <v>27.73</v>
          </cell>
          <cell r="D1652">
            <v>66.180000000000007</v>
          </cell>
          <cell r="E1652">
            <v>210.036</v>
          </cell>
        </row>
        <row r="1653">
          <cell r="B1653">
            <v>1378.76</v>
          </cell>
          <cell r="C1653">
            <v>27.92</v>
          </cell>
          <cell r="D1653">
            <v>64.25</v>
          </cell>
          <cell r="E1653">
            <v>211.08</v>
          </cell>
        </row>
        <row r="1654">
          <cell r="B1654">
            <v>1354.87</v>
          </cell>
          <cell r="C1654">
            <v>28.11</v>
          </cell>
          <cell r="D1654">
            <v>62.32</v>
          </cell>
          <cell r="E1654">
            <v>211.69300000000001</v>
          </cell>
        </row>
        <row r="1655">
          <cell r="B1655">
            <v>1316.94</v>
          </cell>
          <cell r="C1655">
            <v>28.3</v>
          </cell>
          <cell r="D1655">
            <v>60.39</v>
          </cell>
          <cell r="E1655">
            <v>213.52799999999999</v>
          </cell>
        </row>
        <row r="1656">
          <cell r="B1656">
            <v>1370.47</v>
          </cell>
          <cell r="C1656">
            <v>28.436666666666667</v>
          </cell>
          <cell r="D1656">
            <v>57.383333333333326</v>
          </cell>
          <cell r="E1656">
            <v>214.82300000000001</v>
          </cell>
        </row>
        <row r="1657">
          <cell r="B1657">
            <v>1403.22</v>
          </cell>
          <cell r="C1657">
            <v>28.573333333333334</v>
          </cell>
          <cell r="D1657">
            <v>54.376666666666665</v>
          </cell>
          <cell r="E1657">
            <v>216.63200000000001</v>
          </cell>
        </row>
        <row r="1658">
          <cell r="B1658">
            <v>1341.25</v>
          </cell>
          <cell r="C1658">
            <v>28.71</v>
          </cell>
          <cell r="D1658">
            <v>51.37</v>
          </cell>
          <cell r="E1658">
            <v>218.815</v>
          </cell>
        </row>
        <row r="1659">
          <cell r="B1659">
            <v>1257.33</v>
          </cell>
          <cell r="C1659">
            <v>28.756666666666668</v>
          </cell>
          <cell r="D1659">
            <v>49.563333333333333</v>
          </cell>
          <cell r="E1659">
            <v>219.964</v>
          </cell>
        </row>
        <row r="1660">
          <cell r="B1660">
            <v>1281.47</v>
          </cell>
          <cell r="C1660">
            <v>28.803333333333335</v>
          </cell>
          <cell r="D1660">
            <v>47.756666666666668</v>
          </cell>
          <cell r="E1660">
            <v>219.08600000000001</v>
          </cell>
        </row>
        <row r="1661">
          <cell r="B1661">
            <v>1216.95</v>
          </cell>
          <cell r="C1661">
            <v>28.85</v>
          </cell>
          <cell r="D1661">
            <v>45.95</v>
          </cell>
          <cell r="E1661">
            <v>218.78299999999999</v>
          </cell>
        </row>
        <row r="1662">
          <cell r="B1662">
            <v>968.8</v>
          </cell>
          <cell r="C1662">
            <v>28.696666666666665</v>
          </cell>
          <cell r="D1662">
            <v>35.593333333333334</v>
          </cell>
          <cell r="E1662">
            <v>216.57300000000001</v>
          </cell>
        </row>
        <row r="1663">
          <cell r="B1663">
            <v>883.04</v>
          </cell>
          <cell r="C1663">
            <v>28.543333333333333</v>
          </cell>
          <cell r="D1663">
            <v>25.236666666666668</v>
          </cell>
          <cell r="E1663">
            <v>212.42500000000001</v>
          </cell>
        </row>
        <row r="1664">
          <cell r="B1664">
            <v>877.56</v>
          </cell>
          <cell r="C1664">
            <v>28.39</v>
          </cell>
          <cell r="D1664">
            <v>14.88</v>
          </cell>
          <cell r="E1664">
            <v>210.22800000000001</v>
          </cell>
        </row>
        <row r="1665">
          <cell r="B1665">
            <v>865.58</v>
          </cell>
          <cell r="C1665">
            <v>28.013333333333335</v>
          </cell>
          <cell r="D1665">
            <v>12.206666666666667</v>
          </cell>
          <cell r="E1665">
            <v>211.143</v>
          </cell>
        </row>
        <row r="1666">
          <cell r="B1666">
            <v>805.23</v>
          </cell>
          <cell r="C1666">
            <v>27.63666666666667</v>
          </cell>
          <cell r="D1666">
            <v>9.5333333333333332</v>
          </cell>
          <cell r="E1666">
            <v>212.19300000000001</v>
          </cell>
        </row>
        <row r="1667">
          <cell r="B1667">
            <v>757.13</v>
          </cell>
          <cell r="C1667">
            <v>27.26</v>
          </cell>
          <cell r="D1667">
            <v>6.86</v>
          </cell>
          <cell r="E1667">
            <v>212.709</v>
          </cell>
        </row>
        <row r="1668">
          <cell r="B1668">
            <v>848.15</v>
          </cell>
          <cell r="C1668">
            <v>26.703333333333333</v>
          </cell>
          <cell r="D1668">
            <v>7.0766666666666662</v>
          </cell>
          <cell r="E1668">
            <v>213.24</v>
          </cell>
        </row>
        <row r="1669">
          <cell r="B1669">
            <v>902.41</v>
          </cell>
          <cell r="C1669">
            <v>26.146666666666668</v>
          </cell>
          <cell r="D1669">
            <v>7.293333333333333</v>
          </cell>
          <cell r="E1669">
            <v>213.85599999999999</v>
          </cell>
        </row>
        <row r="1670">
          <cell r="B1670">
            <v>926.12</v>
          </cell>
          <cell r="C1670">
            <v>25.59</v>
          </cell>
          <cell r="D1670">
            <v>7.51</v>
          </cell>
          <cell r="E1670">
            <v>215.69300000000001</v>
          </cell>
        </row>
        <row r="1671">
          <cell r="B1671">
            <v>935.82</v>
          </cell>
          <cell r="C1671">
            <v>25.026666666666664</v>
          </cell>
          <cell r="D1671">
            <v>9.1866666666666674</v>
          </cell>
          <cell r="E1671">
            <v>215.351</v>
          </cell>
        </row>
        <row r="1672">
          <cell r="B1672">
            <v>1009.73</v>
          </cell>
          <cell r="C1672">
            <v>24.463333333333331</v>
          </cell>
          <cell r="D1672">
            <v>10.863333333333333</v>
          </cell>
          <cell r="E1672">
            <v>215.834</v>
          </cell>
        </row>
        <row r="1673">
          <cell r="B1673">
            <v>1044.55</v>
          </cell>
          <cell r="C1673">
            <v>23.9</v>
          </cell>
          <cell r="D1673">
            <v>12.54</v>
          </cell>
          <cell r="E1673">
            <v>215.96899999999999</v>
          </cell>
        </row>
        <row r="1674">
          <cell r="B1674">
            <v>1067.6600000000001</v>
          </cell>
          <cell r="C1674">
            <v>23.403333333333332</v>
          </cell>
          <cell r="D1674">
            <v>25.349999999999998</v>
          </cell>
          <cell r="E1674">
            <v>216.17699999999999</v>
          </cell>
        </row>
        <row r="1675">
          <cell r="B1675">
            <v>1088.07</v>
          </cell>
          <cell r="C1675">
            <v>22.906666666666666</v>
          </cell>
          <cell r="D1675">
            <v>38.159999999999997</v>
          </cell>
          <cell r="E1675">
            <v>216.33</v>
          </cell>
        </row>
        <row r="1676">
          <cell r="B1676">
            <v>1110.3800000000001</v>
          </cell>
          <cell r="C1676">
            <v>22.41</v>
          </cell>
          <cell r="D1676">
            <v>50.97</v>
          </cell>
          <cell r="E1676">
            <v>215.94900000000001</v>
          </cell>
        </row>
        <row r="1677">
          <cell r="B1677">
            <v>1123.58</v>
          </cell>
          <cell r="C1677">
            <v>22.24</v>
          </cell>
          <cell r="D1677">
            <v>54.289999999999992</v>
          </cell>
          <cell r="E1677">
            <v>216.68700000000001</v>
          </cell>
        </row>
        <row r="1678">
          <cell r="B1678">
            <v>1089.1600000000001</v>
          </cell>
          <cell r="C1678">
            <v>22.07</v>
          </cell>
          <cell r="D1678">
            <v>57.61</v>
          </cell>
          <cell r="E1678">
            <v>216.74100000000001</v>
          </cell>
        </row>
        <row r="1679">
          <cell r="B1679">
            <v>1152.05</v>
          </cell>
          <cell r="C1679">
            <v>21.9</v>
          </cell>
          <cell r="D1679">
            <v>60.93</v>
          </cell>
          <cell r="E1679">
            <v>217.631</v>
          </cell>
        </row>
        <row r="1680">
          <cell r="B1680">
            <v>1197.32</v>
          </cell>
          <cell r="C1680">
            <v>21.946666666666665</v>
          </cell>
          <cell r="D1680">
            <v>62.986666666666665</v>
          </cell>
          <cell r="E1680">
            <v>218.00899999999999</v>
          </cell>
        </row>
        <row r="1681">
          <cell r="B1681">
            <v>1125.06</v>
          </cell>
          <cell r="C1681">
            <v>21.993333333333332</v>
          </cell>
          <cell r="D1681">
            <v>65.043333333333322</v>
          </cell>
          <cell r="E1681">
            <v>218.178</v>
          </cell>
        </row>
        <row r="1682">
          <cell r="B1682">
            <v>1083.3599999999999</v>
          </cell>
          <cell r="C1682">
            <v>22.04</v>
          </cell>
          <cell r="D1682">
            <v>67.099999999999994</v>
          </cell>
          <cell r="E1682">
            <v>217.965</v>
          </cell>
        </row>
        <row r="1683">
          <cell r="B1683">
            <v>1079.8</v>
          </cell>
          <cell r="C1683">
            <v>22.143333333333334</v>
          </cell>
          <cell r="D1683">
            <v>68.686666666666667</v>
          </cell>
          <cell r="E1683">
            <v>218.011</v>
          </cell>
        </row>
        <row r="1684">
          <cell r="B1684">
            <v>1087.28</v>
          </cell>
          <cell r="C1684">
            <v>22.246666666666666</v>
          </cell>
          <cell r="D1684">
            <v>70.273333333333326</v>
          </cell>
          <cell r="E1684">
            <v>218.31200000000001</v>
          </cell>
        </row>
        <row r="1685">
          <cell r="B1685">
            <v>1122.08</v>
          </cell>
          <cell r="C1685">
            <v>22.35</v>
          </cell>
          <cell r="D1685">
            <v>71.86</v>
          </cell>
          <cell r="E1685">
            <v>218.43899999999999</v>
          </cell>
        </row>
        <row r="1686">
          <cell r="B1686">
            <v>1171.58</v>
          </cell>
          <cell r="C1686">
            <v>22.476666666666667</v>
          </cell>
          <cell r="D1686">
            <v>73.69</v>
          </cell>
          <cell r="E1686">
            <v>218.71100000000001</v>
          </cell>
        </row>
        <row r="1687">
          <cell r="B1687">
            <v>1198.8900000000001</v>
          </cell>
          <cell r="C1687">
            <v>22.603333333333335</v>
          </cell>
          <cell r="D1687">
            <v>75.52</v>
          </cell>
          <cell r="E1687">
            <v>218.803</v>
          </cell>
        </row>
        <row r="1688">
          <cell r="B1688">
            <v>1241.53</v>
          </cell>
          <cell r="C1688">
            <v>22.73</v>
          </cell>
          <cell r="D1688">
            <v>77.349999999999994</v>
          </cell>
          <cell r="E1688">
            <v>219.179</v>
          </cell>
        </row>
        <row r="1689">
          <cell r="B1689">
            <v>1282.6199999999999</v>
          </cell>
          <cell r="C1689">
            <v>22.963333333333335</v>
          </cell>
          <cell r="D1689">
            <v>78.67</v>
          </cell>
          <cell r="E1689">
            <v>220.22300000000001</v>
          </cell>
        </row>
        <row r="1690">
          <cell r="B1690">
            <v>1321.12</v>
          </cell>
          <cell r="C1690">
            <v>23.196666666666665</v>
          </cell>
          <cell r="D1690">
            <v>79.990000000000009</v>
          </cell>
          <cell r="E1690">
            <v>221.309</v>
          </cell>
        </row>
        <row r="1691">
          <cell r="B1691">
            <v>1304.49</v>
          </cell>
          <cell r="C1691">
            <v>23.43</v>
          </cell>
          <cell r="D1691">
            <v>81.31</v>
          </cell>
          <cell r="E1691">
            <v>223.46700000000001</v>
          </cell>
        </row>
        <row r="1692">
          <cell r="B1692">
            <v>1331.51</v>
          </cell>
          <cell r="C1692">
            <v>23.733333333333334</v>
          </cell>
          <cell r="D1692">
            <v>82.163333333333341</v>
          </cell>
          <cell r="E1692">
            <v>224.90600000000001</v>
          </cell>
        </row>
        <row r="1693">
          <cell r="B1693">
            <v>1338.31</v>
          </cell>
          <cell r="C1693">
            <v>24.036666666666665</v>
          </cell>
          <cell r="D1693">
            <v>83.016666666666666</v>
          </cell>
          <cell r="E1693">
            <v>225.964</v>
          </cell>
        </row>
        <row r="1694">
          <cell r="B1694">
            <v>1287.29</v>
          </cell>
          <cell r="C1694">
            <v>24.34</v>
          </cell>
          <cell r="D1694">
            <v>83.87</v>
          </cell>
          <cell r="E1694">
            <v>225.72200000000001</v>
          </cell>
        </row>
        <row r="1695">
          <cell r="B1695">
            <v>1325.19</v>
          </cell>
          <cell r="C1695">
            <v>24.619999999999997</v>
          </cell>
          <cell r="D1695">
            <v>84.906666666666666</v>
          </cell>
          <cell r="E1695">
            <v>225.922</v>
          </cell>
        </row>
        <row r="1696">
          <cell r="B1696">
            <v>1185.31</v>
          </cell>
          <cell r="C1696">
            <v>24.9</v>
          </cell>
          <cell r="D1696">
            <v>85.943333333333342</v>
          </cell>
          <cell r="E1696">
            <v>226.54499999999999</v>
          </cell>
        </row>
        <row r="1697">
          <cell r="B1697">
            <v>1173.8800000000001</v>
          </cell>
          <cell r="C1697">
            <v>25.18</v>
          </cell>
          <cell r="D1697">
            <v>86.98</v>
          </cell>
          <cell r="E1697">
            <v>226.88900000000001</v>
          </cell>
        </row>
        <row r="1698">
          <cell r="B1698">
            <v>1207.22</v>
          </cell>
          <cell r="C1698">
            <v>25.596666666666664</v>
          </cell>
          <cell r="D1698">
            <v>86.97</v>
          </cell>
          <cell r="E1698">
            <v>226.42099999999999</v>
          </cell>
        </row>
        <row r="1699">
          <cell r="B1699">
            <v>1226.42</v>
          </cell>
          <cell r="C1699">
            <v>26.013333333333335</v>
          </cell>
          <cell r="D1699">
            <v>86.960000000000008</v>
          </cell>
          <cell r="E1699">
            <v>226.23</v>
          </cell>
        </row>
        <row r="1700">
          <cell r="B1700">
            <v>1243.32</v>
          </cell>
          <cell r="C1700">
            <v>26.43</v>
          </cell>
          <cell r="D1700">
            <v>86.95</v>
          </cell>
          <cell r="E1700">
            <v>225.672</v>
          </cell>
        </row>
        <row r="1701">
          <cell r="B1701">
            <v>1300.58</v>
          </cell>
          <cell r="C1701">
            <v>26.736666666666668</v>
          </cell>
          <cell r="D1701">
            <v>87.48</v>
          </cell>
          <cell r="E1701">
            <v>226.66499999999999</v>
          </cell>
        </row>
        <row r="1702">
          <cell r="B1702">
            <v>1352.49</v>
          </cell>
          <cell r="C1702">
            <v>27.043333333333337</v>
          </cell>
          <cell r="D1702">
            <v>88.01</v>
          </cell>
          <cell r="E1702">
            <v>227.66300000000001</v>
          </cell>
        </row>
        <row r="1703">
          <cell r="B1703">
            <v>1389.24</v>
          </cell>
          <cell r="C1703">
            <v>27.35</v>
          </cell>
          <cell r="D1703">
            <v>88.54</v>
          </cell>
          <cell r="E1703">
            <v>229.392</v>
          </cell>
        </row>
        <row r="1704">
          <cell r="B1704">
            <v>1386.43</v>
          </cell>
          <cell r="C1704">
            <v>27.673333333333332</v>
          </cell>
          <cell r="D1704">
            <v>88.333333333333343</v>
          </cell>
          <cell r="E1704">
            <v>230.08500000000001</v>
          </cell>
        </row>
        <row r="1705">
          <cell r="B1705">
            <v>1341.27</v>
          </cell>
          <cell r="C1705">
            <v>27.996666666666666</v>
          </cell>
          <cell r="D1705">
            <v>88.126666666666665</v>
          </cell>
          <cell r="E1705">
            <v>229.815</v>
          </cell>
        </row>
        <row r="1706">
          <cell r="B1706">
            <v>1323.48</v>
          </cell>
          <cell r="C1706">
            <v>28.32</v>
          </cell>
          <cell r="D1706">
            <v>87.92</v>
          </cell>
          <cell r="E1706">
            <v>229.47800000000001</v>
          </cell>
        </row>
        <row r="1707">
          <cell r="B1707">
            <v>1359.78</v>
          </cell>
          <cell r="C1707">
            <v>28.743333333333332</v>
          </cell>
          <cell r="D1707">
            <v>87.446666666666673</v>
          </cell>
          <cell r="E1707">
            <v>229.10400000000001</v>
          </cell>
        </row>
        <row r="1708">
          <cell r="B1708">
            <v>1403.45</v>
          </cell>
          <cell r="C1708">
            <v>29.166666666666664</v>
          </cell>
          <cell r="D1708">
            <v>86.973333333333329</v>
          </cell>
          <cell r="E1708">
            <v>230.37899999999999</v>
          </cell>
        </row>
        <row r="1709">
          <cell r="B1709">
            <v>1443.42</v>
          </cell>
          <cell r="C1709">
            <v>29.59</v>
          </cell>
          <cell r="D1709">
            <v>86.5</v>
          </cell>
          <cell r="E1709">
            <v>231.40700000000001</v>
          </cell>
        </row>
        <row r="1710">
          <cell r="B1710">
            <v>1437.82</v>
          </cell>
          <cell r="C1710">
            <v>30.143333333333331</v>
          </cell>
          <cell r="D1710">
            <v>86.50333333333333</v>
          </cell>
          <cell r="E1710">
            <v>231.31700000000001</v>
          </cell>
        </row>
        <row r="1711">
          <cell r="B1711">
            <v>1394.51</v>
          </cell>
          <cell r="C1711">
            <v>30.696666666666665</v>
          </cell>
          <cell r="D1711">
            <v>86.506666666666675</v>
          </cell>
          <cell r="E1711">
            <v>230.221</v>
          </cell>
        </row>
        <row r="1712">
          <cell r="B1712">
            <v>1422.29</v>
          </cell>
          <cell r="C1712">
            <v>31.25</v>
          </cell>
          <cell r="D1712">
            <v>86.51</v>
          </cell>
          <cell r="E1712">
            <v>229.601</v>
          </cell>
        </row>
        <row r="1713">
          <cell r="B1713">
            <v>1480.4</v>
          </cell>
          <cell r="C1713">
            <v>31.536666666666665</v>
          </cell>
          <cell r="D1713">
            <v>86.906666666666666</v>
          </cell>
          <cell r="E1713">
            <v>230.28</v>
          </cell>
        </row>
        <row r="1714">
          <cell r="B1714">
            <v>1512.31</v>
          </cell>
          <cell r="C1714">
            <v>31.823333333333331</v>
          </cell>
          <cell r="D1714">
            <v>87.303333333333342</v>
          </cell>
          <cell r="E1714">
            <v>232.166</v>
          </cell>
        </row>
        <row r="1715">
          <cell r="B1715">
            <v>1550.83</v>
          </cell>
          <cell r="C1715">
            <v>32.11</v>
          </cell>
          <cell r="D1715">
            <v>87.7</v>
          </cell>
          <cell r="E1715">
            <v>232.773</v>
          </cell>
        </row>
        <row r="1716">
          <cell r="B1716">
            <v>1570.7</v>
          </cell>
          <cell r="C1716">
            <v>32.49666666666667</v>
          </cell>
          <cell r="D1716">
            <v>88.783333333333331</v>
          </cell>
          <cell r="E1716">
            <v>232.53100000000001</v>
          </cell>
        </row>
        <row r="1717">
          <cell r="B1717">
            <v>1639.84</v>
          </cell>
          <cell r="C1717">
            <v>32.88333333333334</v>
          </cell>
          <cell r="D1717">
            <v>89.866666666666674</v>
          </cell>
          <cell r="E1717">
            <v>232.94499999999999</v>
          </cell>
        </row>
        <row r="1718">
          <cell r="B1718">
            <v>1618.77</v>
          </cell>
          <cell r="C1718">
            <v>33.270000000000003</v>
          </cell>
          <cell r="D1718">
            <v>90.95</v>
          </cell>
          <cell r="E1718">
            <v>233.50399999999999</v>
          </cell>
        </row>
        <row r="1719">
          <cell r="B1719">
            <v>1668.68</v>
          </cell>
          <cell r="C1719">
            <v>33.646666666666668</v>
          </cell>
          <cell r="D1719">
            <v>92.09</v>
          </cell>
          <cell r="E1719">
            <v>233.596</v>
          </cell>
        </row>
        <row r="1720">
          <cell r="B1720">
            <v>1670.09</v>
          </cell>
          <cell r="C1720">
            <v>34.023333333333333</v>
          </cell>
          <cell r="D1720">
            <v>93.23</v>
          </cell>
          <cell r="E1720">
            <v>233.87700000000001</v>
          </cell>
        </row>
        <row r="1721">
          <cell r="B1721">
            <v>1687.17</v>
          </cell>
          <cell r="C1721">
            <v>34.4</v>
          </cell>
          <cell r="D1721">
            <v>94.37</v>
          </cell>
          <cell r="E1721">
            <v>234.149</v>
          </cell>
        </row>
        <row r="1722">
          <cell r="B1722">
            <v>1720.03</v>
          </cell>
          <cell r="C1722">
            <v>34.596666666666664</v>
          </cell>
          <cell r="D1722">
            <v>96.313333333333333</v>
          </cell>
          <cell r="E1722">
            <v>233.54599999999999</v>
          </cell>
        </row>
        <row r="1723">
          <cell r="B1723">
            <v>1783.54</v>
          </cell>
          <cell r="C1723">
            <v>34.793333333333337</v>
          </cell>
          <cell r="D1723">
            <v>98.256666666666661</v>
          </cell>
          <cell r="E1723">
            <v>233.06899999999999</v>
          </cell>
        </row>
        <row r="1724">
          <cell r="B1724">
            <v>1807.78</v>
          </cell>
          <cell r="C1724">
            <v>34.99</v>
          </cell>
          <cell r="D1724">
            <v>100.2</v>
          </cell>
          <cell r="E1724">
            <v>233.04900000000001</v>
          </cell>
        </row>
        <row r="1725">
          <cell r="B1725">
            <v>1822.36</v>
          </cell>
          <cell r="C1725">
            <v>35.403333333333336</v>
          </cell>
          <cell r="D1725">
            <v>100.41666666666666</v>
          </cell>
          <cell r="E1725">
            <v>233.916</v>
          </cell>
        </row>
        <row r="1726">
          <cell r="B1726">
            <v>1817.04</v>
          </cell>
          <cell r="C1726">
            <v>35.816666666666663</v>
          </cell>
          <cell r="D1726">
            <v>100.63333333333333</v>
          </cell>
          <cell r="E1726">
            <v>234.78100000000001</v>
          </cell>
        </row>
        <row r="1727">
          <cell r="B1727">
            <v>1863.52</v>
          </cell>
          <cell r="C1727">
            <v>36.229999999999997</v>
          </cell>
          <cell r="D1727">
            <v>100.85</v>
          </cell>
          <cell r="E1727">
            <v>236.29300000000001</v>
          </cell>
        </row>
        <row r="1728">
          <cell r="B1728">
            <v>1864.26</v>
          </cell>
          <cell r="C1728">
            <v>36.61333333333333</v>
          </cell>
          <cell r="D1728">
            <v>101.60666666666667</v>
          </cell>
          <cell r="E1728">
            <v>237.072</v>
          </cell>
        </row>
        <row r="1729">
          <cell r="B1729">
            <v>1889.77</v>
          </cell>
          <cell r="C1729">
            <v>36.99666666666667</v>
          </cell>
          <cell r="D1729">
            <v>102.36333333333334</v>
          </cell>
          <cell r="E1729">
            <v>237.9</v>
          </cell>
        </row>
        <row r="1730">
          <cell r="B1730">
            <v>1947.09</v>
          </cell>
          <cell r="C1730">
            <v>37.380000000000003</v>
          </cell>
          <cell r="D1730">
            <v>103.12</v>
          </cell>
          <cell r="E1730">
            <v>238.34299999999999</v>
          </cell>
        </row>
        <row r="1731">
          <cell r="B1731">
            <v>1973.1</v>
          </cell>
          <cell r="C1731">
            <v>37.75</v>
          </cell>
          <cell r="D1731">
            <v>104.06666666666666</v>
          </cell>
          <cell r="E1731">
            <v>238.25</v>
          </cell>
        </row>
        <row r="1732">
          <cell r="B1732">
            <v>1961.53</v>
          </cell>
          <cell r="C1732">
            <v>38.120000000000005</v>
          </cell>
          <cell r="D1732">
            <v>105.01333333333334</v>
          </cell>
          <cell r="E1732">
            <v>237.852</v>
          </cell>
        </row>
        <row r="1733">
          <cell r="B1733">
            <v>1993.23</v>
          </cell>
          <cell r="C1733">
            <v>38.49</v>
          </cell>
          <cell r="D1733">
            <v>105.96</v>
          </cell>
          <cell r="E1733">
            <v>238.03100000000001</v>
          </cell>
        </row>
        <row r="1734">
          <cell r="B1734">
            <v>1937.27</v>
          </cell>
          <cell r="C1734">
            <v>38.806666666666665</v>
          </cell>
          <cell r="D1734">
            <v>104.74333333333334</v>
          </cell>
          <cell r="E1734">
            <v>237.43299999999999</v>
          </cell>
        </row>
        <row r="1735">
          <cell r="B1735">
            <v>2044.57</v>
          </cell>
          <cell r="C1735">
            <v>39.123333333333335</v>
          </cell>
          <cell r="D1735">
            <v>103.52666666666667</v>
          </cell>
          <cell r="E1735">
            <v>236.15100000000001</v>
          </cell>
        </row>
        <row r="1736">
          <cell r="B1736">
            <v>2054.27</v>
          </cell>
          <cell r="C1736">
            <v>39.44</v>
          </cell>
          <cell r="D1736">
            <v>102.31</v>
          </cell>
          <cell r="E1736">
            <v>234.81200000000001</v>
          </cell>
        </row>
        <row r="1737">
          <cell r="B1737">
            <v>2028.18</v>
          </cell>
          <cell r="C1737">
            <v>39.896666666666668</v>
          </cell>
          <cell r="D1737">
            <v>101.28999999999999</v>
          </cell>
          <cell r="E1737">
            <v>233.70699999999999</v>
          </cell>
        </row>
        <row r="1738">
          <cell r="B1738">
            <v>2082.1999999999998</v>
          </cell>
          <cell r="C1738">
            <v>40.353333333333332</v>
          </cell>
          <cell r="D1738">
            <v>100.27000000000001</v>
          </cell>
          <cell r="E1738">
            <v>234.72200000000001</v>
          </cell>
        </row>
        <row r="1739">
          <cell r="B1739">
            <v>2079.9899999999998</v>
          </cell>
          <cell r="C1739">
            <v>40.81</v>
          </cell>
          <cell r="D1739">
            <v>99.25</v>
          </cell>
          <cell r="E1739">
            <v>236.119</v>
          </cell>
        </row>
        <row r="1740">
          <cell r="B1740">
            <v>2094.86</v>
          </cell>
          <cell r="C1740">
            <v>41.120000000000005</v>
          </cell>
          <cell r="D1740">
            <v>97.803333333333342</v>
          </cell>
          <cell r="E1740">
            <v>236.59899999999999</v>
          </cell>
        </row>
        <row r="1741">
          <cell r="B1741">
            <v>2111.94</v>
          </cell>
          <cell r="C1741">
            <v>41.43</v>
          </cell>
          <cell r="D1741">
            <v>96.356666666666669</v>
          </cell>
          <cell r="E1741">
            <v>237.80500000000001</v>
          </cell>
        </row>
        <row r="1742">
          <cell r="B1742">
            <v>2099.29</v>
          </cell>
          <cell r="C1742">
            <v>41.74</v>
          </cell>
          <cell r="D1742">
            <v>94.91</v>
          </cell>
          <cell r="E1742">
            <v>238.63800000000001</v>
          </cell>
        </row>
        <row r="1743">
          <cell r="B1743">
            <v>2094.14</v>
          </cell>
          <cell r="C1743">
            <v>41.99666666666667</v>
          </cell>
          <cell r="D1743">
            <v>93.493333333333339</v>
          </cell>
          <cell r="E1743">
            <v>238.654</v>
          </cell>
        </row>
        <row r="1744">
          <cell r="B1744">
            <v>2039.87</v>
          </cell>
          <cell r="C1744">
            <v>42.25333333333333</v>
          </cell>
          <cell r="D1744">
            <v>92.076666666666668</v>
          </cell>
          <cell r="E1744">
            <v>238.316</v>
          </cell>
        </row>
        <row r="1745">
          <cell r="B1745">
            <v>1944.41</v>
          </cell>
          <cell r="C1745">
            <v>42.51</v>
          </cell>
          <cell r="D1745">
            <v>90.66</v>
          </cell>
          <cell r="E1745">
            <v>237.94499999999999</v>
          </cell>
        </row>
        <row r="1746">
          <cell r="B1746">
            <v>2024.81</v>
          </cell>
          <cell r="C1746">
            <v>42.803333333333335</v>
          </cell>
          <cell r="D1746">
            <v>89.283333333333331</v>
          </cell>
          <cell r="E1746">
            <v>237.83799999999999</v>
          </cell>
        </row>
        <row r="1747">
          <cell r="B1747">
            <v>2080.62</v>
          </cell>
          <cell r="C1747">
            <v>43.096666666666664</v>
          </cell>
          <cell r="D1747">
            <v>87.906666666666666</v>
          </cell>
          <cell r="E1747">
            <v>237.33600000000001</v>
          </cell>
        </row>
        <row r="1748">
          <cell r="B1748">
            <v>2054.08</v>
          </cell>
          <cell r="C1748">
            <v>43.39</v>
          </cell>
          <cell r="D1748">
            <v>86.53</v>
          </cell>
          <cell r="E1748">
            <v>236.52500000000001</v>
          </cell>
        </row>
        <row r="1749">
          <cell r="B1749">
            <v>1918.6</v>
          </cell>
          <cell r="C1749">
            <v>43.553333333333335</v>
          </cell>
          <cell r="D1749">
            <v>86.5</v>
          </cell>
          <cell r="E1749">
            <v>236.916</v>
          </cell>
        </row>
        <row r="1750">
          <cell r="B1750">
            <v>1904.42</v>
          </cell>
          <cell r="C1750">
            <v>43.716666666666669</v>
          </cell>
          <cell r="D1750">
            <v>86.47</v>
          </cell>
          <cell r="E1750">
            <v>237.11099999999999</v>
          </cell>
        </row>
        <row r="1751">
          <cell r="B1751">
            <v>2021.95</v>
          </cell>
          <cell r="C1751">
            <v>43.88</v>
          </cell>
          <cell r="D1751">
            <v>86.44</v>
          </cell>
          <cell r="E1751">
            <v>238.13200000000001</v>
          </cell>
        </row>
        <row r="1752">
          <cell r="B1752">
            <v>2075.54</v>
          </cell>
          <cell r="C1752">
            <v>44.073333333333338</v>
          </cell>
          <cell r="D1752">
            <v>86.6</v>
          </cell>
          <cell r="E1752">
            <v>239.261</v>
          </cell>
        </row>
        <row r="1753">
          <cell r="B1753">
            <v>2065.5500000000002</v>
          </cell>
          <cell r="C1753">
            <v>44.266666666666666</v>
          </cell>
          <cell r="D1753">
            <v>86.759999999999991</v>
          </cell>
          <cell r="E1753">
            <v>240.22900000000001</v>
          </cell>
        </row>
        <row r="1754">
          <cell r="B1754">
            <v>2083.89</v>
          </cell>
          <cell r="C1754">
            <v>44.46</v>
          </cell>
          <cell r="D1754">
            <v>86.92</v>
          </cell>
          <cell r="E1754">
            <v>241.018</v>
          </cell>
        </row>
        <row r="1755">
          <cell r="B1755">
            <v>2148.9</v>
          </cell>
          <cell r="C1755">
            <v>44.65</v>
          </cell>
          <cell r="D1755">
            <v>87.643333333333331</v>
          </cell>
          <cell r="E1755">
            <v>240.62799999999999</v>
          </cell>
        </row>
        <row r="1756">
          <cell r="B1756">
            <v>2170.9499999999998</v>
          </cell>
          <cell r="C1756">
            <v>44.84</v>
          </cell>
          <cell r="D1756">
            <v>88.366666666666674</v>
          </cell>
          <cell r="E1756">
            <v>240.84899999999999</v>
          </cell>
        </row>
        <row r="1757">
          <cell r="B1757">
            <v>2157.69</v>
          </cell>
          <cell r="C1757">
            <v>45.03</v>
          </cell>
          <cell r="D1757">
            <v>89.09</v>
          </cell>
          <cell r="E1757">
            <v>241.428</v>
          </cell>
        </row>
        <row r="1758">
          <cell r="B1758">
            <v>2143.02</v>
          </cell>
          <cell r="C1758">
            <v>45.25333333333333</v>
          </cell>
          <cell r="D1758">
            <v>90.91</v>
          </cell>
          <cell r="E1758">
            <v>241.72900000000001</v>
          </cell>
        </row>
        <row r="1759">
          <cell r="B1759">
            <v>2164.9899999999998</v>
          </cell>
          <cell r="C1759">
            <v>45.476666666666667</v>
          </cell>
          <cell r="D1759">
            <v>92.73</v>
          </cell>
          <cell r="E1759">
            <v>241.35300000000001</v>
          </cell>
        </row>
        <row r="1760">
          <cell r="B1760">
            <v>2246.63</v>
          </cell>
          <cell r="C1760">
            <v>45.7</v>
          </cell>
          <cell r="D1760">
            <v>94.55</v>
          </cell>
          <cell r="E1760">
            <v>241.43199999999999</v>
          </cell>
        </row>
        <row r="1761">
          <cell r="B1761">
            <v>2275.12</v>
          </cell>
          <cell r="C1761">
            <v>45.926666666666669</v>
          </cell>
          <cell r="D1761">
            <v>96.463333333333338</v>
          </cell>
          <cell r="E1761">
            <v>242.839</v>
          </cell>
        </row>
        <row r="1762">
          <cell r="B1762">
            <v>2329.91</v>
          </cell>
          <cell r="C1762">
            <v>46.153333333333336</v>
          </cell>
          <cell r="D1762">
            <v>98.376666666666665</v>
          </cell>
          <cell r="E1762">
            <v>243.60300000000001</v>
          </cell>
        </row>
        <row r="1763">
          <cell r="B1763">
            <v>2366.8200000000002</v>
          </cell>
          <cell r="C1763">
            <v>46.38</v>
          </cell>
          <cell r="D1763">
            <v>100.29</v>
          </cell>
          <cell r="E1763">
            <v>243.80099999999999</v>
          </cell>
        </row>
        <row r="1764">
          <cell r="B1764">
            <v>2359.31</v>
          </cell>
          <cell r="C1764">
            <v>46.660000000000004</v>
          </cell>
          <cell r="D1764">
            <v>101.53333333333333</v>
          </cell>
          <cell r="E1764">
            <v>244.524</v>
          </cell>
        </row>
        <row r="1765">
          <cell r="B1765">
            <v>2395.35</v>
          </cell>
          <cell r="C1765">
            <v>46.94</v>
          </cell>
          <cell r="D1765">
            <v>102.77666666666667</v>
          </cell>
          <cell r="E1765">
            <v>244.733</v>
          </cell>
        </row>
        <row r="1766">
          <cell r="B1766">
            <v>2433.9899999999998</v>
          </cell>
          <cell r="C1766">
            <v>47.22</v>
          </cell>
          <cell r="D1766">
            <v>104.02</v>
          </cell>
          <cell r="E1766">
            <v>244.95500000000001</v>
          </cell>
        </row>
        <row r="1767">
          <cell r="B1767">
            <v>2454.1</v>
          </cell>
          <cell r="C1767">
            <v>47.536666666666669</v>
          </cell>
          <cell r="D1767">
            <v>105.03999999999999</v>
          </cell>
          <cell r="E1767">
            <v>244.786</v>
          </cell>
        </row>
        <row r="1768">
          <cell r="B1768">
            <v>2456.2199999999998</v>
          </cell>
          <cell r="C1768">
            <v>47.853333333333339</v>
          </cell>
          <cell r="D1768">
            <v>106.06</v>
          </cell>
          <cell r="E1768">
            <v>245.51900000000001</v>
          </cell>
        </row>
        <row r="1769">
          <cell r="B1769">
            <v>2492.84</v>
          </cell>
          <cell r="C1769">
            <v>48.17</v>
          </cell>
          <cell r="D1769">
            <v>107.08</v>
          </cell>
          <cell r="E1769">
            <v>246.81899999999999</v>
          </cell>
        </row>
        <row r="1770">
          <cell r="B1770">
            <v>2557</v>
          </cell>
          <cell r="C1770">
            <v>48.423333333333332</v>
          </cell>
          <cell r="D1770">
            <v>108.01333333333334</v>
          </cell>
          <cell r="E1770">
            <v>246.66300000000001</v>
          </cell>
        </row>
        <row r="1771">
          <cell r="B1771">
            <v>2593.61</v>
          </cell>
          <cell r="C1771">
            <v>48.676666666666662</v>
          </cell>
          <cell r="D1771">
            <v>108.94666666666666</v>
          </cell>
          <cell r="E1771">
            <v>246.66900000000001</v>
          </cell>
        </row>
        <row r="1772">
          <cell r="B1772">
            <v>2664.34</v>
          </cell>
          <cell r="C1772">
            <v>48.93</v>
          </cell>
          <cell r="D1772">
            <v>109.88</v>
          </cell>
          <cell r="E1772">
            <v>246.524</v>
          </cell>
        </row>
        <row r="1773">
          <cell r="B1773">
            <v>2789.8</v>
          </cell>
          <cell r="C1773">
            <v>49.286666666666662</v>
          </cell>
          <cell r="D1773">
            <v>111.73333333333332</v>
          </cell>
          <cell r="E1773">
            <v>247.86699999999999</v>
          </cell>
        </row>
        <row r="1774">
          <cell r="B1774">
            <v>2705.16</v>
          </cell>
          <cell r="C1774">
            <v>49.643333333333331</v>
          </cell>
          <cell r="D1774">
            <v>113.58666666666666</v>
          </cell>
          <cell r="E1774">
            <v>248.99100000000001</v>
          </cell>
        </row>
        <row r="1775">
          <cell r="B1775">
            <v>2702.77</v>
          </cell>
          <cell r="C1775">
            <v>50</v>
          </cell>
          <cell r="D1775">
            <v>115.44</v>
          </cell>
          <cell r="E1775">
            <v>249.554</v>
          </cell>
        </row>
        <row r="1776">
          <cell r="B1776">
            <v>2653.63</v>
          </cell>
          <cell r="C1776">
            <v>50.33</v>
          </cell>
          <cell r="D1776">
            <v>117.78666666666666</v>
          </cell>
          <cell r="E1776">
            <v>250.54599999999999</v>
          </cell>
        </row>
        <row r="1777">
          <cell r="B1777">
            <v>2701.49</v>
          </cell>
          <cell r="C1777">
            <v>50.66</v>
          </cell>
          <cell r="D1777">
            <v>120.13333333333333</v>
          </cell>
          <cell r="E1777">
            <v>251.58799999999999</v>
          </cell>
        </row>
        <row r="1778">
          <cell r="B1778">
            <v>2754.35</v>
          </cell>
          <cell r="C1778">
            <v>50.99</v>
          </cell>
          <cell r="D1778">
            <v>122.48</v>
          </cell>
          <cell r="E1778">
            <v>251.989</v>
          </cell>
        </row>
        <row r="1779">
          <cell r="B1779">
            <v>2793.64</v>
          </cell>
          <cell r="C1779">
            <v>51.44</v>
          </cell>
          <cell r="D1779">
            <v>125.11666666666667</v>
          </cell>
          <cell r="E1779">
            <v>252.006</v>
          </cell>
        </row>
        <row r="1780">
          <cell r="B1780">
            <v>2857.82</v>
          </cell>
          <cell r="C1780">
            <v>51.89</v>
          </cell>
          <cell r="D1780">
            <v>127.75333333333333</v>
          </cell>
          <cell r="E1780">
            <v>252.14599999999999</v>
          </cell>
        </row>
        <row r="1781">
          <cell r="B1781">
            <v>2901.5</v>
          </cell>
          <cell r="C1781">
            <v>52.34</v>
          </cell>
          <cell r="D1781">
            <v>130.38999999999999</v>
          </cell>
          <cell r="E1781">
            <v>252.43899999999999</v>
          </cell>
        </row>
        <row r="1782">
          <cell r="B1782">
            <v>2785.46</v>
          </cell>
          <cell r="C1782">
            <v>52.81</v>
          </cell>
          <cell r="D1782">
            <v>131.05666666666667</v>
          </cell>
          <cell r="E1782">
            <v>252.88499999999999</v>
          </cell>
        </row>
        <row r="1783">
          <cell r="B1783">
            <v>2723.23</v>
          </cell>
          <cell r="C1783">
            <v>53.28</v>
          </cell>
          <cell r="D1783">
            <v>131.72333333333333</v>
          </cell>
          <cell r="E1783">
            <v>252.03800000000001</v>
          </cell>
        </row>
        <row r="1784">
          <cell r="B1784">
            <v>2567.31</v>
          </cell>
          <cell r="C1784">
            <v>53.75</v>
          </cell>
          <cell r="D1784">
            <v>132.38999999999999</v>
          </cell>
          <cell r="E1784">
            <v>251.233</v>
          </cell>
        </row>
        <row r="1785">
          <cell r="B1785">
            <v>2607.39</v>
          </cell>
          <cell r="C1785">
            <v>54.146666666666668</v>
          </cell>
          <cell r="D1785">
            <v>133.05666666666664</v>
          </cell>
          <cell r="E1785">
            <v>251.71199999999999</v>
          </cell>
        </row>
        <row r="1786">
          <cell r="B1786">
            <v>2754.86</v>
          </cell>
          <cell r="C1786">
            <v>54.543333333333337</v>
          </cell>
          <cell r="D1786">
            <v>133.7233333333333</v>
          </cell>
          <cell r="E1786">
            <v>252.77600000000001</v>
          </cell>
        </row>
        <row r="1787">
          <cell r="B1787">
            <v>2803.98</v>
          </cell>
          <cell r="C1787">
            <v>54.94</v>
          </cell>
          <cell r="D1787">
            <v>134.38999999999999</v>
          </cell>
          <cell r="E1787">
            <v>254.202</v>
          </cell>
        </row>
        <row r="1788">
          <cell r="B1788">
            <v>2903.8</v>
          </cell>
          <cell r="C1788">
            <v>55.319091580592705</v>
          </cell>
          <cell r="D1788">
            <v>134.68333333333334</v>
          </cell>
          <cell r="E1788">
            <v>255.548</v>
          </cell>
        </row>
        <row r="1789">
          <cell r="B1789">
            <v>2854.71</v>
          </cell>
          <cell r="C1789">
            <v>55.698183161185412</v>
          </cell>
          <cell r="D1789">
            <v>134.97666666666666</v>
          </cell>
          <cell r="E1789">
            <v>256.09199999999998</v>
          </cell>
        </row>
        <row r="1790">
          <cell r="B1790">
            <v>2890.17</v>
          </cell>
          <cell r="C1790">
            <v>56.077274741778119</v>
          </cell>
          <cell r="D1790">
            <v>135.27000000000001</v>
          </cell>
          <cell r="E1790">
            <v>256.14299999999997</v>
          </cell>
        </row>
        <row r="1791">
          <cell r="B1791">
            <v>2996.1136363636365</v>
          </cell>
          <cell r="C1791">
            <v>56.458183161185417</v>
          </cell>
          <cell r="D1791">
            <v>134.48000000000002</v>
          </cell>
          <cell r="E1791">
            <v>256.57100000000003</v>
          </cell>
        </row>
        <row r="1792">
          <cell r="B1792">
            <v>2897.4981818181818</v>
          </cell>
          <cell r="C1792">
            <v>56.839091580592708</v>
          </cell>
          <cell r="D1792">
            <v>133.69</v>
          </cell>
          <cell r="E1792">
            <v>256.55799999999999</v>
          </cell>
        </row>
        <row r="1793">
          <cell r="B1793">
            <v>2982.1559999999999</v>
          </cell>
          <cell r="C1793">
            <v>57.22</v>
          </cell>
          <cell r="D1793">
            <v>132.9</v>
          </cell>
          <cell r="E1793">
            <v>256.75900000000001</v>
          </cell>
        </row>
        <row r="1794">
          <cell r="B1794">
            <v>2977.68</v>
          </cell>
          <cell r="C1794">
            <v>57.56</v>
          </cell>
          <cell r="D1794">
            <v>135.09</v>
          </cell>
          <cell r="E1794">
            <v>257.346</v>
          </cell>
        </row>
        <row r="1795">
          <cell r="B1795">
            <v>3104.9044999999996</v>
          </cell>
          <cell r="C1795">
            <v>57.900000000000006</v>
          </cell>
          <cell r="D1795">
            <v>137.28</v>
          </cell>
          <cell r="E1795">
            <v>257.20800000000003</v>
          </cell>
        </row>
        <row r="1796">
          <cell r="B1796">
            <v>3176.7495238095235</v>
          </cell>
          <cell r="C1796">
            <v>58.24</v>
          </cell>
          <cell r="D1796">
            <v>139.47</v>
          </cell>
          <cell r="E1796">
            <v>256.97399999999999</v>
          </cell>
        </row>
        <row r="1797">
          <cell r="B1797">
            <v>3278.2028571428577</v>
          </cell>
          <cell r="C1797">
            <v>58.686867862126704</v>
          </cell>
          <cell r="D1797">
            <v>131.75666666666666</v>
          </cell>
          <cell r="E1797">
            <v>257.971</v>
          </cell>
        </row>
        <row r="1798">
          <cell r="B1798">
            <v>3277.3142105263164</v>
          </cell>
          <cell r="C1798">
            <v>59.133735724253413</v>
          </cell>
          <cell r="D1798">
            <v>124.04333333333332</v>
          </cell>
          <cell r="E1798">
            <v>258.678</v>
          </cell>
        </row>
        <row r="1799">
          <cell r="B1799">
            <v>2652.3936363636367</v>
          </cell>
          <cell r="C1799">
            <v>59.580603586380121</v>
          </cell>
          <cell r="D1799">
            <v>116.33</v>
          </cell>
          <cell r="E1799">
            <v>258.11500000000001</v>
          </cell>
        </row>
        <row r="1800">
          <cell r="B1800">
            <v>2761.9752380952382</v>
          </cell>
          <cell r="C1800">
            <v>59.613735724253416</v>
          </cell>
          <cell r="D1800">
            <v>110.63</v>
          </cell>
          <cell r="E1800">
            <v>256.38900000000001</v>
          </cell>
        </row>
        <row r="1801">
          <cell r="B1801">
            <v>2919.6149999999998</v>
          </cell>
          <cell r="C1801">
            <v>59.646867862126712</v>
          </cell>
          <cell r="D1801">
            <v>104.93</v>
          </cell>
          <cell r="E1801">
            <v>256.39400000000001</v>
          </cell>
        </row>
        <row r="1802">
          <cell r="B1802">
            <v>3104.6609090909087</v>
          </cell>
          <cell r="C1802">
            <v>59.68</v>
          </cell>
          <cell r="D1802">
            <v>99.23</v>
          </cell>
          <cell r="E1802">
            <v>257.79700000000003</v>
          </cell>
        </row>
        <row r="1803">
          <cell r="B1803">
            <v>3207.6190909090906</v>
          </cell>
          <cell r="C1803">
            <v>59.403333333333336</v>
          </cell>
          <cell r="D1803">
            <v>98.893333333333345</v>
          </cell>
          <cell r="E1803">
            <v>259.101</v>
          </cell>
        </row>
        <row r="1804">
          <cell r="B1804">
            <v>3391.71</v>
          </cell>
          <cell r="C1804">
            <v>59.126666666666665</v>
          </cell>
          <cell r="D1804">
            <v>98.556666666666672</v>
          </cell>
          <cell r="E1804">
            <v>259.91800000000001</v>
          </cell>
        </row>
        <row r="1805">
          <cell r="B1805">
            <v>3365.5166666666664</v>
          </cell>
          <cell r="C1805">
            <v>58.85</v>
          </cell>
          <cell r="D1805">
            <v>98.22</v>
          </cell>
          <cell r="E1805">
            <v>260.27999999999997</v>
          </cell>
        </row>
        <row r="1806">
          <cell r="B1806">
            <v>3418.701363636364</v>
          </cell>
          <cell r="C1806">
            <v>58.659615378670054</v>
          </cell>
          <cell r="D1806">
            <v>96.856666666666669</v>
          </cell>
          <cell r="E1806">
            <v>260.38799999999998</v>
          </cell>
        </row>
        <row r="1807">
          <cell r="B1807">
            <v>3548.9925000000012</v>
          </cell>
          <cell r="C1807">
            <v>58.469230757340114</v>
          </cell>
          <cell r="D1807">
            <v>95.493333333333339</v>
          </cell>
          <cell r="E1807">
            <v>260.22899999999998</v>
          </cell>
        </row>
        <row r="1808">
          <cell r="B1808">
            <v>3695.3099999999995</v>
          </cell>
          <cell r="C1808">
            <v>58.278846136010173</v>
          </cell>
          <cell r="D1808">
            <v>94.13</v>
          </cell>
          <cell r="E1808">
            <v>260.47399999999999</v>
          </cell>
        </row>
        <row r="1809">
          <cell r="B1809">
            <v>3793.7484210526318</v>
          </cell>
          <cell r="C1809">
            <v>58.063693112307661</v>
          </cell>
          <cell r="D1809">
            <v>105.48666666666665</v>
          </cell>
          <cell r="E1809">
            <v>261.58199999999999</v>
          </cell>
        </row>
        <row r="1810">
          <cell r="B1810">
            <v>3883.4321052631576</v>
          </cell>
          <cell r="C1810">
            <v>57.848540088605162</v>
          </cell>
          <cell r="D1810">
            <v>116.84333333333332</v>
          </cell>
          <cell r="E1810">
            <v>263.01400000000001</v>
          </cell>
        </row>
        <row r="1811">
          <cell r="B1811">
            <v>3910.5082608695648</v>
          </cell>
          <cell r="C1811">
            <v>57.633387064902649</v>
          </cell>
          <cell r="D1811">
            <v>128.19999999999999</v>
          </cell>
          <cell r="E1811">
            <v>264.87700000000001</v>
          </cell>
        </row>
        <row r="1812">
          <cell r="B1812">
            <v>4141.1761904761906</v>
          </cell>
          <cell r="C1812">
            <v>57.710605421407152</v>
          </cell>
          <cell r="D1812">
            <v>138.38666666666666</v>
          </cell>
          <cell r="E1812">
            <v>267.05399999999997</v>
          </cell>
        </row>
        <row r="1813">
          <cell r="B1813">
            <v>4167.8495000000012</v>
          </cell>
          <cell r="C1813">
            <v>57.787823777911655</v>
          </cell>
          <cell r="D1813">
            <v>148.57333333333332</v>
          </cell>
          <cell r="E1813">
            <v>269.19499999999999</v>
          </cell>
        </row>
        <row r="1814">
          <cell r="B1814">
            <v>4238.4895454545458</v>
          </cell>
          <cell r="C1814">
            <v>57.86504213441615</v>
          </cell>
          <cell r="D1814">
            <v>158.76</v>
          </cell>
          <cell r="E1814">
            <v>271.69600000000003</v>
          </cell>
        </row>
        <row r="1815">
          <cell r="B1815">
            <v>4363.7128571428575</v>
          </cell>
          <cell r="C1815">
            <v>58.328189005792169</v>
          </cell>
          <cell r="D1815">
            <v>164.31666666666666</v>
          </cell>
          <cell r="E1815">
            <v>273.00299999999999</v>
          </cell>
        </row>
        <row r="1816">
          <cell r="B1816">
            <v>4454.2063636363628</v>
          </cell>
          <cell r="C1816">
            <v>58.791335877168187</v>
          </cell>
          <cell r="D1816">
            <v>169.87333333333333</v>
          </cell>
          <cell r="E1816">
            <v>273.56700000000001</v>
          </cell>
        </row>
        <row r="1817">
          <cell r="B1817">
            <v>4445.5433333333331</v>
          </cell>
          <cell r="C1817">
            <v>59.254482748544206</v>
          </cell>
          <cell r="D1817">
            <v>175.43</v>
          </cell>
          <cell r="E1817">
            <v>274.31</v>
          </cell>
        </row>
        <row r="1818">
          <cell r="B1818">
            <v>4460.7071428571426</v>
          </cell>
          <cell r="C1818">
            <v>59.635360926493661</v>
          </cell>
          <cell r="D1818">
            <v>182.91</v>
          </cell>
          <cell r="E1818">
            <v>276.589</v>
          </cell>
        </row>
        <row r="1819">
          <cell r="B1819">
            <v>4667.3866666666672</v>
          </cell>
          <cell r="C1819">
            <v>60.016239104443123</v>
          </cell>
          <cell r="D1819">
            <v>190.39</v>
          </cell>
          <cell r="E1819">
            <v>277.94799999999998</v>
          </cell>
        </row>
        <row r="1820">
          <cell r="B1820">
            <v>4674.7727272727261</v>
          </cell>
          <cell r="C1820">
            <v>60.397117282392585</v>
          </cell>
          <cell r="D1820">
            <v>197.87</v>
          </cell>
          <cell r="E1820">
            <v>278.80200000000002</v>
          </cell>
        </row>
        <row r="1821">
          <cell r="B1821">
            <v>4573.8154999999997</v>
          </cell>
          <cell r="C1821">
            <v>60.921402962953294</v>
          </cell>
          <cell r="D1821">
            <v>197.88333333333333</v>
          </cell>
          <cell r="E1821">
            <v>281.14800000000002</v>
          </cell>
        </row>
        <row r="1822">
          <cell r="B1822">
            <v>4435.9805263157887</v>
          </cell>
          <cell r="C1822">
            <v>61.445688643514018</v>
          </cell>
          <cell r="D1822">
            <v>197.89666666666665</v>
          </cell>
          <cell r="E1822">
            <v>283.71600000000001</v>
          </cell>
        </row>
        <row r="1823">
          <cell r="B1823">
            <v>4391.2652173913057</v>
          </cell>
          <cell r="C1823">
            <v>61.969974324074734</v>
          </cell>
          <cell r="D1823">
            <v>197.91</v>
          </cell>
          <cell r="E1823">
            <v>287.50400000000002</v>
          </cell>
        </row>
        <row r="1824">
          <cell r="B1824">
            <v>4391.2959999999994</v>
          </cell>
          <cell r="C1824">
            <v>62.653316216049816</v>
          </cell>
          <cell r="D1824">
            <v>196.02666666666664</v>
          </cell>
          <cell r="E1824">
            <v>289.10899999999998</v>
          </cell>
        </row>
        <row r="1825">
          <cell r="B1825">
            <v>4040.3599999999997</v>
          </cell>
          <cell r="C1825">
            <v>63.336658108024906</v>
          </cell>
          <cell r="D1825">
            <v>194.14333333333332</v>
          </cell>
          <cell r="E1825">
            <v>292.29599999999999</v>
          </cell>
        </row>
        <row r="1826">
          <cell r="B1826">
            <v>3898.9466666666676</v>
          </cell>
          <cell r="C1826">
            <v>64.02</v>
          </cell>
          <cell r="D1826">
            <v>192.26</v>
          </cell>
          <cell r="E1826">
            <v>296.31099999999998</v>
          </cell>
        </row>
        <row r="1827">
          <cell r="B1827">
            <v>3911.729499999999</v>
          </cell>
          <cell r="C1827">
            <v>64.452768447835695</v>
          </cell>
          <cell r="D1827">
            <v>190.58333333333331</v>
          </cell>
          <cell r="E1827">
            <v>296.27600000000001</v>
          </cell>
        </row>
        <row r="1828">
          <cell r="B1828">
            <v>4158.5630434782615</v>
          </cell>
          <cell r="C1828">
            <v>64.885536895671393</v>
          </cell>
          <cell r="D1828">
            <v>188.90666666666664</v>
          </cell>
          <cell r="E1828">
            <v>296.17099999999999</v>
          </cell>
        </row>
        <row r="1829">
          <cell r="B1829">
            <v>3850.5204761904752</v>
          </cell>
          <cell r="C1829">
            <v>65.318305343507092</v>
          </cell>
          <cell r="D1829">
            <v>187.23</v>
          </cell>
          <cell r="E1829">
            <v>296.80799999999999</v>
          </cell>
        </row>
        <row r="1830">
          <cell r="B1830">
            <v>3726.0509523809519</v>
          </cell>
          <cell r="C1830">
            <v>65.852203562338062</v>
          </cell>
          <cell r="D1830">
            <v>182.40333333333334</v>
          </cell>
          <cell r="E1830">
            <v>298.012</v>
          </cell>
        </row>
        <row r="1831">
          <cell r="B1831">
            <v>3917.488571428571</v>
          </cell>
          <cell r="C1831">
            <v>66.386101781169032</v>
          </cell>
          <cell r="D1831">
            <v>177.57666666666665</v>
          </cell>
          <cell r="E1831">
            <v>297.71100000000001</v>
          </cell>
        </row>
        <row r="1832">
          <cell r="B1832">
            <v>3912.3809523809532</v>
          </cell>
          <cell r="C1832">
            <v>66.92</v>
          </cell>
          <cell r="D1832">
            <v>172.75</v>
          </cell>
          <cell r="E1832">
            <v>296.79700000000003</v>
          </cell>
        </row>
        <row r="1833">
          <cell r="B1833">
            <v>3960.6565000000001</v>
          </cell>
          <cell r="C1833">
            <v>67.349999999999994</v>
          </cell>
          <cell r="D1833">
            <v>173.55666666666667</v>
          </cell>
          <cell r="E1833">
            <v>299.17</v>
          </cell>
        </row>
        <row r="1834">
          <cell r="B1834">
            <v>4079.6847368421049</v>
          </cell>
          <cell r="C1834">
            <v>67.78</v>
          </cell>
          <cell r="D1834">
            <v>174.36333333333332</v>
          </cell>
          <cell r="E1834">
            <v>300.83999999999997</v>
          </cell>
        </row>
        <row r="1835">
          <cell r="B1835">
            <v>3968.5591304347827</v>
          </cell>
          <cell r="C1835">
            <v>68.209999999999994</v>
          </cell>
          <cell r="D1835">
            <v>175.17</v>
          </cell>
          <cell r="E1835">
            <v>301.83600000000001</v>
          </cell>
        </row>
        <row r="1836">
          <cell r="B1836">
            <v>4121.4673684210529</v>
          </cell>
          <cell r="C1836">
            <v>68.376666666666665</v>
          </cell>
          <cell r="D1836">
            <v>177.11666666666665</v>
          </cell>
          <cell r="E1836">
            <v>303.363</v>
          </cell>
        </row>
        <row r="1837">
          <cell r="B1837">
            <v>4146.1731818181825</v>
          </cell>
          <cell r="C1837">
            <v>68.543333333333322</v>
          </cell>
          <cell r="D1837">
            <v>179.06333333333333</v>
          </cell>
          <cell r="E1837">
            <v>304.12700000000001</v>
          </cell>
        </row>
        <row r="1838">
          <cell r="B1838">
            <v>4345.3728571428574</v>
          </cell>
          <cell r="C1838">
            <v>68.709999999999994</v>
          </cell>
          <cell r="D1838">
            <v>181.01</v>
          </cell>
          <cell r="E1838">
            <v>305.10899999999998</v>
          </cell>
        </row>
        <row r="1839">
          <cell r="B1839">
            <v>4508.0755000000008</v>
          </cell>
          <cell r="C1839">
            <v>68.911045363540723</v>
          </cell>
          <cell r="D1839">
            <v>182.09</v>
          </cell>
          <cell r="E1839">
            <v>305.69099999999997</v>
          </cell>
        </row>
        <row r="1840">
          <cell r="B1840">
            <v>4457.358695652174</v>
          </cell>
          <cell r="C1840">
            <v>69.112090727081437</v>
          </cell>
          <cell r="D1840">
            <v>183.17</v>
          </cell>
          <cell r="E1840">
            <v>307.02600000000001</v>
          </cell>
        </row>
        <row r="1841">
          <cell r="B1841">
            <v>4409.0949999999993</v>
          </cell>
          <cell r="C1841">
            <v>69.313136090622152</v>
          </cell>
          <cell r="D1841">
            <v>184.25</v>
          </cell>
          <cell r="E1841">
            <v>307.78899999999999</v>
          </cell>
        </row>
        <row r="1842">
          <cell r="B1842">
            <v>4269.4009090909085</v>
          </cell>
          <cell r="C1842">
            <v>69.643321374994017</v>
          </cell>
          <cell r="D1842">
            <v>186.97666666666666</v>
          </cell>
          <cell r="E1842">
            <v>307.67099999999999</v>
          </cell>
        </row>
        <row r="1843">
          <cell r="B1843">
            <v>4460.0633333333317</v>
          </cell>
          <cell r="C1843">
            <v>69.973506659365881</v>
          </cell>
          <cell r="D1843">
            <v>189.70333333333332</v>
          </cell>
          <cell r="E1843">
            <v>307.05099999999999</v>
          </cell>
        </row>
        <row r="1844">
          <cell r="B1844">
            <v>4685.0515000000005</v>
          </cell>
          <cell r="C1844">
            <v>70.303691943737746</v>
          </cell>
          <cell r="D1844">
            <v>192.42999999999998</v>
          </cell>
          <cell r="E1844">
            <v>306.74599999999998</v>
          </cell>
        </row>
        <row r="1845">
          <cell r="B1845">
            <v>4815.6139130434785</v>
          </cell>
          <cell r="C1845">
            <v>70.477403206648589</v>
          </cell>
          <cell r="D1845">
            <v>192.08333333333331</v>
          </cell>
          <cell r="E1845">
            <v>308.41699999999997</v>
          </cell>
        </row>
        <row r="1846">
          <cell r="B1846">
            <v>5011.9615000000003</v>
          </cell>
          <cell r="C1846">
            <v>70.651114469559431</v>
          </cell>
          <cell r="D1846">
            <v>191.73666666666665</v>
          </cell>
          <cell r="E1846">
            <v>310.32600000000002</v>
          </cell>
        </row>
        <row r="1847">
          <cell r="B1847">
            <v>5170.5724999999993</v>
          </cell>
          <cell r="C1847">
            <v>70.824825732470273</v>
          </cell>
          <cell r="D1847">
            <v>191.39</v>
          </cell>
          <cell r="E1847">
            <v>312.33199999999999</v>
          </cell>
        </row>
        <row r="1848">
          <cell r="B1848">
            <v>5112.4927272727282</v>
          </cell>
          <cell r="C1848">
            <v>71.208483689883664</v>
          </cell>
          <cell r="D1848">
            <v>193.17999999999998</v>
          </cell>
          <cell r="E1848">
            <v>313.548</v>
          </cell>
        </row>
        <row r="1849">
          <cell r="B1849">
            <v>5235.2254545454543</v>
          </cell>
          <cell r="C1849">
            <v>71.592141647297069</v>
          </cell>
          <cell r="D1849">
            <v>194.96999999999997</v>
          </cell>
          <cell r="E1849">
            <v>314.06900000000002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ederalreserve.gov/datadownload/Download.aspx?rel=Z1&amp;series=c127b37edf388dadbc959fcfc9b1e902&amp;filetype=spreadsheetml&amp;label=include&amp;layout=seriescolumn&amp;from=03/01/1945&amp;to=12/31/2024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063DF-6567-4AF8-8FAA-9E61943FCB61}">
  <dimension ref="A1:BL328"/>
  <sheetViews>
    <sheetView topLeftCell="AV310" workbookViewId="0">
      <selection activeCell="BK324" sqref="BK324"/>
    </sheetView>
  </sheetViews>
  <sheetFormatPr defaultRowHeight="13.2" x14ac:dyDescent="0.25"/>
  <cols>
    <col min="1" max="1" width="17.109375" bestFit="1" customWidth="1"/>
    <col min="2" max="29" width="9.33203125" bestFit="1" customWidth="1"/>
    <col min="30" max="30" width="10" bestFit="1" customWidth="1"/>
    <col min="31" max="59" width="9.33203125" bestFit="1" customWidth="1"/>
  </cols>
  <sheetData>
    <row r="1" spans="1:64" s="1" customFormat="1" ht="18" x14ac:dyDescent="0.35">
      <c r="A1" s="2" t="s">
        <v>0</v>
      </c>
      <c r="B1" s="1" t="s">
        <v>1</v>
      </c>
    </row>
    <row r="2" spans="1:64" x14ac:dyDescent="0.25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20</v>
      </c>
      <c r="T2" t="s">
        <v>21</v>
      </c>
      <c r="U2" t="s">
        <v>22</v>
      </c>
      <c r="V2" t="s">
        <v>23</v>
      </c>
      <c r="W2" t="s">
        <v>24</v>
      </c>
      <c r="X2" t="s">
        <v>25</v>
      </c>
      <c r="Y2" t="s">
        <v>26</v>
      </c>
      <c r="Z2" t="s">
        <v>27</v>
      </c>
      <c r="AA2" t="s">
        <v>28</v>
      </c>
      <c r="AB2" t="s">
        <v>29</v>
      </c>
      <c r="AC2" t="s">
        <v>30</v>
      </c>
      <c r="AD2" t="s">
        <v>31</v>
      </c>
      <c r="AE2" t="s">
        <v>32</v>
      </c>
      <c r="AF2" t="s">
        <v>33</v>
      </c>
      <c r="AG2" t="s">
        <v>34</v>
      </c>
      <c r="AH2" t="s">
        <v>35</v>
      </c>
      <c r="AI2" t="s">
        <v>36</v>
      </c>
      <c r="AJ2" t="s">
        <v>37</v>
      </c>
      <c r="AK2" t="s">
        <v>38</v>
      </c>
      <c r="AL2" t="s">
        <v>39</v>
      </c>
      <c r="AM2" t="s">
        <v>40</v>
      </c>
      <c r="AN2" t="s">
        <v>41</v>
      </c>
      <c r="AO2" t="s">
        <v>42</v>
      </c>
      <c r="AP2" t="s">
        <v>43</v>
      </c>
      <c r="AQ2" t="s">
        <v>44</v>
      </c>
      <c r="AR2" t="s">
        <v>45</v>
      </c>
      <c r="AS2" t="s">
        <v>46</v>
      </c>
      <c r="AT2" t="s">
        <v>47</v>
      </c>
      <c r="AU2" t="s">
        <v>48</v>
      </c>
      <c r="AV2" t="s">
        <v>49</v>
      </c>
      <c r="AW2" t="s">
        <v>50</v>
      </c>
      <c r="AX2" t="s">
        <v>51</v>
      </c>
      <c r="AY2" t="s">
        <v>52</v>
      </c>
      <c r="AZ2" t="s">
        <v>53</v>
      </c>
      <c r="BA2" t="s">
        <v>54</v>
      </c>
      <c r="BB2" t="s">
        <v>55</v>
      </c>
      <c r="BC2" t="s">
        <v>56</v>
      </c>
      <c r="BD2" t="s">
        <v>57</v>
      </c>
      <c r="BE2" t="s">
        <v>58</v>
      </c>
      <c r="BF2" t="s">
        <v>59</v>
      </c>
      <c r="BG2" t="s">
        <v>60</v>
      </c>
    </row>
    <row r="3" spans="1:64" x14ac:dyDescent="0.25">
      <c r="A3" t="s">
        <v>61</v>
      </c>
      <c r="B3" t="s">
        <v>62</v>
      </c>
      <c r="C3" t="s">
        <v>62</v>
      </c>
      <c r="D3" t="s">
        <v>62</v>
      </c>
      <c r="E3" t="s">
        <v>62</v>
      </c>
      <c r="F3" t="s">
        <v>62</v>
      </c>
      <c r="G3" t="s">
        <v>62</v>
      </c>
      <c r="H3" t="s">
        <v>62</v>
      </c>
      <c r="I3" t="s">
        <v>62</v>
      </c>
      <c r="J3" t="s">
        <v>62</v>
      </c>
      <c r="K3" t="s">
        <v>62</v>
      </c>
      <c r="L3" t="s">
        <v>62</v>
      </c>
      <c r="M3" t="s">
        <v>62</v>
      </c>
      <c r="N3" t="s">
        <v>62</v>
      </c>
      <c r="O3" t="s">
        <v>62</v>
      </c>
      <c r="P3" t="s">
        <v>62</v>
      </c>
      <c r="Q3" t="s">
        <v>62</v>
      </c>
      <c r="R3" t="s">
        <v>62</v>
      </c>
      <c r="S3" t="s">
        <v>62</v>
      </c>
      <c r="T3" t="s">
        <v>62</v>
      </c>
      <c r="U3" t="s">
        <v>62</v>
      </c>
      <c r="V3" t="s">
        <v>62</v>
      </c>
      <c r="W3" t="s">
        <v>62</v>
      </c>
      <c r="X3" t="s">
        <v>62</v>
      </c>
      <c r="Y3" t="s">
        <v>62</v>
      </c>
      <c r="Z3" t="s">
        <v>62</v>
      </c>
      <c r="AA3" t="s">
        <v>62</v>
      </c>
      <c r="AB3" t="s">
        <v>62</v>
      </c>
      <c r="AC3" t="s">
        <v>62</v>
      </c>
      <c r="AD3" t="s">
        <v>62</v>
      </c>
      <c r="AE3" t="s">
        <v>62</v>
      </c>
      <c r="AF3" t="s">
        <v>62</v>
      </c>
      <c r="AG3" t="s">
        <v>62</v>
      </c>
      <c r="AH3" t="s">
        <v>62</v>
      </c>
      <c r="AI3" t="s">
        <v>62</v>
      </c>
      <c r="AJ3" t="s">
        <v>62</v>
      </c>
      <c r="AK3" t="s">
        <v>62</v>
      </c>
      <c r="AL3" t="s">
        <v>62</v>
      </c>
      <c r="AM3" t="s">
        <v>62</v>
      </c>
      <c r="AN3" t="s">
        <v>62</v>
      </c>
      <c r="AO3" t="s">
        <v>62</v>
      </c>
      <c r="AP3" t="s">
        <v>62</v>
      </c>
      <c r="AQ3" t="s">
        <v>62</v>
      </c>
      <c r="AR3" t="s">
        <v>62</v>
      </c>
      <c r="AS3" t="s">
        <v>62</v>
      </c>
      <c r="AT3" t="s">
        <v>62</v>
      </c>
      <c r="AU3" t="s">
        <v>62</v>
      </c>
      <c r="AV3" t="s">
        <v>63</v>
      </c>
      <c r="AW3" t="s">
        <v>63</v>
      </c>
      <c r="AX3" t="s">
        <v>63</v>
      </c>
      <c r="AY3" t="s">
        <v>62</v>
      </c>
      <c r="AZ3" t="s">
        <v>62</v>
      </c>
      <c r="BA3" t="s">
        <v>62</v>
      </c>
      <c r="BB3" t="s">
        <v>62</v>
      </c>
      <c r="BC3" t="s">
        <v>62</v>
      </c>
      <c r="BD3" t="s">
        <v>62</v>
      </c>
      <c r="BE3" t="s">
        <v>62</v>
      </c>
      <c r="BF3" t="s">
        <v>62</v>
      </c>
      <c r="BG3" t="s">
        <v>62</v>
      </c>
    </row>
    <row r="4" spans="1:64" x14ac:dyDescent="0.25">
      <c r="A4" t="s">
        <v>64</v>
      </c>
      <c r="B4">
        <v>1000000</v>
      </c>
      <c r="C4">
        <v>1000000</v>
      </c>
      <c r="D4">
        <v>1000000</v>
      </c>
      <c r="E4">
        <v>1000000</v>
      </c>
      <c r="F4">
        <v>1000000</v>
      </c>
      <c r="G4">
        <v>1000000</v>
      </c>
      <c r="H4">
        <v>1000000</v>
      </c>
      <c r="I4">
        <v>1000000</v>
      </c>
      <c r="J4">
        <v>1000000</v>
      </c>
      <c r="K4">
        <v>1000000</v>
      </c>
      <c r="L4">
        <v>1000000</v>
      </c>
      <c r="M4">
        <v>1000000</v>
      </c>
      <c r="N4">
        <v>1000000</v>
      </c>
      <c r="O4">
        <v>1000000</v>
      </c>
      <c r="P4">
        <v>1000000</v>
      </c>
      <c r="Q4">
        <v>1000000</v>
      </c>
      <c r="R4">
        <v>1000000</v>
      </c>
      <c r="S4">
        <v>1000000</v>
      </c>
      <c r="T4">
        <v>1000000</v>
      </c>
      <c r="U4">
        <v>1000000</v>
      </c>
      <c r="V4">
        <v>1000000</v>
      </c>
      <c r="W4">
        <v>1000000</v>
      </c>
      <c r="X4">
        <v>1000000</v>
      </c>
      <c r="Y4">
        <v>1000000</v>
      </c>
      <c r="Z4">
        <v>1000000</v>
      </c>
      <c r="AA4">
        <v>1000000</v>
      </c>
      <c r="AB4">
        <v>1000000</v>
      </c>
      <c r="AC4">
        <v>1000000</v>
      </c>
      <c r="AD4">
        <v>1000000</v>
      </c>
      <c r="AE4">
        <v>1000000</v>
      </c>
      <c r="AF4">
        <v>1000000</v>
      </c>
      <c r="AG4">
        <v>1000000</v>
      </c>
      <c r="AH4">
        <v>1000000</v>
      </c>
      <c r="AI4">
        <v>1000000</v>
      </c>
      <c r="AJ4">
        <v>1000000</v>
      </c>
      <c r="AK4">
        <v>1000000</v>
      </c>
      <c r="AL4">
        <v>1000000</v>
      </c>
      <c r="AM4">
        <v>1000000</v>
      </c>
      <c r="AN4">
        <v>1000000</v>
      </c>
      <c r="AO4">
        <v>1000000</v>
      </c>
      <c r="AP4">
        <v>1000000</v>
      </c>
      <c r="AQ4">
        <v>1000000</v>
      </c>
      <c r="AR4">
        <v>1000000</v>
      </c>
      <c r="AS4">
        <v>1000000</v>
      </c>
      <c r="AT4">
        <v>1000000</v>
      </c>
      <c r="AU4">
        <v>1000000</v>
      </c>
      <c r="AV4">
        <v>1</v>
      </c>
      <c r="AW4">
        <v>1</v>
      </c>
      <c r="AX4">
        <v>1</v>
      </c>
      <c r="AY4">
        <v>1000000</v>
      </c>
      <c r="AZ4">
        <v>1000000</v>
      </c>
      <c r="BA4">
        <v>1000000</v>
      </c>
      <c r="BB4">
        <v>1000000</v>
      </c>
      <c r="BC4">
        <v>1000000</v>
      </c>
      <c r="BD4">
        <v>1000000</v>
      </c>
      <c r="BE4">
        <v>1000000</v>
      </c>
      <c r="BF4">
        <v>1000000</v>
      </c>
      <c r="BG4">
        <v>1000000</v>
      </c>
    </row>
    <row r="5" spans="1:64" x14ac:dyDescent="0.25">
      <c r="A5" t="s">
        <v>65</v>
      </c>
      <c r="B5" t="s">
        <v>66</v>
      </c>
      <c r="C5" t="s">
        <v>66</v>
      </c>
      <c r="D5" t="s">
        <v>66</v>
      </c>
      <c r="E5" t="s">
        <v>66</v>
      </c>
      <c r="F5" t="s">
        <v>66</v>
      </c>
      <c r="G5" t="s">
        <v>66</v>
      </c>
      <c r="H5" t="s">
        <v>66</v>
      </c>
      <c r="I5" t="s">
        <v>66</v>
      </c>
      <c r="J5" t="s">
        <v>66</v>
      </c>
      <c r="K5" t="s">
        <v>66</v>
      </c>
      <c r="L5" t="s">
        <v>66</v>
      </c>
      <c r="M5" t="s">
        <v>66</v>
      </c>
      <c r="N5" t="s">
        <v>66</v>
      </c>
      <c r="O5" t="s">
        <v>66</v>
      </c>
      <c r="P5" t="s">
        <v>66</v>
      </c>
      <c r="Q5" t="s">
        <v>66</v>
      </c>
      <c r="R5" t="s">
        <v>66</v>
      </c>
      <c r="S5" t="s">
        <v>66</v>
      </c>
      <c r="T5" t="s">
        <v>66</v>
      </c>
      <c r="U5" t="s">
        <v>66</v>
      </c>
      <c r="V5" t="s">
        <v>66</v>
      </c>
      <c r="W5" t="s">
        <v>66</v>
      </c>
      <c r="X5" t="s">
        <v>66</v>
      </c>
      <c r="Y5" t="s">
        <v>66</v>
      </c>
      <c r="Z5" t="s">
        <v>66</v>
      </c>
      <c r="AA5" t="s">
        <v>66</v>
      </c>
      <c r="AB5" t="s">
        <v>66</v>
      </c>
      <c r="AC5" t="s">
        <v>66</v>
      </c>
      <c r="AD5" t="s">
        <v>66</v>
      </c>
      <c r="AE5" t="s">
        <v>66</v>
      </c>
      <c r="AF5" t="s">
        <v>66</v>
      </c>
      <c r="AG5" t="s">
        <v>66</v>
      </c>
      <c r="AH5" t="s">
        <v>66</v>
      </c>
      <c r="AI5" t="s">
        <v>66</v>
      </c>
      <c r="AJ5" t="s">
        <v>66</v>
      </c>
      <c r="AK5" t="s">
        <v>66</v>
      </c>
      <c r="AL5" t="s">
        <v>66</v>
      </c>
      <c r="AM5" t="s">
        <v>66</v>
      </c>
      <c r="AN5" t="s">
        <v>66</v>
      </c>
      <c r="AO5" t="s">
        <v>66</v>
      </c>
      <c r="AP5" t="s">
        <v>66</v>
      </c>
      <c r="AQ5" t="s">
        <v>66</v>
      </c>
      <c r="AR5" t="s">
        <v>66</v>
      </c>
      <c r="AS5" t="s">
        <v>66</v>
      </c>
      <c r="AT5" t="s">
        <v>66</v>
      </c>
      <c r="AU5" t="s">
        <v>66</v>
      </c>
      <c r="AV5" t="s">
        <v>67</v>
      </c>
      <c r="AW5" t="s">
        <v>67</v>
      </c>
      <c r="AX5" t="s">
        <v>67</v>
      </c>
      <c r="AY5" t="s">
        <v>66</v>
      </c>
      <c r="AZ5" t="s">
        <v>66</v>
      </c>
      <c r="BA5" t="s">
        <v>66</v>
      </c>
      <c r="BB5" t="s">
        <v>66</v>
      </c>
      <c r="BC5" t="s">
        <v>66</v>
      </c>
      <c r="BD5" t="s">
        <v>66</v>
      </c>
      <c r="BE5" t="s">
        <v>66</v>
      </c>
      <c r="BF5" t="s">
        <v>66</v>
      </c>
      <c r="BG5" t="s">
        <v>66</v>
      </c>
    </row>
    <row r="6" spans="1:64" x14ac:dyDescent="0.25">
      <c r="A6" t="s">
        <v>68</v>
      </c>
      <c r="B6" t="s">
        <v>69</v>
      </c>
      <c r="C6" t="s">
        <v>70</v>
      </c>
      <c r="D6" t="s">
        <v>71</v>
      </c>
      <c r="E6" t="s">
        <v>72</v>
      </c>
      <c r="F6" t="s">
        <v>73</v>
      </c>
      <c r="G6" t="s">
        <v>74</v>
      </c>
      <c r="H6" t="s">
        <v>75</v>
      </c>
      <c r="I6" t="s">
        <v>76</v>
      </c>
      <c r="J6" t="s">
        <v>77</v>
      </c>
      <c r="K6" t="s">
        <v>78</v>
      </c>
      <c r="L6" t="s">
        <v>79</v>
      </c>
      <c r="M6" t="s">
        <v>80</v>
      </c>
      <c r="N6" t="s">
        <v>81</v>
      </c>
      <c r="O6" t="s">
        <v>82</v>
      </c>
      <c r="P6" t="s">
        <v>83</v>
      </c>
      <c r="Q6" t="s">
        <v>84</v>
      </c>
      <c r="R6" t="s">
        <v>85</v>
      </c>
      <c r="S6" t="s">
        <v>86</v>
      </c>
      <c r="T6" t="s">
        <v>87</v>
      </c>
      <c r="U6" t="s">
        <v>88</v>
      </c>
      <c r="V6" t="s">
        <v>89</v>
      </c>
      <c r="W6" t="s">
        <v>90</v>
      </c>
      <c r="X6" t="s">
        <v>91</v>
      </c>
      <c r="Y6" t="s">
        <v>92</v>
      </c>
      <c r="Z6" t="s">
        <v>93</v>
      </c>
      <c r="AA6" t="s">
        <v>94</v>
      </c>
      <c r="AB6" t="s">
        <v>95</v>
      </c>
      <c r="AC6" t="s">
        <v>96</v>
      </c>
      <c r="AD6" t="s">
        <v>97</v>
      </c>
      <c r="AE6" t="s">
        <v>98</v>
      </c>
      <c r="AF6" t="s">
        <v>99</v>
      </c>
      <c r="AG6" t="s">
        <v>100</v>
      </c>
      <c r="AH6" t="s">
        <v>101</v>
      </c>
      <c r="AI6" t="s">
        <v>102</v>
      </c>
      <c r="AJ6" t="s">
        <v>103</v>
      </c>
      <c r="AK6" t="s">
        <v>104</v>
      </c>
      <c r="AL6" t="s">
        <v>105</v>
      </c>
      <c r="AM6" t="s">
        <v>106</v>
      </c>
      <c r="AN6" t="s">
        <v>107</v>
      </c>
      <c r="AO6" t="s">
        <v>108</v>
      </c>
      <c r="AP6" t="s">
        <v>109</v>
      </c>
      <c r="AQ6" t="s">
        <v>110</v>
      </c>
      <c r="AR6" t="s">
        <v>111</v>
      </c>
      <c r="AS6" t="s">
        <v>112</v>
      </c>
      <c r="AT6" t="s">
        <v>113</v>
      </c>
      <c r="AU6" t="s">
        <v>114</v>
      </c>
      <c r="AV6" t="s">
        <v>115</v>
      </c>
      <c r="AW6" t="s">
        <v>116</v>
      </c>
      <c r="AX6" t="s">
        <v>117</v>
      </c>
      <c r="AY6" t="s">
        <v>118</v>
      </c>
      <c r="AZ6" t="s">
        <v>119</v>
      </c>
      <c r="BA6" t="s">
        <v>120</v>
      </c>
      <c r="BB6" t="s">
        <v>121</v>
      </c>
      <c r="BC6" t="s">
        <v>122</v>
      </c>
      <c r="BD6" t="s">
        <v>123</v>
      </c>
      <c r="BE6" t="s">
        <v>124</v>
      </c>
      <c r="BF6" t="s">
        <v>125</v>
      </c>
      <c r="BG6" t="s">
        <v>126</v>
      </c>
    </row>
    <row r="7" spans="1:64" ht="13.8" thickBot="1" x14ac:dyDescent="0.3">
      <c r="A7" s="3" t="s">
        <v>127</v>
      </c>
      <c r="B7" s="4" t="s">
        <v>128</v>
      </c>
      <c r="C7" s="4" t="s">
        <v>129</v>
      </c>
      <c r="D7" s="4" t="s">
        <v>130</v>
      </c>
      <c r="E7" s="4" t="s">
        <v>131</v>
      </c>
      <c r="F7" s="4" t="s">
        <v>132</v>
      </c>
      <c r="G7" s="4" t="s">
        <v>133</v>
      </c>
      <c r="H7" s="4" t="s">
        <v>134</v>
      </c>
      <c r="I7" s="4" t="s">
        <v>135</v>
      </c>
      <c r="J7" s="4" t="s">
        <v>136</v>
      </c>
      <c r="K7" s="4" t="s">
        <v>137</v>
      </c>
      <c r="L7" s="4" t="s">
        <v>138</v>
      </c>
      <c r="M7" s="4" t="s">
        <v>139</v>
      </c>
      <c r="N7" s="4" t="s">
        <v>140</v>
      </c>
      <c r="O7" s="4" t="s">
        <v>141</v>
      </c>
      <c r="P7" s="4" t="s">
        <v>142</v>
      </c>
      <c r="Q7" s="4" t="s">
        <v>143</v>
      </c>
      <c r="R7" s="4" t="s">
        <v>144</v>
      </c>
      <c r="S7" s="4" t="s">
        <v>145</v>
      </c>
      <c r="T7" s="4" t="s">
        <v>146</v>
      </c>
      <c r="U7" s="4" t="s">
        <v>147</v>
      </c>
      <c r="V7" s="4" t="s">
        <v>148</v>
      </c>
      <c r="W7" s="4" t="s">
        <v>149</v>
      </c>
      <c r="X7" s="4" t="s">
        <v>150</v>
      </c>
      <c r="Y7" s="4" t="s">
        <v>151</v>
      </c>
      <c r="Z7" s="4" t="s">
        <v>152</v>
      </c>
      <c r="AA7" s="4" t="s">
        <v>153</v>
      </c>
      <c r="AB7" s="4" t="s">
        <v>154</v>
      </c>
      <c r="AC7" s="4" t="s">
        <v>155</v>
      </c>
      <c r="AD7" s="4" t="s">
        <v>156</v>
      </c>
      <c r="AE7" s="4" t="s">
        <v>157</v>
      </c>
      <c r="AF7" s="4" t="s">
        <v>158</v>
      </c>
      <c r="AG7" s="4" t="s">
        <v>159</v>
      </c>
      <c r="AH7" s="4" t="s">
        <v>160</v>
      </c>
      <c r="AI7" s="4" t="s">
        <v>161</v>
      </c>
      <c r="AJ7" s="4" t="s">
        <v>162</v>
      </c>
      <c r="AK7" s="4" t="s">
        <v>163</v>
      </c>
      <c r="AL7" s="4" t="s">
        <v>164</v>
      </c>
      <c r="AM7" s="4" t="s">
        <v>165</v>
      </c>
      <c r="AN7" s="4" t="s">
        <v>166</v>
      </c>
      <c r="AO7" s="4" t="s">
        <v>167</v>
      </c>
      <c r="AP7" s="4" t="s">
        <v>168</v>
      </c>
      <c r="AQ7" s="4" t="s">
        <v>169</v>
      </c>
      <c r="AR7" s="4" t="s">
        <v>170</v>
      </c>
      <c r="AS7" s="4" t="s">
        <v>171</v>
      </c>
      <c r="AT7" s="4" t="s">
        <v>172</v>
      </c>
      <c r="AU7" s="4" t="s">
        <v>173</v>
      </c>
      <c r="AV7" s="4" t="s">
        <v>174</v>
      </c>
      <c r="AW7" s="4" t="s">
        <v>175</v>
      </c>
      <c r="AX7" s="4" t="s">
        <v>176</v>
      </c>
      <c r="AY7" s="4" t="s">
        <v>177</v>
      </c>
      <c r="AZ7" s="4" t="s">
        <v>178</v>
      </c>
      <c r="BA7" s="4" t="s">
        <v>179</v>
      </c>
      <c r="BB7" s="4" t="s">
        <v>180</v>
      </c>
      <c r="BC7" s="4" t="s">
        <v>181</v>
      </c>
      <c r="BD7" s="4" t="s">
        <v>182</v>
      </c>
      <c r="BE7" s="4" t="s">
        <v>183</v>
      </c>
      <c r="BF7" s="4" t="s">
        <v>184</v>
      </c>
      <c r="BG7" s="4" t="s">
        <v>185</v>
      </c>
    </row>
    <row r="8" spans="1:64" x14ac:dyDescent="0.25">
      <c r="A8" s="3" t="s">
        <v>186</v>
      </c>
      <c r="B8">
        <v>286179</v>
      </c>
      <c r="C8">
        <v>217410</v>
      </c>
      <c r="D8">
        <v>142811</v>
      </c>
      <c r="E8">
        <v>32465</v>
      </c>
      <c r="F8">
        <v>5846</v>
      </c>
      <c r="G8">
        <v>36287</v>
      </c>
      <c r="H8">
        <v>68769</v>
      </c>
      <c r="I8">
        <v>18959</v>
      </c>
      <c r="J8">
        <v>900</v>
      </c>
      <c r="K8">
        <v>33</v>
      </c>
      <c r="L8">
        <v>0</v>
      </c>
      <c r="M8">
        <v>0</v>
      </c>
      <c r="N8">
        <v>18760</v>
      </c>
      <c r="O8">
        <v>0</v>
      </c>
      <c r="P8">
        <v>18508</v>
      </c>
      <c r="Q8">
        <v>0</v>
      </c>
      <c r="R8">
        <v>252</v>
      </c>
      <c r="S8">
        <v>0</v>
      </c>
      <c r="T8">
        <v>2799</v>
      </c>
      <c r="U8">
        <v>5</v>
      </c>
      <c r="V8">
        <v>2794</v>
      </c>
      <c r="W8">
        <v>272</v>
      </c>
      <c r="X8">
        <v>0</v>
      </c>
      <c r="Y8">
        <v>6718</v>
      </c>
      <c r="Z8">
        <v>4</v>
      </c>
      <c r="AA8">
        <v>0</v>
      </c>
      <c r="AB8">
        <v>19821</v>
      </c>
      <c r="AC8">
        <v>503</v>
      </c>
      <c r="AD8">
        <v>191945</v>
      </c>
      <c r="AE8">
        <v>87067</v>
      </c>
      <c r="AF8">
        <v>24000</v>
      </c>
      <c r="AG8">
        <v>95</v>
      </c>
      <c r="AH8">
        <v>0</v>
      </c>
      <c r="AI8">
        <v>23905</v>
      </c>
      <c r="AJ8">
        <v>20653</v>
      </c>
      <c r="AK8">
        <v>8912</v>
      </c>
      <c r="AL8">
        <v>3199</v>
      </c>
      <c r="AM8">
        <v>8541</v>
      </c>
      <c r="AN8">
        <v>309</v>
      </c>
      <c r="AO8">
        <v>13697</v>
      </c>
      <c r="AP8">
        <v>10105</v>
      </c>
      <c r="AQ8">
        <v>18303</v>
      </c>
      <c r="AR8">
        <v>104878</v>
      </c>
      <c r="AS8">
        <v>103694</v>
      </c>
      <c r="AT8">
        <v>1184</v>
      </c>
      <c r="AU8">
        <v>199112</v>
      </c>
      <c r="AV8">
        <v>52.672978548483329</v>
      </c>
      <c r="AW8">
        <v>42.5758233095208</v>
      </c>
      <c r="AX8">
        <v>22.425954278664062</v>
      </c>
      <c r="AY8">
        <v>193287</v>
      </c>
      <c r="AZ8">
        <v>124518</v>
      </c>
      <c r="BA8">
        <v>66607</v>
      </c>
      <c r="BB8">
        <v>26915</v>
      </c>
      <c r="BC8">
        <v>4744</v>
      </c>
      <c r="BD8">
        <v>26252</v>
      </c>
      <c r="BE8">
        <v>106220</v>
      </c>
      <c r="BF8">
        <v>1111</v>
      </c>
      <c r="BG8">
        <v>57996</v>
      </c>
      <c r="BI8">
        <f t="shared" ref="BI8:BI71" si="0">AS8</f>
        <v>103694</v>
      </c>
      <c r="BJ8">
        <f t="shared" ref="BJ8:BJ71" si="1">BI8*100/AV8</f>
        <v>196863.74846744977</v>
      </c>
      <c r="BK8">
        <f t="shared" ref="BK8:BK71" si="2">BJ8-F8</f>
        <v>191017.74846744977</v>
      </c>
      <c r="BL8">
        <f t="shared" ref="BL8:BL71" si="3">BI8/BK8</f>
        <v>0.54285007980643163</v>
      </c>
    </row>
    <row r="9" spans="1:64" x14ac:dyDescent="0.25">
      <c r="A9" s="3" t="s">
        <v>187</v>
      </c>
      <c r="B9" t="s">
        <v>188</v>
      </c>
      <c r="C9" t="s">
        <v>188</v>
      </c>
      <c r="D9" t="s">
        <v>188</v>
      </c>
      <c r="E9" t="s">
        <v>188</v>
      </c>
      <c r="F9" t="s">
        <v>188</v>
      </c>
      <c r="G9" t="s">
        <v>188</v>
      </c>
      <c r="H9" t="s">
        <v>188</v>
      </c>
      <c r="I9" t="s">
        <v>188</v>
      </c>
      <c r="J9" t="s">
        <v>188</v>
      </c>
      <c r="K9" t="s">
        <v>188</v>
      </c>
      <c r="L9" t="s">
        <v>188</v>
      </c>
      <c r="M9" t="s">
        <v>188</v>
      </c>
      <c r="N9" t="s">
        <v>188</v>
      </c>
      <c r="O9" t="s">
        <v>188</v>
      </c>
      <c r="P9" t="s">
        <v>188</v>
      </c>
      <c r="Q9" t="s">
        <v>188</v>
      </c>
      <c r="R9" t="s">
        <v>188</v>
      </c>
      <c r="S9" t="s">
        <v>188</v>
      </c>
      <c r="T9" t="s">
        <v>188</v>
      </c>
      <c r="U9" t="s">
        <v>188</v>
      </c>
      <c r="V9" t="s">
        <v>188</v>
      </c>
      <c r="W9" t="s">
        <v>188</v>
      </c>
      <c r="X9" t="s">
        <v>188</v>
      </c>
      <c r="Y9" t="s">
        <v>188</v>
      </c>
      <c r="Z9" t="s">
        <v>188</v>
      </c>
      <c r="AA9" t="s">
        <v>188</v>
      </c>
      <c r="AB9" t="s">
        <v>188</v>
      </c>
      <c r="AC9" t="s">
        <v>188</v>
      </c>
      <c r="AD9" t="s">
        <v>188</v>
      </c>
      <c r="AE9" t="s">
        <v>188</v>
      </c>
      <c r="AF9" t="s">
        <v>188</v>
      </c>
      <c r="AG9" t="s">
        <v>188</v>
      </c>
      <c r="AH9" t="s">
        <v>188</v>
      </c>
      <c r="AI9" t="s">
        <v>188</v>
      </c>
      <c r="AJ9" t="s">
        <v>188</v>
      </c>
      <c r="AK9" t="s">
        <v>188</v>
      </c>
      <c r="AL9" t="s">
        <v>188</v>
      </c>
      <c r="AM9" t="s">
        <v>188</v>
      </c>
      <c r="AN9" t="s">
        <v>188</v>
      </c>
      <c r="AO9" t="s">
        <v>188</v>
      </c>
      <c r="AP9" t="s">
        <v>188</v>
      </c>
      <c r="AQ9" t="s">
        <v>188</v>
      </c>
      <c r="AR9" t="s">
        <v>188</v>
      </c>
      <c r="AS9" t="s">
        <v>188</v>
      </c>
      <c r="AT9" t="s">
        <v>188</v>
      </c>
      <c r="AU9" t="s">
        <v>188</v>
      </c>
      <c r="AV9" t="s">
        <v>188</v>
      </c>
      <c r="AW9" t="s">
        <v>188</v>
      </c>
      <c r="AX9" t="s">
        <v>188</v>
      </c>
      <c r="AY9" t="s">
        <v>188</v>
      </c>
      <c r="AZ9" t="s">
        <v>188</v>
      </c>
      <c r="BA9" t="s">
        <v>188</v>
      </c>
      <c r="BB9" t="s">
        <v>188</v>
      </c>
      <c r="BC9" t="s">
        <v>188</v>
      </c>
      <c r="BD9" t="s">
        <v>188</v>
      </c>
      <c r="BE9" t="s">
        <v>188</v>
      </c>
      <c r="BF9" t="s">
        <v>188</v>
      </c>
      <c r="BG9" t="s">
        <v>188</v>
      </c>
      <c r="BI9" t="str">
        <f t="shared" si="0"/>
        <v>ND</v>
      </c>
      <c r="BJ9" t="e">
        <f t="shared" si="1"/>
        <v>#VALUE!</v>
      </c>
      <c r="BK9" t="e">
        <f t="shared" si="2"/>
        <v>#VALUE!</v>
      </c>
      <c r="BL9" t="e">
        <f t="shared" si="3"/>
        <v>#VALUE!</v>
      </c>
    </row>
    <row r="10" spans="1:64" x14ac:dyDescent="0.25">
      <c r="A10" s="3" t="s">
        <v>189</v>
      </c>
      <c r="B10" t="s">
        <v>188</v>
      </c>
      <c r="C10" t="s">
        <v>188</v>
      </c>
      <c r="D10" t="s">
        <v>188</v>
      </c>
      <c r="E10" t="s">
        <v>188</v>
      </c>
      <c r="F10" t="s">
        <v>188</v>
      </c>
      <c r="G10" t="s">
        <v>188</v>
      </c>
      <c r="H10" t="s">
        <v>188</v>
      </c>
      <c r="I10" t="s">
        <v>188</v>
      </c>
      <c r="J10" t="s">
        <v>188</v>
      </c>
      <c r="K10" t="s">
        <v>188</v>
      </c>
      <c r="L10" t="s">
        <v>188</v>
      </c>
      <c r="M10" t="s">
        <v>188</v>
      </c>
      <c r="N10" t="s">
        <v>188</v>
      </c>
      <c r="O10" t="s">
        <v>188</v>
      </c>
      <c r="P10" t="s">
        <v>188</v>
      </c>
      <c r="Q10" t="s">
        <v>188</v>
      </c>
      <c r="R10" t="s">
        <v>188</v>
      </c>
      <c r="S10" t="s">
        <v>188</v>
      </c>
      <c r="T10" t="s">
        <v>188</v>
      </c>
      <c r="U10" t="s">
        <v>188</v>
      </c>
      <c r="V10" t="s">
        <v>188</v>
      </c>
      <c r="W10" t="s">
        <v>188</v>
      </c>
      <c r="X10" t="s">
        <v>188</v>
      </c>
      <c r="Y10" t="s">
        <v>188</v>
      </c>
      <c r="Z10" t="s">
        <v>188</v>
      </c>
      <c r="AA10" t="s">
        <v>188</v>
      </c>
      <c r="AB10" t="s">
        <v>188</v>
      </c>
      <c r="AC10" t="s">
        <v>188</v>
      </c>
      <c r="AD10" t="s">
        <v>188</v>
      </c>
      <c r="AE10" t="s">
        <v>188</v>
      </c>
      <c r="AF10" t="s">
        <v>188</v>
      </c>
      <c r="AG10" t="s">
        <v>188</v>
      </c>
      <c r="AH10" t="s">
        <v>188</v>
      </c>
      <c r="AI10" t="s">
        <v>188</v>
      </c>
      <c r="AJ10" t="s">
        <v>188</v>
      </c>
      <c r="AK10" t="s">
        <v>188</v>
      </c>
      <c r="AL10" t="s">
        <v>188</v>
      </c>
      <c r="AM10" t="s">
        <v>188</v>
      </c>
      <c r="AN10" t="s">
        <v>188</v>
      </c>
      <c r="AO10" t="s">
        <v>188</v>
      </c>
      <c r="AP10" t="s">
        <v>188</v>
      </c>
      <c r="AQ10" t="s">
        <v>188</v>
      </c>
      <c r="AR10" t="s">
        <v>188</v>
      </c>
      <c r="AS10" t="s">
        <v>188</v>
      </c>
      <c r="AT10" t="s">
        <v>188</v>
      </c>
      <c r="AU10" t="s">
        <v>188</v>
      </c>
      <c r="AV10" t="s">
        <v>188</v>
      </c>
      <c r="AW10" t="s">
        <v>188</v>
      </c>
      <c r="AX10" t="s">
        <v>188</v>
      </c>
      <c r="AY10" t="s">
        <v>188</v>
      </c>
      <c r="AZ10" t="s">
        <v>188</v>
      </c>
      <c r="BA10" t="s">
        <v>188</v>
      </c>
      <c r="BB10" t="s">
        <v>188</v>
      </c>
      <c r="BC10" t="s">
        <v>188</v>
      </c>
      <c r="BD10" t="s">
        <v>188</v>
      </c>
      <c r="BE10" t="s">
        <v>188</v>
      </c>
      <c r="BF10" t="s">
        <v>188</v>
      </c>
      <c r="BG10" t="s">
        <v>188</v>
      </c>
      <c r="BI10" t="str">
        <f t="shared" si="0"/>
        <v>ND</v>
      </c>
      <c r="BJ10" t="e">
        <f t="shared" si="1"/>
        <v>#VALUE!</v>
      </c>
      <c r="BK10" t="e">
        <f t="shared" si="2"/>
        <v>#VALUE!</v>
      </c>
      <c r="BL10" t="e">
        <f t="shared" si="3"/>
        <v>#VALUE!</v>
      </c>
    </row>
    <row r="11" spans="1:64" x14ac:dyDescent="0.25">
      <c r="A11" s="3" t="s">
        <v>190</v>
      </c>
      <c r="B11" t="s">
        <v>188</v>
      </c>
      <c r="C11" t="s">
        <v>188</v>
      </c>
      <c r="D11" t="s">
        <v>188</v>
      </c>
      <c r="E11" t="s">
        <v>188</v>
      </c>
      <c r="F11" t="s">
        <v>188</v>
      </c>
      <c r="G11" t="s">
        <v>188</v>
      </c>
      <c r="H11" t="s">
        <v>188</v>
      </c>
      <c r="I11" t="s">
        <v>188</v>
      </c>
      <c r="J11" t="s">
        <v>188</v>
      </c>
      <c r="K11" t="s">
        <v>188</v>
      </c>
      <c r="L11" t="s">
        <v>188</v>
      </c>
      <c r="M11" t="s">
        <v>188</v>
      </c>
      <c r="N11" t="s">
        <v>188</v>
      </c>
      <c r="O11" t="s">
        <v>188</v>
      </c>
      <c r="P11" t="s">
        <v>188</v>
      </c>
      <c r="Q11" t="s">
        <v>188</v>
      </c>
      <c r="R11" t="s">
        <v>188</v>
      </c>
      <c r="S11" t="s">
        <v>188</v>
      </c>
      <c r="T11" t="s">
        <v>188</v>
      </c>
      <c r="U11" t="s">
        <v>188</v>
      </c>
      <c r="V11" t="s">
        <v>188</v>
      </c>
      <c r="W11" t="s">
        <v>188</v>
      </c>
      <c r="X11" t="s">
        <v>188</v>
      </c>
      <c r="Y11" t="s">
        <v>188</v>
      </c>
      <c r="Z11" t="s">
        <v>188</v>
      </c>
      <c r="AA11" t="s">
        <v>188</v>
      </c>
      <c r="AB11" t="s">
        <v>188</v>
      </c>
      <c r="AC11" t="s">
        <v>188</v>
      </c>
      <c r="AD11" t="s">
        <v>188</v>
      </c>
      <c r="AE11" t="s">
        <v>188</v>
      </c>
      <c r="AF11" t="s">
        <v>188</v>
      </c>
      <c r="AG11" t="s">
        <v>188</v>
      </c>
      <c r="AH11" t="s">
        <v>188</v>
      </c>
      <c r="AI11" t="s">
        <v>188</v>
      </c>
      <c r="AJ11" t="s">
        <v>188</v>
      </c>
      <c r="AK11" t="s">
        <v>188</v>
      </c>
      <c r="AL11" t="s">
        <v>188</v>
      </c>
      <c r="AM11" t="s">
        <v>188</v>
      </c>
      <c r="AN11" t="s">
        <v>188</v>
      </c>
      <c r="AO11" t="s">
        <v>188</v>
      </c>
      <c r="AP11" t="s">
        <v>188</v>
      </c>
      <c r="AQ11" t="s">
        <v>188</v>
      </c>
      <c r="AR11" t="s">
        <v>188</v>
      </c>
      <c r="AS11" t="s">
        <v>188</v>
      </c>
      <c r="AT11" t="s">
        <v>188</v>
      </c>
      <c r="AU11" t="s">
        <v>188</v>
      </c>
      <c r="AV11" t="s">
        <v>188</v>
      </c>
      <c r="AW11" t="s">
        <v>188</v>
      </c>
      <c r="AX11" t="s">
        <v>188</v>
      </c>
      <c r="AY11" t="s">
        <v>188</v>
      </c>
      <c r="AZ11" t="s">
        <v>188</v>
      </c>
      <c r="BA11" t="s">
        <v>188</v>
      </c>
      <c r="BB11" t="s">
        <v>188</v>
      </c>
      <c r="BC11" t="s">
        <v>188</v>
      </c>
      <c r="BD11" t="s">
        <v>188</v>
      </c>
      <c r="BE11" t="s">
        <v>188</v>
      </c>
      <c r="BF11" t="s">
        <v>188</v>
      </c>
      <c r="BG11" t="s">
        <v>188</v>
      </c>
      <c r="BI11" t="str">
        <f t="shared" si="0"/>
        <v>ND</v>
      </c>
      <c r="BJ11" t="e">
        <f t="shared" si="1"/>
        <v>#VALUE!</v>
      </c>
      <c r="BK11" t="e">
        <f t="shared" si="2"/>
        <v>#VALUE!</v>
      </c>
      <c r="BL11" t="e">
        <f t="shared" si="3"/>
        <v>#VALUE!</v>
      </c>
    </row>
    <row r="12" spans="1:64" x14ac:dyDescent="0.25">
      <c r="A12" s="3" t="s">
        <v>191</v>
      </c>
      <c r="B12">
        <v>311970</v>
      </c>
      <c r="C12">
        <v>245036</v>
      </c>
      <c r="D12">
        <v>159407</v>
      </c>
      <c r="E12">
        <v>39279</v>
      </c>
      <c r="F12">
        <v>6662</v>
      </c>
      <c r="G12">
        <v>39688</v>
      </c>
      <c r="H12">
        <v>66934</v>
      </c>
      <c r="I12">
        <v>19502</v>
      </c>
      <c r="J12">
        <v>900</v>
      </c>
      <c r="K12">
        <v>68</v>
      </c>
      <c r="L12">
        <v>0</v>
      </c>
      <c r="M12">
        <v>0</v>
      </c>
      <c r="N12">
        <v>13124</v>
      </c>
      <c r="O12">
        <v>32</v>
      </c>
      <c r="P12">
        <v>12779</v>
      </c>
      <c r="Q12">
        <v>0</v>
      </c>
      <c r="R12">
        <v>313</v>
      </c>
      <c r="S12">
        <v>0</v>
      </c>
      <c r="T12">
        <v>3331</v>
      </c>
      <c r="U12">
        <v>10</v>
      </c>
      <c r="V12">
        <v>3321</v>
      </c>
      <c r="W12">
        <v>271</v>
      </c>
      <c r="X12">
        <v>0</v>
      </c>
      <c r="Y12">
        <v>6700</v>
      </c>
      <c r="Z12">
        <v>3</v>
      </c>
      <c r="AA12">
        <v>0</v>
      </c>
      <c r="AB12">
        <v>22579</v>
      </c>
      <c r="AC12">
        <v>456</v>
      </c>
      <c r="AD12">
        <v>197852</v>
      </c>
      <c r="AE12">
        <v>99374</v>
      </c>
      <c r="AF12">
        <v>24995</v>
      </c>
      <c r="AG12">
        <v>137</v>
      </c>
      <c r="AH12">
        <v>0</v>
      </c>
      <c r="AI12">
        <v>24858</v>
      </c>
      <c r="AJ12">
        <v>24894</v>
      </c>
      <c r="AK12">
        <v>12505</v>
      </c>
      <c r="AL12">
        <v>3054</v>
      </c>
      <c r="AM12">
        <v>9335</v>
      </c>
      <c r="AN12">
        <v>305</v>
      </c>
      <c r="AO12">
        <v>20041</v>
      </c>
      <c r="AP12">
        <v>8147</v>
      </c>
      <c r="AQ12">
        <v>20992</v>
      </c>
      <c r="AR12">
        <v>98478</v>
      </c>
      <c r="AS12">
        <v>97302</v>
      </c>
      <c r="AT12">
        <v>1176</v>
      </c>
      <c r="AU12">
        <v>212596</v>
      </c>
      <c r="AV12">
        <v>46.321601036270842</v>
      </c>
      <c r="AW12">
        <v>50.660526972697298</v>
      </c>
      <c r="AX12">
        <v>23.466767187165221</v>
      </c>
      <c r="AY12">
        <v>210700</v>
      </c>
      <c r="AZ12">
        <v>143766</v>
      </c>
      <c r="BA12">
        <v>70289</v>
      </c>
      <c r="BB12">
        <v>30556</v>
      </c>
      <c r="BC12">
        <v>5393</v>
      </c>
      <c r="BD12">
        <v>37528</v>
      </c>
      <c r="BE12">
        <v>111326</v>
      </c>
      <c r="BF12">
        <v>1129</v>
      </c>
      <c r="BG12">
        <v>60884</v>
      </c>
      <c r="BI12">
        <f t="shared" si="0"/>
        <v>97302</v>
      </c>
      <c r="BJ12">
        <f t="shared" si="1"/>
        <v>210057.50626756268</v>
      </c>
      <c r="BK12">
        <f t="shared" si="2"/>
        <v>203395.50626756268</v>
      </c>
      <c r="BL12">
        <f t="shared" si="3"/>
        <v>0.47838815018853553</v>
      </c>
    </row>
    <row r="13" spans="1:64" x14ac:dyDescent="0.25">
      <c r="A13" s="3" t="s">
        <v>192</v>
      </c>
      <c r="B13" t="s">
        <v>188</v>
      </c>
      <c r="C13" t="s">
        <v>188</v>
      </c>
      <c r="D13" t="s">
        <v>188</v>
      </c>
      <c r="E13" t="s">
        <v>188</v>
      </c>
      <c r="F13" t="s">
        <v>188</v>
      </c>
      <c r="G13" t="s">
        <v>188</v>
      </c>
      <c r="H13" t="s">
        <v>188</v>
      </c>
      <c r="I13" t="s">
        <v>188</v>
      </c>
      <c r="J13" t="s">
        <v>188</v>
      </c>
      <c r="K13" t="s">
        <v>188</v>
      </c>
      <c r="L13" t="s">
        <v>188</v>
      </c>
      <c r="M13" t="s">
        <v>188</v>
      </c>
      <c r="N13" t="s">
        <v>188</v>
      </c>
      <c r="O13" t="s">
        <v>188</v>
      </c>
      <c r="P13" t="s">
        <v>188</v>
      </c>
      <c r="Q13" t="s">
        <v>188</v>
      </c>
      <c r="R13" t="s">
        <v>188</v>
      </c>
      <c r="S13" t="s">
        <v>188</v>
      </c>
      <c r="T13" t="s">
        <v>188</v>
      </c>
      <c r="U13" t="s">
        <v>188</v>
      </c>
      <c r="V13" t="s">
        <v>188</v>
      </c>
      <c r="W13" t="s">
        <v>188</v>
      </c>
      <c r="X13" t="s">
        <v>188</v>
      </c>
      <c r="Y13" t="s">
        <v>188</v>
      </c>
      <c r="Z13" t="s">
        <v>188</v>
      </c>
      <c r="AA13" t="s">
        <v>188</v>
      </c>
      <c r="AB13" t="s">
        <v>188</v>
      </c>
      <c r="AC13" t="s">
        <v>188</v>
      </c>
      <c r="AD13" t="s">
        <v>188</v>
      </c>
      <c r="AE13" t="s">
        <v>188</v>
      </c>
      <c r="AF13" t="s">
        <v>188</v>
      </c>
      <c r="AG13" t="s">
        <v>188</v>
      </c>
      <c r="AH13" t="s">
        <v>188</v>
      </c>
      <c r="AI13" t="s">
        <v>188</v>
      </c>
      <c r="AJ13" t="s">
        <v>188</v>
      </c>
      <c r="AK13" t="s">
        <v>188</v>
      </c>
      <c r="AL13" t="s">
        <v>188</v>
      </c>
      <c r="AM13" t="s">
        <v>188</v>
      </c>
      <c r="AN13" t="s">
        <v>188</v>
      </c>
      <c r="AO13" t="s">
        <v>188</v>
      </c>
      <c r="AP13" t="s">
        <v>188</v>
      </c>
      <c r="AQ13" t="s">
        <v>188</v>
      </c>
      <c r="AR13" t="s">
        <v>188</v>
      </c>
      <c r="AS13" t="s">
        <v>188</v>
      </c>
      <c r="AT13" t="s">
        <v>188</v>
      </c>
      <c r="AU13" t="s">
        <v>188</v>
      </c>
      <c r="AV13" t="s">
        <v>188</v>
      </c>
      <c r="AW13" t="s">
        <v>188</v>
      </c>
      <c r="AX13" t="s">
        <v>188</v>
      </c>
      <c r="AY13" t="s">
        <v>188</v>
      </c>
      <c r="AZ13" t="s">
        <v>188</v>
      </c>
      <c r="BA13" t="s">
        <v>188</v>
      </c>
      <c r="BB13" t="s">
        <v>188</v>
      </c>
      <c r="BC13" t="s">
        <v>188</v>
      </c>
      <c r="BD13" t="s">
        <v>188</v>
      </c>
      <c r="BE13" t="s">
        <v>188</v>
      </c>
      <c r="BF13" t="s">
        <v>188</v>
      </c>
      <c r="BG13" t="s">
        <v>188</v>
      </c>
      <c r="BI13" t="str">
        <f t="shared" si="0"/>
        <v>ND</v>
      </c>
      <c r="BJ13" t="e">
        <f t="shared" si="1"/>
        <v>#VALUE!</v>
      </c>
      <c r="BK13" t="e">
        <f t="shared" si="2"/>
        <v>#VALUE!</v>
      </c>
      <c r="BL13" t="e">
        <f t="shared" si="3"/>
        <v>#VALUE!</v>
      </c>
    </row>
    <row r="14" spans="1:64" x14ac:dyDescent="0.25">
      <c r="A14" s="3" t="s">
        <v>193</v>
      </c>
      <c r="B14" t="s">
        <v>188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I14" t="str">
        <f t="shared" si="0"/>
        <v>ND</v>
      </c>
      <c r="BJ14" t="e">
        <f t="shared" si="1"/>
        <v>#VALUE!</v>
      </c>
      <c r="BK14" t="e">
        <f t="shared" si="2"/>
        <v>#VALUE!</v>
      </c>
      <c r="BL14" t="e">
        <f t="shared" si="3"/>
        <v>#VALUE!</v>
      </c>
    </row>
    <row r="15" spans="1:64" x14ac:dyDescent="0.25">
      <c r="A15" s="3" t="s">
        <v>194</v>
      </c>
      <c r="B15" t="s">
        <v>188</v>
      </c>
      <c r="C15" t="s">
        <v>188</v>
      </c>
      <c r="D15" t="s">
        <v>188</v>
      </c>
      <c r="E15" t="s">
        <v>188</v>
      </c>
      <c r="F15" t="s">
        <v>188</v>
      </c>
      <c r="G15" t="s">
        <v>188</v>
      </c>
      <c r="H15" t="s">
        <v>188</v>
      </c>
      <c r="I15" t="s">
        <v>188</v>
      </c>
      <c r="J15" t="s">
        <v>188</v>
      </c>
      <c r="K15" t="s">
        <v>188</v>
      </c>
      <c r="L15" t="s">
        <v>188</v>
      </c>
      <c r="M15" t="s">
        <v>188</v>
      </c>
      <c r="N15" t="s">
        <v>188</v>
      </c>
      <c r="O15" t="s">
        <v>188</v>
      </c>
      <c r="P15" t="s">
        <v>188</v>
      </c>
      <c r="Q15" t="s">
        <v>188</v>
      </c>
      <c r="R15" t="s">
        <v>188</v>
      </c>
      <c r="S15" t="s">
        <v>188</v>
      </c>
      <c r="T15" t="s">
        <v>188</v>
      </c>
      <c r="U15" t="s">
        <v>188</v>
      </c>
      <c r="V15" t="s">
        <v>188</v>
      </c>
      <c r="W15" t="s">
        <v>188</v>
      </c>
      <c r="X15" t="s">
        <v>188</v>
      </c>
      <c r="Y15" t="s">
        <v>188</v>
      </c>
      <c r="Z15" t="s">
        <v>188</v>
      </c>
      <c r="AA15" t="s">
        <v>188</v>
      </c>
      <c r="AB15" t="s">
        <v>188</v>
      </c>
      <c r="AC15" t="s">
        <v>188</v>
      </c>
      <c r="AD15" t="s">
        <v>188</v>
      </c>
      <c r="AE15" t="s">
        <v>188</v>
      </c>
      <c r="AF15" t="s">
        <v>188</v>
      </c>
      <c r="AG15" t="s">
        <v>188</v>
      </c>
      <c r="AH15" t="s">
        <v>188</v>
      </c>
      <c r="AI15" t="s">
        <v>188</v>
      </c>
      <c r="AJ15" t="s">
        <v>188</v>
      </c>
      <c r="AK15" t="s">
        <v>188</v>
      </c>
      <c r="AL15" t="s">
        <v>188</v>
      </c>
      <c r="AM15" t="s">
        <v>188</v>
      </c>
      <c r="AN15" t="s">
        <v>188</v>
      </c>
      <c r="AO15" t="s">
        <v>188</v>
      </c>
      <c r="AP15" t="s">
        <v>188</v>
      </c>
      <c r="AQ15" t="s">
        <v>188</v>
      </c>
      <c r="AR15" t="s">
        <v>188</v>
      </c>
      <c r="AS15" t="s">
        <v>188</v>
      </c>
      <c r="AT15" t="s">
        <v>188</v>
      </c>
      <c r="AU15" t="s">
        <v>188</v>
      </c>
      <c r="AV15" t="s">
        <v>188</v>
      </c>
      <c r="AW15" t="s">
        <v>188</v>
      </c>
      <c r="AX15" t="s">
        <v>188</v>
      </c>
      <c r="AY15" t="s">
        <v>188</v>
      </c>
      <c r="AZ15" t="s">
        <v>188</v>
      </c>
      <c r="BA15" t="s">
        <v>188</v>
      </c>
      <c r="BB15" t="s">
        <v>188</v>
      </c>
      <c r="BC15" t="s">
        <v>188</v>
      </c>
      <c r="BD15" t="s">
        <v>188</v>
      </c>
      <c r="BE15" t="s">
        <v>188</v>
      </c>
      <c r="BF15" t="s">
        <v>188</v>
      </c>
      <c r="BG15" t="s">
        <v>188</v>
      </c>
      <c r="BI15" t="str">
        <f t="shared" si="0"/>
        <v>ND</v>
      </c>
      <c r="BJ15" t="e">
        <f t="shared" si="1"/>
        <v>#VALUE!</v>
      </c>
      <c r="BK15" t="e">
        <f t="shared" si="2"/>
        <v>#VALUE!</v>
      </c>
      <c r="BL15" t="e">
        <f t="shared" si="3"/>
        <v>#VALUE!</v>
      </c>
    </row>
    <row r="16" spans="1:64" x14ac:dyDescent="0.25">
      <c r="A16" s="3" t="s">
        <v>195</v>
      </c>
      <c r="B16">
        <v>362919</v>
      </c>
      <c r="C16">
        <v>286870</v>
      </c>
      <c r="D16">
        <v>187736</v>
      </c>
      <c r="E16">
        <v>47266</v>
      </c>
      <c r="F16">
        <v>7773</v>
      </c>
      <c r="G16">
        <v>44094</v>
      </c>
      <c r="H16">
        <v>76049</v>
      </c>
      <c r="I16">
        <v>21434</v>
      </c>
      <c r="J16">
        <v>900</v>
      </c>
      <c r="K16">
        <v>51</v>
      </c>
      <c r="L16">
        <v>0</v>
      </c>
      <c r="M16">
        <v>0</v>
      </c>
      <c r="N16">
        <v>12770</v>
      </c>
      <c r="O16">
        <v>129</v>
      </c>
      <c r="P16">
        <v>12291</v>
      </c>
      <c r="Q16">
        <v>0</v>
      </c>
      <c r="R16">
        <v>350</v>
      </c>
      <c r="S16">
        <v>0</v>
      </c>
      <c r="T16">
        <v>4135</v>
      </c>
      <c r="U16">
        <v>16</v>
      </c>
      <c r="V16">
        <v>4119</v>
      </c>
      <c r="W16">
        <v>314</v>
      </c>
      <c r="X16">
        <v>0</v>
      </c>
      <c r="Y16">
        <v>7774</v>
      </c>
      <c r="Z16">
        <v>2</v>
      </c>
      <c r="AA16">
        <v>0</v>
      </c>
      <c r="AB16">
        <v>27554</v>
      </c>
      <c r="AC16">
        <v>1115</v>
      </c>
      <c r="AD16">
        <v>210858</v>
      </c>
      <c r="AE16">
        <v>114495</v>
      </c>
      <c r="AF16">
        <v>27843</v>
      </c>
      <c r="AG16">
        <v>172</v>
      </c>
      <c r="AH16">
        <v>0</v>
      </c>
      <c r="AI16">
        <v>27671</v>
      </c>
      <c r="AJ16">
        <v>28937</v>
      </c>
      <c r="AK16">
        <v>15574</v>
      </c>
      <c r="AL16">
        <v>2869</v>
      </c>
      <c r="AM16">
        <v>10495</v>
      </c>
      <c r="AN16">
        <v>324</v>
      </c>
      <c r="AO16">
        <v>23392</v>
      </c>
      <c r="AP16">
        <v>10333</v>
      </c>
      <c r="AQ16">
        <v>23666</v>
      </c>
      <c r="AR16">
        <v>96363</v>
      </c>
      <c r="AS16">
        <v>95116</v>
      </c>
      <c r="AT16">
        <v>1247</v>
      </c>
      <c r="AU16">
        <v>248424</v>
      </c>
      <c r="AV16">
        <v>38.789775454569849</v>
      </c>
      <c r="AW16">
        <v>58.922903219563267</v>
      </c>
      <c r="AX16">
        <v>22.856061850182101</v>
      </c>
      <c r="AY16">
        <v>237471</v>
      </c>
      <c r="AZ16">
        <v>161422</v>
      </c>
      <c r="BA16">
        <v>74259</v>
      </c>
      <c r="BB16">
        <v>36479</v>
      </c>
      <c r="BC16">
        <v>6083</v>
      </c>
      <c r="BD16">
        <v>44601</v>
      </c>
      <c r="BE16">
        <v>122976</v>
      </c>
      <c r="BF16">
        <v>1168</v>
      </c>
      <c r="BG16">
        <v>64389</v>
      </c>
      <c r="BI16">
        <f t="shared" si="0"/>
        <v>95116</v>
      </c>
      <c r="BJ16">
        <f t="shared" si="1"/>
        <v>245208.94716546836</v>
      </c>
      <c r="BK16">
        <f t="shared" si="2"/>
        <v>237435.94716546836</v>
      </c>
      <c r="BL16">
        <f t="shared" si="3"/>
        <v>0.40059646037385382</v>
      </c>
    </row>
    <row r="17" spans="1:64" x14ac:dyDescent="0.25">
      <c r="A17" s="3" t="s">
        <v>196</v>
      </c>
      <c r="B17" t="s">
        <v>188</v>
      </c>
      <c r="C17" t="s">
        <v>188</v>
      </c>
      <c r="D17" t="s">
        <v>188</v>
      </c>
      <c r="E17" t="s">
        <v>188</v>
      </c>
      <c r="F17" t="s">
        <v>188</v>
      </c>
      <c r="G17" t="s">
        <v>188</v>
      </c>
      <c r="H17" t="s">
        <v>188</v>
      </c>
      <c r="I17" t="s">
        <v>188</v>
      </c>
      <c r="J17" t="s">
        <v>188</v>
      </c>
      <c r="K17" t="s">
        <v>188</v>
      </c>
      <c r="L17" t="s">
        <v>188</v>
      </c>
      <c r="M17" t="s">
        <v>188</v>
      </c>
      <c r="N17" t="s">
        <v>188</v>
      </c>
      <c r="O17" t="s">
        <v>188</v>
      </c>
      <c r="P17" t="s">
        <v>188</v>
      </c>
      <c r="Q17" t="s">
        <v>188</v>
      </c>
      <c r="R17" t="s">
        <v>188</v>
      </c>
      <c r="S17" t="s">
        <v>188</v>
      </c>
      <c r="T17" t="s">
        <v>188</v>
      </c>
      <c r="U17" t="s">
        <v>188</v>
      </c>
      <c r="V17" t="s">
        <v>188</v>
      </c>
      <c r="W17" t="s">
        <v>188</v>
      </c>
      <c r="X17" t="s">
        <v>188</v>
      </c>
      <c r="Y17" t="s">
        <v>188</v>
      </c>
      <c r="Z17" t="s">
        <v>188</v>
      </c>
      <c r="AA17" t="s">
        <v>188</v>
      </c>
      <c r="AB17" t="s">
        <v>188</v>
      </c>
      <c r="AC17" t="s">
        <v>188</v>
      </c>
      <c r="AD17" t="s">
        <v>188</v>
      </c>
      <c r="AE17" t="s">
        <v>188</v>
      </c>
      <c r="AF17" t="s">
        <v>188</v>
      </c>
      <c r="AG17" t="s">
        <v>188</v>
      </c>
      <c r="AH17" t="s">
        <v>188</v>
      </c>
      <c r="AI17" t="s">
        <v>188</v>
      </c>
      <c r="AJ17" t="s">
        <v>188</v>
      </c>
      <c r="AK17" t="s">
        <v>188</v>
      </c>
      <c r="AL17" t="s">
        <v>188</v>
      </c>
      <c r="AM17" t="s">
        <v>188</v>
      </c>
      <c r="AN17" t="s">
        <v>188</v>
      </c>
      <c r="AO17" t="s">
        <v>188</v>
      </c>
      <c r="AP17" t="s">
        <v>188</v>
      </c>
      <c r="AQ17" t="s">
        <v>188</v>
      </c>
      <c r="AR17" t="s">
        <v>188</v>
      </c>
      <c r="AS17" t="s">
        <v>188</v>
      </c>
      <c r="AT17" t="s">
        <v>188</v>
      </c>
      <c r="AU17" t="s">
        <v>188</v>
      </c>
      <c r="AV17" t="s">
        <v>188</v>
      </c>
      <c r="AW17" t="s">
        <v>188</v>
      </c>
      <c r="AX17" t="s">
        <v>188</v>
      </c>
      <c r="AY17" t="s">
        <v>188</v>
      </c>
      <c r="AZ17" t="s">
        <v>188</v>
      </c>
      <c r="BA17" t="s">
        <v>188</v>
      </c>
      <c r="BB17" t="s">
        <v>188</v>
      </c>
      <c r="BC17" t="s">
        <v>188</v>
      </c>
      <c r="BD17" t="s">
        <v>188</v>
      </c>
      <c r="BE17" t="s">
        <v>188</v>
      </c>
      <c r="BF17" t="s">
        <v>188</v>
      </c>
      <c r="BG17" t="s">
        <v>188</v>
      </c>
      <c r="BI17" t="str">
        <f t="shared" si="0"/>
        <v>ND</v>
      </c>
      <c r="BJ17" t="e">
        <f t="shared" si="1"/>
        <v>#VALUE!</v>
      </c>
      <c r="BK17" t="e">
        <f t="shared" si="2"/>
        <v>#VALUE!</v>
      </c>
      <c r="BL17" t="e">
        <f t="shared" si="3"/>
        <v>#VALUE!</v>
      </c>
    </row>
    <row r="18" spans="1:64" x14ac:dyDescent="0.25">
      <c r="A18" s="3" t="s">
        <v>197</v>
      </c>
      <c r="B18" t="s">
        <v>188</v>
      </c>
      <c r="C18" t="s">
        <v>188</v>
      </c>
      <c r="D18" t="s">
        <v>188</v>
      </c>
      <c r="E18" t="s">
        <v>188</v>
      </c>
      <c r="F18" t="s">
        <v>188</v>
      </c>
      <c r="G18" t="s">
        <v>188</v>
      </c>
      <c r="H18" t="s">
        <v>188</v>
      </c>
      <c r="I18" t="s">
        <v>188</v>
      </c>
      <c r="J18" t="s">
        <v>188</v>
      </c>
      <c r="K18" t="s">
        <v>188</v>
      </c>
      <c r="L18" t="s">
        <v>188</v>
      </c>
      <c r="M18" t="s">
        <v>188</v>
      </c>
      <c r="N18" t="s">
        <v>188</v>
      </c>
      <c r="O18" t="s">
        <v>188</v>
      </c>
      <c r="P18" t="s">
        <v>188</v>
      </c>
      <c r="Q18" t="s">
        <v>188</v>
      </c>
      <c r="R18" t="s">
        <v>188</v>
      </c>
      <c r="S18" t="s">
        <v>188</v>
      </c>
      <c r="T18" t="s">
        <v>188</v>
      </c>
      <c r="U18" t="s">
        <v>188</v>
      </c>
      <c r="V18" t="s">
        <v>188</v>
      </c>
      <c r="W18" t="s">
        <v>188</v>
      </c>
      <c r="X18" t="s">
        <v>188</v>
      </c>
      <c r="Y18" t="s">
        <v>188</v>
      </c>
      <c r="Z18" t="s">
        <v>188</v>
      </c>
      <c r="AA18" t="s">
        <v>188</v>
      </c>
      <c r="AB18" t="s">
        <v>188</v>
      </c>
      <c r="AC18" t="s">
        <v>188</v>
      </c>
      <c r="AD18" t="s">
        <v>188</v>
      </c>
      <c r="AE18" t="s">
        <v>188</v>
      </c>
      <c r="AF18" t="s">
        <v>188</v>
      </c>
      <c r="AG18" t="s">
        <v>188</v>
      </c>
      <c r="AH18" t="s">
        <v>188</v>
      </c>
      <c r="AI18" t="s">
        <v>188</v>
      </c>
      <c r="AJ18" t="s">
        <v>188</v>
      </c>
      <c r="AK18" t="s">
        <v>188</v>
      </c>
      <c r="AL18" t="s">
        <v>188</v>
      </c>
      <c r="AM18" t="s">
        <v>188</v>
      </c>
      <c r="AN18" t="s">
        <v>188</v>
      </c>
      <c r="AO18" t="s">
        <v>188</v>
      </c>
      <c r="AP18" t="s">
        <v>188</v>
      </c>
      <c r="AQ18" t="s">
        <v>188</v>
      </c>
      <c r="AR18" t="s">
        <v>188</v>
      </c>
      <c r="AS18" t="s">
        <v>188</v>
      </c>
      <c r="AT18" t="s">
        <v>188</v>
      </c>
      <c r="AU18" t="s">
        <v>188</v>
      </c>
      <c r="AV18" t="s">
        <v>188</v>
      </c>
      <c r="AW18" t="s">
        <v>188</v>
      </c>
      <c r="AX18" t="s">
        <v>188</v>
      </c>
      <c r="AY18" t="s">
        <v>188</v>
      </c>
      <c r="AZ18" t="s">
        <v>188</v>
      </c>
      <c r="BA18" t="s">
        <v>188</v>
      </c>
      <c r="BB18" t="s">
        <v>188</v>
      </c>
      <c r="BC18" t="s">
        <v>188</v>
      </c>
      <c r="BD18" t="s">
        <v>188</v>
      </c>
      <c r="BE18" t="s">
        <v>188</v>
      </c>
      <c r="BF18" t="s">
        <v>188</v>
      </c>
      <c r="BG18" t="s">
        <v>188</v>
      </c>
      <c r="BI18" t="str">
        <f t="shared" si="0"/>
        <v>ND</v>
      </c>
      <c r="BJ18" t="e">
        <f t="shared" si="1"/>
        <v>#VALUE!</v>
      </c>
      <c r="BK18" t="e">
        <f t="shared" si="2"/>
        <v>#VALUE!</v>
      </c>
      <c r="BL18" t="e">
        <f t="shared" si="3"/>
        <v>#VALUE!</v>
      </c>
    </row>
    <row r="19" spans="1:64" x14ac:dyDescent="0.25">
      <c r="A19" s="3" t="s">
        <v>198</v>
      </c>
      <c r="B19" t="s">
        <v>188</v>
      </c>
      <c r="C19" t="s">
        <v>188</v>
      </c>
      <c r="D19" t="s">
        <v>188</v>
      </c>
      <c r="E19" t="s">
        <v>188</v>
      </c>
      <c r="F19" t="s">
        <v>188</v>
      </c>
      <c r="G19" t="s">
        <v>188</v>
      </c>
      <c r="H19" t="s">
        <v>188</v>
      </c>
      <c r="I19" t="s">
        <v>188</v>
      </c>
      <c r="J19" t="s">
        <v>188</v>
      </c>
      <c r="K19" t="s">
        <v>188</v>
      </c>
      <c r="L19" t="s">
        <v>188</v>
      </c>
      <c r="M19" t="s">
        <v>188</v>
      </c>
      <c r="N19" t="s">
        <v>188</v>
      </c>
      <c r="O19" t="s">
        <v>188</v>
      </c>
      <c r="P19" t="s">
        <v>188</v>
      </c>
      <c r="Q19" t="s">
        <v>188</v>
      </c>
      <c r="R19" t="s">
        <v>188</v>
      </c>
      <c r="S19" t="s">
        <v>188</v>
      </c>
      <c r="T19" t="s">
        <v>188</v>
      </c>
      <c r="U19" t="s">
        <v>188</v>
      </c>
      <c r="V19" t="s">
        <v>188</v>
      </c>
      <c r="W19" t="s">
        <v>188</v>
      </c>
      <c r="X19" t="s">
        <v>188</v>
      </c>
      <c r="Y19" t="s">
        <v>188</v>
      </c>
      <c r="Z19" t="s">
        <v>188</v>
      </c>
      <c r="AA19" t="s">
        <v>188</v>
      </c>
      <c r="AB19" t="s">
        <v>188</v>
      </c>
      <c r="AC19" t="s">
        <v>188</v>
      </c>
      <c r="AD19" t="s">
        <v>188</v>
      </c>
      <c r="AE19" t="s">
        <v>188</v>
      </c>
      <c r="AF19" t="s">
        <v>188</v>
      </c>
      <c r="AG19" t="s">
        <v>188</v>
      </c>
      <c r="AH19" t="s">
        <v>188</v>
      </c>
      <c r="AI19" t="s">
        <v>188</v>
      </c>
      <c r="AJ19" t="s">
        <v>188</v>
      </c>
      <c r="AK19" t="s">
        <v>188</v>
      </c>
      <c r="AL19" t="s">
        <v>188</v>
      </c>
      <c r="AM19" t="s">
        <v>188</v>
      </c>
      <c r="AN19" t="s">
        <v>188</v>
      </c>
      <c r="AO19" t="s">
        <v>188</v>
      </c>
      <c r="AP19" t="s">
        <v>188</v>
      </c>
      <c r="AQ19" t="s">
        <v>188</v>
      </c>
      <c r="AR19" t="s">
        <v>188</v>
      </c>
      <c r="AS19" t="s">
        <v>188</v>
      </c>
      <c r="AT19" t="s">
        <v>188</v>
      </c>
      <c r="AU19" t="s">
        <v>188</v>
      </c>
      <c r="AV19" t="s">
        <v>188</v>
      </c>
      <c r="AW19" t="s">
        <v>188</v>
      </c>
      <c r="AX19" t="s">
        <v>188</v>
      </c>
      <c r="AY19" t="s">
        <v>188</v>
      </c>
      <c r="AZ19" t="s">
        <v>188</v>
      </c>
      <c r="BA19" t="s">
        <v>188</v>
      </c>
      <c r="BB19" t="s">
        <v>188</v>
      </c>
      <c r="BC19" t="s">
        <v>188</v>
      </c>
      <c r="BD19" t="s">
        <v>188</v>
      </c>
      <c r="BE19" t="s">
        <v>188</v>
      </c>
      <c r="BF19" t="s">
        <v>188</v>
      </c>
      <c r="BG19" t="s">
        <v>188</v>
      </c>
      <c r="BI19" t="str">
        <f t="shared" si="0"/>
        <v>ND</v>
      </c>
      <c r="BJ19" t="e">
        <f t="shared" si="1"/>
        <v>#VALUE!</v>
      </c>
      <c r="BK19" t="e">
        <f t="shared" si="2"/>
        <v>#VALUE!</v>
      </c>
      <c r="BL19" t="e">
        <f t="shared" si="3"/>
        <v>#VALUE!</v>
      </c>
    </row>
    <row r="20" spans="1:64" x14ac:dyDescent="0.25">
      <c r="A20" s="3" t="s">
        <v>199</v>
      </c>
      <c r="B20">
        <v>396728</v>
      </c>
      <c r="C20">
        <v>314663</v>
      </c>
      <c r="D20">
        <v>199450</v>
      </c>
      <c r="E20">
        <v>57163</v>
      </c>
      <c r="F20">
        <v>8356</v>
      </c>
      <c r="G20">
        <v>49694</v>
      </c>
      <c r="H20">
        <v>82065</v>
      </c>
      <c r="I20">
        <v>21861</v>
      </c>
      <c r="J20">
        <v>900</v>
      </c>
      <c r="K20">
        <v>10</v>
      </c>
      <c r="L20">
        <v>0</v>
      </c>
      <c r="M20">
        <v>0</v>
      </c>
      <c r="N20">
        <v>13485</v>
      </c>
      <c r="O20">
        <v>180</v>
      </c>
      <c r="P20">
        <v>12853</v>
      </c>
      <c r="Q20">
        <v>0</v>
      </c>
      <c r="R20">
        <v>452</v>
      </c>
      <c r="S20">
        <v>0</v>
      </c>
      <c r="T20">
        <v>4935</v>
      </c>
      <c r="U20">
        <v>30</v>
      </c>
      <c r="V20">
        <v>4905</v>
      </c>
      <c r="W20">
        <v>362</v>
      </c>
      <c r="X20">
        <v>0</v>
      </c>
      <c r="Y20">
        <v>8959</v>
      </c>
      <c r="Z20">
        <v>2</v>
      </c>
      <c r="AA20">
        <v>0</v>
      </c>
      <c r="AB20">
        <v>29600</v>
      </c>
      <c r="AC20">
        <v>1951</v>
      </c>
      <c r="AD20">
        <v>221045</v>
      </c>
      <c r="AE20">
        <v>125518</v>
      </c>
      <c r="AF20">
        <v>32137</v>
      </c>
      <c r="AG20">
        <v>166</v>
      </c>
      <c r="AH20">
        <v>0</v>
      </c>
      <c r="AI20">
        <v>31971</v>
      </c>
      <c r="AJ20">
        <v>30674</v>
      </c>
      <c r="AK20">
        <v>16181</v>
      </c>
      <c r="AL20">
        <v>2958</v>
      </c>
      <c r="AM20">
        <v>11535</v>
      </c>
      <c r="AN20">
        <v>359</v>
      </c>
      <c r="AO20">
        <v>24980</v>
      </c>
      <c r="AP20">
        <v>11108</v>
      </c>
      <c r="AQ20">
        <v>26260</v>
      </c>
      <c r="AR20">
        <v>95527</v>
      </c>
      <c r="AS20">
        <v>94141</v>
      </c>
      <c r="AT20">
        <v>1386</v>
      </c>
      <c r="AU20">
        <v>271210</v>
      </c>
      <c r="AV20">
        <v>35.22251573049239</v>
      </c>
      <c r="AW20">
        <v>65.752039748968159</v>
      </c>
      <c r="AX20">
        <v>23.159522543699921</v>
      </c>
      <c r="AY20">
        <v>259240</v>
      </c>
      <c r="AZ20">
        <v>177175</v>
      </c>
      <c r="BA20">
        <v>79137</v>
      </c>
      <c r="BB20">
        <v>42472</v>
      </c>
      <c r="BC20">
        <v>6702</v>
      </c>
      <c r="BD20">
        <v>48864</v>
      </c>
      <c r="BE20">
        <v>133722</v>
      </c>
      <c r="BF20">
        <v>1230</v>
      </c>
      <c r="BG20">
        <v>68933</v>
      </c>
      <c r="BI20">
        <f t="shared" si="0"/>
        <v>94141</v>
      </c>
      <c r="BJ20">
        <f t="shared" si="1"/>
        <v>267275.05985184771</v>
      </c>
      <c r="BK20">
        <f t="shared" si="2"/>
        <v>258919.05985184771</v>
      </c>
      <c r="BL20">
        <f t="shared" si="3"/>
        <v>0.36359239081845518</v>
      </c>
    </row>
    <row r="21" spans="1:64" x14ac:dyDescent="0.25">
      <c r="A21" s="3" t="s">
        <v>200</v>
      </c>
      <c r="B21" t="s">
        <v>188</v>
      </c>
      <c r="C21" t="s">
        <v>188</v>
      </c>
      <c r="D21" t="s">
        <v>188</v>
      </c>
      <c r="E21" t="s">
        <v>188</v>
      </c>
      <c r="F21" t="s">
        <v>188</v>
      </c>
      <c r="G21" t="s">
        <v>188</v>
      </c>
      <c r="H21" t="s">
        <v>188</v>
      </c>
      <c r="I21" t="s">
        <v>188</v>
      </c>
      <c r="J21" t="s">
        <v>188</v>
      </c>
      <c r="K21" t="s">
        <v>188</v>
      </c>
      <c r="L21" t="s">
        <v>188</v>
      </c>
      <c r="M21" t="s">
        <v>188</v>
      </c>
      <c r="N21" t="s">
        <v>188</v>
      </c>
      <c r="O21" t="s">
        <v>188</v>
      </c>
      <c r="P21" t="s">
        <v>188</v>
      </c>
      <c r="Q21" t="s">
        <v>188</v>
      </c>
      <c r="R21" t="s">
        <v>188</v>
      </c>
      <c r="S21" t="s">
        <v>188</v>
      </c>
      <c r="T21" t="s">
        <v>188</v>
      </c>
      <c r="U21" t="s">
        <v>188</v>
      </c>
      <c r="V21" t="s">
        <v>188</v>
      </c>
      <c r="W21" t="s">
        <v>188</v>
      </c>
      <c r="X21" t="s">
        <v>188</v>
      </c>
      <c r="Y21" t="s">
        <v>188</v>
      </c>
      <c r="Z21" t="s">
        <v>188</v>
      </c>
      <c r="AA21" t="s">
        <v>188</v>
      </c>
      <c r="AB21" t="s">
        <v>188</v>
      </c>
      <c r="AC21" t="s">
        <v>188</v>
      </c>
      <c r="AD21" t="s">
        <v>188</v>
      </c>
      <c r="AE21" t="s">
        <v>188</v>
      </c>
      <c r="AF21" t="s">
        <v>188</v>
      </c>
      <c r="AG21" t="s">
        <v>188</v>
      </c>
      <c r="AH21" t="s">
        <v>188</v>
      </c>
      <c r="AI21" t="s">
        <v>188</v>
      </c>
      <c r="AJ21" t="s">
        <v>188</v>
      </c>
      <c r="AK21" t="s">
        <v>188</v>
      </c>
      <c r="AL21" t="s">
        <v>188</v>
      </c>
      <c r="AM21" t="s">
        <v>188</v>
      </c>
      <c r="AN21" t="s">
        <v>188</v>
      </c>
      <c r="AO21" t="s">
        <v>188</v>
      </c>
      <c r="AP21" t="s">
        <v>188</v>
      </c>
      <c r="AQ21" t="s">
        <v>188</v>
      </c>
      <c r="AR21" t="s">
        <v>188</v>
      </c>
      <c r="AS21" t="s">
        <v>188</v>
      </c>
      <c r="AT21" t="s">
        <v>188</v>
      </c>
      <c r="AU21" t="s">
        <v>188</v>
      </c>
      <c r="AV21" t="s">
        <v>188</v>
      </c>
      <c r="AW21" t="s">
        <v>188</v>
      </c>
      <c r="AX21" t="s">
        <v>188</v>
      </c>
      <c r="AY21" t="s">
        <v>188</v>
      </c>
      <c r="AZ21" t="s">
        <v>188</v>
      </c>
      <c r="BA21" t="s">
        <v>188</v>
      </c>
      <c r="BB21" t="s">
        <v>188</v>
      </c>
      <c r="BC21" t="s">
        <v>188</v>
      </c>
      <c r="BD21" t="s">
        <v>188</v>
      </c>
      <c r="BE21" t="s">
        <v>188</v>
      </c>
      <c r="BF21" t="s">
        <v>188</v>
      </c>
      <c r="BG21" t="s">
        <v>188</v>
      </c>
      <c r="BI21" t="str">
        <f t="shared" si="0"/>
        <v>ND</v>
      </c>
      <c r="BJ21" t="e">
        <f t="shared" si="1"/>
        <v>#VALUE!</v>
      </c>
      <c r="BK21" t="e">
        <f t="shared" si="2"/>
        <v>#VALUE!</v>
      </c>
      <c r="BL21" t="e">
        <f t="shared" si="3"/>
        <v>#VALUE!</v>
      </c>
    </row>
    <row r="22" spans="1:64" x14ac:dyDescent="0.25">
      <c r="A22" s="3" t="s">
        <v>201</v>
      </c>
      <c r="B22" t="s">
        <v>188</v>
      </c>
      <c r="C22" t="s">
        <v>188</v>
      </c>
      <c r="D22" t="s">
        <v>188</v>
      </c>
      <c r="E22" t="s">
        <v>188</v>
      </c>
      <c r="F22" t="s">
        <v>188</v>
      </c>
      <c r="G22" t="s">
        <v>188</v>
      </c>
      <c r="H22" t="s">
        <v>188</v>
      </c>
      <c r="I22" t="s">
        <v>188</v>
      </c>
      <c r="J22" t="s">
        <v>188</v>
      </c>
      <c r="K22" t="s">
        <v>188</v>
      </c>
      <c r="L22" t="s">
        <v>188</v>
      </c>
      <c r="M22" t="s">
        <v>188</v>
      </c>
      <c r="N22" t="s">
        <v>188</v>
      </c>
      <c r="O22" t="s">
        <v>188</v>
      </c>
      <c r="P22" t="s">
        <v>188</v>
      </c>
      <c r="Q22" t="s">
        <v>188</v>
      </c>
      <c r="R22" t="s">
        <v>188</v>
      </c>
      <c r="S22" t="s">
        <v>188</v>
      </c>
      <c r="T22" t="s">
        <v>188</v>
      </c>
      <c r="U22" t="s">
        <v>188</v>
      </c>
      <c r="V22" t="s">
        <v>188</v>
      </c>
      <c r="W22" t="s">
        <v>188</v>
      </c>
      <c r="X22" t="s">
        <v>188</v>
      </c>
      <c r="Y22" t="s">
        <v>188</v>
      </c>
      <c r="Z22" t="s">
        <v>188</v>
      </c>
      <c r="AA22" t="s">
        <v>188</v>
      </c>
      <c r="AB22" t="s">
        <v>188</v>
      </c>
      <c r="AC22" t="s">
        <v>188</v>
      </c>
      <c r="AD22" t="s">
        <v>188</v>
      </c>
      <c r="AE22" t="s">
        <v>188</v>
      </c>
      <c r="AF22" t="s">
        <v>188</v>
      </c>
      <c r="AG22" t="s">
        <v>188</v>
      </c>
      <c r="AH22" t="s">
        <v>188</v>
      </c>
      <c r="AI22" t="s">
        <v>188</v>
      </c>
      <c r="AJ22" t="s">
        <v>188</v>
      </c>
      <c r="AK22" t="s">
        <v>188</v>
      </c>
      <c r="AL22" t="s">
        <v>188</v>
      </c>
      <c r="AM22" t="s">
        <v>188</v>
      </c>
      <c r="AN22" t="s">
        <v>188</v>
      </c>
      <c r="AO22" t="s">
        <v>188</v>
      </c>
      <c r="AP22" t="s">
        <v>188</v>
      </c>
      <c r="AQ22" t="s">
        <v>188</v>
      </c>
      <c r="AR22" t="s">
        <v>188</v>
      </c>
      <c r="AS22" t="s">
        <v>188</v>
      </c>
      <c r="AT22" t="s">
        <v>188</v>
      </c>
      <c r="AU22" t="s">
        <v>188</v>
      </c>
      <c r="AV22" t="s">
        <v>188</v>
      </c>
      <c r="AW22" t="s">
        <v>188</v>
      </c>
      <c r="AX22" t="s">
        <v>188</v>
      </c>
      <c r="AY22" t="s">
        <v>188</v>
      </c>
      <c r="AZ22" t="s">
        <v>188</v>
      </c>
      <c r="BA22" t="s">
        <v>188</v>
      </c>
      <c r="BB22" t="s">
        <v>188</v>
      </c>
      <c r="BC22" t="s">
        <v>188</v>
      </c>
      <c r="BD22" t="s">
        <v>188</v>
      </c>
      <c r="BE22" t="s">
        <v>188</v>
      </c>
      <c r="BF22" t="s">
        <v>188</v>
      </c>
      <c r="BG22" t="s">
        <v>188</v>
      </c>
      <c r="BI22" t="str">
        <f t="shared" si="0"/>
        <v>ND</v>
      </c>
      <c r="BJ22" t="e">
        <f t="shared" si="1"/>
        <v>#VALUE!</v>
      </c>
      <c r="BK22" t="e">
        <f t="shared" si="2"/>
        <v>#VALUE!</v>
      </c>
      <c r="BL22" t="e">
        <f t="shared" si="3"/>
        <v>#VALUE!</v>
      </c>
    </row>
    <row r="23" spans="1:64" x14ac:dyDescent="0.25">
      <c r="A23" s="3" t="s">
        <v>202</v>
      </c>
      <c r="B23" t="s">
        <v>188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I23" t="str">
        <f t="shared" si="0"/>
        <v>ND</v>
      </c>
      <c r="BJ23" t="e">
        <f t="shared" si="1"/>
        <v>#VALUE!</v>
      </c>
      <c r="BK23" t="e">
        <f t="shared" si="2"/>
        <v>#VALUE!</v>
      </c>
      <c r="BL23" t="e">
        <f t="shared" si="3"/>
        <v>#VALUE!</v>
      </c>
    </row>
    <row r="24" spans="1:64" x14ac:dyDescent="0.25">
      <c r="A24" s="3" t="s">
        <v>203</v>
      </c>
      <c r="B24">
        <v>406604</v>
      </c>
      <c r="C24">
        <v>320222</v>
      </c>
      <c r="D24">
        <v>203936</v>
      </c>
      <c r="E24">
        <v>59285</v>
      </c>
      <c r="F24">
        <v>8555</v>
      </c>
      <c r="G24">
        <v>48446</v>
      </c>
      <c r="H24">
        <v>86382</v>
      </c>
      <c r="I24">
        <v>22903</v>
      </c>
      <c r="J24">
        <v>900</v>
      </c>
      <c r="K24">
        <v>10</v>
      </c>
      <c r="L24">
        <v>0</v>
      </c>
      <c r="M24">
        <v>0</v>
      </c>
      <c r="N24">
        <v>15447</v>
      </c>
      <c r="O24">
        <v>265</v>
      </c>
      <c r="P24">
        <v>14697</v>
      </c>
      <c r="Q24">
        <v>0</v>
      </c>
      <c r="R24">
        <v>485</v>
      </c>
      <c r="S24">
        <v>0</v>
      </c>
      <c r="T24">
        <v>5501</v>
      </c>
      <c r="U24">
        <v>24</v>
      </c>
      <c r="V24">
        <v>5477</v>
      </c>
      <c r="W24">
        <v>404</v>
      </c>
      <c r="X24">
        <v>0</v>
      </c>
      <c r="Y24">
        <v>9963</v>
      </c>
      <c r="Z24">
        <v>2</v>
      </c>
      <c r="AA24">
        <v>0</v>
      </c>
      <c r="AB24">
        <v>28640</v>
      </c>
      <c r="AC24">
        <v>2612</v>
      </c>
      <c r="AD24">
        <v>232400</v>
      </c>
      <c r="AE24">
        <v>127079</v>
      </c>
      <c r="AF24">
        <v>35036</v>
      </c>
      <c r="AG24">
        <v>162</v>
      </c>
      <c r="AH24">
        <v>0</v>
      </c>
      <c r="AI24">
        <v>34874</v>
      </c>
      <c r="AJ24">
        <v>29358</v>
      </c>
      <c r="AK24">
        <v>14287</v>
      </c>
      <c r="AL24">
        <v>2891</v>
      </c>
      <c r="AM24">
        <v>12181</v>
      </c>
      <c r="AN24">
        <v>389</v>
      </c>
      <c r="AO24">
        <v>24718</v>
      </c>
      <c r="AP24">
        <v>8806</v>
      </c>
      <c r="AQ24">
        <v>28772</v>
      </c>
      <c r="AR24">
        <v>105321</v>
      </c>
      <c r="AS24">
        <v>103822</v>
      </c>
      <c r="AT24">
        <v>1499</v>
      </c>
      <c r="AU24">
        <v>279525</v>
      </c>
      <c r="AV24">
        <v>37.678607802770145</v>
      </c>
      <c r="AW24">
        <v>61.140593137209933</v>
      </c>
      <c r="AX24">
        <v>23.036924296456728</v>
      </c>
      <c r="AY24">
        <v>268712</v>
      </c>
      <c r="AZ24">
        <v>182330</v>
      </c>
      <c r="BA24">
        <v>83375</v>
      </c>
      <c r="BB24">
        <v>46472</v>
      </c>
      <c r="BC24">
        <v>7145</v>
      </c>
      <c r="BD24">
        <v>45338</v>
      </c>
      <c r="BE24">
        <v>141633</v>
      </c>
      <c r="BF24">
        <v>1295</v>
      </c>
      <c r="BG24">
        <v>73062</v>
      </c>
      <c r="BI24">
        <f t="shared" si="0"/>
        <v>103822</v>
      </c>
      <c r="BJ24">
        <f t="shared" si="1"/>
        <v>275546.27427706332</v>
      </c>
      <c r="BK24">
        <f t="shared" si="2"/>
        <v>266991.27427706332</v>
      </c>
      <c r="BL24">
        <f t="shared" si="3"/>
        <v>0.38885915010189209</v>
      </c>
    </row>
    <row r="25" spans="1:64" x14ac:dyDescent="0.25">
      <c r="A25" s="3" t="s">
        <v>204</v>
      </c>
      <c r="B25" t="s">
        <v>188</v>
      </c>
      <c r="C25" t="s">
        <v>188</v>
      </c>
      <c r="D25" t="s">
        <v>188</v>
      </c>
      <c r="E25" t="s">
        <v>188</v>
      </c>
      <c r="F25" t="s">
        <v>188</v>
      </c>
      <c r="G25" t="s">
        <v>188</v>
      </c>
      <c r="H25" t="s">
        <v>188</v>
      </c>
      <c r="I25" t="s">
        <v>188</v>
      </c>
      <c r="J25" t="s">
        <v>188</v>
      </c>
      <c r="K25" t="s">
        <v>188</v>
      </c>
      <c r="L25" t="s">
        <v>188</v>
      </c>
      <c r="M25" t="s">
        <v>188</v>
      </c>
      <c r="N25" t="s">
        <v>188</v>
      </c>
      <c r="O25" t="s">
        <v>188</v>
      </c>
      <c r="P25" t="s">
        <v>188</v>
      </c>
      <c r="Q25" t="s">
        <v>188</v>
      </c>
      <c r="R25" t="s">
        <v>188</v>
      </c>
      <c r="S25" t="s">
        <v>188</v>
      </c>
      <c r="T25" t="s">
        <v>188</v>
      </c>
      <c r="U25" t="s">
        <v>188</v>
      </c>
      <c r="V25" t="s">
        <v>188</v>
      </c>
      <c r="W25" t="s">
        <v>188</v>
      </c>
      <c r="X25" t="s">
        <v>188</v>
      </c>
      <c r="Y25" t="s">
        <v>188</v>
      </c>
      <c r="Z25" t="s">
        <v>188</v>
      </c>
      <c r="AA25" t="s">
        <v>188</v>
      </c>
      <c r="AB25" t="s">
        <v>188</v>
      </c>
      <c r="AC25" t="s">
        <v>188</v>
      </c>
      <c r="AD25" t="s">
        <v>188</v>
      </c>
      <c r="AE25" t="s">
        <v>188</v>
      </c>
      <c r="AF25" t="s">
        <v>188</v>
      </c>
      <c r="AG25" t="s">
        <v>188</v>
      </c>
      <c r="AH25" t="s">
        <v>188</v>
      </c>
      <c r="AI25" t="s">
        <v>188</v>
      </c>
      <c r="AJ25" t="s">
        <v>188</v>
      </c>
      <c r="AK25" t="s">
        <v>188</v>
      </c>
      <c r="AL25" t="s">
        <v>188</v>
      </c>
      <c r="AM25" t="s">
        <v>188</v>
      </c>
      <c r="AN25" t="s">
        <v>188</v>
      </c>
      <c r="AO25" t="s">
        <v>188</v>
      </c>
      <c r="AP25" t="s">
        <v>188</v>
      </c>
      <c r="AQ25" t="s">
        <v>188</v>
      </c>
      <c r="AR25" t="s">
        <v>188</v>
      </c>
      <c r="AS25" t="s">
        <v>188</v>
      </c>
      <c r="AT25" t="s">
        <v>188</v>
      </c>
      <c r="AU25" t="s">
        <v>188</v>
      </c>
      <c r="AV25" t="s">
        <v>188</v>
      </c>
      <c r="AW25" t="s">
        <v>188</v>
      </c>
      <c r="AX25" t="s">
        <v>188</v>
      </c>
      <c r="AY25" t="s">
        <v>188</v>
      </c>
      <c r="AZ25" t="s">
        <v>188</v>
      </c>
      <c r="BA25" t="s">
        <v>188</v>
      </c>
      <c r="BB25" t="s">
        <v>188</v>
      </c>
      <c r="BC25" t="s">
        <v>188</v>
      </c>
      <c r="BD25" t="s">
        <v>188</v>
      </c>
      <c r="BE25" t="s">
        <v>188</v>
      </c>
      <c r="BF25" t="s">
        <v>188</v>
      </c>
      <c r="BG25" t="s">
        <v>188</v>
      </c>
      <c r="BI25" t="str">
        <f t="shared" si="0"/>
        <v>ND</v>
      </c>
      <c r="BJ25" t="e">
        <f t="shared" si="1"/>
        <v>#VALUE!</v>
      </c>
      <c r="BK25" t="e">
        <f t="shared" si="2"/>
        <v>#VALUE!</v>
      </c>
      <c r="BL25" t="e">
        <f t="shared" si="3"/>
        <v>#VALUE!</v>
      </c>
    </row>
    <row r="26" spans="1:64" x14ac:dyDescent="0.25">
      <c r="A26" s="3" t="s">
        <v>205</v>
      </c>
      <c r="B26" t="s">
        <v>188</v>
      </c>
      <c r="C26" t="s">
        <v>188</v>
      </c>
      <c r="D26" t="s">
        <v>188</v>
      </c>
      <c r="E26" t="s">
        <v>188</v>
      </c>
      <c r="F26" t="s">
        <v>188</v>
      </c>
      <c r="G26" t="s">
        <v>188</v>
      </c>
      <c r="H26" t="s">
        <v>188</v>
      </c>
      <c r="I26" t="s">
        <v>188</v>
      </c>
      <c r="J26" t="s">
        <v>188</v>
      </c>
      <c r="K26" t="s">
        <v>188</v>
      </c>
      <c r="L26" t="s">
        <v>188</v>
      </c>
      <c r="M26" t="s">
        <v>188</v>
      </c>
      <c r="N26" t="s">
        <v>188</v>
      </c>
      <c r="O26" t="s">
        <v>188</v>
      </c>
      <c r="P26" t="s">
        <v>188</v>
      </c>
      <c r="Q26" t="s">
        <v>188</v>
      </c>
      <c r="R26" t="s">
        <v>188</v>
      </c>
      <c r="S26" t="s">
        <v>188</v>
      </c>
      <c r="T26" t="s">
        <v>188</v>
      </c>
      <c r="U26" t="s">
        <v>188</v>
      </c>
      <c r="V26" t="s">
        <v>188</v>
      </c>
      <c r="W26" t="s">
        <v>188</v>
      </c>
      <c r="X26" t="s">
        <v>188</v>
      </c>
      <c r="Y26" t="s">
        <v>188</v>
      </c>
      <c r="Z26" t="s">
        <v>188</v>
      </c>
      <c r="AA26" t="s">
        <v>188</v>
      </c>
      <c r="AB26" t="s">
        <v>188</v>
      </c>
      <c r="AC26" t="s">
        <v>188</v>
      </c>
      <c r="AD26" t="s">
        <v>188</v>
      </c>
      <c r="AE26" t="s">
        <v>188</v>
      </c>
      <c r="AF26" t="s">
        <v>188</v>
      </c>
      <c r="AG26" t="s">
        <v>188</v>
      </c>
      <c r="AH26" t="s">
        <v>188</v>
      </c>
      <c r="AI26" t="s">
        <v>188</v>
      </c>
      <c r="AJ26" t="s">
        <v>188</v>
      </c>
      <c r="AK26" t="s">
        <v>188</v>
      </c>
      <c r="AL26" t="s">
        <v>188</v>
      </c>
      <c r="AM26" t="s">
        <v>188</v>
      </c>
      <c r="AN26" t="s">
        <v>188</v>
      </c>
      <c r="AO26" t="s">
        <v>188</v>
      </c>
      <c r="AP26" t="s">
        <v>188</v>
      </c>
      <c r="AQ26" t="s">
        <v>188</v>
      </c>
      <c r="AR26" t="s">
        <v>188</v>
      </c>
      <c r="AS26" t="s">
        <v>188</v>
      </c>
      <c r="AT26" t="s">
        <v>188</v>
      </c>
      <c r="AU26" t="s">
        <v>188</v>
      </c>
      <c r="AV26" t="s">
        <v>188</v>
      </c>
      <c r="AW26" t="s">
        <v>188</v>
      </c>
      <c r="AX26" t="s">
        <v>188</v>
      </c>
      <c r="AY26" t="s">
        <v>188</v>
      </c>
      <c r="AZ26" t="s">
        <v>188</v>
      </c>
      <c r="BA26" t="s">
        <v>188</v>
      </c>
      <c r="BB26" t="s">
        <v>188</v>
      </c>
      <c r="BC26" t="s">
        <v>188</v>
      </c>
      <c r="BD26" t="s">
        <v>188</v>
      </c>
      <c r="BE26" t="s">
        <v>188</v>
      </c>
      <c r="BF26" t="s">
        <v>188</v>
      </c>
      <c r="BG26" t="s">
        <v>188</v>
      </c>
      <c r="BI26" t="str">
        <f t="shared" si="0"/>
        <v>ND</v>
      </c>
      <c r="BJ26" t="e">
        <f t="shared" si="1"/>
        <v>#VALUE!</v>
      </c>
      <c r="BK26" t="e">
        <f t="shared" si="2"/>
        <v>#VALUE!</v>
      </c>
      <c r="BL26" t="e">
        <f t="shared" si="3"/>
        <v>#VALUE!</v>
      </c>
    </row>
    <row r="27" spans="1:64" x14ac:dyDescent="0.25">
      <c r="A27" s="3" t="s">
        <v>206</v>
      </c>
      <c r="B27" t="s">
        <v>188</v>
      </c>
      <c r="C27" t="s">
        <v>188</v>
      </c>
      <c r="D27" t="s">
        <v>188</v>
      </c>
      <c r="E27" t="s">
        <v>188</v>
      </c>
      <c r="F27" t="s">
        <v>188</v>
      </c>
      <c r="G27" t="s">
        <v>188</v>
      </c>
      <c r="H27" t="s">
        <v>188</v>
      </c>
      <c r="I27" t="s">
        <v>188</v>
      </c>
      <c r="J27" t="s">
        <v>188</v>
      </c>
      <c r="K27" t="s">
        <v>188</v>
      </c>
      <c r="L27" t="s">
        <v>188</v>
      </c>
      <c r="M27" t="s">
        <v>188</v>
      </c>
      <c r="N27" t="s">
        <v>188</v>
      </c>
      <c r="O27" t="s">
        <v>188</v>
      </c>
      <c r="P27" t="s">
        <v>188</v>
      </c>
      <c r="Q27" t="s">
        <v>188</v>
      </c>
      <c r="R27" t="s">
        <v>188</v>
      </c>
      <c r="S27" t="s">
        <v>188</v>
      </c>
      <c r="T27" t="s">
        <v>188</v>
      </c>
      <c r="U27" t="s">
        <v>188</v>
      </c>
      <c r="V27" t="s">
        <v>188</v>
      </c>
      <c r="W27" t="s">
        <v>188</v>
      </c>
      <c r="X27" t="s">
        <v>188</v>
      </c>
      <c r="Y27" t="s">
        <v>188</v>
      </c>
      <c r="Z27" t="s">
        <v>188</v>
      </c>
      <c r="AA27" t="s">
        <v>188</v>
      </c>
      <c r="AB27" t="s">
        <v>188</v>
      </c>
      <c r="AC27" t="s">
        <v>188</v>
      </c>
      <c r="AD27" t="s">
        <v>188</v>
      </c>
      <c r="AE27" t="s">
        <v>188</v>
      </c>
      <c r="AF27" t="s">
        <v>188</v>
      </c>
      <c r="AG27" t="s">
        <v>188</v>
      </c>
      <c r="AH27" t="s">
        <v>188</v>
      </c>
      <c r="AI27" t="s">
        <v>188</v>
      </c>
      <c r="AJ27" t="s">
        <v>188</v>
      </c>
      <c r="AK27" t="s">
        <v>188</v>
      </c>
      <c r="AL27" t="s">
        <v>188</v>
      </c>
      <c r="AM27" t="s">
        <v>188</v>
      </c>
      <c r="AN27" t="s">
        <v>188</v>
      </c>
      <c r="AO27" t="s">
        <v>188</v>
      </c>
      <c r="AP27" t="s">
        <v>188</v>
      </c>
      <c r="AQ27" t="s">
        <v>188</v>
      </c>
      <c r="AR27" t="s">
        <v>188</v>
      </c>
      <c r="AS27" t="s">
        <v>188</v>
      </c>
      <c r="AT27" t="s">
        <v>188</v>
      </c>
      <c r="AU27" t="s">
        <v>188</v>
      </c>
      <c r="AV27" t="s">
        <v>188</v>
      </c>
      <c r="AW27" t="s">
        <v>188</v>
      </c>
      <c r="AX27" t="s">
        <v>188</v>
      </c>
      <c r="AY27" t="s">
        <v>188</v>
      </c>
      <c r="AZ27" t="s">
        <v>188</v>
      </c>
      <c r="BA27" t="s">
        <v>188</v>
      </c>
      <c r="BB27" t="s">
        <v>188</v>
      </c>
      <c r="BC27" t="s">
        <v>188</v>
      </c>
      <c r="BD27" t="s">
        <v>188</v>
      </c>
      <c r="BE27" t="s">
        <v>188</v>
      </c>
      <c r="BF27" t="s">
        <v>188</v>
      </c>
      <c r="BG27" t="s">
        <v>188</v>
      </c>
      <c r="BI27" t="str">
        <f t="shared" si="0"/>
        <v>ND</v>
      </c>
      <c r="BJ27" t="e">
        <f t="shared" si="1"/>
        <v>#VALUE!</v>
      </c>
      <c r="BK27" t="e">
        <f t="shared" si="2"/>
        <v>#VALUE!</v>
      </c>
      <c r="BL27" t="e">
        <f t="shared" si="3"/>
        <v>#VALUE!</v>
      </c>
    </row>
    <row r="28" spans="1:64" x14ac:dyDescent="0.25">
      <c r="A28" s="3" t="s">
        <v>207</v>
      </c>
      <c r="B28">
        <v>453834</v>
      </c>
      <c r="C28">
        <v>350201</v>
      </c>
      <c r="D28">
        <v>220715</v>
      </c>
      <c r="E28">
        <v>68488</v>
      </c>
      <c r="F28">
        <v>9455</v>
      </c>
      <c r="G28">
        <v>51544</v>
      </c>
      <c r="H28">
        <v>103633</v>
      </c>
      <c r="I28">
        <v>24222</v>
      </c>
      <c r="J28">
        <v>900</v>
      </c>
      <c r="K28">
        <v>57</v>
      </c>
      <c r="L28">
        <v>0</v>
      </c>
      <c r="M28">
        <v>0</v>
      </c>
      <c r="N28">
        <v>18665</v>
      </c>
      <c r="O28">
        <v>143</v>
      </c>
      <c r="P28">
        <v>17870</v>
      </c>
      <c r="Q28">
        <v>0</v>
      </c>
      <c r="R28">
        <v>652</v>
      </c>
      <c r="S28">
        <v>0</v>
      </c>
      <c r="T28">
        <v>6614</v>
      </c>
      <c r="U28">
        <v>23</v>
      </c>
      <c r="V28">
        <v>6591</v>
      </c>
      <c r="W28">
        <v>443</v>
      </c>
      <c r="X28">
        <v>0</v>
      </c>
      <c r="Y28">
        <v>10976</v>
      </c>
      <c r="Z28">
        <v>2</v>
      </c>
      <c r="AA28">
        <v>0</v>
      </c>
      <c r="AB28">
        <v>38583</v>
      </c>
      <c r="AC28">
        <v>3171</v>
      </c>
      <c r="AD28">
        <v>280130</v>
      </c>
      <c r="AE28">
        <v>151601</v>
      </c>
      <c r="AF28">
        <v>36705</v>
      </c>
      <c r="AG28">
        <v>207</v>
      </c>
      <c r="AH28">
        <v>0</v>
      </c>
      <c r="AI28">
        <v>36498</v>
      </c>
      <c r="AJ28">
        <v>33734</v>
      </c>
      <c r="AK28">
        <v>17974</v>
      </c>
      <c r="AL28">
        <v>3126</v>
      </c>
      <c r="AM28">
        <v>12634</v>
      </c>
      <c r="AN28">
        <v>480</v>
      </c>
      <c r="AO28">
        <v>32694</v>
      </c>
      <c r="AP28">
        <v>16061</v>
      </c>
      <c r="AQ28">
        <v>31927</v>
      </c>
      <c r="AR28">
        <v>128529</v>
      </c>
      <c r="AS28">
        <v>126681</v>
      </c>
      <c r="AT28">
        <v>1848</v>
      </c>
      <c r="AU28">
        <v>302233</v>
      </c>
      <c r="AV28">
        <v>42.526410031329405</v>
      </c>
      <c r="AW28">
        <v>54.803944128718449</v>
      </c>
      <c r="AX28">
        <v>23.306149993519487</v>
      </c>
      <c r="AY28">
        <v>305581</v>
      </c>
      <c r="AZ28">
        <v>201948</v>
      </c>
      <c r="BA28">
        <v>88258</v>
      </c>
      <c r="BB28">
        <v>50875</v>
      </c>
      <c r="BC28">
        <v>7719</v>
      </c>
      <c r="BD28">
        <v>55096</v>
      </c>
      <c r="BE28">
        <v>153980</v>
      </c>
      <c r="BF28">
        <v>1376</v>
      </c>
      <c r="BG28">
        <v>77569</v>
      </c>
      <c r="BI28">
        <f t="shared" si="0"/>
        <v>126681</v>
      </c>
      <c r="BJ28">
        <f t="shared" si="1"/>
        <v>297887.82995478227</v>
      </c>
      <c r="BK28">
        <f t="shared" si="2"/>
        <v>288432.82995478227</v>
      </c>
      <c r="BL28">
        <f t="shared" si="3"/>
        <v>0.43920451087298151</v>
      </c>
    </row>
    <row r="29" spans="1:64" x14ac:dyDescent="0.25">
      <c r="A29" s="3" t="s">
        <v>208</v>
      </c>
      <c r="B29" t="s">
        <v>188</v>
      </c>
      <c r="C29" t="s">
        <v>188</v>
      </c>
      <c r="D29" t="s">
        <v>188</v>
      </c>
      <c r="E29" t="s">
        <v>188</v>
      </c>
      <c r="F29" t="s">
        <v>188</v>
      </c>
      <c r="G29" t="s">
        <v>188</v>
      </c>
      <c r="H29" t="s">
        <v>188</v>
      </c>
      <c r="I29" t="s">
        <v>188</v>
      </c>
      <c r="J29" t="s">
        <v>188</v>
      </c>
      <c r="K29" t="s">
        <v>188</v>
      </c>
      <c r="L29" t="s">
        <v>188</v>
      </c>
      <c r="M29" t="s">
        <v>188</v>
      </c>
      <c r="N29" t="s">
        <v>188</v>
      </c>
      <c r="O29" t="s">
        <v>188</v>
      </c>
      <c r="P29" t="s">
        <v>188</v>
      </c>
      <c r="Q29" t="s">
        <v>188</v>
      </c>
      <c r="R29" t="s">
        <v>188</v>
      </c>
      <c r="S29" t="s">
        <v>188</v>
      </c>
      <c r="T29" t="s">
        <v>188</v>
      </c>
      <c r="U29" t="s">
        <v>188</v>
      </c>
      <c r="V29" t="s">
        <v>188</v>
      </c>
      <c r="W29" t="s">
        <v>188</v>
      </c>
      <c r="X29" t="s">
        <v>188</v>
      </c>
      <c r="Y29" t="s">
        <v>188</v>
      </c>
      <c r="Z29" t="s">
        <v>188</v>
      </c>
      <c r="AA29" t="s">
        <v>188</v>
      </c>
      <c r="AB29" t="s">
        <v>188</v>
      </c>
      <c r="AC29" t="s">
        <v>188</v>
      </c>
      <c r="AD29" t="s">
        <v>188</v>
      </c>
      <c r="AE29" t="s">
        <v>188</v>
      </c>
      <c r="AF29" t="s">
        <v>188</v>
      </c>
      <c r="AG29" t="s">
        <v>188</v>
      </c>
      <c r="AH29" t="s">
        <v>188</v>
      </c>
      <c r="AI29" t="s">
        <v>188</v>
      </c>
      <c r="AJ29" t="s">
        <v>188</v>
      </c>
      <c r="AK29" t="s">
        <v>188</v>
      </c>
      <c r="AL29" t="s">
        <v>188</v>
      </c>
      <c r="AM29" t="s">
        <v>188</v>
      </c>
      <c r="AN29" t="s">
        <v>188</v>
      </c>
      <c r="AO29" t="s">
        <v>188</v>
      </c>
      <c r="AP29" t="s">
        <v>188</v>
      </c>
      <c r="AQ29" t="s">
        <v>188</v>
      </c>
      <c r="AR29" t="s">
        <v>188</v>
      </c>
      <c r="AS29" t="s">
        <v>188</v>
      </c>
      <c r="AT29" t="s">
        <v>188</v>
      </c>
      <c r="AU29" t="s">
        <v>188</v>
      </c>
      <c r="AV29" t="s">
        <v>188</v>
      </c>
      <c r="AW29" t="s">
        <v>188</v>
      </c>
      <c r="AX29" t="s">
        <v>188</v>
      </c>
      <c r="AY29" t="s">
        <v>188</v>
      </c>
      <c r="AZ29" t="s">
        <v>188</v>
      </c>
      <c r="BA29" t="s">
        <v>188</v>
      </c>
      <c r="BB29" t="s">
        <v>188</v>
      </c>
      <c r="BC29" t="s">
        <v>188</v>
      </c>
      <c r="BD29" t="s">
        <v>188</v>
      </c>
      <c r="BE29" t="s">
        <v>188</v>
      </c>
      <c r="BF29" t="s">
        <v>188</v>
      </c>
      <c r="BG29" t="s">
        <v>188</v>
      </c>
      <c r="BI29" t="str">
        <f t="shared" si="0"/>
        <v>ND</v>
      </c>
      <c r="BJ29" t="e">
        <f t="shared" si="1"/>
        <v>#VALUE!</v>
      </c>
      <c r="BK29" t="e">
        <f t="shared" si="2"/>
        <v>#VALUE!</v>
      </c>
      <c r="BL29" t="e">
        <f t="shared" si="3"/>
        <v>#VALUE!</v>
      </c>
    </row>
    <row r="30" spans="1:64" x14ac:dyDescent="0.25">
      <c r="A30" s="3" t="s">
        <v>209</v>
      </c>
      <c r="B30" t="s">
        <v>188</v>
      </c>
      <c r="C30" t="s">
        <v>188</v>
      </c>
      <c r="D30" t="s">
        <v>188</v>
      </c>
      <c r="E30" t="s">
        <v>188</v>
      </c>
      <c r="F30" t="s">
        <v>188</v>
      </c>
      <c r="G30" t="s">
        <v>188</v>
      </c>
      <c r="H30" t="s">
        <v>188</v>
      </c>
      <c r="I30" t="s">
        <v>188</v>
      </c>
      <c r="J30" t="s">
        <v>188</v>
      </c>
      <c r="K30" t="s">
        <v>188</v>
      </c>
      <c r="L30" t="s">
        <v>188</v>
      </c>
      <c r="M30" t="s">
        <v>188</v>
      </c>
      <c r="N30" t="s">
        <v>188</v>
      </c>
      <c r="O30" t="s">
        <v>188</v>
      </c>
      <c r="P30" t="s">
        <v>188</v>
      </c>
      <c r="Q30" t="s">
        <v>188</v>
      </c>
      <c r="R30" t="s">
        <v>188</v>
      </c>
      <c r="S30" t="s">
        <v>188</v>
      </c>
      <c r="T30" t="s">
        <v>188</v>
      </c>
      <c r="U30" t="s">
        <v>188</v>
      </c>
      <c r="V30" t="s">
        <v>188</v>
      </c>
      <c r="W30" t="s">
        <v>188</v>
      </c>
      <c r="X30" t="s">
        <v>188</v>
      </c>
      <c r="Y30" t="s">
        <v>188</v>
      </c>
      <c r="Z30" t="s">
        <v>188</v>
      </c>
      <c r="AA30" t="s">
        <v>188</v>
      </c>
      <c r="AB30" t="s">
        <v>188</v>
      </c>
      <c r="AC30" t="s">
        <v>188</v>
      </c>
      <c r="AD30" t="s">
        <v>188</v>
      </c>
      <c r="AE30" t="s">
        <v>188</v>
      </c>
      <c r="AF30" t="s">
        <v>188</v>
      </c>
      <c r="AG30" t="s">
        <v>188</v>
      </c>
      <c r="AH30" t="s">
        <v>188</v>
      </c>
      <c r="AI30" t="s">
        <v>188</v>
      </c>
      <c r="AJ30" t="s">
        <v>188</v>
      </c>
      <c r="AK30" t="s">
        <v>188</v>
      </c>
      <c r="AL30" t="s">
        <v>188</v>
      </c>
      <c r="AM30" t="s">
        <v>188</v>
      </c>
      <c r="AN30" t="s">
        <v>188</v>
      </c>
      <c r="AO30" t="s">
        <v>188</v>
      </c>
      <c r="AP30" t="s">
        <v>188</v>
      </c>
      <c r="AQ30" t="s">
        <v>188</v>
      </c>
      <c r="AR30" t="s">
        <v>188</v>
      </c>
      <c r="AS30" t="s">
        <v>188</v>
      </c>
      <c r="AT30" t="s">
        <v>188</v>
      </c>
      <c r="AU30" t="s">
        <v>188</v>
      </c>
      <c r="AV30" t="s">
        <v>188</v>
      </c>
      <c r="AW30" t="s">
        <v>188</v>
      </c>
      <c r="AX30" t="s">
        <v>188</v>
      </c>
      <c r="AY30" t="s">
        <v>188</v>
      </c>
      <c r="AZ30" t="s">
        <v>188</v>
      </c>
      <c r="BA30" t="s">
        <v>188</v>
      </c>
      <c r="BB30" t="s">
        <v>188</v>
      </c>
      <c r="BC30" t="s">
        <v>188</v>
      </c>
      <c r="BD30" t="s">
        <v>188</v>
      </c>
      <c r="BE30" t="s">
        <v>188</v>
      </c>
      <c r="BF30" t="s">
        <v>188</v>
      </c>
      <c r="BG30" t="s">
        <v>188</v>
      </c>
      <c r="BI30" t="str">
        <f t="shared" si="0"/>
        <v>ND</v>
      </c>
      <c r="BJ30" t="e">
        <f t="shared" si="1"/>
        <v>#VALUE!</v>
      </c>
      <c r="BK30" t="e">
        <f t="shared" si="2"/>
        <v>#VALUE!</v>
      </c>
      <c r="BL30" t="e">
        <f t="shared" si="3"/>
        <v>#VALUE!</v>
      </c>
    </row>
    <row r="31" spans="1:64" x14ac:dyDescent="0.25">
      <c r="A31" s="3" t="s">
        <v>210</v>
      </c>
      <c r="B31" t="s">
        <v>188</v>
      </c>
      <c r="C31" t="s">
        <v>188</v>
      </c>
      <c r="D31" t="s">
        <v>188</v>
      </c>
      <c r="E31" t="s">
        <v>188</v>
      </c>
      <c r="F31" t="s">
        <v>188</v>
      </c>
      <c r="G31" t="s">
        <v>188</v>
      </c>
      <c r="H31" t="s">
        <v>188</v>
      </c>
      <c r="I31" t="s">
        <v>188</v>
      </c>
      <c r="J31" t="s">
        <v>188</v>
      </c>
      <c r="K31" t="s">
        <v>188</v>
      </c>
      <c r="L31" t="s">
        <v>188</v>
      </c>
      <c r="M31" t="s">
        <v>188</v>
      </c>
      <c r="N31" t="s">
        <v>188</v>
      </c>
      <c r="O31" t="s">
        <v>188</v>
      </c>
      <c r="P31" t="s">
        <v>188</v>
      </c>
      <c r="Q31" t="s">
        <v>188</v>
      </c>
      <c r="R31" t="s">
        <v>188</v>
      </c>
      <c r="S31" t="s">
        <v>188</v>
      </c>
      <c r="T31" t="s">
        <v>188</v>
      </c>
      <c r="U31" t="s">
        <v>188</v>
      </c>
      <c r="V31" t="s">
        <v>188</v>
      </c>
      <c r="W31" t="s">
        <v>188</v>
      </c>
      <c r="X31" t="s">
        <v>188</v>
      </c>
      <c r="Y31" t="s">
        <v>188</v>
      </c>
      <c r="Z31" t="s">
        <v>188</v>
      </c>
      <c r="AA31" t="s">
        <v>188</v>
      </c>
      <c r="AB31" t="s">
        <v>188</v>
      </c>
      <c r="AC31" t="s">
        <v>188</v>
      </c>
      <c r="AD31" t="s">
        <v>188</v>
      </c>
      <c r="AE31" t="s">
        <v>188</v>
      </c>
      <c r="AF31" t="s">
        <v>188</v>
      </c>
      <c r="AG31" t="s">
        <v>188</v>
      </c>
      <c r="AH31" t="s">
        <v>188</v>
      </c>
      <c r="AI31" t="s">
        <v>188</v>
      </c>
      <c r="AJ31" t="s">
        <v>188</v>
      </c>
      <c r="AK31" t="s">
        <v>188</v>
      </c>
      <c r="AL31" t="s">
        <v>188</v>
      </c>
      <c r="AM31" t="s">
        <v>188</v>
      </c>
      <c r="AN31" t="s">
        <v>188</v>
      </c>
      <c r="AO31" t="s">
        <v>188</v>
      </c>
      <c r="AP31" t="s">
        <v>188</v>
      </c>
      <c r="AQ31" t="s">
        <v>188</v>
      </c>
      <c r="AR31" t="s">
        <v>188</v>
      </c>
      <c r="AS31" t="s">
        <v>188</v>
      </c>
      <c r="AT31" t="s">
        <v>188</v>
      </c>
      <c r="AU31" t="s">
        <v>188</v>
      </c>
      <c r="AV31" t="s">
        <v>188</v>
      </c>
      <c r="AW31" t="s">
        <v>188</v>
      </c>
      <c r="AX31" t="s">
        <v>188</v>
      </c>
      <c r="AY31" t="s">
        <v>188</v>
      </c>
      <c r="AZ31" t="s">
        <v>188</v>
      </c>
      <c r="BA31" t="s">
        <v>188</v>
      </c>
      <c r="BB31" t="s">
        <v>188</v>
      </c>
      <c r="BC31" t="s">
        <v>188</v>
      </c>
      <c r="BD31" t="s">
        <v>188</v>
      </c>
      <c r="BE31" t="s">
        <v>188</v>
      </c>
      <c r="BF31" t="s">
        <v>188</v>
      </c>
      <c r="BG31" t="s">
        <v>188</v>
      </c>
      <c r="BI31" t="str">
        <f t="shared" si="0"/>
        <v>ND</v>
      </c>
      <c r="BJ31" t="e">
        <f t="shared" si="1"/>
        <v>#VALUE!</v>
      </c>
      <c r="BK31" t="e">
        <f t="shared" si="2"/>
        <v>#VALUE!</v>
      </c>
      <c r="BL31" t="e">
        <f t="shared" si="3"/>
        <v>#VALUE!</v>
      </c>
    </row>
    <row r="32" spans="1:64" x14ac:dyDescent="0.25">
      <c r="A32" s="3" t="s">
        <v>211</v>
      </c>
      <c r="B32">
        <v>502992</v>
      </c>
      <c r="C32">
        <v>390649</v>
      </c>
      <c r="D32">
        <v>240645</v>
      </c>
      <c r="E32">
        <v>75392</v>
      </c>
      <c r="F32">
        <v>10128</v>
      </c>
      <c r="G32">
        <v>64484</v>
      </c>
      <c r="H32">
        <v>112343</v>
      </c>
      <c r="I32">
        <v>25859</v>
      </c>
      <c r="J32">
        <v>900</v>
      </c>
      <c r="K32">
        <v>91</v>
      </c>
      <c r="L32">
        <v>0</v>
      </c>
      <c r="M32">
        <v>0</v>
      </c>
      <c r="N32">
        <v>19587</v>
      </c>
      <c r="O32">
        <v>90</v>
      </c>
      <c r="P32">
        <v>18653</v>
      </c>
      <c r="Q32">
        <v>0</v>
      </c>
      <c r="R32">
        <v>844</v>
      </c>
      <c r="S32">
        <v>0</v>
      </c>
      <c r="T32">
        <v>7241</v>
      </c>
      <c r="U32">
        <v>26</v>
      </c>
      <c r="V32">
        <v>7215</v>
      </c>
      <c r="W32">
        <v>489</v>
      </c>
      <c r="X32">
        <v>0</v>
      </c>
      <c r="Y32">
        <v>12078</v>
      </c>
      <c r="Z32">
        <v>2</v>
      </c>
      <c r="AA32">
        <v>0</v>
      </c>
      <c r="AB32">
        <v>41964</v>
      </c>
      <c r="AC32">
        <v>4132</v>
      </c>
      <c r="AD32">
        <v>336682</v>
      </c>
      <c r="AE32">
        <v>187003</v>
      </c>
      <c r="AF32">
        <v>40061</v>
      </c>
      <c r="AG32">
        <v>269</v>
      </c>
      <c r="AH32">
        <v>0</v>
      </c>
      <c r="AI32">
        <v>39792</v>
      </c>
      <c r="AJ32">
        <v>38807</v>
      </c>
      <c r="AK32">
        <v>22183</v>
      </c>
      <c r="AL32">
        <v>3395</v>
      </c>
      <c r="AM32">
        <v>13229</v>
      </c>
      <c r="AN32">
        <v>532</v>
      </c>
      <c r="AO32">
        <v>32316</v>
      </c>
      <c r="AP32">
        <v>20537</v>
      </c>
      <c r="AQ32">
        <v>54750</v>
      </c>
      <c r="AR32">
        <v>149679</v>
      </c>
      <c r="AS32">
        <v>147629</v>
      </c>
      <c r="AT32">
        <v>2050</v>
      </c>
      <c r="AU32">
        <v>315989</v>
      </c>
      <c r="AV32">
        <v>47.368381501647022</v>
      </c>
      <c r="AW32">
        <v>52.691652230843047</v>
      </c>
      <c r="AX32">
        <v>24.959182848226838</v>
      </c>
      <c r="AY32">
        <v>336875</v>
      </c>
      <c r="AZ32">
        <v>224532</v>
      </c>
      <c r="BA32">
        <v>94704</v>
      </c>
      <c r="BB32">
        <v>56673</v>
      </c>
      <c r="BC32">
        <v>8327</v>
      </c>
      <c r="BD32">
        <v>64828</v>
      </c>
      <c r="BE32">
        <v>149872</v>
      </c>
      <c r="BF32">
        <v>1431</v>
      </c>
      <c r="BG32">
        <v>83640</v>
      </c>
      <c r="BI32">
        <f t="shared" si="0"/>
        <v>147629</v>
      </c>
      <c r="BJ32">
        <f t="shared" si="1"/>
        <v>311661.48244872346</v>
      </c>
      <c r="BK32">
        <f t="shared" si="2"/>
        <v>301533.48244872346</v>
      </c>
      <c r="BL32">
        <f t="shared" si="3"/>
        <v>0.48959405370547759</v>
      </c>
    </row>
    <row r="33" spans="1:64" x14ac:dyDescent="0.25">
      <c r="A33" s="3" t="s">
        <v>212</v>
      </c>
      <c r="B33">
        <v>511785</v>
      </c>
      <c r="C33">
        <v>401278</v>
      </c>
      <c r="D33">
        <v>247773</v>
      </c>
      <c r="E33">
        <v>76748</v>
      </c>
      <c r="F33">
        <v>10251</v>
      </c>
      <c r="G33">
        <v>66506</v>
      </c>
      <c r="H33">
        <v>110507</v>
      </c>
      <c r="I33">
        <v>24511</v>
      </c>
      <c r="J33">
        <v>900</v>
      </c>
      <c r="K33">
        <v>84</v>
      </c>
      <c r="L33">
        <v>0</v>
      </c>
      <c r="M33">
        <v>0</v>
      </c>
      <c r="N33">
        <v>18825</v>
      </c>
      <c r="O33">
        <v>138</v>
      </c>
      <c r="P33">
        <v>17862</v>
      </c>
      <c r="Q33">
        <v>0</v>
      </c>
      <c r="R33">
        <v>825</v>
      </c>
      <c r="S33">
        <v>0</v>
      </c>
      <c r="T33">
        <v>5616</v>
      </c>
      <c r="U33">
        <v>27</v>
      </c>
      <c r="V33">
        <v>5589</v>
      </c>
      <c r="W33">
        <v>503</v>
      </c>
      <c r="X33">
        <v>0</v>
      </c>
      <c r="Y33">
        <v>12442</v>
      </c>
      <c r="Z33">
        <v>3</v>
      </c>
      <c r="AA33">
        <v>0</v>
      </c>
      <c r="AB33">
        <v>43434</v>
      </c>
      <c r="AC33">
        <v>4189</v>
      </c>
      <c r="AD33">
        <v>340542</v>
      </c>
      <c r="AE33">
        <v>186986</v>
      </c>
      <c r="AF33">
        <v>41201</v>
      </c>
      <c r="AG33">
        <v>328</v>
      </c>
      <c r="AH33">
        <v>0</v>
      </c>
      <c r="AI33">
        <v>40873</v>
      </c>
      <c r="AJ33">
        <v>38567</v>
      </c>
      <c r="AK33">
        <v>21916</v>
      </c>
      <c r="AL33">
        <v>3265</v>
      </c>
      <c r="AM33">
        <v>13385</v>
      </c>
      <c r="AN33">
        <v>544</v>
      </c>
      <c r="AO33">
        <v>30361</v>
      </c>
      <c r="AP33">
        <v>18812</v>
      </c>
      <c r="AQ33">
        <v>57501</v>
      </c>
      <c r="AR33">
        <v>153556</v>
      </c>
      <c r="AS33">
        <v>151463</v>
      </c>
      <c r="AT33">
        <v>2093</v>
      </c>
      <c r="AU33">
        <v>324799</v>
      </c>
      <c r="AV33">
        <v>47.277175875769167</v>
      </c>
      <c r="AW33">
        <v>51.94687471260827</v>
      </c>
      <c r="AX33">
        <v>24.559015319845273</v>
      </c>
      <c r="AY33">
        <v>339766</v>
      </c>
      <c r="AZ33">
        <v>229259</v>
      </c>
      <c r="BA33">
        <v>96248</v>
      </c>
      <c r="BB33">
        <v>58253</v>
      </c>
      <c r="BC33">
        <v>8532</v>
      </c>
      <c r="BD33">
        <v>66226</v>
      </c>
      <c r="BE33">
        <v>152780</v>
      </c>
      <c r="BF33">
        <v>1444</v>
      </c>
      <c r="BG33">
        <v>85201</v>
      </c>
      <c r="BI33">
        <f t="shared" si="0"/>
        <v>151463</v>
      </c>
      <c r="BJ33">
        <f t="shared" si="1"/>
        <v>320372.35133926198</v>
      </c>
      <c r="BK33">
        <f t="shared" si="2"/>
        <v>310121.35133926198</v>
      </c>
      <c r="BL33">
        <f t="shared" si="3"/>
        <v>0.48839913584119765</v>
      </c>
    </row>
    <row r="34" spans="1:64" x14ac:dyDescent="0.25">
      <c r="A34" s="3" t="s">
        <v>213</v>
      </c>
      <c r="B34">
        <v>513888</v>
      </c>
      <c r="C34">
        <v>403419</v>
      </c>
      <c r="D34">
        <v>249164</v>
      </c>
      <c r="E34">
        <v>78421</v>
      </c>
      <c r="F34">
        <v>10452</v>
      </c>
      <c r="G34">
        <v>65382</v>
      </c>
      <c r="H34">
        <v>110469</v>
      </c>
      <c r="I34">
        <v>25850</v>
      </c>
      <c r="J34">
        <v>900</v>
      </c>
      <c r="K34">
        <v>102</v>
      </c>
      <c r="L34">
        <v>0</v>
      </c>
      <c r="M34">
        <v>0</v>
      </c>
      <c r="N34">
        <v>17555</v>
      </c>
      <c r="O34">
        <v>432</v>
      </c>
      <c r="P34">
        <v>16635</v>
      </c>
      <c r="Q34">
        <v>0</v>
      </c>
      <c r="R34">
        <v>488</v>
      </c>
      <c r="S34">
        <v>0</v>
      </c>
      <c r="T34">
        <v>6172</v>
      </c>
      <c r="U34">
        <v>28</v>
      </c>
      <c r="V34">
        <v>6144</v>
      </c>
      <c r="W34">
        <v>527</v>
      </c>
      <c r="X34">
        <v>0</v>
      </c>
      <c r="Y34">
        <v>13002</v>
      </c>
      <c r="Z34">
        <v>3</v>
      </c>
      <c r="AA34">
        <v>0</v>
      </c>
      <c r="AB34">
        <v>42254</v>
      </c>
      <c r="AC34">
        <v>4104</v>
      </c>
      <c r="AD34">
        <v>349990</v>
      </c>
      <c r="AE34">
        <v>190235</v>
      </c>
      <c r="AF34">
        <v>42647</v>
      </c>
      <c r="AG34">
        <v>304</v>
      </c>
      <c r="AH34">
        <v>0</v>
      </c>
      <c r="AI34">
        <v>42343</v>
      </c>
      <c r="AJ34">
        <v>38123</v>
      </c>
      <c r="AK34">
        <v>21494</v>
      </c>
      <c r="AL34">
        <v>3369</v>
      </c>
      <c r="AM34">
        <v>13260</v>
      </c>
      <c r="AN34">
        <v>558</v>
      </c>
      <c r="AO34">
        <v>28227</v>
      </c>
      <c r="AP34">
        <v>16610</v>
      </c>
      <c r="AQ34">
        <v>64070</v>
      </c>
      <c r="AR34">
        <v>159755</v>
      </c>
      <c r="AS34">
        <v>157607</v>
      </c>
      <c r="AT34">
        <v>2148</v>
      </c>
      <c r="AU34">
        <v>323653</v>
      </c>
      <c r="AV34">
        <v>49.359972138290622</v>
      </c>
      <c r="AW34">
        <v>50.558622587108047</v>
      </c>
      <c r="AX34">
        <v>24.955722022500041</v>
      </c>
      <c r="AY34">
        <v>341251</v>
      </c>
      <c r="AZ34">
        <v>230782</v>
      </c>
      <c r="BA34">
        <v>97730</v>
      </c>
      <c r="BB34">
        <v>59914</v>
      </c>
      <c r="BC34">
        <v>8767</v>
      </c>
      <c r="BD34">
        <v>64371</v>
      </c>
      <c r="BE34">
        <v>151016</v>
      </c>
      <c r="BF34">
        <v>1457</v>
      </c>
      <c r="BG34">
        <v>86779</v>
      </c>
      <c r="BI34">
        <f t="shared" si="0"/>
        <v>157607</v>
      </c>
      <c r="BJ34">
        <f t="shared" si="1"/>
        <v>319301.23371714301</v>
      </c>
      <c r="BK34">
        <f t="shared" si="2"/>
        <v>308849.23371714301</v>
      </c>
      <c r="BL34">
        <f t="shared" si="3"/>
        <v>0.5103040020631654</v>
      </c>
    </row>
    <row r="35" spans="1:64" x14ac:dyDescent="0.25">
      <c r="A35" s="3" t="s">
        <v>214</v>
      </c>
      <c r="B35">
        <v>519671</v>
      </c>
      <c r="C35">
        <v>403915</v>
      </c>
      <c r="D35">
        <v>248233</v>
      </c>
      <c r="E35">
        <v>78826</v>
      </c>
      <c r="F35">
        <v>10740</v>
      </c>
      <c r="G35">
        <v>66117</v>
      </c>
      <c r="H35">
        <v>115756</v>
      </c>
      <c r="I35">
        <v>26398</v>
      </c>
      <c r="J35">
        <v>900</v>
      </c>
      <c r="K35">
        <v>98</v>
      </c>
      <c r="L35">
        <v>0</v>
      </c>
      <c r="M35">
        <v>0</v>
      </c>
      <c r="N35">
        <v>18007</v>
      </c>
      <c r="O35">
        <v>411</v>
      </c>
      <c r="P35">
        <v>17018</v>
      </c>
      <c r="Q35">
        <v>0</v>
      </c>
      <c r="R35">
        <v>578</v>
      </c>
      <c r="S35">
        <v>0</v>
      </c>
      <c r="T35">
        <v>6276</v>
      </c>
      <c r="U35">
        <v>29</v>
      </c>
      <c r="V35">
        <v>6247</v>
      </c>
      <c r="W35">
        <v>538</v>
      </c>
      <c r="X35">
        <v>0</v>
      </c>
      <c r="Y35">
        <v>13289</v>
      </c>
      <c r="Z35">
        <v>3</v>
      </c>
      <c r="AA35">
        <v>0</v>
      </c>
      <c r="AB35">
        <v>46001</v>
      </c>
      <c r="AC35">
        <v>4246</v>
      </c>
      <c r="AD35">
        <v>354192</v>
      </c>
      <c r="AE35">
        <v>195100</v>
      </c>
      <c r="AF35">
        <v>43816</v>
      </c>
      <c r="AG35">
        <v>346</v>
      </c>
      <c r="AH35">
        <v>0</v>
      </c>
      <c r="AI35">
        <v>43470</v>
      </c>
      <c r="AJ35">
        <v>38711</v>
      </c>
      <c r="AK35">
        <v>21955</v>
      </c>
      <c r="AL35">
        <v>3506</v>
      </c>
      <c r="AM35">
        <v>13250</v>
      </c>
      <c r="AN35">
        <v>567</v>
      </c>
      <c r="AO35">
        <v>30753</v>
      </c>
      <c r="AP35">
        <v>17238</v>
      </c>
      <c r="AQ35">
        <v>64015</v>
      </c>
      <c r="AR35">
        <v>159092</v>
      </c>
      <c r="AS35">
        <v>156907</v>
      </c>
      <c r="AT35">
        <v>2185</v>
      </c>
      <c r="AU35">
        <v>324571</v>
      </c>
      <c r="AV35">
        <v>49.016043629945592</v>
      </c>
      <c r="AW35">
        <v>51.874010868672784</v>
      </c>
      <c r="AX35">
        <v>25.42658779999136</v>
      </c>
      <c r="AY35">
        <v>350031</v>
      </c>
      <c r="AZ35">
        <v>234275</v>
      </c>
      <c r="BA35">
        <v>99229</v>
      </c>
      <c r="BB35">
        <v>61025</v>
      </c>
      <c r="BC35">
        <v>9035</v>
      </c>
      <c r="BD35">
        <v>64986</v>
      </c>
      <c r="BE35">
        <v>154931</v>
      </c>
      <c r="BF35">
        <v>1471</v>
      </c>
      <c r="BG35">
        <v>88366</v>
      </c>
      <c r="BI35">
        <f t="shared" si="0"/>
        <v>156907</v>
      </c>
      <c r="BJ35">
        <f t="shared" si="1"/>
        <v>320113.55544032546</v>
      </c>
      <c r="BK35">
        <f t="shared" si="2"/>
        <v>309373.55544032546</v>
      </c>
      <c r="BL35">
        <f t="shared" si="3"/>
        <v>0.50717650956519944</v>
      </c>
    </row>
    <row r="36" spans="1:64" x14ac:dyDescent="0.25">
      <c r="A36" s="3" t="s">
        <v>215</v>
      </c>
      <c r="B36">
        <v>527493</v>
      </c>
      <c r="C36">
        <v>408849</v>
      </c>
      <c r="D36">
        <v>251382</v>
      </c>
      <c r="E36">
        <v>79753</v>
      </c>
      <c r="F36">
        <v>11026</v>
      </c>
      <c r="G36">
        <v>66688</v>
      </c>
      <c r="H36">
        <v>118644</v>
      </c>
      <c r="I36">
        <v>26641</v>
      </c>
      <c r="J36">
        <v>900</v>
      </c>
      <c r="K36">
        <v>75</v>
      </c>
      <c r="L36">
        <v>0</v>
      </c>
      <c r="M36">
        <v>0</v>
      </c>
      <c r="N36">
        <v>18655</v>
      </c>
      <c r="O36">
        <v>195</v>
      </c>
      <c r="P36">
        <v>17647</v>
      </c>
      <c r="Q36">
        <v>0</v>
      </c>
      <c r="R36">
        <v>813</v>
      </c>
      <c r="S36">
        <v>0</v>
      </c>
      <c r="T36">
        <v>7081</v>
      </c>
      <c r="U36">
        <v>30</v>
      </c>
      <c r="V36">
        <v>7051</v>
      </c>
      <c r="W36">
        <v>555</v>
      </c>
      <c r="X36">
        <v>0</v>
      </c>
      <c r="Y36">
        <v>13706</v>
      </c>
      <c r="Z36">
        <v>3</v>
      </c>
      <c r="AA36">
        <v>0</v>
      </c>
      <c r="AB36">
        <v>45866</v>
      </c>
      <c r="AC36">
        <v>5162</v>
      </c>
      <c r="AD36">
        <v>338642</v>
      </c>
      <c r="AE36">
        <v>189787</v>
      </c>
      <c r="AF36">
        <v>44828</v>
      </c>
      <c r="AG36">
        <v>331</v>
      </c>
      <c r="AH36">
        <v>0</v>
      </c>
      <c r="AI36">
        <v>44497</v>
      </c>
      <c r="AJ36">
        <v>40270</v>
      </c>
      <c r="AK36">
        <v>22979</v>
      </c>
      <c r="AL36">
        <v>3827</v>
      </c>
      <c r="AM36">
        <v>13464</v>
      </c>
      <c r="AN36">
        <v>579</v>
      </c>
      <c r="AO36">
        <v>33077</v>
      </c>
      <c r="AP36">
        <v>17381</v>
      </c>
      <c r="AQ36">
        <v>53652</v>
      </c>
      <c r="AR36">
        <v>148855</v>
      </c>
      <c r="AS36">
        <v>146628</v>
      </c>
      <c r="AT36">
        <v>2227</v>
      </c>
      <c r="AU36">
        <v>337706</v>
      </c>
      <c r="AV36">
        <v>44.078337799684611</v>
      </c>
      <c r="AW36">
        <v>57.168200224773322</v>
      </c>
      <c r="AX36">
        <v>25.19879240907564</v>
      </c>
      <c r="AY36">
        <v>357338</v>
      </c>
      <c r="AZ36">
        <v>238694</v>
      </c>
      <c r="BA36">
        <v>100885</v>
      </c>
      <c r="BB36">
        <v>62435</v>
      </c>
      <c r="BC36">
        <v>9339</v>
      </c>
      <c r="BD36">
        <v>66035</v>
      </c>
      <c r="BE36">
        <v>167551</v>
      </c>
      <c r="BF36">
        <v>1485</v>
      </c>
      <c r="BG36">
        <v>90023</v>
      </c>
      <c r="BI36">
        <f t="shared" si="0"/>
        <v>146628</v>
      </c>
      <c r="BJ36">
        <f t="shared" si="1"/>
        <v>332653.19728333573</v>
      </c>
      <c r="BK36">
        <f t="shared" si="2"/>
        <v>321627.19728333573</v>
      </c>
      <c r="BL36">
        <f t="shared" si="3"/>
        <v>0.45589428144917998</v>
      </c>
    </row>
    <row r="37" spans="1:64" x14ac:dyDescent="0.25">
      <c r="A37" s="3" t="s">
        <v>216</v>
      </c>
      <c r="B37">
        <v>530013</v>
      </c>
      <c r="C37">
        <v>412999</v>
      </c>
      <c r="D37">
        <v>252850</v>
      </c>
      <c r="E37">
        <v>81384</v>
      </c>
      <c r="F37">
        <v>11415</v>
      </c>
      <c r="G37">
        <v>67350</v>
      </c>
      <c r="H37">
        <v>117014</v>
      </c>
      <c r="I37">
        <v>23589</v>
      </c>
      <c r="J37">
        <v>900</v>
      </c>
      <c r="K37">
        <v>102</v>
      </c>
      <c r="L37">
        <v>0</v>
      </c>
      <c r="M37">
        <v>0</v>
      </c>
      <c r="N37">
        <v>19241</v>
      </c>
      <c r="O37">
        <v>212</v>
      </c>
      <c r="P37">
        <v>18164</v>
      </c>
      <c r="Q37">
        <v>0</v>
      </c>
      <c r="R37">
        <v>865</v>
      </c>
      <c r="S37">
        <v>0</v>
      </c>
      <c r="T37">
        <v>6411</v>
      </c>
      <c r="U37">
        <v>31</v>
      </c>
      <c r="V37">
        <v>6380</v>
      </c>
      <c r="W37">
        <v>570</v>
      </c>
      <c r="X37">
        <v>0</v>
      </c>
      <c r="Y37">
        <v>14065</v>
      </c>
      <c r="Z37">
        <v>3</v>
      </c>
      <c r="AA37">
        <v>0</v>
      </c>
      <c r="AB37">
        <v>46828</v>
      </c>
      <c r="AC37">
        <v>5305</v>
      </c>
      <c r="AD37">
        <v>329786</v>
      </c>
      <c r="AE37">
        <v>184439</v>
      </c>
      <c r="AF37">
        <v>45627</v>
      </c>
      <c r="AG37">
        <v>370</v>
      </c>
      <c r="AH37">
        <v>0</v>
      </c>
      <c r="AI37">
        <v>45257</v>
      </c>
      <c r="AJ37">
        <v>40877</v>
      </c>
      <c r="AK37">
        <v>23076</v>
      </c>
      <c r="AL37">
        <v>4046</v>
      </c>
      <c r="AM37">
        <v>13756</v>
      </c>
      <c r="AN37">
        <v>596</v>
      </c>
      <c r="AO37">
        <v>31088</v>
      </c>
      <c r="AP37">
        <v>16007</v>
      </c>
      <c r="AQ37">
        <v>50244</v>
      </c>
      <c r="AR37">
        <v>145347</v>
      </c>
      <c r="AS37">
        <v>143052</v>
      </c>
      <c r="AT37">
        <v>2295</v>
      </c>
      <c r="AU37">
        <v>345574</v>
      </c>
      <c r="AV37">
        <v>42.059627477582048</v>
      </c>
      <c r="AW37">
        <v>59.51568102946819</v>
      </c>
      <c r="AX37">
        <v>25.032073731740287</v>
      </c>
      <c r="AY37">
        <v>360734</v>
      </c>
      <c r="AZ37">
        <v>243720</v>
      </c>
      <c r="BA37">
        <v>102690</v>
      </c>
      <c r="BB37">
        <v>63998</v>
      </c>
      <c r="BC37">
        <v>9666</v>
      </c>
      <c r="BD37">
        <v>67366</v>
      </c>
      <c r="BE37">
        <v>176295</v>
      </c>
      <c r="BF37">
        <v>1500</v>
      </c>
      <c r="BG37">
        <v>91734</v>
      </c>
      <c r="BI37">
        <f t="shared" si="0"/>
        <v>143052</v>
      </c>
      <c r="BJ37">
        <f t="shared" si="1"/>
        <v>340117.13507507241</v>
      </c>
      <c r="BK37">
        <f t="shared" si="2"/>
        <v>328702.13507507241</v>
      </c>
      <c r="BL37">
        <f t="shared" si="3"/>
        <v>0.43520252756292044</v>
      </c>
    </row>
    <row r="38" spans="1:64" x14ac:dyDescent="0.25">
      <c r="A38" s="3" t="s">
        <v>217</v>
      </c>
      <c r="B38">
        <v>536943</v>
      </c>
      <c r="C38">
        <v>419306</v>
      </c>
      <c r="D38">
        <v>255579</v>
      </c>
      <c r="E38">
        <v>83412</v>
      </c>
      <c r="F38">
        <v>11756</v>
      </c>
      <c r="G38">
        <v>68559</v>
      </c>
      <c r="H38">
        <v>117637</v>
      </c>
      <c r="I38">
        <v>25710</v>
      </c>
      <c r="J38">
        <v>900</v>
      </c>
      <c r="K38">
        <v>74</v>
      </c>
      <c r="L38">
        <v>0</v>
      </c>
      <c r="M38">
        <v>0</v>
      </c>
      <c r="N38">
        <v>17581</v>
      </c>
      <c r="O38">
        <v>194</v>
      </c>
      <c r="P38">
        <v>16454</v>
      </c>
      <c r="Q38">
        <v>0</v>
      </c>
      <c r="R38">
        <v>933</v>
      </c>
      <c r="S38">
        <v>0</v>
      </c>
      <c r="T38">
        <v>6777</v>
      </c>
      <c r="U38">
        <v>32</v>
      </c>
      <c r="V38">
        <v>6745</v>
      </c>
      <c r="W38">
        <v>586</v>
      </c>
      <c r="X38">
        <v>0</v>
      </c>
      <c r="Y38">
        <v>14472</v>
      </c>
      <c r="Z38">
        <v>3</v>
      </c>
      <c r="AA38">
        <v>0</v>
      </c>
      <c r="AB38">
        <v>46126</v>
      </c>
      <c r="AC38">
        <v>5408</v>
      </c>
      <c r="AD38">
        <v>312266</v>
      </c>
      <c r="AE38">
        <v>176136</v>
      </c>
      <c r="AF38">
        <v>46567</v>
      </c>
      <c r="AG38">
        <v>297</v>
      </c>
      <c r="AH38">
        <v>0</v>
      </c>
      <c r="AI38">
        <v>46270</v>
      </c>
      <c r="AJ38">
        <v>40787</v>
      </c>
      <c r="AK38">
        <v>22710</v>
      </c>
      <c r="AL38">
        <v>4381</v>
      </c>
      <c r="AM38">
        <v>13696</v>
      </c>
      <c r="AN38">
        <v>602</v>
      </c>
      <c r="AO38">
        <v>31407</v>
      </c>
      <c r="AP38">
        <v>15201</v>
      </c>
      <c r="AQ38">
        <v>41572</v>
      </c>
      <c r="AR38">
        <v>136130</v>
      </c>
      <c r="AS38">
        <v>133816</v>
      </c>
      <c r="AT38">
        <v>2314</v>
      </c>
      <c r="AU38">
        <v>360807</v>
      </c>
      <c r="AV38">
        <v>37.729267646022073</v>
      </c>
      <c r="AW38">
        <v>64.169424007335451</v>
      </c>
      <c r="AX38">
        <v>24.210653730638342</v>
      </c>
      <c r="AY38">
        <v>365282</v>
      </c>
      <c r="AZ38">
        <v>247645</v>
      </c>
      <c r="BA38">
        <v>104641</v>
      </c>
      <c r="BB38">
        <v>65500</v>
      </c>
      <c r="BC38">
        <v>10015</v>
      </c>
      <c r="BD38">
        <v>67489</v>
      </c>
      <c r="BE38">
        <v>189146</v>
      </c>
      <c r="BF38">
        <v>1515</v>
      </c>
      <c r="BG38">
        <v>93503</v>
      </c>
      <c r="BI38">
        <f t="shared" si="0"/>
        <v>133816</v>
      </c>
      <c r="BJ38">
        <f t="shared" si="1"/>
        <v>354674.25780820497</v>
      </c>
      <c r="BK38">
        <f t="shared" si="2"/>
        <v>342918.25780820497</v>
      </c>
      <c r="BL38">
        <f t="shared" si="3"/>
        <v>0.39022710792740473</v>
      </c>
    </row>
    <row r="39" spans="1:64" x14ac:dyDescent="0.25">
      <c r="A39" s="3" t="s">
        <v>218</v>
      </c>
      <c r="B39">
        <v>547448</v>
      </c>
      <c r="C39">
        <v>425815</v>
      </c>
      <c r="D39">
        <v>258630</v>
      </c>
      <c r="E39">
        <v>85511</v>
      </c>
      <c r="F39">
        <v>12095</v>
      </c>
      <c r="G39">
        <v>69579</v>
      </c>
      <c r="H39">
        <v>121633</v>
      </c>
      <c r="I39">
        <v>25865</v>
      </c>
      <c r="J39">
        <v>900</v>
      </c>
      <c r="K39">
        <v>85</v>
      </c>
      <c r="L39">
        <v>0</v>
      </c>
      <c r="M39">
        <v>0</v>
      </c>
      <c r="N39">
        <v>19467</v>
      </c>
      <c r="O39">
        <v>214</v>
      </c>
      <c r="P39">
        <v>18232</v>
      </c>
      <c r="Q39">
        <v>0</v>
      </c>
      <c r="R39">
        <v>1021</v>
      </c>
      <c r="S39">
        <v>0</v>
      </c>
      <c r="T39">
        <v>6697</v>
      </c>
      <c r="U39">
        <v>32</v>
      </c>
      <c r="V39">
        <v>6665</v>
      </c>
      <c r="W39">
        <v>599</v>
      </c>
      <c r="X39">
        <v>0</v>
      </c>
      <c r="Y39">
        <v>14825</v>
      </c>
      <c r="Z39">
        <v>3</v>
      </c>
      <c r="AA39">
        <v>0</v>
      </c>
      <c r="AB39">
        <v>47561</v>
      </c>
      <c r="AC39">
        <v>5631</v>
      </c>
      <c r="AD39">
        <v>307979</v>
      </c>
      <c r="AE39">
        <v>176328</v>
      </c>
      <c r="AF39">
        <v>47147</v>
      </c>
      <c r="AG39">
        <v>347</v>
      </c>
      <c r="AH39">
        <v>0</v>
      </c>
      <c r="AI39">
        <v>46800</v>
      </c>
      <c r="AJ39">
        <v>41191</v>
      </c>
      <c r="AK39">
        <v>23000</v>
      </c>
      <c r="AL39">
        <v>4430</v>
      </c>
      <c r="AM39">
        <v>13761</v>
      </c>
      <c r="AN39">
        <v>619</v>
      </c>
      <c r="AO39">
        <v>32222</v>
      </c>
      <c r="AP39">
        <v>17399</v>
      </c>
      <c r="AQ39">
        <v>37750</v>
      </c>
      <c r="AR39">
        <v>131651</v>
      </c>
      <c r="AS39">
        <v>129274</v>
      </c>
      <c r="AT39">
        <v>2377</v>
      </c>
      <c r="AU39">
        <v>371120</v>
      </c>
      <c r="AV39">
        <v>35.47395028110099</v>
      </c>
      <c r="AW39">
        <v>67.100199692269484</v>
      </c>
      <c r="AX39">
        <v>23.80309147735516</v>
      </c>
      <c r="AY39">
        <v>374145</v>
      </c>
      <c r="AZ39">
        <v>252512</v>
      </c>
      <c r="BA39">
        <v>106615</v>
      </c>
      <c r="BB39">
        <v>67082</v>
      </c>
      <c r="BC39">
        <v>10366</v>
      </c>
      <c r="BD39">
        <v>68449</v>
      </c>
      <c r="BE39">
        <v>197817</v>
      </c>
      <c r="BF39">
        <v>1530</v>
      </c>
      <c r="BG39">
        <v>95283</v>
      </c>
      <c r="BI39">
        <f t="shared" si="0"/>
        <v>129274</v>
      </c>
      <c r="BJ39">
        <f t="shared" si="1"/>
        <v>364419.52186213579</v>
      </c>
      <c r="BK39">
        <f t="shared" si="2"/>
        <v>352324.52186213579</v>
      </c>
      <c r="BL39">
        <f t="shared" si="3"/>
        <v>0.36691740704493109</v>
      </c>
    </row>
    <row r="40" spans="1:64" x14ac:dyDescent="0.25">
      <c r="A40" s="3" t="s">
        <v>219</v>
      </c>
      <c r="B40">
        <v>549515</v>
      </c>
      <c r="C40">
        <v>427038</v>
      </c>
      <c r="D40">
        <v>259102</v>
      </c>
      <c r="E40">
        <v>86913</v>
      </c>
      <c r="F40">
        <v>12393</v>
      </c>
      <c r="G40">
        <v>68631</v>
      </c>
      <c r="H40">
        <v>122477</v>
      </c>
      <c r="I40">
        <v>26550</v>
      </c>
      <c r="J40">
        <v>900</v>
      </c>
      <c r="K40">
        <v>114</v>
      </c>
      <c r="L40">
        <v>0</v>
      </c>
      <c r="M40">
        <v>0</v>
      </c>
      <c r="N40">
        <v>20449</v>
      </c>
      <c r="O40">
        <v>204</v>
      </c>
      <c r="P40">
        <v>19240</v>
      </c>
      <c r="Q40">
        <v>0</v>
      </c>
      <c r="R40">
        <v>1005</v>
      </c>
      <c r="S40">
        <v>0</v>
      </c>
      <c r="T40">
        <v>7341</v>
      </c>
      <c r="U40">
        <v>32</v>
      </c>
      <c r="V40">
        <v>7309</v>
      </c>
      <c r="W40">
        <v>611</v>
      </c>
      <c r="X40">
        <v>0</v>
      </c>
      <c r="Y40">
        <v>15124</v>
      </c>
      <c r="Z40">
        <v>3</v>
      </c>
      <c r="AA40">
        <v>0</v>
      </c>
      <c r="AB40">
        <v>45021</v>
      </c>
      <c r="AC40">
        <v>6364</v>
      </c>
      <c r="AD40">
        <v>340169</v>
      </c>
      <c r="AE40">
        <v>193653</v>
      </c>
      <c r="AF40">
        <v>48414</v>
      </c>
      <c r="AG40">
        <v>402</v>
      </c>
      <c r="AH40">
        <v>0</v>
      </c>
      <c r="AI40">
        <v>48012</v>
      </c>
      <c r="AJ40">
        <v>40838</v>
      </c>
      <c r="AK40">
        <v>22417</v>
      </c>
      <c r="AL40">
        <v>4279</v>
      </c>
      <c r="AM40">
        <v>14142</v>
      </c>
      <c r="AN40">
        <v>632</v>
      </c>
      <c r="AO40">
        <v>32800</v>
      </c>
      <c r="AP40">
        <v>17986</v>
      </c>
      <c r="AQ40">
        <v>52983</v>
      </c>
      <c r="AR40">
        <v>146516</v>
      </c>
      <c r="AS40">
        <v>144082</v>
      </c>
      <c r="AT40">
        <v>2434</v>
      </c>
      <c r="AU40">
        <v>355862</v>
      </c>
      <c r="AV40">
        <v>41.172096528337647</v>
      </c>
      <c r="AW40">
        <v>60.915906607060514</v>
      </c>
      <c r="AX40">
        <v>25.080355869370958</v>
      </c>
      <c r="AY40">
        <v>377642</v>
      </c>
      <c r="AZ40">
        <v>255165</v>
      </c>
      <c r="BA40">
        <v>108517</v>
      </c>
      <c r="BB40">
        <v>68518</v>
      </c>
      <c r="BC40">
        <v>10712</v>
      </c>
      <c r="BD40">
        <v>67418</v>
      </c>
      <c r="BE40">
        <v>183989</v>
      </c>
      <c r="BF40">
        <v>1544</v>
      </c>
      <c r="BG40">
        <v>97053</v>
      </c>
      <c r="BI40">
        <f t="shared" si="0"/>
        <v>144082</v>
      </c>
      <c r="BJ40">
        <f t="shared" si="1"/>
        <v>349950.60283323738</v>
      </c>
      <c r="BK40">
        <f t="shared" si="2"/>
        <v>337557.60283323738</v>
      </c>
      <c r="BL40">
        <f t="shared" si="3"/>
        <v>0.42683677923610691</v>
      </c>
    </row>
    <row r="41" spans="1:64" x14ac:dyDescent="0.25">
      <c r="A41" s="3" t="s">
        <v>220</v>
      </c>
      <c r="B41">
        <v>548195</v>
      </c>
      <c r="C41">
        <v>429994</v>
      </c>
      <c r="D41">
        <v>260326</v>
      </c>
      <c r="E41">
        <v>88667</v>
      </c>
      <c r="F41">
        <v>12812</v>
      </c>
      <c r="G41">
        <v>68189</v>
      </c>
      <c r="H41">
        <v>118201</v>
      </c>
      <c r="I41">
        <v>23706</v>
      </c>
      <c r="J41">
        <v>950</v>
      </c>
      <c r="K41">
        <v>115</v>
      </c>
      <c r="L41">
        <v>0</v>
      </c>
      <c r="M41">
        <v>0</v>
      </c>
      <c r="N41">
        <v>19162</v>
      </c>
      <c r="O41">
        <v>312</v>
      </c>
      <c r="P41">
        <v>17887</v>
      </c>
      <c r="Q41">
        <v>0</v>
      </c>
      <c r="R41">
        <v>963</v>
      </c>
      <c r="S41">
        <v>0</v>
      </c>
      <c r="T41">
        <v>6453</v>
      </c>
      <c r="U41">
        <v>32</v>
      </c>
      <c r="V41">
        <v>6421</v>
      </c>
      <c r="W41">
        <v>623</v>
      </c>
      <c r="X41">
        <v>0</v>
      </c>
      <c r="Y41">
        <v>15408</v>
      </c>
      <c r="Z41">
        <v>3</v>
      </c>
      <c r="AA41">
        <v>0</v>
      </c>
      <c r="AB41">
        <v>45279</v>
      </c>
      <c r="AC41">
        <v>6502</v>
      </c>
      <c r="AD41">
        <v>358838</v>
      </c>
      <c r="AE41">
        <v>200094</v>
      </c>
      <c r="AF41">
        <v>49314</v>
      </c>
      <c r="AG41">
        <v>525</v>
      </c>
      <c r="AH41">
        <v>0</v>
      </c>
      <c r="AI41">
        <v>48789</v>
      </c>
      <c r="AJ41">
        <v>40852</v>
      </c>
      <c r="AK41">
        <v>22094</v>
      </c>
      <c r="AL41">
        <v>4340</v>
      </c>
      <c r="AM41">
        <v>14419</v>
      </c>
      <c r="AN41">
        <v>646</v>
      </c>
      <c r="AO41">
        <v>30154</v>
      </c>
      <c r="AP41">
        <v>14340</v>
      </c>
      <c r="AQ41">
        <v>64788</v>
      </c>
      <c r="AR41">
        <v>158744</v>
      </c>
      <c r="AS41">
        <v>156255</v>
      </c>
      <c r="AT41">
        <v>2489</v>
      </c>
      <c r="AU41">
        <v>348101</v>
      </c>
      <c r="AV41">
        <v>45.602841588162704</v>
      </c>
      <c r="AW41">
        <v>56.799492939819515</v>
      </c>
      <c r="AX41">
        <v>25.902182788225552</v>
      </c>
      <c r="AY41">
        <v>376740</v>
      </c>
      <c r="AZ41">
        <v>258539</v>
      </c>
      <c r="BA41">
        <v>110300</v>
      </c>
      <c r="BB41">
        <v>69779</v>
      </c>
      <c r="BC41">
        <v>11053</v>
      </c>
      <c r="BD41">
        <v>67407</v>
      </c>
      <c r="BE41">
        <v>176646</v>
      </c>
      <c r="BF41">
        <v>1558</v>
      </c>
      <c r="BG41">
        <v>98766</v>
      </c>
      <c r="BI41">
        <f t="shared" si="0"/>
        <v>156255</v>
      </c>
      <c r="BJ41">
        <f t="shared" si="1"/>
        <v>342643.12169652095</v>
      </c>
      <c r="BK41">
        <f t="shared" si="2"/>
        <v>329831.12169652095</v>
      </c>
      <c r="BL41">
        <f t="shared" si="3"/>
        <v>0.47374243884654071</v>
      </c>
    </row>
    <row r="42" spans="1:64" x14ac:dyDescent="0.25">
      <c r="A42" s="3" t="s">
        <v>221</v>
      </c>
      <c r="B42">
        <v>550327</v>
      </c>
      <c r="C42">
        <v>432658</v>
      </c>
      <c r="D42">
        <v>261677</v>
      </c>
      <c r="E42">
        <v>90371</v>
      </c>
      <c r="F42">
        <v>13084</v>
      </c>
      <c r="G42">
        <v>67526</v>
      </c>
      <c r="H42">
        <v>117669</v>
      </c>
      <c r="I42">
        <v>25354</v>
      </c>
      <c r="J42">
        <v>1000</v>
      </c>
      <c r="K42">
        <v>128</v>
      </c>
      <c r="L42">
        <v>0</v>
      </c>
      <c r="M42">
        <v>0</v>
      </c>
      <c r="N42">
        <v>16134</v>
      </c>
      <c r="O42">
        <v>338</v>
      </c>
      <c r="P42">
        <v>14874</v>
      </c>
      <c r="Q42">
        <v>0</v>
      </c>
      <c r="R42">
        <v>922</v>
      </c>
      <c r="S42">
        <v>0</v>
      </c>
      <c r="T42">
        <v>6862</v>
      </c>
      <c r="U42">
        <v>32</v>
      </c>
      <c r="V42">
        <v>6830</v>
      </c>
      <c r="W42">
        <v>639</v>
      </c>
      <c r="X42">
        <v>0</v>
      </c>
      <c r="Y42">
        <v>15801</v>
      </c>
      <c r="Z42">
        <v>3</v>
      </c>
      <c r="AA42">
        <v>0</v>
      </c>
      <c r="AB42">
        <v>45273</v>
      </c>
      <c r="AC42">
        <v>6475</v>
      </c>
      <c r="AD42">
        <v>389088</v>
      </c>
      <c r="AE42">
        <v>213979</v>
      </c>
      <c r="AF42">
        <v>50208</v>
      </c>
      <c r="AG42">
        <v>484</v>
      </c>
      <c r="AH42">
        <v>0</v>
      </c>
      <c r="AI42">
        <v>49724</v>
      </c>
      <c r="AJ42">
        <v>39943</v>
      </c>
      <c r="AK42">
        <v>21445</v>
      </c>
      <c r="AL42">
        <v>4213</v>
      </c>
      <c r="AM42">
        <v>14285</v>
      </c>
      <c r="AN42">
        <v>667</v>
      </c>
      <c r="AO42">
        <v>30197</v>
      </c>
      <c r="AP42">
        <v>11324</v>
      </c>
      <c r="AQ42">
        <v>81640</v>
      </c>
      <c r="AR42">
        <v>175109</v>
      </c>
      <c r="AS42">
        <v>172550</v>
      </c>
      <c r="AT42">
        <v>2559</v>
      </c>
      <c r="AU42">
        <v>336348</v>
      </c>
      <c r="AV42">
        <v>52.06181277549743</v>
      </c>
      <c r="AW42">
        <v>51.482958446545709</v>
      </c>
      <c r="AX42">
        <v>26.802961437727767</v>
      </c>
      <c r="AY42">
        <v>377786</v>
      </c>
      <c r="AZ42">
        <v>260117</v>
      </c>
      <c r="BA42">
        <v>111969</v>
      </c>
      <c r="BB42">
        <v>70984</v>
      </c>
      <c r="BC42">
        <v>11381</v>
      </c>
      <c r="BD42">
        <v>65783</v>
      </c>
      <c r="BE42">
        <v>163807</v>
      </c>
      <c r="BF42">
        <v>1573</v>
      </c>
      <c r="BG42">
        <v>100423</v>
      </c>
      <c r="BI42">
        <f t="shared" si="0"/>
        <v>172550</v>
      </c>
      <c r="BJ42">
        <f t="shared" si="1"/>
        <v>331432.94634029648</v>
      </c>
      <c r="BK42">
        <f t="shared" si="2"/>
        <v>318348.94634029648</v>
      </c>
      <c r="BL42">
        <f t="shared" si="3"/>
        <v>0.54201530108271223</v>
      </c>
    </row>
    <row r="43" spans="1:64" x14ac:dyDescent="0.25">
      <c r="A43" s="3" t="s">
        <v>222</v>
      </c>
      <c r="B43">
        <v>556778</v>
      </c>
      <c r="C43">
        <v>433565</v>
      </c>
      <c r="D43">
        <v>263287</v>
      </c>
      <c r="E43">
        <v>89655</v>
      </c>
      <c r="F43">
        <v>13371</v>
      </c>
      <c r="G43">
        <v>67252</v>
      </c>
      <c r="H43">
        <v>123213</v>
      </c>
      <c r="I43">
        <v>26760</v>
      </c>
      <c r="J43">
        <v>1050</v>
      </c>
      <c r="K43">
        <v>150</v>
      </c>
      <c r="L43">
        <v>0</v>
      </c>
      <c r="M43">
        <v>0</v>
      </c>
      <c r="N43">
        <v>17663</v>
      </c>
      <c r="O43">
        <v>300</v>
      </c>
      <c r="P43">
        <v>16366</v>
      </c>
      <c r="Q43">
        <v>0</v>
      </c>
      <c r="R43">
        <v>997</v>
      </c>
      <c r="S43">
        <v>0</v>
      </c>
      <c r="T43">
        <v>6790</v>
      </c>
      <c r="U43">
        <v>32</v>
      </c>
      <c r="V43">
        <v>6758</v>
      </c>
      <c r="W43">
        <v>648</v>
      </c>
      <c r="X43">
        <v>0</v>
      </c>
      <c r="Y43">
        <v>16001</v>
      </c>
      <c r="Z43">
        <v>3</v>
      </c>
      <c r="AA43">
        <v>0</v>
      </c>
      <c r="AB43">
        <v>47592</v>
      </c>
      <c r="AC43">
        <v>6556</v>
      </c>
      <c r="AD43">
        <v>432938</v>
      </c>
      <c r="AE43">
        <v>238322</v>
      </c>
      <c r="AF43">
        <v>51583</v>
      </c>
      <c r="AG43">
        <v>584</v>
      </c>
      <c r="AH43">
        <v>0</v>
      </c>
      <c r="AI43">
        <v>50999</v>
      </c>
      <c r="AJ43">
        <v>39583</v>
      </c>
      <c r="AK43">
        <v>21273</v>
      </c>
      <c r="AL43">
        <v>4095</v>
      </c>
      <c r="AM43">
        <v>14216</v>
      </c>
      <c r="AN43">
        <v>682</v>
      </c>
      <c r="AO43">
        <v>31519</v>
      </c>
      <c r="AP43">
        <v>13163</v>
      </c>
      <c r="AQ43">
        <v>101792</v>
      </c>
      <c r="AR43">
        <v>194616</v>
      </c>
      <c r="AS43">
        <v>191985</v>
      </c>
      <c r="AT43">
        <v>2631</v>
      </c>
      <c r="AU43">
        <v>318456</v>
      </c>
      <c r="AV43">
        <v>61.112288907828358</v>
      </c>
      <c r="AW43">
        <v>46.844293523572517</v>
      </c>
      <c r="AX43">
        <v>28.627619994956767</v>
      </c>
      <c r="AY43">
        <v>386338</v>
      </c>
      <c r="AZ43">
        <v>263125</v>
      </c>
      <c r="BA43">
        <v>113607</v>
      </c>
      <c r="BB43">
        <v>72244</v>
      </c>
      <c r="BC43">
        <v>11700</v>
      </c>
      <c r="BD43">
        <v>65574</v>
      </c>
      <c r="BE43">
        <v>148016</v>
      </c>
      <c r="BF43">
        <v>1589</v>
      </c>
      <c r="BG43">
        <v>102038</v>
      </c>
      <c r="BI43">
        <f t="shared" si="0"/>
        <v>191985</v>
      </c>
      <c r="BJ43">
        <f t="shared" si="1"/>
        <v>314151.21807916299</v>
      </c>
      <c r="BK43">
        <f t="shared" si="2"/>
        <v>300780.21807916299</v>
      </c>
      <c r="BL43">
        <f t="shared" si="3"/>
        <v>0.63828998205417564</v>
      </c>
    </row>
    <row r="44" spans="1:64" x14ac:dyDescent="0.25">
      <c r="A44" s="3" t="s">
        <v>223</v>
      </c>
      <c r="B44">
        <v>564736</v>
      </c>
      <c r="C44">
        <v>436060</v>
      </c>
      <c r="D44">
        <v>265003</v>
      </c>
      <c r="E44">
        <v>90164</v>
      </c>
      <c r="F44">
        <v>13648</v>
      </c>
      <c r="G44">
        <v>67246</v>
      </c>
      <c r="H44">
        <v>128676</v>
      </c>
      <c r="I44">
        <v>28329</v>
      </c>
      <c r="J44">
        <v>1100</v>
      </c>
      <c r="K44">
        <v>158</v>
      </c>
      <c r="L44">
        <v>0</v>
      </c>
      <c r="M44">
        <v>0</v>
      </c>
      <c r="N44">
        <v>18786</v>
      </c>
      <c r="O44">
        <v>291</v>
      </c>
      <c r="P44">
        <v>17523</v>
      </c>
      <c r="Q44">
        <v>0</v>
      </c>
      <c r="R44">
        <v>972</v>
      </c>
      <c r="S44">
        <v>0</v>
      </c>
      <c r="T44">
        <v>7687</v>
      </c>
      <c r="U44">
        <v>33</v>
      </c>
      <c r="V44">
        <v>7654</v>
      </c>
      <c r="W44">
        <v>663</v>
      </c>
      <c r="X44">
        <v>0</v>
      </c>
      <c r="Y44">
        <v>16373</v>
      </c>
      <c r="Z44">
        <v>3</v>
      </c>
      <c r="AA44">
        <v>0</v>
      </c>
      <c r="AB44">
        <v>48406</v>
      </c>
      <c r="AC44">
        <v>7171</v>
      </c>
      <c r="AD44">
        <v>445622</v>
      </c>
      <c r="AE44">
        <v>248163</v>
      </c>
      <c r="AF44">
        <v>52078</v>
      </c>
      <c r="AG44">
        <v>531</v>
      </c>
      <c r="AH44">
        <v>0</v>
      </c>
      <c r="AI44">
        <v>51547</v>
      </c>
      <c r="AJ44">
        <v>40765</v>
      </c>
      <c r="AK44">
        <v>21761</v>
      </c>
      <c r="AL44">
        <v>4368</v>
      </c>
      <c r="AM44">
        <v>14636</v>
      </c>
      <c r="AN44">
        <v>681</v>
      </c>
      <c r="AO44">
        <v>34832</v>
      </c>
      <c r="AP44">
        <v>14767</v>
      </c>
      <c r="AQ44">
        <v>105040</v>
      </c>
      <c r="AR44">
        <v>197459</v>
      </c>
      <c r="AS44">
        <v>194840</v>
      </c>
      <c r="AT44">
        <v>2619</v>
      </c>
      <c r="AU44">
        <v>316573</v>
      </c>
      <c r="AV44">
        <v>62.373828823463455</v>
      </c>
      <c r="AW44">
        <v>47.018945136264861</v>
      </c>
      <c r="AX44">
        <v>29.327516353892047</v>
      </c>
      <c r="AY44">
        <v>394867</v>
      </c>
      <c r="AZ44">
        <v>266191</v>
      </c>
      <c r="BA44">
        <v>115292</v>
      </c>
      <c r="BB44">
        <v>73413</v>
      </c>
      <c r="BC44">
        <v>12015</v>
      </c>
      <c r="BD44">
        <v>65471</v>
      </c>
      <c r="BE44">
        <v>146704</v>
      </c>
      <c r="BF44">
        <v>1606</v>
      </c>
      <c r="BG44">
        <v>103616</v>
      </c>
      <c r="BI44">
        <f t="shared" si="0"/>
        <v>194840</v>
      </c>
      <c r="BJ44">
        <f t="shared" si="1"/>
        <v>312374.60273836215</v>
      </c>
      <c r="BK44">
        <f t="shared" si="2"/>
        <v>298726.60273836215</v>
      </c>
      <c r="BL44">
        <f t="shared" si="3"/>
        <v>0.65223518164751271</v>
      </c>
    </row>
    <row r="45" spans="1:64" x14ac:dyDescent="0.25">
      <c r="A45" s="3" t="s">
        <v>224</v>
      </c>
      <c r="B45">
        <v>568603</v>
      </c>
      <c r="C45">
        <v>439210</v>
      </c>
      <c r="D45">
        <v>265937</v>
      </c>
      <c r="E45">
        <v>90683</v>
      </c>
      <c r="F45">
        <v>14169</v>
      </c>
      <c r="G45">
        <v>68421</v>
      </c>
      <c r="H45">
        <v>129393</v>
      </c>
      <c r="I45">
        <v>26814</v>
      </c>
      <c r="J45">
        <v>1075</v>
      </c>
      <c r="K45">
        <v>147</v>
      </c>
      <c r="L45">
        <v>0</v>
      </c>
      <c r="M45">
        <v>0</v>
      </c>
      <c r="N45">
        <v>19039</v>
      </c>
      <c r="O45">
        <v>281</v>
      </c>
      <c r="P45">
        <v>17543</v>
      </c>
      <c r="Q45">
        <v>150</v>
      </c>
      <c r="R45">
        <v>1065</v>
      </c>
      <c r="S45">
        <v>0</v>
      </c>
      <c r="T45">
        <v>6834</v>
      </c>
      <c r="U45">
        <v>36</v>
      </c>
      <c r="V45">
        <v>6798</v>
      </c>
      <c r="W45">
        <v>675</v>
      </c>
      <c r="X45">
        <v>0</v>
      </c>
      <c r="Y45">
        <v>16656</v>
      </c>
      <c r="Z45">
        <v>3</v>
      </c>
      <c r="AA45">
        <v>0</v>
      </c>
      <c r="AB45">
        <v>50806</v>
      </c>
      <c r="AC45">
        <v>7344</v>
      </c>
      <c r="AD45">
        <v>458244</v>
      </c>
      <c r="AE45">
        <v>253426</v>
      </c>
      <c r="AF45">
        <v>52555</v>
      </c>
      <c r="AG45">
        <v>500</v>
      </c>
      <c r="AH45">
        <v>0</v>
      </c>
      <c r="AI45">
        <v>52055</v>
      </c>
      <c r="AJ45">
        <v>41165</v>
      </c>
      <c r="AK45">
        <v>22121</v>
      </c>
      <c r="AL45">
        <v>4109</v>
      </c>
      <c r="AM45">
        <v>14935</v>
      </c>
      <c r="AN45">
        <v>699</v>
      </c>
      <c r="AO45">
        <v>34093</v>
      </c>
      <c r="AP45">
        <v>12936</v>
      </c>
      <c r="AQ45">
        <v>111978</v>
      </c>
      <c r="AR45">
        <v>204818</v>
      </c>
      <c r="AS45">
        <v>202122</v>
      </c>
      <c r="AT45">
        <v>2696</v>
      </c>
      <c r="AU45">
        <v>315177</v>
      </c>
      <c r="AV45">
        <v>64.985042077970007</v>
      </c>
      <c r="AW45">
        <v>45.757744649109902</v>
      </c>
      <c r="AX45">
        <v>29.735689614154129</v>
      </c>
      <c r="AY45">
        <v>400143</v>
      </c>
      <c r="AZ45">
        <v>270750</v>
      </c>
      <c r="BA45">
        <v>117100</v>
      </c>
      <c r="BB45">
        <v>74493</v>
      </c>
      <c r="BC45">
        <v>12331</v>
      </c>
      <c r="BD45">
        <v>66826</v>
      </c>
      <c r="BE45">
        <v>146717</v>
      </c>
      <c r="BF45">
        <v>1625</v>
      </c>
      <c r="BG45">
        <v>105242</v>
      </c>
      <c r="BI45">
        <f t="shared" si="0"/>
        <v>202122</v>
      </c>
      <c r="BJ45">
        <f t="shared" si="1"/>
        <v>311028.49753869674</v>
      </c>
      <c r="BK45">
        <f t="shared" si="2"/>
        <v>296859.49753869674</v>
      </c>
      <c r="BL45">
        <f t="shared" si="3"/>
        <v>0.6808675540982233</v>
      </c>
    </row>
    <row r="46" spans="1:64" x14ac:dyDescent="0.25">
      <c r="A46" s="3" t="s">
        <v>225</v>
      </c>
      <c r="B46">
        <v>579435</v>
      </c>
      <c r="C46">
        <v>447004</v>
      </c>
      <c r="D46">
        <v>270077</v>
      </c>
      <c r="E46">
        <v>92536</v>
      </c>
      <c r="F46">
        <v>14464</v>
      </c>
      <c r="G46">
        <v>69927</v>
      </c>
      <c r="H46">
        <v>132431</v>
      </c>
      <c r="I46">
        <v>27756</v>
      </c>
      <c r="J46">
        <v>1050</v>
      </c>
      <c r="K46">
        <v>127</v>
      </c>
      <c r="L46">
        <v>0</v>
      </c>
      <c r="M46">
        <v>0</v>
      </c>
      <c r="N46">
        <v>18399</v>
      </c>
      <c r="O46">
        <v>352</v>
      </c>
      <c r="P46">
        <v>16788</v>
      </c>
      <c r="Q46">
        <v>200</v>
      </c>
      <c r="R46">
        <v>1059</v>
      </c>
      <c r="S46">
        <v>0</v>
      </c>
      <c r="T46">
        <v>7398</v>
      </c>
      <c r="U46">
        <v>40</v>
      </c>
      <c r="V46">
        <v>7358</v>
      </c>
      <c r="W46">
        <v>693</v>
      </c>
      <c r="X46">
        <v>0</v>
      </c>
      <c r="Y46">
        <v>17144</v>
      </c>
      <c r="Z46">
        <v>4</v>
      </c>
      <c r="AA46">
        <v>0</v>
      </c>
      <c r="AB46">
        <v>52383</v>
      </c>
      <c r="AC46">
        <v>7477</v>
      </c>
      <c r="AD46">
        <v>507778</v>
      </c>
      <c r="AE46">
        <v>279465</v>
      </c>
      <c r="AF46">
        <v>53159</v>
      </c>
      <c r="AG46">
        <v>380</v>
      </c>
      <c r="AH46">
        <v>0</v>
      </c>
      <c r="AI46">
        <v>52779</v>
      </c>
      <c r="AJ46">
        <v>42227</v>
      </c>
      <c r="AK46">
        <v>22865</v>
      </c>
      <c r="AL46">
        <v>4234</v>
      </c>
      <c r="AM46">
        <v>15128</v>
      </c>
      <c r="AN46">
        <v>723</v>
      </c>
      <c r="AO46">
        <v>35703</v>
      </c>
      <c r="AP46">
        <v>12026</v>
      </c>
      <c r="AQ46">
        <v>135627</v>
      </c>
      <c r="AR46">
        <v>228313</v>
      </c>
      <c r="AS46">
        <v>225533</v>
      </c>
      <c r="AT46">
        <v>2780</v>
      </c>
      <c r="AU46">
        <v>299970</v>
      </c>
      <c r="AV46">
        <v>76.111954352355298</v>
      </c>
      <c r="AW46">
        <v>41.778488177874472</v>
      </c>
      <c r="AX46">
        <v>31.798423851047968</v>
      </c>
      <c r="AY46">
        <v>407215</v>
      </c>
      <c r="AZ46">
        <v>274784</v>
      </c>
      <c r="BA46">
        <v>119012</v>
      </c>
      <c r="BB46">
        <v>75776</v>
      </c>
      <c r="BC46">
        <v>12659</v>
      </c>
      <c r="BD46">
        <v>67337</v>
      </c>
      <c r="BE46">
        <v>127750</v>
      </c>
      <c r="BF46">
        <v>1644</v>
      </c>
      <c r="BG46">
        <v>106911</v>
      </c>
      <c r="BI46">
        <f t="shared" si="0"/>
        <v>225533</v>
      </c>
      <c r="BJ46">
        <f t="shared" si="1"/>
        <v>296317.44700170198</v>
      </c>
      <c r="BK46">
        <f t="shared" si="2"/>
        <v>281853.44700170198</v>
      </c>
      <c r="BL46">
        <f t="shared" si="3"/>
        <v>0.80017825717291335</v>
      </c>
    </row>
    <row r="47" spans="1:64" x14ac:dyDescent="0.25">
      <c r="A47" s="3" t="s">
        <v>226</v>
      </c>
      <c r="B47">
        <v>599041</v>
      </c>
      <c r="C47">
        <v>459264</v>
      </c>
      <c r="D47">
        <v>276744</v>
      </c>
      <c r="E47">
        <v>95886</v>
      </c>
      <c r="F47">
        <v>14832</v>
      </c>
      <c r="G47">
        <v>71802</v>
      </c>
      <c r="H47">
        <v>139777</v>
      </c>
      <c r="I47">
        <v>28304</v>
      </c>
      <c r="J47">
        <v>1025</v>
      </c>
      <c r="K47">
        <v>123</v>
      </c>
      <c r="L47">
        <v>0</v>
      </c>
      <c r="M47">
        <v>0</v>
      </c>
      <c r="N47">
        <v>20323</v>
      </c>
      <c r="O47">
        <v>245</v>
      </c>
      <c r="P47">
        <v>18619</v>
      </c>
      <c r="Q47">
        <v>250</v>
      </c>
      <c r="R47">
        <v>1209</v>
      </c>
      <c r="S47">
        <v>0</v>
      </c>
      <c r="T47">
        <v>7477</v>
      </c>
      <c r="U47">
        <v>44</v>
      </c>
      <c r="V47">
        <v>7433</v>
      </c>
      <c r="W47">
        <v>707</v>
      </c>
      <c r="X47">
        <v>0</v>
      </c>
      <c r="Y47">
        <v>17493</v>
      </c>
      <c r="Z47">
        <v>4</v>
      </c>
      <c r="AA47">
        <v>0</v>
      </c>
      <c r="AB47">
        <v>56754</v>
      </c>
      <c r="AC47">
        <v>7567</v>
      </c>
      <c r="AD47">
        <v>547314</v>
      </c>
      <c r="AE47">
        <v>303471</v>
      </c>
      <c r="AF47">
        <v>53624</v>
      </c>
      <c r="AG47">
        <v>371</v>
      </c>
      <c r="AH47">
        <v>0</v>
      </c>
      <c r="AI47">
        <v>53253</v>
      </c>
      <c r="AJ47">
        <v>43249</v>
      </c>
      <c r="AK47">
        <v>23814</v>
      </c>
      <c r="AL47">
        <v>4080</v>
      </c>
      <c r="AM47">
        <v>15355</v>
      </c>
      <c r="AN47">
        <v>740</v>
      </c>
      <c r="AO47">
        <v>39673</v>
      </c>
      <c r="AP47">
        <v>15248</v>
      </c>
      <c r="AQ47">
        <v>150937</v>
      </c>
      <c r="AR47">
        <v>243843</v>
      </c>
      <c r="AS47">
        <v>240995</v>
      </c>
      <c r="AT47">
        <v>2848</v>
      </c>
      <c r="AU47">
        <v>295570</v>
      </c>
      <c r="AV47">
        <v>82.499184523227825</v>
      </c>
      <c r="AW47">
        <v>39.727415468207987</v>
      </c>
      <c r="AX47">
        <v>32.774793793426262</v>
      </c>
      <c r="AY47">
        <v>420975</v>
      </c>
      <c r="AZ47">
        <v>281198</v>
      </c>
      <c r="BA47">
        <v>121068</v>
      </c>
      <c r="BB47">
        <v>77330</v>
      </c>
      <c r="BC47">
        <v>13008</v>
      </c>
      <c r="BD47">
        <v>69792</v>
      </c>
      <c r="BE47">
        <v>117504</v>
      </c>
      <c r="BF47">
        <v>1663</v>
      </c>
      <c r="BG47">
        <v>108691</v>
      </c>
      <c r="BI47">
        <f t="shared" si="0"/>
        <v>240995</v>
      </c>
      <c r="BJ47">
        <f t="shared" si="1"/>
        <v>292118.0389754608</v>
      </c>
      <c r="BK47">
        <f t="shared" si="2"/>
        <v>277286.0389754608</v>
      </c>
      <c r="BL47">
        <f t="shared" si="3"/>
        <v>0.86912056910779967</v>
      </c>
    </row>
    <row r="48" spans="1:64" x14ac:dyDescent="0.25">
      <c r="A48" s="3" t="s">
        <v>227</v>
      </c>
      <c r="B48">
        <v>621122</v>
      </c>
      <c r="C48">
        <v>474122</v>
      </c>
      <c r="D48">
        <v>285179</v>
      </c>
      <c r="E48">
        <v>99783</v>
      </c>
      <c r="F48">
        <v>15241</v>
      </c>
      <c r="G48">
        <v>73919</v>
      </c>
      <c r="H48">
        <v>147000</v>
      </c>
      <c r="I48">
        <v>29282</v>
      </c>
      <c r="J48">
        <v>1000</v>
      </c>
      <c r="K48">
        <v>129</v>
      </c>
      <c r="L48">
        <v>0</v>
      </c>
      <c r="M48">
        <v>0</v>
      </c>
      <c r="N48">
        <v>23017</v>
      </c>
      <c r="O48">
        <v>217</v>
      </c>
      <c r="P48">
        <v>21281</v>
      </c>
      <c r="Q48">
        <v>300</v>
      </c>
      <c r="R48">
        <v>1219</v>
      </c>
      <c r="S48">
        <v>0</v>
      </c>
      <c r="T48">
        <v>8385</v>
      </c>
      <c r="U48">
        <v>47</v>
      </c>
      <c r="V48">
        <v>8338</v>
      </c>
      <c r="W48">
        <v>728</v>
      </c>
      <c r="X48">
        <v>0</v>
      </c>
      <c r="Y48">
        <v>17992</v>
      </c>
      <c r="Z48">
        <v>6</v>
      </c>
      <c r="AA48">
        <v>0</v>
      </c>
      <c r="AB48">
        <v>58009</v>
      </c>
      <c r="AC48">
        <v>8452</v>
      </c>
      <c r="AD48">
        <v>565012</v>
      </c>
      <c r="AE48">
        <v>317920</v>
      </c>
      <c r="AF48">
        <v>54926</v>
      </c>
      <c r="AG48">
        <v>362</v>
      </c>
      <c r="AH48">
        <v>0</v>
      </c>
      <c r="AI48">
        <v>54564</v>
      </c>
      <c r="AJ48">
        <v>46290</v>
      </c>
      <c r="AK48">
        <v>25662</v>
      </c>
      <c r="AL48">
        <v>4433</v>
      </c>
      <c r="AM48">
        <v>16195</v>
      </c>
      <c r="AN48">
        <v>746</v>
      </c>
      <c r="AO48">
        <v>43874</v>
      </c>
      <c r="AP48">
        <v>18430</v>
      </c>
      <c r="AQ48">
        <v>153654</v>
      </c>
      <c r="AR48">
        <v>247092</v>
      </c>
      <c r="AS48">
        <v>244222</v>
      </c>
      <c r="AT48">
        <v>2870</v>
      </c>
      <c r="AU48">
        <v>303202</v>
      </c>
      <c r="AV48">
        <v>81.49426169646847</v>
      </c>
      <c r="AW48">
        <v>40.96278811056208</v>
      </c>
      <c r="AX48">
        <v>33.38232174099133</v>
      </c>
      <c r="AY48">
        <v>435813</v>
      </c>
      <c r="AZ48">
        <v>288813</v>
      </c>
      <c r="BA48">
        <v>123281</v>
      </c>
      <c r="BB48">
        <v>79163</v>
      </c>
      <c r="BC48">
        <v>13402</v>
      </c>
      <c r="BD48">
        <v>72967</v>
      </c>
      <c r="BE48">
        <v>117893</v>
      </c>
      <c r="BF48">
        <v>1680</v>
      </c>
      <c r="BG48">
        <v>110624</v>
      </c>
      <c r="BI48">
        <f t="shared" si="0"/>
        <v>244222</v>
      </c>
      <c r="BJ48">
        <f t="shared" si="1"/>
        <v>299679.99576414749</v>
      </c>
      <c r="BK48">
        <f t="shared" si="2"/>
        <v>284438.99576414749</v>
      </c>
      <c r="BL48">
        <f t="shared" si="3"/>
        <v>0.85860941585697759</v>
      </c>
    </row>
    <row r="49" spans="1:64" x14ac:dyDescent="0.25">
      <c r="A49" s="3" t="s">
        <v>228</v>
      </c>
      <c r="B49">
        <v>634669</v>
      </c>
      <c r="C49">
        <v>491716</v>
      </c>
      <c r="D49">
        <v>296670</v>
      </c>
      <c r="E49">
        <v>103081</v>
      </c>
      <c r="F49">
        <v>15812</v>
      </c>
      <c r="G49">
        <v>76154</v>
      </c>
      <c r="H49">
        <v>142953</v>
      </c>
      <c r="I49">
        <v>26140</v>
      </c>
      <c r="J49">
        <v>1000</v>
      </c>
      <c r="K49">
        <v>95</v>
      </c>
      <c r="L49">
        <v>0</v>
      </c>
      <c r="M49">
        <v>0</v>
      </c>
      <c r="N49">
        <v>20868</v>
      </c>
      <c r="O49">
        <v>171</v>
      </c>
      <c r="P49">
        <v>18878</v>
      </c>
      <c r="Q49">
        <v>325</v>
      </c>
      <c r="R49">
        <v>1494</v>
      </c>
      <c r="S49">
        <v>0</v>
      </c>
      <c r="T49">
        <v>7505</v>
      </c>
      <c r="U49">
        <v>49</v>
      </c>
      <c r="V49">
        <v>7456</v>
      </c>
      <c r="W49">
        <v>750</v>
      </c>
      <c r="X49">
        <v>0</v>
      </c>
      <c r="Y49">
        <v>18536</v>
      </c>
      <c r="Z49">
        <v>8</v>
      </c>
      <c r="AA49">
        <v>0</v>
      </c>
      <c r="AB49">
        <v>59131</v>
      </c>
      <c r="AC49">
        <v>8920</v>
      </c>
      <c r="AD49">
        <v>597805</v>
      </c>
      <c r="AE49">
        <v>332506</v>
      </c>
      <c r="AF49">
        <v>55348</v>
      </c>
      <c r="AG49">
        <v>362</v>
      </c>
      <c r="AH49">
        <v>0</v>
      </c>
      <c r="AI49">
        <v>54986</v>
      </c>
      <c r="AJ49">
        <v>48257</v>
      </c>
      <c r="AK49">
        <v>27113</v>
      </c>
      <c r="AL49">
        <v>4715</v>
      </c>
      <c r="AM49">
        <v>16429</v>
      </c>
      <c r="AN49">
        <v>769</v>
      </c>
      <c r="AO49">
        <v>41991</v>
      </c>
      <c r="AP49">
        <v>15133</v>
      </c>
      <c r="AQ49">
        <v>171008</v>
      </c>
      <c r="AR49">
        <v>265299</v>
      </c>
      <c r="AS49">
        <v>262345</v>
      </c>
      <c r="AT49">
        <v>2954</v>
      </c>
      <c r="AU49">
        <v>302163</v>
      </c>
      <c r="AV49">
        <v>87.799822940882621</v>
      </c>
      <c r="AW49">
        <v>39.051977667069742</v>
      </c>
      <c r="AX49">
        <v>34.287567246600261</v>
      </c>
      <c r="AY49">
        <v>439781</v>
      </c>
      <c r="AZ49">
        <v>296828</v>
      </c>
      <c r="BA49">
        <v>125758</v>
      </c>
      <c r="BB49">
        <v>80924</v>
      </c>
      <c r="BC49">
        <v>13845</v>
      </c>
      <c r="BD49">
        <v>76301</v>
      </c>
      <c r="BE49">
        <v>107275</v>
      </c>
      <c r="BF49">
        <v>1697</v>
      </c>
      <c r="BG49">
        <v>112797</v>
      </c>
      <c r="BI49">
        <f t="shared" si="0"/>
        <v>262345</v>
      </c>
      <c r="BJ49">
        <f t="shared" si="1"/>
        <v>298799.00803062227</v>
      </c>
      <c r="BK49">
        <f t="shared" si="2"/>
        <v>282987.00803062227</v>
      </c>
      <c r="BL49">
        <f t="shared" si="3"/>
        <v>0.92705669361192522</v>
      </c>
    </row>
    <row r="50" spans="1:64" x14ac:dyDescent="0.25">
      <c r="A50" s="3" t="s">
        <v>229</v>
      </c>
      <c r="B50">
        <v>642803</v>
      </c>
      <c r="C50">
        <v>499929</v>
      </c>
      <c r="D50">
        <v>299127</v>
      </c>
      <c r="E50">
        <v>106331</v>
      </c>
      <c r="F50">
        <v>16369</v>
      </c>
      <c r="G50">
        <v>78102</v>
      </c>
      <c r="H50">
        <v>142874</v>
      </c>
      <c r="I50">
        <v>26977</v>
      </c>
      <c r="J50">
        <v>1000</v>
      </c>
      <c r="K50">
        <v>141</v>
      </c>
      <c r="L50">
        <v>0</v>
      </c>
      <c r="M50">
        <v>0</v>
      </c>
      <c r="N50">
        <v>17675</v>
      </c>
      <c r="O50">
        <v>325</v>
      </c>
      <c r="P50">
        <v>15667</v>
      </c>
      <c r="Q50">
        <v>350</v>
      </c>
      <c r="R50">
        <v>1333</v>
      </c>
      <c r="S50">
        <v>0</v>
      </c>
      <c r="T50">
        <v>7910</v>
      </c>
      <c r="U50">
        <v>50</v>
      </c>
      <c r="V50">
        <v>7860</v>
      </c>
      <c r="W50">
        <v>775</v>
      </c>
      <c r="X50">
        <v>0</v>
      </c>
      <c r="Y50">
        <v>19186</v>
      </c>
      <c r="Z50">
        <v>10</v>
      </c>
      <c r="AA50">
        <v>0</v>
      </c>
      <c r="AB50">
        <v>60287</v>
      </c>
      <c r="AC50">
        <v>8913</v>
      </c>
      <c r="AD50">
        <v>580687</v>
      </c>
      <c r="AE50">
        <v>324953</v>
      </c>
      <c r="AF50">
        <v>56235</v>
      </c>
      <c r="AG50">
        <v>289</v>
      </c>
      <c r="AH50">
        <v>0</v>
      </c>
      <c r="AI50">
        <v>55946</v>
      </c>
      <c r="AJ50">
        <v>49748</v>
      </c>
      <c r="AK50">
        <v>28607</v>
      </c>
      <c r="AL50">
        <v>4609</v>
      </c>
      <c r="AM50">
        <v>16532</v>
      </c>
      <c r="AN50">
        <v>789</v>
      </c>
      <c r="AO50">
        <v>43720</v>
      </c>
      <c r="AP50">
        <v>12175</v>
      </c>
      <c r="AQ50">
        <v>162286</v>
      </c>
      <c r="AR50">
        <v>255734</v>
      </c>
      <c r="AS50">
        <v>252704</v>
      </c>
      <c r="AT50">
        <v>3030</v>
      </c>
      <c r="AU50">
        <v>317850</v>
      </c>
      <c r="AV50">
        <v>80.457515157546581</v>
      </c>
      <c r="AW50">
        <v>41.44258804727253</v>
      </c>
      <c r="AX50">
        <v>33.343676559813879</v>
      </c>
      <c r="AY50">
        <v>446332</v>
      </c>
      <c r="AZ50">
        <v>303458</v>
      </c>
      <c r="BA50">
        <v>128410</v>
      </c>
      <c r="BB50">
        <v>82833</v>
      </c>
      <c r="BC50">
        <v>14328</v>
      </c>
      <c r="BD50">
        <v>77887</v>
      </c>
      <c r="BE50">
        <v>121379</v>
      </c>
      <c r="BF50">
        <v>1713</v>
      </c>
      <c r="BG50">
        <v>115101</v>
      </c>
      <c r="BI50">
        <f t="shared" si="0"/>
        <v>252704</v>
      </c>
      <c r="BJ50">
        <f t="shared" si="1"/>
        <v>314083.77390871663</v>
      </c>
      <c r="BK50">
        <f t="shared" si="2"/>
        <v>297714.77390871663</v>
      </c>
      <c r="BL50">
        <f t="shared" si="3"/>
        <v>0.84881242768785958</v>
      </c>
    </row>
    <row r="51" spans="1:64" x14ac:dyDescent="0.25">
      <c r="A51" s="3" t="s">
        <v>230</v>
      </c>
      <c r="B51">
        <v>662330</v>
      </c>
      <c r="C51">
        <v>514856</v>
      </c>
      <c r="D51">
        <v>307973</v>
      </c>
      <c r="E51">
        <v>110622</v>
      </c>
      <c r="F51">
        <v>16949</v>
      </c>
      <c r="G51">
        <v>79313</v>
      </c>
      <c r="H51">
        <v>147474</v>
      </c>
      <c r="I51">
        <v>27277</v>
      </c>
      <c r="J51">
        <v>1000</v>
      </c>
      <c r="K51">
        <v>119</v>
      </c>
      <c r="L51">
        <v>0</v>
      </c>
      <c r="M51">
        <v>0</v>
      </c>
      <c r="N51">
        <v>17616</v>
      </c>
      <c r="O51">
        <v>371</v>
      </c>
      <c r="P51">
        <v>15575</v>
      </c>
      <c r="Q51">
        <v>375</v>
      </c>
      <c r="R51">
        <v>1295</v>
      </c>
      <c r="S51">
        <v>0</v>
      </c>
      <c r="T51">
        <v>7936</v>
      </c>
      <c r="U51">
        <v>51</v>
      </c>
      <c r="V51">
        <v>7885</v>
      </c>
      <c r="W51">
        <v>809</v>
      </c>
      <c r="X51">
        <v>0</v>
      </c>
      <c r="Y51">
        <v>19990</v>
      </c>
      <c r="Z51">
        <v>14</v>
      </c>
      <c r="AA51">
        <v>0</v>
      </c>
      <c r="AB51">
        <v>63778</v>
      </c>
      <c r="AC51">
        <v>8935</v>
      </c>
      <c r="AD51">
        <v>574897</v>
      </c>
      <c r="AE51">
        <v>324966</v>
      </c>
      <c r="AF51">
        <v>57414</v>
      </c>
      <c r="AG51">
        <v>401</v>
      </c>
      <c r="AH51">
        <v>0</v>
      </c>
      <c r="AI51">
        <v>57013</v>
      </c>
      <c r="AJ51">
        <v>50343</v>
      </c>
      <c r="AK51">
        <v>29331</v>
      </c>
      <c r="AL51">
        <v>4398</v>
      </c>
      <c r="AM51">
        <v>16615</v>
      </c>
      <c r="AN51">
        <v>804</v>
      </c>
      <c r="AO51">
        <v>45420</v>
      </c>
      <c r="AP51">
        <v>14259</v>
      </c>
      <c r="AQ51">
        <v>156726</v>
      </c>
      <c r="AR51">
        <v>249931</v>
      </c>
      <c r="AS51">
        <v>246833</v>
      </c>
      <c r="AT51">
        <v>3098</v>
      </c>
      <c r="AU51">
        <v>337364</v>
      </c>
      <c r="AV51">
        <v>74.083375374729826</v>
      </c>
      <c r="AW51">
        <v>43.114738271225825</v>
      </c>
      <c r="AX51">
        <v>31.940853395304529</v>
      </c>
      <c r="AY51">
        <v>457699</v>
      </c>
      <c r="AZ51">
        <v>310225</v>
      </c>
      <c r="BA51">
        <v>131174</v>
      </c>
      <c r="BB51">
        <v>84920</v>
      </c>
      <c r="BC51">
        <v>14828</v>
      </c>
      <c r="BD51">
        <v>79303</v>
      </c>
      <c r="BE51">
        <v>132733</v>
      </c>
      <c r="BF51">
        <v>1730</v>
      </c>
      <c r="BG51">
        <v>117522</v>
      </c>
      <c r="BI51">
        <f t="shared" si="0"/>
        <v>246833</v>
      </c>
      <c r="BJ51">
        <f t="shared" si="1"/>
        <v>333182.71306006913</v>
      </c>
      <c r="BK51">
        <f t="shared" si="2"/>
        <v>316233.71306006913</v>
      </c>
      <c r="BL51">
        <f t="shared" si="3"/>
        <v>0.7805398027031788</v>
      </c>
    </row>
    <row r="52" spans="1:64" x14ac:dyDescent="0.25">
      <c r="A52" s="3" t="s">
        <v>231</v>
      </c>
      <c r="B52">
        <v>679244</v>
      </c>
      <c r="C52">
        <v>526053</v>
      </c>
      <c r="D52">
        <v>313564</v>
      </c>
      <c r="E52">
        <v>114101</v>
      </c>
      <c r="F52">
        <v>17473</v>
      </c>
      <c r="G52">
        <v>80915</v>
      </c>
      <c r="H52">
        <v>153191</v>
      </c>
      <c r="I52">
        <v>28990</v>
      </c>
      <c r="J52">
        <v>1000</v>
      </c>
      <c r="K52">
        <v>138</v>
      </c>
      <c r="L52">
        <v>0</v>
      </c>
      <c r="M52">
        <v>0</v>
      </c>
      <c r="N52">
        <v>18765</v>
      </c>
      <c r="O52">
        <v>305</v>
      </c>
      <c r="P52">
        <v>16718</v>
      </c>
      <c r="Q52">
        <v>400</v>
      </c>
      <c r="R52">
        <v>1342</v>
      </c>
      <c r="S52">
        <v>0</v>
      </c>
      <c r="T52">
        <v>8701</v>
      </c>
      <c r="U52">
        <v>54</v>
      </c>
      <c r="V52">
        <v>8647</v>
      </c>
      <c r="W52">
        <v>846</v>
      </c>
      <c r="X52">
        <v>0</v>
      </c>
      <c r="Y52">
        <v>20894</v>
      </c>
      <c r="Z52">
        <v>17</v>
      </c>
      <c r="AA52">
        <v>0</v>
      </c>
      <c r="AB52">
        <v>63809</v>
      </c>
      <c r="AC52">
        <v>10031</v>
      </c>
      <c r="AD52">
        <v>625673</v>
      </c>
      <c r="AE52">
        <v>354152</v>
      </c>
      <c r="AF52">
        <v>58418</v>
      </c>
      <c r="AG52">
        <v>378</v>
      </c>
      <c r="AH52">
        <v>0</v>
      </c>
      <c r="AI52">
        <v>58040</v>
      </c>
      <c r="AJ52">
        <v>52544</v>
      </c>
      <c r="AK52">
        <v>30747</v>
      </c>
      <c r="AL52">
        <v>4670</v>
      </c>
      <c r="AM52">
        <v>17127</v>
      </c>
      <c r="AN52">
        <v>819</v>
      </c>
      <c r="AO52">
        <v>47992</v>
      </c>
      <c r="AP52">
        <v>16754</v>
      </c>
      <c r="AQ52">
        <v>177625</v>
      </c>
      <c r="AR52">
        <v>271521</v>
      </c>
      <c r="AS52">
        <v>268373</v>
      </c>
      <c r="AT52">
        <v>3148</v>
      </c>
      <c r="AU52">
        <v>325092</v>
      </c>
      <c r="AV52">
        <v>83.521218715082384</v>
      </c>
      <c r="AW52">
        <v>40.866764688177618</v>
      </c>
      <c r="AX52">
        <v>34.132419916990877</v>
      </c>
      <c r="AY52">
        <v>470043</v>
      </c>
      <c r="AZ52">
        <v>316852</v>
      </c>
      <c r="BA52">
        <v>133890</v>
      </c>
      <c r="BB52">
        <v>87040</v>
      </c>
      <c r="BC52">
        <v>15333</v>
      </c>
      <c r="BD52">
        <v>80589</v>
      </c>
      <c r="BE52">
        <v>115891</v>
      </c>
      <c r="BF52">
        <v>1747</v>
      </c>
      <c r="BG52">
        <v>119951</v>
      </c>
      <c r="BI52">
        <f t="shared" si="0"/>
        <v>268373</v>
      </c>
      <c r="BJ52">
        <f t="shared" si="1"/>
        <v>321323.13695697644</v>
      </c>
      <c r="BK52">
        <f t="shared" si="2"/>
        <v>303850.13695697644</v>
      </c>
      <c r="BL52">
        <f t="shared" si="3"/>
        <v>0.88324133300621221</v>
      </c>
    </row>
    <row r="53" spans="1:64" x14ac:dyDescent="0.25">
      <c r="A53" s="3" t="s">
        <v>232</v>
      </c>
      <c r="B53">
        <v>687945</v>
      </c>
      <c r="C53">
        <v>536613</v>
      </c>
      <c r="D53">
        <v>318689</v>
      </c>
      <c r="E53">
        <v>117981</v>
      </c>
      <c r="F53">
        <v>18083</v>
      </c>
      <c r="G53">
        <v>81860</v>
      </c>
      <c r="H53">
        <v>151332</v>
      </c>
      <c r="I53">
        <v>26402</v>
      </c>
      <c r="J53">
        <v>1000</v>
      </c>
      <c r="K53">
        <v>198</v>
      </c>
      <c r="L53">
        <v>0</v>
      </c>
      <c r="M53">
        <v>0</v>
      </c>
      <c r="N53">
        <v>18440</v>
      </c>
      <c r="O53">
        <v>355</v>
      </c>
      <c r="P53">
        <v>16166</v>
      </c>
      <c r="Q53">
        <v>500</v>
      </c>
      <c r="R53">
        <v>1419</v>
      </c>
      <c r="S53">
        <v>0</v>
      </c>
      <c r="T53">
        <v>7609</v>
      </c>
      <c r="U53">
        <v>58</v>
      </c>
      <c r="V53">
        <v>7551</v>
      </c>
      <c r="W53">
        <v>870</v>
      </c>
      <c r="X53">
        <v>0</v>
      </c>
      <c r="Y53">
        <v>21482</v>
      </c>
      <c r="Z53">
        <v>22</v>
      </c>
      <c r="AA53">
        <v>0</v>
      </c>
      <c r="AB53">
        <v>65016</v>
      </c>
      <c r="AC53">
        <v>10293</v>
      </c>
      <c r="AD53">
        <v>595542</v>
      </c>
      <c r="AE53">
        <v>338337</v>
      </c>
      <c r="AF53">
        <v>59863</v>
      </c>
      <c r="AG53">
        <v>353</v>
      </c>
      <c r="AH53">
        <v>0</v>
      </c>
      <c r="AI53">
        <v>59510</v>
      </c>
      <c r="AJ53">
        <v>53683</v>
      </c>
      <c r="AK53">
        <v>30873</v>
      </c>
      <c r="AL53">
        <v>5180</v>
      </c>
      <c r="AM53">
        <v>17629</v>
      </c>
      <c r="AN53">
        <v>827</v>
      </c>
      <c r="AO53">
        <v>46320</v>
      </c>
      <c r="AP53">
        <v>14218</v>
      </c>
      <c r="AQ53">
        <v>163426</v>
      </c>
      <c r="AR53">
        <v>257205</v>
      </c>
      <c r="AS53">
        <v>254023</v>
      </c>
      <c r="AT53">
        <v>3182</v>
      </c>
      <c r="AU53">
        <v>349608</v>
      </c>
      <c r="AV53">
        <v>73.569447950524975</v>
      </c>
      <c r="AW53">
        <v>44.145940651142382</v>
      </c>
      <c r="AX53">
        <v>32.477924829611837</v>
      </c>
      <c r="AY53">
        <v>475483</v>
      </c>
      <c r="AZ53">
        <v>324151</v>
      </c>
      <c r="BA53">
        <v>136535</v>
      </c>
      <c r="BB53">
        <v>89314</v>
      </c>
      <c r="BC53">
        <v>15809</v>
      </c>
      <c r="BD53">
        <v>82493</v>
      </c>
      <c r="BE53">
        <v>137146</v>
      </c>
      <c r="BF53">
        <v>1765</v>
      </c>
      <c r="BG53">
        <v>122373</v>
      </c>
      <c r="BI53">
        <f t="shared" si="0"/>
        <v>254023</v>
      </c>
      <c r="BJ53">
        <f t="shared" si="1"/>
        <v>345283.27597459883</v>
      </c>
      <c r="BK53">
        <f t="shared" si="2"/>
        <v>327200.27597459883</v>
      </c>
      <c r="BL53">
        <f t="shared" si="3"/>
        <v>0.77635325717060299</v>
      </c>
    </row>
    <row r="54" spans="1:64" x14ac:dyDescent="0.25">
      <c r="A54" s="3" t="s">
        <v>233</v>
      </c>
      <c r="B54">
        <v>696302</v>
      </c>
      <c r="C54">
        <v>544266</v>
      </c>
      <c r="D54">
        <v>323582</v>
      </c>
      <c r="E54">
        <v>119677</v>
      </c>
      <c r="F54">
        <v>18579</v>
      </c>
      <c r="G54">
        <v>82428</v>
      </c>
      <c r="H54">
        <v>152036</v>
      </c>
      <c r="I54">
        <v>27100</v>
      </c>
      <c r="J54">
        <v>1000</v>
      </c>
      <c r="K54">
        <v>176</v>
      </c>
      <c r="L54">
        <v>0</v>
      </c>
      <c r="M54">
        <v>0</v>
      </c>
      <c r="N54">
        <v>16579</v>
      </c>
      <c r="O54">
        <v>349</v>
      </c>
      <c r="P54">
        <v>14227</v>
      </c>
      <c r="Q54">
        <v>600</v>
      </c>
      <c r="R54">
        <v>1403</v>
      </c>
      <c r="S54">
        <v>0</v>
      </c>
      <c r="T54">
        <v>8152</v>
      </c>
      <c r="U54">
        <v>63</v>
      </c>
      <c r="V54">
        <v>8089</v>
      </c>
      <c r="W54">
        <v>917</v>
      </c>
      <c r="X54">
        <v>0</v>
      </c>
      <c r="Y54">
        <v>22680</v>
      </c>
      <c r="Z54">
        <v>27</v>
      </c>
      <c r="AA54">
        <v>0</v>
      </c>
      <c r="AB54">
        <v>65154</v>
      </c>
      <c r="AC54">
        <v>10251</v>
      </c>
      <c r="AD54">
        <v>634064</v>
      </c>
      <c r="AE54">
        <v>357760</v>
      </c>
      <c r="AF54">
        <v>61295</v>
      </c>
      <c r="AG54">
        <v>320</v>
      </c>
      <c r="AH54">
        <v>0</v>
      </c>
      <c r="AI54">
        <v>60975</v>
      </c>
      <c r="AJ54">
        <v>55042</v>
      </c>
      <c r="AK54">
        <v>32125</v>
      </c>
      <c r="AL54">
        <v>5220</v>
      </c>
      <c r="AM54">
        <v>17697</v>
      </c>
      <c r="AN54">
        <v>838</v>
      </c>
      <c r="AO54">
        <v>46312</v>
      </c>
      <c r="AP54">
        <v>11957</v>
      </c>
      <c r="AQ54">
        <v>182316</v>
      </c>
      <c r="AR54">
        <v>276304</v>
      </c>
      <c r="AS54">
        <v>273076</v>
      </c>
      <c r="AT54">
        <v>3228</v>
      </c>
      <c r="AU54">
        <v>338542</v>
      </c>
      <c r="AV54">
        <v>81.615793580551838</v>
      </c>
      <c r="AW54">
        <v>42.104749678383357</v>
      </c>
      <c r="AX54">
        <v>34.364125585117435</v>
      </c>
      <c r="AY54">
        <v>481640</v>
      </c>
      <c r="AZ54">
        <v>329604</v>
      </c>
      <c r="BA54">
        <v>139134</v>
      </c>
      <c r="BB54">
        <v>91553</v>
      </c>
      <c r="BC54">
        <v>16266</v>
      </c>
      <c r="BD54">
        <v>82651</v>
      </c>
      <c r="BE54">
        <v>123880</v>
      </c>
      <c r="BF54">
        <v>1783</v>
      </c>
      <c r="BG54">
        <v>124821</v>
      </c>
      <c r="BI54">
        <f t="shared" si="0"/>
        <v>273076</v>
      </c>
      <c r="BJ54">
        <f t="shared" si="1"/>
        <v>334587.20183916838</v>
      </c>
      <c r="BK54">
        <f t="shared" si="2"/>
        <v>316008.20183916838</v>
      </c>
      <c r="BL54">
        <f t="shared" si="3"/>
        <v>0.86414212799128987</v>
      </c>
    </row>
    <row r="55" spans="1:64" x14ac:dyDescent="0.25">
      <c r="A55" s="3" t="s">
        <v>234</v>
      </c>
      <c r="B55">
        <v>708243</v>
      </c>
      <c r="C55">
        <v>552350</v>
      </c>
      <c r="D55">
        <v>327499</v>
      </c>
      <c r="E55">
        <v>122387</v>
      </c>
      <c r="F55">
        <v>19062</v>
      </c>
      <c r="G55">
        <v>83403</v>
      </c>
      <c r="H55">
        <v>155893</v>
      </c>
      <c r="I55">
        <v>27712</v>
      </c>
      <c r="J55">
        <v>1000</v>
      </c>
      <c r="K55">
        <v>153</v>
      </c>
      <c r="L55">
        <v>0</v>
      </c>
      <c r="M55">
        <v>0</v>
      </c>
      <c r="N55">
        <v>17328</v>
      </c>
      <c r="O55">
        <v>345</v>
      </c>
      <c r="P55">
        <v>14773</v>
      </c>
      <c r="Q55">
        <v>700</v>
      </c>
      <c r="R55">
        <v>1510</v>
      </c>
      <c r="S55">
        <v>0</v>
      </c>
      <c r="T55">
        <v>8064</v>
      </c>
      <c r="U55">
        <v>68</v>
      </c>
      <c r="V55">
        <v>7996</v>
      </c>
      <c r="W55">
        <v>936</v>
      </c>
      <c r="X55">
        <v>0</v>
      </c>
      <c r="Y55">
        <v>23106</v>
      </c>
      <c r="Z55">
        <v>31</v>
      </c>
      <c r="AA55">
        <v>0</v>
      </c>
      <c r="AB55">
        <v>67098</v>
      </c>
      <c r="AC55">
        <v>10465</v>
      </c>
      <c r="AD55">
        <v>584287</v>
      </c>
      <c r="AE55">
        <v>335659</v>
      </c>
      <c r="AF55">
        <v>62852</v>
      </c>
      <c r="AG55">
        <v>364</v>
      </c>
      <c r="AH55">
        <v>0</v>
      </c>
      <c r="AI55">
        <v>62488</v>
      </c>
      <c r="AJ55">
        <v>54973</v>
      </c>
      <c r="AK55">
        <v>31811</v>
      </c>
      <c r="AL55">
        <v>5354</v>
      </c>
      <c r="AM55">
        <v>17807</v>
      </c>
      <c r="AN55">
        <v>840</v>
      </c>
      <c r="AO55">
        <v>47428</v>
      </c>
      <c r="AP55">
        <v>13511</v>
      </c>
      <c r="AQ55">
        <v>156055</v>
      </c>
      <c r="AR55">
        <v>248628</v>
      </c>
      <c r="AS55">
        <v>245392</v>
      </c>
      <c r="AT55">
        <v>3236</v>
      </c>
      <c r="AU55">
        <v>372584</v>
      </c>
      <c r="AV55">
        <v>66.730680780093266</v>
      </c>
      <c r="AW55">
        <v>47.389912785157883</v>
      </c>
      <c r="AX55">
        <v>31.623611422628311</v>
      </c>
      <c r="AY55">
        <v>491683</v>
      </c>
      <c r="AZ55">
        <v>335790</v>
      </c>
      <c r="BA55">
        <v>141716</v>
      </c>
      <c r="BB55">
        <v>93937</v>
      </c>
      <c r="BC55">
        <v>16715</v>
      </c>
      <c r="BD55">
        <v>83422</v>
      </c>
      <c r="BE55">
        <v>156024</v>
      </c>
      <c r="BF55">
        <v>1802</v>
      </c>
      <c r="BG55">
        <v>127241</v>
      </c>
      <c r="BI55">
        <f t="shared" si="0"/>
        <v>245392</v>
      </c>
      <c r="BJ55">
        <f t="shared" si="1"/>
        <v>367734.89664922468</v>
      </c>
      <c r="BK55">
        <f t="shared" si="2"/>
        <v>348672.89664922468</v>
      </c>
      <c r="BL55">
        <f t="shared" si="3"/>
        <v>0.70378857192009292</v>
      </c>
    </row>
    <row r="56" spans="1:64" x14ac:dyDescent="0.25">
      <c r="A56" s="3" t="s">
        <v>235</v>
      </c>
      <c r="B56">
        <v>716339</v>
      </c>
      <c r="C56">
        <v>558139</v>
      </c>
      <c r="D56">
        <v>330035</v>
      </c>
      <c r="E56">
        <v>125736</v>
      </c>
      <c r="F56">
        <v>19457</v>
      </c>
      <c r="G56">
        <v>82911</v>
      </c>
      <c r="H56">
        <v>158200</v>
      </c>
      <c r="I56">
        <v>29024</v>
      </c>
      <c r="J56">
        <v>1000</v>
      </c>
      <c r="K56">
        <v>131</v>
      </c>
      <c r="L56">
        <v>0</v>
      </c>
      <c r="M56">
        <v>0</v>
      </c>
      <c r="N56">
        <v>18303</v>
      </c>
      <c r="O56">
        <v>435</v>
      </c>
      <c r="P56">
        <v>15589</v>
      </c>
      <c r="Q56">
        <v>800</v>
      </c>
      <c r="R56">
        <v>1479</v>
      </c>
      <c r="S56">
        <v>0</v>
      </c>
      <c r="T56">
        <v>8742</v>
      </c>
      <c r="U56">
        <v>72</v>
      </c>
      <c r="V56">
        <v>8670</v>
      </c>
      <c r="W56">
        <v>955</v>
      </c>
      <c r="X56">
        <v>0</v>
      </c>
      <c r="Y56">
        <v>23569</v>
      </c>
      <c r="Z56">
        <v>37</v>
      </c>
      <c r="AA56">
        <v>0</v>
      </c>
      <c r="AB56">
        <v>65436</v>
      </c>
      <c r="AC56">
        <v>11003</v>
      </c>
      <c r="AD56">
        <v>592183</v>
      </c>
      <c r="AE56">
        <v>343081</v>
      </c>
      <c r="AF56">
        <v>64494</v>
      </c>
      <c r="AG56">
        <v>422</v>
      </c>
      <c r="AH56">
        <v>0</v>
      </c>
      <c r="AI56">
        <v>64072</v>
      </c>
      <c r="AJ56">
        <v>56139</v>
      </c>
      <c r="AK56">
        <v>31971</v>
      </c>
      <c r="AL56">
        <v>5730</v>
      </c>
      <c r="AM56">
        <v>18438</v>
      </c>
      <c r="AN56">
        <v>873</v>
      </c>
      <c r="AO56">
        <v>49578</v>
      </c>
      <c r="AP56">
        <v>14621</v>
      </c>
      <c r="AQ56">
        <v>157376</v>
      </c>
      <c r="AR56">
        <v>249102</v>
      </c>
      <c r="AS56">
        <v>245747</v>
      </c>
      <c r="AT56">
        <v>3355</v>
      </c>
      <c r="AU56">
        <v>373258</v>
      </c>
      <c r="AV56">
        <v>66.737230441068746</v>
      </c>
      <c r="AW56">
        <v>48.427120761303563</v>
      </c>
      <c r="AX56">
        <v>32.318919178445803</v>
      </c>
      <c r="AY56">
        <v>498039</v>
      </c>
      <c r="AZ56">
        <v>339839</v>
      </c>
      <c r="BA56">
        <v>144284</v>
      </c>
      <c r="BB56">
        <v>96064</v>
      </c>
      <c r="BC56">
        <v>17147</v>
      </c>
      <c r="BD56">
        <v>82344</v>
      </c>
      <c r="BE56">
        <v>154958</v>
      </c>
      <c r="BF56">
        <v>1821</v>
      </c>
      <c r="BG56">
        <v>129553</v>
      </c>
      <c r="BI56">
        <f t="shared" si="0"/>
        <v>245747</v>
      </c>
      <c r="BJ56">
        <f t="shared" si="1"/>
        <v>368230.74373306963</v>
      </c>
      <c r="BK56">
        <f t="shared" si="2"/>
        <v>348773.74373306963</v>
      </c>
      <c r="BL56">
        <f t="shared" si="3"/>
        <v>0.70460292500710697</v>
      </c>
    </row>
    <row r="57" spans="1:64" x14ac:dyDescent="0.25">
      <c r="A57" s="3" t="s">
        <v>236</v>
      </c>
      <c r="B57">
        <v>714599</v>
      </c>
      <c r="C57">
        <v>559815</v>
      </c>
      <c r="D57">
        <v>331473</v>
      </c>
      <c r="E57">
        <v>126589</v>
      </c>
      <c r="F57">
        <v>20024</v>
      </c>
      <c r="G57">
        <v>81729</v>
      </c>
      <c r="H57">
        <v>154784</v>
      </c>
      <c r="I57">
        <v>25972</v>
      </c>
      <c r="J57">
        <v>1550</v>
      </c>
      <c r="K57">
        <v>160</v>
      </c>
      <c r="L57">
        <v>0</v>
      </c>
      <c r="M57">
        <v>0</v>
      </c>
      <c r="N57">
        <v>17057</v>
      </c>
      <c r="O57">
        <v>746</v>
      </c>
      <c r="P57">
        <v>14394</v>
      </c>
      <c r="Q57">
        <v>700</v>
      </c>
      <c r="R57">
        <v>1217</v>
      </c>
      <c r="S57">
        <v>0</v>
      </c>
      <c r="T57">
        <v>7512</v>
      </c>
      <c r="U57">
        <v>76</v>
      </c>
      <c r="V57">
        <v>7436</v>
      </c>
      <c r="W57">
        <v>965</v>
      </c>
      <c r="X57">
        <v>0</v>
      </c>
      <c r="Y57">
        <v>23878</v>
      </c>
      <c r="Z57">
        <v>41</v>
      </c>
      <c r="AA57">
        <v>0</v>
      </c>
      <c r="AB57">
        <v>66550</v>
      </c>
      <c r="AC57">
        <v>11099</v>
      </c>
      <c r="AD57">
        <v>617731</v>
      </c>
      <c r="AE57">
        <v>352989</v>
      </c>
      <c r="AF57">
        <v>66653</v>
      </c>
      <c r="AG57">
        <v>716</v>
      </c>
      <c r="AH57">
        <v>0</v>
      </c>
      <c r="AI57">
        <v>65937</v>
      </c>
      <c r="AJ57">
        <v>55707</v>
      </c>
      <c r="AK57">
        <v>30808</v>
      </c>
      <c r="AL57">
        <v>6185</v>
      </c>
      <c r="AM57">
        <v>18713</v>
      </c>
      <c r="AN57">
        <v>890</v>
      </c>
      <c r="AO57">
        <v>45517</v>
      </c>
      <c r="AP57">
        <v>11495</v>
      </c>
      <c r="AQ57">
        <v>172727</v>
      </c>
      <c r="AR57">
        <v>264742</v>
      </c>
      <c r="AS57">
        <v>261319</v>
      </c>
      <c r="AT57">
        <v>3423</v>
      </c>
      <c r="AU57">
        <v>361610</v>
      </c>
      <c r="AV57">
        <v>73.211968154366772</v>
      </c>
      <c r="AW57">
        <v>46.218451756604161</v>
      </c>
      <c r="AX57">
        <v>33.837438181486405</v>
      </c>
      <c r="AY57">
        <v>499472</v>
      </c>
      <c r="AZ57">
        <v>344688</v>
      </c>
      <c r="BA57">
        <v>146711</v>
      </c>
      <c r="BB57">
        <v>97535</v>
      </c>
      <c r="BC57">
        <v>17570</v>
      </c>
      <c r="BD57">
        <v>82872</v>
      </c>
      <c r="BE57">
        <v>146483</v>
      </c>
      <c r="BF57">
        <v>1839</v>
      </c>
      <c r="BG57">
        <v>131640</v>
      </c>
      <c r="BI57">
        <f t="shared" si="0"/>
        <v>261319</v>
      </c>
      <c r="BJ57">
        <f t="shared" si="1"/>
        <v>356934.81077985943</v>
      </c>
      <c r="BK57">
        <f t="shared" si="2"/>
        <v>336910.81077985943</v>
      </c>
      <c r="BL57">
        <f t="shared" si="3"/>
        <v>0.77563257585921808</v>
      </c>
    </row>
    <row r="58" spans="1:64" x14ac:dyDescent="0.25">
      <c r="A58" s="3" t="s">
        <v>237</v>
      </c>
      <c r="B58">
        <v>718332</v>
      </c>
      <c r="C58">
        <v>562283</v>
      </c>
      <c r="D58">
        <v>333382</v>
      </c>
      <c r="E58">
        <v>128061</v>
      </c>
      <c r="F58">
        <v>20418</v>
      </c>
      <c r="G58">
        <v>80422</v>
      </c>
      <c r="H58">
        <v>156049</v>
      </c>
      <c r="I58">
        <v>27218</v>
      </c>
      <c r="J58">
        <v>2100</v>
      </c>
      <c r="K58">
        <v>132</v>
      </c>
      <c r="L58">
        <v>0</v>
      </c>
      <c r="M58">
        <v>0</v>
      </c>
      <c r="N58">
        <v>14977</v>
      </c>
      <c r="O58">
        <v>455</v>
      </c>
      <c r="P58">
        <v>12340</v>
      </c>
      <c r="Q58">
        <v>500</v>
      </c>
      <c r="R58">
        <v>1682</v>
      </c>
      <c r="S58">
        <v>0</v>
      </c>
      <c r="T58">
        <v>7958</v>
      </c>
      <c r="U58">
        <v>80</v>
      </c>
      <c r="V58">
        <v>7878</v>
      </c>
      <c r="W58">
        <v>990</v>
      </c>
      <c r="X58">
        <v>0</v>
      </c>
      <c r="Y58">
        <v>24479</v>
      </c>
      <c r="Z58">
        <v>41</v>
      </c>
      <c r="AA58">
        <v>0</v>
      </c>
      <c r="AB58">
        <v>66706</v>
      </c>
      <c r="AC58">
        <v>11448</v>
      </c>
      <c r="AD58">
        <v>651474</v>
      </c>
      <c r="AE58">
        <v>369411</v>
      </c>
      <c r="AF58">
        <v>67808</v>
      </c>
      <c r="AG58">
        <v>791</v>
      </c>
      <c r="AH58">
        <v>0</v>
      </c>
      <c r="AI58">
        <v>67017</v>
      </c>
      <c r="AJ58">
        <v>55466</v>
      </c>
      <c r="AK58">
        <v>30687</v>
      </c>
      <c r="AL58">
        <v>5841</v>
      </c>
      <c r="AM58">
        <v>18938</v>
      </c>
      <c r="AN58">
        <v>910</v>
      </c>
      <c r="AO58">
        <v>46871</v>
      </c>
      <c r="AP58">
        <v>8991</v>
      </c>
      <c r="AQ58">
        <v>189365</v>
      </c>
      <c r="AR58">
        <v>282063</v>
      </c>
      <c r="AS58">
        <v>278565</v>
      </c>
      <c r="AT58">
        <v>3498</v>
      </c>
      <c r="AU58">
        <v>348921</v>
      </c>
      <c r="AV58">
        <v>80.838546662279839</v>
      </c>
      <c r="AW58">
        <v>43.704262712704846</v>
      </c>
      <c r="AX58">
        <v>35.329890806415278</v>
      </c>
      <c r="AY58">
        <v>502346</v>
      </c>
      <c r="AZ58">
        <v>346297</v>
      </c>
      <c r="BA58">
        <v>149063</v>
      </c>
      <c r="BB58">
        <v>98693</v>
      </c>
      <c r="BC58">
        <v>17991</v>
      </c>
      <c r="BD58">
        <v>80550</v>
      </c>
      <c r="BE58">
        <v>132935</v>
      </c>
      <c r="BF58">
        <v>1857</v>
      </c>
      <c r="BG58">
        <v>133572</v>
      </c>
      <c r="BI58">
        <f t="shared" si="0"/>
        <v>278565</v>
      </c>
      <c r="BJ58">
        <f t="shared" si="1"/>
        <v>344594.27030988608</v>
      </c>
      <c r="BK58">
        <f t="shared" si="2"/>
        <v>324176.27030988608</v>
      </c>
      <c r="BL58">
        <f t="shared" si="3"/>
        <v>0.85930102081103765</v>
      </c>
    </row>
    <row r="59" spans="1:64" x14ac:dyDescent="0.25">
      <c r="A59" s="3" t="s">
        <v>238</v>
      </c>
      <c r="B59">
        <v>728890</v>
      </c>
      <c r="C59">
        <v>565618</v>
      </c>
      <c r="D59">
        <v>335561</v>
      </c>
      <c r="E59">
        <v>128776</v>
      </c>
      <c r="F59">
        <v>20777</v>
      </c>
      <c r="G59">
        <v>80504</v>
      </c>
      <c r="H59">
        <v>163272</v>
      </c>
      <c r="I59">
        <v>28211</v>
      </c>
      <c r="J59">
        <v>2000</v>
      </c>
      <c r="K59">
        <v>172</v>
      </c>
      <c r="L59">
        <v>0</v>
      </c>
      <c r="M59">
        <v>0</v>
      </c>
      <c r="N59">
        <v>15928</v>
      </c>
      <c r="O59">
        <v>224</v>
      </c>
      <c r="P59">
        <v>13175</v>
      </c>
      <c r="Q59">
        <v>550</v>
      </c>
      <c r="R59">
        <v>1979</v>
      </c>
      <c r="S59">
        <v>0</v>
      </c>
      <c r="T59">
        <v>8051</v>
      </c>
      <c r="U59">
        <v>84</v>
      </c>
      <c r="V59">
        <v>7967</v>
      </c>
      <c r="W59">
        <v>1005</v>
      </c>
      <c r="X59">
        <v>0</v>
      </c>
      <c r="Y59">
        <v>24832</v>
      </c>
      <c r="Z59">
        <v>42</v>
      </c>
      <c r="AA59">
        <v>0</v>
      </c>
      <c r="AB59">
        <v>71453</v>
      </c>
      <c r="AC59">
        <v>11578</v>
      </c>
      <c r="AD59">
        <v>720930</v>
      </c>
      <c r="AE59">
        <v>406820</v>
      </c>
      <c r="AF59">
        <v>69258</v>
      </c>
      <c r="AG59">
        <v>795</v>
      </c>
      <c r="AH59">
        <v>0</v>
      </c>
      <c r="AI59">
        <v>68463</v>
      </c>
      <c r="AJ59">
        <v>55022</v>
      </c>
      <c r="AK59">
        <v>30474</v>
      </c>
      <c r="AL59">
        <v>5335</v>
      </c>
      <c r="AM59">
        <v>19214</v>
      </c>
      <c r="AN59">
        <v>928</v>
      </c>
      <c r="AO59">
        <v>50103</v>
      </c>
      <c r="AP59">
        <v>10322</v>
      </c>
      <c r="AQ59">
        <v>221187</v>
      </c>
      <c r="AR59">
        <v>314110</v>
      </c>
      <c r="AS59">
        <v>310541</v>
      </c>
      <c r="AT59">
        <v>3569</v>
      </c>
      <c r="AU59">
        <v>322070</v>
      </c>
      <c r="AV59">
        <v>97.528616214041548</v>
      </c>
      <c r="AW59">
        <v>39.565880550730519</v>
      </c>
      <c r="AX59">
        <v>38.58805579402808</v>
      </c>
      <c r="AY59">
        <v>513264</v>
      </c>
      <c r="AZ59">
        <v>349992</v>
      </c>
      <c r="BA59">
        <v>151342</v>
      </c>
      <c r="BB59">
        <v>99722</v>
      </c>
      <c r="BC59">
        <v>18424</v>
      </c>
      <c r="BD59">
        <v>80504</v>
      </c>
      <c r="BE59">
        <v>106444</v>
      </c>
      <c r="BF59">
        <v>1886</v>
      </c>
      <c r="BG59">
        <v>135397</v>
      </c>
      <c r="BI59">
        <f t="shared" si="0"/>
        <v>310541</v>
      </c>
      <c r="BJ59">
        <f t="shared" si="1"/>
        <v>318410.13648596226</v>
      </c>
      <c r="BK59">
        <f t="shared" si="2"/>
        <v>297633.13648596226</v>
      </c>
      <c r="BL59">
        <f t="shared" si="3"/>
        <v>1.0433683684096329</v>
      </c>
    </row>
    <row r="60" spans="1:64" x14ac:dyDescent="0.25">
      <c r="A60" s="3" t="s">
        <v>239</v>
      </c>
      <c r="B60">
        <v>741003</v>
      </c>
      <c r="C60">
        <v>570439</v>
      </c>
      <c r="D60">
        <v>337847</v>
      </c>
      <c r="E60">
        <v>129748</v>
      </c>
      <c r="F60">
        <v>21159</v>
      </c>
      <c r="G60">
        <v>81685</v>
      </c>
      <c r="H60">
        <v>170564</v>
      </c>
      <c r="I60">
        <v>30083</v>
      </c>
      <c r="J60">
        <v>1900</v>
      </c>
      <c r="K60">
        <v>149</v>
      </c>
      <c r="L60">
        <v>0</v>
      </c>
      <c r="M60">
        <v>0</v>
      </c>
      <c r="N60">
        <v>18860</v>
      </c>
      <c r="O60">
        <v>210</v>
      </c>
      <c r="P60">
        <v>16092</v>
      </c>
      <c r="Q60">
        <v>600</v>
      </c>
      <c r="R60">
        <v>1958</v>
      </c>
      <c r="S60">
        <v>0</v>
      </c>
      <c r="T60">
        <v>8907</v>
      </c>
      <c r="U60">
        <v>87</v>
      </c>
      <c r="V60">
        <v>8820</v>
      </c>
      <c r="W60">
        <v>1028</v>
      </c>
      <c r="X60">
        <v>0</v>
      </c>
      <c r="Y60">
        <v>25415</v>
      </c>
      <c r="Z60">
        <v>43</v>
      </c>
      <c r="AA60">
        <v>0</v>
      </c>
      <c r="AB60">
        <v>71840</v>
      </c>
      <c r="AC60">
        <v>12339</v>
      </c>
      <c r="AD60">
        <v>757705</v>
      </c>
      <c r="AE60">
        <v>429461</v>
      </c>
      <c r="AF60">
        <v>70373</v>
      </c>
      <c r="AG60">
        <v>658</v>
      </c>
      <c r="AH60">
        <v>0</v>
      </c>
      <c r="AI60">
        <v>69715</v>
      </c>
      <c r="AJ60">
        <v>57595</v>
      </c>
      <c r="AK60">
        <v>31650</v>
      </c>
      <c r="AL60">
        <v>5758</v>
      </c>
      <c r="AM60">
        <v>20187</v>
      </c>
      <c r="AN60">
        <v>930</v>
      </c>
      <c r="AO60">
        <v>53810</v>
      </c>
      <c r="AP60">
        <v>12026</v>
      </c>
      <c r="AQ60">
        <v>234727</v>
      </c>
      <c r="AR60">
        <v>328244</v>
      </c>
      <c r="AS60">
        <v>324670</v>
      </c>
      <c r="AT60">
        <v>3574</v>
      </c>
      <c r="AU60">
        <v>311542</v>
      </c>
      <c r="AV60">
        <v>105.36109681263459</v>
      </c>
      <c r="AW60">
        <v>38.985716922902995</v>
      </c>
      <c r="AX60">
        <v>41.075778950239474</v>
      </c>
      <c r="AY60">
        <v>525877</v>
      </c>
      <c r="AZ60">
        <v>355313</v>
      </c>
      <c r="BA60">
        <v>153631</v>
      </c>
      <c r="BB60">
        <v>100915</v>
      </c>
      <c r="BC60">
        <v>18879</v>
      </c>
      <c r="BD60">
        <v>81888</v>
      </c>
      <c r="BE60">
        <v>96416</v>
      </c>
      <c r="BF60">
        <v>1937</v>
      </c>
      <c r="BG60">
        <v>137244</v>
      </c>
      <c r="BI60">
        <f t="shared" si="0"/>
        <v>324670</v>
      </c>
      <c r="BJ60">
        <f t="shared" si="1"/>
        <v>308149.79135739838</v>
      </c>
      <c r="BK60">
        <f t="shared" si="2"/>
        <v>286990.79135739838</v>
      </c>
      <c r="BL60">
        <f t="shared" si="3"/>
        <v>1.1312906538373162</v>
      </c>
    </row>
    <row r="61" spans="1:64" x14ac:dyDescent="0.25">
      <c r="A61" s="3" t="s">
        <v>240</v>
      </c>
      <c r="B61">
        <v>748382</v>
      </c>
      <c r="C61">
        <v>577150</v>
      </c>
      <c r="D61">
        <v>341239</v>
      </c>
      <c r="E61">
        <v>131536</v>
      </c>
      <c r="F61">
        <v>21532</v>
      </c>
      <c r="G61">
        <v>82843</v>
      </c>
      <c r="H61">
        <v>171232</v>
      </c>
      <c r="I61">
        <v>27264</v>
      </c>
      <c r="J61">
        <v>1800</v>
      </c>
      <c r="K61">
        <v>143</v>
      </c>
      <c r="L61">
        <v>0</v>
      </c>
      <c r="M61">
        <v>0</v>
      </c>
      <c r="N61">
        <v>20440</v>
      </c>
      <c r="O61">
        <v>502</v>
      </c>
      <c r="P61">
        <v>17280</v>
      </c>
      <c r="Q61">
        <v>700</v>
      </c>
      <c r="R61">
        <v>1958</v>
      </c>
      <c r="S61">
        <v>0</v>
      </c>
      <c r="T61">
        <v>8118</v>
      </c>
      <c r="U61">
        <v>74</v>
      </c>
      <c r="V61">
        <v>8044</v>
      </c>
      <c r="W61">
        <v>1049</v>
      </c>
      <c r="X61">
        <v>0</v>
      </c>
      <c r="Y61">
        <v>25930</v>
      </c>
      <c r="Z61">
        <v>45</v>
      </c>
      <c r="AA61">
        <v>0</v>
      </c>
      <c r="AB61">
        <v>73501</v>
      </c>
      <c r="AC61">
        <v>12942</v>
      </c>
      <c r="AD61">
        <v>773204</v>
      </c>
      <c r="AE61">
        <v>437517</v>
      </c>
      <c r="AF61">
        <v>70959</v>
      </c>
      <c r="AG61">
        <v>652</v>
      </c>
      <c r="AH61">
        <v>0</v>
      </c>
      <c r="AI61">
        <v>70307</v>
      </c>
      <c r="AJ61">
        <v>57894</v>
      </c>
      <c r="AK61">
        <v>31437</v>
      </c>
      <c r="AL61">
        <v>6248</v>
      </c>
      <c r="AM61">
        <v>20209</v>
      </c>
      <c r="AN61">
        <v>956</v>
      </c>
      <c r="AO61">
        <v>53685</v>
      </c>
      <c r="AP61">
        <v>11682</v>
      </c>
      <c r="AQ61">
        <v>242341</v>
      </c>
      <c r="AR61">
        <v>335687</v>
      </c>
      <c r="AS61">
        <v>332012</v>
      </c>
      <c r="AT61">
        <v>3675</v>
      </c>
      <c r="AU61">
        <v>310865</v>
      </c>
      <c r="AV61">
        <v>107.98472728139041</v>
      </c>
      <c r="AW61">
        <v>38.384971320032896</v>
      </c>
      <c r="AX61">
        <v>41.449906596977456</v>
      </c>
      <c r="AY61">
        <v>533281</v>
      </c>
      <c r="AZ61">
        <v>362049</v>
      </c>
      <c r="BA61">
        <v>155870</v>
      </c>
      <c r="BB61">
        <v>102315</v>
      </c>
      <c r="BC61">
        <v>19348</v>
      </c>
      <c r="BD61">
        <v>84516</v>
      </c>
      <c r="BE61">
        <v>95764</v>
      </c>
      <c r="BF61">
        <v>2017</v>
      </c>
      <c r="BG61">
        <v>139034</v>
      </c>
      <c r="BI61">
        <f t="shared" si="0"/>
        <v>332012</v>
      </c>
      <c r="BJ61">
        <f t="shared" si="1"/>
        <v>307461.99796831585</v>
      </c>
      <c r="BK61">
        <f t="shared" si="2"/>
        <v>285929.99796831585</v>
      </c>
      <c r="BL61">
        <f t="shared" si="3"/>
        <v>1.1611653284339565</v>
      </c>
    </row>
    <row r="62" spans="1:64" x14ac:dyDescent="0.25">
      <c r="A62" s="3" t="s">
        <v>241</v>
      </c>
      <c r="B62">
        <v>761094</v>
      </c>
      <c r="C62">
        <v>584052</v>
      </c>
      <c r="D62">
        <v>343486</v>
      </c>
      <c r="E62">
        <v>133299</v>
      </c>
      <c r="F62">
        <v>22140</v>
      </c>
      <c r="G62">
        <v>85126</v>
      </c>
      <c r="H62">
        <v>177042</v>
      </c>
      <c r="I62">
        <v>28230</v>
      </c>
      <c r="J62">
        <v>1700</v>
      </c>
      <c r="K62">
        <v>137</v>
      </c>
      <c r="L62">
        <v>0</v>
      </c>
      <c r="M62">
        <v>0</v>
      </c>
      <c r="N62">
        <v>21635</v>
      </c>
      <c r="O62">
        <v>622</v>
      </c>
      <c r="P62">
        <v>18104</v>
      </c>
      <c r="Q62">
        <v>900</v>
      </c>
      <c r="R62">
        <v>2009</v>
      </c>
      <c r="S62">
        <v>0</v>
      </c>
      <c r="T62">
        <v>8667</v>
      </c>
      <c r="U62">
        <v>62</v>
      </c>
      <c r="V62">
        <v>8605</v>
      </c>
      <c r="W62">
        <v>1080</v>
      </c>
      <c r="X62">
        <v>0</v>
      </c>
      <c r="Y62">
        <v>26670</v>
      </c>
      <c r="Z62">
        <v>48</v>
      </c>
      <c r="AA62">
        <v>0</v>
      </c>
      <c r="AB62">
        <v>75575</v>
      </c>
      <c r="AC62">
        <v>13300</v>
      </c>
      <c r="AD62">
        <v>807489</v>
      </c>
      <c r="AE62">
        <v>457241</v>
      </c>
      <c r="AF62">
        <v>71627</v>
      </c>
      <c r="AG62">
        <v>458</v>
      </c>
      <c r="AH62">
        <v>0</v>
      </c>
      <c r="AI62">
        <v>71169</v>
      </c>
      <c r="AJ62">
        <v>60301</v>
      </c>
      <c r="AK62">
        <v>33407</v>
      </c>
      <c r="AL62">
        <v>6655</v>
      </c>
      <c r="AM62">
        <v>20238</v>
      </c>
      <c r="AN62">
        <v>987</v>
      </c>
      <c r="AO62">
        <v>55502</v>
      </c>
      <c r="AP62">
        <v>12591</v>
      </c>
      <c r="AQ62">
        <v>256233</v>
      </c>
      <c r="AR62">
        <v>350248</v>
      </c>
      <c r="AS62">
        <v>346451</v>
      </c>
      <c r="AT62">
        <v>3797</v>
      </c>
      <c r="AU62">
        <v>303853</v>
      </c>
      <c r="AV62">
        <v>115.2689871405472</v>
      </c>
      <c r="AW62">
        <v>37.667039079920194</v>
      </c>
      <c r="AX62">
        <v>43.418414433258079</v>
      </c>
      <c r="AY62">
        <v>545265</v>
      </c>
      <c r="AZ62">
        <v>368223</v>
      </c>
      <c r="BA62">
        <v>158198</v>
      </c>
      <c r="BB62">
        <v>103818</v>
      </c>
      <c r="BC62">
        <v>19830</v>
      </c>
      <c r="BD62">
        <v>86377</v>
      </c>
      <c r="BE62">
        <v>88024</v>
      </c>
      <c r="BF62">
        <v>2121</v>
      </c>
      <c r="BG62">
        <v>140899</v>
      </c>
      <c r="BI62">
        <f t="shared" si="0"/>
        <v>346451</v>
      </c>
      <c r="BJ62">
        <f t="shared" si="1"/>
        <v>300558.7266743076</v>
      </c>
      <c r="BK62">
        <f t="shared" si="2"/>
        <v>278418.7266743076</v>
      </c>
      <c r="BL62">
        <f t="shared" si="3"/>
        <v>1.2443523614173988</v>
      </c>
    </row>
    <row r="63" spans="1:64" x14ac:dyDescent="0.25">
      <c r="A63" s="3" t="s">
        <v>242</v>
      </c>
      <c r="B63">
        <v>770755</v>
      </c>
      <c r="C63">
        <v>589446</v>
      </c>
      <c r="D63">
        <v>345766</v>
      </c>
      <c r="E63">
        <v>135093</v>
      </c>
      <c r="F63">
        <v>22720</v>
      </c>
      <c r="G63">
        <v>85867</v>
      </c>
      <c r="H63">
        <v>181309</v>
      </c>
      <c r="I63">
        <v>27748</v>
      </c>
      <c r="J63">
        <v>1600</v>
      </c>
      <c r="K63">
        <v>145</v>
      </c>
      <c r="L63">
        <v>0</v>
      </c>
      <c r="M63">
        <v>0</v>
      </c>
      <c r="N63">
        <v>24006</v>
      </c>
      <c r="O63">
        <v>240</v>
      </c>
      <c r="P63">
        <v>20311</v>
      </c>
      <c r="Q63">
        <v>1000</v>
      </c>
      <c r="R63">
        <v>2455</v>
      </c>
      <c r="S63">
        <v>0</v>
      </c>
      <c r="T63">
        <v>8553</v>
      </c>
      <c r="U63">
        <v>21</v>
      </c>
      <c r="V63">
        <v>8532</v>
      </c>
      <c r="W63">
        <v>1099</v>
      </c>
      <c r="X63">
        <v>0</v>
      </c>
      <c r="Y63">
        <v>27150</v>
      </c>
      <c r="Z63">
        <v>52</v>
      </c>
      <c r="AA63">
        <v>0</v>
      </c>
      <c r="AB63">
        <v>77484</v>
      </c>
      <c r="AC63">
        <v>13472</v>
      </c>
      <c r="AD63">
        <v>797308</v>
      </c>
      <c r="AE63">
        <v>453544</v>
      </c>
      <c r="AF63">
        <v>72264</v>
      </c>
      <c r="AG63">
        <v>527</v>
      </c>
      <c r="AH63">
        <v>0</v>
      </c>
      <c r="AI63">
        <v>71737</v>
      </c>
      <c r="AJ63">
        <v>60637</v>
      </c>
      <c r="AK63">
        <v>34014</v>
      </c>
      <c r="AL63">
        <v>6412</v>
      </c>
      <c r="AM63">
        <v>20211</v>
      </c>
      <c r="AN63">
        <v>1010</v>
      </c>
      <c r="AO63">
        <v>55842</v>
      </c>
      <c r="AP63">
        <v>13275</v>
      </c>
      <c r="AQ63">
        <v>250516</v>
      </c>
      <c r="AR63">
        <v>343764</v>
      </c>
      <c r="AS63">
        <v>339875</v>
      </c>
      <c r="AT63">
        <v>3889</v>
      </c>
      <c r="AU63">
        <v>317211</v>
      </c>
      <c r="AV63">
        <v>108.3707339013929</v>
      </c>
      <c r="AW63">
        <v>38.660428185950551</v>
      </c>
      <c r="AX63">
        <v>41.896589754535569</v>
      </c>
      <c r="AY63">
        <v>554606</v>
      </c>
      <c r="AZ63">
        <v>373297</v>
      </c>
      <c r="BA63">
        <v>160611</v>
      </c>
      <c r="BB63">
        <v>105490</v>
      </c>
      <c r="BC63">
        <v>20295</v>
      </c>
      <c r="BD63">
        <v>86901</v>
      </c>
      <c r="BE63">
        <v>101062</v>
      </c>
      <c r="BF63">
        <v>2231</v>
      </c>
      <c r="BG63">
        <v>142844</v>
      </c>
      <c r="BI63">
        <f t="shared" si="0"/>
        <v>339875</v>
      </c>
      <c r="BJ63">
        <f t="shared" si="1"/>
        <v>313622.49545089732</v>
      </c>
      <c r="BK63">
        <f t="shared" si="2"/>
        <v>290902.49545089732</v>
      </c>
      <c r="BL63">
        <f t="shared" si="3"/>
        <v>1.1683468011272835</v>
      </c>
    </row>
    <row r="64" spans="1:64" x14ac:dyDescent="0.25">
      <c r="A64" s="3" t="s">
        <v>243</v>
      </c>
      <c r="B64">
        <v>781944</v>
      </c>
      <c r="C64">
        <v>595234</v>
      </c>
      <c r="D64">
        <v>348117</v>
      </c>
      <c r="E64">
        <v>136600</v>
      </c>
      <c r="F64">
        <v>23283</v>
      </c>
      <c r="G64">
        <v>87235</v>
      </c>
      <c r="H64">
        <v>186710</v>
      </c>
      <c r="I64">
        <v>29196</v>
      </c>
      <c r="J64">
        <v>1500</v>
      </c>
      <c r="K64">
        <v>132</v>
      </c>
      <c r="L64">
        <v>0</v>
      </c>
      <c r="M64">
        <v>0</v>
      </c>
      <c r="N64">
        <v>25357</v>
      </c>
      <c r="O64">
        <v>742</v>
      </c>
      <c r="P64">
        <v>21621</v>
      </c>
      <c r="Q64">
        <v>1200</v>
      </c>
      <c r="R64">
        <v>1794</v>
      </c>
      <c r="S64">
        <v>0</v>
      </c>
      <c r="T64">
        <v>10139</v>
      </c>
      <c r="U64">
        <v>21</v>
      </c>
      <c r="V64">
        <v>10118</v>
      </c>
      <c r="W64">
        <v>1118</v>
      </c>
      <c r="X64">
        <v>0</v>
      </c>
      <c r="Y64">
        <v>27634</v>
      </c>
      <c r="Z64">
        <v>57</v>
      </c>
      <c r="AA64">
        <v>0</v>
      </c>
      <c r="AB64">
        <v>77386</v>
      </c>
      <c r="AC64">
        <v>14191</v>
      </c>
      <c r="AD64">
        <v>849426</v>
      </c>
      <c r="AE64">
        <v>483363</v>
      </c>
      <c r="AF64">
        <v>73109</v>
      </c>
      <c r="AG64">
        <v>315</v>
      </c>
      <c r="AH64">
        <v>0</v>
      </c>
      <c r="AI64">
        <v>72794</v>
      </c>
      <c r="AJ64">
        <v>63539</v>
      </c>
      <c r="AK64">
        <v>35439</v>
      </c>
      <c r="AL64">
        <v>7088</v>
      </c>
      <c r="AM64">
        <v>21012</v>
      </c>
      <c r="AN64">
        <v>1017</v>
      </c>
      <c r="AO64">
        <v>59100</v>
      </c>
      <c r="AP64">
        <v>14150</v>
      </c>
      <c r="AQ64">
        <v>272448</v>
      </c>
      <c r="AR64">
        <v>366063</v>
      </c>
      <c r="AS64">
        <v>362157</v>
      </c>
      <c r="AT64">
        <v>3906</v>
      </c>
      <c r="AU64">
        <v>298581</v>
      </c>
      <c r="AV64">
        <v>122.6007210538273</v>
      </c>
      <c r="AW64">
        <v>37.329082428894225</v>
      </c>
      <c r="AX64">
        <v>45.765724220601882</v>
      </c>
      <c r="AY64">
        <v>566129</v>
      </c>
      <c r="AZ64">
        <v>379419</v>
      </c>
      <c r="BA64">
        <v>162996</v>
      </c>
      <c r="BB64">
        <v>107214</v>
      </c>
      <c r="BC64">
        <v>20761</v>
      </c>
      <c r="BD64">
        <v>88448</v>
      </c>
      <c r="BE64">
        <v>82766</v>
      </c>
      <c r="BF64">
        <v>2331</v>
      </c>
      <c r="BG64">
        <v>144761</v>
      </c>
      <c r="BI64">
        <f t="shared" si="0"/>
        <v>362157</v>
      </c>
      <c r="BJ64">
        <f t="shared" si="1"/>
        <v>295395.48942864418</v>
      </c>
      <c r="BK64">
        <f t="shared" si="2"/>
        <v>272112.48942864418</v>
      </c>
      <c r="BL64">
        <f t="shared" si="3"/>
        <v>1.3309091426138604</v>
      </c>
    </row>
    <row r="65" spans="1:64" x14ac:dyDescent="0.25">
      <c r="A65" s="3" t="s">
        <v>244</v>
      </c>
      <c r="B65">
        <v>785366</v>
      </c>
      <c r="C65">
        <v>599905</v>
      </c>
      <c r="D65">
        <v>348684</v>
      </c>
      <c r="E65">
        <v>137619</v>
      </c>
      <c r="F65">
        <v>23739</v>
      </c>
      <c r="G65">
        <v>89863</v>
      </c>
      <c r="H65">
        <v>185461</v>
      </c>
      <c r="I65">
        <v>26528</v>
      </c>
      <c r="J65">
        <v>1268</v>
      </c>
      <c r="K65">
        <v>121</v>
      </c>
      <c r="L65">
        <v>0</v>
      </c>
      <c r="M65">
        <v>0</v>
      </c>
      <c r="N65">
        <v>24375</v>
      </c>
      <c r="O65">
        <v>740</v>
      </c>
      <c r="P65">
        <v>19986</v>
      </c>
      <c r="Q65">
        <v>1200</v>
      </c>
      <c r="R65">
        <v>2449</v>
      </c>
      <c r="S65">
        <v>0</v>
      </c>
      <c r="T65">
        <v>8340</v>
      </c>
      <c r="U65">
        <v>22</v>
      </c>
      <c r="V65">
        <v>8318</v>
      </c>
      <c r="W65">
        <v>1140</v>
      </c>
      <c r="X65">
        <v>0</v>
      </c>
      <c r="Y65">
        <v>28172</v>
      </c>
      <c r="Z65">
        <v>64</v>
      </c>
      <c r="AA65">
        <v>0</v>
      </c>
      <c r="AB65">
        <v>79948</v>
      </c>
      <c r="AC65">
        <v>15505</v>
      </c>
      <c r="AD65">
        <v>804528</v>
      </c>
      <c r="AE65">
        <v>461238</v>
      </c>
      <c r="AF65">
        <v>73643</v>
      </c>
      <c r="AG65">
        <v>427</v>
      </c>
      <c r="AH65">
        <v>0</v>
      </c>
      <c r="AI65">
        <v>73216</v>
      </c>
      <c r="AJ65">
        <v>65101</v>
      </c>
      <c r="AK65">
        <v>35977</v>
      </c>
      <c r="AL65">
        <v>8149</v>
      </c>
      <c r="AM65">
        <v>20975</v>
      </c>
      <c r="AN65">
        <v>1035</v>
      </c>
      <c r="AO65">
        <v>58535</v>
      </c>
      <c r="AP65">
        <v>12817</v>
      </c>
      <c r="AQ65">
        <v>250107</v>
      </c>
      <c r="AR65">
        <v>343290</v>
      </c>
      <c r="AS65">
        <v>339310</v>
      </c>
      <c r="AT65">
        <v>3980</v>
      </c>
      <c r="AU65">
        <v>324128</v>
      </c>
      <c r="AV65">
        <v>105.9118665311244</v>
      </c>
      <c r="AW65">
        <v>40.415960362169109</v>
      </c>
      <c r="AX65">
        <v>42.805297996052673</v>
      </c>
      <c r="AY65">
        <v>573774</v>
      </c>
      <c r="AZ65">
        <v>388313</v>
      </c>
      <c r="BA65">
        <v>165558</v>
      </c>
      <c r="BB65">
        <v>109159</v>
      </c>
      <c r="BC65">
        <v>21238</v>
      </c>
      <c r="BD65">
        <v>92358</v>
      </c>
      <c r="BE65">
        <v>112536</v>
      </c>
      <c r="BF65">
        <v>2482</v>
      </c>
      <c r="BG65">
        <v>146806</v>
      </c>
      <c r="BI65">
        <f t="shared" si="0"/>
        <v>339310</v>
      </c>
      <c r="BJ65">
        <f t="shared" si="1"/>
        <v>320370.14464312809</v>
      </c>
      <c r="BK65">
        <f t="shared" si="2"/>
        <v>296631.14464312809</v>
      </c>
      <c r="BL65">
        <f t="shared" si="3"/>
        <v>1.1438785377989156</v>
      </c>
    </row>
    <row r="66" spans="1:64" x14ac:dyDescent="0.25">
      <c r="A66" s="3" t="s">
        <v>245</v>
      </c>
      <c r="B66">
        <v>789589</v>
      </c>
      <c r="C66">
        <v>604102</v>
      </c>
      <c r="D66">
        <v>349886</v>
      </c>
      <c r="E66">
        <v>139738</v>
      </c>
      <c r="F66">
        <v>24158</v>
      </c>
      <c r="G66">
        <v>90320</v>
      </c>
      <c r="H66">
        <v>185487</v>
      </c>
      <c r="I66">
        <v>27535</v>
      </c>
      <c r="J66">
        <v>1087</v>
      </c>
      <c r="K66">
        <v>140</v>
      </c>
      <c r="L66">
        <v>0</v>
      </c>
      <c r="M66">
        <v>0</v>
      </c>
      <c r="N66">
        <v>22526</v>
      </c>
      <c r="O66">
        <v>757</v>
      </c>
      <c r="P66">
        <v>18247</v>
      </c>
      <c r="Q66">
        <v>1343</v>
      </c>
      <c r="R66">
        <v>2179</v>
      </c>
      <c r="S66">
        <v>0</v>
      </c>
      <c r="T66">
        <v>9044</v>
      </c>
      <c r="U66">
        <v>23</v>
      </c>
      <c r="V66">
        <v>9021</v>
      </c>
      <c r="W66">
        <v>1153</v>
      </c>
      <c r="X66">
        <v>0</v>
      </c>
      <c r="Y66">
        <v>28488</v>
      </c>
      <c r="Z66">
        <v>71</v>
      </c>
      <c r="AA66">
        <v>0</v>
      </c>
      <c r="AB66">
        <v>80465</v>
      </c>
      <c r="AC66">
        <v>14978</v>
      </c>
      <c r="AD66">
        <v>823419</v>
      </c>
      <c r="AE66">
        <v>471806</v>
      </c>
      <c r="AF66">
        <v>74654</v>
      </c>
      <c r="AG66">
        <v>547</v>
      </c>
      <c r="AH66">
        <v>0</v>
      </c>
      <c r="AI66">
        <v>74107</v>
      </c>
      <c r="AJ66">
        <v>66751</v>
      </c>
      <c r="AK66">
        <v>36856</v>
      </c>
      <c r="AL66">
        <v>8811</v>
      </c>
      <c r="AM66">
        <v>21084</v>
      </c>
      <c r="AN66">
        <v>1045</v>
      </c>
      <c r="AO66">
        <v>59438</v>
      </c>
      <c r="AP66">
        <v>11903</v>
      </c>
      <c r="AQ66">
        <v>258015</v>
      </c>
      <c r="AR66">
        <v>351613</v>
      </c>
      <c r="AS66">
        <v>347588</v>
      </c>
      <c r="AT66">
        <v>4025</v>
      </c>
      <c r="AU66">
        <v>317783</v>
      </c>
      <c r="AV66">
        <v>110.64546148984302</v>
      </c>
      <c r="AW66">
        <v>40.215979536050767</v>
      </c>
      <c r="AX66">
        <v>44.497156150324223</v>
      </c>
      <c r="AY66">
        <v>579096</v>
      </c>
      <c r="AZ66">
        <v>393609</v>
      </c>
      <c r="BA66">
        <v>168105</v>
      </c>
      <c r="BB66">
        <v>111274</v>
      </c>
      <c r="BC66">
        <v>21715</v>
      </c>
      <c r="BD66">
        <v>92515</v>
      </c>
      <c r="BE66">
        <v>107290</v>
      </c>
      <c r="BF66">
        <v>2617</v>
      </c>
      <c r="BG66">
        <v>148863</v>
      </c>
      <c r="BI66">
        <f t="shared" si="0"/>
        <v>347588</v>
      </c>
      <c r="BJ66">
        <f t="shared" si="1"/>
        <v>314145.73658939253</v>
      </c>
      <c r="BK66">
        <f t="shared" si="2"/>
        <v>289987.73658939253</v>
      </c>
      <c r="BL66">
        <f t="shared" si="3"/>
        <v>1.1986299975580224</v>
      </c>
    </row>
    <row r="67" spans="1:64" x14ac:dyDescent="0.25">
      <c r="A67" s="3" t="s">
        <v>246</v>
      </c>
      <c r="B67">
        <v>796183</v>
      </c>
      <c r="C67">
        <v>608444</v>
      </c>
      <c r="D67">
        <v>351278</v>
      </c>
      <c r="E67">
        <v>141196</v>
      </c>
      <c r="F67">
        <v>24675</v>
      </c>
      <c r="G67">
        <v>91295</v>
      </c>
      <c r="H67">
        <v>187739</v>
      </c>
      <c r="I67">
        <v>27737</v>
      </c>
      <c r="J67">
        <v>1346</v>
      </c>
      <c r="K67">
        <v>191</v>
      </c>
      <c r="L67">
        <v>0</v>
      </c>
      <c r="M67">
        <v>0</v>
      </c>
      <c r="N67">
        <v>20832</v>
      </c>
      <c r="O67">
        <v>648</v>
      </c>
      <c r="P67">
        <v>16446</v>
      </c>
      <c r="Q67">
        <v>1190</v>
      </c>
      <c r="R67">
        <v>2548</v>
      </c>
      <c r="S67">
        <v>0</v>
      </c>
      <c r="T67">
        <v>8777</v>
      </c>
      <c r="U67">
        <v>24</v>
      </c>
      <c r="V67">
        <v>8753</v>
      </c>
      <c r="W67">
        <v>1165</v>
      </c>
      <c r="X67">
        <v>0</v>
      </c>
      <c r="Y67">
        <v>28811</v>
      </c>
      <c r="Z67">
        <v>76</v>
      </c>
      <c r="AA67">
        <v>0</v>
      </c>
      <c r="AB67">
        <v>83319</v>
      </c>
      <c r="AC67">
        <v>15485</v>
      </c>
      <c r="AD67">
        <v>773052</v>
      </c>
      <c r="AE67">
        <v>447680</v>
      </c>
      <c r="AF67">
        <v>75671</v>
      </c>
      <c r="AG67">
        <v>782</v>
      </c>
      <c r="AH67">
        <v>0</v>
      </c>
      <c r="AI67">
        <v>74889</v>
      </c>
      <c r="AJ67">
        <v>66254</v>
      </c>
      <c r="AK67">
        <v>36543</v>
      </c>
      <c r="AL67">
        <v>8402</v>
      </c>
      <c r="AM67">
        <v>21309</v>
      </c>
      <c r="AN67">
        <v>1064</v>
      </c>
      <c r="AO67">
        <v>60426</v>
      </c>
      <c r="AP67">
        <v>11795</v>
      </c>
      <c r="AQ67">
        <v>232470</v>
      </c>
      <c r="AR67">
        <v>325372</v>
      </c>
      <c r="AS67">
        <v>321285</v>
      </c>
      <c r="AT67">
        <v>4087</v>
      </c>
      <c r="AU67">
        <v>348503</v>
      </c>
      <c r="AV67">
        <v>93.362866871380902</v>
      </c>
      <c r="AW67">
        <v>43.619196647309778</v>
      </c>
      <c r="AX67">
        <v>40.724132496193675</v>
      </c>
      <c r="AY67">
        <v>586936</v>
      </c>
      <c r="AZ67">
        <v>399197</v>
      </c>
      <c r="BA67">
        <v>170644</v>
      </c>
      <c r="BB67">
        <v>113162</v>
      </c>
      <c r="BC67">
        <v>22222</v>
      </c>
      <c r="BD67">
        <v>93169</v>
      </c>
      <c r="BE67">
        <v>139256</v>
      </c>
      <c r="BF67">
        <v>2752</v>
      </c>
      <c r="BG67">
        <v>150892</v>
      </c>
      <c r="BI67">
        <f t="shared" si="0"/>
        <v>321285</v>
      </c>
      <c r="BJ67">
        <f t="shared" si="1"/>
        <v>344125.0368228415</v>
      </c>
      <c r="BK67">
        <f t="shared" si="2"/>
        <v>319450.0368228415</v>
      </c>
      <c r="BL67">
        <f t="shared" si="3"/>
        <v>1.0057441319945006</v>
      </c>
    </row>
    <row r="68" spans="1:64" x14ac:dyDescent="0.25">
      <c r="A68" s="3" t="s">
        <v>247</v>
      </c>
      <c r="B68">
        <v>798486</v>
      </c>
      <c r="C68">
        <v>609837</v>
      </c>
      <c r="D68">
        <v>352721</v>
      </c>
      <c r="E68">
        <v>142048</v>
      </c>
      <c r="F68">
        <v>25168</v>
      </c>
      <c r="G68">
        <v>89900</v>
      </c>
      <c r="H68">
        <v>188649</v>
      </c>
      <c r="I68">
        <v>28243</v>
      </c>
      <c r="J68">
        <v>3000</v>
      </c>
      <c r="K68">
        <v>148</v>
      </c>
      <c r="L68">
        <v>0</v>
      </c>
      <c r="M68">
        <v>0</v>
      </c>
      <c r="N68">
        <v>20038</v>
      </c>
      <c r="O68">
        <v>788</v>
      </c>
      <c r="P68">
        <v>15752</v>
      </c>
      <c r="Q68">
        <v>1116</v>
      </c>
      <c r="R68">
        <v>2382</v>
      </c>
      <c r="S68">
        <v>0</v>
      </c>
      <c r="T68">
        <v>9647</v>
      </c>
      <c r="U68">
        <v>24</v>
      </c>
      <c r="V68">
        <v>9623</v>
      </c>
      <c r="W68">
        <v>1192</v>
      </c>
      <c r="X68">
        <v>0</v>
      </c>
      <c r="Y68">
        <v>29478</v>
      </c>
      <c r="Z68">
        <v>79</v>
      </c>
      <c r="AA68">
        <v>0</v>
      </c>
      <c r="AB68">
        <v>82311</v>
      </c>
      <c r="AC68">
        <v>14513</v>
      </c>
      <c r="AD68">
        <v>865556</v>
      </c>
      <c r="AE68">
        <v>496288</v>
      </c>
      <c r="AF68">
        <v>76985</v>
      </c>
      <c r="AG68">
        <v>769</v>
      </c>
      <c r="AH68">
        <v>0</v>
      </c>
      <c r="AI68">
        <v>76216</v>
      </c>
      <c r="AJ68">
        <v>68611</v>
      </c>
      <c r="AK68">
        <v>37651</v>
      </c>
      <c r="AL68">
        <v>9131</v>
      </c>
      <c r="AM68">
        <v>21829</v>
      </c>
      <c r="AN68">
        <v>1067</v>
      </c>
      <c r="AO68">
        <v>61935</v>
      </c>
      <c r="AP68">
        <v>12560</v>
      </c>
      <c r="AQ68">
        <v>275130</v>
      </c>
      <c r="AR68">
        <v>369268</v>
      </c>
      <c r="AS68">
        <v>365166</v>
      </c>
      <c r="AT68">
        <v>4102</v>
      </c>
      <c r="AU68">
        <v>302198</v>
      </c>
      <c r="AV68">
        <v>122.1941772643945</v>
      </c>
      <c r="AW68">
        <v>39.428375612610232</v>
      </c>
      <c r="AX68">
        <v>48.179179188544254</v>
      </c>
      <c r="AY68">
        <v>591118</v>
      </c>
      <c r="AZ68">
        <v>402469</v>
      </c>
      <c r="BA68">
        <v>173308</v>
      </c>
      <c r="BB68">
        <v>114803</v>
      </c>
      <c r="BC68">
        <v>22732</v>
      </c>
      <c r="BD68">
        <v>91626</v>
      </c>
      <c r="BE68">
        <v>94830</v>
      </c>
      <c r="BF68">
        <v>2896</v>
      </c>
      <c r="BG68">
        <v>152987</v>
      </c>
      <c r="BI68">
        <f t="shared" si="0"/>
        <v>365166</v>
      </c>
      <c r="BJ68">
        <f t="shared" si="1"/>
        <v>298840.75344267959</v>
      </c>
      <c r="BK68">
        <f t="shared" si="2"/>
        <v>273672.75344267959</v>
      </c>
      <c r="BL68">
        <f t="shared" si="3"/>
        <v>1.3343162423236392</v>
      </c>
    </row>
    <row r="69" spans="1:64" x14ac:dyDescent="0.25">
      <c r="A69" s="3" t="s">
        <v>248</v>
      </c>
      <c r="B69">
        <v>798294</v>
      </c>
      <c r="C69">
        <v>611346</v>
      </c>
      <c r="D69">
        <v>353925</v>
      </c>
      <c r="E69">
        <v>142634</v>
      </c>
      <c r="F69">
        <v>25637</v>
      </c>
      <c r="G69">
        <v>89150</v>
      </c>
      <c r="H69">
        <v>186948</v>
      </c>
      <c r="I69">
        <v>26462</v>
      </c>
      <c r="J69">
        <v>3272</v>
      </c>
      <c r="K69">
        <v>189</v>
      </c>
      <c r="L69">
        <v>0</v>
      </c>
      <c r="M69">
        <v>0</v>
      </c>
      <c r="N69">
        <v>19503</v>
      </c>
      <c r="O69">
        <v>562</v>
      </c>
      <c r="P69">
        <v>15225</v>
      </c>
      <c r="Q69">
        <v>936</v>
      </c>
      <c r="R69">
        <v>2780</v>
      </c>
      <c r="S69">
        <v>0</v>
      </c>
      <c r="T69">
        <v>7992</v>
      </c>
      <c r="U69">
        <v>26</v>
      </c>
      <c r="V69">
        <v>7966</v>
      </c>
      <c r="W69">
        <v>1222</v>
      </c>
      <c r="X69">
        <v>0</v>
      </c>
      <c r="Y69">
        <v>30171</v>
      </c>
      <c r="Z69">
        <v>82</v>
      </c>
      <c r="AA69">
        <v>0</v>
      </c>
      <c r="AB69">
        <v>83213</v>
      </c>
      <c r="AC69">
        <v>14842</v>
      </c>
      <c r="AD69">
        <v>950457</v>
      </c>
      <c r="AE69">
        <v>535942</v>
      </c>
      <c r="AF69">
        <v>77200</v>
      </c>
      <c r="AG69">
        <v>623</v>
      </c>
      <c r="AH69">
        <v>0</v>
      </c>
      <c r="AI69">
        <v>76577</v>
      </c>
      <c r="AJ69">
        <v>68332</v>
      </c>
      <c r="AK69">
        <v>37641</v>
      </c>
      <c r="AL69">
        <v>8942</v>
      </c>
      <c r="AM69">
        <v>21748</v>
      </c>
      <c r="AN69">
        <v>1082</v>
      </c>
      <c r="AO69">
        <v>60270</v>
      </c>
      <c r="AP69">
        <v>10921</v>
      </c>
      <c r="AQ69">
        <v>318137</v>
      </c>
      <c r="AR69">
        <v>414515</v>
      </c>
      <c r="AS69">
        <v>410353</v>
      </c>
      <c r="AT69">
        <v>4162</v>
      </c>
      <c r="AU69">
        <v>262352</v>
      </c>
      <c r="AV69">
        <v>157.99942806975628</v>
      </c>
      <c r="AW69">
        <v>35.108883275563898</v>
      </c>
      <c r="AX69">
        <v>55.471834777069283</v>
      </c>
      <c r="AY69">
        <v>595643</v>
      </c>
      <c r="AZ69">
        <v>408695</v>
      </c>
      <c r="BA69">
        <v>175955</v>
      </c>
      <c r="BB69">
        <v>116207</v>
      </c>
      <c r="BC69">
        <v>23252</v>
      </c>
      <c r="BD69">
        <v>93281</v>
      </c>
      <c r="BE69">
        <v>59701</v>
      </c>
      <c r="BF69">
        <v>3015</v>
      </c>
      <c r="BG69">
        <v>155035</v>
      </c>
      <c r="BI69">
        <f t="shared" si="0"/>
        <v>410353</v>
      </c>
      <c r="BJ69">
        <f t="shared" si="1"/>
        <v>259718.02873794604</v>
      </c>
      <c r="BK69">
        <f t="shared" si="2"/>
        <v>234081.02873794604</v>
      </c>
      <c r="BL69">
        <f t="shared" si="3"/>
        <v>1.7530382629144656</v>
      </c>
    </row>
    <row r="70" spans="1:64" x14ac:dyDescent="0.25">
      <c r="A70" s="3" t="s">
        <v>249</v>
      </c>
      <c r="B70">
        <v>808319</v>
      </c>
      <c r="C70">
        <v>615410</v>
      </c>
      <c r="D70">
        <v>356786</v>
      </c>
      <c r="E70">
        <v>143356</v>
      </c>
      <c r="F70">
        <v>26130</v>
      </c>
      <c r="G70">
        <v>89139</v>
      </c>
      <c r="H70">
        <v>192909</v>
      </c>
      <c r="I70">
        <v>27769</v>
      </c>
      <c r="J70">
        <v>3863</v>
      </c>
      <c r="K70">
        <v>213</v>
      </c>
      <c r="L70">
        <v>0</v>
      </c>
      <c r="M70">
        <v>0</v>
      </c>
      <c r="N70">
        <v>19264</v>
      </c>
      <c r="O70">
        <v>613</v>
      </c>
      <c r="P70">
        <v>14636</v>
      </c>
      <c r="Q70">
        <v>1233</v>
      </c>
      <c r="R70">
        <v>2782</v>
      </c>
      <c r="S70">
        <v>0</v>
      </c>
      <c r="T70">
        <v>8574</v>
      </c>
      <c r="U70">
        <v>28</v>
      </c>
      <c r="V70">
        <v>8546</v>
      </c>
      <c r="W70">
        <v>1248</v>
      </c>
      <c r="X70">
        <v>0</v>
      </c>
      <c r="Y70">
        <v>30831</v>
      </c>
      <c r="Z70">
        <v>84</v>
      </c>
      <c r="AA70">
        <v>0</v>
      </c>
      <c r="AB70">
        <v>85820</v>
      </c>
      <c r="AC70">
        <v>15243</v>
      </c>
      <c r="AD70">
        <v>954985</v>
      </c>
      <c r="AE70">
        <v>539186</v>
      </c>
      <c r="AF70">
        <v>79256</v>
      </c>
      <c r="AG70">
        <v>726</v>
      </c>
      <c r="AH70">
        <v>0</v>
      </c>
      <c r="AI70">
        <v>78530</v>
      </c>
      <c r="AJ70">
        <v>68439</v>
      </c>
      <c r="AK70">
        <v>37343</v>
      </c>
      <c r="AL70">
        <v>9061</v>
      </c>
      <c r="AM70">
        <v>22035</v>
      </c>
      <c r="AN70">
        <v>1103</v>
      </c>
      <c r="AO70">
        <v>61734</v>
      </c>
      <c r="AP70">
        <v>10584</v>
      </c>
      <c r="AQ70">
        <v>318070</v>
      </c>
      <c r="AR70">
        <v>415799</v>
      </c>
      <c r="AS70">
        <v>411555</v>
      </c>
      <c r="AT70">
        <v>4244</v>
      </c>
      <c r="AU70">
        <v>269133</v>
      </c>
      <c r="AV70">
        <v>154.49546471293601</v>
      </c>
      <c r="AW70">
        <v>35.520830411768607</v>
      </c>
      <c r="AX70">
        <v>54.878072014555833</v>
      </c>
      <c r="AY70">
        <v>605646</v>
      </c>
      <c r="AZ70">
        <v>412737</v>
      </c>
      <c r="BA70">
        <v>178592</v>
      </c>
      <c r="BB70">
        <v>117765</v>
      </c>
      <c r="BC70">
        <v>23790</v>
      </c>
      <c r="BD70">
        <v>92590</v>
      </c>
      <c r="BE70">
        <v>66460</v>
      </c>
      <c r="BF70">
        <v>3144</v>
      </c>
      <c r="BG70">
        <v>157004</v>
      </c>
      <c r="BI70">
        <f t="shared" si="0"/>
        <v>411555</v>
      </c>
      <c r="BJ70">
        <f t="shared" si="1"/>
        <v>266386.46044704266</v>
      </c>
      <c r="BK70">
        <f t="shared" si="2"/>
        <v>240256.46044704266</v>
      </c>
      <c r="BL70">
        <f t="shared" si="3"/>
        <v>1.712982032758761</v>
      </c>
    </row>
    <row r="71" spans="1:64" x14ac:dyDescent="0.25">
      <c r="A71" s="3" t="s">
        <v>250</v>
      </c>
      <c r="B71">
        <v>817692</v>
      </c>
      <c r="C71">
        <v>621052</v>
      </c>
      <c r="D71">
        <v>359704</v>
      </c>
      <c r="E71">
        <v>144124</v>
      </c>
      <c r="F71">
        <v>26692</v>
      </c>
      <c r="G71">
        <v>90532</v>
      </c>
      <c r="H71">
        <v>196640</v>
      </c>
      <c r="I71">
        <v>27903</v>
      </c>
      <c r="J71">
        <v>4606</v>
      </c>
      <c r="K71">
        <v>238</v>
      </c>
      <c r="L71">
        <v>0</v>
      </c>
      <c r="M71">
        <v>0</v>
      </c>
      <c r="N71">
        <v>17972</v>
      </c>
      <c r="O71">
        <v>245</v>
      </c>
      <c r="P71">
        <v>13288</v>
      </c>
      <c r="Q71">
        <v>1248</v>
      </c>
      <c r="R71">
        <v>3191</v>
      </c>
      <c r="S71">
        <v>0</v>
      </c>
      <c r="T71">
        <v>8619</v>
      </c>
      <c r="U71">
        <v>30</v>
      </c>
      <c r="V71">
        <v>8589</v>
      </c>
      <c r="W71">
        <v>1278</v>
      </c>
      <c r="X71">
        <v>0</v>
      </c>
      <c r="Y71">
        <v>31568</v>
      </c>
      <c r="Z71">
        <v>85</v>
      </c>
      <c r="AA71">
        <v>0</v>
      </c>
      <c r="AB71">
        <v>89372</v>
      </c>
      <c r="AC71">
        <v>14999</v>
      </c>
      <c r="AD71">
        <v>981658</v>
      </c>
      <c r="AE71">
        <v>553751</v>
      </c>
      <c r="AF71">
        <v>80254</v>
      </c>
      <c r="AG71">
        <v>1017</v>
      </c>
      <c r="AH71">
        <v>0</v>
      </c>
      <c r="AI71">
        <v>79237</v>
      </c>
      <c r="AJ71">
        <v>68116</v>
      </c>
      <c r="AK71">
        <v>37134</v>
      </c>
      <c r="AL71">
        <v>8712</v>
      </c>
      <c r="AM71">
        <v>22270</v>
      </c>
      <c r="AN71">
        <v>1114</v>
      </c>
      <c r="AO71">
        <v>63376</v>
      </c>
      <c r="AP71">
        <v>11557</v>
      </c>
      <c r="AQ71">
        <v>329334</v>
      </c>
      <c r="AR71">
        <v>427907</v>
      </c>
      <c r="AS71">
        <v>423621</v>
      </c>
      <c r="AT71">
        <v>4286</v>
      </c>
      <c r="AU71">
        <v>263941</v>
      </c>
      <c r="AV71">
        <v>162.12219368098658</v>
      </c>
      <c r="AW71">
        <v>34.673442791643879</v>
      </c>
      <c r="AX71">
        <v>56.21334607853499</v>
      </c>
      <c r="AY71">
        <v>615028</v>
      </c>
      <c r="AZ71">
        <v>418388</v>
      </c>
      <c r="BA71">
        <v>181229</v>
      </c>
      <c r="BB71">
        <v>119326</v>
      </c>
      <c r="BC71">
        <v>24334</v>
      </c>
      <c r="BD71">
        <v>93499</v>
      </c>
      <c r="BE71">
        <v>61277</v>
      </c>
      <c r="BF71">
        <v>3290</v>
      </c>
      <c r="BG71">
        <v>158944</v>
      </c>
      <c r="BI71">
        <f t="shared" si="0"/>
        <v>423621</v>
      </c>
      <c r="BJ71">
        <f t="shared" si="1"/>
        <v>261297.35255962153</v>
      </c>
      <c r="BK71">
        <f t="shared" si="2"/>
        <v>234605.35255962153</v>
      </c>
      <c r="BL71">
        <f t="shared" si="3"/>
        <v>1.805674914822512</v>
      </c>
    </row>
    <row r="72" spans="1:64" x14ac:dyDescent="0.25">
      <c r="A72" s="3" t="s">
        <v>251</v>
      </c>
      <c r="B72">
        <v>828198</v>
      </c>
      <c r="C72">
        <v>626707</v>
      </c>
      <c r="D72">
        <v>362550</v>
      </c>
      <c r="E72">
        <v>145294</v>
      </c>
      <c r="F72">
        <v>27234</v>
      </c>
      <c r="G72">
        <v>91629</v>
      </c>
      <c r="H72">
        <v>201491</v>
      </c>
      <c r="I72">
        <v>31673</v>
      </c>
      <c r="J72">
        <v>4100</v>
      </c>
      <c r="K72">
        <v>236</v>
      </c>
      <c r="L72">
        <v>0</v>
      </c>
      <c r="M72">
        <v>0</v>
      </c>
      <c r="N72">
        <v>18828</v>
      </c>
      <c r="O72">
        <v>1089</v>
      </c>
      <c r="P72">
        <v>14096</v>
      </c>
      <c r="Q72">
        <v>1248</v>
      </c>
      <c r="R72">
        <v>2395</v>
      </c>
      <c r="S72">
        <v>0</v>
      </c>
      <c r="T72">
        <v>9650</v>
      </c>
      <c r="U72">
        <v>33</v>
      </c>
      <c r="V72">
        <v>9617</v>
      </c>
      <c r="W72">
        <v>1299</v>
      </c>
      <c r="X72">
        <v>0</v>
      </c>
      <c r="Y72">
        <v>32088</v>
      </c>
      <c r="Z72">
        <v>88</v>
      </c>
      <c r="AA72">
        <v>0</v>
      </c>
      <c r="AB72">
        <v>88253</v>
      </c>
      <c r="AC72">
        <v>15276</v>
      </c>
      <c r="AD72">
        <v>1016819</v>
      </c>
      <c r="AE72">
        <v>574951</v>
      </c>
      <c r="AF72">
        <v>81705</v>
      </c>
      <c r="AG72">
        <v>1094</v>
      </c>
      <c r="AH72">
        <v>0</v>
      </c>
      <c r="AI72">
        <v>80611</v>
      </c>
      <c r="AJ72">
        <v>71286</v>
      </c>
      <c r="AK72">
        <v>38585</v>
      </c>
      <c r="AL72">
        <v>9454</v>
      </c>
      <c r="AM72">
        <v>23247</v>
      </c>
      <c r="AN72">
        <v>1092</v>
      </c>
      <c r="AO72">
        <v>65676</v>
      </c>
      <c r="AP72">
        <v>13274</v>
      </c>
      <c r="AQ72">
        <v>341918</v>
      </c>
      <c r="AR72">
        <v>441868</v>
      </c>
      <c r="AS72">
        <v>437674</v>
      </c>
      <c r="AT72">
        <v>4194</v>
      </c>
      <c r="AU72">
        <v>253247</v>
      </c>
      <c r="AV72">
        <v>174.4810754621943</v>
      </c>
      <c r="AW72">
        <v>34.623631204476673</v>
      </c>
      <c r="AX72">
        <v>60.411684089634811</v>
      </c>
      <c r="AY72">
        <v>626370</v>
      </c>
      <c r="AZ72">
        <v>424879</v>
      </c>
      <c r="BA72">
        <v>183809</v>
      </c>
      <c r="BB72">
        <v>121148</v>
      </c>
      <c r="BC72">
        <v>24875</v>
      </c>
      <c r="BD72">
        <v>95047</v>
      </c>
      <c r="BE72">
        <v>51419</v>
      </c>
      <c r="BF72">
        <v>3454</v>
      </c>
      <c r="BG72">
        <v>160843</v>
      </c>
      <c r="BI72">
        <f t="shared" ref="BI72:BI135" si="4">AS72</f>
        <v>437674</v>
      </c>
      <c r="BJ72">
        <f t="shared" ref="BJ72:BJ135" si="5">BI72*100/AV72</f>
        <v>250843.24981412271</v>
      </c>
      <c r="BK72">
        <f t="shared" ref="BK72:BK135" si="6">BJ72-F72</f>
        <v>223609.24981412271</v>
      </c>
      <c r="BL72">
        <f t="shared" ref="BL72:BL135" si="7">BI72/BK72</f>
        <v>1.9573161681094169</v>
      </c>
    </row>
    <row r="73" spans="1:64" x14ac:dyDescent="0.25">
      <c r="A73" s="3" t="s">
        <v>252</v>
      </c>
      <c r="B73">
        <v>834008</v>
      </c>
      <c r="C73">
        <v>632725</v>
      </c>
      <c r="D73">
        <v>364783</v>
      </c>
      <c r="E73">
        <v>146894</v>
      </c>
      <c r="F73">
        <v>27680</v>
      </c>
      <c r="G73">
        <v>93368</v>
      </c>
      <c r="H73">
        <v>201283</v>
      </c>
      <c r="I73">
        <v>28211</v>
      </c>
      <c r="J73">
        <v>5395</v>
      </c>
      <c r="K73">
        <v>234</v>
      </c>
      <c r="L73">
        <v>0</v>
      </c>
      <c r="M73">
        <v>0</v>
      </c>
      <c r="N73">
        <v>19393</v>
      </c>
      <c r="O73">
        <v>562</v>
      </c>
      <c r="P73">
        <v>14217</v>
      </c>
      <c r="Q73">
        <v>1238</v>
      </c>
      <c r="R73">
        <v>3376</v>
      </c>
      <c r="S73">
        <v>0</v>
      </c>
      <c r="T73">
        <v>8569</v>
      </c>
      <c r="U73">
        <v>38</v>
      </c>
      <c r="V73">
        <v>8531</v>
      </c>
      <c r="W73">
        <v>1316</v>
      </c>
      <c r="X73">
        <v>0</v>
      </c>
      <c r="Y73">
        <v>32538</v>
      </c>
      <c r="Z73">
        <v>91</v>
      </c>
      <c r="AA73">
        <v>31</v>
      </c>
      <c r="AB73">
        <v>89326</v>
      </c>
      <c r="AC73">
        <v>16179</v>
      </c>
      <c r="AD73">
        <v>1006166</v>
      </c>
      <c r="AE73">
        <v>574004</v>
      </c>
      <c r="AF73">
        <v>82568</v>
      </c>
      <c r="AG73">
        <v>1131</v>
      </c>
      <c r="AH73">
        <v>0</v>
      </c>
      <c r="AI73">
        <v>81437</v>
      </c>
      <c r="AJ73">
        <v>71199</v>
      </c>
      <c r="AK73">
        <v>38089</v>
      </c>
      <c r="AL73">
        <v>9530</v>
      </c>
      <c r="AM73">
        <v>23580</v>
      </c>
      <c r="AN73">
        <v>1099</v>
      </c>
      <c r="AO73">
        <v>64315</v>
      </c>
      <c r="AP73">
        <v>12916</v>
      </c>
      <c r="AQ73">
        <v>341907</v>
      </c>
      <c r="AR73">
        <v>432162</v>
      </c>
      <c r="AS73">
        <v>427931</v>
      </c>
      <c r="AT73">
        <v>4231</v>
      </c>
      <c r="AU73">
        <v>260004</v>
      </c>
      <c r="AV73">
        <v>166.21339638010309</v>
      </c>
      <c r="AW73">
        <v>35.58094742558081</v>
      </c>
      <c r="AX73">
        <v>59.140301180276715</v>
      </c>
      <c r="AY73">
        <v>633718</v>
      </c>
      <c r="AZ73">
        <v>432435</v>
      </c>
      <c r="BA73">
        <v>186357</v>
      </c>
      <c r="BB73">
        <v>123067</v>
      </c>
      <c r="BC73">
        <v>25393</v>
      </c>
      <c r="BD73">
        <v>97618</v>
      </c>
      <c r="BE73">
        <v>59714</v>
      </c>
      <c r="BF73">
        <v>3592</v>
      </c>
      <c r="BG73">
        <v>162768</v>
      </c>
      <c r="BI73">
        <f t="shared" si="4"/>
        <v>427931</v>
      </c>
      <c r="BJ73">
        <f t="shared" si="5"/>
        <v>257458.7905185399</v>
      </c>
      <c r="BK73">
        <f t="shared" si="6"/>
        <v>229778.7905185399</v>
      </c>
      <c r="BL73">
        <f t="shared" si="7"/>
        <v>1.8623607471964303</v>
      </c>
    </row>
    <row r="74" spans="1:64" x14ac:dyDescent="0.25">
      <c r="A74" s="3" t="s">
        <v>253</v>
      </c>
      <c r="B74">
        <v>842489</v>
      </c>
      <c r="C74">
        <v>638007</v>
      </c>
      <c r="D74">
        <v>366637</v>
      </c>
      <c r="E74">
        <v>148686</v>
      </c>
      <c r="F74">
        <v>28184</v>
      </c>
      <c r="G74">
        <v>94500</v>
      </c>
      <c r="H74">
        <v>204482</v>
      </c>
      <c r="I74">
        <v>29469</v>
      </c>
      <c r="J74">
        <v>5554</v>
      </c>
      <c r="K74">
        <v>296</v>
      </c>
      <c r="L74">
        <v>0</v>
      </c>
      <c r="M74">
        <v>0</v>
      </c>
      <c r="N74">
        <v>18221</v>
      </c>
      <c r="O74">
        <v>907</v>
      </c>
      <c r="P74">
        <v>13061</v>
      </c>
      <c r="Q74">
        <v>1184</v>
      </c>
      <c r="R74">
        <v>3069</v>
      </c>
      <c r="S74">
        <v>0</v>
      </c>
      <c r="T74">
        <v>9450</v>
      </c>
      <c r="U74">
        <v>44</v>
      </c>
      <c r="V74">
        <v>9406</v>
      </c>
      <c r="W74">
        <v>1342</v>
      </c>
      <c r="X74">
        <v>0</v>
      </c>
      <c r="Y74">
        <v>33183</v>
      </c>
      <c r="Z74">
        <v>95</v>
      </c>
      <c r="AA74">
        <v>82</v>
      </c>
      <c r="AB74">
        <v>90553</v>
      </c>
      <c r="AC74">
        <v>16237</v>
      </c>
      <c r="AD74">
        <v>913063</v>
      </c>
      <c r="AE74">
        <v>582182</v>
      </c>
      <c r="AF74">
        <v>84073</v>
      </c>
      <c r="AG74">
        <v>1092</v>
      </c>
      <c r="AH74">
        <v>0</v>
      </c>
      <c r="AI74">
        <v>82981</v>
      </c>
      <c r="AJ74">
        <v>73151</v>
      </c>
      <c r="AK74">
        <v>39474</v>
      </c>
      <c r="AL74">
        <v>9680</v>
      </c>
      <c r="AM74">
        <v>23997</v>
      </c>
      <c r="AN74">
        <v>1118</v>
      </c>
      <c r="AO74">
        <v>65041</v>
      </c>
      <c r="AP74">
        <v>13001</v>
      </c>
      <c r="AQ74">
        <v>345798</v>
      </c>
      <c r="AR74">
        <v>330881</v>
      </c>
      <c r="AS74">
        <v>326582</v>
      </c>
      <c r="AT74">
        <v>4299</v>
      </c>
      <c r="AU74">
        <v>260307</v>
      </c>
      <c r="AV74">
        <v>127.1119825930933</v>
      </c>
      <c r="AW74">
        <v>47.516772203921008</v>
      </c>
      <c r="AX74">
        <v>60.399511212647873</v>
      </c>
      <c r="AY74">
        <v>642893</v>
      </c>
      <c r="AZ74">
        <v>438411</v>
      </c>
      <c r="BA74">
        <v>188984</v>
      </c>
      <c r="BB74">
        <v>125087</v>
      </c>
      <c r="BC74">
        <v>25906</v>
      </c>
      <c r="BD74">
        <v>98434</v>
      </c>
      <c r="BE74">
        <v>60711</v>
      </c>
      <c r="BF74">
        <v>3748</v>
      </c>
      <c r="BG74">
        <v>164780</v>
      </c>
      <c r="BI74">
        <f t="shared" si="4"/>
        <v>326582</v>
      </c>
      <c r="BJ74">
        <f t="shared" si="5"/>
        <v>256924.63710950332</v>
      </c>
      <c r="BK74">
        <f t="shared" si="6"/>
        <v>228740.63710950332</v>
      </c>
      <c r="BL74">
        <f t="shared" si="7"/>
        <v>1.4277393126419324</v>
      </c>
    </row>
    <row r="75" spans="1:64" x14ac:dyDescent="0.25">
      <c r="A75" s="3" t="s">
        <v>254</v>
      </c>
      <c r="B75">
        <v>853261</v>
      </c>
      <c r="C75">
        <v>644358</v>
      </c>
      <c r="D75">
        <v>369058</v>
      </c>
      <c r="E75">
        <v>150498</v>
      </c>
      <c r="F75">
        <v>28624</v>
      </c>
      <c r="G75">
        <v>96179</v>
      </c>
      <c r="H75">
        <v>208903</v>
      </c>
      <c r="I75">
        <v>30249</v>
      </c>
      <c r="J75">
        <v>4903</v>
      </c>
      <c r="K75">
        <v>788</v>
      </c>
      <c r="L75">
        <v>0</v>
      </c>
      <c r="M75">
        <v>0</v>
      </c>
      <c r="N75">
        <v>17088</v>
      </c>
      <c r="O75">
        <v>1079</v>
      </c>
      <c r="P75">
        <v>11645</v>
      </c>
      <c r="Q75">
        <v>1308</v>
      </c>
      <c r="R75">
        <v>3056</v>
      </c>
      <c r="S75">
        <v>0</v>
      </c>
      <c r="T75">
        <v>9484</v>
      </c>
      <c r="U75">
        <v>50</v>
      </c>
      <c r="V75">
        <v>9434</v>
      </c>
      <c r="W75">
        <v>1367</v>
      </c>
      <c r="X75">
        <v>0</v>
      </c>
      <c r="Y75">
        <v>33766</v>
      </c>
      <c r="Z75">
        <v>97</v>
      </c>
      <c r="AA75">
        <v>134</v>
      </c>
      <c r="AB75">
        <v>94489</v>
      </c>
      <c r="AC75">
        <v>16538</v>
      </c>
      <c r="AD75">
        <v>935737</v>
      </c>
      <c r="AE75">
        <v>586030</v>
      </c>
      <c r="AF75">
        <v>84921</v>
      </c>
      <c r="AG75">
        <v>1363</v>
      </c>
      <c r="AH75">
        <v>0</v>
      </c>
      <c r="AI75">
        <v>83558</v>
      </c>
      <c r="AJ75">
        <v>73807</v>
      </c>
      <c r="AK75">
        <v>40045</v>
      </c>
      <c r="AL75">
        <v>9269</v>
      </c>
      <c r="AM75">
        <v>24493</v>
      </c>
      <c r="AN75">
        <v>1129</v>
      </c>
      <c r="AO75">
        <v>67540</v>
      </c>
      <c r="AP75">
        <v>13996</v>
      </c>
      <c r="AQ75">
        <v>344637</v>
      </c>
      <c r="AR75">
        <v>349707</v>
      </c>
      <c r="AS75">
        <v>345363</v>
      </c>
      <c r="AT75">
        <v>4344</v>
      </c>
      <c r="AU75">
        <v>267231</v>
      </c>
      <c r="AV75">
        <v>130.86294737299309</v>
      </c>
      <c r="AW75">
        <v>45.388749980639922</v>
      </c>
      <c r="AX75">
        <v>59.397056000424257</v>
      </c>
      <c r="AY75">
        <v>654220</v>
      </c>
      <c r="AZ75">
        <v>445317</v>
      </c>
      <c r="BA75">
        <v>191665</v>
      </c>
      <c r="BB75">
        <v>127078</v>
      </c>
      <c r="BC75">
        <v>26412</v>
      </c>
      <c r="BD75">
        <v>100162</v>
      </c>
      <c r="BE75">
        <v>68190</v>
      </c>
      <c r="BF75">
        <v>3911</v>
      </c>
      <c r="BG75">
        <v>166836</v>
      </c>
      <c r="BI75">
        <f t="shared" si="4"/>
        <v>345363</v>
      </c>
      <c r="BJ75">
        <f t="shared" si="5"/>
        <v>263911.9834399164</v>
      </c>
      <c r="BK75">
        <f t="shared" si="6"/>
        <v>235287.9834399164</v>
      </c>
      <c r="BL75">
        <f t="shared" si="7"/>
        <v>1.4678310169129083</v>
      </c>
    </row>
    <row r="76" spans="1:64" x14ac:dyDescent="0.25">
      <c r="A76" s="3" t="s">
        <v>255</v>
      </c>
      <c r="B76">
        <v>862706</v>
      </c>
      <c r="C76">
        <v>649543</v>
      </c>
      <c r="D76">
        <v>371962</v>
      </c>
      <c r="E76">
        <v>151692</v>
      </c>
      <c r="F76">
        <v>29096</v>
      </c>
      <c r="G76">
        <v>96793</v>
      </c>
      <c r="H76">
        <v>213163</v>
      </c>
      <c r="I76">
        <v>34564</v>
      </c>
      <c r="J76">
        <v>5000</v>
      </c>
      <c r="K76">
        <v>790</v>
      </c>
      <c r="L76">
        <v>0</v>
      </c>
      <c r="M76">
        <v>0</v>
      </c>
      <c r="N76">
        <v>17583</v>
      </c>
      <c r="O76">
        <v>1304</v>
      </c>
      <c r="P76">
        <v>12307</v>
      </c>
      <c r="Q76">
        <v>1275</v>
      </c>
      <c r="R76">
        <v>2697</v>
      </c>
      <c r="S76">
        <v>0</v>
      </c>
      <c r="T76">
        <v>10444</v>
      </c>
      <c r="U76">
        <v>54</v>
      </c>
      <c r="V76">
        <v>10390</v>
      </c>
      <c r="W76">
        <v>1392</v>
      </c>
      <c r="X76">
        <v>0</v>
      </c>
      <c r="Y76">
        <v>34401</v>
      </c>
      <c r="Z76">
        <v>99</v>
      </c>
      <c r="AA76">
        <v>168</v>
      </c>
      <c r="AB76">
        <v>92772</v>
      </c>
      <c r="AC76">
        <v>15950</v>
      </c>
      <c r="AD76">
        <v>1018772</v>
      </c>
      <c r="AE76">
        <v>589956</v>
      </c>
      <c r="AF76">
        <v>85841</v>
      </c>
      <c r="AG76">
        <v>1198</v>
      </c>
      <c r="AH76">
        <v>0</v>
      </c>
      <c r="AI76">
        <v>84643</v>
      </c>
      <c r="AJ76">
        <v>77629</v>
      </c>
      <c r="AK76">
        <v>42226</v>
      </c>
      <c r="AL76">
        <v>9836</v>
      </c>
      <c r="AM76">
        <v>25567</v>
      </c>
      <c r="AN76">
        <v>1171</v>
      </c>
      <c r="AO76">
        <v>68611</v>
      </c>
      <c r="AP76">
        <v>14355</v>
      </c>
      <c r="AQ76">
        <v>342349</v>
      </c>
      <c r="AR76">
        <v>428816</v>
      </c>
      <c r="AS76">
        <v>424314</v>
      </c>
      <c r="AT76">
        <v>4502</v>
      </c>
      <c r="AU76">
        <v>272750</v>
      </c>
      <c r="AV76">
        <v>157.21936143576491</v>
      </c>
      <c r="AW76">
        <v>38.121227398892785</v>
      </c>
      <c r="AX76">
        <v>59.933950288015069</v>
      </c>
      <c r="AY76">
        <v>663938</v>
      </c>
      <c r="AZ76">
        <v>450775</v>
      </c>
      <c r="BA76">
        <v>194279</v>
      </c>
      <c r="BB76">
        <v>129005</v>
      </c>
      <c r="BC76">
        <v>26935</v>
      </c>
      <c r="BD76">
        <v>100556</v>
      </c>
      <c r="BE76">
        <v>73982</v>
      </c>
      <c r="BF76">
        <v>4078</v>
      </c>
      <c r="BG76">
        <v>168786</v>
      </c>
      <c r="BI76">
        <f t="shared" si="4"/>
        <v>424314</v>
      </c>
      <c r="BJ76">
        <f t="shared" si="5"/>
        <v>269886.60691982385</v>
      </c>
      <c r="BK76">
        <f t="shared" si="6"/>
        <v>240790.60691982385</v>
      </c>
      <c r="BL76">
        <f t="shared" si="7"/>
        <v>1.7621700672953742</v>
      </c>
    </row>
    <row r="77" spans="1:64" x14ac:dyDescent="0.25">
      <c r="A77" s="3" t="s">
        <v>256</v>
      </c>
      <c r="B77">
        <v>867867</v>
      </c>
      <c r="C77">
        <v>654334</v>
      </c>
      <c r="D77">
        <v>373813</v>
      </c>
      <c r="E77">
        <v>153267</v>
      </c>
      <c r="F77">
        <v>29534</v>
      </c>
      <c r="G77">
        <v>97720</v>
      </c>
      <c r="H77">
        <v>213533</v>
      </c>
      <c r="I77">
        <v>27771</v>
      </c>
      <c r="J77">
        <v>5344</v>
      </c>
      <c r="K77">
        <v>828</v>
      </c>
      <c r="L77">
        <v>0</v>
      </c>
      <c r="M77">
        <v>0</v>
      </c>
      <c r="N77">
        <v>21755</v>
      </c>
      <c r="O77">
        <v>1092</v>
      </c>
      <c r="P77">
        <v>16367</v>
      </c>
      <c r="Q77">
        <v>930</v>
      </c>
      <c r="R77">
        <v>3366</v>
      </c>
      <c r="S77">
        <v>0</v>
      </c>
      <c r="T77">
        <v>9406</v>
      </c>
      <c r="U77">
        <v>56</v>
      </c>
      <c r="V77">
        <v>9350</v>
      </c>
      <c r="W77">
        <v>1427</v>
      </c>
      <c r="X77">
        <v>11691</v>
      </c>
      <c r="Y77">
        <v>35258</v>
      </c>
      <c r="Z77">
        <v>99</v>
      </c>
      <c r="AA77">
        <v>187</v>
      </c>
      <c r="AB77">
        <v>94615</v>
      </c>
      <c r="AC77">
        <v>5152</v>
      </c>
      <c r="AD77">
        <v>1041380</v>
      </c>
      <c r="AE77">
        <v>588849</v>
      </c>
      <c r="AF77">
        <v>86793</v>
      </c>
      <c r="AG77">
        <v>1214</v>
      </c>
      <c r="AH77">
        <v>0</v>
      </c>
      <c r="AI77">
        <v>85579</v>
      </c>
      <c r="AJ77">
        <v>77942</v>
      </c>
      <c r="AK77">
        <v>41735</v>
      </c>
      <c r="AL77">
        <v>10253</v>
      </c>
      <c r="AM77">
        <v>25954</v>
      </c>
      <c r="AN77">
        <v>1184</v>
      </c>
      <c r="AO77">
        <v>68025</v>
      </c>
      <c r="AP77">
        <v>13596</v>
      </c>
      <c r="AQ77">
        <v>341309</v>
      </c>
      <c r="AR77">
        <v>452531</v>
      </c>
      <c r="AS77">
        <v>447981</v>
      </c>
      <c r="AT77">
        <v>4550</v>
      </c>
      <c r="AU77">
        <v>279018</v>
      </c>
      <c r="AV77">
        <v>162.1868229271079</v>
      </c>
      <c r="AW77">
        <v>36.40294758447007</v>
      </c>
      <c r="AX77">
        <v>59.040784139072393</v>
      </c>
      <c r="AY77">
        <v>670968</v>
      </c>
      <c r="AZ77">
        <v>457435</v>
      </c>
      <c r="BA77">
        <v>196730</v>
      </c>
      <c r="BB77">
        <v>130971</v>
      </c>
      <c r="BC77">
        <v>27487</v>
      </c>
      <c r="BD77">
        <v>102247</v>
      </c>
      <c r="BE77">
        <v>82119</v>
      </c>
      <c r="BF77">
        <v>4181</v>
      </c>
      <c r="BG77">
        <v>170599</v>
      </c>
      <c r="BI77">
        <f t="shared" si="4"/>
        <v>447981</v>
      </c>
      <c r="BJ77">
        <f t="shared" si="5"/>
        <v>276212.94499451254</v>
      </c>
      <c r="BK77">
        <f t="shared" si="6"/>
        <v>246678.94499451254</v>
      </c>
      <c r="BL77">
        <f t="shared" si="7"/>
        <v>1.816048791719802</v>
      </c>
    </row>
    <row r="78" spans="1:64" x14ac:dyDescent="0.25">
      <c r="A78" s="3" t="s">
        <v>257</v>
      </c>
      <c r="B78">
        <v>878221</v>
      </c>
      <c r="C78">
        <v>659729</v>
      </c>
      <c r="D78">
        <v>376079</v>
      </c>
      <c r="E78">
        <v>154722</v>
      </c>
      <c r="F78">
        <v>30157</v>
      </c>
      <c r="G78">
        <v>98772</v>
      </c>
      <c r="H78">
        <v>218492</v>
      </c>
      <c r="I78">
        <v>29185</v>
      </c>
      <c r="J78">
        <v>5160</v>
      </c>
      <c r="K78">
        <v>1065</v>
      </c>
      <c r="L78">
        <v>0</v>
      </c>
      <c r="M78">
        <v>0</v>
      </c>
      <c r="N78">
        <v>21340</v>
      </c>
      <c r="O78">
        <v>1008</v>
      </c>
      <c r="P78">
        <v>15252</v>
      </c>
      <c r="Q78">
        <v>1314</v>
      </c>
      <c r="R78">
        <v>3766</v>
      </c>
      <c r="S78">
        <v>0</v>
      </c>
      <c r="T78">
        <v>10135</v>
      </c>
      <c r="U78">
        <v>56</v>
      </c>
      <c r="V78">
        <v>10079</v>
      </c>
      <c r="W78">
        <v>1460</v>
      </c>
      <c r="X78">
        <v>12026</v>
      </c>
      <c r="Y78">
        <v>36117</v>
      </c>
      <c r="Z78">
        <v>99</v>
      </c>
      <c r="AA78">
        <v>193</v>
      </c>
      <c r="AB78">
        <v>96295</v>
      </c>
      <c r="AC78">
        <v>5417</v>
      </c>
      <c r="AD78">
        <v>1066235</v>
      </c>
      <c r="AE78">
        <v>592552</v>
      </c>
      <c r="AF78">
        <v>87682</v>
      </c>
      <c r="AG78">
        <v>987</v>
      </c>
      <c r="AH78">
        <v>0</v>
      </c>
      <c r="AI78">
        <v>86695</v>
      </c>
      <c r="AJ78">
        <v>79862</v>
      </c>
      <c r="AK78">
        <v>42769</v>
      </c>
      <c r="AL78">
        <v>10562</v>
      </c>
      <c r="AM78">
        <v>26531</v>
      </c>
      <c r="AN78">
        <v>1212</v>
      </c>
      <c r="AO78">
        <v>69619</v>
      </c>
      <c r="AP78">
        <v>13743</v>
      </c>
      <c r="AQ78">
        <v>340434</v>
      </c>
      <c r="AR78">
        <v>473683</v>
      </c>
      <c r="AS78">
        <v>469026</v>
      </c>
      <c r="AT78">
        <v>4657</v>
      </c>
      <c r="AU78">
        <v>285669</v>
      </c>
      <c r="AV78">
        <v>165.8152127169314</v>
      </c>
      <c r="AW78">
        <v>35.370387489454288</v>
      </c>
      <c r="AX78">
        <v>58.649483254441527</v>
      </c>
      <c r="AY78">
        <v>682435</v>
      </c>
      <c r="AZ78">
        <v>463943</v>
      </c>
      <c r="BA78">
        <v>199358</v>
      </c>
      <c r="BB78">
        <v>132976</v>
      </c>
      <c r="BC78">
        <v>28078</v>
      </c>
      <c r="BD78">
        <v>103531</v>
      </c>
      <c r="BE78">
        <v>89883</v>
      </c>
      <c r="BF78">
        <v>4304</v>
      </c>
      <c r="BG78">
        <v>172526</v>
      </c>
      <c r="BI78">
        <f t="shared" si="4"/>
        <v>469026</v>
      </c>
      <c r="BJ78">
        <f t="shared" si="5"/>
        <v>282860.65694146516</v>
      </c>
      <c r="BK78">
        <f t="shared" si="6"/>
        <v>252703.65694146516</v>
      </c>
      <c r="BL78">
        <f t="shared" si="7"/>
        <v>1.8560317079568125</v>
      </c>
    </row>
    <row r="79" spans="1:64" x14ac:dyDescent="0.25">
      <c r="A79" s="3" t="s">
        <v>258</v>
      </c>
      <c r="B79">
        <v>889564</v>
      </c>
      <c r="C79">
        <v>666517</v>
      </c>
      <c r="D79">
        <v>378747</v>
      </c>
      <c r="E79">
        <v>156603</v>
      </c>
      <c r="F79">
        <v>30873</v>
      </c>
      <c r="G79">
        <v>100294</v>
      </c>
      <c r="H79">
        <v>223047</v>
      </c>
      <c r="I79">
        <v>29821</v>
      </c>
      <c r="J79">
        <v>5117</v>
      </c>
      <c r="K79">
        <v>1000</v>
      </c>
      <c r="L79">
        <v>0</v>
      </c>
      <c r="M79">
        <v>0</v>
      </c>
      <c r="N79">
        <v>21017</v>
      </c>
      <c r="O79">
        <v>445</v>
      </c>
      <c r="P79">
        <v>14602</v>
      </c>
      <c r="Q79">
        <v>1399</v>
      </c>
      <c r="R79">
        <v>4571</v>
      </c>
      <c r="S79">
        <v>0</v>
      </c>
      <c r="T79">
        <v>10312</v>
      </c>
      <c r="U79">
        <v>56</v>
      </c>
      <c r="V79">
        <v>10256</v>
      </c>
      <c r="W79">
        <v>1486</v>
      </c>
      <c r="X79">
        <v>12268</v>
      </c>
      <c r="Y79">
        <v>36697</v>
      </c>
      <c r="Z79">
        <v>99</v>
      </c>
      <c r="AA79">
        <v>195</v>
      </c>
      <c r="AB79">
        <v>99420</v>
      </c>
      <c r="AC79">
        <v>5615</v>
      </c>
      <c r="AD79">
        <v>1088591</v>
      </c>
      <c r="AE79">
        <v>596159</v>
      </c>
      <c r="AF79">
        <v>88336</v>
      </c>
      <c r="AG79">
        <v>1111</v>
      </c>
      <c r="AH79">
        <v>0</v>
      </c>
      <c r="AI79">
        <v>87225</v>
      </c>
      <c r="AJ79">
        <v>80360</v>
      </c>
      <c r="AK79">
        <v>42999</v>
      </c>
      <c r="AL79">
        <v>10195</v>
      </c>
      <c r="AM79">
        <v>27166</v>
      </c>
      <c r="AN79">
        <v>1236</v>
      </c>
      <c r="AO79">
        <v>71911</v>
      </c>
      <c r="AP79">
        <v>14713</v>
      </c>
      <c r="AQ79">
        <v>339603</v>
      </c>
      <c r="AR79">
        <v>492432</v>
      </c>
      <c r="AS79">
        <v>487677</v>
      </c>
      <c r="AT79">
        <v>4755</v>
      </c>
      <c r="AU79">
        <v>293405</v>
      </c>
      <c r="AV79">
        <v>167.8335762344748</v>
      </c>
      <c r="AW79">
        <v>34.257814361940561</v>
      </c>
      <c r="AX79">
        <v>57.496114983412369</v>
      </c>
      <c r="AY79">
        <v>694182</v>
      </c>
      <c r="AZ79">
        <v>471135</v>
      </c>
      <c r="BA79">
        <v>202002</v>
      </c>
      <c r="BB79">
        <v>135169</v>
      </c>
      <c r="BC79">
        <v>28683</v>
      </c>
      <c r="BD79">
        <v>105281</v>
      </c>
      <c r="BE79">
        <v>98023</v>
      </c>
      <c r="BF79">
        <v>4432</v>
      </c>
      <c r="BG79">
        <v>174469</v>
      </c>
      <c r="BI79">
        <f t="shared" si="4"/>
        <v>487677</v>
      </c>
      <c r="BJ79">
        <f t="shared" si="5"/>
        <v>290571.77410000633</v>
      </c>
      <c r="BK79">
        <f t="shared" si="6"/>
        <v>259698.77410000633</v>
      </c>
      <c r="BL79">
        <f t="shared" si="7"/>
        <v>1.8778563806858883</v>
      </c>
    </row>
    <row r="80" spans="1:64" x14ac:dyDescent="0.25">
      <c r="A80" s="3" t="s">
        <v>259</v>
      </c>
      <c r="B80">
        <v>901525</v>
      </c>
      <c r="C80">
        <v>673043</v>
      </c>
      <c r="D80">
        <v>381280</v>
      </c>
      <c r="E80">
        <v>158637</v>
      </c>
      <c r="F80">
        <v>31624</v>
      </c>
      <c r="G80">
        <v>101502</v>
      </c>
      <c r="H80">
        <v>228482</v>
      </c>
      <c r="I80">
        <v>33427</v>
      </c>
      <c r="J80">
        <v>5687</v>
      </c>
      <c r="K80">
        <v>731</v>
      </c>
      <c r="L80">
        <v>0</v>
      </c>
      <c r="M80">
        <v>0</v>
      </c>
      <c r="N80">
        <v>21492</v>
      </c>
      <c r="O80">
        <v>969</v>
      </c>
      <c r="P80">
        <v>15128</v>
      </c>
      <c r="Q80">
        <v>1608</v>
      </c>
      <c r="R80">
        <v>3787</v>
      </c>
      <c r="S80">
        <v>0</v>
      </c>
      <c r="T80">
        <v>11405</v>
      </c>
      <c r="U80">
        <v>60</v>
      </c>
      <c r="V80">
        <v>11345</v>
      </c>
      <c r="W80">
        <v>1519</v>
      </c>
      <c r="X80">
        <v>12666</v>
      </c>
      <c r="Y80">
        <v>37562</v>
      </c>
      <c r="Z80">
        <v>100</v>
      </c>
      <c r="AA80">
        <v>203</v>
      </c>
      <c r="AB80">
        <v>99080</v>
      </c>
      <c r="AC80">
        <v>4610</v>
      </c>
      <c r="AD80">
        <v>1076273</v>
      </c>
      <c r="AE80">
        <v>605850</v>
      </c>
      <c r="AF80">
        <v>89382</v>
      </c>
      <c r="AG80">
        <v>968</v>
      </c>
      <c r="AH80">
        <v>0</v>
      </c>
      <c r="AI80">
        <v>88414</v>
      </c>
      <c r="AJ80">
        <v>84806</v>
      </c>
      <c r="AK80">
        <v>45623</v>
      </c>
      <c r="AL80">
        <v>10942</v>
      </c>
      <c r="AM80">
        <v>28240</v>
      </c>
      <c r="AN80">
        <v>1208</v>
      </c>
      <c r="AO80">
        <v>75976</v>
      </c>
      <c r="AP80">
        <v>15744</v>
      </c>
      <c r="AQ80">
        <v>338734</v>
      </c>
      <c r="AR80">
        <v>470423</v>
      </c>
      <c r="AS80">
        <v>465779</v>
      </c>
      <c r="AT80">
        <v>4644</v>
      </c>
      <c r="AU80">
        <v>295675</v>
      </c>
      <c r="AV80">
        <v>159.10130031258311</v>
      </c>
      <c r="AW80">
        <v>37.027934626424553</v>
      </c>
      <c r="AX80">
        <v>58.91192546953468</v>
      </c>
      <c r="AY80">
        <v>706742</v>
      </c>
      <c r="AZ80">
        <v>478260</v>
      </c>
      <c r="BA80">
        <v>204681</v>
      </c>
      <c r="BB80">
        <v>137536</v>
      </c>
      <c r="BC80">
        <v>29289</v>
      </c>
      <c r="BD80">
        <v>106754</v>
      </c>
      <c r="BE80">
        <v>100892</v>
      </c>
      <c r="BF80">
        <v>4573</v>
      </c>
      <c r="BG80">
        <v>176487</v>
      </c>
      <c r="BI80">
        <f t="shared" si="4"/>
        <v>465779</v>
      </c>
      <c r="BJ80">
        <f t="shared" si="5"/>
        <v>292756.24968802481</v>
      </c>
      <c r="BK80">
        <f t="shared" si="6"/>
        <v>261132.24968802481</v>
      </c>
      <c r="BL80">
        <f t="shared" si="7"/>
        <v>1.7836900672225167</v>
      </c>
    </row>
    <row r="81" spans="1:64" x14ac:dyDescent="0.25">
      <c r="A81" s="3" t="s">
        <v>260</v>
      </c>
      <c r="B81">
        <v>907557</v>
      </c>
      <c r="C81">
        <v>679498</v>
      </c>
      <c r="D81">
        <v>383272</v>
      </c>
      <c r="E81">
        <v>161028</v>
      </c>
      <c r="F81">
        <v>32255</v>
      </c>
      <c r="G81">
        <v>102943</v>
      </c>
      <c r="H81">
        <v>228059</v>
      </c>
      <c r="I81">
        <v>28846</v>
      </c>
      <c r="J81">
        <v>6724</v>
      </c>
      <c r="K81">
        <v>867</v>
      </c>
      <c r="L81">
        <v>0</v>
      </c>
      <c r="M81">
        <v>68</v>
      </c>
      <c r="N81">
        <v>22638</v>
      </c>
      <c r="O81">
        <v>1341</v>
      </c>
      <c r="P81">
        <v>16148</v>
      </c>
      <c r="Q81">
        <v>1325</v>
      </c>
      <c r="R81">
        <v>3824</v>
      </c>
      <c r="S81">
        <v>0</v>
      </c>
      <c r="T81">
        <v>10564</v>
      </c>
      <c r="U81">
        <v>65</v>
      </c>
      <c r="V81">
        <v>10499</v>
      </c>
      <c r="W81">
        <v>1548</v>
      </c>
      <c r="X81">
        <v>13226</v>
      </c>
      <c r="Y81">
        <v>38273</v>
      </c>
      <c r="Z81">
        <v>101</v>
      </c>
      <c r="AA81">
        <v>214</v>
      </c>
      <c r="AB81">
        <v>100167</v>
      </c>
      <c r="AC81">
        <v>4823</v>
      </c>
      <c r="AD81">
        <v>1102093</v>
      </c>
      <c r="AE81">
        <v>602352</v>
      </c>
      <c r="AF81">
        <v>90039</v>
      </c>
      <c r="AG81">
        <v>948</v>
      </c>
      <c r="AH81">
        <v>0</v>
      </c>
      <c r="AI81">
        <v>89091</v>
      </c>
      <c r="AJ81">
        <v>85665</v>
      </c>
      <c r="AK81">
        <v>45036</v>
      </c>
      <c r="AL81">
        <v>11799</v>
      </c>
      <c r="AM81">
        <v>28831</v>
      </c>
      <c r="AN81">
        <v>1224</v>
      </c>
      <c r="AO81">
        <v>72804</v>
      </c>
      <c r="AP81">
        <v>15109</v>
      </c>
      <c r="AQ81">
        <v>337511</v>
      </c>
      <c r="AR81">
        <v>499741</v>
      </c>
      <c r="AS81">
        <v>495027</v>
      </c>
      <c r="AT81">
        <v>4714</v>
      </c>
      <c r="AU81">
        <v>305205</v>
      </c>
      <c r="AV81">
        <v>163.73938080773058</v>
      </c>
      <c r="AW81">
        <v>35.159060533484038</v>
      </c>
      <c r="AX81">
        <v>57.569228015341963</v>
      </c>
      <c r="AY81">
        <v>713270</v>
      </c>
      <c r="AZ81">
        <v>485211</v>
      </c>
      <c r="BA81">
        <v>207391</v>
      </c>
      <c r="BB81">
        <v>139994</v>
      </c>
      <c r="BC81">
        <v>29866</v>
      </c>
      <c r="BD81">
        <v>107960</v>
      </c>
      <c r="BE81">
        <v>110918</v>
      </c>
      <c r="BF81">
        <v>4723</v>
      </c>
      <c r="BG81">
        <v>178593</v>
      </c>
      <c r="BI81">
        <f t="shared" si="4"/>
        <v>495027</v>
      </c>
      <c r="BJ81">
        <f t="shared" si="5"/>
        <v>302326.1707464747</v>
      </c>
      <c r="BK81">
        <f t="shared" si="6"/>
        <v>270071.1707464747</v>
      </c>
      <c r="BL81">
        <f t="shared" si="7"/>
        <v>1.8329501761767057</v>
      </c>
    </row>
    <row r="82" spans="1:64" x14ac:dyDescent="0.25">
      <c r="A82" s="3" t="s">
        <v>261</v>
      </c>
      <c r="B82">
        <v>923280</v>
      </c>
      <c r="C82">
        <v>690345</v>
      </c>
      <c r="D82">
        <v>389499</v>
      </c>
      <c r="E82">
        <v>163549</v>
      </c>
      <c r="F82">
        <v>32948</v>
      </c>
      <c r="G82">
        <v>104349</v>
      </c>
      <c r="H82">
        <v>232935</v>
      </c>
      <c r="I82">
        <v>30806</v>
      </c>
      <c r="J82">
        <v>6452</v>
      </c>
      <c r="K82">
        <v>978</v>
      </c>
      <c r="L82">
        <v>0</v>
      </c>
      <c r="M82">
        <v>169</v>
      </c>
      <c r="N82">
        <v>22000</v>
      </c>
      <c r="O82">
        <v>1058</v>
      </c>
      <c r="P82">
        <v>15240</v>
      </c>
      <c r="Q82">
        <v>1364</v>
      </c>
      <c r="R82">
        <v>4338</v>
      </c>
      <c r="S82">
        <v>0</v>
      </c>
      <c r="T82">
        <v>11105</v>
      </c>
      <c r="U82">
        <v>72</v>
      </c>
      <c r="V82">
        <v>11033</v>
      </c>
      <c r="W82">
        <v>1586</v>
      </c>
      <c r="X82">
        <v>13568</v>
      </c>
      <c r="Y82">
        <v>39188</v>
      </c>
      <c r="Z82">
        <v>102</v>
      </c>
      <c r="AA82">
        <v>225</v>
      </c>
      <c r="AB82">
        <v>101853</v>
      </c>
      <c r="AC82">
        <v>4903</v>
      </c>
      <c r="AD82">
        <v>1122631</v>
      </c>
      <c r="AE82">
        <v>606739</v>
      </c>
      <c r="AF82">
        <v>91251</v>
      </c>
      <c r="AG82">
        <v>889</v>
      </c>
      <c r="AH82">
        <v>0</v>
      </c>
      <c r="AI82">
        <v>90362</v>
      </c>
      <c r="AJ82">
        <v>88453</v>
      </c>
      <c r="AK82">
        <v>46688</v>
      </c>
      <c r="AL82">
        <v>12414</v>
      </c>
      <c r="AM82">
        <v>29351</v>
      </c>
      <c r="AN82">
        <v>1247</v>
      </c>
      <c r="AO82">
        <v>74377</v>
      </c>
      <c r="AP82">
        <v>14675</v>
      </c>
      <c r="AQ82">
        <v>336736</v>
      </c>
      <c r="AR82">
        <v>515892</v>
      </c>
      <c r="AS82">
        <v>511094</v>
      </c>
      <c r="AT82">
        <v>4798</v>
      </c>
      <c r="AU82">
        <v>316541</v>
      </c>
      <c r="AV82">
        <v>162.97781178833318</v>
      </c>
      <c r="AW82">
        <v>34.833662522718043</v>
      </c>
      <c r="AX82">
        <v>56.771140945258594</v>
      </c>
      <c r="AY82">
        <v>724837</v>
      </c>
      <c r="AZ82">
        <v>491902</v>
      </c>
      <c r="BA82">
        <v>210177</v>
      </c>
      <c r="BB82">
        <v>142520</v>
      </c>
      <c r="BC82">
        <v>30440</v>
      </c>
      <c r="BD82">
        <v>108765</v>
      </c>
      <c r="BE82">
        <v>118098</v>
      </c>
      <c r="BF82">
        <v>4865</v>
      </c>
      <c r="BG82">
        <v>180862</v>
      </c>
      <c r="BI82">
        <f t="shared" si="4"/>
        <v>511094</v>
      </c>
      <c r="BJ82">
        <f t="shared" si="5"/>
        <v>313597.28934376745</v>
      </c>
      <c r="BK82">
        <f t="shared" si="6"/>
        <v>280649.28934376745</v>
      </c>
      <c r="BL82">
        <f t="shared" si="7"/>
        <v>1.8211127531983904</v>
      </c>
    </row>
    <row r="83" spans="1:64" x14ac:dyDescent="0.25">
      <c r="A83" s="3" t="s">
        <v>262</v>
      </c>
      <c r="B83">
        <v>937477</v>
      </c>
      <c r="C83">
        <v>698493</v>
      </c>
      <c r="D83">
        <v>392715</v>
      </c>
      <c r="E83">
        <v>166037</v>
      </c>
      <c r="F83">
        <v>33575</v>
      </c>
      <c r="G83">
        <v>106166</v>
      </c>
      <c r="H83">
        <v>238984</v>
      </c>
      <c r="I83">
        <v>30996</v>
      </c>
      <c r="J83">
        <v>6309</v>
      </c>
      <c r="K83">
        <v>1243</v>
      </c>
      <c r="L83">
        <v>0</v>
      </c>
      <c r="M83">
        <v>135</v>
      </c>
      <c r="N83">
        <v>21074</v>
      </c>
      <c r="O83">
        <v>1729</v>
      </c>
      <c r="P83">
        <v>14402</v>
      </c>
      <c r="Q83">
        <v>1152</v>
      </c>
      <c r="R83">
        <v>3791</v>
      </c>
      <c r="S83">
        <v>0</v>
      </c>
      <c r="T83">
        <v>11260</v>
      </c>
      <c r="U83">
        <v>79</v>
      </c>
      <c r="V83">
        <v>11181</v>
      </c>
      <c r="W83">
        <v>1620</v>
      </c>
      <c r="X83">
        <v>13866</v>
      </c>
      <c r="Y83">
        <v>40064</v>
      </c>
      <c r="Z83">
        <v>102</v>
      </c>
      <c r="AA83">
        <v>238</v>
      </c>
      <c r="AB83">
        <v>107264</v>
      </c>
      <c r="AC83">
        <v>4813</v>
      </c>
      <c r="AD83">
        <v>1145687</v>
      </c>
      <c r="AE83">
        <v>611894</v>
      </c>
      <c r="AF83">
        <v>92139</v>
      </c>
      <c r="AG83">
        <v>1081</v>
      </c>
      <c r="AH83">
        <v>0</v>
      </c>
      <c r="AI83">
        <v>91058</v>
      </c>
      <c r="AJ83">
        <v>89765</v>
      </c>
      <c r="AK83">
        <v>47295</v>
      </c>
      <c r="AL83">
        <v>12296</v>
      </c>
      <c r="AM83">
        <v>30174</v>
      </c>
      <c r="AN83">
        <v>1258</v>
      </c>
      <c r="AO83">
        <v>77360</v>
      </c>
      <c r="AP83">
        <v>15338</v>
      </c>
      <c r="AQ83">
        <v>336034</v>
      </c>
      <c r="AR83">
        <v>533793</v>
      </c>
      <c r="AS83">
        <v>528953</v>
      </c>
      <c r="AT83">
        <v>4840</v>
      </c>
      <c r="AU83">
        <v>325583</v>
      </c>
      <c r="AV83">
        <v>163.94973541335841</v>
      </c>
      <c r="AW83">
        <v>34.077687863677198</v>
      </c>
      <c r="AX83">
        <v>55.870279087488896</v>
      </c>
      <c r="AY83">
        <v>738549</v>
      </c>
      <c r="AZ83">
        <v>499565</v>
      </c>
      <c r="BA83">
        <v>213098</v>
      </c>
      <c r="BB83">
        <v>145215</v>
      </c>
      <c r="BC83">
        <v>31028</v>
      </c>
      <c r="BD83">
        <v>110224</v>
      </c>
      <c r="BE83">
        <v>126655</v>
      </c>
      <c r="BF83">
        <v>5000</v>
      </c>
      <c r="BG83">
        <v>183252</v>
      </c>
      <c r="BI83">
        <f t="shared" si="4"/>
        <v>528953</v>
      </c>
      <c r="BJ83">
        <f t="shared" si="5"/>
        <v>322631.20075575408</v>
      </c>
      <c r="BK83">
        <f t="shared" si="6"/>
        <v>289056.20075575408</v>
      </c>
      <c r="BL83">
        <f t="shared" si="7"/>
        <v>1.829931337286735</v>
      </c>
    </row>
    <row r="84" spans="1:64" x14ac:dyDescent="0.25">
      <c r="A84" s="3" t="s">
        <v>263</v>
      </c>
      <c r="B84">
        <v>953009</v>
      </c>
      <c r="C84">
        <v>710024</v>
      </c>
      <c r="D84">
        <v>399403</v>
      </c>
      <c r="E84">
        <v>168605</v>
      </c>
      <c r="F84">
        <v>34152</v>
      </c>
      <c r="G84">
        <v>107863</v>
      </c>
      <c r="H84">
        <v>242985</v>
      </c>
      <c r="I84">
        <v>32738</v>
      </c>
      <c r="J84">
        <v>6671</v>
      </c>
      <c r="K84">
        <v>1097</v>
      </c>
      <c r="L84">
        <v>0</v>
      </c>
      <c r="M84">
        <v>309</v>
      </c>
      <c r="N84">
        <v>20855</v>
      </c>
      <c r="O84">
        <v>1694</v>
      </c>
      <c r="P84">
        <v>14481</v>
      </c>
      <c r="Q84">
        <v>1000</v>
      </c>
      <c r="R84">
        <v>3680</v>
      </c>
      <c r="S84">
        <v>0</v>
      </c>
      <c r="T84">
        <v>12365</v>
      </c>
      <c r="U84">
        <v>84</v>
      </c>
      <c r="V84">
        <v>12281</v>
      </c>
      <c r="W84">
        <v>1658</v>
      </c>
      <c r="X84">
        <v>13844</v>
      </c>
      <c r="Y84">
        <v>40974</v>
      </c>
      <c r="Z84">
        <v>103</v>
      </c>
      <c r="AA84">
        <v>253</v>
      </c>
      <c r="AB84">
        <v>107622</v>
      </c>
      <c r="AC84">
        <v>4496</v>
      </c>
      <c r="AD84">
        <v>1174369</v>
      </c>
      <c r="AE84">
        <v>623626</v>
      </c>
      <c r="AF84">
        <v>93533</v>
      </c>
      <c r="AG84">
        <v>1125</v>
      </c>
      <c r="AH84">
        <v>0</v>
      </c>
      <c r="AI84">
        <v>92408</v>
      </c>
      <c r="AJ84">
        <v>94396</v>
      </c>
      <c r="AK84">
        <v>50264</v>
      </c>
      <c r="AL84">
        <v>12685</v>
      </c>
      <c r="AM84">
        <v>31447</v>
      </c>
      <c r="AN84">
        <v>1245</v>
      </c>
      <c r="AO84">
        <v>82924</v>
      </c>
      <c r="AP84">
        <v>16211</v>
      </c>
      <c r="AQ84">
        <v>335317</v>
      </c>
      <c r="AR84">
        <v>550743</v>
      </c>
      <c r="AS84">
        <v>545955</v>
      </c>
      <c r="AT84">
        <v>4788</v>
      </c>
      <c r="AU84">
        <v>329383</v>
      </c>
      <c r="AV84">
        <v>167.20461799282668</v>
      </c>
      <c r="AW84">
        <v>34.122764666105269</v>
      </c>
      <c r="AX84">
        <v>57.054838308552569</v>
      </c>
      <c r="AY84">
        <v>752024</v>
      </c>
      <c r="AZ84">
        <v>509039</v>
      </c>
      <c r="BA84">
        <v>216204</v>
      </c>
      <c r="BB84">
        <v>148056</v>
      </c>
      <c r="BC84">
        <v>31639</v>
      </c>
      <c r="BD84">
        <v>113140</v>
      </c>
      <c r="BE84">
        <v>128398</v>
      </c>
      <c r="BF84">
        <v>5124</v>
      </c>
      <c r="BG84">
        <v>185717</v>
      </c>
      <c r="BI84">
        <f t="shared" si="4"/>
        <v>545955</v>
      </c>
      <c r="BJ84">
        <f t="shared" si="5"/>
        <v>326519.09172952524</v>
      </c>
      <c r="BK84">
        <f t="shared" si="6"/>
        <v>292367.09172952524</v>
      </c>
      <c r="BL84">
        <f t="shared" si="7"/>
        <v>1.8673613256893977</v>
      </c>
    </row>
    <row r="85" spans="1:64" x14ac:dyDescent="0.25">
      <c r="A85" s="3" t="s">
        <v>264</v>
      </c>
      <c r="B85">
        <v>966788</v>
      </c>
      <c r="C85">
        <v>721519</v>
      </c>
      <c r="D85">
        <v>403902</v>
      </c>
      <c r="E85">
        <v>172028</v>
      </c>
      <c r="F85">
        <v>34807</v>
      </c>
      <c r="G85">
        <v>110782</v>
      </c>
      <c r="H85">
        <v>245269</v>
      </c>
      <c r="I85">
        <v>29399</v>
      </c>
      <c r="J85">
        <v>7704</v>
      </c>
      <c r="K85">
        <v>1033</v>
      </c>
      <c r="L85">
        <v>0</v>
      </c>
      <c r="M85">
        <v>280</v>
      </c>
      <c r="N85">
        <v>21054</v>
      </c>
      <c r="O85">
        <v>995</v>
      </c>
      <c r="P85">
        <v>14092</v>
      </c>
      <c r="Q85">
        <v>1078</v>
      </c>
      <c r="R85">
        <v>4889</v>
      </c>
      <c r="S85">
        <v>0</v>
      </c>
      <c r="T85">
        <v>11493</v>
      </c>
      <c r="U85">
        <v>86</v>
      </c>
      <c r="V85">
        <v>11407</v>
      </c>
      <c r="W85">
        <v>1718</v>
      </c>
      <c r="X85">
        <v>14085</v>
      </c>
      <c r="Y85">
        <v>42446</v>
      </c>
      <c r="Z85">
        <v>104</v>
      </c>
      <c r="AA85">
        <v>270</v>
      </c>
      <c r="AB85">
        <v>110418</v>
      </c>
      <c r="AC85">
        <v>5265</v>
      </c>
      <c r="AD85">
        <v>1192434</v>
      </c>
      <c r="AE85">
        <v>627675</v>
      </c>
      <c r="AF85">
        <v>94189</v>
      </c>
      <c r="AG85">
        <v>847</v>
      </c>
      <c r="AH85">
        <v>0</v>
      </c>
      <c r="AI85">
        <v>93342</v>
      </c>
      <c r="AJ85">
        <v>98088</v>
      </c>
      <c r="AK85">
        <v>52461</v>
      </c>
      <c r="AL85">
        <v>13442</v>
      </c>
      <c r="AM85">
        <v>32185</v>
      </c>
      <c r="AN85">
        <v>1281</v>
      </c>
      <c r="AO85">
        <v>82781</v>
      </c>
      <c r="AP85">
        <v>15891</v>
      </c>
      <c r="AQ85">
        <v>335445</v>
      </c>
      <c r="AR85">
        <v>564759</v>
      </c>
      <c r="AS85">
        <v>559834</v>
      </c>
      <c r="AT85">
        <v>4925</v>
      </c>
      <c r="AU85">
        <v>339113</v>
      </c>
      <c r="AV85">
        <v>166.54009341793468</v>
      </c>
      <c r="AW85">
        <v>34.045812322790617</v>
      </c>
      <c r="AX85">
        <v>56.699927647270222</v>
      </c>
      <c r="AY85">
        <v>765010</v>
      </c>
      <c r="AZ85">
        <v>519741</v>
      </c>
      <c r="BA85">
        <v>219605</v>
      </c>
      <c r="BB85">
        <v>151405</v>
      </c>
      <c r="BC85">
        <v>32310</v>
      </c>
      <c r="BD85">
        <v>116421</v>
      </c>
      <c r="BE85">
        <v>137335</v>
      </c>
      <c r="BF85">
        <v>5233</v>
      </c>
      <c r="BG85">
        <v>188372</v>
      </c>
      <c r="BI85">
        <f t="shared" si="4"/>
        <v>559834</v>
      </c>
      <c r="BJ85">
        <f t="shared" si="5"/>
        <v>336155.68990650726</v>
      </c>
      <c r="BK85">
        <f t="shared" si="6"/>
        <v>301348.68990650726</v>
      </c>
      <c r="BL85">
        <f t="shared" si="7"/>
        <v>1.8577615193007384</v>
      </c>
    </row>
    <row r="86" spans="1:64" x14ac:dyDescent="0.25">
      <c r="A86" s="3" t="s">
        <v>265</v>
      </c>
      <c r="B86">
        <v>983789</v>
      </c>
      <c r="C86">
        <v>732901</v>
      </c>
      <c r="D86">
        <v>409066</v>
      </c>
      <c r="E86">
        <v>175140</v>
      </c>
      <c r="F86">
        <v>35641</v>
      </c>
      <c r="G86">
        <v>113054</v>
      </c>
      <c r="H86">
        <v>250888</v>
      </c>
      <c r="I86">
        <v>30209</v>
      </c>
      <c r="J86">
        <v>8601</v>
      </c>
      <c r="K86">
        <v>822</v>
      </c>
      <c r="L86">
        <v>0</v>
      </c>
      <c r="M86">
        <v>198</v>
      </c>
      <c r="N86">
        <v>19512</v>
      </c>
      <c r="O86">
        <v>678</v>
      </c>
      <c r="P86">
        <v>12320</v>
      </c>
      <c r="Q86">
        <v>1059</v>
      </c>
      <c r="R86">
        <v>5455</v>
      </c>
      <c r="S86">
        <v>0</v>
      </c>
      <c r="T86">
        <v>12125</v>
      </c>
      <c r="U86">
        <v>86</v>
      </c>
      <c r="V86">
        <v>12039</v>
      </c>
      <c r="W86">
        <v>1773</v>
      </c>
      <c r="X86">
        <v>13763</v>
      </c>
      <c r="Y86">
        <v>43805</v>
      </c>
      <c r="Z86">
        <v>107</v>
      </c>
      <c r="AA86">
        <v>289</v>
      </c>
      <c r="AB86">
        <v>113626</v>
      </c>
      <c r="AC86">
        <v>6058</v>
      </c>
      <c r="AD86">
        <v>1180884</v>
      </c>
      <c r="AE86">
        <v>636506</v>
      </c>
      <c r="AF86">
        <v>95668</v>
      </c>
      <c r="AG86">
        <v>727</v>
      </c>
      <c r="AH86">
        <v>0</v>
      </c>
      <c r="AI86">
        <v>94941</v>
      </c>
      <c r="AJ86">
        <v>102187</v>
      </c>
      <c r="AK86">
        <v>55467</v>
      </c>
      <c r="AL86">
        <v>14108</v>
      </c>
      <c r="AM86">
        <v>32612</v>
      </c>
      <c r="AN86">
        <v>1282</v>
      </c>
      <c r="AO86">
        <v>85261</v>
      </c>
      <c r="AP86">
        <v>15316</v>
      </c>
      <c r="AQ86">
        <v>336792</v>
      </c>
      <c r="AR86">
        <v>544378</v>
      </c>
      <c r="AS86">
        <v>539451</v>
      </c>
      <c r="AT86">
        <v>4927</v>
      </c>
      <c r="AU86">
        <v>347283</v>
      </c>
      <c r="AV86">
        <v>156.75328762142613</v>
      </c>
      <c r="AW86">
        <v>36.345196885118575</v>
      </c>
      <c r="AX86">
        <v>56.972291009903529</v>
      </c>
      <c r="AY86">
        <v>781164</v>
      </c>
      <c r="AZ86">
        <v>530276</v>
      </c>
      <c r="BA86">
        <v>223415</v>
      </c>
      <c r="BB86">
        <v>154821</v>
      </c>
      <c r="BC86">
        <v>33026</v>
      </c>
      <c r="BD86">
        <v>119014</v>
      </c>
      <c r="BE86">
        <v>144658</v>
      </c>
      <c r="BF86">
        <v>5334</v>
      </c>
      <c r="BG86">
        <v>191324</v>
      </c>
      <c r="BI86">
        <f t="shared" si="4"/>
        <v>539451</v>
      </c>
      <c r="BJ86">
        <f t="shared" si="5"/>
        <v>344140.15054205735</v>
      </c>
      <c r="BK86">
        <f t="shared" si="6"/>
        <v>308499.15054205735</v>
      </c>
      <c r="BL86">
        <f t="shared" si="7"/>
        <v>1.7486304226515439</v>
      </c>
    </row>
    <row r="87" spans="1:64" x14ac:dyDescent="0.25">
      <c r="A87" s="3" t="s">
        <v>266</v>
      </c>
      <c r="B87">
        <v>1001310</v>
      </c>
      <c r="C87">
        <v>744517</v>
      </c>
      <c r="D87">
        <v>413283</v>
      </c>
      <c r="E87">
        <v>179329</v>
      </c>
      <c r="F87">
        <v>36578</v>
      </c>
      <c r="G87">
        <v>115327</v>
      </c>
      <c r="H87">
        <v>256793</v>
      </c>
      <c r="I87">
        <v>29266</v>
      </c>
      <c r="J87">
        <v>9212</v>
      </c>
      <c r="K87">
        <v>892</v>
      </c>
      <c r="L87">
        <v>0</v>
      </c>
      <c r="M87">
        <v>336</v>
      </c>
      <c r="N87">
        <v>19162</v>
      </c>
      <c r="O87">
        <v>893</v>
      </c>
      <c r="P87">
        <v>11829</v>
      </c>
      <c r="Q87">
        <v>1254</v>
      </c>
      <c r="R87">
        <v>5186</v>
      </c>
      <c r="S87">
        <v>0</v>
      </c>
      <c r="T87">
        <v>12131</v>
      </c>
      <c r="U87">
        <v>86</v>
      </c>
      <c r="V87">
        <v>12045</v>
      </c>
      <c r="W87">
        <v>1809</v>
      </c>
      <c r="X87">
        <v>14731</v>
      </c>
      <c r="Y87">
        <v>44718</v>
      </c>
      <c r="Z87">
        <v>107</v>
      </c>
      <c r="AA87">
        <v>309</v>
      </c>
      <c r="AB87">
        <v>119193</v>
      </c>
      <c r="AC87">
        <v>4927</v>
      </c>
      <c r="AD87">
        <v>1235218</v>
      </c>
      <c r="AE87">
        <v>642232</v>
      </c>
      <c r="AF87">
        <v>97560</v>
      </c>
      <c r="AG87">
        <v>926</v>
      </c>
      <c r="AH87">
        <v>0</v>
      </c>
      <c r="AI87">
        <v>96634</v>
      </c>
      <c r="AJ87">
        <v>103579</v>
      </c>
      <c r="AK87">
        <v>56660</v>
      </c>
      <c r="AL87">
        <v>13777</v>
      </c>
      <c r="AM87">
        <v>33143</v>
      </c>
      <c r="AN87">
        <v>1313</v>
      </c>
      <c r="AO87">
        <v>88536</v>
      </c>
      <c r="AP87">
        <v>16329</v>
      </c>
      <c r="AQ87">
        <v>334915</v>
      </c>
      <c r="AR87">
        <v>592986</v>
      </c>
      <c r="AS87">
        <v>587928</v>
      </c>
      <c r="AT87">
        <v>5058</v>
      </c>
      <c r="AU87">
        <v>359078</v>
      </c>
      <c r="AV87">
        <v>165.14113850996</v>
      </c>
      <c r="AW87">
        <v>33.919732057331593</v>
      </c>
      <c r="AX87">
        <v>56.015431699005269</v>
      </c>
      <c r="AY87">
        <v>799562</v>
      </c>
      <c r="AZ87">
        <v>542769</v>
      </c>
      <c r="BA87">
        <v>227298</v>
      </c>
      <c r="BB87">
        <v>158623</v>
      </c>
      <c r="BC87">
        <v>33791</v>
      </c>
      <c r="BD87">
        <v>123057</v>
      </c>
      <c r="BE87">
        <v>157330</v>
      </c>
      <c r="BF87">
        <v>5429</v>
      </c>
      <c r="BG87">
        <v>194333</v>
      </c>
      <c r="BI87">
        <f t="shared" si="4"/>
        <v>587928</v>
      </c>
      <c r="BJ87">
        <f t="shared" si="5"/>
        <v>356015.4697398679</v>
      </c>
      <c r="BK87">
        <f t="shared" si="6"/>
        <v>319437.4697398679</v>
      </c>
      <c r="BL87">
        <f t="shared" si="7"/>
        <v>1.8405104463129383</v>
      </c>
    </row>
    <row r="88" spans="1:64" x14ac:dyDescent="0.25">
      <c r="A88" s="3" t="s">
        <v>267</v>
      </c>
      <c r="B88">
        <v>1037846</v>
      </c>
      <c r="C88">
        <v>761547</v>
      </c>
      <c r="D88">
        <v>423994</v>
      </c>
      <c r="E88">
        <v>182462</v>
      </c>
      <c r="F88">
        <v>37500</v>
      </c>
      <c r="G88">
        <v>117591</v>
      </c>
      <c r="H88">
        <v>276299</v>
      </c>
      <c r="I88">
        <v>33053</v>
      </c>
      <c r="J88">
        <v>8993</v>
      </c>
      <c r="K88">
        <v>781</v>
      </c>
      <c r="L88">
        <v>0</v>
      </c>
      <c r="M88">
        <v>593</v>
      </c>
      <c r="N88">
        <v>19756</v>
      </c>
      <c r="O88">
        <v>1370</v>
      </c>
      <c r="P88">
        <v>12548</v>
      </c>
      <c r="Q88">
        <v>1238</v>
      </c>
      <c r="R88">
        <v>4600</v>
      </c>
      <c r="S88">
        <v>0</v>
      </c>
      <c r="T88">
        <v>13314</v>
      </c>
      <c r="U88">
        <v>88</v>
      </c>
      <c r="V88">
        <v>13226</v>
      </c>
      <c r="W88">
        <v>2074</v>
      </c>
      <c r="X88">
        <v>15148</v>
      </c>
      <c r="Y88">
        <v>51270</v>
      </c>
      <c r="Z88">
        <v>111</v>
      </c>
      <c r="AA88">
        <v>330</v>
      </c>
      <c r="AB88">
        <v>120892</v>
      </c>
      <c r="AC88">
        <v>9984</v>
      </c>
      <c r="AD88">
        <v>1285474</v>
      </c>
      <c r="AE88">
        <v>656558</v>
      </c>
      <c r="AF88">
        <v>98057</v>
      </c>
      <c r="AG88">
        <v>797</v>
      </c>
      <c r="AH88">
        <v>0</v>
      </c>
      <c r="AI88">
        <v>97260</v>
      </c>
      <c r="AJ88">
        <v>110140</v>
      </c>
      <c r="AK88">
        <v>61141</v>
      </c>
      <c r="AL88">
        <v>14894</v>
      </c>
      <c r="AM88">
        <v>34105</v>
      </c>
      <c r="AN88">
        <v>1329</v>
      </c>
      <c r="AO88">
        <v>94592</v>
      </c>
      <c r="AP88">
        <v>18294</v>
      </c>
      <c r="AQ88">
        <v>334146</v>
      </c>
      <c r="AR88">
        <v>628916</v>
      </c>
      <c r="AS88">
        <v>623812</v>
      </c>
      <c r="AT88">
        <v>5104</v>
      </c>
      <c r="AU88">
        <v>381288</v>
      </c>
      <c r="AV88">
        <v>164.9453128860327</v>
      </c>
      <c r="AW88">
        <v>33.104032586291567</v>
      </c>
      <c r="AX88">
        <v>54.60355012735284</v>
      </c>
      <c r="AY88">
        <v>831558</v>
      </c>
      <c r="AZ88">
        <v>555259</v>
      </c>
      <c r="BA88">
        <v>231422</v>
      </c>
      <c r="BB88">
        <v>162641</v>
      </c>
      <c r="BC88">
        <v>34612</v>
      </c>
      <c r="BD88">
        <v>126584</v>
      </c>
      <c r="BE88">
        <v>175000</v>
      </c>
      <c r="BF88">
        <v>5522</v>
      </c>
      <c r="BG88">
        <v>197660</v>
      </c>
      <c r="BI88">
        <f t="shared" si="4"/>
        <v>623812</v>
      </c>
      <c r="BJ88">
        <f t="shared" si="5"/>
        <v>378193.22603669047</v>
      </c>
      <c r="BK88">
        <f t="shared" si="6"/>
        <v>340693.22603669047</v>
      </c>
      <c r="BL88">
        <f t="shared" si="7"/>
        <v>1.8310079341959662</v>
      </c>
    </row>
    <row r="89" spans="1:64" x14ac:dyDescent="0.25">
      <c r="A89" s="3" t="s">
        <v>268</v>
      </c>
      <c r="B89">
        <v>1051274</v>
      </c>
      <c r="C89">
        <v>772898</v>
      </c>
      <c r="D89">
        <v>426137</v>
      </c>
      <c r="E89">
        <v>187011</v>
      </c>
      <c r="F89">
        <v>38563</v>
      </c>
      <c r="G89">
        <v>121187</v>
      </c>
      <c r="H89">
        <v>278376</v>
      </c>
      <c r="I89">
        <v>27944</v>
      </c>
      <c r="J89">
        <v>9886</v>
      </c>
      <c r="K89">
        <v>884</v>
      </c>
      <c r="L89">
        <v>0</v>
      </c>
      <c r="M89">
        <v>512</v>
      </c>
      <c r="N89">
        <v>20617</v>
      </c>
      <c r="O89">
        <v>2375</v>
      </c>
      <c r="P89">
        <v>12958</v>
      </c>
      <c r="Q89">
        <v>1216</v>
      </c>
      <c r="R89">
        <v>4068</v>
      </c>
      <c r="S89">
        <v>0</v>
      </c>
      <c r="T89">
        <v>12265</v>
      </c>
      <c r="U89">
        <v>93</v>
      </c>
      <c r="V89">
        <v>12172</v>
      </c>
      <c r="W89">
        <v>2112</v>
      </c>
      <c r="X89">
        <v>15646</v>
      </c>
      <c r="Y89">
        <v>52197</v>
      </c>
      <c r="Z89">
        <v>118</v>
      </c>
      <c r="AA89">
        <v>351</v>
      </c>
      <c r="AB89">
        <v>124146</v>
      </c>
      <c r="AC89">
        <v>11698</v>
      </c>
      <c r="AD89">
        <v>1273517</v>
      </c>
      <c r="AE89">
        <v>662034</v>
      </c>
      <c r="AF89">
        <v>101043</v>
      </c>
      <c r="AG89">
        <v>820</v>
      </c>
      <c r="AH89">
        <v>0</v>
      </c>
      <c r="AI89">
        <v>100223</v>
      </c>
      <c r="AJ89">
        <v>112570</v>
      </c>
      <c r="AK89">
        <v>62119</v>
      </c>
      <c r="AL89">
        <v>15760</v>
      </c>
      <c r="AM89">
        <v>34692</v>
      </c>
      <c r="AN89">
        <v>1354</v>
      </c>
      <c r="AO89">
        <v>93372</v>
      </c>
      <c r="AP89">
        <v>18132</v>
      </c>
      <c r="AQ89">
        <v>335563</v>
      </c>
      <c r="AR89">
        <v>611483</v>
      </c>
      <c r="AS89">
        <v>606267</v>
      </c>
      <c r="AT89">
        <v>5216</v>
      </c>
      <c r="AU89">
        <v>389240</v>
      </c>
      <c r="AV89">
        <v>157.09662227331859</v>
      </c>
      <c r="AW89">
        <v>34.933633049791283</v>
      </c>
      <c r="AX89">
        <v>54.879557558577794</v>
      </c>
      <c r="AY89">
        <v>846371</v>
      </c>
      <c r="AZ89">
        <v>567995</v>
      </c>
      <c r="BA89">
        <v>235744</v>
      </c>
      <c r="BB89">
        <v>167050</v>
      </c>
      <c r="BC89">
        <v>35493</v>
      </c>
      <c r="BD89">
        <v>129708</v>
      </c>
      <c r="BE89">
        <v>184337</v>
      </c>
      <c r="BF89">
        <v>5748</v>
      </c>
      <c r="BG89">
        <v>201110</v>
      </c>
      <c r="BI89">
        <f t="shared" si="4"/>
        <v>606267</v>
      </c>
      <c r="BJ89">
        <f t="shared" si="5"/>
        <v>385919.81878847111</v>
      </c>
      <c r="BK89">
        <f t="shared" si="6"/>
        <v>347356.81878847111</v>
      </c>
      <c r="BL89">
        <f t="shared" si="7"/>
        <v>1.74537238714521</v>
      </c>
    </row>
    <row r="90" spans="1:64" x14ac:dyDescent="0.25">
      <c r="A90" s="3" t="s">
        <v>269</v>
      </c>
      <c r="B90">
        <v>1079850</v>
      </c>
      <c r="C90">
        <v>796018</v>
      </c>
      <c r="D90">
        <v>438945</v>
      </c>
      <c r="E90">
        <v>192569</v>
      </c>
      <c r="F90">
        <v>39605</v>
      </c>
      <c r="G90">
        <v>124899</v>
      </c>
      <c r="H90">
        <v>283832</v>
      </c>
      <c r="I90">
        <v>28747</v>
      </c>
      <c r="J90">
        <v>9708</v>
      </c>
      <c r="K90">
        <v>917</v>
      </c>
      <c r="L90">
        <v>0</v>
      </c>
      <c r="M90">
        <v>439</v>
      </c>
      <c r="N90">
        <v>19245</v>
      </c>
      <c r="O90">
        <v>2473</v>
      </c>
      <c r="P90">
        <v>11330</v>
      </c>
      <c r="Q90">
        <v>1382</v>
      </c>
      <c r="R90">
        <v>4060</v>
      </c>
      <c r="S90">
        <v>0</v>
      </c>
      <c r="T90">
        <v>12891</v>
      </c>
      <c r="U90">
        <v>100</v>
      </c>
      <c r="V90">
        <v>12791</v>
      </c>
      <c r="W90">
        <v>2169</v>
      </c>
      <c r="X90">
        <v>15829</v>
      </c>
      <c r="Y90">
        <v>53625</v>
      </c>
      <c r="Z90">
        <v>126</v>
      </c>
      <c r="AA90">
        <v>370</v>
      </c>
      <c r="AB90">
        <v>128445</v>
      </c>
      <c r="AC90">
        <v>11321</v>
      </c>
      <c r="AD90">
        <v>1259686</v>
      </c>
      <c r="AE90">
        <v>673342</v>
      </c>
      <c r="AF90">
        <v>103651</v>
      </c>
      <c r="AG90">
        <v>861</v>
      </c>
      <c r="AH90">
        <v>0</v>
      </c>
      <c r="AI90">
        <v>102790</v>
      </c>
      <c r="AJ90">
        <v>118667</v>
      </c>
      <c r="AK90">
        <v>66583</v>
      </c>
      <c r="AL90">
        <v>16261</v>
      </c>
      <c r="AM90">
        <v>35823</v>
      </c>
      <c r="AN90">
        <v>1375</v>
      </c>
      <c r="AO90">
        <v>95670</v>
      </c>
      <c r="AP90">
        <v>15594</v>
      </c>
      <c r="AQ90">
        <v>338385</v>
      </c>
      <c r="AR90">
        <v>586344</v>
      </c>
      <c r="AS90">
        <v>581050</v>
      </c>
      <c r="AT90">
        <v>5294</v>
      </c>
      <c r="AU90">
        <v>406508</v>
      </c>
      <c r="AV90">
        <v>144.2393379049746</v>
      </c>
      <c r="AW90">
        <v>37.9160455705806</v>
      </c>
      <c r="AX90">
        <v>54.689853090753914</v>
      </c>
      <c r="AY90">
        <v>865682</v>
      </c>
      <c r="AZ90">
        <v>581850</v>
      </c>
      <c r="BA90">
        <v>240044</v>
      </c>
      <c r="BB90">
        <v>171727</v>
      </c>
      <c r="BC90">
        <v>36428</v>
      </c>
      <c r="BD90">
        <v>133651</v>
      </c>
      <c r="BE90">
        <v>192340</v>
      </c>
      <c r="BF90">
        <v>5961</v>
      </c>
      <c r="BG90">
        <v>204591</v>
      </c>
      <c r="BI90">
        <f t="shared" si="4"/>
        <v>581050</v>
      </c>
      <c r="BJ90">
        <f t="shared" si="5"/>
        <v>402837.40097503626</v>
      </c>
      <c r="BK90">
        <f t="shared" si="6"/>
        <v>363232.40097503626</v>
      </c>
      <c r="BL90">
        <f t="shared" si="7"/>
        <v>1.5996645630738586</v>
      </c>
    </row>
    <row r="91" spans="1:64" x14ac:dyDescent="0.25">
      <c r="A91" s="3" t="s">
        <v>270</v>
      </c>
      <c r="B91">
        <v>1098833</v>
      </c>
      <c r="C91">
        <v>811013</v>
      </c>
      <c r="D91">
        <v>443923</v>
      </c>
      <c r="E91">
        <v>198051</v>
      </c>
      <c r="F91">
        <v>40591</v>
      </c>
      <c r="G91">
        <v>128448</v>
      </c>
      <c r="H91">
        <v>287820</v>
      </c>
      <c r="I91">
        <v>27617</v>
      </c>
      <c r="J91">
        <v>9774</v>
      </c>
      <c r="K91">
        <v>932</v>
      </c>
      <c r="L91">
        <v>0</v>
      </c>
      <c r="M91">
        <v>481</v>
      </c>
      <c r="N91">
        <v>18339</v>
      </c>
      <c r="O91">
        <v>1952</v>
      </c>
      <c r="P91">
        <v>10774</v>
      </c>
      <c r="Q91">
        <v>1107</v>
      </c>
      <c r="R91">
        <v>4506</v>
      </c>
      <c r="S91">
        <v>0</v>
      </c>
      <c r="T91">
        <v>12560</v>
      </c>
      <c r="U91">
        <v>108</v>
      </c>
      <c r="V91">
        <v>12452</v>
      </c>
      <c r="W91">
        <v>2214</v>
      </c>
      <c r="X91">
        <v>15179</v>
      </c>
      <c r="Y91">
        <v>54715</v>
      </c>
      <c r="Z91">
        <v>131</v>
      </c>
      <c r="AA91">
        <v>393</v>
      </c>
      <c r="AB91">
        <v>133794</v>
      </c>
      <c r="AC91">
        <v>11691</v>
      </c>
      <c r="AD91">
        <v>1214603</v>
      </c>
      <c r="AE91">
        <v>686112</v>
      </c>
      <c r="AF91">
        <v>106689</v>
      </c>
      <c r="AG91">
        <v>1466</v>
      </c>
      <c r="AH91">
        <v>0</v>
      </c>
      <c r="AI91">
        <v>105223</v>
      </c>
      <c r="AJ91">
        <v>119911</v>
      </c>
      <c r="AK91">
        <v>67759</v>
      </c>
      <c r="AL91">
        <v>15365</v>
      </c>
      <c r="AM91">
        <v>36787</v>
      </c>
      <c r="AN91">
        <v>1369</v>
      </c>
      <c r="AO91">
        <v>98923</v>
      </c>
      <c r="AP91">
        <v>16562</v>
      </c>
      <c r="AQ91">
        <v>342658</v>
      </c>
      <c r="AR91">
        <v>528491</v>
      </c>
      <c r="AS91">
        <v>523227</v>
      </c>
      <c r="AT91">
        <v>5264</v>
      </c>
      <c r="AU91">
        <v>412721</v>
      </c>
      <c r="AV91">
        <v>128.05051453017549</v>
      </c>
      <c r="AW91">
        <v>42.876714839414525</v>
      </c>
      <c r="AX91">
        <v>54.9038539655064</v>
      </c>
      <c r="AY91">
        <v>884328</v>
      </c>
      <c r="AZ91">
        <v>596508</v>
      </c>
      <c r="BA91">
        <v>244446</v>
      </c>
      <c r="BB91">
        <v>176354</v>
      </c>
      <c r="BC91">
        <v>37399</v>
      </c>
      <c r="BD91">
        <v>138309</v>
      </c>
      <c r="BE91">
        <v>198216</v>
      </c>
      <c r="BF91">
        <v>6162</v>
      </c>
      <c r="BG91">
        <v>208200</v>
      </c>
      <c r="BI91">
        <f t="shared" si="4"/>
        <v>523227</v>
      </c>
      <c r="BJ91">
        <f t="shared" si="5"/>
        <v>408609.83801568404</v>
      </c>
      <c r="BK91">
        <f t="shared" si="6"/>
        <v>368018.83801568404</v>
      </c>
      <c r="BL91">
        <f t="shared" si="7"/>
        <v>1.4217397207740257</v>
      </c>
    </row>
    <row r="92" spans="1:64" x14ac:dyDescent="0.25">
      <c r="A92" s="3" t="s">
        <v>271</v>
      </c>
      <c r="B92">
        <v>1121961</v>
      </c>
      <c r="C92">
        <v>833092</v>
      </c>
      <c r="D92">
        <v>454030</v>
      </c>
      <c r="E92">
        <v>204456</v>
      </c>
      <c r="F92">
        <v>41644</v>
      </c>
      <c r="G92">
        <v>132962</v>
      </c>
      <c r="H92">
        <v>288869</v>
      </c>
      <c r="I92">
        <v>32371</v>
      </c>
      <c r="J92">
        <v>8603</v>
      </c>
      <c r="K92">
        <v>885</v>
      </c>
      <c r="L92">
        <v>0</v>
      </c>
      <c r="M92">
        <v>895</v>
      </c>
      <c r="N92">
        <v>18572</v>
      </c>
      <c r="O92">
        <v>2852</v>
      </c>
      <c r="P92">
        <v>11054</v>
      </c>
      <c r="Q92">
        <v>1027</v>
      </c>
      <c r="R92">
        <v>3639</v>
      </c>
      <c r="S92">
        <v>0</v>
      </c>
      <c r="T92">
        <v>13511</v>
      </c>
      <c r="U92">
        <v>114</v>
      </c>
      <c r="V92">
        <v>13397</v>
      </c>
      <c r="W92">
        <v>2207</v>
      </c>
      <c r="X92">
        <v>16847</v>
      </c>
      <c r="Y92">
        <v>54524</v>
      </c>
      <c r="Z92">
        <v>136</v>
      </c>
      <c r="AA92">
        <v>425</v>
      </c>
      <c r="AB92">
        <v>133268</v>
      </c>
      <c r="AC92">
        <v>6625</v>
      </c>
      <c r="AD92">
        <v>1251067</v>
      </c>
      <c r="AE92">
        <v>697663</v>
      </c>
      <c r="AF92">
        <v>109096</v>
      </c>
      <c r="AG92">
        <v>1622</v>
      </c>
      <c r="AH92">
        <v>0</v>
      </c>
      <c r="AI92">
        <v>107474</v>
      </c>
      <c r="AJ92">
        <v>123832</v>
      </c>
      <c r="AK92">
        <v>69715</v>
      </c>
      <c r="AL92">
        <v>16422</v>
      </c>
      <c r="AM92">
        <v>37695</v>
      </c>
      <c r="AN92">
        <v>1434</v>
      </c>
      <c r="AO92">
        <v>103800</v>
      </c>
      <c r="AP92">
        <v>17414</v>
      </c>
      <c r="AQ92">
        <v>342087</v>
      </c>
      <c r="AR92">
        <v>553404</v>
      </c>
      <c r="AS92">
        <v>547891</v>
      </c>
      <c r="AT92">
        <v>5513</v>
      </c>
      <c r="AU92">
        <v>424298</v>
      </c>
      <c r="AV92">
        <v>130.4281228851132</v>
      </c>
      <c r="AW92">
        <v>42.089989334322659</v>
      </c>
      <c r="AX92">
        <v>54.897183011301401</v>
      </c>
      <c r="AY92">
        <v>899872</v>
      </c>
      <c r="AZ92">
        <v>611003</v>
      </c>
      <c r="BA92">
        <v>248727</v>
      </c>
      <c r="BB92">
        <v>181041</v>
      </c>
      <c r="BC92">
        <v>38397</v>
      </c>
      <c r="BD92">
        <v>142838</v>
      </c>
      <c r="BE92">
        <v>202209</v>
      </c>
      <c r="BF92">
        <v>6342</v>
      </c>
      <c r="BG92">
        <v>211698</v>
      </c>
      <c r="BI92">
        <f t="shared" si="4"/>
        <v>547891</v>
      </c>
      <c r="BJ92">
        <f t="shared" si="5"/>
        <v>420071.21461266937</v>
      </c>
      <c r="BK92">
        <f t="shared" si="6"/>
        <v>378427.21461266937</v>
      </c>
      <c r="BL92">
        <f t="shared" si="7"/>
        <v>1.4478107779874696</v>
      </c>
    </row>
    <row r="93" spans="1:64" x14ac:dyDescent="0.25">
      <c r="A93" s="3" t="s">
        <v>272</v>
      </c>
      <c r="B93">
        <v>1134342</v>
      </c>
      <c r="C93">
        <v>846996</v>
      </c>
      <c r="D93">
        <v>458416</v>
      </c>
      <c r="E93">
        <v>209627</v>
      </c>
      <c r="F93">
        <v>42685</v>
      </c>
      <c r="G93">
        <v>136268</v>
      </c>
      <c r="H93">
        <v>287346</v>
      </c>
      <c r="I93">
        <v>29265</v>
      </c>
      <c r="J93">
        <v>9556</v>
      </c>
      <c r="K93">
        <v>951</v>
      </c>
      <c r="L93">
        <v>0</v>
      </c>
      <c r="M93">
        <v>568</v>
      </c>
      <c r="N93">
        <v>18078</v>
      </c>
      <c r="O93">
        <v>3495</v>
      </c>
      <c r="P93">
        <v>10445</v>
      </c>
      <c r="Q93">
        <v>793</v>
      </c>
      <c r="R93">
        <v>3345</v>
      </c>
      <c r="S93">
        <v>0</v>
      </c>
      <c r="T93">
        <v>12509</v>
      </c>
      <c r="U93">
        <v>115</v>
      </c>
      <c r="V93">
        <v>12394</v>
      </c>
      <c r="W93">
        <v>2258</v>
      </c>
      <c r="X93">
        <v>18608</v>
      </c>
      <c r="Y93">
        <v>55795</v>
      </c>
      <c r="Z93">
        <v>138</v>
      </c>
      <c r="AA93">
        <v>469</v>
      </c>
      <c r="AB93">
        <v>133760</v>
      </c>
      <c r="AC93">
        <v>5391</v>
      </c>
      <c r="AD93">
        <v>1327246</v>
      </c>
      <c r="AE93">
        <v>696023</v>
      </c>
      <c r="AF93">
        <v>113294</v>
      </c>
      <c r="AG93">
        <v>2677</v>
      </c>
      <c r="AH93">
        <v>0</v>
      </c>
      <c r="AI93">
        <v>110617</v>
      </c>
      <c r="AJ93">
        <v>125362</v>
      </c>
      <c r="AK93">
        <v>70151</v>
      </c>
      <c r="AL93">
        <v>16930</v>
      </c>
      <c r="AM93">
        <v>38281</v>
      </c>
      <c r="AN93">
        <v>1474</v>
      </c>
      <c r="AO93">
        <v>99739</v>
      </c>
      <c r="AP93">
        <v>16730</v>
      </c>
      <c r="AQ93">
        <v>339424</v>
      </c>
      <c r="AR93">
        <v>631223</v>
      </c>
      <c r="AS93">
        <v>625556</v>
      </c>
      <c r="AT93">
        <v>5667</v>
      </c>
      <c r="AU93">
        <v>438319</v>
      </c>
      <c r="AV93">
        <v>144.01008321623721</v>
      </c>
      <c r="AW93">
        <v>37.808578919449879</v>
      </c>
      <c r="AX93">
        <v>54.448165964776472</v>
      </c>
      <c r="AY93">
        <v>911643</v>
      </c>
      <c r="AZ93">
        <v>624297</v>
      </c>
      <c r="BA93">
        <v>253059</v>
      </c>
      <c r="BB93">
        <v>185225</v>
      </c>
      <c r="BC93">
        <v>39402</v>
      </c>
      <c r="BD93">
        <v>146611</v>
      </c>
      <c r="BE93">
        <v>215620</v>
      </c>
      <c r="BF93">
        <v>6491</v>
      </c>
      <c r="BG93">
        <v>215269</v>
      </c>
      <c r="BI93">
        <f t="shared" si="4"/>
        <v>625556</v>
      </c>
      <c r="BJ93">
        <f t="shared" si="5"/>
        <v>434383.47234387841</v>
      </c>
      <c r="BK93">
        <f t="shared" si="6"/>
        <v>391698.47234387841</v>
      </c>
      <c r="BL93">
        <f t="shared" si="7"/>
        <v>1.5970345665550982</v>
      </c>
    </row>
    <row r="94" spans="1:64" x14ac:dyDescent="0.25">
      <c r="A94" s="3" t="s">
        <v>273</v>
      </c>
      <c r="B94">
        <v>1149809</v>
      </c>
      <c r="C94">
        <v>861279</v>
      </c>
      <c r="D94">
        <v>464959</v>
      </c>
      <c r="E94">
        <v>214766</v>
      </c>
      <c r="F94">
        <v>43940</v>
      </c>
      <c r="G94">
        <v>137613</v>
      </c>
      <c r="H94">
        <v>288530</v>
      </c>
      <c r="I94">
        <v>31172</v>
      </c>
      <c r="J94">
        <v>8777</v>
      </c>
      <c r="K94">
        <v>843</v>
      </c>
      <c r="L94">
        <v>0</v>
      </c>
      <c r="M94">
        <v>667</v>
      </c>
      <c r="N94">
        <v>15334</v>
      </c>
      <c r="O94">
        <v>3418</v>
      </c>
      <c r="P94">
        <v>7908</v>
      </c>
      <c r="Q94">
        <v>686</v>
      </c>
      <c r="R94">
        <v>3322</v>
      </c>
      <c r="S94">
        <v>0</v>
      </c>
      <c r="T94">
        <v>13006</v>
      </c>
      <c r="U94">
        <v>113</v>
      </c>
      <c r="V94">
        <v>12893</v>
      </c>
      <c r="W94">
        <v>2290</v>
      </c>
      <c r="X94">
        <v>18388</v>
      </c>
      <c r="Y94">
        <v>56591</v>
      </c>
      <c r="Z94">
        <v>140</v>
      </c>
      <c r="AA94">
        <v>523</v>
      </c>
      <c r="AB94">
        <v>135559</v>
      </c>
      <c r="AC94">
        <v>5240</v>
      </c>
      <c r="AD94">
        <v>1347765</v>
      </c>
      <c r="AE94">
        <v>700616</v>
      </c>
      <c r="AF94">
        <v>117478</v>
      </c>
      <c r="AG94">
        <v>3242</v>
      </c>
      <c r="AH94">
        <v>0</v>
      </c>
      <c r="AI94">
        <v>114236</v>
      </c>
      <c r="AJ94">
        <v>128543</v>
      </c>
      <c r="AK94">
        <v>73315</v>
      </c>
      <c r="AL94">
        <v>16578</v>
      </c>
      <c r="AM94">
        <v>38650</v>
      </c>
      <c r="AN94">
        <v>1518</v>
      </c>
      <c r="AO94">
        <v>100977</v>
      </c>
      <c r="AP94">
        <v>11296</v>
      </c>
      <c r="AQ94">
        <v>340804</v>
      </c>
      <c r="AR94">
        <v>647149</v>
      </c>
      <c r="AS94">
        <v>641312</v>
      </c>
      <c r="AT94">
        <v>5837</v>
      </c>
      <c r="AU94">
        <v>449193</v>
      </c>
      <c r="AV94">
        <v>144.069261083199</v>
      </c>
      <c r="AW94">
        <v>38.016139956583032</v>
      </c>
      <c r="AX94">
        <v>54.769571927803952</v>
      </c>
      <c r="AY94">
        <v>923638</v>
      </c>
      <c r="AZ94">
        <v>635108</v>
      </c>
      <c r="BA94">
        <v>257298</v>
      </c>
      <c r="BB94">
        <v>189408</v>
      </c>
      <c r="BC94">
        <v>40393</v>
      </c>
      <c r="BD94">
        <v>148009</v>
      </c>
      <c r="BE94">
        <v>223022</v>
      </c>
      <c r="BF94">
        <v>6661</v>
      </c>
      <c r="BG94">
        <v>218719</v>
      </c>
      <c r="BI94">
        <f t="shared" si="4"/>
        <v>641312</v>
      </c>
      <c r="BJ94">
        <f t="shared" si="5"/>
        <v>445141.45153395826</v>
      </c>
      <c r="BK94">
        <f t="shared" si="6"/>
        <v>401201.45153395826</v>
      </c>
      <c r="BL94">
        <f t="shared" si="7"/>
        <v>1.5984787630951989</v>
      </c>
    </row>
    <row r="95" spans="1:64" x14ac:dyDescent="0.25">
      <c r="A95" s="3" t="s">
        <v>274</v>
      </c>
      <c r="B95">
        <v>1172894</v>
      </c>
      <c r="C95">
        <v>877630</v>
      </c>
      <c r="D95">
        <v>472339</v>
      </c>
      <c r="E95">
        <v>219926</v>
      </c>
      <c r="F95">
        <v>45293</v>
      </c>
      <c r="G95">
        <v>140073</v>
      </c>
      <c r="H95">
        <v>295264</v>
      </c>
      <c r="I95">
        <v>32297</v>
      </c>
      <c r="J95">
        <v>9099</v>
      </c>
      <c r="K95">
        <v>827</v>
      </c>
      <c r="L95">
        <v>0</v>
      </c>
      <c r="M95">
        <v>605</v>
      </c>
      <c r="N95">
        <v>14993</v>
      </c>
      <c r="O95">
        <v>3916</v>
      </c>
      <c r="P95">
        <v>7287</v>
      </c>
      <c r="Q95">
        <v>684</v>
      </c>
      <c r="R95">
        <v>3106</v>
      </c>
      <c r="S95">
        <v>0</v>
      </c>
      <c r="T95">
        <v>12806</v>
      </c>
      <c r="U95">
        <v>111</v>
      </c>
      <c r="V95">
        <v>12695</v>
      </c>
      <c r="W95">
        <v>2336</v>
      </c>
      <c r="X95">
        <v>19289</v>
      </c>
      <c r="Y95">
        <v>57717</v>
      </c>
      <c r="Z95">
        <v>147</v>
      </c>
      <c r="AA95">
        <v>581</v>
      </c>
      <c r="AB95">
        <v>139850</v>
      </c>
      <c r="AC95">
        <v>4717</v>
      </c>
      <c r="AD95">
        <v>1391239</v>
      </c>
      <c r="AE95">
        <v>706705</v>
      </c>
      <c r="AF95">
        <v>122009</v>
      </c>
      <c r="AG95">
        <v>3264</v>
      </c>
      <c r="AH95">
        <v>0</v>
      </c>
      <c r="AI95">
        <v>118745</v>
      </c>
      <c r="AJ95">
        <v>127536</v>
      </c>
      <c r="AK95">
        <v>72504</v>
      </c>
      <c r="AL95">
        <v>16088</v>
      </c>
      <c r="AM95">
        <v>38945</v>
      </c>
      <c r="AN95">
        <v>1546</v>
      </c>
      <c r="AO95">
        <v>103648</v>
      </c>
      <c r="AP95">
        <v>11866</v>
      </c>
      <c r="AQ95">
        <v>340100</v>
      </c>
      <c r="AR95">
        <v>684534</v>
      </c>
      <c r="AS95">
        <v>678588</v>
      </c>
      <c r="AT95">
        <v>5946</v>
      </c>
      <c r="AU95">
        <v>466189</v>
      </c>
      <c r="AV95">
        <v>146.83612892588141</v>
      </c>
      <c r="AW95">
        <v>36.454744480711199</v>
      </c>
      <c r="AX95">
        <v>53.528735605297719</v>
      </c>
      <c r="AY95">
        <v>941908</v>
      </c>
      <c r="AZ95">
        <v>646644</v>
      </c>
      <c r="BA95">
        <v>261594</v>
      </c>
      <c r="BB95">
        <v>193392</v>
      </c>
      <c r="BC95">
        <v>41405</v>
      </c>
      <c r="BD95">
        <v>150253</v>
      </c>
      <c r="BE95">
        <v>235203</v>
      </c>
      <c r="BF95">
        <v>6822</v>
      </c>
      <c r="BG95">
        <v>222246</v>
      </c>
      <c r="BI95">
        <f t="shared" si="4"/>
        <v>678588</v>
      </c>
      <c r="BJ95">
        <f t="shared" si="5"/>
        <v>462139.66887027607</v>
      </c>
      <c r="BK95">
        <f t="shared" si="6"/>
        <v>416846.66887027607</v>
      </c>
      <c r="BL95">
        <f t="shared" si="7"/>
        <v>1.6279079351625541</v>
      </c>
    </row>
    <row r="96" spans="1:64" x14ac:dyDescent="0.25">
      <c r="A96" s="3" t="s">
        <v>275</v>
      </c>
      <c r="B96">
        <v>1207167</v>
      </c>
      <c r="C96">
        <v>898793</v>
      </c>
      <c r="D96">
        <v>483207</v>
      </c>
      <c r="E96">
        <v>225542</v>
      </c>
      <c r="F96">
        <v>46791</v>
      </c>
      <c r="G96">
        <v>143253</v>
      </c>
      <c r="H96">
        <v>308374</v>
      </c>
      <c r="I96">
        <v>34817</v>
      </c>
      <c r="J96">
        <v>9682</v>
      </c>
      <c r="K96">
        <v>1055</v>
      </c>
      <c r="L96">
        <v>0</v>
      </c>
      <c r="M96">
        <v>670</v>
      </c>
      <c r="N96">
        <v>16871</v>
      </c>
      <c r="O96">
        <v>3952</v>
      </c>
      <c r="P96">
        <v>8614</v>
      </c>
      <c r="Q96">
        <v>1005</v>
      </c>
      <c r="R96">
        <v>3300</v>
      </c>
      <c r="S96">
        <v>0</v>
      </c>
      <c r="T96">
        <v>13793</v>
      </c>
      <c r="U96">
        <v>112</v>
      </c>
      <c r="V96">
        <v>13681</v>
      </c>
      <c r="W96">
        <v>2452</v>
      </c>
      <c r="X96">
        <v>18911</v>
      </c>
      <c r="Y96">
        <v>60585</v>
      </c>
      <c r="Z96">
        <v>153</v>
      </c>
      <c r="AA96">
        <v>635</v>
      </c>
      <c r="AB96">
        <v>141598</v>
      </c>
      <c r="AC96">
        <v>7152</v>
      </c>
      <c r="AD96">
        <v>1442679</v>
      </c>
      <c r="AE96">
        <v>724430</v>
      </c>
      <c r="AF96">
        <v>125166</v>
      </c>
      <c r="AG96">
        <v>3034</v>
      </c>
      <c r="AH96">
        <v>0</v>
      </c>
      <c r="AI96">
        <v>122132</v>
      </c>
      <c r="AJ96">
        <v>130088</v>
      </c>
      <c r="AK96">
        <v>76269</v>
      </c>
      <c r="AL96">
        <v>16575</v>
      </c>
      <c r="AM96">
        <v>37243</v>
      </c>
      <c r="AN96">
        <v>1567</v>
      </c>
      <c r="AO96">
        <v>109723</v>
      </c>
      <c r="AP96">
        <v>13225</v>
      </c>
      <c r="AQ96">
        <v>344661</v>
      </c>
      <c r="AR96">
        <v>718249</v>
      </c>
      <c r="AS96">
        <v>712221</v>
      </c>
      <c r="AT96">
        <v>6028</v>
      </c>
      <c r="AU96">
        <v>482737</v>
      </c>
      <c r="AV96">
        <v>148.78673915263519</v>
      </c>
      <c r="AW96">
        <v>35.538342304185583</v>
      </c>
      <c r="AX96">
        <v>52.876340663299217</v>
      </c>
      <c r="AY96">
        <v>967460</v>
      </c>
      <c r="AZ96">
        <v>659086</v>
      </c>
      <c r="BA96">
        <v>265892</v>
      </c>
      <c r="BB96">
        <v>197672</v>
      </c>
      <c r="BC96">
        <v>42441</v>
      </c>
      <c r="BD96">
        <v>153081</v>
      </c>
      <c r="BE96">
        <v>243030</v>
      </c>
      <c r="BF96">
        <v>6958</v>
      </c>
      <c r="BG96">
        <v>225830</v>
      </c>
      <c r="BI96">
        <f t="shared" si="4"/>
        <v>712221</v>
      </c>
      <c r="BJ96">
        <f t="shared" si="5"/>
        <v>478685.80496905505</v>
      </c>
      <c r="BK96">
        <f t="shared" si="6"/>
        <v>431894.80496905505</v>
      </c>
      <c r="BL96">
        <f t="shared" si="7"/>
        <v>1.649061280213894</v>
      </c>
    </row>
    <row r="97" spans="1:64" x14ac:dyDescent="0.25">
      <c r="A97" s="3" t="s">
        <v>276</v>
      </c>
      <c r="B97">
        <v>1231154</v>
      </c>
      <c r="C97">
        <v>917425</v>
      </c>
      <c r="D97">
        <v>492619</v>
      </c>
      <c r="E97">
        <v>230752</v>
      </c>
      <c r="F97">
        <v>48364</v>
      </c>
      <c r="G97">
        <v>145691</v>
      </c>
      <c r="H97">
        <v>313729</v>
      </c>
      <c r="I97">
        <v>33207</v>
      </c>
      <c r="J97">
        <v>9375</v>
      </c>
      <c r="K97">
        <v>1357</v>
      </c>
      <c r="L97">
        <v>0</v>
      </c>
      <c r="M97">
        <v>1103</v>
      </c>
      <c r="N97">
        <v>19243</v>
      </c>
      <c r="O97">
        <v>3819</v>
      </c>
      <c r="P97">
        <v>9950</v>
      </c>
      <c r="Q97">
        <v>1184</v>
      </c>
      <c r="R97">
        <v>4290</v>
      </c>
      <c r="S97">
        <v>0</v>
      </c>
      <c r="T97">
        <v>12825</v>
      </c>
      <c r="U97">
        <v>201</v>
      </c>
      <c r="V97">
        <v>12624</v>
      </c>
      <c r="W97">
        <v>2494</v>
      </c>
      <c r="X97">
        <v>18496</v>
      </c>
      <c r="Y97">
        <v>61653</v>
      </c>
      <c r="Z97">
        <v>161</v>
      </c>
      <c r="AA97">
        <v>692</v>
      </c>
      <c r="AB97">
        <v>144408</v>
      </c>
      <c r="AC97">
        <v>8715</v>
      </c>
      <c r="AD97">
        <v>1397399</v>
      </c>
      <c r="AE97">
        <v>738359</v>
      </c>
      <c r="AF97">
        <v>128216</v>
      </c>
      <c r="AG97">
        <v>3482</v>
      </c>
      <c r="AH97">
        <v>0</v>
      </c>
      <c r="AI97">
        <v>124734</v>
      </c>
      <c r="AJ97">
        <v>134421</v>
      </c>
      <c r="AK97">
        <v>76063</v>
      </c>
      <c r="AL97">
        <v>17656</v>
      </c>
      <c r="AM97">
        <v>40702</v>
      </c>
      <c r="AN97">
        <v>1640</v>
      </c>
      <c r="AO97">
        <v>108829</v>
      </c>
      <c r="AP97">
        <v>17667</v>
      </c>
      <c r="AQ97">
        <v>347586</v>
      </c>
      <c r="AR97">
        <v>659040</v>
      </c>
      <c r="AS97">
        <v>652734</v>
      </c>
      <c r="AT97">
        <v>6306</v>
      </c>
      <c r="AU97">
        <v>492795</v>
      </c>
      <c r="AV97">
        <v>133.7349967531602</v>
      </c>
      <c r="AW97">
        <v>39.85139884641071</v>
      </c>
      <c r="AX97">
        <v>53.295266953336302</v>
      </c>
      <c r="AY97">
        <v>985762</v>
      </c>
      <c r="AZ97">
        <v>672033</v>
      </c>
      <c r="BA97">
        <v>270238</v>
      </c>
      <c r="BB97">
        <v>202289</v>
      </c>
      <c r="BC97">
        <v>43511</v>
      </c>
      <c r="BD97">
        <v>155995</v>
      </c>
      <c r="BE97">
        <v>247403</v>
      </c>
      <c r="BF97">
        <v>7057</v>
      </c>
      <c r="BG97">
        <v>229568</v>
      </c>
      <c r="BI97">
        <f t="shared" si="4"/>
        <v>652734</v>
      </c>
      <c r="BJ97">
        <f t="shared" si="5"/>
        <v>488080.17037213984</v>
      </c>
      <c r="BK97">
        <f t="shared" si="6"/>
        <v>439716.17037213984</v>
      </c>
      <c r="BL97">
        <f t="shared" si="7"/>
        <v>1.4844439299277514</v>
      </c>
    </row>
    <row r="98" spans="1:64" x14ac:dyDescent="0.25">
      <c r="A98" s="3" t="s">
        <v>277</v>
      </c>
      <c r="B98">
        <v>1257348</v>
      </c>
      <c r="C98">
        <v>936539</v>
      </c>
      <c r="D98">
        <v>501875</v>
      </c>
      <c r="E98">
        <v>236831</v>
      </c>
      <c r="F98">
        <v>49677</v>
      </c>
      <c r="G98">
        <v>148156</v>
      </c>
      <c r="H98">
        <v>320809</v>
      </c>
      <c r="I98">
        <v>35000</v>
      </c>
      <c r="J98">
        <v>8129</v>
      </c>
      <c r="K98">
        <v>1749</v>
      </c>
      <c r="L98">
        <v>0</v>
      </c>
      <c r="M98">
        <v>1067</v>
      </c>
      <c r="N98">
        <v>18304</v>
      </c>
      <c r="O98">
        <v>4603</v>
      </c>
      <c r="P98">
        <v>8627</v>
      </c>
      <c r="Q98">
        <v>1333</v>
      </c>
      <c r="R98">
        <v>3741</v>
      </c>
      <c r="S98">
        <v>0</v>
      </c>
      <c r="T98">
        <v>13371</v>
      </c>
      <c r="U98">
        <v>331</v>
      </c>
      <c r="V98">
        <v>13040</v>
      </c>
      <c r="W98">
        <v>2545</v>
      </c>
      <c r="X98">
        <v>21318</v>
      </c>
      <c r="Y98">
        <v>62888</v>
      </c>
      <c r="Z98">
        <v>170</v>
      </c>
      <c r="AA98">
        <v>759</v>
      </c>
      <c r="AB98">
        <v>149697</v>
      </c>
      <c r="AC98">
        <v>5812</v>
      </c>
      <c r="AD98">
        <v>1480857</v>
      </c>
      <c r="AE98">
        <v>743332</v>
      </c>
      <c r="AF98">
        <v>131662</v>
      </c>
      <c r="AG98">
        <v>3400</v>
      </c>
      <c r="AH98">
        <v>0</v>
      </c>
      <c r="AI98">
        <v>128262</v>
      </c>
      <c r="AJ98">
        <v>138817</v>
      </c>
      <c r="AK98">
        <v>79900</v>
      </c>
      <c r="AL98">
        <v>17958</v>
      </c>
      <c r="AM98">
        <v>40959</v>
      </c>
      <c r="AN98">
        <v>1668</v>
      </c>
      <c r="AO98">
        <v>113445</v>
      </c>
      <c r="AP98">
        <v>13031</v>
      </c>
      <c r="AQ98">
        <v>344709</v>
      </c>
      <c r="AR98">
        <v>737525</v>
      </c>
      <c r="AS98">
        <v>731114</v>
      </c>
      <c r="AT98">
        <v>6411</v>
      </c>
      <c r="AU98">
        <v>514016</v>
      </c>
      <c r="AV98">
        <v>143.48285731118671</v>
      </c>
      <c r="AW98">
        <v>36.673814898361393</v>
      </c>
      <c r="AX98">
        <v>52.620637501184625</v>
      </c>
      <c r="AY98">
        <v>1005872</v>
      </c>
      <c r="AZ98">
        <v>685063</v>
      </c>
      <c r="BA98">
        <v>274436</v>
      </c>
      <c r="BB98">
        <v>206639</v>
      </c>
      <c r="BC98">
        <v>44623</v>
      </c>
      <c r="BD98">
        <v>159365</v>
      </c>
      <c r="BE98">
        <v>262540</v>
      </c>
      <c r="BF98">
        <v>7118</v>
      </c>
      <c r="BG98">
        <v>233302</v>
      </c>
      <c r="BI98">
        <f t="shared" si="4"/>
        <v>731114</v>
      </c>
      <c r="BJ98">
        <f t="shared" si="5"/>
        <v>509547.97925047897</v>
      </c>
      <c r="BK98">
        <f t="shared" si="6"/>
        <v>459870.97925047897</v>
      </c>
      <c r="BL98">
        <f t="shared" si="7"/>
        <v>1.5898241745795889</v>
      </c>
    </row>
    <row r="99" spans="1:64" x14ac:dyDescent="0.25">
      <c r="A99" s="3" t="s">
        <v>278</v>
      </c>
      <c r="B99">
        <v>1282708</v>
      </c>
      <c r="C99">
        <v>955048</v>
      </c>
      <c r="D99">
        <v>510628</v>
      </c>
      <c r="E99">
        <v>243050</v>
      </c>
      <c r="F99">
        <v>51014</v>
      </c>
      <c r="G99">
        <v>150356</v>
      </c>
      <c r="H99">
        <v>327660</v>
      </c>
      <c r="I99">
        <v>34846</v>
      </c>
      <c r="J99">
        <v>8539</v>
      </c>
      <c r="K99">
        <v>1832</v>
      </c>
      <c r="L99">
        <v>0</v>
      </c>
      <c r="M99">
        <v>1021</v>
      </c>
      <c r="N99">
        <v>17515</v>
      </c>
      <c r="O99">
        <v>5071</v>
      </c>
      <c r="P99">
        <v>7879</v>
      </c>
      <c r="Q99">
        <v>1364</v>
      </c>
      <c r="R99">
        <v>3201</v>
      </c>
      <c r="S99">
        <v>0</v>
      </c>
      <c r="T99">
        <v>12999</v>
      </c>
      <c r="U99">
        <v>415</v>
      </c>
      <c r="V99">
        <v>12584</v>
      </c>
      <c r="W99">
        <v>2607</v>
      </c>
      <c r="X99">
        <v>22906</v>
      </c>
      <c r="Y99">
        <v>64425</v>
      </c>
      <c r="Z99">
        <v>178</v>
      </c>
      <c r="AA99">
        <v>816</v>
      </c>
      <c r="AB99">
        <v>156494</v>
      </c>
      <c r="AC99">
        <v>3482</v>
      </c>
      <c r="AD99">
        <v>1490830</v>
      </c>
      <c r="AE99">
        <v>755789</v>
      </c>
      <c r="AF99">
        <v>136491</v>
      </c>
      <c r="AG99">
        <v>4928</v>
      </c>
      <c r="AH99">
        <v>0</v>
      </c>
      <c r="AI99">
        <v>131563</v>
      </c>
      <c r="AJ99">
        <v>139638</v>
      </c>
      <c r="AK99">
        <v>80567</v>
      </c>
      <c r="AL99">
        <v>17507</v>
      </c>
      <c r="AM99">
        <v>41564</v>
      </c>
      <c r="AN99">
        <v>1691</v>
      </c>
      <c r="AO99">
        <v>119316</v>
      </c>
      <c r="AP99">
        <v>12930</v>
      </c>
      <c r="AQ99">
        <v>345723</v>
      </c>
      <c r="AR99">
        <v>735041</v>
      </c>
      <c r="AS99">
        <v>728536</v>
      </c>
      <c r="AT99">
        <v>6505</v>
      </c>
      <c r="AU99">
        <v>526919</v>
      </c>
      <c r="AV99">
        <v>139.49800101101351</v>
      </c>
      <c r="AW99">
        <v>37.566512386390968</v>
      </c>
      <c r="AX99">
        <v>52.404533828570202</v>
      </c>
      <c r="AY99">
        <v>1026584</v>
      </c>
      <c r="AZ99">
        <v>698924</v>
      </c>
      <c r="BA99">
        <v>278661</v>
      </c>
      <c r="BB99">
        <v>211214</v>
      </c>
      <c r="BC99">
        <v>45759</v>
      </c>
      <c r="BD99">
        <v>163290</v>
      </c>
      <c r="BE99">
        <v>270795</v>
      </c>
      <c r="BF99">
        <v>7164</v>
      </c>
      <c r="BG99">
        <v>237013</v>
      </c>
      <c r="BI99">
        <f t="shared" si="4"/>
        <v>728536</v>
      </c>
      <c r="BJ99">
        <f t="shared" si="5"/>
        <v>522255.51242306427</v>
      </c>
      <c r="BK99">
        <f t="shared" si="6"/>
        <v>471241.51242306427</v>
      </c>
      <c r="BL99">
        <f t="shared" si="7"/>
        <v>1.5459928312638673</v>
      </c>
    </row>
    <row r="100" spans="1:64" x14ac:dyDescent="0.25">
      <c r="A100" s="3" t="s">
        <v>279</v>
      </c>
      <c r="B100">
        <v>1325558</v>
      </c>
      <c r="C100">
        <v>980641</v>
      </c>
      <c r="D100">
        <v>524866</v>
      </c>
      <c r="E100">
        <v>250075</v>
      </c>
      <c r="F100">
        <v>52548</v>
      </c>
      <c r="G100">
        <v>153153</v>
      </c>
      <c r="H100">
        <v>344917</v>
      </c>
      <c r="I100">
        <v>37531</v>
      </c>
      <c r="J100">
        <v>9056</v>
      </c>
      <c r="K100">
        <v>1587</v>
      </c>
      <c r="L100">
        <v>0</v>
      </c>
      <c r="M100">
        <v>1121</v>
      </c>
      <c r="N100">
        <v>19274</v>
      </c>
      <c r="O100">
        <v>5099</v>
      </c>
      <c r="P100">
        <v>8959</v>
      </c>
      <c r="Q100">
        <v>1434</v>
      </c>
      <c r="R100">
        <v>3782</v>
      </c>
      <c r="S100">
        <v>0</v>
      </c>
      <c r="T100">
        <v>14378</v>
      </c>
      <c r="U100">
        <v>582</v>
      </c>
      <c r="V100">
        <v>13796</v>
      </c>
      <c r="W100">
        <v>2752</v>
      </c>
      <c r="X100">
        <v>24109</v>
      </c>
      <c r="Y100">
        <v>68028</v>
      </c>
      <c r="Z100">
        <v>185</v>
      </c>
      <c r="AA100">
        <v>845</v>
      </c>
      <c r="AB100">
        <v>160123</v>
      </c>
      <c r="AC100">
        <v>5928</v>
      </c>
      <c r="AD100">
        <v>1625755</v>
      </c>
      <c r="AE100">
        <v>776057</v>
      </c>
      <c r="AF100">
        <v>139274</v>
      </c>
      <c r="AG100">
        <v>4249</v>
      </c>
      <c r="AH100">
        <v>0</v>
      </c>
      <c r="AI100">
        <v>135025</v>
      </c>
      <c r="AJ100">
        <v>147531</v>
      </c>
      <c r="AK100">
        <v>86632</v>
      </c>
      <c r="AL100">
        <v>18296</v>
      </c>
      <c r="AM100">
        <v>42604</v>
      </c>
      <c r="AN100">
        <v>1702</v>
      </c>
      <c r="AO100">
        <v>126213</v>
      </c>
      <c r="AP100">
        <v>14330</v>
      </c>
      <c r="AQ100">
        <v>347007</v>
      </c>
      <c r="AR100">
        <v>849698</v>
      </c>
      <c r="AS100">
        <v>843150</v>
      </c>
      <c r="AT100">
        <v>6548</v>
      </c>
      <c r="AU100">
        <v>549501</v>
      </c>
      <c r="AV100">
        <v>154.63070192869512</v>
      </c>
      <c r="AW100">
        <v>33.753748008789621</v>
      </c>
      <c r="AX100">
        <v>52.193657473234317</v>
      </c>
      <c r="AY100">
        <v>1057307</v>
      </c>
      <c r="AZ100">
        <v>712390</v>
      </c>
      <c r="BA100">
        <v>283350</v>
      </c>
      <c r="BB100">
        <v>216128</v>
      </c>
      <c r="BC100">
        <v>46920</v>
      </c>
      <c r="BD100">
        <v>165992</v>
      </c>
      <c r="BE100">
        <v>281250</v>
      </c>
      <c r="BF100">
        <v>7228</v>
      </c>
      <c r="BG100">
        <v>240936</v>
      </c>
      <c r="BI100">
        <f t="shared" si="4"/>
        <v>843150</v>
      </c>
      <c r="BJ100">
        <f t="shared" si="5"/>
        <v>545266.87745930429</v>
      </c>
      <c r="BK100">
        <f t="shared" si="6"/>
        <v>492718.87745930429</v>
      </c>
      <c r="BL100">
        <f t="shared" si="7"/>
        <v>1.7112191932805321</v>
      </c>
    </row>
    <row r="101" spans="1:64" x14ac:dyDescent="0.25">
      <c r="A101" s="3" t="s">
        <v>280</v>
      </c>
      <c r="B101">
        <v>1356597</v>
      </c>
      <c r="C101">
        <v>1003661</v>
      </c>
      <c r="D101">
        <v>536332</v>
      </c>
      <c r="E101">
        <v>255934</v>
      </c>
      <c r="F101">
        <v>54274</v>
      </c>
      <c r="G101">
        <v>157121</v>
      </c>
      <c r="H101">
        <v>352936</v>
      </c>
      <c r="I101">
        <v>36754</v>
      </c>
      <c r="J101">
        <v>7692</v>
      </c>
      <c r="K101">
        <v>1856</v>
      </c>
      <c r="L101">
        <v>0</v>
      </c>
      <c r="M101">
        <v>2202</v>
      </c>
      <c r="N101">
        <v>20976</v>
      </c>
      <c r="O101">
        <v>6207</v>
      </c>
      <c r="P101">
        <v>9399</v>
      </c>
      <c r="Q101">
        <v>1770</v>
      </c>
      <c r="R101">
        <v>3600</v>
      </c>
      <c r="S101">
        <v>0</v>
      </c>
      <c r="T101">
        <v>13480</v>
      </c>
      <c r="U101">
        <v>678</v>
      </c>
      <c r="V101">
        <v>12802</v>
      </c>
      <c r="W101">
        <v>2813</v>
      </c>
      <c r="X101">
        <v>25548</v>
      </c>
      <c r="Y101">
        <v>69504</v>
      </c>
      <c r="Z101">
        <v>194</v>
      </c>
      <c r="AA101">
        <v>845</v>
      </c>
      <c r="AB101">
        <v>165141</v>
      </c>
      <c r="AC101">
        <v>5931</v>
      </c>
      <c r="AD101">
        <v>1600431</v>
      </c>
      <c r="AE101">
        <v>790239</v>
      </c>
      <c r="AF101">
        <v>143342</v>
      </c>
      <c r="AG101">
        <v>4880</v>
      </c>
      <c r="AH101">
        <v>0</v>
      </c>
      <c r="AI101">
        <v>138462</v>
      </c>
      <c r="AJ101">
        <v>150757</v>
      </c>
      <c r="AK101">
        <v>87858</v>
      </c>
      <c r="AL101">
        <v>19325</v>
      </c>
      <c r="AM101">
        <v>43573</v>
      </c>
      <c r="AN101">
        <v>1765</v>
      </c>
      <c r="AO101">
        <v>126219</v>
      </c>
      <c r="AP101">
        <v>15517</v>
      </c>
      <c r="AQ101">
        <v>352639</v>
      </c>
      <c r="AR101">
        <v>810192</v>
      </c>
      <c r="AS101">
        <v>803399</v>
      </c>
      <c r="AT101">
        <v>6793</v>
      </c>
      <c r="AU101">
        <v>566358</v>
      </c>
      <c r="AV101">
        <v>143.05294404323411</v>
      </c>
      <c r="AW101">
        <v>36.299869029978041</v>
      </c>
      <c r="AX101">
        <v>51.928031331221753</v>
      </c>
      <c r="AY101">
        <v>1081870</v>
      </c>
      <c r="AZ101">
        <v>728934</v>
      </c>
      <c r="BA101">
        <v>288468</v>
      </c>
      <c r="BB101">
        <v>221337</v>
      </c>
      <c r="BC101">
        <v>48091</v>
      </c>
      <c r="BD101">
        <v>171038</v>
      </c>
      <c r="BE101">
        <v>291631</v>
      </c>
      <c r="BF101">
        <v>7330</v>
      </c>
      <c r="BG101">
        <v>244987</v>
      </c>
      <c r="BI101">
        <f t="shared" si="4"/>
        <v>803399</v>
      </c>
      <c r="BJ101">
        <f t="shared" si="5"/>
        <v>561609.55328342854</v>
      </c>
      <c r="BK101">
        <f t="shared" si="6"/>
        <v>507335.55328342854</v>
      </c>
      <c r="BL101">
        <f t="shared" si="7"/>
        <v>1.5835653440814002</v>
      </c>
    </row>
    <row r="102" spans="1:64" x14ac:dyDescent="0.25">
      <c r="A102" s="3" t="s">
        <v>281</v>
      </c>
      <c r="B102">
        <v>1389762</v>
      </c>
      <c r="C102">
        <v>1028667</v>
      </c>
      <c r="D102">
        <v>550673</v>
      </c>
      <c r="E102">
        <v>262232</v>
      </c>
      <c r="F102">
        <v>55879</v>
      </c>
      <c r="G102">
        <v>159882</v>
      </c>
      <c r="H102">
        <v>361095</v>
      </c>
      <c r="I102">
        <v>40552</v>
      </c>
      <c r="J102">
        <v>4593</v>
      </c>
      <c r="K102">
        <v>1809</v>
      </c>
      <c r="L102">
        <v>0</v>
      </c>
      <c r="M102">
        <v>1946</v>
      </c>
      <c r="N102">
        <v>19656</v>
      </c>
      <c r="O102">
        <v>6806</v>
      </c>
      <c r="P102">
        <v>7949</v>
      </c>
      <c r="Q102">
        <v>1601</v>
      </c>
      <c r="R102">
        <v>3300</v>
      </c>
      <c r="S102">
        <v>0</v>
      </c>
      <c r="T102">
        <v>14020</v>
      </c>
      <c r="U102">
        <v>854</v>
      </c>
      <c r="V102">
        <v>13166</v>
      </c>
      <c r="W102">
        <v>2883</v>
      </c>
      <c r="X102">
        <v>26502</v>
      </c>
      <c r="Y102">
        <v>71268</v>
      </c>
      <c r="Z102">
        <v>207</v>
      </c>
      <c r="AA102">
        <v>816</v>
      </c>
      <c r="AB102">
        <v>171408</v>
      </c>
      <c r="AC102">
        <v>5435</v>
      </c>
      <c r="AD102">
        <v>1589151</v>
      </c>
      <c r="AE102">
        <v>807702</v>
      </c>
      <c r="AF102">
        <v>146673</v>
      </c>
      <c r="AG102">
        <v>4914</v>
      </c>
      <c r="AH102">
        <v>0</v>
      </c>
      <c r="AI102">
        <v>141759</v>
      </c>
      <c r="AJ102">
        <v>158106</v>
      </c>
      <c r="AK102">
        <v>92425</v>
      </c>
      <c r="AL102">
        <v>22533</v>
      </c>
      <c r="AM102">
        <v>43148</v>
      </c>
      <c r="AN102">
        <v>1811</v>
      </c>
      <c r="AO102">
        <v>131262</v>
      </c>
      <c r="AP102">
        <v>12220</v>
      </c>
      <c r="AQ102">
        <v>357630</v>
      </c>
      <c r="AR102">
        <v>781449</v>
      </c>
      <c r="AS102">
        <v>774485</v>
      </c>
      <c r="AT102">
        <v>6964</v>
      </c>
      <c r="AU102">
        <v>582060</v>
      </c>
      <c r="AV102">
        <v>134.25580110580671</v>
      </c>
      <c r="AW102">
        <v>39.001779372026789</v>
      </c>
      <c r="AX102">
        <v>52.362151341433822</v>
      </c>
      <c r="AY102">
        <v>1107178</v>
      </c>
      <c r="AZ102">
        <v>746083</v>
      </c>
      <c r="BA102">
        <v>293998</v>
      </c>
      <c r="BB102">
        <v>226569</v>
      </c>
      <c r="BC102">
        <v>49302</v>
      </c>
      <c r="BD102">
        <v>176214</v>
      </c>
      <c r="BE102">
        <v>299476</v>
      </c>
      <c r="BF102">
        <v>7447</v>
      </c>
      <c r="BG102">
        <v>249142</v>
      </c>
      <c r="BI102">
        <f t="shared" si="4"/>
        <v>774485</v>
      </c>
      <c r="BJ102">
        <f t="shared" si="5"/>
        <v>576872.65177437663</v>
      </c>
      <c r="BK102">
        <f t="shared" si="6"/>
        <v>520993.65177437663</v>
      </c>
      <c r="BL102">
        <f t="shared" si="7"/>
        <v>1.4865536218383737</v>
      </c>
    </row>
    <row r="103" spans="1:64" x14ac:dyDescent="0.25">
      <c r="A103" s="3" t="s">
        <v>282</v>
      </c>
      <c r="B103">
        <v>1424181</v>
      </c>
      <c r="C103">
        <v>1054994</v>
      </c>
      <c r="D103">
        <v>563559</v>
      </c>
      <c r="E103">
        <v>269569</v>
      </c>
      <c r="F103">
        <v>57671</v>
      </c>
      <c r="G103">
        <v>164195</v>
      </c>
      <c r="H103">
        <v>369187</v>
      </c>
      <c r="I103">
        <v>41094</v>
      </c>
      <c r="J103">
        <v>3525</v>
      </c>
      <c r="K103">
        <v>1618</v>
      </c>
      <c r="L103">
        <v>0</v>
      </c>
      <c r="M103">
        <v>2868</v>
      </c>
      <c r="N103">
        <v>17611</v>
      </c>
      <c r="O103">
        <v>7206</v>
      </c>
      <c r="P103">
        <v>5786</v>
      </c>
      <c r="Q103">
        <v>1569</v>
      </c>
      <c r="R103">
        <v>3050</v>
      </c>
      <c r="S103">
        <v>0</v>
      </c>
      <c r="T103">
        <v>14034</v>
      </c>
      <c r="U103">
        <v>984</v>
      </c>
      <c r="V103">
        <v>13050</v>
      </c>
      <c r="W103">
        <v>2947</v>
      </c>
      <c r="X103">
        <v>27077</v>
      </c>
      <c r="Y103">
        <v>72834</v>
      </c>
      <c r="Z103">
        <v>230</v>
      </c>
      <c r="AA103">
        <v>777</v>
      </c>
      <c r="AB103">
        <v>179673</v>
      </c>
      <c r="AC103">
        <v>4899</v>
      </c>
      <c r="AD103">
        <v>1577048</v>
      </c>
      <c r="AE103">
        <v>825936</v>
      </c>
      <c r="AF103">
        <v>150311</v>
      </c>
      <c r="AG103">
        <v>5778</v>
      </c>
      <c r="AH103">
        <v>0</v>
      </c>
      <c r="AI103">
        <v>144533</v>
      </c>
      <c r="AJ103">
        <v>160716</v>
      </c>
      <c r="AK103">
        <v>91908</v>
      </c>
      <c r="AL103">
        <v>25853</v>
      </c>
      <c r="AM103">
        <v>42955</v>
      </c>
      <c r="AN103">
        <v>1860</v>
      </c>
      <c r="AO103">
        <v>137469</v>
      </c>
      <c r="AP103">
        <v>12507</v>
      </c>
      <c r="AQ103">
        <v>363073</v>
      </c>
      <c r="AR103">
        <v>751112</v>
      </c>
      <c r="AS103">
        <v>743955</v>
      </c>
      <c r="AT103">
        <v>7157</v>
      </c>
      <c r="AU103">
        <v>598245</v>
      </c>
      <c r="AV103">
        <v>125.55254365991391</v>
      </c>
      <c r="AW103">
        <v>41.408904831971121</v>
      </c>
      <c r="AX103">
        <v>51.989933318252717</v>
      </c>
      <c r="AY103">
        <v>1132853</v>
      </c>
      <c r="AZ103">
        <v>763666</v>
      </c>
      <c r="BA103">
        <v>299877</v>
      </c>
      <c r="BB103">
        <v>231883</v>
      </c>
      <c r="BC103">
        <v>50518</v>
      </c>
      <c r="BD103">
        <v>181388</v>
      </c>
      <c r="BE103">
        <v>306917</v>
      </c>
      <c r="BF103">
        <v>7571</v>
      </c>
      <c r="BG103">
        <v>253633</v>
      </c>
      <c r="BI103">
        <f t="shared" si="4"/>
        <v>743955</v>
      </c>
      <c r="BJ103">
        <f t="shared" si="5"/>
        <v>592544.74526232004</v>
      </c>
      <c r="BK103">
        <f t="shared" si="6"/>
        <v>534873.74526232004</v>
      </c>
      <c r="BL103">
        <f t="shared" si="7"/>
        <v>1.3908983317832126</v>
      </c>
    </row>
    <row r="104" spans="1:64" x14ac:dyDescent="0.25">
      <c r="A104" s="3" t="s">
        <v>283</v>
      </c>
      <c r="B104">
        <v>1467876</v>
      </c>
      <c r="C104">
        <v>1084257</v>
      </c>
      <c r="D104">
        <v>580412</v>
      </c>
      <c r="E104">
        <v>276657</v>
      </c>
      <c r="F104">
        <v>59291</v>
      </c>
      <c r="G104">
        <v>167897</v>
      </c>
      <c r="H104">
        <v>383619</v>
      </c>
      <c r="I104">
        <v>43122</v>
      </c>
      <c r="J104">
        <v>3652</v>
      </c>
      <c r="K104">
        <v>1173</v>
      </c>
      <c r="L104">
        <v>0</v>
      </c>
      <c r="M104">
        <v>3311</v>
      </c>
      <c r="N104">
        <v>17750</v>
      </c>
      <c r="O104">
        <v>7628</v>
      </c>
      <c r="P104">
        <v>5646</v>
      </c>
      <c r="Q104">
        <v>1676</v>
      </c>
      <c r="R104">
        <v>2800</v>
      </c>
      <c r="S104">
        <v>0</v>
      </c>
      <c r="T104">
        <v>15264</v>
      </c>
      <c r="U104">
        <v>1237</v>
      </c>
      <c r="V104">
        <v>14027</v>
      </c>
      <c r="W104">
        <v>3104</v>
      </c>
      <c r="X104">
        <v>28569</v>
      </c>
      <c r="Y104">
        <v>76695</v>
      </c>
      <c r="Z104">
        <v>253</v>
      </c>
      <c r="AA104">
        <v>745</v>
      </c>
      <c r="AB104">
        <v>182946</v>
      </c>
      <c r="AC104">
        <v>7035</v>
      </c>
      <c r="AD104">
        <v>1559912</v>
      </c>
      <c r="AE104">
        <v>847226</v>
      </c>
      <c r="AF104">
        <v>152431</v>
      </c>
      <c r="AG104">
        <v>5356</v>
      </c>
      <c r="AH104">
        <v>0</v>
      </c>
      <c r="AI104">
        <v>147075</v>
      </c>
      <c r="AJ104">
        <v>167846</v>
      </c>
      <c r="AK104">
        <v>96543</v>
      </c>
      <c r="AL104">
        <v>27576</v>
      </c>
      <c r="AM104">
        <v>43727</v>
      </c>
      <c r="AN104">
        <v>1979</v>
      </c>
      <c r="AO104">
        <v>145730</v>
      </c>
      <c r="AP104">
        <v>12628</v>
      </c>
      <c r="AQ104">
        <v>366612</v>
      </c>
      <c r="AR104">
        <v>712686</v>
      </c>
      <c r="AS104">
        <v>705075</v>
      </c>
      <c r="AT104">
        <v>7611</v>
      </c>
      <c r="AU104">
        <v>620650</v>
      </c>
      <c r="AV104">
        <v>114.82899825314739</v>
      </c>
      <c r="AW104">
        <v>44.939398853492811</v>
      </c>
      <c r="AX104">
        <v>51.603461524452207</v>
      </c>
      <c r="AY104">
        <v>1164289</v>
      </c>
      <c r="AZ104">
        <v>780670</v>
      </c>
      <c r="BA104">
        <v>305520</v>
      </c>
      <c r="BB104">
        <v>237000</v>
      </c>
      <c r="BC104">
        <v>51731</v>
      </c>
      <c r="BD104">
        <v>186419</v>
      </c>
      <c r="BE104">
        <v>317063</v>
      </c>
      <c r="BF104">
        <v>7686</v>
      </c>
      <c r="BG104">
        <v>258179</v>
      </c>
      <c r="BI104">
        <f t="shared" si="4"/>
        <v>705075</v>
      </c>
      <c r="BJ104">
        <f t="shared" si="5"/>
        <v>614021.72859299881</v>
      </c>
      <c r="BK104">
        <f t="shared" si="6"/>
        <v>554730.72859299881</v>
      </c>
      <c r="BL104">
        <f t="shared" si="7"/>
        <v>1.2710220718948264</v>
      </c>
    </row>
    <row r="105" spans="1:64" x14ac:dyDescent="0.25">
      <c r="A105" s="3" t="s">
        <v>284</v>
      </c>
      <c r="B105">
        <v>1495274</v>
      </c>
      <c r="C105">
        <v>1107192</v>
      </c>
      <c r="D105">
        <v>592236</v>
      </c>
      <c r="E105">
        <v>284026</v>
      </c>
      <c r="F105">
        <v>61110</v>
      </c>
      <c r="G105">
        <v>169820</v>
      </c>
      <c r="H105">
        <v>388082</v>
      </c>
      <c r="I105">
        <v>40690</v>
      </c>
      <c r="J105">
        <v>4348</v>
      </c>
      <c r="K105">
        <v>1172</v>
      </c>
      <c r="L105">
        <v>0</v>
      </c>
      <c r="M105">
        <v>3762</v>
      </c>
      <c r="N105">
        <v>17562</v>
      </c>
      <c r="O105">
        <v>8156</v>
      </c>
      <c r="P105">
        <v>5255</v>
      </c>
      <c r="Q105">
        <v>1476</v>
      </c>
      <c r="R105">
        <v>2675</v>
      </c>
      <c r="S105">
        <v>0</v>
      </c>
      <c r="T105">
        <v>14253</v>
      </c>
      <c r="U105">
        <v>1248</v>
      </c>
      <c r="V105">
        <v>13005</v>
      </c>
      <c r="W105">
        <v>3185</v>
      </c>
      <c r="X105">
        <v>28802</v>
      </c>
      <c r="Y105">
        <v>78735</v>
      </c>
      <c r="Z105">
        <v>28</v>
      </c>
      <c r="AA105">
        <v>719</v>
      </c>
      <c r="AB105">
        <v>186944</v>
      </c>
      <c r="AC105">
        <v>7882</v>
      </c>
      <c r="AD105">
        <v>1545631</v>
      </c>
      <c r="AE105">
        <v>859800</v>
      </c>
      <c r="AF105">
        <v>157352</v>
      </c>
      <c r="AG105">
        <v>7044</v>
      </c>
      <c r="AH105">
        <v>0</v>
      </c>
      <c r="AI105">
        <v>150308</v>
      </c>
      <c r="AJ105">
        <v>182281</v>
      </c>
      <c r="AK105">
        <v>94260</v>
      </c>
      <c r="AL105">
        <v>31125</v>
      </c>
      <c r="AM105">
        <v>56897</v>
      </c>
      <c r="AN105">
        <v>2102</v>
      </c>
      <c r="AO105">
        <v>143498</v>
      </c>
      <c r="AP105">
        <v>12846</v>
      </c>
      <c r="AQ105">
        <v>361721</v>
      </c>
      <c r="AR105">
        <v>685831</v>
      </c>
      <c r="AS105">
        <v>677754</v>
      </c>
      <c r="AT105">
        <v>8077</v>
      </c>
      <c r="AU105">
        <v>635474</v>
      </c>
      <c r="AV105">
        <v>107.92433681432141</v>
      </c>
      <c r="AW105">
        <v>49.521445373862917</v>
      </c>
      <c r="AX105">
        <v>53.445691500608035</v>
      </c>
      <c r="AY105">
        <v>1182775</v>
      </c>
      <c r="AZ105">
        <v>794693</v>
      </c>
      <c r="BA105">
        <v>310902</v>
      </c>
      <c r="BB105">
        <v>241956</v>
      </c>
      <c r="BC105">
        <v>52899</v>
      </c>
      <c r="BD105">
        <v>188936</v>
      </c>
      <c r="BE105">
        <v>322975</v>
      </c>
      <c r="BF105">
        <v>7788</v>
      </c>
      <c r="BG105">
        <v>262719</v>
      </c>
      <c r="BI105">
        <f t="shared" si="4"/>
        <v>677754</v>
      </c>
      <c r="BJ105">
        <f t="shared" si="5"/>
        <v>627989.96037941182</v>
      </c>
      <c r="BK105">
        <f t="shared" si="6"/>
        <v>566879.96037941182</v>
      </c>
      <c r="BL105">
        <f t="shared" si="7"/>
        <v>1.1955864510475558</v>
      </c>
    </row>
    <row r="106" spans="1:64" x14ac:dyDescent="0.25">
      <c r="A106" s="3" t="s">
        <v>285</v>
      </c>
      <c r="B106">
        <v>1537085</v>
      </c>
      <c r="C106">
        <v>1143523</v>
      </c>
      <c r="D106">
        <v>617943</v>
      </c>
      <c r="E106">
        <v>290895</v>
      </c>
      <c r="F106">
        <v>62472</v>
      </c>
      <c r="G106">
        <v>172213</v>
      </c>
      <c r="H106">
        <v>393562</v>
      </c>
      <c r="I106">
        <v>39393</v>
      </c>
      <c r="J106">
        <v>5311</v>
      </c>
      <c r="K106">
        <v>1220</v>
      </c>
      <c r="L106">
        <v>0</v>
      </c>
      <c r="M106">
        <v>1259</v>
      </c>
      <c r="N106">
        <v>19033</v>
      </c>
      <c r="O106">
        <v>8432</v>
      </c>
      <c r="P106">
        <v>6065</v>
      </c>
      <c r="Q106">
        <v>1486</v>
      </c>
      <c r="R106">
        <v>3050</v>
      </c>
      <c r="S106">
        <v>0</v>
      </c>
      <c r="T106">
        <v>14725</v>
      </c>
      <c r="U106">
        <v>1430</v>
      </c>
      <c r="V106">
        <v>13295</v>
      </c>
      <c r="W106">
        <v>3284</v>
      </c>
      <c r="X106">
        <v>24169</v>
      </c>
      <c r="Y106">
        <v>81139</v>
      </c>
      <c r="Z106">
        <v>29</v>
      </c>
      <c r="AA106">
        <v>688</v>
      </c>
      <c r="AB106">
        <v>189675</v>
      </c>
      <c r="AC106">
        <v>13637</v>
      </c>
      <c r="AD106">
        <v>1434765</v>
      </c>
      <c r="AE106">
        <v>884666</v>
      </c>
      <c r="AF106">
        <v>163008</v>
      </c>
      <c r="AG106">
        <v>6895</v>
      </c>
      <c r="AH106">
        <v>0</v>
      </c>
      <c r="AI106">
        <v>156113</v>
      </c>
      <c r="AJ106">
        <v>189143</v>
      </c>
      <c r="AK106">
        <v>97671</v>
      </c>
      <c r="AL106">
        <v>33717</v>
      </c>
      <c r="AM106">
        <v>57755</v>
      </c>
      <c r="AN106">
        <v>2147</v>
      </c>
      <c r="AO106">
        <v>146363</v>
      </c>
      <c r="AP106">
        <v>10054</v>
      </c>
      <c r="AQ106">
        <v>373951</v>
      </c>
      <c r="AR106">
        <v>550099</v>
      </c>
      <c r="AS106">
        <v>541846</v>
      </c>
      <c r="AT106">
        <v>8253</v>
      </c>
      <c r="AU106">
        <v>652419</v>
      </c>
      <c r="AV106">
        <v>84.316883547705757</v>
      </c>
      <c r="AW106">
        <v>64.015848073870728</v>
      </c>
      <c r="AX106">
        <v>53.976168072521823</v>
      </c>
      <c r="AY106">
        <v>1201012</v>
      </c>
      <c r="AZ106">
        <v>807450</v>
      </c>
      <c r="BA106">
        <v>316194</v>
      </c>
      <c r="BB106">
        <v>246777</v>
      </c>
      <c r="BC106">
        <v>53995</v>
      </c>
      <c r="BD106">
        <v>190484</v>
      </c>
      <c r="BE106">
        <v>316346</v>
      </c>
      <c r="BF106">
        <v>7887</v>
      </c>
      <c r="BG106">
        <v>267375</v>
      </c>
      <c r="BI106">
        <f t="shared" si="4"/>
        <v>541846</v>
      </c>
      <c r="BJ106">
        <f t="shared" si="5"/>
        <v>642630.48775210988</v>
      </c>
      <c r="BK106">
        <f t="shared" si="6"/>
        <v>580158.48775210988</v>
      </c>
      <c r="BL106">
        <f t="shared" si="7"/>
        <v>0.93396203182244908</v>
      </c>
    </row>
    <row r="107" spans="1:64" x14ac:dyDescent="0.25">
      <c r="A107" s="3" t="s">
        <v>286</v>
      </c>
      <c r="B107">
        <v>1556493</v>
      </c>
      <c r="C107">
        <v>1158881</v>
      </c>
      <c r="D107">
        <v>622640</v>
      </c>
      <c r="E107">
        <v>297162</v>
      </c>
      <c r="F107">
        <v>63925</v>
      </c>
      <c r="G107">
        <v>175154</v>
      </c>
      <c r="H107">
        <v>397612</v>
      </c>
      <c r="I107">
        <v>40512</v>
      </c>
      <c r="J107">
        <v>5325</v>
      </c>
      <c r="K107">
        <v>1141</v>
      </c>
      <c r="L107">
        <v>0</v>
      </c>
      <c r="M107">
        <v>63</v>
      </c>
      <c r="N107">
        <v>18488</v>
      </c>
      <c r="O107">
        <v>8433</v>
      </c>
      <c r="P107">
        <v>6966</v>
      </c>
      <c r="Q107">
        <v>1164</v>
      </c>
      <c r="R107">
        <v>1925</v>
      </c>
      <c r="S107">
        <v>0</v>
      </c>
      <c r="T107">
        <v>15299</v>
      </c>
      <c r="U107">
        <v>1620</v>
      </c>
      <c r="V107">
        <v>13679</v>
      </c>
      <c r="W107">
        <v>3346</v>
      </c>
      <c r="X107">
        <v>28916</v>
      </c>
      <c r="Y107">
        <v>82711</v>
      </c>
      <c r="Z107">
        <v>30</v>
      </c>
      <c r="AA107">
        <v>662</v>
      </c>
      <c r="AB107">
        <v>192568</v>
      </c>
      <c r="AC107">
        <v>8551</v>
      </c>
      <c r="AD107">
        <v>1530410</v>
      </c>
      <c r="AE107">
        <v>888116</v>
      </c>
      <c r="AF107">
        <v>168834</v>
      </c>
      <c r="AG107">
        <v>7361</v>
      </c>
      <c r="AH107">
        <v>0</v>
      </c>
      <c r="AI107">
        <v>161473</v>
      </c>
      <c r="AJ107">
        <v>188953</v>
      </c>
      <c r="AK107">
        <v>99467</v>
      </c>
      <c r="AL107">
        <v>30461</v>
      </c>
      <c r="AM107">
        <v>59025</v>
      </c>
      <c r="AN107">
        <v>2220</v>
      </c>
      <c r="AO107">
        <v>148279</v>
      </c>
      <c r="AP107">
        <v>10159</v>
      </c>
      <c r="AQ107">
        <v>369671</v>
      </c>
      <c r="AR107">
        <v>642294</v>
      </c>
      <c r="AS107">
        <v>633751</v>
      </c>
      <c r="AT107">
        <v>8543</v>
      </c>
      <c r="AU107">
        <v>668377</v>
      </c>
      <c r="AV107">
        <v>96.097598066973788</v>
      </c>
      <c r="AW107">
        <v>55.704553045552011</v>
      </c>
      <c r="AX107">
        <v>53.530737490718785</v>
      </c>
      <c r="AY107">
        <v>1217118</v>
      </c>
      <c r="AZ107">
        <v>819506</v>
      </c>
      <c r="BA107">
        <v>321402</v>
      </c>
      <c r="BB107">
        <v>251565</v>
      </c>
      <c r="BC107">
        <v>55037</v>
      </c>
      <c r="BD107">
        <v>191502</v>
      </c>
      <c r="BE107">
        <v>329002</v>
      </c>
      <c r="BF107">
        <v>7988</v>
      </c>
      <c r="BG107">
        <v>272018</v>
      </c>
      <c r="BI107">
        <f t="shared" si="4"/>
        <v>633751</v>
      </c>
      <c r="BJ107">
        <f t="shared" si="5"/>
        <v>659486.82667210547</v>
      </c>
      <c r="BK107">
        <f t="shared" si="6"/>
        <v>595561.82667210547</v>
      </c>
      <c r="BL107">
        <f t="shared" si="7"/>
        <v>1.0641229367256275</v>
      </c>
    </row>
    <row r="108" spans="1:64" x14ac:dyDescent="0.25">
      <c r="A108" s="3" t="s">
        <v>287</v>
      </c>
      <c r="B108">
        <v>1593968</v>
      </c>
      <c r="C108">
        <v>1183462</v>
      </c>
      <c r="D108">
        <v>638015</v>
      </c>
      <c r="E108">
        <v>303944</v>
      </c>
      <c r="F108">
        <v>65365</v>
      </c>
      <c r="G108">
        <v>176138</v>
      </c>
      <c r="H108">
        <v>410506</v>
      </c>
      <c r="I108">
        <v>44059</v>
      </c>
      <c r="J108">
        <v>5347</v>
      </c>
      <c r="K108">
        <v>798</v>
      </c>
      <c r="L108">
        <v>0</v>
      </c>
      <c r="M108">
        <v>234</v>
      </c>
      <c r="N108">
        <v>19056</v>
      </c>
      <c r="O108">
        <v>9389</v>
      </c>
      <c r="P108">
        <v>6283</v>
      </c>
      <c r="Q108">
        <v>1209</v>
      </c>
      <c r="R108">
        <v>2175</v>
      </c>
      <c r="S108">
        <v>0</v>
      </c>
      <c r="T108">
        <v>16624</v>
      </c>
      <c r="U108">
        <v>1962</v>
      </c>
      <c r="V108">
        <v>14662</v>
      </c>
      <c r="W108">
        <v>3523</v>
      </c>
      <c r="X108">
        <v>32658</v>
      </c>
      <c r="Y108">
        <v>87083</v>
      </c>
      <c r="Z108">
        <v>31</v>
      </c>
      <c r="AA108">
        <v>645</v>
      </c>
      <c r="AB108">
        <v>191389</v>
      </c>
      <c r="AC108">
        <v>9059</v>
      </c>
      <c r="AD108">
        <v>1610061</v>
      </c>
      <c r="AE108">
        <v>898791</v>
      </c>
      <c r="AF108">
        <v>174363</v>
      </c>
      <c r="AG108">
        <v>7133</v>
      </c>
      <c r="AH108">
        <v>0</v>
      </c>
      <c r="AI108">
        <v>167230</v>
      </c>
      <c r="AJ108">
        <v>191008</v>
      </c>
      <c r="AK108">
        <v>102658</v>
      </c>
      <c r="AL108">
        <v>28035</v>
      </c>
      <c r="AM108">
        <v>60314</v>
      </c>
      <c r="AN108">
        <v>2286</v>
      </c>
      <c r="AO108">
        <v>153602</v>
      </c>
      <c r="AP108">
        <v>9996</v>
      </c>
      <c r="AQ108">
        <v>367536</v>
      </c>
      <c r="AR108">
        <v>711270</v>
      </c>
      <c r="AS108">
        <v>702482</v>
      </c>
      <c r="AT108">
        <v>8788</v>
      </c>
      <c r="AU108">
        <v>695177</v>
      </c>
      <c r="AV108">
        <v>102.3149762776029</v>
      </c>
      <c r="AW108">
        <v>51.368820001398646</v>
      </c>
      <c r="AX108">
        <v>52.557995998515587</v>
      </c>
      <c r="AY108">
        <v>1242045</v>
      </c>
      <c r="AZ108">
        <v>831539</v>
      </c>
      <c r="BA108">
        <v>326615</v>
      </c>
      <c r="BB108">
        <v>255637</v>
      </c>
      <c r="BC108">
        <v>55992</v>
      </c>
      <c r="BD108">
        <v>193295</v>
      </c>
      <c r="BE108">
        <v>343254</v>
      </c>
      <c r="BF108">
        <v>8103</v>
      </c>
      <c r="BG108">
        <v>276597</v>
      </c>
      <c r="BI108">
        <f t="shared" si="4"/>
        <v>702482</v>
      </c>
      <c r="BJ108">
        <f t="shared" si="5"/>
        <v>686587.65857894823</v>
      </c>
      <c r="BK108">
        <f t="shared" si="6"/>
        <v>621222.65857894823</v>
      </c>
      <c r="BL108">
        <f t="shared" si="7"/>
        <v>1.1308055015361693</v>
      </c>
    </row>
    <row r="109" spans="1:64" x14ac:dyDescent="0.25">
      <c r="A109" s="3" t="s">
        <v>288</v>
      </c>
      <c r="B109">
        <v>1629437</v>
      </c>
      <c r="C109">
        <v>1212547</v>
      </c>
      <c r="D109">
        <v>654191</v>
      </c>
      <c r="E109">
        <v>311069</v>
      </c>
      <c r="F109">
        <v>66876</v>
      </c>
      <c r="G109">
        <v>180411</v>
      </c>
      <c r="H109">
        <v>416890</v>
      </c>
      <c r="I109">
        <v>39955</v>
      </c>
      <c r="J109">
        <v>7544</v>
      </c>
      <c r="K109">
        <v>1082</v>
      </c>
      <c r="L109">
        <v>0</v>
      </c>
      <c r="M109">
        <v>1318</v>
      </c>
      <c r="N109">
        <v>19163</v>
      </c>
      <c r="O109">
        <v>9954</v>
      </c>
      <c r="P109">
        <v>5735</v>
      </c>
      <c r="Q109">
        <v>1049</v>
      </c>
      <c r="R109">
        <v>2425</v>
      </c>
      <c r="S109">
        <v>0</v>
      </c>
      <c r="T109">
        <v>17822</v>
      </c>
      <c r="U109">
        <v>2154</v>
      </c>
      <c r="V109">
        <v>15668</v>
      </c>
      <c r="W109">
        <v>3468</v>
      </c>
      <c r="X109">
        <v>35609</v>
      </c>
      <c r="Y109">
        <v>85682</v>
      </c>
      <c r="Z109">
        <v>32</v>
      </c>
      <c r="AA109">
        <v>645</v>
      </c>
      <c r="AB109">
        <v>193247</v>
      </c>
      <c r="AC109">
        <v>11323</v>
      </c>
      <c r="AD109">
        <v>1685593</v>
      </c>
      <c r="AE109">
        <v>901843</v>
      </c>
      <c r="AF109">
        <v>181120</v>
      </c>
      <c r="AG109">
        <v>8333</v>
      </c>
      <c r="AH109">
        <v>0</v>
      </c>
      <c r="AI109">
        <v>172787</v>
      </c>
      <c r="AJ109">
        <v>191040</v>
      </c>
      <c r="AK109">
        <v>100885</v>
      </c>
      <c r="AL109">
        <v>28661</v>
      </c>
      <c r="AM109">
        <v>61494</v>
      </c>
      <c r="AN109">
        <v>2327</v>
      </c>
      <c r="AO109">
        <v>151671</v>
      </c>
      <c r="AP109">
        <v>11698</v>
      </c>
      <c r="AQ109">
        <v>363987</v>
      </c>
      <c r="AR109">
        <v>783750</v>
      </c>
      <c r="AS109">
        <v>774797</v>
      </c>
      <c r="AT109">
        <v>8953</v>
      </c>
      <c r="AU109">
        <v>727594</v>
      </c>
      <c r="AV109">
        <v>107.7180337208391</v>
      </c>
      <c r="AW109">
        <v>47.484592134077282</v>
      </c>
      <c r="AX109">
        <v>51.149468967188291</v>
      </c>
      <c r="AY109">
        <v>1261288</v>
      </c>
      <c r="AZ109">
        <v>844398</v>
      </c>
      <c r="BA109">
        <v>331862</v>
      </c>
      <c r="BB109">
        <v>259845</v>
      </c>
      <c r="BC109">
        <v>56931</v>
      </c>
      <c r="BD109">
        <v>195760</v>
      </c>
      <c r="BE109">
        <v>359445</v>
      </c>
      <c r="BF109">
        <v>8229</v>
      </c>
      <c r="BG109">
        <v>281196</v>
      </c>
      <c r="BI109">
        <f t="shared" si="4"/>
        <v>774797</v>
      </c>
      <c r="BJ109">
        <f t="shared" si="5"/>
        <v>719282.5316584924</v>
      </c>
      <c r="BK109">
        <f t="shared" si="6"/>
        <v>652406.5316584924</v>
      </c>
      <c r="BL109">
        <f t="shared" si="7"/>
        <v>1.1875984718153831</v>
      </c>
    </row>
    <row r="110" spans="1:64" x14ac:dyDescent="0.25">
      <c r="A110" s="3" t="s">
        <v>289</v>
      </c>
      <c r="B110">
        <v>1666101</v>
      </c>
      <c r="C110">
        <v>1240575</v>
      </c>
      <c r="D110">
        <v>672201</v>
      </c>
      <c r="E110">
        <v>316954</v>
      </c>
      <c r="F110">
        <v>67875</v>
      </c>
      <c r="G110">
        <v>183545</v>
      </c>
      <c r="H110">
        <v>425526</v>
      </c>
      <c r="I110">
        <v>40676</v>
      </c>
      <c r="J110">
        <v>8824</v>
      </c>
      <c r="K110">
        <v>1102</v>
      </c>
      <c r="L110">
        <v>0</v>
      </c>
      <c r="M110">
        <v>6</v>
      </c>
      <c r="N110">
        <v>20525</v>
      </c>
      <c r="O110">
        <v>9791</v>
      </c>
      <c r="P110">
        <v>7130</v>
      </c>
      <c r="Q110">
        <v>929</v>
      </c>
      <c r="R110">
        <v>2675</v>
      </c>
      <c r="S110">
        <v>0</v>
      </c>
      <c r="T110">
        <v>18605</v>
      </c>
      <c r="U110">
        <v>2425</v>
      </c>
      <c r="V110">
        <v>16180</v>
      </c>
      <c r="W110">
        <v>3556</v>
      </c>
      <c r="X110">
        <v>35451</v>
      </c>
      <c r="Y110">
        <v>87863</v>
      </c>
      <c r="Z110">
        <v>33</v>
      </c>
      <c r="AA110">
        <v>659</v>
      </c>
      <c r="AB110">
        <v>196592</v>
      </c>
      <c r="AC110">
        <v>11634</v>
      </c>
      <c r="AD110">
        <v>1702574</v>
      </c>
      <c r="AE110">
        <v>914840</v>
      </c>
      <c r="AF110">
        <v>185270</v>
      </c>
      <c r="AG110">
        <v>6856</v>
      </c>
      <c r="AH110">
        <v>20</v>
      </c>
      <c r="AI110">
        <v>178394</v>
      </c>
      <c r="AJ110">
        <v>196659</v>
      </c>
      <c r="AK110">
        <v>103924</v>
      </c>
      <c r="AL110">
        <v>30091</v>
      </c>
      <c r="AM110">
        <v>62645</v>
      </c>
      <c r="AN110">
        <v>2359</v>
      </c>
      <c r="AO110">
        <v>153719</v>
      </c>
      <c r="AP110">
        <v>10799</v>
      </c>
      <c r="AQ110">
        <v>366034</v>
      </c>
      <c r="AR110">
        <v>787734</v>
      </c>
      <c r="AS110">
        <v>778662</v>
      </c>
      <c r="AT110">
        <v>9072</v>
      </c>
      <c r="AU110">
        <v>751261</v>
      </c>
      <c r="AV110">
        <v>104.854898687066</v>
      </c>
      <c r="AW110">
        <v>48.484558806311661</v>
      </c>
      <c r="AX110">
        <v>50.838435015229031</v>
      </c>
      <c r="AY110">
        <v>1281192</v>
      </c>
      <c r="AZ110">
        <v>855666</v>
      </c>
      <c r="BA110">
        <v>337113</v>
      </c>
      <c r="BB110">
        <v>264232</v>
      </c>
      <c r="BC110">
        <v>57868</v>
      </c>
      <c r="BD110">
        <v>196453</v>
      </c>
      <c r="BE110">
        <v>366352</v>
      </c>
      <c r="BF110">
        <v>8373</v>
      </c>
      <c r="BG110">
        <v>285833</v>
      </c>
      <c r="BI110">
        <f t="shared" si="4"/>
        <v>778662</v>
      </c>
      <c r="BJ110">
        <f t="shared" si="5"/>
        <v>742609.08145443571</v>
      </c>
      <c r="BK110">
        <f t="shared" si="6"/>
        <v>674734.08145443571</v>
      </c>
      <c r="BL110">
        <f t="shared" si="7"/>
        <v>1.1540279665754256</v>
      </c>
    </row>
    <row r="111" spans="1:64" x14ac:dyDescent="0.25">
      <c r="A111" s="3" t="s">
        <v>290</v>
      </c>
      <c r="B111">
        <v>1703957</v>
      </c>
      <c r="C111">
        <v>1266588</v>
      </c>
      <c r="D111">
        <v>690481</v>
      </c>
      <c r="E111">
        <v>321244</v>
      </c>
      <c r="F111">
        <v>68843</v>
      </c>
      <c r="G111">
        <v>186020</v>
      </c>
      <c r="H111">
        <v>437369</v>
      </c>
      <c r="I111">
        <v>40734</v>
      </c>
      <c r="J111">
        <v>9265</v>
      </c>
      <c r="K111">
        <v>1239</v>
      </c>
      <c r="L111">
        <v>0</v>
      </c>
      <c r="M111">
        <v>1063</v>
      </c>
      <c r="N111">
        <v>20548</v>
      </c>
      <c r="O111">
        <v>10510</v>
      </c>
      <c r="P111">
        <v>6211</v>
      </c>
      <c r="Q111">
        <v>902</v>
      </c>
      <c r="R111">
        <v>2925</v>
      </c>
      <c r="S111">
        <v>0</v>
      </c>
      <c r="T111">
        <v>19148</v>
      </c>
      <c r="U111">
        <v>2735</v>
      </c>
      <c r="V111">
        <v>16413</v>
      </c>
      <c r="W111">
        <v>3641</v>
      </c>
      <c r="X111">
        <v>35026</v>
      </c>
      <c r="Y111">
        <v>90017</v>
      </c>
      <c r="Z111">
        <v>34</v>
      </c>
      <c r="AA111">
        <v>677</v>
      </c>
      <c r="AB111">
        <v>201971</v>
      </c>
      <c r="AC111">
        <v>14006</v>
      </c>
      <c r="AD111">
        <v>1700881</v>
      </c>
      <c r="AE111">
        <v>926453</v>
      </c>
      <c r="AF111">
        <v>189398</v>
      </c>
      <c r="AG111">
        <v>7434</v>
      </c>
      <c r="AH111">
        <v>53</v>
      </c>
      <c r="AI111">
        <v>181911</v>
      </c>
      <c r="AJ111">
        <v>199256</v>
      </c>
      <c r="AK111">
        <v>105865</v>
      </c>
      <c r="AL111">
        <v>29810</v>
      </c>
      <c r="AM111">
        <v>63581</v>
      </c>
      <c r="AN111">
        <v>2292</v>
      </c>
      <c r="AO111">
        <v>156998</v>
      </c>
      <c r="AP111">
        <v>12131</v>
      </c>
      <c r="AQ111">
        <v>366378</v>
      </c>
      <c r="AR111">
        <v>774428</v>
      </c>
      <c r="AS111">
        <v>765605</v>
      </c>
      <c r="AT111">
        <v>8823</v>
      </c>
      <c r="AU111">
        <v>777504</v>
      </c>
      <c r="AV111">
        <v>99.604367578492017</v>
      </c>
      <c r="AW111">
        <v>50.185950815945233</v>
      </c>
      <c r="AX111">
        <v>49.987398923475297</v>
      </c>
      <c r="AY111">
        <v>1306171</v>
      </c>
      <c r="AZ111">
        <v>868802</v>
      </c>
      <c r="BA111">
        <v>342498</v>
      </c>
      <c r="BB111">
        <v>268565</v>
      </c>
      <c r="BC111">
        <v>58821</v>
      </c>
      <c r="BD111">
        <v>198918</v>
      </c>
      <c r="BE111">
        <v>379718</v>
      </c>
      <c r="BF111">
        <v>8527</v>
      </c>
      <c r="BG111">
        <v>290558</v>
      </c>
      <c r="BI111">
        <f t="shared" si="4"/>
        <v>765605</v>
      </c>
      <c r="BJ111">
        <f t="shared" si="5"/>
        <v>768646.01283339737</v>
      </c>
      <c r="BK111">
        <f t="shared" si="6"/>
        <v>699803.01283339737</v>
      </c>
      <c r="BL111">
        <f t="shared" si="7"/>
        <v>1.0940292996170169</v>
      </c>
    </row>
    <row r="112" spans="1:64" x14ac:dyDescent="0.25">
      <c r="A112" s="3" t="s">
        <v>291</v>
      </c>
      <c r="B112">
        <v>1749132</v>
      </c>
      <c r="C112">
        <v>1289214</v>
      </c>
      <c r="D112">
        <v>707036</v>
      </c>
      <c r="E112">
        <v>325368</v>
      </c>
      <c r="F112">
        <v>69750</v>
      </c>
      <c r="G112">
        <v>187060</v>
      </c>
      <c r="H112">
        <v>459918</v>
      </c>
      <c r="I112">
        <v>42581</v>
      </c>
      <c r="J112">
        <v>9509</v>
      </c>
      <c r="K112">
        <v>1234</v>
      </c>
      <c r="L112">
        <v>0</v>
      </c>
      <c r="M112">
        <v>1077</v>
      </c>
      <c r="N112">
        <v>24418</v>
      </c>
      <c r="O112">
        <v>11275</v>
      </c>
      <c r="P112">
        <v>9057</v>
      </c>
      <c r="Q112">
        <v>911</v>
      </c>
      <c r="R112">
        <v>3175</v>
      </c>
      <c r="S112">
        <v>0</v>
      </c>
      <c r="T112">
        <v>20394</v>
      </c>
      <c r="U112">
        <v>3080</v>
      </c>
      <c r="V112">
        <v>17314</v>
      </c>
      <c r="W112">
        <v>3873</v>
      </c>
      <c r="X112">
        <v>36422</v>
      </c>
      <c r="Y112">
        <v>95705</v>
      </c>
      <c r="Z112">
        <v>36</v>
      </c>
      <c r="AA112">
        <v>690</v>
      </c>
      <c r="AB112">
        <v>203801</v>
      </c>
      <c r="AC112">
        <v>20178</v>
      </c>
      <c r="AD112">
        <v>1776051</v>
      </c>
      <c r="AE112">
        <v>943139</v>
      </c>
      <c r="AF112">
        <v>192699</v>
      </c>
      <c r="AG112">
        <v>6247</v>
      </c>
      <c r="AH112">
        <v>86</v>
      </c>
      <c r="AI112">
        <v>186366</v>
      </c>
      <c r="AJ112">
        <v>202548</v>
      </c>
      <c r="AK112">
        <v>107678</v>
      </c>
      <c r="AL112">
        <v>29248</v>
      </c>
      <c r="AM112">
        <v>65623</v>
      </c>
      <c r="AN112">
        <v>2307</v>
      </c>
      <c r="AO112">
        <v>167228</v>
      </c>
      <c r="AP112">
        <v>13086</v>
      </c>
      <c r="AQ112">
        <v>365271</v>
      </c>
      <c r="AR112">
        <v>832912</v>
      </c>
      <c r="AS112">
        <v>824038</v>
      </c>
      <c r="AT112">
        <v>8874</v>
      </c>
      <c r="AU112">
        <v>805993</v>
      </c>
      <c r="AV112">
        <v>103.33982926025911</v>
      </c>
      <c r="AW112">
        <v>47.453635090407275</v>
      </c>
      <c r="AX112">
        <v>49.038505480213281</v>
      </c>
      <c r="AY112">
        <v>1341464</v>
      </c>
      <c r="AZ112">
        <v>881546</v>
      </c>
      <c r="BA112">
        <v>348148</v>
      </c>
      <c r="BB112">
        <v>273209</v>
      </c>
      <c r="BC112">
        <v>59834</v>
      </c>
      <c r="BD112">
        <v>200355</v>
      </c>
      <c r="BE112">
        <v>398325</v>
      </c>
      <c r="BF112">
        <v>8694</v>
      </c>
      <c r="BG112">
        <v>295411</v>
      </c>
      <c r="BI112">
        <f t="shared" si="4"/>
        <v>824038</v>
      </c>
      <c r="BJ112">
        <f t="shared" si="5"/>
        <v>797406.00105374493</v>
      </c>
      <c r="BK112">
        <f t="shared" si="6"/>
        <v>727656.00105374493</v>
      </c>
      <c r="BL112">
        <f t="shared" si="7"/>
        <v>1.132455444340019</v>
      </c>
    </row>
    <row r="113" spans="1:64" x14ac:dyDescent="0.25">
      <c r="A113" s="3" t="s">
        <v>292</v>
      </c>
      <c r="B113">
        <v>1794829</v>
      </c>
      <c r="C113">
        <v>1322520</v>
      </c>
      <c r="D113">
        <v>728970</v>
      </c>
      <c r="E113">
        <v>332609</v>
      </c>
      <c r="F113">
        <v>71262</v>
      </c>
      <c r="G113">
        <v>189679</v>
      </c>
      <c r="H113">
        <v>472309</v>
      </c>
      <c r="I113">
        <v>40251</v>
      </c>
      <c r="J113">
        <v>11740</v>
      </c>
      <c r="K113">
        <v>1421</v>
      </c>
      <c r="L113">
        <v>0</v>
      </c>
      <c r="M113">
        <v>2565</v>
      </c>
      <c r="N113">
        <v>23843</v>
      </c>
      <c r="O113">
        <v>12388</v>
      </c>
      <c r="P113">
        <v>7207</v>
      </c>
      <c r="Q113">
        <v>823</v>
      </c>
      <c r="R113">
        <v>3425</v>
      </c>
      <c r="S113">
        <v>0</v>
      </c>
      <c r="T113">
        <v>19485</v>
      </c>
      <c r="U113">
        <v>3438</v>
      </c>
      <c r="V113">
        <v>16047</v>
      </c>
      <c r="W113">
        <v>3755</v>
      </c>
      <c r="X113">
        <v>37700</v>
      </c>
      <c r="Y113">
        <v>92802</v>
      </c>
      <c r="Z113">
        <v>36</v>
      </c>
      <c r="AA113">
        <v>701</v>
      </c>
      <c r="AB113">
        <v>210218</v>
      </c>
      <c r="AC113">
        <v>27792</v>
      </c>
      <c r="AD113">
        <v>1831098</v>
      </c>
      <c r="AE113">
        <v>950178</v>
      </c>
      <c r="AF113">
        <v>196912</v>
      </c>
      <c r="AG113">
        <v>7538</v>
      </c>
      <c r="AH113">
        <v>126</v>
      </c>
      <c r="AI113">
        <v>189248</v>
      </c>
      <c r="AJ113">
        <v>208001</v>
      </c>
      <c r="AK113">
        <v>108691</v>
      </c>
      <c r="AL113">
        <v>30562</v>
      </c>
      <c r="AM113">
        <v>68748</v>
      </c>
      <c r="AN113">
        <v>2260</v>
      </c>
      <c r="AO113">
        <v>166069</v>
      </c>
      <c r="AP113">
        <v>14398</v>
      </c>
      <c r="AQ113">
        <v>362538</v>
      </c>
      <c r="AR113">
        <v>880920</v>
      </c>
      <c r="AS113">
        <v>872231</v>
      </c>
      <c r="AT113">
        <v>8689</v>
      </c>
      <c r="AU113">
        <v>844651</v>
      </c>
      <c r="AV113">
        <v>104.29399607093769</v>
      </c>
      <c r="AW113">
        <v>45.964818472706639</v>
      </c>
      <c r="AX113">
        <v>47.938545971938304</v>
      </c>
      <c r="AY113">
        <v>1372556</v>
      </c>
      <c r="AZ113">
        <v>900247</v>
      </c>
      <c r="BA113">
        <v>354232</v>
      </c>
      <c r="BB113">
        <v>278303</v>
      </c>
      <c r="BC113">
        <v>60943</v>
      </c>
      <c r="BD113">
        <v>206769</v>
      </c>
      <c r="BE113">
        <v>422378</v>
      </c>
      <c r="BF113">
        <v>8912</v>
      </c>
      <c r="BG113">
        <v>300552</v>
      </c>
      <c r="BI113">
        <f t="shared" si="4"/>
        <v>872231</v>
      </c>
      <c r="BJ113">
        <f t="shared" si="5"/>
        <v>836319.47461935796</v>
      </c>
      <c r="BK113">
        <f t="shared" si="6"/>
        <v>765057.47461935796</v>
      </c>
      <c r="BL113">
        <f t="shared" si="7"/>
        <v>1.1400855869475224</v>
      </c>
    </row>
    <row r="114" spans="1:64" x14ac:dyDescent="0.25">
      <c r="A114" s="3" t="s">
        <v>293</v>
      </c>
      <c r="B114">
        <v>1831543</v>
      </c>
      <c r="C114">
        <v>1348853</v>
      </c>
      <c r="D114">
        <v>743305</v>
      </c>
      <c r="E114">
        <v>339251</v>
      </c>
      <c r="F114">
        <v>72667</v>
      </c>
      <c r="G114">
        <v>193630</v>
      </c>
      <c r="H114">
        <v>482690</v>
      </c>
      <c r="I114">
        <v>40246</v>
      </c>
      <c r="J114">
        <v>12324</v>
      </c>
      <c r="K114">
        <v>1626</v>
      </c>
      <c r="L114">
        <v>0</v>
      </c>
      <c r="M114">
        <v>3111</v>
      </c>
      <c r="N114">
        <v>22902</v>
      </c>
      <c r="O114">
        <v>13219</v>
      </c>
      <c r="P114">
        <v>5200</v>
      </c>
      <c r="Q114">
        <v>808</v>
      </c>
      <c r="R114">
        <v>3675</v>
      </c>
      <c r="S114">
        <v>0</v>
      </c>
      <c r="T114">
        <v>20440</v>
      </c>
      <c r="U114">
        <v>3835</v>
      </c>
      <c r="V114">
        <v>16605</v>
      </c>
      <c r="W114">
        <v>3817</v>
      </c>
      <c r="X114">
        <v>37135</v>
      </c>
      <c r="Y114">
        <v>94309</v>
      </c>
      <c r="Z114">
        <v>37</v>
      </c>
      <c r="AA114">
        <v>711</v>
      </c>
      <c r="AB114">
        <v>215549</v>
      </c>
      <c r="AC114">
        <v>30483</v>
      </c>
      <c r="AD114">
        <v>1847154</v>
      </c>
      <c r="AE114">
        <v>963081</v>
      </c>
      <c r="AF114">
        <v>201580</v>
      </c>
      <c r="AG114">
        <v>8126</v>
      </c>
      <c r="AH114">
        <v>293</v>
      </c>
      <c r="AI114">
        <v>193161</v>
      </c>
      <c r="AJ114">
        <v>214020</v>
      </c>
      <c r="AK114">
        <v>112809</v>
      </c>
      <c r="AL114">
        <v>30838</v>
      </c>
      <c r="AM114">
        <v>70373</v>
      </c>
      <c r="AN114">
        <v>2309</v>
      </c>
      <c r="AO114">
        <v>168842</v>
      </c>
      <c r="AP114">
        <v>12257</v>
      </c>
      <c r="AQ114">
        <v>364073</v>
      </c>
      <c r="AR114">
        <v>884073</v>
      </c>
      <c r="AS114">
        <v>875195</v>
      </c>
      <c r="AT114">
        <v>8878</v>
      </c>
      <c r="AU114">
        <v>868462</v>
      </c>
      <c r="AV114">
        <v>101.79758634509299</v>
      </c>
      <c r="AW114">
        <v>47.009658025525773</v>
      </c>
      <c r="AX114">
        <v>47.854697219067525</v>
      </c>
      <c r="AY114">
        <v>1401823</v>
      </c>
      <c r="AZ114">
        <v>919133</v>
      </c>
      <c r="BA114">
        <v>360547</v>
      </c>
      <c r="BB114">
        <v>283641</v>
      </c>
      <c r="BC114">
        <v>62117</v>
      </c>
      <c r="BD114">
        <v>212828</v>
      </c>
      <c r="BE114">
        <v>438742</v>
      </c>
      <c r="BF114">
        <v>9136</v>
      </c>
      <c r="BG114">
        <v>305853</v>
      </c>
      <c r="BI114">
        <f t="shared" si="4"/>
        <v>875195</v>
      </c>
      <c r="BJ114">
        <f t="shared" si="5"/>
        <v>859740.42354314378</v>
      </c>
      <c r="BK114">
        <f t="shared" si="6"/>
        <v>787073.42354314378</v>
      </c>
      <c r="BL114">
        <f t="shared" si="7"/>
        <v>1.1119610621079823</v>
      </c>
    </row>
    <row r="115" spans="1:64" x14ac:dyDescent="0.25">
      <c r="A115" s="3" t="s">
        <v>294</v>
      </c>
      <c r="B115">
        <v>1871314</v>
      </c>
      <c r="C115">
        <v>1376311</v>
      </c>
      <c r="D115">
        <v>758906</v>
      </c>
      <c r="E115">
        <v>345273</v>
      </c>
      <c r="F115">
        <v>74039</v>
      </c>
      <c r="G115">
        <v>198093</v>
      </c>
      <c r="H115">
        <v>495003</v>
      </c>
      <c r="I115">
        <v>43158</v>
      </c>
      <c r="J115">
        <v>10941</v>
      </c>
      <c r="K115">
        <v>1820</v>
      </c>
      <c r="L115">
        <v>0</v>
      </c>
      <c r="M115">
        <v>2103</v>
      </c>
      <c r="N115">
        <v>23241</v>
      </c>
      <c r="O115">
        <v>13513</v>
      </c>
      <c r="P115">
        <v>4828</v>
      </c>
      <c r="Q115">
        <v>975</v>
      </c>
      <c r="R115">
        <v>3925</v>
      </c>
      <c r="S115">
        <v>0</v>
      </c>
      <c r="T115">
        <v>21229</v>
      </c>
      <c r="U115">
        <v>4272</v>
      </c>
      <c r="V115">
        <v>16957</v>
      </c>
      <c r="W115">
        <v>3894</v>
      </c>
      <c r="X115">
        <v>37755</v>
      </c>
      <c r="Y115">
        <v>96238</v>
      </c>
      <c r="Z115">
        <v>37</v>
      </c>
      <c r="AA115">
        <v>721</v>
      </c>
      <c r="AB115">
        <v>222993</v>
      </c>
      <c r="AC115">
        <v>30873</v>
      </c>
      <c r="AD115">
        <v>1881759</v>
      </c>
      <c r="AE115">
        <v>978877</v>
      </c>
      <c r="AF115">
        <v>204465</v>
      </c>
      <c r="AG115">
        <v>7761</v>
      </c>
      <c r="AH115">
        <v>466</v>
      </c>
      <c r="AI115">
        <v>196238</v>
      </c>
      <c r="AJ115">
        <v>217403</v>
      </c>
      <c r="AK115">
        <v>114580</v>
      </c>
      <c r="AL115">
        <v>30460</v>
      </c>
      <c r="AM115">
        <v>72363</v>
      </c>
      <c r="AN115">
        <v>2386</v>
      </c>
      <c r="AO115">
        <v>177323</v>
      </c>
      <c r="AP115">
        <v>13824</v>
      </c>
      <c r="AQ115">
        <v>363476</v>
      </c>
      <c r="AR115">
        <v>902882</v>
      </c>
      <c r="AS115">
        <v>893709</v>
      </c>
      <c r="AT115">
        <v>9173</v>
      </c>
      <c r="AU115">
        <v>892437</v>
      </c>
      <c r="AV115">
        <v>101.1704256970614</v>
      </c>
      <c r="AW115">
        <v>46.724648025853611</v>
      </c>
      <c r="AX115">
        <v>47.271525313209686</v>
      </c>
      <c r="AY115">
        <v>1434562</v>
      </c>
      <c r="AZ115">
        <v>939559</v>
      </c>
      <c r="BA115">
        <v>367030</v>
      </c>
      <c r="BB115">
        <v>289152</v>
      </c>
      <c r="BC115">
        <v>63304</v>
      </c>
      <c r="BD115">
        <v>220073</v>
      </c>
      <c r="BE115">
        <v>455685</v>
      </c>
      <c r="BF115">
        <v>9365</v>
      </c>
      <c r="BG115">
        <v>311221</v>
      </c>
      <c r="BI115">
        <f t="shared" si="4"/>
        <v>893709</v>
      </c>
      <c r="BJ115">
        <f t="shared" si="5"/>
        <v>883369.81271193631</v>
      </c>
      <c r="BK115">
        <f t="shared" si="6"/>
        <v>809330.81271193631</v>
      </c>
      <c r="BL115">
        <f t="shared" si="7"/>
        <v>1.1042567340360192</v>
      </c>
    </row>
    <row r="116" spans="1:64" x14ac:dyDescent="0.25">
      <c r="A116" s="3" t="s">
        <v>295</v>
      </c>
      <c r="B116">
        <v>1956680</v>
      </c>
      <c r="C116">
        <v>1404128</v>
      </c>
      <c r="D116">
        <v>775700</v>
      </c>
      <c r="E116">
        <v>350690</v>
      </c>
      <c r="F116">
        <v>75345</v>
      </c>
      <c r="G116">
        <v>202392</v>
      </c>
      <c r="H116">
        <v>552552</v>
      </c>
      <c r="I116">
        <v>44938</v>
      </c>
      <c r="J116">
        <v>11890</v>
      </c>
      <c r="K116">
        <v>2172</v>
      </c>
      <c r="L116">
        <v>0</v>
      </c>
      <c r="M116">
        <v>2688</v>
      </c>
      <c r="N116">
        <v>26327</v>
      </c>
      <c r="O116">
        <v>14235</v>
      </c>
      <c r="P116">
        <v>6881</v>
      </c>
      <c r="Q116">
        <v>1036</v>
      </c>
      <c r="R116">
        <v>4175</v>
      </c>
      <c r="S116">
        <v>0</v>
      </c>
      <c r="T116">
        <v>22896</v>
      </c>
      <c r="U116">
        <v>4898</v>
      </c>
      <c r="V116">
        <v>17998</v>
      </c>
      <c r="W116">
        <v>4685</v>
      </c>
      <c r="X116">
        <v>39717</v>
      </c>
      <c r="Y116">
        <v>115780</v>
      </c>
      <c r="Z116">
        <v>41</v>
      </c>
      <c r="AA116">
        <v>732</v>
      </c>
      <c r="AB116">
        <v>230207</v>
      </c>
      <c r="AC116">
        <v>50479</v>
      </c>
      <c r="AD116">
        <v>2046821</v>
      </c>
      <c r="AE116">
        <v>1004392</v>
      </c>
      <c r="AF116">
        <v>206450</v>
      </c>
      <c r="AG116">
        <v>6968</v>
      </c>
      <c r="AH116">
        <v>634</v>
      </c>
      <c r="AI116">
        <v>198848</v>
      </c>
      <c r="AJ116">
        <v>230383</v>
      </c>
      <c r="AK116">
        <v>121936</v>
      </c>
      <c r="AL116">
        <v>33116</v>
      </c>
      <c r="AM116">
        <v>75331</v>
      </c>
      <c r="AN116">
        <v>2465</v>
      </c>
      <c r="AO116">
        <v>190373</v>
      </c>
      <c r="AP116">
        <v>15521</v>
      </c>
      <c r="AQ116">
        <v>359200</v>
      </c>
      <c r="AR116">
        <v>1042429</v>
      </c>
      <c r="AS116">
        <v>1032948</v>
      </c>
      <c r="AT116">
        <v>9481</v>
      </c>
      <c r="AU116">
        <v>952288</v>
      </c>
      <c r="AV116">
        <v>109.4657714136336</v>
      </c>
      <c r="AW116">
        <v>41.905264461229926</v>
      </c>
      <c r="AX116">
        <v>45.871921005408623</v>
      </c>
      <c r="AY116">
        <v>1512057</v>
      </c>
      <c r="AZ116">
        <v>959505</v>
      </c>
      <c r="BA116">
        <v>373797</v>
      </c>
      <c r="BB116">
        <v>295473</v>
      </c>
      <c r="BC116">
        <v>64513</v>
      </c>
      <c r="BD116">
        <v>225722</v>
      </c>
      <c r="BE116">
        <v>507665</v>
      </c>
      <c r="BF116">
        <v>9605</v>
      </c>
      <c r="BG116">
        <v>316732</v>
      </c>
      <c r="BI116">
        <f t="shared" si="4"/>
        <v>1032948</v>
      </c>
      <c r="BJ116">
        <f t="shared" si="5"/>
        <v>943626.47488852369</v>
      </c>
      <c r="BK116">
        <f t="shared" si="6"/>
        <v>868281.47488852369</v>
      </c>
      <c r="BL116">
        <f t="shared" si="7"/>
        <v>1.1896464797116826</v>
      </c>
    </row>
    <row r="117" spans="1:64" x14ac:dyDescent="0.25">
      <c r="A117" s="3" t="s">
        <v>296</v>
      </c>
      <c r="B117">
        <v>2012061</v>
      </c>
      <c r="C117">
        <v>1441360</v>
      </c>
      <c r="D117">
        <v>793184</v>
      </c>
      <c r="E117">
        <v>359006</v>
      </c>
      <c r="F117">
        <v>77197</v>
      </c>
      <c r="G117">
        <v>211973</v>
      </c>
      <c r="H117">
        <v>570701</v>
      </c>
      <c r="I117">
        <v>41062</v>
      </c>
      <c r="J117">
        <v>15583</v>
      </c>
      <c r="K117">
        <v>2722</v>
      </c>
      <c r="L117">
        <v>0</v>
      </c>
      <c r="M117">
        <v>6514</v>
      </c>
      <c r="N117">
        <v>24727</v>
      </c>
      <c r="O117">
        <v>13258</v>
      </c>
      <c r="P117">
        <v>5947</v>
      </c>
      <c r="Q117">
        <v>1097</v>
      </c>
      <c r="R117">
        <v>4425</v>
      </c>
      <c r="S117">
        <v>0</v>
      </c>
      <c r="T117">
        <v>22376</v>
      </c>
      <c r="U117">
        <v>5350</v>
      </c>
      <c r="V117">
        <v>17026</v>
      </c>
      <c r="W117">
        <v>4067</v>
      </c>
      <c r="X117">
        <v>41532</v>
      </c>
      <c r="Y117">
        <v>100509</v>
      </c>
      <c r="Z117">
        <v>42</v>
      </c>
      <c r="AA117">
        <v>743</v>
      </c>
      <c r="AB117">
        <v>240370</v>
      </c>
      <c r="AC117">
        <v>70454</v>
      </c>
      <c r="AD117">
        <v>2010125</v>
      </c>
      <c r="AE117">
        <v>1029104</v>
      </c>
      <c r="AF117">
        <v>207245</v>
      </c>
      <c r="AG117">
        <v>5871</v>
      </c>
      <c r="AH117">
        <v>955</v>
      </c>
      <c r="AI117">
        <v>200419</v>
      </c>
      <c r="AJ117">
        <v>243384</v>
      </c>
      <c r="AK117">
        <v>130435</v>
      </c>
      <c r="AL117">
        <v>35284</v>
      </c>
      <c r="AM117">
        <v>77665</v>
      </c>
      <c r="AN117">
        <v>2659</v>
      </c>
      <c r="AO117">
        <v>191868</v>
      </c>
      <c r="AP117">
        <v>17634</v>
      </c>
      <c r="AQ117">
        <v>366314</v>
      </c>
      <c r="AR117">
        <v>981021</v>
      </c>
      <c r="AS117">
        <v>970789</v>
      </c>
      <c r="AT117">
        <v>10232</v>
      </c>
      <c r="AU117">
        <v>982957</v>
      </c>
      <c r="AV117">
        <v>99.803044921039898</v>
      </c>
      <c r="AW117">
        <v>45.934647761794565</v>
      </c>
      <c r="AX117">
        <v>45.84417714002528</v>
      </c>
      <c r="AY117">
        <v>1554648</v>
      </c>
      <c r="AZ117">
        <v>983947</v>
      </c>
      <c r="BA117">
        <v>380999</v>
      </c>
      <c r="BB117">
        <v>302444</v>
      </c>
      <c r="BC117">
        <v>65746</v>
      </c>
      <c r="BD117">
        <v>234758</v>
      </c>
      <c r="BE117">
        <v>525544</v>
      </c>
      <c r="BF117">
        <v>9811</v>
      </c>
      <c r="BG117">
        <v>322529</v>
      </c>
      <c r="BI117">
        <f t="shared" si="4"/>
        <v>970789</v>
      </c>
      <c r="BJ117">
        <f t="shared" si="5"/>
        <v>972704.79149012803</v>
      </c>
      <c r="BK117">
        <f t="shared" si="6"/>
        <v>895507.79149012803</v>
      </c>
      <c r="BL117">
        <f t="shared" si="7"/>
        <v>1.0840653863933487</v>
      </c>
    </row>
    <row r="118" spans="1:64" x14ac:dyDescent="0.25">
      <c r="A118" s="3" t="s">
        <v>297</v>
      </c>
      <c r="B118">
        <v>2080123</v>
      </c>
      <c r="C118">
        <v>1490555</v>
      </c>
      <c r="D118">
        <v>819298</v>
      </c>
      <c r="E118">
        <v>370024</v>
      </c>
      <c r="F118">
        <v>79165</v>
      </c>
      <c r="G118">
        <v>222068</v>
      </c>
      <c r="H118">
        <v>589568</v>
      </c>
      <c r="I118">
        <v>41060</v>
      </c>
      <c r="J118">
        <v>17879</v>
      </c>
      <c r="K118">
        <v>3005</v>
      </c>
      <c r="L118">
        <v>0</v>
      </c>
      <c r="M118">
        <v>6345</v>
      </c>
      <c r="N118">
        <v>24502</v>
      </c>
      <c r="O118">
        <v>13437</v>
      </c>
      <c r="P118">
        <v>4759</v>
      </c>
      <c r="Q118">
        <v>1256</v>
      </c>
      <c r="R118">
        <v>5050</v>
      </c>
      <c r="S118">
        <v>0</v>
      </c>
      <c r="T118">
        <v>24162</v>
      </c>
      <c r="U118">
        <v>6183</v>
      </c>
      <c r="V118">
        <v>17979</v>
      </c>
      <c r="W118">
        <v>4173</v>
      </c>
      <c r="X118">
        <v>42579</v>
      </c>
      <c r="Y118">
        <v>103102</v>
      </c>
      <c r="Z118">
        <v>45</v>
      </c>
      <c r="AA118">
        <v>754</v>
      </c>
      <c r="AB118">
        <v>251373</v>
      </c>
      <c r="AC118">
        <v>70589</v>
      </c>
      <c r="AD118">
        <v>1980191</v>
      </c>
      <c r="AE118">
        <v>1065221</v>
      </c>
      <c r="AF118">
        <v>211128</v>
      </c>
      <c r="AG118">
        <v>6032</v>
      </c>
      <c r="AH118">
        <v>1490</v>
      </c>
      <c r="AI118">
        <v>203606</v>
      </c>
      <c r="AJ118">
        <v>257992</v>
      </c>
      <c r="AK118">
        <v>136506</v>
      </c>
      <c r="AL118">
        <v>37122</v>
      </c>
      <c r="AM118">
        <v>84365</v>
      </c>
      <c r="AN118">
        <v>2895</v>
      </c>
      <c r="AO118">
        <v>203022</v>
      </c>
      <c r="AP118">
        <v>15760</v>
      </c>
      <c r="AQ118">
        <v>374424</v>
      </c>
      <c r="AR118">
        <v>914970</v>
      </c>
      <c r="AS118">
        <v>903834</v>
      </c>
      <c r="AT118">
        <v>11136</v>
      </c>
      <c r="AU118">
        <v>1014902</v>
      </c>
      <c r="AV118">
        <v>90.15353673442624</v>
      </c>
      <c r="AW118">
        <v>51.271664383722864</v>
      </c>
      <c r="AX118">
        <v>46.223218784531319</v>
      </c>
      <c r="AY118">
        <v>1599056</v>
      </c>
      <c r="AZ118">
        <v>1009488</v>
      </c>
      <c r="BA118">
        <v>388712</v>
      </c>
      <c r="BB118">
        <v>310015</v>
      </c>
      <c r="BC118">
        <v>67009</v>
      </c>
      <c r="BD118">
        <v>243752</v>
      </c>
      <c r="BE118">
        <v>533835</v>
      </c>
      <c r="BF118">
        <v>10005</v>
      </c>
      <c r="BG118">
        <v>328613</v>
      </c>
      <c r="BI118">
        <f t="shared" si="4"/>
        <v>903834</v>
      </c>
      <c r="BJ118">
        <f t="shared" si="5"/>
        <v>1002549.6866113072</v>
      </c>
      <c r="BK118">
        <f t="shared" si="6"/>
        <v>923384.6866113072</v>
      </c>
      <c r="BL118">
        <f t="shared" si="7"/>
        <v>0.97882714875524357</v>
      </c>
    </row>
    <row r="119" spans="1:64" x14ac:dyDescent="0.25">
      <c r="A119" s="3" t="s">
        <v>298</v>
      </c>
      <c r="B119">
        <v>2149773</v>
      </c>
      <c r="C119">
        <v>1542214</v>
      </c>
      <c r="D119">
        <v>851932</v>
      </c>
      <c r="E119">
        <v>380506</v>
      </c>
      <c r="F119">
        <v>81427</v>
      </c>
      <c r="G119">
        <v>228349</v>
      </c>
      <c r="H119">
        <v>607559</v>
      </c>
      <c r="I119">
        <v>42702</v>
      </c>
      <c r="J119">
        <v>17271</v>
      </c>
      <c r="K119">
        <v>2729</v>
      </c>
      <c r="L119">
        <v>0</v>
      </c>
      <c r="M119">
        <v>9501</v>
      </c>
      <c r="N119">
        <v>21890</v>
      </c>
      <c r="O119">
        <v>13633</v>
      </c>
      <c r="P119">
        <v>1923</v>
      </c>
      <c r="Q119">
        <v>1659</v>
      </c>
      <c r="R119">
        <v>4675</v>
      </c>
      <c r="S119">
        <v>0</v>
      </c>
      <c r="T119">
        <v>25120</v>
      </c>
      <c r="U119">
        <v>7038</v>
      </c>
      <c r="V119">
        <v>18082</v>
      </c>
      <c r="W119">
        <v>4243</v>
      </c>
      <c r="X119">
        <v>48182</v>
      </c>
      <c r="Y119">
        <v>104878</v>
      </c>
      <c r="Z119">
        <v>49</v>
      </c>
      <c r="AA119">
        <v>765</v>
      </c>
      <c r="AB119">
        <v>264071</v>
      </c>
      <c r="AC119">
        <v>66158</v>
      </c>
      <c r="AD119">
        <v>2053876</v>
      </c>
      <c r="AE119">
        <v>1088644</v>
      </c>
      <c r="AF119">
        <v>214618</v>
      </c>
      <c r="AG119">
        <v>6335</v>
      </c>
      <c r="AH119">
        <v>1979</v>
      </c>
      <c r="AI119">
        <v>206304</v>
      </c>
      <c r="AJ119">
        <v>271586</v>
      </c>
      <c r="AK119">
        <v>137202</v>
      </c>
      <c r="AL119">
        <v>39100</v>
      </c>
      <c r="AM119">
        <v>95284</v>
      </c>
      <c r="AN119">
        <v>2992</v>
      </c>
      <c r="AO119">
        <v>211491</v>
      </c>
      <c r="AP119">
        <v>17565</v>
      </c>
      <c r="AQ119">
        <v>370392</v>
      </c>
      <c r="AR119">
        <v>965232</v>
      </c>
      <c r="AS119">
        <v>953723</v>
      </c>
      <c r="AT119">
        <v>11509</v>
      </c>
      <c r="AU119">
        <v>1061129</v>
      </c>
      <c r="AV119">
        <v>90.962775066861198</v>
      </c>
      <c r="AW119">
        <v>50.371754653624627</v>
      </c>
      <c r="AX119">
        <v>45.819545882807752</v>
      </c>
      <c r="AY119">
        <v>1643772</v>
      </c>
      <c r="AZ119">
        <v>1036213</v>
      </c>
      <c r="BA119">
        <v>396811</v>
      </c>
      <c r="BB119">
        <v>317730</v>
      </c>
      <c r="BC119">
        <v>68314</v>
      </c>
      <c r="BD119">
        <v>253358</v>
      </c>
      <c r="BE119">
        <v>555128</v>
      </c>
      <c r="BF119">
        <v>10191</v>
      </c>
      <c r="BG119">
        <v>335101</v>
      </c>
      <c r="BI119">
        <f t="shared" si="4"/>
        <v>953723</v>
      </c>
      <c r="BJ119">
        <f t="shared" si="5"/>
        <v>1048476.1478516638</v>
      </c>
      <c r="BK119">
        <f t="shared" si="6"/>
        <v>967049.14785166376</v>
      </c>
      <c r="BL119">
        <f t="shared" si="7"/>
        <v>0.98621978223002593</v>
      </c>
    </row>
    <row r="120" spans="1:64" x14ac:dyDescent="0.25">
      <c r="A120" s="3" t="s">
        <v>299</v>
      </c>
      <c r="B120">
        <v>2241084</v>
      </c>
      <c r="C120">
        <v>1597325</v>
      </c>
      <c r="D120">
        <v>883295</v>
      </c>
      <c r="E120">
        <v>389100</v>
      </c>
      <c r="F120">
        <v>84044</v>
      </c>
      <c r="G120">
        <v>240886</v>
      </c>
      <c r="H120">
        <v>643759</v>
      </c>
      <c r="I120">
        <v>46315</v>
      </c>
      <c r="J120">
        <v>16623</v>
      </c>
      <c r="K120">
        <v>3329</v>
      </c>
      <c r="L120">
        <v>0</v>
      </c>
      <c r="M120">
        <v>11262</v>
      </c>
      <c r="N120">
        <v>23431</v>
      </c>
      <c r="O120">
        <v>14876</v>
      </c>
      <c r="P120">
        <v>2482</v>
      </c>
      <c r="Q120">
        <v>2035</v>
      </c>
      <c r="R120">
        <v>4038</v>
      </c>
      <c r="S120">
        <v>0</v>
      </c>
      <c r="T120">
        <v>26604</v>
      </c>
      <c r="U120">
        <v>7448</v>
      </c>
      <c r="V120">
        <v>19156</v>
      </c>
      <c r="W120">
        <v>4679</v>
      </c>
      <c r="X120">
        <v>46857</v>
      </c>
      <c r="Y120">
        <v>115623</v>
      </c>
      <c r="Z120">
        <v>51</v>
      </c>
      <c r="AA120">
        <v>775</v>
      </c>
      <c r="AB120">
        <v>269317</v>
      </c>
      <c r="AC120">
        <v>78893</v>
      </c>
      <c r="AD120">
        <v>1960541</v>
      </c>
      <c r="AE120">
        <v>1139399</v>
      </c>
      <c r="AF120">
        <v>219254</v>
      </c>
      <c r="AG120">
        <v>8382</v>
      </c>
      <c r="AH120">
        <v>2430</v>
      </c>
      <c r="AI120">
        <v>208442</v>
      </c>
      <c r="AJ120">
        <v>287062</v>
      </c>
      <c r="AK120">
        <v>140013</v>
      </c>
      <c r="AL120">
        <v>40752</v>
      </c>
      <c r="AM120">
        <v>106296</v>
      </c>
      <c r="AN120">
        <v>3011</v>
      </c>
      <c r="AO120">
        <v>228428</v>
      </c>
      <c r="AP120">
        <v>19305</v>
      </c>
      <c r="AQ120">
        <v>382339</v>
      </c>
      <c r="AR120">
        <v>821142</v>
      </c>
      <c r="AS120">
        <v>809566</v>
      </c>
      <c r="AT120">
        <v>11576</v>
      </c>
      <c r="AU120">
        <v>1101685</v>
      </c>
      <c r="AV120">
        <v>74.535105855511887</v>
      </c>
      <c r="AW120">
        <v>61.659989261890992</v>
      </c>
      <c r="AX120">
        <v>45.958338266847711</v>
      </c>
      <c r="AY120">
        <v>1707949</v>
      </c>
      <c r="AZ120">
        <v>1064190</v>
      </c>
      <c r="BA120">
        <v>404878</v>
      </c>
      <c r="BB120">
        <v>325707</v>
      </c>
      <c r="BC120">
        <v>69706</v>
      </c>
      <c r="BD120">
        <v>263899</v>
      </c>
      <c r="BE120">
        <v>568550</v>
      </c>
      <c r="BF120">
        <v>10365</v>
      </c>
      <c r="BG120">
        <v>341827</v>
      </c>
      <c r="BI120">
        <f t="shared" si="4"/>
        <v>809566</v>
      </c>
      <c r="BJ120">
        <f t="shared" si="5"/>
        <v>1086153.9548482876</v>
      </c>
      <c r="BK120">
        <f t="shared" si="6"/>
        <v>1002109.9548482876</v>
      </c>
      <c r="BL120">
        <f t="shared" si="7"/>
        <v>0.80786144881931898</v>
      </c>
    </row>
    <row r="121" spans="1:64" x14ac:dyDescent="0.25">
      <c r="A121" s="3" t="s">
        <v>300</v>
      </c>
      <c r="B121">
        <v>2314380</v>
      </c>
      <c r="C121">
        <v>1657268</v>
      </c>
      <c r="D121">
        <v>911389</v>
      </c>
      <c r="E121">
        <v>403183</v>
      </c>
      <c r="F121">
        <v>86977</v>
      </c>
      <c r="G121">
        <v>255720</v>
      </c>
      <c r="H121">
        <v>657112</v>
      </c>
      <c r="I121">
        <v>42253</v>
      </c>
      <c r="J121">
        <v>18791</v>
      </c>
      <c r="K121">
        <v>3729</v>
      </c>
      <c r="L121">
        <v>0</v>
      </c>
      <c r="M121">
        <v>12472</v>
      </c>
      <c r="N121">
        <v>24079</v>
      </c>
      <c r="O121">
        <v>16212</v>
      </c>
      <c r="P121">
        <v>968</v>
      </c>
      <c r="Q121">
        <v>2330</v>
      </c>
      <c r="R121">
        <v>4569</v>
      </c>
      <c r="S121">
        <v>0</v>
      </c>
      <c r="T121">
        <v>25943</v>
      </c>
      <c r="U121">
        <v>7808</v>
      </c>
      <c r="V121">
        <v>18135</v>
      </c>
      <c r="W121">
        <v>4636</v>
      </c>
      <c r="X121">
        <v>52182</v>
      </c>
      <c r="Y121">
        <v>114556</v>
      </c>
      <c r="Z121">
        <v>52</v>
      </c>
      <c r="AA121">
        <v>785</v>
      </c>
      <c r="AB121">
        <v>281929</v>
      </c>
      <c r="AC121">
        <v>75705</v>
      </c>
      <c r="AD121">
        <v>1955744</v>
      </c>
      <c r="AE121">
        <v>1158378</v>
      </c>
      <c r="AF121">
        <v>224325</v>
      </c>
      <c r="AG121">
        <v>9235</v>
      </c>
      <c r="AH121">
        <v>2841</v>
      </c>
      <c r="AI121">
        <v>212249</v>
      </c>
      <c r="AJ121">
        <v>295847</v>
      </c>
      <c r="AK121">
        <v>144446</v>
      </c>
      <c r="AL121">
        <v>43064</v>
      </c>
      <c r="AM121">
        <v>108337</v>
      </c>
      <c r="AN121">
        <v>3383</v>
      </c>
      <c r="AO121">
        <v>228286</v>
      </c>
      <c r="AP121">
        <v>22325</v>
      </c>
      <c r="AQ121">
        <v>384212</v>
      </c>
      <c r="AR121">
        <v>797366</v>
      </c>
      <c r="AS121">
        <v>784355</v>
      </c>
      <c r="AT121">
        <v>13011</v>
      </c>
      <c r="AU121">
        <v>1156002</v>
      </c>
      <c r="AV121">
        <v>68.976151833667373</v>
      </c>
      <c r="AW121">
        <v>65.236263525259446</v>
      </c>
      <c r="AX121">
        <v>44.997464179794328</v>
      </c>
      <c r="AY121">
        <v>1752558</v>
      </c>
      <c r="AZ121">
        <v>1095446</v>
      </c>
      <c r="BA121">
        <v>413141</v>
      </c>
      <c r="BB121">
        <v>333823</v>
      </c>
      <c r="BC121">
        <v>71149</v>
      </c>
      <c r="BD121">
        <v>277333</v>
      </c>
      <c r="BE121">
        <v>594180</v>
      </c>
      <c r="BF121">
        <v>10613</v>
      </c>
      <c r="BG121">
        <v>348867</v>
      </c>
      <c r="BI121">
        <f t="shared" si="4"/>
        <v>784355</v>
      </c>
      <c r="BJ121">
        <f t="shared" si="5"/>
        <v>1137139.4012983413</v>
      </c>
      <c r="BK121">
        <f t="shared" si="6"/>
        <v>1050162.4012983413</v>
      </c>
      <c r="BL121">
        <f t="shared" si="7"/>
        <v>0.7468892421117751</v>
      </c>
    </row>
    <row r="122" spans="1:64" x14ac:dyDescent="0.25">
      <c r="A122" s="3" t="s">
        <v>301</v>
      </c>
      <c r="B122">
        <v>2414382</v>
      </c>
      <c r="C122">
        <v>1742679</v>
      </c>
      <c r="D122">
        <v>956293</v>
      </c>
      <c r="E122">
        <v>422553</v>
      </c>
      <c r="F122">
        <v>89859</v>
      </c>
      <c r="G122">
        <v>273975</v>
      </c>
      <c r="H122">
        <v>671703</v>
      </c>
      <c r="I122">
        <v>42598</v>
      </c>
      <c r="J122">
        <v>19179</v>
      </c>
      <c r="K122">
        <v>3529</v>
      </c>
      <c r="L122">
        <v>0</v>
      </c>
      <c r="M122">
        <v>10046</v>
      </c>
      <c r="N122">
        <v>23788</v>
      </c>
      <c r="O122">
        <v>15131</v>
      </c>
      <c r="P122">
        <v>1492</v>
      </c>
      <c r="Q122">
        <v>2607</v>
      </c>
      <c r="R122">
        <v>4558</v>
      </c>
      <c r="S122">
        <v>0</v>
      </c>
      <c r="T122">
        <v>27186</v>
      </c>
      <c r="U122">
        <v>7854</v>
      </c>
      <c r="V122">
        <v>19332</v>
      </c>
      <c r="W122">
        <v>4707</v>
      </c>
      <c r="X122">
        <v>54194</v>
      </c>
      <c r="Y122">
        <v>116340</v>
      </c>
      <c r="Z122">
        <v>56</v>
      </c>
      <c r="AA122">
        <v>794</v>
      </c>
      <c r="AB122">
        <v>297374</v>
      </c>
      <c r="AC122">
        <v>71912</v>
      </c>
      <c r="AD122">
        <v>1934528</v>
      </c>
      <c r="AE122">
        <v>1197685</v>
      </c>
      <c r="AF122">
        <v>230873</v>
      </c>
      <c r="AG122">
        <v>9967</v>
      </c>
      <c r="AH122">
        <v>3265</v>
      </c>
      <c r="AI122">
        <v>217641</v>
      </c>
      <c r="AJ122">
        <v>309818</v>
      </c>
      <c r="AK122">
        <v>155996</v>
      </c>
      <c r="AL122">
        <v>44885</v>
      </c>
      <c r="AM122">
        <v>108937</v>
      </c>
      <c r="AN122">
        <v>3489</v>
      </c>
      <c r="AO122">
        <v>238995</v>
      </c>
      <c r="AP122">
        <v>21308</v>
      </c>
      <c r="AQ122">
        <v>393202</v>
      </c>
      <c r="AR122">
        <v>736843</v>
      </c>
      <c r="AS122">
        <v>723428</v>
      </c>
      <c r="AT122">
        <v>13415</v>
      </c>
      <c r="AU122">
        <v>1216697</v>
      </c>
      <c r="AV122">
        <v>60.560904570152886</v>
      </c>
      <c r="AW122">
        <v>73.379382699176077</v>
      </c>
      <c r="AX122">
        <v>44.439217930615314</v>
      </c>
      <c r="AY122">
        <v>1798605</v>
      </c>
      <c r="AZ122">
        <v>1126902</v>
      </c>
      <c r="BA122">
        <v>421743</v>
      </c>
      <c r="BB122">
        <v>342235</v>
      </c>
      <c r="BC122">
        <v>72649</v>
      </c>
      <c r="BD122">
        <v>290275</v>
      </c>
      <c r="BE122">
        <v>600920</v>
      </c>
      <c r="BF122">
        <v>10852</v>
      </c>
      <c r="BG122">
        <v>356382</v>
      </c>
      <c r="BI122">
        <f t="shared" si="4"/>
        <v>723428</v>
      </c>
      <c r="BJ122">
        <f t="shared" si="5"/>
        <v>1194546.226042564</v>
      </c>
      <c r="BK122">
        <f t="shared" si="6"/>
        <v>1104687.226042564</v>
      </c>
      <c r="BL122">
        <f t="shared" si="7"/>
        <v>0.65487133637962969</v>
      </c>
    </row>
    <row r="123" spans="1:64" x14ac:dyDescent="0.25">
      <c r="A123" s="3" t="s">
        <v>302</v>
      </c>
      <c r="B123">
        <v>2533070</v>
      </c>
      <c r="C123">
        <v>1843821</v>
      </c>
      <c r="D123">
        <v>1010504</v>
      </c>
      <c r="E123">
        <v>449238</v>
      </c>
      <c r="F123">
        <v>92786</v>
      </c>
      <c r="G123">
        <v>291293</v>
      </c>
      <c r="H123">
        <v>689249</v>
      </c>
      <c r="I123">
        <v>45449</v>
      </c>
      <c r="J123">
        <v>19045</v>
      </c>
      <c r="K123">
        <v>3129</v>
      </c>
      <c r="L123">
        <v>0</v>
      </c>
      <c r="M123">
        <v>8630</v>
      </c>
      <c r="N123">
        <v>26587</v>
      </c>
      <c r="O123">
        <v>16933</v>
      </c>
      <c r="P123">
        <v>1981</v>
      </c>
      <c r="Q123">
        <v>3080</v>
      </c>
      <c r="R123">
        <v>4593</v>
      </c>
      <c r="S123">
        <v>0</v>
      </c>
      <c r="T123">
        <v>27745</v>
      </c>
      <c r="U123">
        <v>8027</v>
      </c>
      <c r="V123">
        <v>19718</v>
      </c>
      <c r="W123">
        <v>4870</v>
      </c>
      <c r="X123">
        <v>44800</v>
      </c>
      <c r="Y123">
        <v>120347</v>
      </c>
      <c r="Z123">
        <v>60</v>
      </c>
      <c r="AA123">
        <v>804</v>
      </c>
      <c r="AB123">
        <v>305285</v>
      </c>
      <c r="AC123">
        <v>82498</v>
      </c>
      <c r="AD123">
        <v>1797609</v>
      </c>
      <c r="AE123">
        <v>1242435</v>
      </c>
      <c r="AF123">
        <v>237971</v>
      </c>
      <c r="AG123">
        <v>12569</v>
      </c>
      <c r="AH123">
        <v>3596</v>
      </c>
      <c r="AI123">
        <v>221806</v>
      </c>
      <c r="AJ123">
        <v>312847</v>
      </c>
      <c r="AK123">
        <v>160249</v>
      </c>
      <c r="AL123">
        <v>46427</v>
      </c>
      <c r="AM123">
        <v>106172</v>
      </c>
      <c r="AN123">
        <v>3814</v>
      </c>
      <c r="AO123">
        <v>248794</v>
      </c>
      <c r="AP123">
        <v>25444</v>
      </c>
      <c r="AQ123">
        <v>413565</v>
      </c>
      <c r="AR123">
        <v>555174</v>
      </c>
      <c r="AS123">
        <v>540503</v>
      </c>
      <c r="AT123">
        <v>14671</v>
      </c>
      <c r="AU123">
        <v>1290635</v>
      </c>
      <c r="AV123">
        <v>43.015564006141325</v>
      </c>
      <c r="AW123">
        <v>99.215468136439625</v>
      </c>
      <c r="AX123">
        <v>42.678093200222953</v>
      </c>
      <c r="AY123">
        <v>1850627</v>
      </c>
      <c r="AZ123">
        <v>1161378</v>
      </c>
      <c r="BA123">
        <v>430223</v>
      </c>
      <c r="BB123">
        <v>351246</v>
      </c>
      <c r="BC123">
        <v>74220</v>
      </c>
      <c r="BD123">
        <v>305689</v>
      </c>
      <c r="BE123">
        <v>608192</v>
      </c>
      <c r="BF123">
        <v>11075</v>
      </c>
      <c r="BG123">
        <v>363933</v>
      </c>
      <c r="BI123">
        <f t="shared" si="4"/>
        <v>540503</v>
      </c>
      <c r="BJ123">
        <f t="shared" si="5"/>
        <v>1256528.9157264857</v>
      </c>
      <c r="BK123">
        <f t="shared" si="6"/>
        <v>1163742.9157264857</v>
      </c>
      <c r="BL123">
        <f t="shared" si="7"/>
        <v>0.46445223656857415</v>
      </c>
    </row>
    <row r="124" spans="1:64" x14ac:dyDescent="0.25">
      <c r="A124" s="3" t="s">
        <v>303</v>
      </c>
      <c r="B124">
        <v>2631826</v>
      </c>
      <c r="C124">
        <v>1944114</v>
      </c>
      <c r="D124">
        <v>1062857</v>
      </c>
      <c r="E124">
        <v>479746</v>
      </c>
      <c r="F124">
        <v>95674</v>
      </c>
      <c r="G124">
        <v>305837</v>
      </c>
      <c r="H124">
        <v>687712</v>
      </c>
      <c r="I124">
        <v>47772</v>
      </c>
      <c r="J124">
        <v>20464</v>
      </c>
      <c r="K124">
        <v>4946</v>
      </c>
      <c r="L124">
        <v>0</v>
      </c>
      <c r="M124">
        <v>5485</v>
      </c>
      <c r="N124">
        <v>26740</v>
      </c>
      <c r="O124">
        <v>16520</v>
      </c>
      <c r="P124">
        <v>2613</v>
      </c>
      <c r="Q124">
        <v>2953</v>
      </c>
      <c r="R124">
        <v>4654</v>
      </c>
      <c r="S124">
        <v>0</v>
      </c>
      <c r="T124">
        <v>28324</v>
      </c>
      <c r="U124">
        <v>8048</v>
      </c>
      <c r="V124">
        <v>20276</v>
      </c>
      <c r="W124">
        <v>4987</v>
      </c>
      <c r="X124">
        <v>53476</v>
      </c>
      <c r="Y124">
        <v>123237</v>
      </c>
      <c r="Z124">
        <v>65</v>
      </c>
      <c r="AA124">
        <v>816</v>
      </c>
      <c r="AB124">
        <v>245519</v>
      </c>
      <c r="AC124">
        <v>125881</v>
      </c>
      <c r="AD124">
        <v>1740857</v>
      </c>
      <c r="AE124">
        <v>1167887</v>
      </c>
      <c r="AF124">
        <v>244828</v>
      </c>
      <c r="AG124">
        <v>12513</v>
      </c>
      <c r="AH124">
        <v>4078</v>
      </c>
      <c r="AI124">
        <v>228237</v>
      </c>
      <c r="AJ124">
        <v>320394</v>
      </c>
      <c r="AK124">
        <v>164975</v>
      </c>
      <c r="AL124">
        <v>50091</v>
      </c>
      <c r="AM124">
        <v>105327</v>
      </c>
      <c r="AN124">
        <v>3981</v>
      </c>
      <c r="AO124">
        <v>165205</v>
      </c>
      <c r="AP124">
        <v>24516</v>
      </c>
      <c r="AQ124">
        <v>408963</v>
      </c>
      <c r="AR124">
        <v>572970</v>
      </c>
      <c r="AS124">
        <v>557656</v>
      </c>
      <c r="AT124">
        <v>15314</v>
      </c>
      <c r="AU124">
        <v>1463939</v>
      </c>
      <c r="AV124">
        <v>39.138924213215027</v>
      </c>
      <c r="AW124">
        <v>98.647727782175977</v>
      </c>
      <c r="AX124">
        <v>38.609659414724518</v>
      </c>
      <c r="AY124">
        <v>1881737</v>
      </c>
      <c r="AZ124">
        <v>1194025</v>
      </c>
      <c r="BA124">
        <v>438758</v>
      </c>
      <c r="BB124">
        <v>359955</v>
      </c>
      <c r="BC124">
        <v>75786</v>
      </c>
      <c r="BD124">
        <v>319526</v>
      </c>
      <c r="BE124">
        <v>713850</v>
      </c>
      <c r="BF124">
        <v>11257</v>
      </c>
      <c r="BG124">
        <v>371736</v>
      </c>
      <c r="BI124">
        <f t="shared" si="4"/>
        <v>557656</v>
      </c>
      <c r="BJ124">
        <f t="shared" si="5"/>
        <v>1424811.7729605627</v>
      </c>
      <c r="BK124">
        <f t="shared" si="6"/>
        <v>1329137.7729605627</v>
      </c>
      <c r="BL124">
        <f t="shared" si="7"/>
        <v>0.41956222398063348</v>
      </c>
    </row>
    <row r="125" spans="1:64" x14ac:dyDescent="0.25">
      <c r="A125" s="3" t="s">
        <v>304</v>
      </c>
      <c r="B125">
        <v>2823362</v>
      </c>
      <c r="C125">
        <v>2012358</v>
      </c>
      <c r="D125">
        <v>1104445</v>
      </c>
      <c r="E125">
        <v>506505</v>
      </c>
      <c r="F125">
        <v>97887</v>
      </c>
      <c r="G125">
        <v>303521</v>
      </c>
      <c r="H125">
        <v>811004</v>
      </c>
      <c r="I125">
        <v>52231</v>
      </c>
      <c r="J125">
        <v>19761</v>
      </c>
      <c r="K125">
        <v>2170</v>
      </c>
      <c r="L125">
        <v>0</v>
      </c>
      <c r="M125">
        <v>1453</v>
      </c>
      <c r="N125">
        <v>22971</v>
      </c>
      <c r="O125">
        <v>6255</v>
      </c>
      <c r="P125">
        <v>6488</v>
      </c>
      <c r="Q125">
        <v>3999</v>
      </c>
      <c r="R125">
        <v>6229</v>
      </c>
      <c r="S125">
        <v>0</v>
      </c>
      <c r="T125">
        <v>34514</v>
      </c>
      <c r="U125">
        <v>15588</v>
      </c>
      <c r="V125">
        <v>18926</v>
      </c>
      <c r="W125">
        <v>5135</v>
      </c>
      <c r="X125">
        <v>62821</v>
      </c>
      <c r="Y125">
        <v>126873</v>
      </c>
      <c r="Z125">
        <v>67</v>
      </c>
      <c r="AA125">
        <v>832</v>
      </c>
      <c r="AB125">
        <v>262584</v>
      </c>
      <c r="AC125">
        <v>219592</v>
      </c>
      <c r="AD125">
        <v>2125902</v>
      </c>
      <c r="AE125">
        <v>1425503</v>
      </c>
      <c r="AF125">
        <v>255988</v>
      </c>
      <c r="AG125">
        <v>14009</v>
      </c>
      <c r="AH125">
        <v>4508</v>
      </c>
      <c r="AI125">
        <v>237471</v>
      </c>
      <c r="AJ125">
        <v>312367</v>
      </c>
      <c r="AK125">
        <v>156193</v>
      </c>
      <c r="AL125">
        <v>50686</v>
      </c>
      <c r="AM125">
        <v>105487</v>
      </c>
      <c r="AN125">
        <v>4005</v>
      </c>
      <c r="AO125">
        <v>153059</v>
      </c>
      <c r="AP125">
        <v>22901</v>
      </c>
      <c r="AQ125">
        <v>677183</v>
      </c>
      <c r="AR125">
        <v>700399</v>
      </c>
      <c r="AS125">
        <v>684995</v>
      </c>
      <c r="AT125">
        <v>15404</v>
      </c>
      <c r="AU125">
        <v>1397859</v>
      </c>
      <c r="AV125">
        <v>50.105135072610757</v>
      </c>
      <c r="AW125">
        <v>81.14729506352478</v>
      </c>
      <c r="AX125">
        <v>40.658961799349115</v>
      </c>
      <c r="AY125">
        <v>2028613</v>
      </c>
      <c r="AZ125">
        <v>1217609</v>
      </c>
      <c r="BA125">
        <v>446699</v>
      </c>
      <c r="BB125">
        <v>367628</v>
      </c>
      <c r="BC125">
        <v>77283</v>
      </c>
      <c r="BD125">
        <v>325999</v>
      </c>
      <c r="BE125">
        <v>603110</v>
      </c>
      <c r="BF125">
        <v>11362</v>
      </c>
      <c r="BG125">
        <v>379233</v>
      </c>
      <c r="BI125">
        <f t="shared" si="4"/>
        <v>684995</v>
      </c>
      <c r="BJ125">
        <f t="shared" si="5"/>
        <v>1367115.3645376412</v>
      </c>
      <c r="BK125">
        <f t="shared" si="6"/>
        <v>1269228.3645376412</v>
      </c>
      <c r="BL125">
        <f t="shared" si="7"/>
        <v>0.53969405281100247</v>
      </c>
    </row>
    <row r="126" spans="1:64" x14ac:dyDescent="0.25">
      <c r="A126" s="3" t="s">
        <v>305</v>
      </c>
      <c r="B126">
        <v>2888754</v>
      </c>
      <c r="C126">
        <v>2061492</v>
      </c>
      <c r="D126">
        <v>1132710</v>
      </c>
      <c r="E126">
        <v>526607</v>
      </c>
      <c r="F126">
        <v>100425</v>
      </c>
      <c r="G126">
        <v>301750</v>
      </c>
      <c r="H126">
        <v>827262</v>
      </c>
      <c r="I126">
        <v>54311</v>
      </c>
      <c r="J126">
        <v>21958</v>
      </c>
      <c r="K126">
        <v>1739</v>
      </c>
      <c r="L126">
        <v>0</v>
      </c>
      <c r="M126">
        <v>794</v>
      </c>
      <c r="N126">
        <v>25659</v>
      </c>
      <c r="O126">
        <v>6685</v>
      </c>
      <c r="P126">
        <v>8123</v>
      </c>
      <c r="Q126">
        <v>3555</v>
      </c>
      <c r="R126">
        <v>7296</v>
      </c>
      <c r="S126">
        <v>0</v>
      </c>
      <c r="T126">
        <v>34461</v>
      </c>
      <c r="U126">
        <v>14758</v>
      </c>
      <c r="V126">
        <v>19703</v>
      </c>
      <c r="W126">
        <v>5287</v>
      </c>
      <c r="X126">
        <v>69226</v>
      </c>
      <c r="Y126">
        <v>130649</v>
      </c>
      <c r="Z126">
        <v>71</v>
      </c>
      <c r="AA126">
        <v>851</v>
      </c>
      <c r="AB126">
        <v>269070</v>
      </c>
      <c r="AC126">
        <v>213186</v>
      </c>
      <c r="AD126">
        <v>2231364</v>
      </c>
      <c r="AE126">
        <v>1423650</v>
      </c>
      <c r="AF126">
        <v>262522</v>
      </c>
      <c r="AG126">
        <v>11658</v>
      </c>
      <c r="AH126">
        <v>5319</v>
      </c>
      <c r="AI126">
        <v>245545</v>
      </c>
      <c r="AJ126">
        <v>310171</v>
      </c>
      <c r="AK126">
        <v>152390</v>
      </c>
      <c r="AL126">
        <v>51207</v>
      </c>
      <c r="AM126">
        <v>106575</v>
      </c>
      <c r="AN126">
        <v>4164</v>
      </c>
      <c r="AO126">
        <v>153416</v>
      </c>
      <c r="AP126">
        <v>18582</v>
      </c>
      <c r="AQ126">
        <v>674795</v>
      </c>
      <c r="AR126">
        <v>807714</v>
      </c>
      <c r="AS126">
        <v>791700</v>
      </c>
      <c r="AT126">
        <v>16014</v>
      </c>
      <c r="AU126">
        <v>1465104</v>
      </c>
      <c r="AV126">
        <v>55.130149033891797</v>
      </c>
      <c r="AW126">
        <v>70.902945572036458</v>
      </c>
      <c r="AX126">
        <v>39.088899563282887</v>
      </c>
      <c r="AY126">
        <v>2052685</v>
      </c>
      <c r="AZ126">
        <v>1225423</v>
      </c>
      <c r="BA126">
        <v>454115</v>
      </c>
      <c r="BB126">
        <v>375154</v>
      </c>
      <c r="BC126">
        <v>78778</v>
      </c>
      <c r="BD126">
        <v>317376</v>
      </c>
      <c r="BE126">
        <v>629035</v>
      </c>
      <c r="BF126">
        <v>11453</v>
      </c>
      <c r="BG126">
        <v>386487</v>
      </c>
      <c r="BI126">
        <f t="shared" si="4"/>
        <v>791700</v>
      </c>
      <c r="BJ126">
        <f t="shared" si="5"/>
        <v>1436056.3391789393</v>
      </c>
      <c r="BK126">
        <f t="shared" si="6"/>
        <v>1335631.3391789393</v>
      </c>
      <c r="BL126">
        <f t="shared" si="7"/>
        <v>0.59275338693885882</v>
      </c>
    </row>
    <row r="127" spans="1:64" x14ac:dyDescent="0.25">
      <c r="A127" s="3" t="s">
        <v>306</v>
      </c>
      <c r="B127">
        <v>2924241</v>
      </c>
      <c r="C127">
        <v>2096067</v>
      </c>
      <c r="D127">
        <v>1149771</v>
      </c>
      <c r="E127">
        <v>538611</v>
      </c>
      <c r="F127">
        <v>102047</v>
      </c>
      <c r="G127">
        <v>305638</v>
      </c>
      <c r="H127">
        <v>828174</v>
      </c>
      <c r="I127">
        <v>53584</v>
      </c>
      <c r="J127">
        <v>24292</v>
      </c>
      <c r="K127">
        <v>1760</v>
      </c>
      <c r="L127">
        <v>0</v>
      </c>
      <c r="M127">
        <v>813</v>
      </c>
      <c r="N127">
        <v>25362</v>
      </c>
      <c r="O127">
        <v>7267</v>
      </c>
      <c r="P127">
        <v>9192</v>
      </c>
      <c r="Q127">
        <v>3484</v>
      </c>
      <c r="R127">
        <v>5419</v>
      </c>
      <c r="S127">
        <v>0</v>
      </c>
      <c r="T127">
        <v>33811</v>
      </c>
      <c r="U127">
        <v>13728</v>
      </c>
      <c r="V127">
        <v>20083</v>
      </c>
      <c r="W127">
        <v>5331</v>
      </c>
      <c r="X127">
        <v>58781</v>
      </c>
      <c r="Y127">
        <v>131735</v>
      </c>
      <c r="Z127">
        <v>75</v>
      </c>
      <c r="AA127">
        <v>871</v>
      </c>
      <c r="AB127">
        <v>285011</v>
      </c>
      <c r="AC127">
        <v>206748</v>
      </c>
      <c r="AD127">
        <v>2169339</v>
      </c>
      <c r="AE127">
        <v>1451571</v>
      </c>
      <c r="AF127">
        <v>266725</v>
      </c>
      <c r="AG127">
        <v>11780</v>
      </c>
      <c r="AH127">
        <v>5920</v>
      </c>
      <c r="AI127">
        <v>249025</v>
      </c>
      <c r="AJ127">
        <v>306528</v>
      </c>
      <c r="AK127">
        <v>146912</v>
      </c>
      <c r="AL127">
        <v>51417</v>
      </c>
      <c r="AM127">
        <v>108200</v>
      </c>
      <c r="AN127">
        <v>4161</v>
      </c>
      <c r="AO127">
        <v>163619</v>
      </c>
      <c r="AP127">
        <v>20917</v>
      </c>
      <c r="AQ127">
        <v>689621</v>
      </c>
      <c r="AR127">
        <v>717768</v>
      </c>
      <c r="AS127">
        <v>701766</v>
      </c>
      <c r="AT127">
        <v>16002</v>
      </c>
      <c r="AU127">
        <v>1472670</v>
      </c>
      <c r="AV127">
        <v>48.739229516904643</v>
      </c>
      <c r="AW127">
        <v>79.866061651246781</v>
      </c>
      <c r="AX127">
        <v>38.926103094313717</v>
      </c>
      <c r="AY127">
        <v>2066266</v>
      </c>
      <c r="AZ127">
        <v>1238092</v>
      </c>
      <c r="BA127">
        <v>461583</v>
      </c>
      <c r="BB127">
        <v>382917</v>
      </c>
      <c r="BC127">
        <v>80343</v>
      </c>
      <c r="BD127">
        <v>313249</v>
      </c>
      <c r="BE127">
        <v>614695</v>
      </c>
      <c r="BF127">
        <v>11540</v>
      </c>
      <c r="BG127">
        <v>393826</v>
      </c>
      <c r="BI127">
        <f t="shared" si="4"/>
        <v>701766</v>
      </c>
      <c r="BJ127">
        <f t="shared" si="5"/>
        <v>1439838.1077333209</v>
      </c>
      <c r="BK127">
        <f t="shared" si="6"/>
        <v>1337791.1077333209</v>
      </c>
      <c r="BL127">
        <f t="shared" si="7"/>
        <v>0.52457068666649564</v>
      </c>
    </row>
    <row r="128" spans="1:64" x14ac:dyDescent="0.25">
      <c r="A128" s="3" t="s">
        <v>307</v>
      </c>
      <c r="B128">
        <v>2970201</v>
      </c>
      <c r="C128">
        <v>2132839</v>
      </c>
      <c r="D128">
        <v>1170930</v>
      </c>
      <c r="E128">
        <v>551086</v>
      </c>
      <c r="F128">
        <v>103649</v>
      </c>
      <c r="G128">
        <v>307174</v>
      </c>
      <c r="H128">
        <v>837362</v>
      </c>
      <c r="I128">
        <v>58272</v>
      </c>
      <c r="J128">
        <v>24130</v>
      </c>
      <c r="K128">
        <v>2622</v>
      </c>
      <c r="L128">
        <v>0</v>
      </c>
      <c r="M128">
        <v>1189</v>
      </c>
      <c r="N128">
        <v>30745</v>
      </c>
      <c r="O128">
        <v>8371</v>
      </c>
      <c r="P128">
        <v>14264</v>
      </c>
      <c r="Q128">
        <v>3264</v>
      </c>
      <c r="R128">
        <v>4846</v>
      </c>
      <c r="S128">
        <v>0</v>
      </c>
      <c r="T128">
        <v>34256</v>
      </c>
      <c r="U128">
        <v>13044</v>
      </c>
      <c r="V128">
        <v>21212</v>
      </c>
      <c r="W128">
        <v>5484</v>
      </c>
      <c r="X128">
        <v>60832</v>
      </c>
      <c r="Y128">
        <v>135561</v>
      </c>
      <c r="Z128">
        <v>84</v>
      </c>
      <c r="AA128">
        <v>890</v>
      </c>
      <c r="AB128">
        <v>271441</v>
      </c>
      <c r="AC128">
        <v>211856</v>
      </c>
      <c r="AD128">
        <v>2229284</v>
      </c>
      <c r="AE128">
        <v>1457331</v>
      </c>
      <c r="AF128">
        <v>270946</v>
      </c>
      <c r="AG128">
        <v>9616</v>
      </c>
      <c r="AH128">
        <v>6678</v>
      </c>
      <c r="AI128">
        <v>254652</v>
      </c>
      <c r="AJ128">
        <v>309037</v>
      </c>
      <c r="AK128">
        <v>146873</v>
      </c>
      <c r="AL128">
        <v>52700</v>
      </c>
      <c r="AM128">
        <v>109465</v>
      </c>
      <c r="AN128">
        <v>4434</v>
      </c>
      <c r="AO128">
        <v>176372</v>
      </c>
      <c r="AP128">
        <v>22292</v>
      </c>
      <c r="AQ128">
        <v>674250</v>
      </c>
      <c r="AR128">
        <v>771953</v>
      </c>
      <c r="AS128">
        <v>754897</v>
      </c>
      <c r="AT128">
        <v>17056</v>
      </c>
      <c r="AU128">
        <v>1512870</v>
      </c>
      <c r="AV128">
        <v>51.025726075627936</v>
      </c>
      <c r="AW128">
        <v>75.131951141419819</v>
      </c>
      <c r="AX128">
        <v>38.336623584695502</v>
      </c>
      <c r="AY128">
        <v>2096125</v>
      </c>
      <c r="AZ128">
        <v>1258763</v>
      </c>
      <c r="BA128">
        <v>469289</v>
      </c>
      <c r="BB128">
        <v>391012</v>
      </c>
      <c r="BC128">
        <v>82006</v>
      </c>
      <c r="BD128">
        <v>316456</v>
      </c>
      <c r="BE128">
        <v>638794</v>
      </c>
      <c r="BF128">
        <v>11631</v>
      </c>
      <c r="BG128">
        <v>401190</v>
      </c>
      <c r="BI128">
        <f t="shared" si="4"/>
        <v>754897</v>
      </c>
      <c r="BJ128">
        <f t="shared" si="5"/>
        <v>1479443.9159594262</v>
      </c>
      <c r="BK128">
        <f t="shared" si="6"/>
        <v>1375794.9159594262</v>
      </c>
      <c r="BL128">
        <f t="shared" si="7"/>
        <v>0.54869878587504739</v>
      </c>
    </row>
    <row r="129" spans="1:64" x14ac:dyDescent="0.25">
      <c r="A129" s="3" t="s">
        <v>308</v>
      </c>
      <c r="B129">
        <v>3046991</v>
      </c>
      <c r="C129">
        <v>2175056</v>
      </c>
      <c r="D129">
        <v>1189770</v>
      </c>
      <c r="E129">
        <v>565899</v>
      </c>
      <c r="F129">
        <v>105145</v>
      </c>
      <c r="G129">
        <v>314242</v>
      </c>
      <c r="H129">
        <v>871935</v>
      </c>
      <c r="I129">
        <v>58428</v>
      </c>
      <c r="J129">
        <v>24945</v>
      </c>
      <c r="K129">
        <v>3182</v>
      </c>
      <c r="L129">
        <v>0</v>
      </c>
      <c r="M129">
        <v>3107</v>
      </c>
      <c r="N129">
        <v>35755</v>
      </c>
      <c r="O129">
        <v>9324</v>
      </c>
      <c r="P129">
        <v>19259</v>
      </c>
      <c r="Q129">
        <v>3088</v>
      </c>
      <c r="R129">
        <v>4084</v>
      </c>
      <c r="S129">
        <v>0</v>
      </c>
      <c r="T129">
        <v>33220</v>
      </c>
      <c r="U129">
        <v>12914</v>
      </c>
      <c r="V129">
        <v>20306</v>
      </c>
      <c r="W129">
        <v>5626</v>
      </c>
      <c r="X129">
        <v>68056</v>
      </c>
      <c r="Y129">
        <v>139041</v>
      </c>
      <c r="Z129">
        <v>89</v>
      </c>
      <c r="AA129">
        <v>912</v>
      </c>
      <c r="AB129">
        <v>290075</v>
      </c>
      <c r="AC129">
        <v>209499</v>
      </c>
      <c r="AD129">
        <v>2361523</v>
      </c>
      <c r="AE129">
        <v>1475112</v>
      </c>
      <c r="AF129">
        <v>278936</v>
      </c>
      <c r="AG129">
        <v>10926</v>
      </c>
      <c r="AH129">
        <v>6985</v>
      </c>
      <c r="AI129">
        <v>261025</v>
      </c>
      <c r="AJ129">
        <v>303887</v>
      </c>
      <c r="AK129">
        <v>138832</v>
      </c>
      <c r="AL129">
        <v>55715</v>
      </c>
      <c r="AM129">
        <v>109340</v>
      </c>
      <c r="AN129">
        <v>4714</v>
      </c>
      <c r="AO129">
        <v>167962</v>
      </c>
      <c r="AP129">
        <v>25583</v>
      </c>
      <c r="AQ129">
        <v>694030</v>
      </c>
      <c r="AR129">
        <v>886411</v>
      </c>
      <c r="AS129">
        <v>868276</v>
      </c>
      <c r="AT129">
        <v>18135</v>
      </c>
      <c r="AU129">
        <v>1571879</v>
      </c>
      <c r="AV129">
        <v>56.391802079210578</v>
      </c>
      <c r="AW129">
        <v>65.75091933859963</v>
      </c>
      <c r="AX129">
        <v>37.07812829868449</v>
      </c>
      <c r="AY129">
        <v>2153950</v>
      </c>
      <c r="AZ129">
        <v>1282015</v>
      </c>
      <c r="BA129">
        <v>477377</v>
      </c>
      <c r="BB129">
        <v>399492</v>
      </c>
      <c r="BC129">
        <v>83867</v>
      </c>
      <c r="BD129">
        <v>321279</v>
      </c>
      <c r="BE129">
        <v>678838</v>
      </c>
      <c r="BF129">
        <v>11691</v>
      </c>
      <c r="BG129">
        <v>408812</v>
      </c>
      <c r="BI129">
        <f t="shared" si="4"/>
        <v>868276</v>
      </c>
      <c r="BJ129">
        <f t="shared" si="5"/>
        <v>1539720.2571756418</v>
      </c>
      <c r="BK129">
        <f t="shared" si="6"/>
        <v>1434575.2571756418</v>
      </c>
      <c r="BL129">
        <f t="shared" si="7"/>
        <v>0.60524952989182423</v>
      </c>
    </row>
    <row r="130" spans="1:64" x14ac:dyDescent="0.25">
      <c r="A130" s="3" t="s">
        <v>309</v>
      </c>
      <c r="B130">
        <v>3138953</v>
      </c>
      <c r="C130">
        <v>2236703</v>
      </c>
      <c r="D130">
        <v>1225909</v>
      </c>
      <c r="E130">
        <v>577934</v>
      </c>
      <c r="F130">
        <v>107884</v>
      </c>
      <c r="G130">
        <v>324976</v>
      </c>
      <c r="H130">
        <v>902250</v>
      </c>
      <c r="I130">
        <v>59066</v>
      </c>
      <c r="J130">
        <v>26347</v>
      </c>
      <c r="K130">
        <v>3298</v>
      </c>
      <c r="L130">
        <v>0</v>
      </c>
      <c r="M130">
        <v>1329</v>
      </c>
      <c r="N130">
        <v>36008</v>
      </c>
      <c r="O130">
        <v>9073</v>
      </c>
      <c r="P130">
        <v>20432</v>
      </c>
      <c r="Q130">
        <v>3029</v>
      </c>
      <c r="R130">
        <v>3474</v>
      </c>
      <c r="S130">
        <v>0</v>
      </c>
      <c r="T130">
        <v>34104</v>
      </c>
      <c r="U130">
        <v>12785</v>
      </c>
      <c r="V130">
        <v>21319</v>
      </c>
      <c r="W130">
        <v>5700</v>
      </c>
      <c r="X130">
        <v>67776</v>
      </c>
      <c r="Y130">
        <v>140857</v>
      </c>
      <c r="Z130">
        <v>93</v>
      </c>
      <c r="AA130">
        <v>942</v>
      </c>
      <c r="AB130">
        <v>305080</v>
      </c>
      <c r="AC130">
        <v>221650</v>
      </c>
      <c r="AD130">
        <v>2410848</v>
      </c>
      <c r="AE130">
        <v>1504261</v>
      </c>
      <c r="AF130">
        <v>285306</v>
      </c>
      <c r="AG130">
        <v>11818</v>
      </c>
      <c r="AH130">
        <v>7487</v>
      </c>
      <c r="AI130">
        <v>266001</v>
      </c>
      <c r="AJ130">
        <v>310665</v>
      </c>
      <c r="AK130">
        <v>140841</v>
      </c>
      <c r="AL130">
        <v>58008</v>
      </c>
      <c r="AM130">
        <v>111816</v>
      </c>
      <c r="AN130">
        <v>4897</v>
      </c>
      <c r="AO130">
        <v>176210</v>
      </c>
      <c r="AP130">
        <v>22915</v>
      </c>
      <c r="AQ130">
        <v>704268</v>
      </c>
      <c r="AR130">
        <v>906587</v>
      </c>
      <c r="AS130">
        <v>887750</v>
      </c>
      <c r="AT130">
        <v>18837</v>
      </c>
      <c r="AU130">
        <v>1634692</v>
      </c>
      <c r="AV130">
        <v>55.459180952259615</v>
      </c>
      <c r="AW130">
        <v>65.737893992947036</v>
      </c>
      <c r="AX130">
        <v>36.457697583753109</v>
      </c>
      <c r="AY130">
        <v>2208970</v>
      </c>
      <c r="AZ130">
        <v>1306720</v>
      </c>
      <c r="BA130">
        <v>485634</v>
      </c>
      <c r="BB130">
        <v>408330</v>
      </c>
      <c r="BC130">
        <v>85860</v>
      </c>
      <c r="BD130">
        <v>326896</v>
      </c>
      <c r="BE130">
        <v>704709</v>
      </c>
      <c r="BF130">
        <v>11756</v>
      </c>
      <c r="BG130">
        <v>416498</v>
      </c>
      <c r="BI130">
        <f t="shared" si="4"/>
        <v>887750</v>
      </c>
      <c r="BJ130">
        <f t="shared" si="5"/>
        <v>1600726.8494718543</v>
      </c>
      <c r="BK130">
        <f t="shared" si="6"/>
        <v>1492842.8494718543</v>
      </c>
      <c r="BL130">
        <f t="shared" si="7"/>
        <v>0.59467076545536779</v>
      </c>
    </row>
    <row r="131" spans="1:64" x14ac:dyDescent="0.25">
      <c r="A131" s="3" t="s">
        <v>310</v>
      </c>
      <c r="B131">
        <v>3218482</v>
      </c>
      <c r="C131">
        <v>2295750</v>
      </c>
      <c r="D131">
        <v>1258746</v>
      </c>
      <c r="E131">
        <v>592425</v>
      </c>
      <c r="F131">
        <v>110517</v>
      </c>
      <c r="G131">
        <v>334062</v>
      </c>
      <c r="H131">
        <v>922732</v>
      </c>
      <c r="I131">
        <v>58507</v>
      </c>
      <c r="J131">
        <v>25462</v>
      </c>
      <c r="K131">
        <v>2709</v>
      </c>
      <c r="L131">
        <v>0</v>
      </c>
      <c r="M131">
        <v>1961</v>
      </c>
      <c r="N131">
        <v>35022</v>
      </c>
      <c r="O131">
        <v>9486</v>
      </c>
      <c r="P131">
        <v>18534</v>
      </c>
      <c r="Q131">
        <v>3018</v>
      </c>
      <c r="R131">
        <v>3984</v>
      </c>
      <c r="S131">
        <v>0</v>
      </c>
      <c r="T131">
        <v>34442</v>
      </c>
      <c r="U131">
        <v>12658</v>
      </c>
      <c r="V131">
        <v>21784</v>
      </c>
      <c r="W131">
        <v>5812</v>
      </c>
      <c r="X131">
        <v>67108</v>
      </c>
      <c r="Y131">
        <v>143610</v>
      </c>
      <c r="Z131">
        <v>95</v>
      </c>
      <c r="AA131">
        <v>964</v>
      </c>
      <c r="AB131">
        <v>317988</v>
      </c>
      <c r="AC131">
        <v>229052</v>
      </c>
      <c r="AD131">
        <v>2457498</v>
      </c>
      <c r="AE131">
        <v>1540648</v>
      </c>
      <c r="AF131">
        <v>290926</v>
      </c>
      <c r="AG131">
        <v>10889</v>
      </c>
      <c r="AH131">
        <v>8360</v>
      </c>
      <c r="AI131">
        <v>271677</v>
      </c>
      <c r="AJ131">
        <v>313259</v>
      </c>
      <c r="AK131">
        <v>139509</v>
      </c>
      <c r="AL131">
        <v>59147</v>
      </c>
      <c r="AM131">
        <v>114602</v>
      </c>
      <c r="AN131">
        <v>5063</v>
      </c>
      <c r="AO131">
        <v>182625</v>
      </c>
      <c r="AP131">
        <v>26002</v>
      </c>
      <c r="AQ131">
        <v>722773</v>
      </c>
      <c r="AR131">
        <v>916850</v>
      </c>
      <c r="AS131">
        <v>897381</v>
      </c>
      <c r="AT131">
        <v>19469</v>
      </c>
      <c r="AU131">
        <v>1677834</v>
      </c>
      <c r="AV131">
        <v>54.644873450710655</v>
      </c>
      <c r="AW131">
        <v>65.897904061431106</v>
      </c>
      <c r="AX131">
        <v>36.00982628103975</v>
      </c>
      <c r="AY131">
        <v>2258920</v>
      </c>
      <c r="AZ131">
        <v>1336188</v>
      </c>
      <c r="BA131">
        <v>494139</v>
      </c>
      <c r="BB131">
        <v>417801</v>
      </c>
      <c r="BC131">
        <v>88006</v>
      </c>
      <c r="BD131">
        <v>336242</v>
      </c>
      <c r="BE131">
        <v>718272</v>
      </c>
      <c r="BF131">
        <v>11818</v>
      </c>
      <c r="BG131">
        <v>424356</v>
      </c>
      <c r="BI131">
        <f t="shared" si="4"/>
        <v>897381</v>
      </c>
      <c r="BJ131">
        <f t="shared" si="5"/>
        <v>1642205.2853858876</v>
      </c>
      <c r="BK131">
        <f t="shared" si="6"/>
        <v>1531688.2853858876</v>
      </c>
      <c r="BL131">
        <f t="shared" si="7"/>
        <v>0.58587704075435776</v>
      </c>
    </row>
    <row r="132" spans="1:64" x14ac:dyDescent="0.25">
      <c r="A132" s="3" t="s">
        <v>311</v>
      </c>
      <c r="B132">
        <v>3340682</v>
      </c>
      <c r="C132">
        <v>2355293</v>
      </c>
      <c r="D132">
        <v>1292062</v>
      </c>
      <c r="E132">
        <v>609268</v>
      </c>
      <c r="F132">
        <v>113360</v>
      </c>
      <c r="G132">
        <v>340602</v>
      </c>
      <c r="H132">
        <v>985389</v>
      </c>
      <c r="I132">
        <v>62967</v>
      </c>
      <c r="J132">
        <v>28783</v>
      </c>
      <c r="K132">
        <v>3439</v>
      </c>
      <c r="L132">
        <v>0</v>
      </c>
      <c r="M132">
        <v>1459</v>
      </c>
      <c r="N132">
        <v>39154</v>
      </c>
      <c r="O132">
        <v>10511</v>
      </c>
      <c r="P132">
        <v>21547</v>
      </c>
      <c r="Q132">
        <v>2868</v>
      </c>
      <c r="R132">
        <v>4228</v>
      </c>
      <c r="S132">
        <v>0</v>
      </c>
      <c r="T132">
        <v>36031</v>
      </c>
      <c r="U132">
        <v>12531</v>
      </c>
      <c r="V132">
        <v>23500</v>
      </c>
      <c r="W132">
        <v>8244</v>
      </c>
      <c r="X132">
        <v>67205</v>
      </c>
      <c r="Y132">
        <v>203740</v>
      </c>
      <c r="Z132">
        <v>102</v>
      </c>
      <c r="AA132">
        <v>964</v>
      </c>
      <c r="AB132">
        <v>302449</v>
      </c>
      <c r="AC132">
        <v>230852</v>
      </c>
      <c r="AD132">
        <v>2521448</v>
      </c>
      <c r="AE132">
        <v>1559907</v>
      </c>
      <c r="AF132">
        <v>297550</v>
      </c>
      <c r="AG132">
        <v>11049</v>
      </c>
      <c r="AH132">
        <v>9163</v>
      </c>
      <c r="AI132">
        <v>277338</v>
      </c>
      <c r="AJ132">
        <v>322692</v>
      </c>
      <c r="AK132">
        <v>141923</v>
      </c>
      <c r="AL132">
        <v>63866</v>
      </c>
      <c r="AM132">
        <v>116902</v>
      </c>
      <c r="AN132">
        <v>8872</v>
      </c>
      <c r="AO132">
        <v>195180</v>
      </c>
      <c r="AP132">
        <v>27790</v>
      </c>
      <c r="AQ132">
        <v>707823</v>
      </c>
      <c r="AR132">
        <v>961541</v>
      </c>
      <c r="AS132">
        <v>927412</v>
      </c>
      <c r="AT132">
        <v>34129</v>
      </c>
      <c r="AU132">
        <v>1780775</v>
      </c>
      <c r="AV132">
        <v>53.995661100531997</v>
      </c>
      <c r="AW132">
        <v>64.504992029005138</v>
      </c>
      <c r="AX132">
        <v>34.829896888906802</v>
      </c>
      <c r="AY132">
        <v>2353473</v>
      </c>
      <c r="AZ132">
        <v>1368084</v>
      </c>
      <c r="BA132">
        <v>502809</v>
      </c>
      <c r="BB132">
        <v>428037</v>
      </c>
      <c r="BC132">
        <v>90294</v>
      </c>
      <c r="BD132">
        <v>346944</v>
      </c>
      <c r="BE132">
        <v>793566</v>
      </c>
      <c r="BF132">
        <v>11900</v>
      </c>
      <c r="BG132">
        <v>432303</v>
      </c>
      <c r="BI132">
        <f t="shared" si="4"/>
        <v>927412</v>
      </c>
      <c r="BJ132">
        <f t="shared" si="5"/>
        <v>1717567.6361722751</v>
      </c>
      <c r="BK132">
        <f t="shared" si="6"/>
        <v>1604207.6361722751</v>
      </c>
      <c r="BL132">
        <f t="shared" si="7"/>
        <v>0.57811219638179412</v>
      </c>
    </row>
    <row r="133" spans="1:64" x14ac:dyDescent="0.25">
      <c r="A133" s="3" t="s">
        <v>312</v>
      </c>
      <c r="B133">
        <v>3428941</v>
      </c>
      <c r="C133">
        <v>2426145</v>
      </c>
      <c r="D133">
        <v>1331389</v>
      </c>
      <c r="E133">
        <v>627513</v>
      </c>
      <c r="F133">
        <v>115677</v>
      </c>
      <c r="G133">
        <v>351565</v>
      </c>
      <c r="H133">
        <v>1002796</v>
      </c>
      <c r="I133">
        <v>58578</v>
      </c>
      <c r="J133">
        <v>27955</v>
      </c>
      <c r="K133">
        <v>3897</v>
      </c>
      <c r="L133">
        <v>31</v>
      </c>
      <c r="M133">
        <v>1701</v>
      </c>
      <c r="N133">
        <v>39768</v>
      </c>
      <c r="O133">
        <v>10494</v>
      </c>
      <c r="P133">
        <v>22381</v>
      </c>
      <c r="Q133">
        <v>2789</v>
      </c>
      <c r="R133">
        <v>4104</v>
      </c>
      <c r="S133">
        <v>0</v>
      </c>
      <c r="T133">
        <v>34396</v>
      </c>
      <c r="U133">
        <v>13176</v>
      </c>
      <c r="V133">
        <v>21220</v>
      </c>
      <c r="W133">
        <v>8303</v>
      </c>
      <c r="X133">
        <v>64801</v>
      </c>
      <c r="Y133">
        <v>205216</v>
      </c>
      <c r="Z133">
        <v>107</v>
      </c>
      <c r="AA133">
        <v>941</v>
      </c>
      <c r="AB133">
        <v>325485</v>
      </c>
      <c r="AC133">
        <v>231617</v>
      </c>
      <c r="AD133">
        <v>2492722</v>
      </c>
      <c r="AE133">
        <v>1600869</v>
      </c>
      <c r="AF133">
        <v>306725</v>
      </c>
      <c r="AG133">
        <v>12083</v>
      </c>
      <c r="AH133">
        <v>11928</v>
      </c>
      <c r="AI133">
        <v>282714</v>
      </c>
      <c r="AJ133">
        <v>329223</v>
      </c>
      <c r="AK133">
        <v>143995</v>
      </c>
      <c r="AL133">
        <v>67140</v>
      </c>
      <c r="AM133">
        <v>118088</v>
      </c>
      <c r="AN133">
        <v>9034</v>
      </c>
      <c r="AO133">
        <v>196568</v>
      </c>
      <c r="AP133">
        <v>29197</v>
      </c>
      <c r="AQ133">
        <v>730122</v>
      </c>
      <c r="AR133">
        <v>891853</v>
      </c>
      <c r="AS133">
        <v>857111</v>
      </c>
      <c r="AT133">
        <v>34742</v>
      </c>
      <c r="AU133">
        <v>1828072</v>
      </c>
      <c r="AV133">
        <v>48.786546534971961</v>
      </c>
      <c r="AW133">
        <v>71.306406114628302</v>
      </c>
      <c r="AX133">
        <v>34.787933001529233</v>
      </c>
      <c r="AY133">
        <v>2400784</v>
      </c>
      <c r="AZ133">
        <v>1397988</v>
      </c>
      <c r="BA133">
        <v>511747</v>
      </c>
      <c r="BB133">
        <v>439931</v>
      </c>
      <c r="BC133">
        <v>92655</v>
      </c>
      <c r="BD133">
        <v>353655</v>
      </c>
      <c r="BE133">
        <v>799915</v>
      </c>
      <c r="BF133">
        <v>11990</v>
      </c>
      <c r="BG133">
        <v>440443</v>
      </c>
      <c r="BI133">
        <f t="shared" si="4"/>
        <v>857111</v>
      </c>
      <c r="BJ133">
        <f t="shared" si="5"/>
        <v>1756859.3411005058</v>
      </c>
      <c r="BK133">
        <f t="shared" si="6"/>
        <v>1641182.3411005058</v>
      </c>
      <c r="BL133">
        <f t="shared" si="7"/>
        <v>0.52225214623334204</v>
      </c>
    </row>
    <row r="134" spans="1:64" x14ac:dyDescent="0.25">
      <c r="A134" s="3" t="s">
        <v>313</v>
      </c>
      <c r="B134">
        <v>3506943</v>
      </c>
      <c r="C134">
        <v>2483877</v>
      </c>
      <c r="D134">
        <v>1361526</v>
      </c>
      <c r="E134">
        <v>645622</v>
      </c>
      <c r="F134">
        <v>118568</v>
      </c>
      <c r="G134">
        <v>358162</v>
      </c>
      <c r="H134">
        <v>1023066</v>
      </c>
      <c r="I134">
        <v>60714</v>
      </c>
      <c r="J134">
        <v>29290</v>
      </c>
      <c r="K134">
        <v>4744</v>
      </c>
      <c r="L134">
        <v>74</v>
      </c>
      <c r="M134">
        <v>1848</v>
      </c>
      <c r="N134">
        <v>34028</v>
      </c>
      <c r="O134">
        <v>9442</v>
      </c>
      <c r="P134">
        <v>17508</v>
      </c>
      <c r="Q134">
        <v>2682</v>
      </c>
      <c r="R134">
        <v>4396</v>
      </c>
      <c r="S134">
        <v>0</v>
      </c>
      <c r="T134">
        <v>35962</v>
      </c>
      <c r="U134">
        <v>13829</v>
      </c>
      <c r="V134">
        <v>22133</v>
      </c>
      <c r="W134">
        <v>8437</v>
      </c>
      <c r="X134">
        <v>69475</v>
      </c>
      <c r="Y134">
        <v>208534</v>
      </c>
      <c r="Z134">
        <v>111</v>
      </c>
      <c r="AA134">
        <v>895</v>
      </c>
      <c r="AB134">
        <v>338436</v>
      </c>
      <c r="AC134">
        <v>230518</v>
      </c>
      <c r="AD134">
        <v>2540205</v>
      </c>
      <c r="AE134">
        <v>1622735</v>
      </c>
      <c r="AF134">
        <v>313376</v>
      </c>
      <c r="AG134">
        <v>12914</v>
      </c>
      <c r="AH134">
        <v>14079</v>
      </c>
      <c r="AI134">
        <v>286383</v>
      </c>
      <c r="AJ134">
        <v>341281</v>
      </c>
      <c r="AK134">
        <v>149397</v>
      </c>
      <c r="AL134">
        <v>70964</v>
      </c>
      <c r="AM134">
        <v>120920</v>
      </c>
      <c r="AN134">
        <v>9202</v>
      </c>
      <c r="AO134">
        <v>204530</v>
      </c>
      <c r="AP134">
        <v>23478</v>
      </c>
      <c r="AQ134">
        <v>730868</v>
      </c>
      <c r="AR134">
        <v>917470</v>
      </c>
      <c r="AS134">
        <v>882073</v>
      </c>
      <c r="AT134">
        <v>35397</v>
      </c>
      <c r="AU134">
        <v>1884208</v>
      </c>
      <c r="AV134">
        <v>48.69259919685711</v>
      </c>
      <c r="AW134">
        <v>71.354584242127501</v>
      </c>
      <c r="AX134">
        <v>34.744401713602898</v>
      </c>
      <c r="AY134">
        <v>2455722</v>
      </c>
      <c r="AZ134">
        <v>1432656</v>
      </c>
      <c r="BA134">
        <v>521313</v>
      </c>
      <c r="BB134">
        <v>452590</v>
      </c>
      <c r="BC134">
        <v>95138</v>
      </c>
      <c r="BD134">
        <v>363615</v>
      </c>
      <c r="BE134">
        <v>832987</v>
      </c>
      <c r="BF134">
        <v>12102</v>
      </c>
      <c r="BG134">
        <v>449111</v>
      </c>
      <c r="BI134">
        <f t="shared" si="4"/>
        <v>882073</v>
      </c>
      <c r="BJ134">
        <f t="shared" si="5"/>
        <v>1811513.4836690621</v>
      </c>
      <c r="BK134">
        <f t="shared" si="6"/>
        <v>1692945.4836690621</v>
      </c>
      <c r="BL134">
        <f t="shared" si="7"/>
        <v>0.52102859100241894</v>
      </c>
    </row>
    <row r="135" spans="1:64" x14ac:dyDescent="0.25">
      <c r="A135" s="3" t="s">
        <v>314</v>
      </c>
      <c r="B135">
        <v>3602292</v>
      </c>
      <c r="C135">
        <v>2551267</v>
      </c>
      <c r="D135">
        <v>1396992</v>
      </c>
      <c r="E135">
        <v>665410</v>
      </c>
      <c r="F135">
        <v>121706</v>
      </c>
      <c r="G135">
        <v>367160</v>
      </c>
      <c r="H135">
        <v>1051025</v>
      </c>
      <c r="I135">
        <v>60460</v>
      </c>
      <c r="J135">
        <v>29897</v>
      </c>
      <c r="K135">
        <v>4914</v>
      </c>
      <c r="L135">
        <v>130</v>
      </c>
      <c r="M135">
        <v>2167</v>
      </c>
      <c r="N135">
        <v>33482</v>
      </c>
      <c r="O135">
        <v>8984</v>
      </c>
      <c r="P135">
        <v>17055</v>
      </c>
      <c r="Q135">
        <v>2375</v>
      </c>
      <c r="R135">
        <v>5068</v>
      </c>
      <c r="S135">
        <v>0</v>
      </c>
      <c r="T135">
        <v>37056</v>
      </c>
      <c r="U135">
        <v>14491</v>
      </c>
      <c r="V135">
        <v>22565</v>
      </c>
      <c r="W135">
        <v>8520</v>
      </c>
      <c r="X135">
        <v>69931</v>
      </c>
      <c r="Y135">
        <v>210540</v>
      </c>
      <c r="Z135">
        <v>113</v>
      </c>
      <c r="AA135">
        <v>841</v>
      </c>
      <c r="AB135">
        <v>355283</v>
      </c>
      <c r="AC135">
        <v>237691</v>
      </c>
      <c r="AD135">
        <v>2547898</v>
      </c>
      <c r="AE135">
        <v>1666494</v>
      </c>
      <c r="AF135">
        <v>321380</v>
      </c>
      <c r="AG135">
        <v>13175</v>
      </c>
      <c r="AH135">
        <v>15713</v>
      </c>
      <c r="AI135">
        <v>292492</v>
      </c>
      <c r="AJ135">
        <v>346879</v>
      </c>
      <c r="AK135">
        <v>150423</v>
      </c>
      <c r="AL135">
        <v>71302</v>
      </c>
      <c r="AM135">
        <v>125154</v>
      </c>
      <c r="AN135">
        <v>9385</v>
      </c>
      <c r="AO135">
        <v>210061</v>
      </c>
      <c r="AP135">
        <v>26812</v>
      </c>
      <c r="AQ135">
        <v>751977</v>
      </c>
      <c r="AR135">
        <v>881404</v>
      </c>
      <c r="AS135">
        <v>845309</v>
      </c>
      <c r="AT135">
        <v>36095</v>
      </c>
      <c r="AU135">
        <v>1935798</v>
      </c>
      <c r="AV135">
        <v>45.531814304904437</v>
      </c>
      <c r="AW135">
        <v>75.817573999456499</v>
      </c>
      <c r="AX135">
        <v>34.521117003916039</v>
      </c>
      <c r="AY135">
        <v>2518849</v>
      </c>
      <c r="AZ135">
        <v>1467824</v>
      </c>
      <c r="BA135">
        <v>531335</v>
      </c>
      <c r="BB135">
        <v>465926</v>
      </c>
      <c r="BC135">
        <v>97669</v>
      </c>
      <c r="BD135">
        <v>372894</v>
      </c>
      <c r="BE135">
        <v>852355</v>
      </c>
      <c r="BF135">
        <v>12220</v>
      </c>
      <c r="BG135">
        <v>458172</v>
      </c>
      <c r="BI135">
        <f t="shared" si="4"/>
        <v>845309</v>
      </c>
      <c r="BJ135">
        <f t="shared" si="5"/>
        <v>1856523.867771612</v>
      </c>
      <c r="BK135">
        <f t="shared" si="6"/>
        <v>1734817.867771612</v>
      </c>
      <c r="BL135">
        <f t="shared" si="7"/>
        <v>0.4872609486584355</v>
      </c>
    </row>
    <row r="136" spans="1:64" x14ac:dyDescent="0.25">
      <c r="A136" s="3" t="s">
        <v>315</v>
      </c>
      <c r="B136">
        <v>3716624</v>
      </c>
      <c r="C136">
        <v>2619194</v>
      </c>
      <c r="D136">
        <v>1430747</v>
      </c>
      <c r="E136">
        <v>687076</v>
      </c>
      <c r="F136">
        <v>124876</v>
      </c>
      <c r="G136">
        <v>376495</v>
      </c>
      <c r="H136">
        <v>1097430</v>
      </c>
      <c r="I136">
        <v>66717</v>
      </c>
      <c r="J136">
        <v>35456</v>
      </c>
      <c r="K136">
        <v>5686</v>
      </c>
      <c r="L136">
        <v>200</v>
      </c>
      <c r="M136">
        <v>2115</v>
      </c>
      <c r="N136">
        <v>32988</v>
      </c>
      <c r="O136">
        <v>9390</v>
      </c>
      <c r="P136">
        <v>16556</v>
      </c>
      <c r="Q136">
        <v>2672</v>
      </c>
      <c r="R136">
        <v>4370</v>
      </c>
      <c r="S136">
        <v>0</v>
      </c>
      <c r="T136">
        <v>39516</v>
      </c>
      <c r="U136">
        <v>15155</v>
      </c>
      <c r="V136">
        <v>24361</v>
      </c>
      <c r="W136">
        <v>11302</v>
      </c>
      <c r="X136">
        <v>72035</v>
      </c>
      <c r="Y136">
        <v>224410</v>
      </c>
      <c r="Z136">
        <v>121</v>
      </c>
      <c r="AA136">
        <v>790</v>
      </c>
      <c r="AB136">
        <v>346406</v>
      </c>
      <c r="AC136">
        <v>259688</v>
      </c>
      <c r="AD136">
        <v>2572685</v>
      </c>
      <c r="AE136">
        <v>1713631</v>
      </c>
      <c r="AF136">
        <v>330331</v>
      </c>
      <c r="AG136">
        <v>12808</v>
      </c>
      <c r="AH136">
        <v>17377</v>
      </c>
      <c r="AI136">
        <v>300146</v>
      </c>
      <c r="AJ136">
        <v>364205</v>
      </c>
      <c r="AK136">
        <v>155505</v>
      </c>
      <c r="AL136">
        <v>77648</v>
      </c>
      <c r="AM136">
        <v>131052</v>
      </c>
      <c r="AN136">
        <v>10368</v>
      </c>
      <c r="AO136">
        <v>227047</v>
      </c>
      <c r="AP136">
        <v>29134</v>
      </c>
      <c r="AQ136">
        <v>752546</v>
      </c>
      <c r="AR136">
        <v>859054</v>
      </c>
      <c r="AS136">
        <v>819176</v>
      </c>
      <c r="AT136">
        <v>39878</v>
      </c>
      <c r="AU136">
        <v>2002993</v>
      </c>
      <c r="AV136">
        <v>42.888517895883474</v>
      </c>
      <c r="AW136">
        <v>80.848947915462318</v>
      </c>
      <c r="AX136">
        <v>34.674915495356565</v>
      </c>
      <c r="AY136">
        <v>2604874</v>
      </c>
      <c r="AZ136">
        <v>1507444</v>
      </c>
      <c r="BA136">
        <v>541744</v>
      </c>
      <c r="BB136">
        <v>480475</v>
      </c>
      <c r="BC136">
        <v>100190</v>
      </c>
      <c r="BD136">
        <v>385035</v>
      </c>
      <c r="BE136">
        <v>891243</v>
      </c>
      <c r="BF136">
        <v>12346</v>
      </c>
      <c r="BG136">
        <v>467577</v>
      </c>
      <c r="BI136">
        <f t="shared" ref="BI136:BI199" si="8">AS136</f>
        <v>819176</v>
      </c>
      <c r="BJ136">
        <f t="shared" ref="BJ136:BJ199" si="9">BI136*100/AV136</f>
        <v>1910012.3767126636</v>
      </c>
      <c r="BK136">
        <f t="shared" ref="BK136:BK199" si="10">BJ136-F136</f>
        <v>1785136.3767126636</v>
      </c>
      <c r="BL136">
        <f t="shared" ref="BL136:BL199" si="11">BI136/BK136</f>
        <v>0.45888706918208466</v>
      </c>
    </row>
    <row r="137" spans="1:64" x14ac:dyDescent="0.25">
      <c r="A137" s="3" t="s">
        <v>316</v>
      </c>
      <c r="B137">
        <v>3820861</v>
      </c>
      <c r="C137">
        <v>2695322</v>
      </c>
      <c r="D137">
        <v>1466860</v>
      </c>
      <c r="E137">
        <v>708934</v>
      </c>
      <c r="F137">
        <v>128497</v>
      </c>
      <c r="G137">
        <v>391031</v>
      </c>
      <c r="H137">
        <v>1125539</v>
      </c>
      <c r="I137">
        <v>59929</v>
      </c>
      <c r="J137">
        <v>35080</v>
      </c>
      <c r="K137">
        <v>7097</v>
      </c>
      <c r="L137">
        <v>255</v>
      </c>
      <c r="M137">
        <v>2376</v>
      </c>
      <c r="N137">
        <v>31857</v>
      </c>
      <c r="O137">
        <v>10332</v>
      </c>
      <c r="P137">
        <v>14993</v>
      </c>
      <c r="Q137">
        <v>2897</v>
      </c>
      <c r="R137">
        <v>3635</v>
      </c>
      <c r="S137">
        <v>0</v>
      </c>
      <c r="T137">
        <v>38680</v>
      </c>
      <c r="U137">
        <v>15605</v>
      </c>
      <c r="V137">
        <v>23075</v>
      </c>
      <c r="W137">
        <v>11458</v>
      </c>
      <c r="X137">
        <v>67468</v>
      </c>
      <c r="Y137">
        <v>228662</v>
      </c>
      <c r="Z137">
        <v>128</v>
      </c>
      <c r="AA137">
        <v>738</v>
      </c>
      <c r="AB137">
        <v>366132</v>
      </c>
      <c r="AC137">
        <v>275679</v>
      </c>
      <c r="AD137">
        <v>2580502</v>
      </c>
      <c r="AE137">
        <v>1765760</v>
      </c>
      <c r="AF137">
        <v>336927</v>
      </c>
      <c r="AG137">
        <v>13719</v>
      </c>
      <c r="AH137">
        <v>18702</v>
      </c>
      <c r="AI137">
        <v>304506</v>
      </c>
      <c r="AJ137">
        <v>376303</v>
      </c>
      <c r="AK137">
        <v>163617</v>
      </c>
      <c r="AL137">
        <v>78546</v>
      </c>
      <c r="AM137">
        <v>134140</v>
      </c>
      <c r="AN137">
        <v>10622</v>
      </c>
      <c r="AO137">
        <v>229719</v>
      </c>
      <c r="AP137">
        <v>32136</v>
      </c>
      <c r="AQ137">
        <v>780053</v>
      </c>
      <c r="AR137">
        <v>814742</v>
      </c>
      <c r="AS137">
        <v>773891</v>
      </c>
      <c r="AT137">
        <v>40851</v>
      </c>
      <c r="AU137">
        <v>2055101</v>
      </c>
      <c r="AV137">
        <v>39.644860666793846</v>
      </c>
      <c r="AW137">
        <v>87.540620177512338</v>
      </c>
      <c r="AX137">
        <v>34.705356896221993</v>
      </c>
      <c r="AY137">
        <v>2675007</v>
      </c>
      <c r="AZ137">
        <v>1549468</v>
      </c>
      <c r="BA137">
        <v>552466</v>
      </c>
      <c r="BB137">
        <v>495182</v>
      </c>
      <c r="BC137">
        <v>102697</v>
      </c>
      <c r="BD137">
        <v>399123</v>
      </c>
      <c r="BE137">
        <v>909247</v>
      </c>
      <c r="BF137">
        <v>12483</v>
      </c>
      <c r="BG137">
        <v>477238</v>
      </c>
      <c r="BI137">
        <f t="shared" si="8"/>
        <v>773891</v>
      </c>
      <c r="BJ137">
        <f t="shared" si="9"/>
        <v>1952058.8217080145</v>
      </c>
      <c r="BK137">
        <f t="shared" si="10"/>
        <v>1823561.8217080145</v>
      </c>
      <c r="BL137">
        <f t="shared" si="11"/>
        <v>0.42438429604494871</v>
      </c>
    </row>
    <row r="138" spans="1:64" x14ac:dyDescent="0.25">
      <c r="A138" s="3" t="s">
        <v>317</v>
      </c>
      <c r="B138">
        <v>3939160</v>
      </c>
      <c r="C138">
        <v>2788870</v>
      </c>
      <c r="D138">
        <v>1517556</v>
      </c>
      <c r="E138">
        <v>733107</v>
      </c>
      <c r="F138">
        <v>131814</v>
      </c>
      <c r="G138">
        <v>406393</v>
      </c>
      <c r="H138">
        <v>1150290</v>
      </c>
      <c r="I138">
        <v>62348</v>
      </c>
      <c r="J138">
        <v>35386</v>
      </c>
      <c r="K138">
        <v>7450</v>
      </c>
      <c r="L138">
        <v>268</v>
      </c>
      <c r="M138">
        <v>2272</v>
      </c>
      <c r="N138">
        <v>31087</v>
      </c>
      <c r="O138">
        <v>9330</v>
      </c>
      <c r="P138">
        <v>13970</v>
      </c>
      <c r="Q138">
        <v>3358</v>
      </c>
      <c r="R138">
        <v>4429</v>
      </c>
      <c r="S138">
        <v>0</v>
      </c>
      <c r="T138">
        <v>39764</v>
      </c>
      <c r="U138">
        <v>16057</v>
      </c>
      <c r="V138">
        <v>23707</v>
      </c>
      <c r="W138">
        <v>11594</v>
      </c>
      <c r="X138">
        <v>72135</v>
      </c>
      <c r="Y138">
        <v>231986</v>
      </c>
      <c r="Z138">
        <v>132</v>
      </c>
      <c r="AA138">
        <v>667</v>
      </c>
      <c r="AB138">
        <v>389338</v>
      </c>
      <c r="AC138">
        <v>265863</v>
      </c>
      <c r="AD138">
        <v>2670648</v>
      </c>
      <c r="AE138">
        <v>1794937</v>
      </c>
      <c r="AF138">
        <v>346165</v>
      </c>
      <c r="AG138">
        <v>14419</v>
      </c>
      <c r="AH138">
        <v>20838</v>
      </c>
      <c r="AI138">
        <v>310908</v>
      </c>
      <c r="AJ138">
        <v>390920</v>
      </c>
      <c r="AK138">
        <v>170004</v>
      </c>
      <c r="AL138">
        <v>82257</v>
      </c>
      <c r="AM138">
        <v>138659</v>
      </c>
      <c r="AN138">
        <v>11049</v>
      </c>
      <c r="AO138">
        <v>241512</v>
      </c>
      <c r="AP138">
        <v>27075</v>
      </c>
      <c r="AQ138">
        <v>778216</v>
      </c>
      <c r="AR138">
        <v>875711</v>
      </c>
      <c r="AS138">
        <v>833210</v>
      </c>
      <c r="AT138">
        <v>42501</v>
      </c>
      <c r="AU138">
        <v>2144223</v>
      </c>
      <c r="AV138">
        <v>40.840473757770887</v>
      </c>
      <c r="AW138">
        <v>84.169852768403715</v>
      </c>
      <c r="AX138">
        <v>34.375366631834311</v>
      </c>
      <c r="AY138">
        <v>2741106</v>
      </c>
      <c r="AZ138">
        <v>1590816</v>
      </c>
      <c r="BA138">
        <v>564961</v>
      </c>
      <c r="BB138">
        <v>511994</v>
      </c>
      <c r="BC138">
        <v>105346</v>
      </c>
      <c r="BD138">
        <v>408515</v>
      </c>
      <c r="BE138">
        <v>946169</v>
      </c>
      <c r="BF138">
        <v>12640</v>
      </c>
      <c r="BG138">
        <v>488596</v>
      </c>
      <c r="BI138">
        <f t="shared" si="8"/>
        <v>833210</v>
      </c>
      <c r="BJ138">
        <f t="shared" si="9"/>
        <v>2040157.5283917016</v>
      </c>
      <c r="BK138">
        <f t="shared" si="10"/>
        <v>1908343.5283917016</v>
      </c>
      <c r="BL138">
        <f t="shared" si="11"/>
        <v>0.43661426132338238</v>
      </c>
    </row>
    <row r="139" spans="1:64" x14ac:dyDescent="0.25">
      <c r="A139" s="3" t="s">
        <v>318</v>
      </c>
      <c r="B139">
        <v>4065942</v>
      </c>
      <c r="C139">
        <v>2878314</v>
      </c>
      <c r="D139">
        <v>1566328</v>
      </c>
      <c r="E139">
        <v>758101</v>
      </c>
      <c r="F139">
        <v>135597</v>
      </c>
      <c r="G139">
        <v>418288</v>
      </c>
      <c r="H139">
        <v>1187628</v>
      </c>
      <c r="I139">
        <v>63256</v>
      </c>
      <c r="J139">
        <v>34266</v>
      </c>
      <c r="K139">
        <v>6457</v>
      </c>
      <c r="L139">
        <v>349</v>
      </c>
      <c r="M139">
        <v>2038</v>
      </c>
      <c r="N139">
        <v>29508</v>
      </c>
      <c r="O139">
        <v>9061</v>
      </c>
      <c r="P139">
        <v>12692</v>
      </c>
      <c r="Q139">
        <v>2779</v>
      </c>
      <c r="R139">
        <v>4976</v>
      </c>
      <c r="S139">
        <v>0</v>
      </c>
      <c r="T139">
        <v>40817</v>
      </c>
      <c r="U139">
        <v>16502</v>
      </c>
      <c r="V139">
        <v>24315</v>
      </c>
      <c r="W139">
        <v>11349</v>
      </c>
      <c r="X139">
        <v>77307</v>
      </c>
      <c r="Y139">
        <v>233865</v>
      </c>
      <c r="Z139">
        <v>137</v>
      </c>
      <c r="AA139">
        <v>615</v>
      </c>
      <c r="AB139">
        <v>415102</v>
      </c>
      <c r="AC139">
        <v>272562</v>
      </c>
      <c r="AD139">
        <v>2767479</v>
      </c>
      <c r="AE139">
        <v>1827273</v>
      </c>
      <c r="AF139">
        <v>354093</v>
      </c>
      <c r="AG139">
        <v>14992</v>
      </c>
      <c r="AH139">
        <v>23017</v>
      </c>
      <c r="AI139">
        <v>316084</v>
      </c>
      <c r="AJ139">
        <v>394491</v>
      </c>
      <c r="AK139">
        <v>169128</v>
      </c>
      <c r="AL139">
        <v>83421</v>
      </c>
      <c r="AM139">
        <v>141942</v>
      </c>
      <c r="AN139">
        <v>11542</v>
      </c>
      <c r="AO139">
        <v>247814</v>
      </c>
      <c r="AP139">
        <v>30596</v>
      </c>
      <c r="AQ139">
        <v>788737</v>
      </c>
      <c r="AR139">
        <v>940206</v>
      </c>
      <c r="AS139">
        <v>895811</v>
      </c>
      <c r="AT139">
        <v>44395</v>
      </c>
      <c r="AU139">
        <v>2238669</v>
      </c>
      <c r="AV139">
        <v>41.998442920450657</v>
      </c>
      <c r="AW139">
        <v>79.619137563503131</v>
      </c>
      <c r="AX139">
        <v>33.438798043362958</v>
      </c>
      <c r="AY139">
        <v>2822971</v>
      </c>
      <c r="AZ139">
        <v>1635343</v>
      </c>
      <c r="BA139">
        <v>578780</v>
      </c>
      <c r="BB139">
        <v>529262</v>
      </c>
      <c r="BC139">
        <v>108146</v>
      </c>
      <c r="BD139">
        <v>419155</v>
      </c>
      <c r="BE139">
        <v>995698</v>
      </c>
      <c r="BF139">
        <v>12816</v>
      </c>
      <c r="BG139">
        <v>501223</v>
      </c>
      <c r="BI139">
        <f t="shared" si="8"/>
        <v>895811</v>
      </c>
      <c r="BJ139">
        <f t="shared" si="9"/>
        <v>2132962.4093368356</v>
      </c>
      <c r="BK139">
        <f t="shared" si="10"/>
        <v>1997365.4093368356</v>
      </c>
      <c r="BL139">
        <f t="shared" si="11"/>
        <v>0.44849630208496838</v>
      </c>
    </row>
    <row r="140" spans="1:64" x14ac:dyDescent="0.25">
      <c r="A140" s="3" t="s">
        <v>319</v>
      </c>
      <c r="B140">
        <v>4234679</v>
      </c>
      <c r="C140">
        <v>2979762</v>
      </c>
      <c r="D140">
        <v>1620823</v>
      </c>
      <c r="E140">
        <v>783664</v>
      </c>
      <c r="F140">
        <v>139760</v>
      </c>
      <c r="G140">
        <v>435516</v>
      </c>
      <c r="H140">
        <v>1254917</v>
      </c>
      <c r="I140">
        <v>73015</v>
      </c>
      <c r="J140">
        <v>38182</v>
      </c>
      <c r="K140">
        <v>8317</v>
      </c>
      <c r="L140">
        <v>610</v>
      </c>
      <c r="M140">
        <v>2509</v>
      </c>
      <c r="N140">
        <v>31966</v>
      </c>
      <c r="O140">
        <v>9512</v>
      </c>
      <c r="P140">
        <v>15070</v>
      </c>
      <c r="Q140">
        <v>2773</v>
      </c>
      <c r="R140">
        <v>4611</v>
      </c>
      <c r="S140">
        <v>0</v>
      </c>
      <c r="T140">
        <v>43474</v>
      </c>
      <c r="U140">
        <v>16976</v>
      </c>
      <c r="V140">
        <v>26498</v>
      </c>
      <c r="W140">
        <v>13023</v>
      </c>
      <c r="X140">
        <v>72345</v>
      </c>
      <c r="Y140">
        <v>259898</v>
      </c>
      <c r="Z140">
        <v>143</v>
      </c>
      <c r="AA140">
        <v>618</v>
      </c>
      <c r="AB140">
        <v>407281</v>
      </c>
      <c r="AC140">
        <v>303536</v>
      </c>
      <c r="AD140">
        <v>2803260</v>
      </c>
      <c r="AE140">
        <v>1897006</v>
      </c>
      <c r="AF140">
        <v>361647</v>
      </c>
      <c r="AG140">
        <v>15499</v>
      </c>
      <c r="AH140">
        <v>25041</v>
      </c>
      <c r="AI140">
        <v>321107</v>
      </c>
      <c r="AJ140">
        <v>407961</v>
      </c>
      <c r="AK140">
        <v>174642</v>
      </c>
      <c r="AL140">
        <v>89550</v>
      </c>
      <c r="AM140">
        <v>143770</v>
      </c>
      <c r="AN140">
        <v>12979</v>
      </c>
      <c r="AO140">
        <v>271823</v>
      </c>
      <c r="AP140">
        <v>34055</v>
      </c>
      <c r="AQ140">
        <v>808541</v>
      </c>
      <c r="AR140">
        <v>906254</v>
      </c>
      <c r="AS140">
        <v>856335</v>
      </c>
      <c r="AT140">
        <v>49919</v>
      </c>
      <c r="AU140">
        <v>2337673</v>
      </c>
      <c r="AV140">
        <v>38.767347237525875</v>
      </c>
      <c r="AW140">
        <v>84.92193383829553</v>
      </c>
      <c r="AX140">
        <v>32.92198097191401</v>
      </c>
      <c r="AY140">
        <v>2945431</v>
      </c>
      <c r="AZ140">
        <v>1690514</v>
      </c>
      <c r="BA140">
        <v>593534</v>
      </c>
      <c r="BB140">
        <v>547349</v>
      </c>
      <c r="BC140">
        <v>111204</v>
      </c>
      <c r="BD140">
        <v>438427</v>
      </c>
      <c r="BE140">
        <v>1048425</v>
      </c>
      <c r="BF140">
        <v>13014</v>
      </c>
      <c r="BG140">
        <v>514750</v>
      </c>
      <c r="BI140">
        <f t="shared" si="8"/>
        <v>856335</v>
      </c>
      <c r="BJ140">
        <f t="shared" si="9"/>
        <v>2208907.9109624708</v>
      </c>
      <c r="BK140">
        <f t="shared" si="10"/>
        <v>2069147.9109624708</v>
      </c>
      <c r="BL140">
        <f t="shared" si="11"/>
        <v>0.41385876546721739</v>
      </c>
    </row>
    <row r="141" spans="1:64" x14ac:dyDescent="0.25">
      <c r="A141" s="3" t="s">
        <v>320</v>
      </c>
      <c r="B141">
        <v>4390019</v>
      </c>
      <c r="C141">
        <v>3090854</v>
      </c>
      <c r="D141">
        <v>1675601</v>
      </c>
      <c r="E141">
        <v>815011</v>
      </c>
      <c r="F141">
        <v>144045</v>
      </c>
      <c r="G141">
        <v>456196</v>
      </c>
      <c r="H141">
        <v>1299165</v>
      </c>
      <c r="I141">
        <v>70571</v>
      </c>
      <c r="J141">
        <v>36026</v>
      </c>
      <c r="K141">
        <v>12524</v>
      </c>
      <c r="L141">
        <v>1028</v>
      </c>
      <c r="M141">
        <v>3434</v>
      </c>
      <c r="N141">
        <v>31664</v>
      </c>
      <c r="O141">
        <v>8896</v>
      </c>
      <c r="P141">
        <v>14519</v>
      </c>
      <c r="Q141">
        <v>3364</v>
      </c>
      <c r="R141">
        <v>4885</v>
      </c>
      <c r="S141">
        <v>0</v>
      </c>
      <c r="T141">
        <v>42864</v>
      </c>
      <c r="U141">
        <v>17772</v>
      </c>
      <c r="V141">
        <v>25092</v>
      </c>
      <c r="W141">
        <v>13463</v>
      </c>
      <c r="X141">
        <v>76954</v>
      </c>
      <c r="Y141">
        <v>265044</v>
      </c>
      <c r="Z141">
        <v>149</v>
      </c>
      <c r="AA141">
        <v>680</v>
      </c>
      <c r="AB141">
        <v>438034</v>
      </c>
      <c r="AC141">
        <v>306730</v>
      </c>
      <c r="AD141">
        <v>2920498</v>
      </c>
      <c r="AE141">
        <v>1958794</v>
      </c>
      <c r="AF141">
        <v>370486</v>
      </c>
      <c r="AG141">
        <v>17665</v>
      </c>
      <c r="AH141">
        <v>27366</v>
      </c>
      <c r="AI141">
        <v>325455</v>
      </c>
      <c r="AJ141">
        <v>422267</v>
      </c>
      <c r="AK141">
        <v>181089</v>
      </c>
      <c r="AL141">
        <v>93963</v>
      </c>
      <c r="AM141">
        <v>147215</v>
      </c>
      <c r="AN141">
        <v>13211</v>
      </c>
      <c r="AO141">
        <v>275152</v>
      </c>
      <c r="AP141">
        <v>38940</v>
      </c>
      <c r="AQ141">
        <v>838738</v>
      </c>
      <c r="AR141">
        <v>961704</v>
      </c>
      <c r="AS141">
        <v>910897</v>
      </c>
      <c r="AT141">
        <v>50807</v>
      </c>
      <c r="AU141">
        <v>2431225</v>
      </c>
      <c r="AV141">
        <v>39.556362868227453</v>
      </c>
      <c r="AW141">
        <v>82.432139187334258</v>
      </c>
      <c r="AX141">
        <v>32.607156096984269</v>
      </c>
      <c r="AY141">
        <v>3046363</v>
      </c>
      <c r="AZ141">
        <v>1747198</v>
      </c>
      <c r="BA141">
        <v>608414</v>
      </c>
      <c r="BB141">
        <v>566830</v>
      </c>
      <c r="BC141">
        <v>114538</v>
      </c>
      <c r="BD141">
        <v>457416</v>
      </c>
      <c r="BE141">
        <v>1087569</v>
      </c>
      <c r="BF141">
        <v>13252</v>
      </c>
      <c r="BG141">
        <v>528363</v>
      </c>
      <c r="BI141">
        <f t="shared" si="8"/>
        <v>910897</v>
      </c>
      <c r="BJ141">
        <f t="shared" si="9"/>
        <v>2302782.4955353835</v>
      </c>
      <c r="BK141">
        <f t="shared" si="10"/>
        <v>2158737.4955353835</v>
      </c>
      <c r="BL141">
        <f t="shared" si="11"/>
        <v>0.42195820561040032</v>
      </c>
    </row>
    <row r="142" spans="1:64" x14ac:dyDescent="0.25">
      <c r="A142" s="3" t="s">
        <v>321</v>
      </c>
      <c r="B142">
        <v>4541349</v>
      </c>
      <c r="C142">
        <v>3209557</v>
      </c>
      <c r="D142">
        <v>1736602</v>
      </c>
      <c r="E142">
        <v>845869</v>
      </c>
      <c r="F142">
        <v>149213</v>
      </c>
      <c r="G142">
        <v>477873</v>
      </c>
      <c r="H142">
        <v>1331792</v>
      </c>
      <c r="I142">
        <v>68771</v>
      </c>
      <c r="J142">
        <v>33981</v>
      </c>
      <c r="K142">
        <v>11273</v>
      </c>
      <c r="L142">
        <v>1581</v>
      </c>
      <c r="M142">
        <v>2949</v>
      </c>
      <c r="N142">
        <v>34343</v>
      </c>
      <c r="O142">
        <v>8604</v>
      </c>
      <c r="P142">
        <v>17689</v>
      </c>
      <c r="Q142">
        <v>3430</v>
      </c>
      <c r="R142">
        <v>4620</v>
      </c>
      <c r="S142">
        <v>0</v>
      </c>
      <c r="T142">
        <v>44358</v>
      </c>
      <c r="U142">
        <v>18576</v>
      </c>
      <c r="V142">
        <v>25782</v>
      </c>
      <c r="W142">
        <v>13984</v>
      </c>
      <c r="X142">
        <v>78445</v>
      </c>
      <c r="Y142">
        <v>271605</v>
      </c>
      <c r="Z142">
        <v>160</v>
      </c>
      <c r="AA142">
        <v>800</v>
      </c>
      <c r="AB142">
        <v>459209</v>
      </c>
      <c r="AC142">
        <v>310333</v>
      </c>
      <c r="AD142">
        <v>2977808</v>
      </c>
      <c r="AE142">
        <v>2003753</v>
      </c>
      <c r="AF142">
        <v>381010</v>
      </c>
      <c r="AG142">
        <v>20564</v>
      </c>
      <c r="AH142">
        <v>29681</v>
      </c>
      <c r="AI142">
        <v>330765</v>
      </c>
      <c r="AJ142">
        <v>437653</v>
      </c>
      <c r="AK142">
        <v>191031</v>
      </c>
      <c r="AL142">
        <v>99016</v>
      </c>
      <c r="AM142">
        <v>147606</v>
      </c>
      <c r="AN142">
        <v>13756</v>
      </c>
      <c r="AO142">
        <v>289137</v>
      </c>
      <c r="AP142">
        <v>34071</v>
      </c>
      <c r="AQ142">
        <v>848126</v>
      </c>
      <c r="AR142">
        <v>974055</v>
      </c>
      <c r="AS142">
        <v>921144</v>
      </c>
      <c r="AT142">
        <v>52911</v>
      </c>
      <c r="AU142">
        <v>2537596</v>
      </c>
      <c r="AV142">
        <v>38.384953087935024</v>
      </c>
      <c r="AW142">
        <v>84.046897924023142</v>
      </c>
      <c r="AX142">
        <v>32.261362340000915</v>
      </c>
      <c r="AY142">
        <v>3131857</v>
      </c>
      <c r="AZ142">
        <v>1800065</v>
      </c>
      <c r="BA142">
        <v>623837</v>
      </c>
      <c r="BB142">
        <v>585870</v>
      </c>
      <c r="BC142">
        <v>118062</v>
      </c>
      <c r="BD142">
        <v>472296</v>
      </c>
      <c r="BE142">
        <v>1128104</v>
      </c>
      <c r="BF142">
        <v>13510</v>
      </c>
      <c r="BG142">
        <v>542513</v>
      </c>
      <c r="BI142">
        <f t="shared" si="8"/>
        <v>921144</v>
      </c>
      <c r="BJ142">
        <f t="shared" si="9"/>
        <v>2399752.8351533394</v>
      </c>
      <c r="BK142">
        <f t="shared" si="10"/>
        <v>2250539.8351533394</v>
      </c>
      <c r="BL142">
        <f t="shared" si="11"/>
        <v>0.40929913152914188</v>
      </c>
    </row>
    <row r="143" spans="1:64" x14ac:dyDescent="0.25">
      <c r="A143" s="3" t="s">
        <v>322</v>
      </c>
      <c r="B143">
        <v>4726235</v>
      </c>
      <c r="C143">
        <v>3330947</v>
      </c>
      <c r="D143">
        <v>1804868</v>
      </c>
      <c r="E143">
        <v>876174</v>
      </c>
      <c r="F143">
        <v>154421</v>
      </c>
      <c r="G143">
        <v>495484</v>
      </c>
      <c r="H143">
        <v>1395288</v>
      </c>
      <c r="I143">
        <v>68762</v>
      </c>
      <c r="J143">
        <v>37659</v>
      </c>
      <c r="K143">
        <v>9777</v>
      </c>
      <c r="L143">
        <v>2246</v>
      </c>
      <c r="M143">
        <v>2685</v>
      </c>
      <c r="N143">
        <v>28160</v>
      </c>
      <c r="O143">
        <v>7732</v>
      </c>
      <c r="P143">
        <v>13855</v>
      </c>
      <c r="Q143">
        <v>2570</v>
      </c>
      <c r="R143">
        <v>4003</v>
      </c>
      <c r="S143">
        <v>0</v>
      </c>
      <c r="T143">
        <v>45939</v>
      </c>
      <c r="U143">
        <v>19389</v>
      </c>
      <c r="V143">
        <v>26550</v>
      </c>
      <c r="W143">
        <v>14725</v>
      </c>
      <c r="X143">
        <v>83852</v>
      </c>
      <c r="Y143">
        <v>277424</v>
      </c>
      <c r="Z143">
        <v>166</v>
      </c>
      <c r="AA143">
        <v>939</v>
      </c>
      <c r="AB143">
        <v>490540</v>
      </c>
      <c r="AC143">
        <v>332414</v>
      </c>
      <c r="AD143">
        <v>3105541</v>
      </c>
      <c r="AE143">
        <v>2069342</v>
      </c>
      <c r="AF143">
        <v>390698</v>
      </c>
      <c r="AG143">
        <v>23828</v>
      </c>
      <c r="AH143">
        <v>32325</v>
      </c>
      <c r="AI143">
        <v>334545</v>
      </c>
      <c r="AJ143">
        <v>447273</v>
      </c>
      <c r="AK143">
        <v>199241</v>
      </c>
      <c r="AL143">
        <v>99700</v>
      </c>
      <c r="AM143">
        <v>148332</v>
      </c>
      <c r="AN143">
        <v>14309</v>
      </c>
      <c r="AO143">
        <v>305384</v>
      </c>
      <c r="AP143">
        <v>38687</v>
      </c>
      <c r="AQ143">
        <v>872991</v>
      </c>
      <c r="AR143">
        <v>1036199</v>
      </c>
      <c r="AS143">
        <v>981163</v>
      </c>
      <c r="AT143">
        <v>55036</v>
      </c>
      <c r="AU143">
        <v>2656893</v>
      </c>
      <c r="AV143">
        <v>39.000406841737593</v>
      </c>
      <c r="AW143">
        <v>80.869699734701101</v>
      </c>
      <c r="AX143">
        <v>31.53951190822502</v>
      </c>
      <c r="AY143">
        <v>3249833</v>
      </c>
      <c r="AZ143">
        <v>1854545</v>
      </c>
      <c r="BA143">
        <v>640615</v>
      </c>
      <c r="BB143">
        <v>605820</v>
      </c>
      <c r="BC143">
        <v>121769</v>
      </c>
      <c r="BD143">
        <v>486341</v>
      </c>
      <c r="BE143">
        <v>1180491</v>
      </c>
      <c r="BF143">
        <v>13781</v>
      </c>
      <c r="BG143">
        <v>557941</v>
      </c>
      <c r="BI143">
        <f t="shared" si="8"/>
        <v>981163</v>
      </c>
      <c r="BJ143">
        <f t="shared" si="9"/>
        <v>2515776.3199279644</v>
      </c>
      <c r="BK143">
        <f t="shared" si="10"/>
        <v>2361355.3199279644</v>
      </c>
      <c r="BL143">
        <f t="shared" si="11"/>
        <v>0.41550841235953062</v>
      </c>
    </row>
    <row r="144" spans="1:64" x14ac:dyDescent="0.25">
      <c r="A144" s="3" t="s">
        <v>323</v>
      </c>
      <c r="B144">
        <v>4900537</v>
      </c>
      <c r="C144">
        <v>3440780</v>
      </c>
      <c r="D144">
        <v>1860176</v>
      </c>
      <c r="E144">
        <v>906981</v>
      </c>
      <c r="F144">
        <v>159871</v>
      </c>
      <c r="G144">
        <v>513752</v>
      </c>
      <c r="H144">
        <v>1459757</v>
      </c>
      <c r="I144">
        <v>79073</v>
      </c>
      <c r="J144">
        <v>40414</v>
      </c>
      <c r="K144">
        <v>10080</v>
      </c>
      <c r="L144">
        <v>3000</v>
      </c>
      <c r="M144">
        <v>3116</v>
      </c>
      <c r="N144">
        <v>29316</v>
      </c>
      <c r="O144">
        <v>9586</v>
      </c>
      <c r="P144">
        <v>13472</v>
      </c>
      <c r="Q144">
        <v>1800</v>
      </c>
      <c r="R144">
        <v>4458</v>
      </c>
      <c r="S144">
        <v>0</v>
      </c>
      <c r="T144">
        <v>48500</v>
      </c>
      <c r="U144">
        <v>20202</v>
      </c>
      <c r="V144">
        <v>28298</v>
      </c>
      <c r="W144">
        <v>16695</v>
      </c>
      <c r="X144">
        <v>83307</v>
      </c>
      <c r="Y144">
        <v>306867</v>
      </c>
      <c r="Z144">
        <v>176</v>
      </c>
      <c r="AA144">
        <v>1060</v>
      </c>
      <c r="AB144">
        <v>479655</v>
      </c>
      <c r="AC144">
        <v>358498</v>
      </c>
      <c r="AD144">
        <v>3214650</v>
      </c>
      <c r="AE144">
        <v>2136791</v>
      </c>
      <c r="AF144">
        <v>397935</v>
      </c>
      <c r="AG144">
        <v>24518</v>
      </c>
      <c r="AH144">
        <v>35028</v>
      </c>
      <c r="AI144">
        <v>338389</v>
      </c>
      <c r="AJ144">
        <v>457048</v>
      </c>
      <c r="AK144">
        <v>205212</v>
      </c>
      <c r="AL144">
        <v>105883</v>
      </c>
      <c r="AM144">
        <v>145952</v>
      </c>
      <c r="AN144">
        <v>16399</v>
      </c>
      <c r="AO144">
        <v>327378</v>
      </c>
      <c r="AP144">
        <v>40986</v>
      </c>
      <c r="AQ144">
        <v>897045</v>
      </c>
      <c r="AR144">
        <v>1077859</v>
      </c>
      <c r="AS144">
        <v>1014783</v>
      </c>
      <c r="AT144">
        <v>63076</v>
      </c>
      <c r="AU144">
        <v>2763746</v>
      </c>
      <c r="AV144">
        <v>38.999935542712542</v>
      </c>
      <c r="AW144">
        <v>79.322304098494115</v>
      </c>
      <c r="AX144">
        <v>30.93564746940714</v>
      </c>
      <c r="AY144">
        <v>3368798</v>
      </c>
      <c r="AZ144">
        <v>1909041</v>
      </c>
      <c r="BA144">
        <v>658510</v>
      </c>
      <c r="BB144">
        <v>625315</v>
      </c>
      <c r="BC144">
        <v>125578</v>
      </c>
      <c r="BD144">
        <v>499638</v>
      </c>
      <c r="BE144">
        <v>1232007</v>
      </c>
      <c r="BF144">
        <v>14043</v>
      </c>
      <c r="BG144">
        <v>574354</v>
      </c>
      <c r="BI144">
        <f t="shared" si="8"/>
        <v>1014783</v>
      </c>
      <c r="BJ144">
        <f t="shared" si="9"/>
        <v>2602011.9927855125</v>
      </c>
      <c r="BK144">
        <f t="shared" si="10"/>
        <v>2442140.9927855125</v>
      </c>
      <c r="BL144">
        <f t="shared" si="11"/>
        <v>0.41553006275961807</v>
      </c>
    </row>
    <row r="145" spans="1:64" x14ac:dyDescent="0.25">
      <c r="A145" s="3" t="s">
        <v>324</v>
      </c>
      <c r="B145">
        <v>5051514</v>
      </c>
      <c r="C145">
        <v>3567124</v>
      </c>
      <c r="D145">
        <v>1912088</v>
      </c>
      <c r="E145">
        <v>948473</v>
      </c>
      <c r="F145">
        <v>165568</v>
      </c>
      <c r="G145">
        <v>540995</v>
      </c>
      <c r="H145">
        <v>1484390</v>
      </c>
      <c r="I145">
        <v>76665</v>
      </c>
      <c r="J145">
        <v>38748</v>
      </c>
      <c r="K145">
        <v>9174</v>
      </c>
      <c r="L145">
        <v>3757</v>
      </c>
      <c r="M145">
        <v>2334</v>
      </c>
      <c r="N145">
        <v>34124</v>
      </c>
      <c r="O145">
        <v>10176</v>
      </c>
      <c r="P145">
        <v>14300</v>
      </c>
      <c r="Q145">
        <v>1933</v>
      </c>
      <c r="R145">
        <v>7715</v>
      </c>
      <c r="S145">
        <v>0</v>
      </c>
      <c r="T145">
        <v>47228</v>
      </c>
      <c r="U145">
        <v>22314</v>
      </c>
      <c r="V145">
        <v>24914</v>
      </c>
      <c r="W145">
        <v>17655</v>
      </c>
      <c r="X145">
        <v>80503</v>
      </c>
      <c r="Y145">
        <v>311833</v>
      </c>
      <c r="Z145">
        <v>192</v>
      </c>
      <c r="AA145">
        <v>1177</v>
      </c>
      <c r="AB145">
        <v>511553</v>
      </c>
      <c r="AC145">
        <v>349447</v>
      </c>
      <c r="AD145">
        <v>3243604</v>
      </c>
      <c r="AE145">
        <v>2221769</v>
      </c>
      <c r="AF145">
        <v>412546</v>
      </c>
      <c r="AG145">
        <v>31052</v>
      </c>
      <c r="AH145">
        <v>37147</v>
      </c>
      <c r="AI145">
        <v>344347</v>
      </c>
      <c r="AJ145">
        <v>466000</v>
      </c>
      <c r="AK145">
        <v>212470</v>
      </c>
      <c r="AL145">
        <v>109698</v>
      </c>
      <c r="AM145">
        <v>143831</v>
      </c>
      <c r="AN145">
        <v>16881</v>
      </c>
      <c r="AO145">
        <v>328407</v>
      </c>
      <c r="AP145">
        <v>46024</v>
      </c>
      <c r="AQ145">
        <v>951911</v>
      </c>
      <c r="AR145">
        <v>1021835</v>
      </c>
      <c r="AS145">
        <v>956911</v>
      </c>
      <c r="AT145">
        <v>64924</v>
      </c>
      <c r="AU145">
        <v>2829745</v>
      </c>
      <c r="AV145">
        <v>36.110501049063323</v>
      </c>
      <c r="AW145">
        <v>85.97726089049263</v>
      </c>
      <c r="AX145">
        <v>31.046819695817248</v>
      </c>
      <c r="AY145">
        <v>3462799</v>
      </c>
      <c r="AZ145">
        <v>1978409</v>
      </c>
      <c r="BA145">
        <v>677151</v>
      </c>
      <c r="BB145">
        <v>645599</v>
      </c>
      <c r="BC145">
        <v>129552</v>
      </c>
      <c r="BD145">
        <v>526107</v>
      </c>
      <c r="BE145">
        <v>1241030</v>
      </c>
      <c r="BF145">
        <v>14281</v>
      </c>
      <c r="BG145">
        <v>591433</v>
      </c>
      <c r="BI145">
        <f t="shared" si="8"/>
        <v>956911</v>
      </c>
      <c r="BJ145">
        <f t="shared" si="9"/>
        <v>2649952.1529757935</v>
      </c>
      <c r="BK145">
        <f t="shared" si="10"/>
        <v>2484384.1529757935</v>
      </c>
      <c r="BL145">
        <f t="shared" si="11"/>
        <v>0.38517030421958404</v>
      </c>
    </row>
    <row r="146" spans="1:64" x14ac:dyDescent="0.25">
      <c r="A146" s="3" t="s">
        <v>325</v>
      </c>
      <c r="B146">
        <v>5182646</v>
      </c>
      <c r="C146">
        <v>3683536</v>
      </c>
      <c r="D146">
        <v>1970951</v>
      </c>
      <c r="E146">
        <v>987529</v>
      </c>
      <c r="F146">
        <v>171121</v>
      </c>
      <c r="G146">
        <v>553935</v>
      </c>
      <c r="H146">
        <v>1499110</v>
      </c>
      <c r="I146">
        <v>78363</v>
      </c>
      <c r="J146">
        <v>36770</v>
      </c>
      <c r="K146">
        <v>8564</v>
      </c>
      <c r="L146">
        <v>4432</v>
      </c>
      <c r="M146">
        <v>3023</v>
      </c>
      <c r="N146">
        <v>29518</v>
      </c>
      <c r="O146">
        <v>9757</v>
      </c>
      <c r="P146">
        <v>9914</v>
      </c>
      <c r="Q146">
        <v>1969</v>
      </c>
      <c r="R146">
        <v>7878</v>
      </c>
      <c r="S146">
        <v>0</v>
      </c>
      <c r="T146">
        <v>50187</v>
      </c>
      <c r="U146">
        <v>24427</v>
      </c>
      <c r="V146">
        <v>25760</v>
      </c>
      <c r="W146">
        <v>18631</v>
      </c>
      <c r="X146">
        <v>91998</v>
      </c>
      <c r="Y146">
        <v>313827</v>
      </c>
      <c r="Z146">
        <v>201</v>
      </c>
      <c r="AA146">
        <v>1304</v>
      </c>
      <c r="AB146">
        <v>510604</v>
      </c>
      <c r="AC146">
        <v>351688</v>
      </c>
      <c r="AD146">
        <v>3387189</v>
      </c>
      <c r="AE146">
        <v>2241856</v>
      </c>
      <c r="AF146">
        <v>431934</v>
      </c>
      <c r="AG146">
        <v>36334</v>
      </c>
      <c r="AH146">
        <v>40024</v>
      </c>
      <c r="AI146">
        <v>355576</v>
      </c>
      <c r="AJ146">
        <v>452178</v>
      </c>
      <c r="AK146">
        <v>201304</v>
      </c>
      <c r="AL146">
        <v>112178</v>
      </c>
      <c r="AM146">
        <v>138697</v>
      </c>
      <c r="AN146">
        <v>17867</v>
      </c>
      <c r="AO146">
        <v>321601</v>
      </c>
      <c r="AP146">
        <v>39592</v>
      </c>
      <c r="AQ146">
        <v>978684</v>
      </c>
      <c r="AR146">
        <v>1145333</v>
      </c>
      <c r="AS146">
        <v>1076609</v>
      </c>
      <c r="AT146">
        <v>68724</v>
      </c>
      <c r="AU146">
        <v>2940790</v>
      </c>
      <c r="AV146">
        <v>38.946437988415163</v>
      </c>
      <c r="AW146">
        <v>77.19259169305117</v>
      </c>
      <c r="AX146">
        <v>30.063764855384679</v>
      </c>
      <c r="AY146">
        <v>3527666</v>
      </c>
      <c r="AZ146">
        <v>2028556</v>
      </c>
      <c r="BA146">
        <v>695688</v>
      </c>
      <c r="BB146">
        <v>663353</v>
      </c>
      <c r="BC146">
        <v>133503</v>
      </c>
      <c r="BD146">
        <v>536012</v>
      </c>
      <c r="BE146">
        <v>1285810</v>
      </c>
      <c r="BF146">
        <v>14466</v>
      </c>
      <c r="BG146">
        <v>608396</v>
      </c>
      <c r="BI146">
        <f t="shared" si="8"/>
        <v>1076609</v>
      </c>
      <c r="BJ146">
        <f t="shared" si="9"/>
        <v>2764332.3898330405</v>
      </c>
      <c r="BK146">
        <f t="shared" si="10"/>
        <v>2593211.3898330405</v>
      </c>
      <c r="BL146">
        <f t="shared" si="11"/>
        <v>0.41516438043614934</v>
      </c>
    </row>
    <row r="147" spans="1:64" x14ac:dyDescent="0.25">
      <c r="A147" s="3" t="s">
        <v>326</v>
      </c>
      <c r="B147">
        <v>5382468</v>
      </c>
      <c r="C147">
        <v>3800650</v>
      </c>
      <c r="D147">
        <v>2034905</v>
      </c>
      <c r="E147">
        <v>1023989</v>
      </c>
      <c r="F147">
        <v>177017</v>
      </c>
      <c r="G147">
        <v>564739</v>
      </c>
      <c r="H147">
        <v>1581818</v>
      </c>
      <c r="I147">
        <v>78961</v>
      </c>
      <c r="J147">
        <v>37399</v>
      </c>
      <c r="K147">
        <v>8670</v>
      </c>
      <c r="L147">
        <v>5389</v>
      </c>
      <c r="M147">
        <v>3443</v>
      </c>
      <c r="N147">
        <v>31966</v>
      </c>
      <c r="O147">
        <v>9264</v>
      </c>
      <c r="P147">
        <v>13704</v>
      </c>
      <c r="Q147">
        <v>1679</v>
      </c>
      <c r="R147">
        <v>7319</v>
      </c>
      <c r="S147">
        <v>0</v>
      </c>
      <c r="T147">
        <v>53453</v>
      </c>
      <c r="U147">
        <v>26565</v>
      </c>
      <c r="V147">
        <v>26888</v>
      </c>
      <c r="W147">
        <v>19736</v>
      </c>
      <c r="X147">
        <v>103136</v>
      </c>
      <c r="Y147">
        <v>316504</v>
      </c>
      <c r="Z147">
        <v>206</v>
      </c>
      <c r="AA147">
        <v>1421</v>
      </c>
      <c r="AB147">
        <v>530436</v>
      </c>
      <c r="AC147">
        <v>391098</v>
      </c>
      <c r="AD147">
        <v>3596879</v>
      </c>
      <c r="AE147">
        <v>2311516</v>
      </c>
      <c r="AF147">
        <v>437794</v>
      </c>
      <c r="AG147">
        <v>32189</v>
      </c>
      <c r="AH147">
        <v>42743</v>
      </c>
      <c r="AI147">
        <v>362862</v>
      </c>
      <c r="AJ147">
        <v>457795</v>
      </c>
      <c r="AK147">
        <v>212205</v>
      </c>
      <c r="AL147">
        <v>109772</v>
      </c>
      <c r="AM147">
        <v>135818</v>
      </c>
      <c r="AN147">
        <v>18554</v>
      </c>
      <c r="AO147">
        <v>328719</v>
      </c>
      <c r="AP147">
        <v>42354</v>
      </c>
      <c r="AQ147">
        <v>1026300</v>
      </c>
      <c r="AR147">
        <v>1285363</v>
      </c>
      <c r="AS147">
        <v>1214006</v>
      </c>
      <c r="AT147">
        <v>71357</v>
      </c>
      <c r="AU147">
        <v>3070952</v>
      </c>
      <c r="AV147">
        <v>41.855518352099239</v>
      </c>
      <c r="AW147">
        <v>69.675939904615902</v>
      </c>
      <c r="AX147">
        <v>29.163225813774151</v>
      </c>
      <c r="AY147">
        <v>3648360</v>
      </c>
      <c r="AZ147">
        <v>2066542</v>
      </c>
      <c r="BA147">
        <v>714676</v>
      </c>
      <c r="BB147">
        <v>681633</v>
      </c>
      <c r="BC147">
        <v>137510</v>
      </c>
      <c r="BD147">
        <v>532723</v>
      </c>
      <c r="BE147">
        <v>1336844</v>
      </c>
      <c r="BF147">
        <v>14663</v>
      </c>
      <c r="BG147">
        <v>625657</v>
      </c>
      <c r="BI147">
        <f t="shared" si="8"/>
        <v>1214006</v>
      </c>
      <c r="BJ147">
        <f t="shared" si="9"/>
        <v>2900468.2006025431</v>
      </c>
      <c r="BK147">
        <f t="shared" si="10"/>
        <v>2723451.2006025431</v>
      </c>
      <c r="BL147">
        <f t="shared" si="11"/>
        <v>0.44576014423589094</v>
      </c>
    </row>
    <row r="148" spans="1:64" x14ac:dyDescent="0.25">
      <c r="A148" s="3" t="s">
        <v>327</v>
      </c>
      <c r="B148">
        <v>5585845</v>
      </c>
      <c r="C148">
        <v>3926581</v>
      </c>
      <c r="D148">
        <v>2112581</v>
      </c>
      <c r="E148">
        <v>1054348</v>
      </c>
      <c r="F148">
        <v>182934</v>
      </c>
      <c r="G148">
        <v>576718</v>
      </c>
      <c r="H148">
        <v>1659264</v>
      </c>
      <c r="I148">
        <v>78660</v>
      </c>
      <c r="J148">
        <v>45022</v>
      </c>
      <c r="K148">
        <v>9696</v>
      </c>
      <c r="L148">
        <v>6993</v>
      </c>
      <c r="M148">
        <v>3887</v>
      </c>
      <c r="N148">
        <v>34396</v>
      </c>
      <c r="O148">
        <v>9132</v>
      </c>
      <c r="P148">
        <v>13697</v>
      </c>
      <c r="Q148">
        <v>2205</v>
      </c>
      <c r="R148">
        <v>9362</v>
      </c>
      <c r="S148">
        <v>0</v>
      </c>
      <c r="T148">
        <v>58102</v>
      </c>
      <c r="U148">
        <v>28701</v>
      </c>
      <c r="V148">
        <v>29401</v>
      </c>
      <c r="W148">
        <v>22308</v>
      </c>
      <c r="X148">
        <v>113879</v>
      </c>
      <c r="Y148">
        <v>353802</v>
      </c>
      <c r="Z148">
        <v>220</v>
      </c>
      <c r="AA148">
        <v>1507</v>
      </c>
      <c r="AB148">
        <v>529353</v>
      </c>
      <c r="AC148">
        <v>401439</v>
      </c>
      <c r="AD148">
        <v>3806239</v>
      </c>
      <c r="AE148">
        <v>2371298</v>
      </c>
      <c r="AF148">
        <v>439987</v>
      </c>
      <c r="AG148">
        <v>28026</v>
      </c>
      <c r="AH148">
        <v>45892</v>
      </c>
      <c r="AI148">
        <v>366069</v>
      </c>
      <c r="AJ148">
        <v>482681</v>
      </c>
      <c r="AK148">
        <v>232227</v>
      </c>
      <c r="AL148">
        <v>114209</v>
      </c>
      <c r="AM148">
        <v>136245</v>
      </c>
      <c r="AN148">
        <v>22988</v>
      </c>
      <c r="AO148">
        <v>356520</v>
      </c>
      <c r="AP148">
        <v>43864</v>
      </c>
      <c r="AQ148">
        <v>1025258</v>
      </c>
      <c r="AR148">
        <v>1434941</v>
      </c>
      <c r="AS148">
        <v>1346523</v>
      </c>
      <c r="AT148">
        <v>88418</v>
      </c>
      <c r="AU148">
        <v>3214547</v>
      </c>
      <c r="AV148">
        <v>44.638978044499133</v>
      </c>
      <c r="AW148">
        <v>64.30008034232884</v>
      </c>
      <c r="AX148">
        <v>28.702898746607481</v>
      </c>
      <c r="AY148">
        <v>3769547</v>
      </c>
      <c r="AZ148">
        <v>2110283</v>
      </c>
      <c r="BA148">
        <v>734772</v>
      </c>
      <c r="BB148">
        <v>700433</v>
      </c>
      <c r="BC148">
        <v>141776</v>
      </c>
      <c r="BD148">
        <v>533302</v>
      </c>
      <c r="BE148">
        <v>1398249</v>
      </c>
      <c r="BF148">
        <v>14894</v>
      </c>
      <c r="BG148">
        <v>643776</v>
      </c>
      <c r="BI148">
        <f t="shared" si="8"/>
        <v>1346523</v>
      </c>
      <c r="BJ148">
        <f t="shared" si="9"/>
        <v>3016473.6268327995</v>
      </c>
      <c r="BK148">
        <f t="shared" si="10"/>
        <v>2833539.6268327995</v>
      </c>
      <c r="BL148">
        <f t="shared" si="11"/>
        <v>0.47520881206277027</v>
      </c>
    </row>
    <row r="149" spans="1:64" x14ac:dyDescent="0.25">
      <c r="A149" s="3" t="s">
        <v>328</v>
      </c>
      <c r="B149">
        <v>5841253</v>
      </c>
      <c r="C149">
        <v>4061017</v>
      </c>
      <c r="D149">
        <v>2184020</v>
      </c>
      <c r="E149">
        <v>1087379</v>
      </c>
      <c r="F149">
        <v>189303</v>
      </c>
      <c r="G149">
        <v>600315</v>
      </c>
      <c r="H149">
        <v>1780236</v>
      </c>
      <c r="I149">
        <v>73026</v>
      </c>
      <c r="J149">
        <v>51034</v>
      </c>
      <c r="K149">
        <v>9384</v>
      </c>
      <c r="L149">
        <v>9437</v>
      </c>
      <c r="M149">
        <v>3459</v>
      </c>
      <c r="N149">
        <v>28656</v>
      </c>
      <c r="O149">
        <v>8799</v>
      </c>
      <c r="P149">
        <v>12593</v>
      </c>
      <c r="Q149">
        <v>2243</v>
      </c>
      <c r="R149">
        <v>5021</v>
      </c>
      <c r="S149">
        <v>0</v>
      </c>
      <c r="T149">
        <v>58548</v>
      </c>
      <c r="U149">
        <v>30790</v>
      </c>
      <c r="V149">
        <v>27758</v>
      </c>
      <c r="W149">
        <v>23286</v>
      </c>
      <c r="X149">
        <v>115801</v>
      </c>
      <c r="Y149">
        <v>355334</v>
      </c>
      <c r="Z149">
        <v>230</v>
      </c>
      <c r="AA149">
        <v>1541</v>
      </c>
      <c r="AB149">
        <v>572031</v>
      </c>
      <c r="AC149">
        <v>478469</v>
      </c>
      <c r="AD149">
        <v>3961958</v>
      </c>
      <c r="AE149">
        <v>2520197</v>
      </c>
      <c r="AF149">
        <v>452914</v>
      </c>
      <c r="AG149">
        <v>31837</v>
      </c>
      <c r="AH149">
        <v>48925</v>
      </c>
      <c r="AI149">
        <v>372152</v>
      </c>
      <c r="AJ149">
        <v>487054</v>
      </c>
      <c r="AK149">
        <v>230238</v>
      </c>
      <c r="AL149">
        <v>119793</v>
      </c>
      <c r="AM149">
        <v>137022</v>
      </c>
      <c r="AN149">
        <v>23596</v>
      </c>
      <c r="AO149">
        <v>374568</v>
      </c>
      <c r="AP149">
        <v>46958</v>
      </c>
      <c r="AQ149">
        <v>1135107</v>
      </c>
      <c r="AR149">
        <v>1441761</v>
      </c>
      <c r="AS149">
        <v>1351007</v>
      </c>
      <c r="AT149">
        <v>90754</v>
      </c>
      <c r="AU149">
        <v>3321056</v>
      </c>
      <c r="AV149">
        <v>43.412729570933891</v>
      </c>
      <c r="AW149">
        <v>65.195800652584651</v>
      </c>
      <c r="AX149">
        <v>28.303276628911728</v>
      </c>
      <c r="AY149">
        <v>3975721</v>
      </c>
      <c r="AZ149">
        <v>2195485</v>
      </c>
      <c r="BA149">
        <v>755622</v>
      </c>
      <c r="BB149">
        <v>720481</v>
      </c>
      <c r="BC149">
        <v>146627</v>
      </c>
      <c r="BD149">
        <v>572755</v>
      </c>
      <c r="BE149">
        <v>1455524</v>
      </c>
      <c r="BF149">
        <v>15118</v>
      </c>
      <c r="BG149">
        <v>662369</v>
      </c>
      <c r="BI149">
        <f t="shared" si="8"/>
        <v>1351007</v>
      </c>
      <c r="BJ149">
        <f t="shared" si="9"/>
        <v>3112006.5781455473</v>
      </c>
      <c r="BK149">
        <f t="shared" si="10"/>
        <v>2922703.5781455473</v>
      </c>
      <c r="BL149">
        <f t="shared" si="11"/>
        <v>0.46224564478660291</v>
      </c>
    </row>
    <row r="150" spans="1:64" x14ac:dyDescent="0.25">
      <c r="A150" s="3" t="s">
        <v>329</v>
      </c>
      <c r="B150">
        <v>5986358</v>
      </c>
      <c r="C150">
        <v>4180119</v>
      </c>
      <c r="D150">
        <v>2254902</v>
      </c>
      <c r="E150">
        <v>1120370</v>
      </c>
      <c r="F150">
        <v>195658</v>
      </c>
      <c r="G150">
        <v>609188</v>
      </c>
      <c r="H150">
        <v>1806239</v>
      </c>
      <c r="I150">
        <v>68773</v>
      </c>
      <c r="J150">
        <v>50593</v>
      </c>
      <c r="K150">
        <v>9411</v>
      </c>
      <c r="L150">
        <v>12915</v>
      </c>
      <c r="M150">
        <v>2925</v>
      </c>
      <c r="N150">
        <v>32498</v>
      </c>
      <c r="O150">
        <v>8163</v>
      </c>
      <c r="P150">
        <v>17272</v>
      </c>
      <c r="Q150">
        <v>3864</v>
      </c>
      <c r="R150">
        <v>3199</v>
      </c>
      <c r="S150">
        <v>0</v>
      </c>
      <c r="T150">
        <v>61678</v>
      </c>
      <c r="U150">
        <v>32903</v>
      </c>
      <c r="V150">
        <v>28775</v>
      </c>
      <c r="W150">
        <v>24193</v>
      </c>
      <c r="X150">
        <v>113383</v>
      </c>
      <c r="Y150">
        <v>359895</v>
      </c>
      <c r="Z150">
        <v>244</v>
      </c>
      <c r="AA150">
        <v>1504</v>
      </c>
      <c r="AB150">
        <v>588802</v>
      </c>
      <c r="AC150">
        <v>479425</v>
      </c>
      <c r="AD150">
        <v>3978569</v>
      </c>
      <c r="AE150">
        <v>2568694</v>
      </c>
      <c r="AF150">
        <v>470467</v>
      </c>
      <c r="AG150">
        <v>37819</v>
      </c>
      <c r="AH150">
        <v>52894</v>
      </c>
      <c r="AI150">
        <v>379754</v>
      </c>
      <c r="AJ150">
        <v>509685</v>
      </c>
      <c r="AK150">
        <v>240650</v>
      </c>
      <c r="AL150">
        <v>126043</v>
      </c>
      <c r="AM150">
        <v>142992</v>
      </c>
      <c r="AN150">
        <v>24441</v>
      </c>
      <c r="AO150">
        <v>381680</v>
      </c>
      <c r="AP150">
        <v>41488</v>
      </c>
      <c r="AQ150">
        <v>1140933</v>
      </c>
      <c r="AR150">
        <v>1409875</v>
      </c>
      <c r="AS150">
        <v>1315862</v>
      </c>
      <c r="AT150">
        <v>94013</v>
      </c>
      <c r="AU150">
        <v>3417664</v>
      </c>
      <c r="AV150">
        <v>41.252598275711037</v>
      </c>
      <c r="AW150">
        <v>69.520518168797111</v>
      </c>
      <c r="AX150">
        <v>28.67902007936657</v>
      </c>
      <c r="AY150">
        <v>4056504</v>
      </c>
      <c r="AZ150">
        <v>2250265</v>
      </c>
      <c r="BA150">
        <v>778044</v>
      </c>
      <c r="BB150">
        <v>741064</v>
      </c>
      <c r="BC150">
        <v>151765</v>
      </c>
      <c r="BD150">
        <v>579392</v>
      </c>
      <c r="BE150">
        <v>1487810</v>
      </c>
      <c r="BF150">
        <v>15339</v>
      </c>
      <c r="BG150">
        <v>682182</v>
      </c>
      <c r="BI150">
        <f t="shared" si="8"/>
        <v>1315862</v>
      </c>
      <c r="BJ150">
        <f t="shared" si="9"/>
        <v>3189767.5661674901</v>
      </c>
      <c r="BK150">
        <f t="shared" si="10"/>
        <v>2994109.5661674901</v>
      </c>
      <c r="BL150">
        <f t="shared" si="11"/>
        <v>0.43948358298868972</v>
      </c>
    </row>
    <row r="151" spans="1:64" x14ac:dyDescent="0.25">
      <c r="A151" s="3" t="s">
        <v>330</v>
      </c>
      <c r="B151">
        <v>6114435</v>
      </c>
      <c r="C151">
        <v>4286397</v>
      </c>
      <c r="D151">
        <v>2316255</v>
      </c>
      <c r="E151">
        <v>1146340</v>
      </c>
      <c r="F151">
        <v>201971</v>
      </c>
      <c r="G151">
        <v>621831</v>
      </c>
      <c r="H151">
        <v>1828038</v>
      </c>
      <c r="I151">
        <v>64426</v>
      </c>
      <c r="J151">
        <v>49315</v>
      </c>
      <c r="K151">
        <v>10495</v>
      </c>
      <c r="L151">
        <v>16288</v>
      </c>
      <c r="M151">
        <v>1514</v>
      </c>
      <c r="N151">
        <v>36467</v>
      </c>
      <c r="O151">
        <v>8021</v>
      </c>
      <c r="P151">
        <v>19985</v>
      </c>
      <c r="Q151">
        <v>4475</v>
      </c>
      <c r="R151">
        <v>3986</v>
      </c>
      <c r="S151">
        <v>0</v>
      </c>
      <c r="T151">
        <v>63963</v>
      </c>
      <c r="U151">
        <v>35040</v>
      </c>
      <c r="V151">
        <v>28923</v>
      </c>
      <c r="W151">
        <v>26000</v>
      </c>
      <c r="X151">
        <v>101866</v>
      </c>
      <c r="Y151">
        <v>359587</v>
      </c>
      <c r="Z151">
        <v>257</v>
      </c>
      <c r="AA151">
        <v>1498</v>
      </c>
      <c r="AB151">
        <v>603446</v>
      </c>
      <c r="AC151">
        <v>492916</v>
      </c>
      <c r="AD151">
        <v>3891626</v>
      </c>
      <c r="AE151">
        <v>2658084</v>
      </c>
      <c r="AF151">
        <v>484375</v>
      </c>
      <c r="AG151">
        <v>44081</v>
      </c>
      <c r="AH151">
        <v>56029</v>
      </c>
      <c r="AI151">
        <v>384265</v>
      </c>
      <c r="AJ151">
        <v>532672</v>
      </c>
      <c r="AK151">
        <v>253893</v>
      </c>
      <c r="AL151">
        <v>130389</v>
      </c>
      <c r="AM151">
        <v>148391</v>
      </c>
      <c r="AN151">
        <v>25323</v>
      </c>
      <c r="AO151">
        <v>378052</v>
      </c>
      <c r="AP151">
        <v>44008</v>
      </c>
      <c r="AQ151">
        <v>1193654</v>
      </c>
      <c r="AR151">
        <v>1233542</v>
      </c>
      <c r="AS151">
        <v>1136139</v>
      </c>
      <c r="AT151">
        <v>97403</v>
      </c>
      <c r="AU151">
        <v>3456351</v>
      </c>
      <c r="AV151">
        <v>35.689141667343129</v>
      </c>
      <c r="AW151">
        <v>82.44934860663065</v>
      </c>
      <c r="AX151">
        <v>29.425464828022008</v>
      </c>
      <c r="AY151">
        <v>4137426</v>
      </c>
      <c r="AZ151">
        <v>2309388</v>
      </c>
      <c r="BA151">
        <v>801351</v>
      </c>
      <c r="BB151">
        <v>762449</v>
      </c>
      <c r="BC151">
        <v>157094</v>
      </c>
      <c r="BD151">
        <v>588494</v>
      </c>
      <c r="BE151">
        <v>1479342</v>
      </c>
      <c r="BF151">
        <v>15535</v>
      </c>
      <c r="BG151">
        <v>702902</v>
      </c>
      <c r="BI151">
        <f t="shared" si="8"/>
        <v>1136139</v>
      </c>
      <c r="BJ151">
        <f t="shared" si="9"/>
        <v>3183430.4410845744</v>
      </c>
      <c r="BK151">
        <f t="shared" si="10"/>
        <v>2981459.4410845744</v>
      </c>
      <c r="BL151">
        <f t="shared" si="11"/>
        <v>0.38106807167791062</v>
      </c>
    </row>
    <row r="152" spans="1:64" x14ac:dyDescent="0.25">
      <c r="A152" s="3" t="s">
        <v>331</v>
      </c>
      <c r="B152">
        <v>6268218</v>
      </c>
      <c r="C152">
        <v>4405193</v>
      </c>
      <c r="D152">
        <v>2397012</v>
      </c>
      <c r="E152">
        <v>1171874</v>
      </c>
      <c r="F152">
        <v>209699</v>
      </c>
      <c r="G152">
        <v>626608</v>
      </c>
      <c r="H152">
        <v>1863025</v>
      </c>
      <c r="I152">
        <v>57674</v>
      </c>
      <c r="J152">
        <v>54971</v>
      </c>
      <c r="K152">
        <v>12386</v>
      </c>
      <c r="L152">
        <v>18416</v>
      </c>
      <c r="M152">
        <v>1784</v>
      </c>
      <c r="N152">
        <v>43236</v>
      </c>
      <c r="O152">
        <v>8199</v>
      </c>
      <c r="P152">
        <v>18652</v>
      </c>
      <c r="Q152">
        <v>5779</v>
      </c>
      <c r="R152">
        <v>10606</v>
      </c>
      <c r="S152">
        <v>0</v>
      </c>
      <c r="T152">
        <v>67498</v>
      </c>
      <c r="U152">
        <v>37176</v>
      </c>
      <c r="V152">
        <v>30322</v>
      </c>
      <c r="W152">
        <v>28894</v>
      </c>
      <c r="X152">
        <v>109002</v>
      </c>
      <c r="Y152">
        <v>369351</v>
      </c>
      <c r="Z152">
        <v>271</v>
      </c>
      <c r="AA152">
        <v>1624</v>
      </c>
      <c r="AB152">
        <v>574123</v>
      </c>
      <c r="AC152">
        <v>523795</v>
      </c>
      <c r="AD152">
        <v>4026499</v>
      </c>
      <c r="AE152">
        <v>2685826</v>
      </c>
      <c r="AF152">
        <v>492918</v>
      </c>
      <c r="AG152">
        <v>42722</v>
      </c>
      <c r="AH152">
        <v>59323</v>
      </c>
      <c r="AI152">
        <v>390873</v>
      </c>
      <c r="AJ152">
        <v>548772</v>
      </c>
      <c r="AK152">
        <v>264405</v>
      </c>
      <c r="AL152">
        <v>141066</v>
      </c>
      <c r="AM152">
        <v>143301</v>
      </c>
      <c r="AN152">
        <v>29910</v>
      </c>
      <c r="AO152">
        <v>383423</v>
      </c>
      <c r="AP152">
        <v>39864</v>
      </c>
      <c r="AQ152">
        <v>1190939</v>
      </c>
      <c r="AR152">
        <v>1340673</v>
      </c>
      <c r="AS152">
        <v>1225637</v>
      </c>
      <c r="AT152">
        <v>115036</v>
      </c>
      <c r="AU152">
        <v>3582392</v>
      </c>
      <c r="AV152">
        <v>37.423961982632953</v>
      </c>
      <c r="AW152">
        <v>77.699035609082514</v>
      </c>
      <c r="AX152">
        <v>29.078057547215479</v>
      </c>
      <c r="AY152">
        <v>4232061</v>
      </c>
      <c r="AZ152">
        <v>2369036</v>
      </c>
      <c r="BA152">
        <v>826801</v>
      </c>
      <c r="BB152">
        <v>782972</v>
      </c>
      <c r="BC152">
        <v>162731</v>
      </c>
      <c r="BD152">
        <v>596532</v>
      </c>
      <c r="BE152">
        <v>1546235</v>
      </c>
      <c r="BF152">
        <v>15696</v>
      </c>
      <c r="BG152">
        <v>726148</v>
      </c>
      <c r="BI152">
        <f t="shared" si="8"/>
        <v>1225637</v>
      </c>
      <c r="BJ152">
        <f t="shared" si="9"/>
        <v>3275005.9990141392</v>
      </c>
      <c r="BK152">
        <f t="shared" si="10"/>
        <v>3065306.9990141392</v>
      </c>
      <c r="BL152">
        <f t="shared" si="11"/>
        <v>0.39984151681844204</v>
      </c>
    </row>
    <row r="153" spans="1:64" x14ac:dyDescent="0.25">
      <c r="A153" s="3" t="s">
        <v>332</v>
      </c>
      <c r="B153">
        <v>6404015</v>
      </c>
      <c r="C153">
        <v>4523286</v>
      </c>
      <c r="D153">
        <v>2488814</v>
      </c>
      <c r="E153">
        <v>1191574</v>
      </c>
      <c r="F153">
        <v>215713</v>
      </c>
      <c r="G153">
        <v>627186</v>
      </c>
      <c r="H153">
        <v>1880729</v>
      </c>
      <c r="I153">
        <v>53891</v>
      </c>
      <c r="J153">
        <v>54405</v>
      </c>
      <c r="K153">
        <v>10066</v>
      </c>
      <c r="L153">
        <v>19547</v>
      </c>
      <c r="M153">
        <v>1820</v>
      </c>
      <c r="N153">
        <v>36605</v>
      </c>
      <c r="O153">
        <v>7908</v>
      </c>
      <c r="P153">
        <v>16030</v>
      </c>
      <c r="Q153">
        <v>3809</v>
      </c>
      <c r="R153">
        <v>8858</v>
      </c>
      <c r="S153">
        <v>0</v>
      </c>
      <c r="T153">
        <v>65797</v>
      </c>
      <c r="U153">
        <v>37772</v>
      </c>
      <c r="V153">
        <v>28025</v>
      </c>
      <c r="W153">
        <v>30120</v>
      </c>
      <c r="X153">
        <v>100296</v>
      </c>
      <c r="Y153">
        <v>197927</v>
      </c>
      <c r="Z153">
        <v>288</v>
      </c>
      <c r="AA153">
        <v>1882</v>
      </c>
      <c r="AB153">
        <v>580813</v>
      </c>
      <c r="AC153">
        <v>727272</v>
      </c>
      <c r="AD153">
        <v>3911698</v>
      </c>
      <c r="AE153">
        <v>2748771</v>
      </c>
      <c r="AF153">
        <v>511578</v>
      </c>
      <c r="AG153">
        <v>49836</v>
      </c>
      <c r="AH153">
        <v>62963</v>
      </c>
      <c r="AI153">
        <v>398779</v>
      </c>
      <c r="AJ153">
        <v>561100</v>
      </c>
      <c r="AK153">
        <v>277275</v>
      </c>
      <c r="AL153">
        <v>141959</v>
      </c>
      <c r="AM153">
        <v>141865</v>
      </c>
      <c r="AN153">
        <v>31800</v>
      </c>
      <c r="AO153">
        <v>372047</v>
      </c>
      <c r="AP153">
        <v>39220</v>
      </c>
      <c r="AQ153">
        <v>1233026</v>
      </c>
      <c r="AR153">
        <v>1162927</v>
      </c>
      <c r="AS153">
        <v>1090438</v>
      </c>
      <c r="AT153">
        <v>72489</v>
      </c>
      <c r="AU153">
        <v>3655244</v>
      </c>
      <c r="AV153">
        <v>31.815304080829087</v>
      </c>
      <c r="AW153">
        <v>92.239461215134369</v>
      </c>
      <c r="AX153">
        <v>29.346265068113407</v>
      </c>
      <c r="AY153">
        <v>4312660</v>
      </c>
      <c r="AZ153">
        <v>2431931</v>
      </c>
      <c r="BA153">
        <v>851198</v>
      </c>
      <c r="BB153">
        <v>801989</v>
      </c>
      <c r="BC153">
        <v>168426</v>
      </c>
      <c r="BD153">
        <v>610318</v>
      </c>
      <c r="BE153">
        <v>1563889</v>
      </c>
      <c r="BF153">
        <v>15824</v>
      </c>
      <c r="BG153">
        <v>748683</v>
      </c>
      <c r="BI153">
        <f t="shared" si="8"/>
        <v>1090438</v>
      </c>
      <c r="BJ153">
        <f t="shared" si="9"/>
        <v>3427400.8421533965</v>
      </c>
      <c r="BK153">
        <f t="shared" si="10"/>
        <v>3211687.8421533965</v>
      </c>
      <c r="BL153">
        <f t="shared" si="11"/>
        <v>0.33952178841542552</v>
      </c>
    </row>
    <row r="154" spans="1:64" x14ac:dyDescent="0.25">
      <c r="A154" s="3" t="s">
        <v>333</v>
      </c>
      <c r="B154">
        <v>6464859</v>
      </c>
      <c r="C154">
        <v>4578149</v>
      </c>
      <c r="D154">
        <v>2514370</v>
      </c>
      <c r="E154">
        <v>1214455</v>
      </c>
      <c r="F154">
        <v>222209</v>
      </c>
      <c r="G154">
        <v>627115</v>
      </c>
      <c r="H154">
        <v>1886710</v>
      </c>
      <c r="I154">
        <v>53690</v>
      </c>
      <c r="J154">
        <v>50577</v>
      </c>
      <c r="K154">
        <v>11310</v>
      </c>
      <c r="L154">
        <v>19930</v>
      </c>
      <c r="M154">
        <v>2452</v>
      </c>
      <c r="N154">
        <v>31586</v>
      </c>
      <c r="O154">
        <v>8236</v>
      </c>
      <c r="P154">
        <v>12805</v>
      </c>
      <c r="Q154">
        <v>3837</v>
      </c>
      <c r="R154">
        <v>6708</v>
      </c>
      <c r="S154">
        <v>0</v>
      </c>
      <c r="T154">
        <v>67276</v>
      </c>
      <c r="U154">
        <v>38374</v>
      </c>
      <c r="V154">
        <v>28902</v>
      </c>
      <c r="W154">
        <v>29497</v>
      </c>
      <c r="X154">
        <v>98889</v>
      </c>
      <c r="Y154">
        <v>202781</v>
      </c>
      <c r="Z154">
        <v>288</v>
      </c>
      <c r="AA154">
        <v>2265</v>
      </c>
      <c r="AB154">
        <v>587005</v>
      </c>
      <c r="AC154">
        <v>729164</v>
      </c>
      <c r="AD154">
        <v>3919427</v>
      </c>
      <c r="AE154">
        <v>2772437</v>
      </c>
      <c r="AF154">
        <v>521903</v>
      </c>
      <c r="AG154">
        <v>51741</v>
      </c>
      <c r="AH154">
        <v>66287</v>
      </c>
      <c r="AI154">
        <v>403875</v>
      </c>
      <c r="AJ154">
        <v>580763</v>
      </c>
      <c r="AK154">
        <v>298004</v>
      </c>
      <c r="AL154">
        <v>144419</v>
      </c>
      <c r="AM154">
        <v>138341</v>
      </c>
      <c r="AN154">
        <v>32933</v>
      </c>
      <c r="AO154">
        <v>374910</v>
      </c>
      <c r="AP154">
        <v>33080</v>
      </c>
      <c r="AQ154">
        <v>1228848</v>
      </c>
      <c r="AR154">
        <v>1146990</v>
      </c>
      <c r="AS154">
        <v>1073656</v>
      </c>
      <c r="AT154">
        <v>73334</v>
      </c>
      <c r="AU154">
        <v>3692422</v>
      </c>
      <c r="AV154">
        <v>31.063350438856919</v>
      </c>
      <c r="AW154">
        <v>96.13566712818141</v>
      </c>
      <c r="AX154">
        <v>29.862959176759961</v>
      </c>
      <c r="AY154">
        <v>4356484</v>
      </c>
      <c r="AZ154">
        <v>2469774</v>
      </c>
      <c r="BA154">
        <v>874324</v>
      </c>
      <c r="BB154">
        <v>818958</v>
      </c>
      <c r="BC154">
        <v>174191</v>
      </c>
      <c r="BD154">
        <v>602301</v>
      </c>
      <c r="BE154">
        <v>1584047</v>
      </c>
      <c r="BF154">
        <v>15939</v>
      </c>
      <c r="BG154">
        <v>770230</v>
      </c>
      <c r="BI154">
        <f t="shared" si="8"/>
        <v>1073656</v>
      </c>
      <c r="BJ154">
        <f t="shared" si="9"/>
        <v>3456343.1981148161</v>
      </c>
      <c r="BK154">
        <f t="shared" si="10"/>
        <v>3234134.1981148161</v>
      </c>
      <c r="BL154">
        <f t="shared" si="11"/>
        <v>0.33197632943797956</v>
      </c>
    </row>
    <row r="155" spans="1:64" x14ac:dyDescent="0.25">
      <c r="A155" s="3" t="s">
        <v>334</v>
      </c>
      <c r="B155">
        <v>6561829</v>
      </c>
      <c r="C155">
        <v>4622378</v>
      </c>
      <c r="D155">
        <v>2537428</v>
      </c>
      <c r="E155">
        <v>1229330</v>
      </c>
      <c r="F155">
        <v>228520</v>
      </c>
      <c r="G155">
        <v>627100</v>
      </c>
      <c r="H155">
        <v>1939451</v>
      </c>
      <c r="I155">
        <v>54252</v>
      </c>
      <c r="J155">
        <v>58000</v>
      </c>
      <c r="K155">
        <v>8268</v>
      </c>
      <c r="L155">
        <v>19711</v>
      </c>
      <c r="M155">
        <v>3305</v>
      </c>
      <c r="N155">
        <v>33659</v>
      </c>
      <c r="O155">
        <v>7731</v>
      </c>
      <c r="P155">
        <v>15150</v>
      </c>
      <c r="Q155">
        <v>2506</v>
      </c>
      <c r="R155">
        <v>8272</v>
      </c>
      <c r="S155">
        <v>0</v>
      </c>
      <c r="T155">
        <v>68155</v>
      </c>
      <c r="U155">
        <v>38984</v>
      </c>
      <c r="V155">
        <v>29171</v>
      </c>
      <c r="W155">
        <v>27633</v>
      </c>
      <c r="X155">
        <v>109408</v>
      </c>
      <c r="Y155">
        <v>206557</v>
      </c>
      <c r="Z155">
        <v>292</v>
      </c>
      <c r="AA155">
        <v>2689</v>
      </c>
      <c r="AB155">
        <v>598450</v>
      </c>
      <c r="AC155">
        <v>749072</v>
      </c>
      <c r="AD155">
        <v>4046206</v>
      </c>
      <c r="AE155">
        <v>2798297</v>
      </c>
      <c r="AF155">
        <v>532166</v>
      </c>
      <c r="AG155">
        <v>49726</v>
      </c>
      <c r="AH155">
        <v>70589</v>
      </c>
      <c r="AI155">
        <v>411851</v>
      </c>
      <c r="AJ155">
        <v>591189</v>
      </c>
      <c r="AK155">
        <v>314086</v>
      </c>
      <c r="AL155">
        <v>145584</v>
      </c>
      <c r="AM155">
        <v>131519</v>
      </c>
      <c r="AN155">
        <v>33494</v>
      </c>
      <c r="AO155">
        <v>377195</v>
      </c>
      <c r="AP155">
        <v>34754</v>
      </c>
      <c r="AQ155">
        <v>1229499</v>
      </c>
      <c r="AR155">
        <v>1247909</v>
      </c>
      <c r="AS155">
        <v>1172793</v>
      </c>
      <c r="AT155">
        <v>75116</v>
      </c>
      <c r="AU155">
        <v>3763532</v>
      </c>
      <c r="AV155">
        <v>33.15792227610487</v>
      </c>
      <c r="AW155">
        <v>90.018993935355041</v>
      </c>
      <c r="AX155">
        <v>29.848428042816579</v>
      </c>
      <c r="AY155">
        <v>4446820</v>
      </c>
      <c r="AZ155">
        <v>2507369</v>
      </c>
      <c r="BA155">
        <v>895638</v>
      </c>
      <c r="BB155">
        <v>834565</v>
      </c>
      <c r="BC155">
        <v>179948</v>
      </c>
      <c r="BD155">
        <v>597218</v>
      </c>
      <c r="BE155">
        <v>1648523</v>
      </c>
      <c r="BF155">
        <v>16052</v>
      </c>
      <c r="BG155">
        <v>790041</v>
      </c>
      <c r="BI155">
        <f t="shared" si="8"/>
        <v>1172793</v>
      </c>
      <c r="BJ155">
        <f t="shared" si="9"/>
        <v>3536991.8242590516</v>
      </c>
      <c r="BK155">
        <f t="shared" si="10"/>
        <v>3308471.8242590516</v>
      </c>
      <c r="BL155">
        <f t="shared" si="11"/>
        <v>0.35448178563910021</v>
      </c>
    </row>
    <row r="156" spans="1:64" x14ac:dyDescent="0.25">
      <c r="A156" s="3" t="s">
        <v>335</v>
      </c>
      <c r="B156">
        <v>6617852</v>
      </c>
      <c r="C156">
        <v>4640163</v>
      </c>
      <c r="D156">
        <v>2546254</v>
      </c>
      <c r="E156">
        <v>1240519</v>
      </c>
      <c r="F156">
        <v>234876</v>
      </c>
      <c r="G156">
        <v>618514</v>
      </c>
      <c r="H156">
        <v>1977689</v>
      </c>
      <c r="I156">
        <v>68019</v>
      </c>
      <c r="J156">
        <v>63573</v>
      </c>
      <c r="K156">
        <v>10063</v>
      </c>
      <c r="L156">
        <v>19031</v>
      </c>
      <c r="M156">
        <v>2435</v>
      </c>
      <c r="N156">
        <v>44459</v>
      </c>
      <c r="O156">
        <v>7948</v>
      </c>
      <c r="P156">
        <v>21011</v>
      </c>
      <c r="Q156">
        <v>3322</v>
      </c>
      <c r="R156">
        <v>12178</v>
      </c>
      <c r="S156">
        <v>0</v>
      </c>
      <c r="T156">
        <v>70381</v>
      </c>
      <c r="U156">
        <v>39594</v>
      </c>
      <c r="V156">
        <v>30787</v>
      </c>
      <c r="W156">
        <v>31897</v>
      </c>
      <c r="X156">
        <v>128675</v>
      </c>
      <c r="Y156">
        <v>210743</v>
      </c>
      <c r="Z156">
        <v>302</v>
      </c>
      <c r="AA156">
        <v>3070</v>
      </c>
      <c r="AB156">
        <v>569115</v>
      </c>
      <c r="AC156">
        <v>755926</v>
      </c>
      <c r="AD156">
        <v>4267850</v>
      </c>
      <c r="AE156">
        <v>2794810</v>
      </c>
      <c r="AF156">
        <v>533603</v>
      </c>
      <c r="AG156">
        <v>37614</v>
      </c>
      <c r="AH156">
        <v>74466</v>
      </c>
      <c r="AI156">
        <v>421523</v>
      </c>
      <c r="AJ156">
        <v>599456</v>
      </c>
      <c r="AK156">
        <v>324269</v>
      </c>
      <c r="AL156">
        <v>145927</v>
      </c>
      <c r="AM156">
        <v>129260</v>
      </c>
      <c r="AN156">
        <v>27257</v>
      </c>
      <c r="AO156">
        <v>394163</v>
      </c>
      <c r="AP156">
        <v>35585</v>
      </c>
      <c r="AQ156">
        <v>1204746</v>
      </c>
      <c r="AR156">
        <v>1473040</v>
      </c>
      <c r="AS156">
        <v>1386479</v>
      </c>
      <c r="AT156">
        <v>86561</v>
      </c>
      <c r="AU156">
        <v>3823042</v>
      </c>
      <c r="AV156">
        <v>38.530570557571359</v>
      </c>
      <c r="AW156">
        <v>76.919798105919654</v>
      </c>
      <c r="AX156">
        <v>29.63763708194281</v>
      </c>
      <c r="AY156">
        <v>4515982</v>
      </c>
      <c r="AZ156">
        <v>2538293</v>
      </c>
      <c r="BA156">
        <v>916163</v>
      </c>
      <c r="BB156">
        <v>848643</v>
      </c>
      <c r="BC156">
        <v>185555</v>
      </c>
      <c r="BD156">
        <v>587932</v>
      </c>
      <c r="BE156">
        <v>1721172</v>
      </c>
      <c r="BF156">
        <v>16183</v>
      </c>
      <c r="BG156">
        <v>808922</v>
      </c>
      <c r="BI156">
        <f t="shared" si="8"/>
        <v>1386479</v>
      </c>
      <c r="BJ156">
        <f t="shared" si="9"/>
        <v>3598386.891074867</v>
      </c>
      <c r="BK156">
        <f t="shared" si="10"/>
        <v>3363510.891074867</v>
      </c>
      <c r="BL156">
        <f t="shared" si="11"/>
        <v>0.41221183605471456</v>
      </c>
    </row>
    <row r="157" spans="1:64" x14ac:dyDescent="0.25">
      <c r="A157" s="3" t="s">
        <v>336</v>
      </c>
      <c r="B157">
        <v>6709705</v>
      </c>
      <c r="C157">
        <v>4687197</v>
      </c>
      <c r="D157">
        <v>2585749</v>
      </c>
      <c r="E157">
        <v>1249246</v>
      </c>
      <c r="F157">
        <v>241207</v>
      </c>
      <c r="G157">
        <v>610995</v>
      </c>
      <c r="H157">
        <v>2022508</v>
      </c>
      <c r="I157">
        <v>61905</v>
      </c>
      <c r="J157">
        <v>63337</v>
      </c>
      <c r="K157">
        <v>11580</v>
      </c>
      <c r="L157">
        <v>17526</v>
      </c>
      <c r="M157">
        <v>3278</v>
      </c>
      <c r="N157">
        <v>49745</v>
      </c>
      <c r="O157">
        <v>8071</v>
      </c>
      <c r="P157">
        <v>24404</v>
      </c>
      <c r="Q157">
        <v>2830</v>
      </c>
      <c r="R157">
        <v>14440</v>
      </c>
      <c r="S157">
        <v>0</v>
      </c>
      <c r="T157">
        <v>68911</v>
      </c>
      <c r="U157">
        <v>40022</v>
      </c>
      <c r="V157">
        <v>28889</v>
      </c>
      <c r="W157">
        <v>28776</v>
      </c>
      <c r="X157">
        <v>141890</v>
      </c>
      <c r="Y157">
        <v>215580</v>
      </c>
      <c r="Z157">
        <v>303</v>
      </c>
      <c r="AA157">
        <v>3409</v>
      </c>
      <c r="AB157">
        <v>581521</v>
      </c>
      <c r="AC157">
        <v>774747</v>
      </c>
      <c r="AD157">
        <v>4430373</v>
      </c>
      <c r="AE157">
        <v>2809186</v>
      </c>
      <c r="AF157">
        <v>545830</v>
      </c>
      <c r="AG157">
        <v>41187</v>
      </c>
      <c r="AH157">
        <v>76920</v>
      </c>
      <c r="AI157">
        <v>427723</v>
      </c>
      <c r="AJ157">
        <v>617970</v>
      </c>
      <c r="AK157">
        <v>326586</v>
      </c>
      <c r="AL157">
        <v>145888</v>
      </c>
      <c r="AM157">
        <v>145496</v>
      </c>
      <c r="AN157">
        <v>26800</v>
      </c>
      <c r="AO157">
        <v>376759</v>
      </c>
      <c r="AP157">
        <v>41447</v>
      </c>
      <c r="AQ157">
        <v>1200380</v>
      </c>
      <c r="AR157">
        <v>1621187</v>
      </c>
      <c r="AS157">
        <v>1533804</v>
      </c>
      <c r="AT157">
        <v>87383</v>
      </c>
      <c r="AU157">
        <v>3900519</v>
      </c>
      <c r="AV157">
        <v>41.563363559073359</v>
      </c>
      <c r="AW157">
        <v>71.786916998140697</v>
      </c>
      <c r="AX157">
        <v>29.83705729978745</v>
      </c>
      <c r="AY157">
        <v>4601120</v>
      </c>
      <c r="AZ157">
        <v>2578612</v>
      </c>
      <c r="BA157">
        <v>935124</v>
      </c>
      <c r="BB157">
        <v>861644</v>
      </c>
      <c r="BC157">
        <v>191259</v>
      </c>
      <c r="BD157">
        <v>590585</v>
      </c>
      <c r="BE157">
        <v>1791934</v>
      </c>
      <c r="BF157">
        <v>16353</v>
      </c>
      <c r="BG157">
        <v>826146</v>
      </c>
      <c r="BI157">
        <f t="shared" si="8"/>
        <v>1533804</v>
      </c>
      <c r="BJ157">
        <f t="shared" si="9"/>
        <v>3690278.814466082</v>
      </c>
      <c r="BK157">
        <f t="shared" si="10"/>
        <v>3449071.814466082</v>
      </c>
      <c r="BL157">
        <f t="shared" si="11"/>
        <v>0.44470051147294931</v>
      </c>
    </row>
    <row r="158" spans="1:64" x14ac:dyDescent="0.25">
      <c r="A158" s="3" t="s">
        <v>337</v>
      </c>
      <c r="B158">
        <v>6786372</v>
      </c>
      <c r="C158">
        <v>4698611</v>
      </c>
      <c r="D158">
        <v>2580931</v>
      </c>
      <c r="E158">
        <v>1255514</v>
      </c>
      <c r="F158">
        <v>246888</v>
      </c>
      <c r="G158">
        <v>615278</v>
      </c>
      <c r="H158">
        <v>2087761</v>
      </c>
      <c r="I158">
        <v>68535</v>
      </c>
      <c r="J158">
        <v>67829</v>
      </c>
      <c r="K158">
        <v>11545</v>
      </c>
      <c r="L158">
        <v>14825</v>
      </c>
      <c r="M158">
        <v>3899</v>
      </c>
      <c r="N158">
        <v>56051</v>
      </c>
      <c r="O158">
        <v>9343</v>
      </c>
      <c r="P158">
        <v>26870</v>
      </c>
      <c r="Q158">
        <v>3753</v>
      </c>
      <c r="R158">
        <v>16085</v>
      </c>
      <c r="S158">
        <v>0</v>
      </c>
      <c r="T158">
        <v>71201</v>
      </c>
      <c r="U158">
        <v>40456</v>
      </c>
      <c r="V158">
        <v>30745</v>
      </c>
      <c r="W158">
        <v>27745</v>
      </c>
      <c r="X158">
        <v>158078</v>
      </c>
      <c r="Y158">
        <v>220261</v>
      </c>
      <c r="Z158">
        <v>304</v>
      </c>
      <c r="AA158">
        <v>3707</v>
      </c>
      <c r="AB158">
        <v>602729</v>
      </c>
      <c r="AC158">
        <v>781052</v>
      </c>
      <c r="AD158">
        <v>4648270</v>
      </c>
      <c r="AE158">
        <v>2822983</v>
      </c>
      <c r="AF158">
        <v>557500</v>
      </c>
      <c r="AG158">
        <v>38849</v>
      </c>
      <c r="AH158">
        <v>79803</v>
      </c>
      <c r="AI158">
        <v>438848</v>
      </c>
      <c r="AJ158">
        <v>630082</v>
      </c>
      <c r="AK158">
        <v>326236</v>
      </c>
      <c r="AL158">
        <v>153678</v>
      </c>
      <c r="AM158">
        <v>150168</v>
      </c>
      <c r="AN158">
        <v>28549</v>
      </c>
      <c r="AO158">
        <v>380096</v>
      </c>
      <c r="AP158">
        <v>37404</v>
      </c>
      <c r="AQ158">
        <v>1189352</v>
      </c>
      <c r="AR158">
        <v>1825287</v>
      </c>
      <c r="AS158">
        <v>1736716</v>
      </c>
      <c r="AT158">
        <v>88571</v>
      </c>
      <c r="AU158">
        <v>3963389</v>
      </c>
      <c r="AV158">
        <v>46.053691019817315</v>
      </c>
      <c r="AW158">
        <v>65.062769542598858</v>
      </c>
      <c r="AX158">
        <v>29.963806854084279</v>
      </c>
      <c r="AY158">
        <v>4704359</v>
      </c>
      <c r="AZ158">
        <v>2616598</v>
      </c>
      <c r="BA158">
        <v>952525</v>
      </c>
      <c r="BB158">
        <v>875728</v>
      </c>
      <c r="BC158">
        <v>197219</v>
      </c>
      <c r="BD158">
        <v>591126</v>
      </c>
      <c r="BE158">
        <v>1881376</v>
      </c>
      <c r="BF158">
        <v>16557</v>
      </c>
      <c r="BG158">
        <v>841789</v>
      </c>
      <c r="BI158">
        <f t="shared" si="8"/>
        <v>1736716</v>
      </c>
      <c r="BJ158">
        <f t="shared" si="9"/>
        <v>3771067.9894314562</v>
      </c>
      <c r="BK158">
        <f t="shared" si="10"/>
        <v>3524179.9894314562</v>
      </c>
      <c r="BL158">
        <f t="shared" si="11"/>
        <v>0.4928000287182206</v>
      </c>
    </row>
    <row r="159" spans="1:64" x14ac:dyDescent="0.25">
      <c r="A159" s="3" t="s">
        <v>338</v>
      </c>
      <c r="B159">
        <v>6854690</v>
      </c>
      <c r="C159">
        <v>4734351</v>
      </c>
      <c r="D159">
        <v>2588533</v>
      </c>
      <c r="E159">
        <v>1262539</v>
      </c>
      <c r="F159">
        <v>254077</v>
      </c>
      <c r="G159">
        <v>629203</v>
      </c>
      <c r="H159">
        <v>2120339</v>
      </c>
      <c r="I159">
        <v>73516</v>
      </c>
      <c r="J159">
        <v>66597</v>
      </c>
      <c r="K159">
        <v>13176</v>
      </c>
      <c r="L159">
        <v>12259</v>
      </c>
      <c r="M159">
        <v>3847</v>
      </c>
      <c r="N159">
        <v>51430</v>
      </c>
      <c r="O159">
        <v>9943</v>
      </c>
      <c r="P159">
        <v>24105</v>
      </c>
      <c r="Q159">
        <v>3141</v>
      </c>
      <c r="R159">
        <v>14241</v>
      </c>
      <c r="S159">
        <v>0</v>
      </c>
      <c r="T159">
        <v>72761</v>
      </c>
      <c r="U159">
        <v>40895</v>
      </c>
      <c r="V159">
        <v>31866</v>
      </c>
      <c r="W159">
        <v>27674</v>
      </c>
      <c r="X159">
        <v>158269</v>
      </c>
      <c r="Y159">
        <v>225710</v>
      </c>
      <c r="Z159">
        <v>307</v>
      </c>
      <c r="AA159">
        <v>4044</v>
      </c>
      <c r="AB159">
        <v>630051</v>
      </c>
      <c r="AC159">
        <v>780698</v>
      </c>
      <c r="AD159">
        <v>4683565</v>
      </c>
      <c r="AE159">
        <v>2884630</v>
      </c>
      <c r="AF159">
        <v>565894</v>
      </c>
      <c r="AG159">
        <v>40547</v>
      </c>
      <c r="AH159">
        <v>81876</v>
      </c>
      <c r="AI159">
        <v>443471</v>
      </c>
      <c r="AJ159">
        <v>645343</v>
      </c>
      <c r="AK159">
        <v>332084</v>
      </c>
      <c r="AL159">
        <v>158128</v>
      </c>
      <c r="AM159">
        <v>155131</v>
      </c>
      <c r="AN159">
        <v>30398</v>
      </c>
      <c r="AO159">
        <v>376903</v>
      </c>
      <c r="AP159">
        <v>41038</v>
      </c>
      <c r="AQ159">
        <v>1225054</v>
      </c>
      <c r="AR159">
        <v>1798935</v>
      </c>
      <c r="AS159">
        <v>1709522</v>
      </c>
      <c r="AT159">
        <v>89413</v>
      </c>
      <c r="AU159">
        <v>3970060</v>
      </c>
      <c r="AV159">
        <v>45.312536445286817</v>
      </c>
      <c r="AW159">
        <v>67.330756148703273</v>
      </c>
      <c r="AX159">
        <v>30.509273418768359</v>
      </c>
      <c r="AY159">
        <v>4784137</v>
      </c>
      <c r="AZ159">
        <v>2663798</v>
      </c>
      <c r="BA159">
        <v>970367</v>
      </c>
      <c r="BB159">
        <v>891299</v>
      </c>
      <c r="BC159">
        <v>203550</v>
      </c>
      <c r="BD159">
        <v>598582</v>
      </c>
      <c r="BE159">
        <v>1899507</v>
      </c>
      <c r="BF159">
        <v>16791</v>
      </c>
      <c r="BG159">
        <v>857782</v>
      </c>
      <c r="BI159">
        <f t="shared" si="8"/>
        <v>1709522</v>
      </c>
      <c r="BJ159">
        <f t="shared" si="9"/>
        <v>3772735.1724487627</v>
      </c>
      <c r="BK159">
        <f t="shared" si="10"/>
        <v>3518658.1724487627</v>
      </c>
      <c r="BL159">
        <f t="shared" si="11"/>
        <v>0.48584486364308621</v>
      </c>
    </row>
    <row r="160" spans="1:64" x14ac:dyDescent="0.25">
      <c r="A160" s="3" t="s">
        <v>339</v>
      </c>
      <c r="B160">
        <v>6982071</v>
      </c>
      <c r="C160">
        <v>4794609</v>
      </c>
      <c r="D160">
        <v>2616850</v>
      </c>
      <c r="E160">
        <v>1277332</v>
      </c>
      <c r="F160">
        <v>260874</v>
      </c>
      <c r="G160">
        <v>639553</v>
      </c>
      <c r="H160">
        <v>2187462</v>
      </c>
      <c r="I160">
        <v>89573</v>
      </c>
      <c r="J160">
        <v>69974</v>
      </c>
      <c r="K160">
        <v>14393</v>
      </c>
      <c r="L160">
        <v>11153</v>
      </c>
      <c r="M160">
        <v>3248</v>
      </c>
      <c r="N160">
        <v>64787</v>
      </c>
      <c r="O160">
        <v>12188</v>
      </c>
      <c r="P160">
        <v>30144</v>
      </c>
      <c r="Q160">
        <v>4187</v>
      </c>
      <c r="R160">
        <v>18268</v>
      </c>
      <c r="S160">
        <v>0</v>
      </c>
      <c r="T160">
        <v>76700</v>
      </c>
      <c r="U160">
        <v>41335</v>
      </c>
      <c r="V160">
        <v>35365</v>
      </c>
      <c r="W160">
        <v>26988</v>
      </c>
      <c r="X160">
        <v>159277</v>
      </c>
      <c r="Y160">
        <v>262731</v>
      </c>
      <c r="Z160">
        <v>311</v>
      </c>
      <c r="AA160">
        <v>4501</v>
      </c>
      <c r="AB160">
        <v>626517</v>
      </c>
      <c r="AC160">
        <v>777309</v>
      </c>
      <c r="AD160">
        <v>4678127</v>
      </c>
      <c r="AE160">
        <v>2944677</v>
      </c>
      <c r="AF160">
        <v>568188</v>
      </c>
      <c r="AG160">
        <v>36775</v>
      </c>
      <c r="AH160">
        <v>83897</v>
      </c>
      <c r="AI160">
        <v>447516</v>
      </c>
      <c r="AJ160">
        <v>682020</v>
      </c>
      <c r="AK160">
        <v>353041</v>
      </c>
      <c r="AL160">
        <v>168609</v>
      </c>
      <c r="AM160">
        <v>160370</v>
      </c>
      <c r="AN160">
        <v>29770</v>
      </c>
      <c r="AO160">
        <v>401994</v>
      </c>
      <c r="AP160">
        <v>38646</v>
      </c>
      <c r="AQ160">
        <v>1224059</v>
      </c>
      <c r="AR160">
        <v>1733450</v>
      </c>
      <c r="AS160">
        <v>1630514</v>
      </c>
      <c r="AT160">
        <v>102936</v>
      </c>
      <c r="AU160">
        <v>4037394</v>
      </c>
      <c r="AV160">
        <v>42.934872475139919</v>
      </c>
      <c r="AW160">
        <v>72.122554367584243</v>
      </c>
      <c r="AX160">
        <v>30.96572674353575</v>
      </c>
      <c r="AY160">
        <v>4909717</v>
      </c>
      <c r="AZ160">
        <v>2722255</v>
      </c>
      <c r="BA160">
        <v>988906</v>
      </c>
      <c r="BB160">
        <v>910169</v>
      </c>
      <c r="BC160">
        <v>210333</v>
      </c>
      <c r="BD160">
        <v>612847</v>
      </c>
      <c r="BE160">
        <v>1965040</v>
      </c>
      <c r="BF160">
        <v>17035</v>
      </c>
      <c r="BG160">
        <v>874329</v>
      </c>
      <c r="BI160">
        <f t="shared" si="8"/>
        <v>1630514</v>
      </c>
      <c r="BJ160">
        <f t="shared" si="9"/>
        <v>3797644.9119398165</v>
      </c>
      <c r="BK160">
        <f t="shared" si="10"/>
        <v>3536770.9119398165</v>
      </c>
      <c r="BL160">
        <f t="shared" si="11"/>
        <v>0.46101770247417867</v>
      </c>
    </row>
    <row r="161" spans="1:64" x14ac:dyDescent="0.25">
      <c r="A161" s="3" t="s">
        <v>340</v>
      </c>
      <c r="B161">
        <v>7120149</v>
      </c>
      <c r="C161">
        <v>4855597</v>
      </c>
      <c r="D161">
        <v>2632617</v>
      </c>
      <c r="E161">
        <v>1291363</v>
      </c>
      <c r="F161">
        <v>268479</v>
      </c>
      <c r="G161">
        <v>663137</v>
      </c>
      <c r="H161">
        <v>2264552</v>
      </c>
      <c r="I161">
        <v>102485</v>
      </c>
      <c r="J161">
        <v>67460</v>
      </c>
      <c r="K161">
        <v>15541</v>
      </c>
      <c r="L161">
        <v>11509</v>
      </c>
      <c r="M161">
        <v>4127</v>
      </c>
      <c r="N161">
        <v>76853</v>
      </c>
      <c r="O161">
        <v>12632</v>
      </c>
      <c r="P161">
        <v>38101</v>
      </c>
      <c r="Q161">
        <v>2548</v>
      </c>
      <c r="R161">
        <v>23572</v>
      </c>
      <c r="S161">
        <v>0</v>
      </c>
      <c r="T161">
        <v>77354</v>
      </c>
      <c r="U161">
        <v>44278</v>
      </c>
      <c r="V161">
        <v>33076</v>
      </c>
      <c r="W161">
        <v>25313</v>
      </c>
      <c r="X161">
        <v>156938</v>
      </c>
      <c r="Y161">
        <v>268766</v>
      </c>
      <c r="Z161">
        <v>312</v>
      </c>
      <c r="AA161">
        <v>5034</v>
      </c>
      <c r="AB161">
        <v>662415</v>
      </c>
      <c r="AC161">
        <v>790445</v>
      </c>
      <c r="AD161">
        <v>4742664</v>
      </c>
      <c r="AE161">
        <v>3109431</v>
      </c>
      <c r="AF161">
        <v>584561</v>
      </c>
      <c r="AG161">
        <v>42518</v>
      </c>
      <c r="AH161">
        <v>85897</v>
      </c>
      <c r="AI161">
        <v>456146</v>
      </c>
      <c r="AJ161">
        <v>710826</v>
      </c>
      <c r="AK161">
        <v>368704</v>
      </c>
      <c r="AL161">
        <v>178987</v>
      </c>
      <c r="AM161">
        <v>163135</v>
      </c>
      <c r="AN161">
        <v>30089</v>
      </c>
      <c r="AO161">
        <v>410679</v>
      </c>
      <c r="AP161">
        <v>43234</v>
      </c>
      <c r="AQ161">
        <v>1330042</v>
      </c>
      <c r="AR161">
        <v>1633233</v>
      </c>
      <c r="AS161">
        <v>1527807</v>
      </c>
      <c r="AT161">
        <v>105426</v>
      </c>
      <c r="AU161">
        <v>4010718</v>
      </c>
      <c r="AV161">
        <v>40.721713896071954</v>
      </c>
      <c r="AW161">
        <v>79.314262606566615</v>
      </c>
      <c r="AX161">
        <v>32.298127097425237</v>
      </c>
      <c r="AY161">
        <v>5056644</v>
      </c>
      <c r="AZ161">
        <v>2792092</v>
      </c>
      <c r="BA161">
        <v>1008883</v>
      </c>
      <c r="BB161">
        <v>929142</v>
      </c>
      <c r="BC161">
        <v>217494</v>
      </c>
      <c r="BD161">
        <v>636573</v>
      </c>
      <c r="BE161">
        <v>1947213</v>
      </c>
      <c r="BF161">
        <v>17295</v>
      </c>
      <c r="BG161">
        <v>892221</v>
      </c>
      <c r="BI161">
        <f t="shared" si="8"/>
        <v>1527807</v>
      </c>
      <c r="BJ161">
        <f t="shared" si="9"/>
        <v>3751823.9136476358</v>
      </c>
      <c r="BK161">
        <f t="shared" si="10"/>
        <v>3483344.9136476358</v>
      </c>
      <c r="BL161">
        <f t="shared" si="11"/>
        <v>0.43860342224914339</v>
      </c>
    </row>
    <row r="162" spans="1:64" x14ac:dyDescent="0.25">
      <c r="A162" s="3" t="s">
        <v>341</v>
      </c>
      <c r="B162">
        <v>7283771</v>
      </c>
      <c r="C162">
        <v>4936651</v>
      </c>
      <c r="D162">
        <v>2669605</v>
      </c>
      <c r="E162">
        <v>1308654</v>
      </c>
      <c r="F162">
        <v>275793</v>
      </c>
      <c r="G162">
        <v>682600</v>
      </c>
      <c r="H162">
        <v>2347120</v>
      </c>
      <c r="I162">
        <v>97238</v>
      </c>
      <c r="J162">
        <v>65810</v>
      </c>
      <c r="K162">
        <v>16503</v>
      </c>
      <c r="L162">
        <v>13318</v>
      </c>
      <c r="M162">
        <v>5917</v>
      </c>
      <c r="N162">
        <v>74845</v>
      </c>
      <c r="O162">
        <v>11246</v>
      </c>
      <c r="P162">
        <v>37282</v>
      </c>
      <c r="Q162">
        <v>3291</v>
      </c>
      <c r="R162">
        <v>23026</v>
      </c>
      <c r="S162">
        <v>0</v>
      </c>
      <c r="T162">
        <v>81788</v>
      </c>
      <c r="U162">
        <v>47222</v>
      </c>
      <c r="V162">
        <v>34566</v>
      </c>
      <c r="W162">
        <v>23535</v>
      </c>
      <c r="X162">
        <v>154115</v>
      </c>
      <c r="Y162">
        <v>275475</v>
      </c>
      <c r="Z162">
        <v>314</v>
      </c>
      <c r="AA162">
        <v>5604</v>
      </c>
      <c r="AB162">
        <v>693100</v>
      </c>
      <c r="AC162">
        <v>839558</v>
      </c>
      <c r="AD162">
        <v>4817408</v>
      </c>
      <c r="AE162">
        <v>3251880</v>
      </c>
      <c r="AF162">
        <v>606582</v>
      </c>
      <c r="AG162">
        <v>53463</v>
      </c>
      <c r="AH162">
        <v>88116</v>
      </c>
      <c r="AI162">
        <v>465003</v>
      </c>
      <c r="AJ162">
        <v>748924</v>
      </c>
      <c r="AK162">
        <v>388805</v>
      </c>
      <c r="AL162">
        <v>190168</v>
      </c>
      <c r="AM162">
        <v>169951</v>
      </c>
      <c r="AN162">
        <v>34059</v>
      </c>
      <c r="AO162">
        <v>429080</v>
      </c>
      <c r="AP162">
        <v>39561</v>
      </c>
      <c r="AQ162">
        <v>1393674</v>
      </c>
      <c r="AR162">
        <v>1565528</v>
      </c>
      <c r="AS162">
        <v>1456011</v>
      </c>
      <c r="AT162">
        <v>109517</v>
      </c>
      <c r="AU162">
        <v>4031891</v>
      </c>
      <c r="AV162">
        <v>38.828625769763917</v>
      </c>
      <c r="AW162">
        <v>86.584614619191825</v>
      </c>
      <c r="AX162">
        <v>33.61961598467829</v>
      </c>
      <c r="AY162">
        <v>5205377</v>
      </c>
      <c r="AZ162">
        <v>2858257</v>
      </c>
      <c r="BA162">
        <v>1030355</v>
      </c>
      <c r="BB162">
        <v>949812</v>
      </c>
      <c r="BC162">
        <v>224981</v>
      </c>
      <c r="BD162">
        <v>653109</v>
      </c>
      <c r="BE162">
        <v>1953497</v>
      </c>
      <c r="BF162">
        <v>17557</v>
      </c>
      <c r="BG162">
        <v>911586</v>
      </c>
      <c r="BI162">
        <f t="shared" si="8"/>
        <v>1456011</v>
      </c>
      <c r="BJ162">
        <f t="shared" si="9"/>
        <v>3749839.1229024758</v>
      </c>
      <c r="BK162">
        <f t="shared" si="10"/>
        <v>3474046.1229024758</v>
      </c>
      <c r="BL162">
        <f t="shared" si="11"/>
        <v>0.41911101594228128</v>
      </c>
    </row>
    <row r="163" spans="1:64" x14ac:dyDescent="0.25">
      <c r="A163" s="3" t="s">
        <v>342</v>
      </c>
      <c r="B163">
        <v>7459192</v>
      </c>
      <c r="C163">
        <v>5020448</v>
      </c>
      <c r="D163">
        <v>2712824</v>
      </c>
      <c r="E163">
        <v>1325072</v>
      </c>
      <c r="F163">
        <v>284278</v>
      </c>
      <c r="G163">
        <v>698274</v>
      </c>
      <c r="H163">
        <v>2438744</v>
      </c>
      <c r="I163">
        <v>96723</v>
      </c>
      <c r="J163">
        <v>61132</v>
      </c>
      <c r="K163">
        <v>12418</v>
      </c>
      <c r="L163">
        <v>15272</v>
      </c>
      <c r="M163">
        <v>3928</v>
      </c>
      <c r="N163">
        <v>69308</v>
      </c>
      <c r="O163">
        <v>11189</v>
      </c>
      <c r="P163">
        <v>33740</v>
      </c>
      <c r="Q163">
        <v>3715</v>
      </c>
      <c r="R163">
        <v>20664</v>
      </c>
      <c r="S163">
        <v>0</v>
      </c>
      <c r="T163">
        <v>85177</v>
      </c>
      <c r="U163">
        <v>50197</v>
      </c>
      <c r="V163">
        <v>34980</v>
      </c>
      <c r="W163">
        <v>22369</v>
      </c>
      <c r="X163">
        <v>170467</v>
      </c>
      <c r="Y163">
        <v>280585</v>
      </c>
      <c r="Z163">
        <v>317</v>
      </c>
      <c r="AA163">
        <v>6295</v>
      </c>
      <c r="AB163">
        <v>717799</v>
      </c>
      <c r="AC163">
        <v>896954</v>
      </c>
      <c r="AD163">
        <v>4973185</v>
      </c>
      <c r="AE163">
        <v>3318221</v>
      </c>
      <c r="AF163">
        <v>630042</v>
      </c>
      <c r="AG163">
        <v>60349</v>
      </c>
      <c r="AH163">
        <v>90480</v>
      </c>
      <c r="AI163">
        <v>479213</v>
      </c>
      <c r="AJ163">
        <v>764807</v>
      </c>
      <c r="AK163">
        <v>391682</v>
      </c>
      <c r="AL163">
        <v>198699</v>
      </c>
      <c r="AM163">
        <v>174426</v>
      </c>
      <c r="AN163">
        <v>34848</v>
      </c>
      <c r="AO163">
        <v>428203</v>
      </c>
      <c r="AP163">
        <v>40087</v>
      </c>
      <c r="AQ163">
        <v>1420234</v>
      </c>
      <c r="AR163">
        <v>1654964</v>
      </c>
      <c r="AS163">
        <v>1543237</v>
      </c>
      <c r="AT163">
        <v>111727</v>
      </c>
      <c r="AU163">
        <v>4140971</v>
      </c>
      <c r="AV163">
        <v>39.965602857673836</v>
      </c>
      <c r="AW163">
        <v>84.28272959482986</v>
      </c>
      <c r="AX163">
        <v>33.684100987476832</v>
      </c>
      <c r="AY163">
        <v>5365687</v>
      </c>
      <c r="AZ163">
        <v>2926943</v>
      </c>
      <c r="BA163">
        <v>1052903</v>
      </c>
      <c r="BB163">
        <v>971184</v>
      </c>
      <c r="BC163">
        <v>232715</v>
      </c>
      <c r="BD163">
        <v>670141</v>
      </c>
      <c r="BE163">
        <v>2047466</v>
      </c>
      <c r="BF163">
        <v>17817</v>
      </c>
      <c r="BG163">
        <v>931854</v>
      </c>
      <c r="BI163">
        <f t="shared" si="8"/>
        <v>1543237</v>
      </c>
      <c r="BJ163">
        <f t="shared" si="9"/>
        <v>3861413.0393473632</v>
      </c>
      <c r="BK163">
        <f t="shared" si="10"/>
        <v>3577135.0393473632</v>
      </c>
      <c r="BL163">
        <f t="shared" si="11"/>
        <v>0.43141703710507912</v>
      </c>
    </row>
    <row r="164" spans="1:64" x14ac:dyDescent="0.25">
      <c r="A164" s="3" t="s">
        <v>343</v>
      </c>
      <c r="B164">
        <v>7543461</v>
      </c>
      <c r="C164">
        <v>5097458</v>
      </c>
      <c r="D164">
        <v>2755196</v>
      </c>
      <c r="E164">
        <v>1343028</v>
      </c>
      <c r="F164">
        <v>290589</v>
      </c>
      <c r="G164">
        <v>708645</v>
      </c>
      <c r="H164">
        <v>2446003</v>
      </c>
      <c r="I164">
        <v>102698</v>
      </c>
      <c r="J164">
        <v>69124</v>
      </c>
      <c r="K164">
        <v>13284</v>
      </c>
      <c r="L164">
        <v>16062</v>
      </c>
      <c r="M164">
        <v>3919</v>
      </c>
      <c r="N164">
        <v>74011</v>
      </c>
      <c r="O164">
        <v>9742</v>
      </c>
      <c r="P164">
        <v>36467</v>
      </c>
      <c r="Q164">
        <v>5319</v>
      </c>
      <c r="R164">
        <v>22483</v>
      </c>
      <c r="S164">
        <v>0</v>
      </c>
      <c r="T164">
        <v>91521</v>
      </c>
      <c r="U164">
        <v>53143</v>
      </c>
      <c r="V164">
        <v>38378</v>
      </c>
      <c r="W164">
        <v>24401</v>
      </c>
      <c r="X164">
        <v>175013</v>
      </c>
      <c r="Y164">
        <v>263661</v>
      </c>
      <c r="Z164">
        <v>314</v>
      </c>
      <c r="AA164">
        <v>7193</v>
      </c>
      <c r="AB164">
        <v>694120</v>
      </c>
      <c r="AC164">
        <v>910682</v>
      </c>
      <c r="AD164">
        <v>4994329</v>
      </c>
      <c r="AE164">
        <v>3328656</v>
      </c>
      <c r="AF164">
        <v>660216</v>
      </c>
      <c r="AG164">
        <v>58490</v>
      </c>
      <c r="AH164">
        <v>104439</v>
      </c>
      <c r="AI164">
        <v>497287</v>
      </c>
      <c r="AJ164">
        <v>802882</v>
      </c>
      <c r="AK164">
        <v>412301</v>
      </c>
      <c r="AL164">
        <v>214839</v>
      </c>
      <c r="AM164">
        <v>175742</v>
      </c>
      <c r="AN164">
        <v>35874</v>
      </c>
      <c r="AO164">
        <v>436676</v>
      </c>
      <c r="AP164">
        <v>42167</v>
      </c>
      <c r="AQ164">
        <v>1350841</v>
      </c>
      <c r="AR164">
        <v>1665673</v>
      </c>
      <c r="AS164">
        <v>1553653</v>
      </c>
      <c r="AT164">
        <v>112020</v>
      </c>
      <c r="AU164">
        <v>4214805</v>
      </c>
      <c r="AV164">
        <v>39.519572441265424</v>
      </c>
      <c r="AW164">
        <v>87.838236264619255</v>
      </c>
      <c r="AX164">
        <v>34.713295411726072</v>
      </c>
      <c r="AY164">
        <v>5435707</v>
      </c>
      <c r="AZ164">
        <v>2989704</v>
      </c>
      <c r="BA164">
        <v>1076052</v>
      </c>
      <c r="BB164">
        <v>993128</v>
      </c>
      <c r="BC164">
        <v>240593</v>
      </c>
      <c r="BD164">
        <v>679931</v>
      </c>
      <c r="BE164">
        <v>2107051</v>
      </c>
      <c r="BF164">
        <v>18089</v>
      </c>
      <c r="BG164">
        <v>952382</v>
      </c>
      <c r="BI164">
        <f t="shared" si="8"/>
        <v>1553653</v>
      </c>
      <c r="BJ164">
        <f t="shared" si="9"/>
        <v>3931350.7308538374</v>
      </c>
      <c r="BK164">
        <f t="shared" si="10"/>
        <v>3640761.7308538374</v>
      </c>
      <c r="BL164">
        <f t="shared" si="11"/>
        <v>0.42673844509885978</v>
      </c>
    </row>
    <row r="165" spans="1:64" x14ac:dyDescent="0.25">
      <c r="A165" s="3" t="s">
        <v>344</v>
      </c>
      <c r="B165">
        <v>7649725</v>
      </c>
      <c r="C165">
        <v>5139368</v>
      </c>
      <c r="D165">
        <v>2772640</v>
      </c>
      <c r="E165">
        <v>1358321</v>
      </c>
      <c r="F165">
        <v>298794</v>
      </c>
      <c r="G165">
        <v>709613</v>
      </c>
      <c r="H165">
        <v>2510357</v>
      </c>
      <c r="I165">
        <v>90366</v>
      </c>
      <c r="J165">
        <v>73050</v>
      </c>
      <c r="K165">
        <v>12568</v>
      </c>
      <c r="L165">
        <v>15820</v>
      </c>
      <c r="M165">
        <v>8081</v>
      </c>
      <c r="N165">
        <v>62817</v>
      </c>
      <c r="O165">
        <v>10202</v>
      </c>
      <c r="P165">
        <v>30156</v>
      </c>
      <c r="Q165">
        <v>4183</v>
      </c>
      <c r="R165">
        <v>18276</v>
      </c>
      <c r="S165">
        <v>0</v>
      </c>
      <c r="T165">
        <v>90071</v>
      </c>
      <c r="U165">
        <v>54565</v>
      </c>
      <c r="V165">
        <v>35506</v>
      </c>
      <c r="W165">
        <v>23485</v>
      </c>
      <c r="X165">
        <v>187569</v>
      </c>
      <c r="Y165">
        <v>267804</v>
      </c>
      <c r="Z165">
        <v>318</v>
      </c>
      <c r="AA165">
        <v>8651</v>
      </c>
      <c r="AB165">
        <v>724675</v>
      </c>
      <c r="AC165">
        <v>945082</v>
      </c>
      <c r="AD165">
        <v>5212554</v>
      </c>
      <c r="AE165">
        <v>3425517</v>
      </c>
      <c r="AF165">
        <v>685075</v>
      </c>
      <c r="AG165">
        <v>62972</v>
      </c>
      <c r="AH165">
        <v>106139</v>
      </c>
      <c r="AI165">
        <v>515964</v>
      </c>
      <c r="AJ165">
        <v>806549</v>
      </c>
      <c r="AK165">
        <v>423221</v>
      </c>
      <c r="AL165">
        <v>218787</v>
      </c>
      <c r="AM165">
        <v>164542</v>
      </c>
      <c r="AN165">
        <v>37203</v>
      </c>
      <c r="AO165">
        <v>433874</v>
      </c>
      <c r="AP165">
        <v>42555</v>
      </c>
      <c r="AQ165">
        <v>1420261</v>
      </c>
      <c r="AR165">
        <v>1787037</v>
      </c>
      <c r="AS165">
        <v>1671498</v>
      </c>
      <c r="AT165">
        <v>115539</v>
      </c>
      <c r="AU165">
        <v>4224208</v>
      </c>
      <c r="AV165">
        <v>42.304664893617392</v>
      </c>
      <c r="AW165">
        <v>83.469135881761986</v>
      </c>
      <c r="AX165">
        <v>35.311338224377558</v>
      </c>
      <c r="AY165">
        <v>5581926</v>
      </c>
      <c r="AZ165">
        <v>3071569</v>
      </c>
      <c r="BA165">
        <v>1100883</v>
      </c>
      <c r="BB165">
        <v>1013562</v>
      </c>
      <c r="BC165">
        <v>248442</v>
      </c>
      <c r="BD165">
        <v>708682</v>
      </c>
      <c r="BE165">
        <v>2156409</v>
      </c>
      <c r="BF165">
        <v>18376</v>
      </c>
      <c r="BG165">
        <v>974132</v>
      </c>
      <c r="BI165">
        <f t="shared" si="8"/>
        <v>1671498</v>
      </c>
      <c r="BJ165">
        <f t="shared" si="9"/>
        <v>3951096.1833719262</v>
      </c>
      <c r="BK165">
        <f t="shared" si="10"/>
        <v>3652302.1833719262</v>
      </c>
      <c r="BL165">
        <f t="shared" si="11"/>
        <v>0.45765599780049354</v>
      </c>
    </row>
    <row r="166" spans="1:64" x14ac:dyDescent="0.25">
      <c r="A166" s="3" t="s">
        <v>345</v>
      </c>
      <c r="B166">
        <v>7747728</v>
      </c>
      <c r="C166">
        <v>5190427</v>
      </c>
      <c r="D166">
        <v>2796190</v>
      </c>
      <c r="E166">
        <v>1376799</v>
      </c>
      <c r="F166">
        <v>305975</v>
      </c>
      <c r="G166">
        <v>711463</v>
      </c>
      <c r="H166">
        <v>2557301</v>
      </c>
      <c r="I166">
        <v>96506</v>
      </c>
      <c r="J166">
        <v>66808</v>
      </c>
      <c r="K166">
        <v>11895</v>
      </c>
      <c r="L166">
        <v>14675</v>
      </c>
      <c r="M166">
        <v>4225</v>
      </c>
      <c r="N166">
        <v>82688</v>
      </c>
      <c r="O166">
        <v>9798</v>
      </c>
      <c r="P166">
        <v>42730</v>
      </c>
      <c r="Q166">
        <v>3502</v>
      </c>
      <c r="R166">
        <v>26658</v>
      </c>
      <c r="S166">
        <v>0</v>
      </c>
      <c r="T166">
        <v>93112</v>
      </c>
      <c r="U166">
        <v>56021</v>
      </c>
      <c r="V166">
        <v>37091</v>
      </c>
      <c r="W166">
        <v>20429</v>
      </c>
      <c r="X166">
        <v>197608</v>
      </c>
      <c r="Y166">
        <v>274917</v>
      </c>
      <c r="Z166">
        <v>311</v>
      </c>
      <c r="AA166">
        <v>10112</v>
      </c>
      <c r="AB166">
        <v>736169</v>
      </c>
      <c r="AC166">
        <v>947846</v>
      </c>
      <c r="AD166">
        <v>5346950</v>
      </c>
      <c r="AE166">
        <v>3484737</v>
      </c>
      <c r="AF166">
        <v>717806</v>
      </c>
      <c r="AG166">
        <v>68886</v>
      </c>
      <c r="AH166">
        <v>110639</v>
      </c>
      <c r="AI166">
        <v>538281</v>
      </c>
      <c r="AJ166">
        <v>815047</v>
      </c>
      <c r="AK166">
        <v>425627</v>
      </c>
      <c r="AL166">
        <v>222247</v>
      </c>
      <c r="AM166">
        <v>167173</v>
      </c>
      <c r="AN166">
        <v>38896</v>
      </c>
      <c r="AO166">
        <v>437622</v>
      </c>
      <c r="AP166">
        <v>38470</v>
      </c>
      <c r="AQ166">
        <v>1436896</v>
      </c>
      <c r="AR166">
        <v>1862213</v>
      </c>
      <c r="AS166">
        <v>1744053</v>
      </c>
      <c r="AT166">
        <v>118160</v>
      </c>
      <c r="AU166">
        <v>4262991</v>
      </c>
      <c r="AV166">
        <v>43.683248308158603</v>
      </c>
      <c r="AW166">
        <v>82.313513991650495</v>
      </c>
      <c r="AX166">
        <v>35.957216708143555</v>
      </c>
      <c r="AY166">
        <v>5691116</v>
      </c>
      <c r="AZ166">
        <v>3133815</v>
      </c>
      <c r="BA166">
        <v>1126129</v>
      </c>
      <c r="BB166">
        <v>1034276</v>
      </c>
      <c r="BC166">
        <v>256312</v>
      </c>
      <c r="BD166">
        <v>717098</v>
      </c>
      <c r="BE166">
        <v>2206379</v>
      </c>
      <c r="BF166">
        <v>18674</v>
      </c>
      <c r="BG166">
        <v>995726</v>
      </c>
      <c r="BI166">
        <f t="shared" si="8"/>
        <v>1744053</v>
      </c>
      <c r="BJ166">
        <f t="shared" si="9"/>
        <v>3992498.4234157051</v>
      </c>
      <c r="BK166">
        <f t="shared" si="10"/>
        <v>3686523.4234157051</v>
      </c>
      <c r="BL166">
        <f t="shared" si="11"/>
        <v>0.47308881558226157</v>
      </c>
    </row>
    <row r="167" spans="1:64" x14ac:dyDescent="0.25">
      <c r="A167" s="3" t="s">
        <v>346</v>
      </c>
      <c r="B167">
        <v>7853425</v>
      </c>
      <c r="C167">
        <v>5248409</v>
      </c>
      <c r="D167">
        <v>2828738</v>
      </c>
      <c r="E167">
        <v>1395917</v>
      </c>
      <c r="F167">
        <v>313534</v>
      </c>
      <c r="G167">
        <v>710220</v>
      </c>
      <c r="H167">
        <v>2605016</v>
      </c>
      <c r="I167">
        <v>107016</v>
      </c>
      <c r="J167">
        <v>68688</v>
      </c>
      <c r="K167">
        <v>12514</v>
      </c>
      <c r="L167">
        <v>14413</v>
      </c>
      <c r="M167">
        <v>4794</v>
      </c>
      <c r="N167">
        <v>70885</v>
      </c>
      <c r="O167">
        <v>9326</v>
      </c>
      <c r="P167">
        <v>35913</v>
      </c>
      <c r="Q167">
        <v>3533</v>
      </c>
      <c r="R167">
        <v>22113</v>
      </c>
      <c r="S167">
        <v>0</v>
      </c>
      <c r="T167">
        <v>95597</v>
      </c>
      <c r="U167">
        <v>57497</v>
      </c>
      <c r="V167">
        <v>38100</v>
      </c>
      <c r="W167">
        <v>21043</v>
      </c>
      <c r="X167">
        <v>186046</v>
      </c>
      <c r="Y167">
        <v>277439</v>
      </c>
      <c r="Z167">
        <v>303</v>
      </c>
      <c r="AA167">
        <v>10393</v>
      </c>
      <c r="AB167">
        <v>746326</v>
      </c>
      <c r="AC167">
        <v>989559</v>
      </c>
      <c r="AD167">
        <v>5366743</v>
      </c>
      <c r="AE167">
        <v>3603520</v>
      </c>
      <c r="AF167">
        <v>742619</v>
      </c>
      <c r="AG167">
        <v>69036</v>
      </c>
      <c r="AH167">
        <v>116039</v>
      </c>
      <c r="AI167">
        <v>557544</v>
      </c>
      <c r="AJ167">
        <v>821712</v>
      </c>
      <c r="AK167">
        <v>434910</v>
      </c>
      <c r="AL167">
        <v>223552</v>
      </c>
      <c r="AM167">
        <v>163249</v>
      </c>
      <c r="AN167">
        <v>39870</v>
      </c>
      <c r="AO167">
        <v>434607</v>
      </c>
      <c r="AP167">
        <v>41296</v>
      </c>
      <c r="AQ167">
        <v>1523416</v>
      </c>
      <c r="AR167">
        <v>1763223</v>
      </c>
      <c r="AS167">
        <v>1642361</v>
      </c>
      <c r="AT167">
        <v>120862</v>
      </c>
      <c r="AU167">
        <v>4249905</v>
      </c>
      <c r="AV167">
        <v>41.488525634524798</v>
      </c>
      <c r="AW167">
        <v>88.719949397555865</v>
      </c>
      <c r="AX167">
        <v>36.8085989487424</v>
      </c>
      <c r="AY167">
        <v>5789658</v>
      </c>
      <c r="AZ167">
        <v>3184642</v>
      </c>
      <c r="BA167">
        <v>1150446</v>
      </c>
      <c r="BB167">
        <v>1053266</v>
      </c>
      <c r="BC167">
        <v>264098</v>
      </c>
      <c r="BD167">
        <v>716832</v>
      </c>
      <c r="BE167">
        <v>2186138</v>
      </c>
      <c r="BF167">
        <v>18987</v>
      </c>
      <c r="BG167">
        <v>1016431</v>
      </c>
      <c r="BI167">
        <f t="shared" si="8"/>
        <v>1642361</v>
      </c>
      <c r="BJ167">
        <f t="shared" si="9"/>
        <v>3958590.8992468617</v>
      </c>
      <c r="BK167">
        <f t="shared" si="10"/>
        <v>3645056.8992468617</v>
      </c>
      <c r="BL167">
        <f t="shared" si="11"/>
        <v>0.45057211599065661</v>
      </c>
    </row>
    <row r="168" spans="1:64" x14ac:dyDescent="0.25">
      <c r="A168" s="3" t="s">
        <v>347</v>
      </c>
      <c r="B168">
        <v>8139539</v>
      </c>
      <c r="C168">
        <v>5331604</v>
      </c>
      <c r="D168">
        <v>2872856</v>
      </c>
      <c r="E168">
        <v>1418255</v>
      </c>
      <c r="F168">
        <v>319916</v>
      </c>
      <c r="G168">
        <v>720577</v>
      </c>
      <c r="H168">
        <v>2807935</v>
      </c>
      <c r="I168">
        <v>125714</v>
      </c>
      <c r="J168">
        <v>69301</v>
      </c>
      <c r="K168">
        <v>16023</v>
      </c>
      <c r="L168">
        <v>14516</v>
      </c>
      <c r="M168">
        <v>3374</v>
      </c>
      <c r="N168">
        <v>81169</v>
      </c>
      <c r="O168">
        <v>10478</v>
      </c>
      <c r="P168">
        <v>41102</v>
      </c>
      <c r="Q168">
        <v>4017</v>
      </c>
      <c r="R168">
        <v>25572</v>
      </c>
      <c r="S168">
        <v>0</v>
      </c>
      <c r="T168">
        <v>102580</v>
      </c>
      <c r="U168">
        <v>60075</v>
      </c>
      <c r="V168">
        <v>42505</v>
      </c>
      <c r="W168">
        <v>20675</v>
      </c>
      <c r="X168">
        <v>214143</v>
      </c>
      <c r="Y168">
        <v>370692</v>
      </c>
      <c r="Z168">
        <v>296</v>
      </c>
      <c r="AA168">
        <v>10799</v>
      </c>
      <c r="AB168">
        <v>739342</v>
      </c>
      <c r="AC168">
        <v>1039311</v>
      </c>
      <c r="AD168">
        <v>5655244</v>
      </c>
      <c r="AE168">
        <v>3589891</v>
      </c>
      <c r="AF168">
        <v>780402</v>
      </c>
      <c r="AG168">
        <v>72207</v>
      </c>
      <c r="AH168">
        <v>127039</v>
      </c>
      <c r="AI168">
        <v>581156</v>
      </c>
      <c r="AJ168">
        <v>864685</v>
      </c>
      <c r="AK168">
        <v>454562</v>
      </c>
      <c r="AL168">
        <v>238234</v>
      </c>
      <c r="AM168">
        <v>171889</v>
      </c>
      <c r="AN168">
        <v>40132</v>
      </c>
      <c r="AO168">
        <v>479653</v>
      </c>
      <c r="AP168">
        <v>39009</v>
      </c>
      <c r="AQ168">
        <v>1386010</v>
      </c>
      <c r="AR168">
        <v>2065353</v>
      </c>
      <c r="AS168">
        <v>1917631</v>
      </c>
      <c r="AT168">
        <v>147722</v>
      </c>
      <c r="AU168">
        <v>4549648</v>
      </c>
      <c r="AV168">
        <v>45.395885343083329</v>
      </c>
      <c r="AW168">
        <v>79.651613564030981</v>
      </c>
      <c r="AX168">
        <v>36.158555167443311</v>
      </c>
      <c r="AY168">
        <v>6050968</v>
      </c>
      <c r="AZ168">
        <v>3243033</v>
      </c>
      <c r="BA168">
        <v>1173994</v>
      </c>
      <c r="BB168">
        <v>1072285</v>
      </c>
      <c r="BC168">
        <v>271961</v>
      </c>
      <c r="BD168">
        <v>724793</v>
      </c>
      <c r="BE168">
        <v>2461077</v>
      </c>
      <c r="BF168">
        <v>19313</v>
      </c>
      <c r="BG168">
        <v>1037023</v>
      </c>
      <c r="BI168">
        <f t="shared" si="8"/>
        <v>1917631</v>
      </c>
      <c r="BJ168">
        <f t="shared" si="9"/>
        <v>4224239.676145399</v>
      </c>
      <c r="BK168">
        <f t="shared" si="10"/>
        <v>3904323.676145399</v>
      </c>
      <c r="BL168">
        <f t="shared" si="11"/>
        <v>0.49115574400665712</v>
      </c>
    </row>
    <row r="169" spans="1:64" x14ac:dyDescent="0.25">
      <c r="A169" s="3" t="s">
        <v>348</v>
      </c>
      <c r="B169">
        <v>8178937</v>
      </c>
      <c r="C169">
        <v>5366688</v>
      </c>
      <c r="D169">
        <v>2892723</v>
      </c>
      <c r="E169">
        <v>1430812</v>
      </c>
      <c r="F169">
        <v>327801</v>
      </c>
      <c r="G169">
        <v>715352</v>
      </c>
      <c r="H169">
        <v>2812249</v>
      </c>
      <c r="I169">
        <v>115339</v>
      </c>
      <c r="J169">
        <v>74757</v>
      </c>
      <c r="K169">
        <v>17734</v>
      </c>
      <c r="L169">
        <v>16069</v>
      </c>
      <c r="M169">
        <v>3349</v>
      </c>
      <c r="N169">
        <v>69882</v>
      </c>
      <c r="O169">
        <v>11646</v>
      </c>
      <c r="P169">
        <v>33539</v>
      </c>
      <c r="Q169">
        <v>4167</v>
      </c>
      <c r="R169">
        <v>20530</v>
      </c>
      <c r="S169">
        <v>0</v>
      </c>
      <c r="T169">
        <v>98623</v>
      </c>
      <c r="U169">
        <v>58505</v>
      </c>
      <c r="V169">
        <v>40118</v>
      </c>
      <c r="W169">
        <v>24088</v>
      </c>
      <c r="X169">
        <v>247091</v>
      </c>
      <c r="Y169">
        <v>374288</v>
      </c>
      <c r="Z169">
        <v>280</v>
      </c>
      <c r="AA169">
        <v>12589</v>
      </c>
      <c r="AB169">
        <v>724905</v>
      </c>
      <c r="AC169">
        <v>1033255</v>
      </c>
      <c r="AD169">
        <v>5845621</v>
      </c>
      <c r="AE169">
        <v>3550572</v>
      </c>
      <c r="AF169">
        <v>810766</v>
      </c>
      <c r="AG169">
        <v>69514</v>
      </c>
      <c r="AH169">
        <v>124039</v>
      </c>
      <c r="AI169">
        <v>617213</v>
      </c>
      <c r="AJ169">
        <v>878671</v>
      </c>
      <c r="AK169">
        <v>461150</v>
      </c>
      <c r="AL169">
        <v>244321</v>
      </c>
      <c r="AM169">
        <v>173199</v>
      </c>
      <c r="AN169">
        <v>41811</v>
      </c>
      <c r="AO169">
        <v>444559</v>
      </c>
      <c r="AP169">
        <v>40329</v>
      </c>
      <c r="AQ169">
        <v>1334436</v>
      </c>
      <c r="AR169">
        <v>2295049</v>
      </c>
      <c r="AS169">
        <v>2137668</v>
      </c>
      <c r="AT169">
        <v>157381</v>
      </c>
      <c r="AU169">
        <v>4628365</v>
      </c>
      <c r="AV169">
        <v>49.586602359598757</v>
      </c>
      <c r="AW169">
        <v>73.61222249434627</v>
      </c>
      <c r="AX169">
        <v>36.501800056334602</v>
      </c>
      <c r="AY169">
        <v>6107219</v>
      </c>
      <c r="AZ169">
        <v>3294970</v>
      </c>
      <c r="BA169">
        <v>1195676</v>
      </c>
      <c r="BB169">
        <v>1089605</v>
      </c>
      <c r="BC169">
        <v>279771</v>
      </c>
      <c r="BD169">
        <v>729918</v>
      </c>
      <c r="BE169">
        <v>2556647</v>
      </c>
      <c r="BF169">
        <v>19667</v>
      </c>
      <c r="BG169">
        <v>1056360</v>
      </c>
      <c r="BI169">
        <f t="shared" si="8"/>
        <v>2137668</v>
      </c>
      <c r="BJ169">
        <f t="shared" si="9"/>
        <v>4310978.9706860194</v>
      </c>
      <c r="BK169">
        <f t="shared" si="10"/>
        <v>3983177.9706860194</v>
      </c>
      <c r="BL169">
        <f t="shared" si="11"/>
        <v>0.53667398638274533</v>
      </c>
    </row>
    <row r="170" spans="1:64" x14ac:dyDescent="0.25">
      <c r="A170" s="3" t="s">
        <v>349</v>
      </c>
      <c r="B170">
        <v>8268490</v>
      </c>
      <c r="C170">
        <v>5416023</v>
      </c>
      <c r="D170">
        <v>2911224</v>
      </c>
      <c r="E170">
        <v>1454038</v>
      </c>
      <c r="F170">
        <v>334714</v>
      </c>
      <c r="G170">
        <v>716047</v>
      </c>
      <c r="H170">
        <v>2852467</v>
      </c>
      <c r="I170">
        <v>112387</v>
      </c>
      <c r="J170">
        <v>80427</v>
      </c>
      <c r="K170">
        <v>18854</v>
      </c>
      <c r="L170">
        <v>16952</v>
      </c>
      <c r="M170">
        <v>2900</v>
      </c>
      <c r="N170">
        <v>80815</v>
      </c>
      <c r="O170">
        <v>10268</v>
      </c>
      <c r="P170">
        <v>40715</v>
      </c>
      <c r="Q170">
        <v>4518</v>
      </c>
      <c r="R170">
        <v>25314</v>
      </c>
      <c r="S170">
        <v>0</v>
      </c>
      <c r="T170">
        <v>98555</v>
      </c>
      <c r="U170">
        <v>56955</v>
      </c>
      <c r="V170">
        <v>41600</v>
      </c>
      <c r="W170">
        <v>23470</v>
      </c>
      <c r="X170">
        <v>264642</v>
      </c>
      <c r="Y170">
        <v>380217</v>
      </c>
      <c r="Z170">
        <v>284</v>
      </c>
      <c r="AA170">
        <v>13947</v>
      </c>
      <c r="AB170">
        <v>739512</v>
      </c>
      <c r="AC170">
        <v>1019505</v>
      </c>
      <c r="AD170">
        <v>6003464</v>
      </c>
      <c r="AE170">
        <v>3595514</v>
      </c>
      <c r="AF170">
        <v>846331</v>
      </c>
      <c r="AG170">
        <v>68654</v>
      </c>
      <c r="AH170">
        <v>120767</v>
      </c>
      <c r="AI170">
        <v>656910</v>
      </c>
      <c r="AJ170">
        <v>902550</v>
      </c>
      <c r="AK170">
        <v>470500</v>
      </c>
      <c r="AL170">
        <v>254864</v>
      </c>
      <c r="AM170">
        <v>177185</v>
      </c>
      <c r="AN170">
        <v>43400</v>
      </c>
      <c r="AO170">
        <v>439233</v>
      </c>
      <c r="AP170">
        <v>39574</v>
      </c>
      <c r="AQ170">
        <v>1324426</v>
      </c>
      <c r="AR170">
        <v>2407950</v>
      </c>
      <c r="AS170">
        <v>2245424</v>
      </c>
      <c r="AT170">
        <v>162526</v>
      </c>
      <c r="AU170">
        <v>4672976</v>
      </c>
      <c r="AV170">
        <v>51.529262715631674</v>
      </c>
      <c r="AW170">
        <v>72.62944136940979</v>
      </c>
      <c r="AX170">
        <v>37.425415652138845</v>
      </c>
      <c r="AY170">
        <v>6190088</v>
      </c>
      <c r="AZ170">
        <v>3337621</v>
      </c>
      <c r="BA170">
        <v>1213667</v>
      </c>
      <c r="BB170">
        <v>1106883</v>
      </c>
      <c r="BC170">
        <v>287455</v>
      </c>
      <c r="BD170">
        <v>729616</v>
      </c>
      <c r="BE170">
        <v>2594574</v>
      </c>
      <c r="BF170">
        <v>20054</v>
      </c>
      <c r="BG170">
        <v>1072584</v>
      </c>
      <c r="BI170">
        <f t="shared" si="8"/>
        <v>2245424</v>
      </c>
      <c r="BJ170">
        <f t="shared" si="9"/>
        <v>4357570.5951617248</v>
      </c>
      <c r="BK170">
        <f t="shared" si="10"/>
        <v>4022856.5951617248</v>
      </c>
      <c r="BL170">
        <f t="shared" si="11"/>
        <v>0.5581665532648028</v>
      </c>
    </row>
    <row r="171" spans="1:64" x14ac:dyDescent="0.25">
      <c r="A171" s="3" t="s">
        <v>350</v>
      </c>
      <c r="B171">
        <v>8395757</v>
      </c>
      <c r="C171">
        <v>5468539</v>
      </c>
      <c r="D171">
        <v>2935496</v>
      </c>
      <c r="E171">
        <v>1476731</v>
      </c>
      <c r="F171">
        <v>341555</v>
      </c>
      <c r="G171">
        <v>714757</v>
      </c>
      <c r="H171">
        <v>2927218</v>
      </c>
      <c r="I171">
        <v>103940</v>
      </c>
      <c r="J171">
        <v>92218</v>
      </c>
      <c r="K171">
        <v>18104</v>
      </c>
      <c r="L171">
        <v>18216</v>
      </c>
      <c r="M171">
        <v>3742</v>
      </c>
      <c r="N171">
        <v>78234</v>
      </c>
      <c r="O171">
        <v>9378</v>
      </c>
      <c r="P171">
        <v>38961</v>
      </c>
      <c r="Q171">
        <v>5750</v>
      </c>
      <c r="R171">
        <v>24145</v>
      </c>
      <c r="S171">
        <v>0</v>
      </c>
      <c r="T171">
        <v>97793</v>
      </c>
      <c r="U171">
        <v>55278</v>
      </c>
      <c r="V171">
        <v>42515</v>
      </c>
      <c r="W171">
        <v>23498</v>
      </c>
      <c r="X171">
        <v>248845</v>
      </c>
      <c r="Y171">
        <v>384997</v>
      </c>
      <c r="Z171">
        <v>270</v>
      </c>
      <c r="AA171">
        <v>14709</v>
      </c>
      <c r="AB171">
        <v>759201</v>
      </c>
      <c r="AC171">
        <v>1083451</v>
      </c>
      <c r="AD171">
        <v>5954128</v>
      </c>
      <c r="AE171">
        <v>3752620</v>
      </c>
      <c r="AF171">
        <v>878036</v>
      </c>
      <c r="AG171">
        <v>72779</v>
      </c>
      <c r="AH171">
        <v>119531</v>
      </c>
      <c r="AI171">
        <v>685726</v>
      </c>
      <c r="AJ171">
        <v>917434</v>
      </c>
      <c r="AK171">
        <v>472674</v>
      </c>
      <c r="AL171">
        <v>263030</v>
      </c>
      <c r="AM171">
        <v>181730</v>
      </c>
      <c r="AN171">
        <v>44548</v>
      </c>
      <c r="AO171">
        <v>445482</v>
      </c>
      <c r="AP171">
        <v>41274</v>
      </c>
      <c r="AQ171">
        <v>1425846</v>
      </c>
      <c r="AR171">
        <v>2201508</v>
      </c>
      <c r="AS171">
        <v>2032679</v>
      </c>
      <c r="AT171">
        <v>168829</v>
      </c>
      <c r="AU171">
        <v>4643137</v>
      </c>
      <c r="AV171">
        <v>47.414237137951957</v>
      </c>
      <c r="AW171">
        <v>81.556348116597263</v>
      </c>
      <c r="AX171">
        <v>38.669320297057048</v>
      </c>
      <c r="AY171">
        <v>6301224</v>
      </c>
      <c r="AZ171">
        <v>3374006</v>
      </c>
      <c r="BA171">
        <v>1230422</v>
      </c>
      <c r="BB171">
        <v>1123311</v>
      </c>
      <c r="BC171">
        <v>294939</v>
      </c>
      <c r="BD171">
        <v>725334</v>
      </c>
      <c r="BE171">
        <v>2548604</v>
      </c>
      <c r="BF171">
        <v>20444</v>
      </c>
      <c r="BG171">
        <v>1087682</v>
      </c>
      <c r="BI171">
        <f t="shared" si="8"/>
        <v>2032679</v>
      </c>
      <c r="BJ171">
        <f t="shared" si="9"/>
        <v>4287064.6512479158</v>
      </c>
      <c r="BK171">
        <f t="shared" si="10"/>
        <v>3945509.6512479158</v>
      </c>
      <c r="BL171">
        <f t="shared" si="11"/>
        <v>0.51518794266720114</v>
      </c>
    </row>
    <row r="172" spans="1:64" x14ac:dyDescent="0.25">
      <c r="A172" s="3" t="s">
        <v>351</v>
      </c>
      <c r="B172">
        <v>8601199</v>
      </c>
      <c r="C172">
        <v>5513361</v>
      </c>
      <c r="D172">
        <v>2956923</v>
      </c>
      <c r="E172">
        <v>1493379</v>
      </c>
      <c r="F172">
        <v>348148</v>
      </c>
      <c r="G172">
        <v>714911</v>
      </c>
      <c r="H172">
        <v>3087838</v>
      </c>
      <c r="I172">
        <v>123998</v>
      </c>
      <c r="J172">
        <v>85530</v>
      </c>
      <c r="K172">
        <v>19201</v>
      </c>
      <c r="L172">
        <v>18117</v>
      </c>
      <c r="M172">
        <v>5073</v>
      </c>
      <c r="N172">
        <v>77913</v>
      </c>
      <c r="O172">
        <v>10173</v>
      </c>
      <c r="P172">
        <v>40325</v>
      </c>
      <c r="Q172">
        <v>2360</v>
      </c>
      <c r="R172">
        <v>25055</v>
      </c>
      <c r="S172">
        <v>0</v>
      </c>
      <c r="T172">
        <v>100233</v>
      </c>
      <c r="U172">
        <v>53216</v>
      </c>
      <c r="V172">
        <v>47017</v>
      </c>
      <c r="W172">
        <v>24955</v>
      </c>
      <c r="X172">
        <v>265538</v>
      </c>
      <c r="Y172">
        <v>492660</v>
      </c>
      <c r="Z172">
        <v>256</v>
      </c>
      <c r="AA172">
        <v>15676</v>
      </c>
      <c r="AB172">
        <v>741486</v>
      </c>
      <c r="AC172">
        <v>1117202</v>
      </c>
      <c r="AD172">
        <v>6255750</v>
      </c>
      <c r="AE172">
        <v>3819054</v>
      </c>
      <c r="AF172">
        <v>892043</v>
      </c>
      <c r="AG172">
        <v>62865</v>
      </c>
      <c r="AH172">
        <v>117138</v>
      </c>
      <c r="AI172">
        <v>712040</v>
      </c>
      <c r="AJ172">
        <v>982938</v>
      </c>
      <c r="AK172">
        <v>520589</v>
      </c>
      <c r="AL172">
        <v>274200</v>
      </c>
      <c r="AM172">
        <v>188149</v>
      </c>
      <c r="AN172">
        <v>49532</v>
      </c>
      <c r="AO172">
        <v>477971</v>
      </c>
      <c r="AP172">
        <v>42784</v>
      </c>
      <c r="AQ172">
        <v>1373786</v>
      </c>
      <c r="AR172">
        <v>2436696</v>
      </c>
      <c r="AS172">
        <v>2241896</v>
      </c>
      <c r="AT172">
        <v>194800</v>
      </c>
      <c r="AU172">
        <v>4782145</v>
      </c>
      <c r="AV172">
        <v>50.954037090268258</v>
      </c>
      <c r="AW172">
        <v>76.947674072795493</v>
      </c>
      <c r="AX172">
        <v>39.207946387150947</v>
      </c>
      <c r="AY172">
        <v>6499096</v>
      </c>
      <c r="AZ172">
        <v>3411258</v>
      </c>
      <c r="BA172">
        <v>1247741</v>
      </c>
      <c r="BB172">
        <v>1139787</v>
      </c>
      <c r="BC172">
        <v>302253</v>
      </c>
      <c r="BD172">
        <v>721477</v>
      </c>
      <c r="BE172">
        <v>2680042</v>
      </c>
      <c r="BF172">
        <v>20820</v>
      </c>
      <c r="BG172">
        <v>1102974</v>
      </c>
      <c r="BI172">
        <f t="shared" si="8"/>
        <v>2241896</v>
      </c>
      <c r="BJ172">
        <f t="shared" si="9"/>
        <v>4399839.7929262035</v>
      </c>
      <c r="BK172">
        <f t="shared" si="10"/>
        <v>4051691.7929262035</v>
      </c>
      <c r="BL172">
        <f t="shared" si="11"/>
        <v>0.55332342995933137</v>
      </c>
    </row>
    <row r="173" spans="1:64" x14ac:dyDescent="0.25">
      <c r="A173" s="3" t="s">
        <v>352</v>
      </c>
      <c r="B173">
        <v>8754638</v>
      </c>
      <c r="C173">
        <v>5566367</v>
      </c>
      <c r="D173">
        <v>2975392</v>
      </c>
      <c r="E173">
        <v>1508576</v>
      </c>
      <c r="F173">
        <v>355483</v>
      </c>
      <c r="G173">
        <v>726916</v>
      </c>
      <c r="H173">
        <v>3188271</v>
      </c>
      <c r="I173">
        <v>124940</v>
      </c>
      <c r="J173">
        <v>81118</v>
      </c>
      <c r="K173">
        <v>16826</v>
      </c>
      <c r="L173">
        <v>18826</v>
      </c>
      <c r="M173">
        <v>5556</v>
      </c>
      <c r="N173">
        <v>75671</v>
      </c>
      <c r="O173">
        <v>12384</v>
      </c>
      <c r="P173">
        <v>37705</v>
      </c>
      <c r="Q173">
        <v>2274</v>
      </c>
      <c r="R173">
        <v>23308</v>
      </c>
      <c r="S173">
        <v>0</v>
      </c>
      <c r="T173">
        <v>98104</v>
      </c>
      <c r="U173">
        <v>53681</v>
      </c>
      <c r="V173">
        <v>44423</v>
      </c>
      <c r="W173">
        <v>26134</v>
      </c>
      <c r="X173">
        <v>321289</v>
      </c>
      <c r="Y173">
        <v>497641</v>
      </c>
      <c r="Z173">
        <v>239</v>
      </c>
      <c r="AA173">
        <v>16057</v>
      </c>
      <c r="AB173">
        <v>772240</v>
      </c>
      <c r="AC173">
        <v>1133630</v>
      </c>
      <c r="AD173">
        <v>6711264</v>
      </c>
      <c r="AE173">
        <v>3799111</v>
      </c>
      <c r="AF173">
        <v>918406</v>
      </c>
      <c r="AG173">
        <v>63593</v>
      </c>
      <c r="AH173">
        <v>117349</v>
      </c>
      <c r="AI173">
        <v>737464</v>
      </c>
      <c r="AJ173">
        <v>1002056</v>
      </c>
      <c r="AK173">
        <v>505739</v>
      </c>
      <c r="AL173">
        <v>278169</v>
      </c>
      <c r="AM173">
        <v>218149</v>
      </c>
      <c r="AN173">
        <v>55308</v>
      </c>
      <c r="AO173">
        <v>477734</v>
      </c>
      <c r="AP173">
        <v>43947</v>
      </c>
      <c r="AQ173">
        <v>1301660</v>
      </c>
      <c r="AR173">
        <v>2912153</v>
      </c>
      <c r="AS173">
        <v>2709357</v>
      </c>
      <c r="AT173">
        <v>202796</v>
      </c>
      <c r="AU173">
        <v>4955527</v>
      </c>
      <c r="AV173">
        <v>58.765753681783671</v>
      </c>
      <c r="AW173">
        <v>65.946480846328399</v>
      </c>
      <c r="AX173">
        <v>38.753946495957983</v>
      </c>
      <c r="AY173">
        <v>6658036</v>
      </c>
      <c r="AZ173">
        <v>3469765</v>
      </c>
      <c r="BA173">
        <v>1264553</v>
      </c>
      <c r="BB173">
        <v>1153536</v>
      </c>
      <c r="BC173">
        <v>309344</v>
      </c>
      <c r="BD173">
        <v>742332</v>
      </c>
      <c r="BE173">
        <v>2858925</v>
      </c>
      <c r="BF173">
        <v>21163</v>
      </c>
      <c r="BG173">
        <v>1117640</v>
      </c>
      <c r="BI173">
        <f t="shared" si="8"/>
        <v>2709357</v>
      </c>
      <c r="BJ173">
        <f t="shared" si="9"/>
        <v>4610435.2114177886</v>
      </c>
      <c r="BK173">
        <f t="shared" si="10"/>
        <v>4254952.2114177886</v>
      </c>
      <c r="BL173">
        <f t="shared" si="11"/>
        <v>0.63675380248212421</v>
      </c>
    </row>
    <row r="174" spans="1:64" x14ac:dyDescent="0.25">
      <c r="A174" s="3" t="s">
        <v>353</v>
      </c>
      <c r="B174">
        <v>8864375</v>
      </c>
      <c r="C174">
        <v>5624675</v>
      </c>
      <c r="D174">
        <v>3002850</v>
      </c>
      <c r="E174">
        <v>1517282</v>
      </c>
      <c r="F174">
        <v>363539</v>
      </c>
      <c r="G174">
        <v>741004</v>
      </c>
      <c r="H174">
        <v>3239700</v>
      </c>
      <c r="I174">
        <v>129056</v>
      </c>
      <c r="J174">
        <v>81792</v>
      </c>
      <c r="K174">
        <v>15896</v>
      </c>
      <c r="L174">
        <v>18518</v>
      </c>
      <c r="M174">
        <v>5532</v>
      </c>
      <c r="N174">
        <v>69549</v>
      </c>
      <c r="O174">
        <v>13815</v>
      </c>
      <c r="P174">
        <v>32734</v>
      </c>
      <c r="Q174">
        <v>3006</v>
      </c>
      <c r="R174">
        <v>19994</v>
      </c>
      <c r="S174">
        <v>0</v>
      </c>
      <c r="T174">
        <v>100580</v>
      </c>
      <c r="U174">
        <v>54009</v>
      </c>
      <c r="V174">
        <v>46571</v>
      </c>
      <c r="W174">
        <v>26169</v>
      </c>
      <c r="X174">
        <v>336338</v>
      </c>
      <c r="Y174">
        <v>505161</v>
      </c>
      <c r="Z174">
        <v>232</v>
      </c>
      <c r="AA174">
        <v>15039</v>
      </c>
      <c r="AB174">
        <v>788985</v>
      </c>
      <c r="AC174">
        <v>1146853</v>
      </c>
      <c r="AD174">
        <v>6836391</v>
      </c>
      <c r="AE174">
        <v>3840578</v>
      </c>
      <c r="AF174">
        <v>941146</v>
      </c>
      <c r="AG174">
        <v>67916</v>
      </c>
      <c r="AH174">
        <v>116146</v>
      </c>
      <c r="AI174">
        <v>757084</v>
      </c>
      <c r="AJ174">
        <v>1028256</v>
      </c>
      <c r="AK174">
        <v>509974</v>
      </c>
      <c r="AL174">
        <v>289192</v>
      </c>
      <c r="AM174">
        <v>229090</v>
      </c>
      <c r="AN174">
        <v>57155</v>
      </c>
      <c r="AO174">
        <v>473369</v>
      </c>
      <c r="AP174">
        <v>46928</v>
      </c>
      <c r="AQ174">
        <v>1293724</v>
      </c>
      <c r="AR174">
        <v>2995813</v>
      </c>
      <c r="AS174">
        <v>2784821</v>
      </c>
      <c r="AT174">
        <v>210992</v>
      </c>
      <c r="AU174">
        <v>5023797</v>
      </c>
      <c r="AV174">
        <v>59.632444185865104</v>
      </c>
      <c r="AW174">
        <v>65.738476428710868</v>
      </c>
      <c r="AX174">
        <v>39.201460264989088</v>
      </c>
      <c r="AY174">
        <v>6755732</v>
      </c>
      <c r="AZ174">
        <v>3516032</v>
      </c>
      <c r="BA174">
        <v>1281563</v>
      </c>
      <c r="BB174">
        <v>1167675</v>
      </c>
      <c r="BC174">
        <v>316235</v>
      </c>
      <c r="BD174">
        <v>750559</v>
      </c>
      <c r="BE174">
        <v>2915154</v>
      </c>
      <c r="BF174">
        <v>21490</v>
      </c>
      <c r="BG174">
        <v>1132600</v>
      </c>
      <c r="BI174">
        <f t="shared" si="8"/>
        <v>2784821</v>
      </c>
      <c r="BJ174">
        <f t="shared" si="9"/>
        <v>4669976.282240157</v>
      </c>
      <c r="BK174">
        <f t="shared" si="10"/>
        <v>4306437.282240157</v>
      </c>
      <c r="BL174">
        <f t="shared" si="11"/>
        <v>0.64666470622587813</v>
      </c>
    </row>
    <row r="175" spans="1:64" x14ac:dyDescent="0.25">
      <c r="A175" s="3" t="s">
        <v>354</v>
      </c>
      <c r="B175">
        <v>8985979</v>
      </c>
      <c r="C175">
        <v>5679297</v>
      </c>
      <c r="D175">
        <v>3032658</v>
      </c>
      <c r="E175">
        <v>1526657</v>
      </c>
      <c r="F175">
        <v>372036</v>
      </c>
      <c r="G175">
        <v>747946</v>
      </c>
      <c r="H175">
        <v>3306682</v>
      </c>
      <c r="I175">
        <v>129178</v>
      </c>
      <c r="J175">
        <v>80483</v>
      </c>
      <c r="K175">
        <v>15081</v>
      </c>
      <c r="L175">
        <v>18611</v>
      </c>
      <c r="M175">
        <v>5601</v>
      </c>
      <c r="N175">
        <v>70878</v>
      </c>
      <c r="O175">
        <v>16886</v>
      </c>
      <c r="P175">
        <v>31671</v>
      </c>
      <c r="Q175">
        <v>3036</v>
      </c>
      <c r="R175">
        <v>19285</v>
      </c>
      <c r="S175">
        <v>0</v>
      </c>
      <c r="T175">
        <v>102614</v>
      </c>
      <c r="U175">
        <v>54539</v>
      </c>
      <c r="V175">
        <v>48075</v>
      </c>
      <c r="W175">
        <v>26352</v>
      </c>
      <c r="X175">
        <v>357654</v>
      </c>
      <c r="Y175">
        <v>512466</v>
      </c>
      <c r="Z175">
        <v>221</v>
      </c>
      <c r="AA175">
        <v>14628</v>
      </c>
      <c r="AB175">
        <v>811164</v>
      </c>
      <c r="AC175">
        <v>1161751</v>
      </c>
      <c r="AD175">
        <v>7041264</v>
      </c>
      <c r="AE175">
        <v>3875200</v>
      </c>
      <c r="AF175">
        <v>963518</v>
      </c>
      <c r="AG175">
        <v>68108</v>
      </c>
      <c r="AH175">
        <v>116097</v>
      </c>
      <c r="AI175">
        <v>779313</v>
      </c>
      <c r="AJ175">
        <v>1046045</v>
      </c>
      <c r="AK175">
        <v>514072</v>
      </c>
      <c r="AL175">
        <v>293539</v>
      </c>
      <c r="AM175">
        <v>238434</v>
      </c>
      <c r="AN175">
        <v>68018</v>
      </c>
      <c r="AO175">
        <v>482992</v>
      </c>
      <c r="AP175">
        <v>47763</v>
      </c>
      <c r="AQ175">
        <v>1266864</v>
      </c>
      <c r="AR175">
        <v>3166064</v>
      </c>
      <c r="AS175">
        <v>2945570</v>
      </c>
      <c r="AT175">
        <v>220494</v>
      </c>
      <c r="AU175">
        <v>5110779</v>
      </c>
      <c r="AV175">
        <v>61.948760735223594</v>
      </c>
      <c r="AW175">
        <v>63.47194891422884</v>
      </c>
      <c r="AX175">
        <v>39.320085766858966</v>
      </c>
      <c r="AY175">
        <v>6875953</v>
      </c>
      <c r="AZ175">
        <v>3569271</v>
      </c>
      <c r="BA175">
        <v>1299908</v>
      </c>
      <c r="BB175">
        <v>1182291</v>
      </c>
      <c r="BC175">
        <v>322971</v>
      </c>
      <c r="BD175">
        <v>764101</v>
      </c>
      <c r="BE175">
        <v>3000753</v>
      </c>
      <c r="BF175">
        <v>21797</v>
      </c>
      <c r="BG175">
        <v>1148564</v>
      </c>
      <c r="BI175">
        <f t="shared" si="8"/>
        <v>2945570</v>
      </c>
      <c r="BJ175">
        <f t="shared" si="9"/>
        <v>4754848.9510382917</v>
      </c>
      <c r="BK175">
        <f t="shared" si="10"/>
        <v>4382812.9510382917</v>
      </c>
      <c r="BL175">
        <f t="shared" si="11"/>
        <v>0.67207294331422296</v>
      </c>
    </row>
    <row r="176" spans="1:64" x14ac:dyDescent="0.25">
      <c r="A176" s="3" t="s">
        <v>355</v>
      </c>
      <c r="B176">
        <v>9148880</v>
      </c>
      <c r="C176">
        <v>5804924</v>
      </c>
      <c r="D176">
        <v>3096102</v>
      </c>
      <c r="E176">
        <v>1555118</v>
      </c>
      <c r="F176">
        <v>382179</v>
      </c>
      <c r="G176">
        <v>771525</v>
      </c>
      <c r="H176">
        <v>3343956</v>
      </c>
      <c r="I176">
        <v>133651</v>
      </c>
      <c r="J176">
        <v>85943</v>
      </c>
      <c r="K176">
        <v>16262</v>
      </c>
      <c r="L176">
        <v>18940</v>
      </c>
      <c r="M176">
        <v>3362</v>
      </c>
      <c r="N176">
        <v>68768</v>
      </c>
      <c r="O176">
        <v>14966</v>
      </c>
      <c r="P176">
        <v>31790</v>
      </c>
      <c r="Q176">
        <v>2648</v>
      </c>
      <c r="R176">
        <v>19364</v>
      </c>
      <c r="S176">
        <v>0</v>
      </c>
      <c r="T176">
        <v>109168</v>
      </c>
      <c r="U176">
        <v>55140</v>
      </c>
      <c r="V176">
        <v>54028</v>
      </c>
      <c r="W176">
        <v>27104</v>
      </c>
      <c r="X176">
        <v>275803</v>
      </c>
      <c r="Y176">
        <v>538063</v>
      </c>
      <c r="Z176">
        <v>224</v>
      </c>
      <c r="AA176">
        <v>12817</v>
      </c>
      <c r="AB176">
        <v>805346</v>
      </c>
      <c r="AC176">
        <v>1248505</v>
      </c>
      <c r="AD176">
        <v>6691580</v>
      </c>
      <c r="AE176">
        <v>4169300</v>
      </c>
      <c r="AF176">
        <v>986175</v>
      </c>
      <c r="AG176">
        <v>73768</v>
      </c>
      <c r="AH176">
        <v>116224</v>
      </c>
      <c r="AI176">
        <v>796183</v>
      </c>
      <c r="AJ176">
        <v>1085339</v>
      </c>
      <c r="AK176">
        <v>525461</v>
      </c>
      <c r="AL176">
        <v>307345</v>
      </c>
      <c r="AM176">
        <v>252533</v>
      </c>
      <c r="AN176">
        <v>66301</v>
      </c>
      <c r="AO176">
        <v>522356</v>
      </c>
      <c r="AP176">
        <v>47866</v>
      </c>
      <c r="AQ176">
        <v>1461263</v>
      </c>
      <c r="AR176">
        <v>2522280</v>
      </c>
      <c r="AS176">
        <v>2287678</v>
      </c>
      <c r="AT176">
        <v>234602</v>
      </c>
      <c r="AU176">
        <v>4979580</v>
      </c>
      <c r="AV176">
        <v>50.652468741212274</v>
      </c>
      <c r="AW176">
        <v>82.128615043437904</v>
      </c>
      <c r="AX176">
        <v>41.600171062467936</v>
      </c>
      <c r="AY176">
        <v>6971682</v>
      </c>
      <c r="AZ176">
        <v>3627726</v>
      </c>
      <c r="BA176">
        <v>1319543</v>
      </c>
      <c r="BB176">
        <v>1195895</v>
      </c>
      <c r="BC176">
        <v>329682</v>
      </c>
      <c r="BD176">
        <v>782606</v>
      </c>
      <c r="BE176">
        <v>2802382</v>
      </c>
      <c r="BF176">
        <v>22091</v>
      </c>
      <c r="BG176">
        <v>1165050</v>
      </c>
      <c r="BI176">
        <f t="shared" si="8"/>
        <v>2287678</v>
      </c>
      <c r="BJ176">
        <f t="shared" si="9"/>
        <v>4516419.5484487424</v>
      </c>
      <c r="BK176">
        <f t="shared" si="10"/>
        <v>4134240.5484487424</v>
      </c>
      <c r="BL176">
        <f t="shared" si="11"/>
        <v>0.5533490306601504</v>
      </c>
    </row>
    <row r="177" spans="1:64" x14ac:dyDescent="0.25">
      <c r="A177" s="3" t="s">
        <v>356</v>
      </c>
      <c r="B177">
        <v>9317658</v>
      </c>
      <c r="C177">
        <v>5904036</v>
      </c>
      <c r="D177">
        <v>3154574</v>
      </c>
      <c r="E177">
        <v>1574518</v>
      </c>
      <c r="F177">
        <v>391758</v>
      </c>
      <c r="G177">
        <v>783186</v>
      </c>
      <c r="H177">
        <v>3413622</v>
      </c>
      <c r="I177">
        <v>128805</v>
      </c>
      <c r="J177">
        <v>81972</v>
      </c>
      <c r="K177">
        <v>18334</v>
      </c>
      <c r="L177">
        <v>19578</v>
      </c>
      <c r="M177">
        <v>3658</v>
      </c>
      <c r="N177">
        <v>66367</v>
      </c>
      <c r="O177">
        <v>12295</v>
      </c>
      <c r="P177">
        <v>31319</v>
      </c>
      <c r="Q177">
        <v>3702</v>
      </c>
      <c r="R177">
        <v>19051</v>
      </c>
      <c r="S177">
        <v>0</v>
      </c>
      <c r="T177">
        <v>110363</v>
      </c>
      <c r="U177">
        <v>59450</v>
      </c>
      <c r="V177">
        <v>50913</v>
      </c>
      <c r="W177">
        <v>28833</v>
      </c>
      <c r="X177">
        <v>270421</v>
      </c>
      <c r="Y177">
        <v>538954</v>
      </c>
      <c r="Z177">
        <v>215</v>
      </c>
      <c r="AA177">
        <v>12167</v>
      </c>
      <c r="AB177">
        <v>841376</v>
      </c>
      <c r="AC177">
        <v>1292579</v>
      </c>
      <c r="AD177">
        <v>6947813</v>
      </c>
      <c r="AE177">
        <v>4277085</v>
      </c>
      <c r="AF177">
        <v>1011324</v>
      </c>
      <c r="AG177">
        <v>73507</v>
      </c>
      <c r="AH177">
        <v>115753</v>
      </c>
      <c r="AI177">
        <v>822064</v>
      </c>
      <c r="AJ177">
        <v>1115255</v>
      </c>
      <c r="AK177">
        <v>529046</v>
      </c>
      <c r="AL177">
        <v>330501</v>
      </c>
      <c r="AM177">
        <v>255709</v>
      </c>
      <c r="AN177">
        <v>63262</v>
      </c>
      <c r="AO177">
        <v>524786</v>
      </c>
      <c r="AP177">
        <v>48823</v>
      </c>
      <c r="AQ177">
        <v>1513635</v>
      </c>
      <c r="AR177">
        <v>2670728</v>
      </c>
      <c r="AS177">
        <v>2420352</v>
      </c>
      <c r="AT177">
        <v>250376</v>
      </c>
      <c r="AU177">
        <v>5040573</v>
      </c>
      <c r="AV177">
        <v>52.984612397824286</v>
      </c>
      <c r="AW177">
        <v>79.625453301866528</v>
      </c>
      <c r="AX177">
        <v>42.189237802004563</v>
      </c>
      <c r="AY177">
        <v>7114688</v>
      </c>
      <c r="AZ177">
        <v>3701066</v>
      </c>
      <c r="BA177">
        <v>1339164</v>
      </c>
      <c r="BB177">
        <v>1210923</v>
      </c>
      <c r="BC177">
        <v>336328</v>
      </c>
      <c r="BD177">
        <v>814651</v>
      </c>
      <c r="BE177">
        <v>2837603</v>
      </c>
      <c r="BF177">
        <v>22361</v>
      </c>
      <c r="BG177">
        <v>1180706</v>
      </c>
      <c r="BI177">
        <f t="shared" si="8"/>
        <v>2420352</v>
      </c>
      <c r="BJ177">
        <f t="shared" si="9"/>
        <v>4568028.1320683723</v>
      </c>
      <c r="BK177">
        <f t="shared" si="10"/>
        <v>4176270.1320683723</v>
      </c>
      <c r="BL177">
        <f t="shared" si="11"/>
        <v>0.57954871774572625</v>
      </c>
    </row>
    <row r="178" spans="1:64" x14ac:dyDescent="0.25">
      <c r="A178" s="3" t="s">
        <v>357</v>
      </c>
      <c r="B178">
        <v>9467963</v>
      </c>
      <c r="C178">
        <v>5991517</v>
      </c>
      <c r="D178">
        <v>3199843</v>
      </c>
      <c r="E178">
        <v>1590911</v>
      </c>
      <c r="F178">
        <v>399212</v>
      </c>
      <c r="G178">
        <v>801551</v>
      </c>
      <c r="H178">
        <v>3476446</v>
      </c>
      <c r="I178">
        <v>135592</v>
      </c>
      <c r="J178">
        <v>74680</v>
      </c>
      <c r="K178">
        <v>25398</v>
      </c>
      <c r="L178">
        <v>17533</v>
      </c>
      <c r="M178">
        <v>3075</v>
      </c>
      <c r="N178">
        <v>64426</v>
      </c>
      <c r="O178">
        <v>15348</v>
      </c>
      <c r="P178">
        <v>26880</v>
      </c>
      <c r="Q178">
        <v>6107</v>
      </c>
      <c r="R178">
        <v>16091</v>
      </c>
      <c r="S178">
        <v>0</v>
      </c>
      <c r="T178">
        <v>116456</v>
      </c>
      <c r="U178">
        <v>63626</v>
      </c>
      <c r="V178">
        <v>52830</v>
      </c>
      <c r="W178">
        <v>28138</v>
      </c>
      <c r="X178">
        <v>266069</v>
      </c>
      <c r="Y178">
        <v>543200</v>
      </c>
      <c r="Z178">
        <v>216</v>
      </c>
      <c r="AA178">
        <v>11478</v>
      </c>
      <c r="AB178">
        <v>877010</v>
      </c>
      <c r="AC178">
        <v>1313175</v>
      </c>
      <c r="AD178">
        <v>7127666</v>
      </c>
      <c r="AE178">
        <v>4343457</v>
      </c>
      <c r="AF178">
        <v>1047566</v>
      </c>
      <c r="AG178">
        <v>77847</v>
      </c>
      <c r="AH178">
        <v>116168</v>
      </c>
      <c r="AI178">
        <v>853551</v>
      </c>
      <c r="AJ178">
        <v>1138667</v>
      </c>
      <c r="AK178">
        <v>545422</v>
      </c>
      <c r="AL178">
        <v>336235</v>
      </c>
      <c r="AM178">
        <v>257010</v>
      </c>
      <c r="AN178">
        <v>66278</v>
      </c>
      <c r="AO178">
        <v>534527</v>
      </c>
      <c r="AP178">
        <v>46307</v>
      </c>
      <c r="AQ178">
        <v>1510112</v>
      </c>
      <c r="AR178">
        <v>2784209</v>
      </c>
      <c r="AS178">
        <v>2516095</v>
      </c>
      <c r="AT178">
        <v>268114</v>
      </c>
      <c r="AU178">
        <v>5124506</v>
      </c>
      <c r="AV178">
        <v>54.331264677757936</v>
      </c>
      <c r="AW178">
        <v>78.522606711288987</v>
      </c>
      <c r="AX178">
        <v>42.66232528418535</v>
      </c>
      <c r="AY178">
        <v>7227531</v>
      </c>
      <c r="AZ178">
        <v>3751085</v>
      </c>
      <c r="BA178">
        <v>1360231</v>
      </c>
      <c r="BB178">
        <v>1226992</v>
      </c>
      <c r="BC178">
        <v>342869</v>
      </c>
      <c r="BD178">
        <v>820993</v>
      </c>
      <c r="BE178">
        <v>2884074</v>
      </c>
      <c r="BF178">
        <v>22621</v>
      </c>
      <c r="BG178">
        <v>1196920</v>
      </c>
      <c r="BI178">
        <f t="shared" si="8"/>
        <v>2516095</v>
      </c>
      <c r="BJ178">
        <f t="shared" si="9"/>
        <v>4631026.0122290803</v>
      </c>
      <c r="BK178">
        <f t="shared" si="10"/>
        <v>4231814.0122290803</v>
      </c>
      <c r="BL178">
        <f t="shared" si="11"/>
        <v>0.5945665364141709</v>
      </c>
    </row>
    <row r="179" spans="1:64" x14ac:dyDescent="0.25">
      <c r="A179" s="3" t="s">
        <v>358</v>
      </c>
      <c r="B179">
        <v>9591775</v>
      </c>
      <c r="C179">
        <v>6070402</v>
      </c>
      <c r="D179">
        <v>3241813</v>
      </c>
      <c r="E179">
        <v>1605944</v>
      </c>
      <c r="F179">
        <v>406121</v>
      </c>
      <c r="G179">
        <v>816524</v>
      </c>
      <c r="H179">
        <v>3521373</v>
      </c>
      <c r="I179">
        <v>133955</v>
      </c>
      <c r="J179">
        <v>78949</v>
      </c>
      <c r="K179">
        <v>26273</v>
      </c>
      <c r="L179">
        <v>16336</v>
      </c>
      <c r="M179">
        <v>3695</v>
      </c>
      <c r="N179">
        <v>62416</v>
      </c>
      <c r="O179">
        <v>13725</v>
      </c>
      <c r="P179">
        <v>26761</v>
      </c>
      <c r="Q179">
        <v>5918</v>
      </c>
      <c r="R179">
        <v>16012</v>
      </c>
      <c r="S179">
        <v>0</v>
      </c>
      <c r="T179">
        <v>121849</v>
      </c>
      <c r="U179">
        <v>68062</v>
      </c>
      <c r="V179">
        <v>53787</v>
      </c>
      <c r="W179">
        <v>27990</v>
      </c>
      <c r="X179">
        <v>245024</v>
      </c>
      <c r="Y179">
        <v>550938</v>
      </c>
      <c r="Z179">
        <v>226</v>
      </c>
      <c r="AA179">
        <v>10912</v>
      </c>
      <c r="AB179">
        <v>890081</v>
      </c>
      <c r="AC179">
        <v>1352729</v>
      </c>
      <c r="AD179">
        <v>7168404</v>
      </c>
      <c r="AE179">
        <v>4427547</v>
      </c>
      <c r="AF179">
        <v>1074802</v>
      </c>
      <c r="AG179">
        <v>80303</v>
      </c>
      <c r="AH179">
        <v>115932</v>
      </c>
      <c r="AI179">
        <v>878567</v>
      </c>
      <c r="AJ179">
        <v>1143547</v>
      </c>
      <c r="AK179">
        <v>546270</v>
      </c>
      <c r="AL179">
        <v>344464</v>
      </c>
      <c r="AM179">
        <v>252813</v>
      </c>
      <c r="AN179">
        <v>70320</v>
      </c>
      <c r="AO179">
        <v>531229</v>
      </c>
      <c r="AP179">
        <v>45149</v>
      </c>
      <c r="AQ179">
        <v>1562500</v>
      </c>
      <c r="AR179">
        <v>2740857</v>
      </c>
      <c r="AS179">
        <v>2460529</v>
      </c>
      <c r="AT179">
        <v>280328</v>
      </c>
      <c r="AU179">
        <v>5164228</v>
      </c>
      <c r="AV179">
        <v>53.073894707711446</v>
      </c>
      <c r="AW179">
        <v>80.936336024337777</v>
      </c>
      <c r="AX179">
        <v>42.956065761836562</v>
      </c>
      <c r="AY179">
        <v>7320177</v>
      </c>
      <c r="AZ179">
        <v>3798804</v>
      </c>
      <c r="BA179">
        <v>1381207</v>
      </c>
      <c r="BB179">
        <v>1243171</v>
      </c>
      <c r="BC179">
        <v>349468</v>
      </c>
      <c r="BD179">
        <v>824958</v>
      </c>
      <c r="BE179">
        <v>2892630</v>
      </c>
      <c r="BF179">
        <v>22877</v>
      </c>
      <c r="BG179">
        <v>1212812</v>
      </c>
      <c r="BI179">
        <f t="shared" si="8"/>
        <v>2460529</v>
      </c>
      <c r="BJ179">
        <f t="shared" si="9"/>
        <v>4636043.7905501854</v>
      </c>
      <c r="BK179">
        <f t="shared" si="10"/>
        <v>4229922.7905501854</v>
      </c>
      <c r="BL179">
        <f t="shared" si="11"/>
        <v>0.58169596038417515</v>
      </c>
    </row>
    <row r="180" spans="1:64" x14ac:dyDescent="0.25">
      <c r="A180" s="3" t="s">
        <v>359</v>
      </c>
      <c r="B180">
        <v>9978108</v>
      </c>
      <c r="C180">
        <v>6180699</v>
      </c>
      <c r="D180">
        <v>3297032</v>
      </c>
      <c r="E180">
        <v>1637331</v>
      </c>
      <c r="F180">
        <v>413067</v>
      </c>
      <c r="G180">
        <v>833268</v>
      </c>
      <c r="H180">
        <v>3797409</v>
      </c>
      <c r="I180">
        <v>145405</v>
      </c>
      <c r="J180">
        <v>82273</v>
      </c>
      <c r="K180">
        <v>21554</v>
      </c>
      <c r="L180">
        <v>15649</v>
      </c>
      <c r="M180">
        <v>4981</v>
      </c>
      <c r="N180">
        <v>64397</v>
      </c>
      <c r="O180">
        <v>13648</v>
      </c>
      <c r="P180">
        <v>27933</v>
      </c>
      <c r="Q180">
        <v>6022</v>
      </c>
      <c r="R180">
        <v>16794</v>
      </c>
      <c r="S180">
        <v>0</v>
      </c>
      <c r="T180">
        <v>133407</v>
      </c>
      <c r="U180">
        <v>72650</v>
      </c>
      <c r="V180">
        <v>60757</v>
      </c>
      <c r="W180">
        <v>30781</v>
      </c>
      <c r="X180">
        <v>230344</v>
      </c>
      <c r="Y180">
        <v>615657</v>
      </c>
      <c r="Z180">
        <v>231</v>
      </c>
      <c r="AA180">
        <v>10627</v>
      </c>
      <c r="AB180">
        <v>895916</v>
      </c>
      <c r="AC180">
        <v>1546187</v>
      </c>
      <c r="AD180">
        <v>7519908</v>
      </c>
      <c r="AE180">
        <v>4651420</v>
      </c>
      <c r="AF180">
        <v>1102799</v>
      </c>
      <c r="AG180">
        <v>85676</v>
      </c>
      <c r="AH180">
        <v>116409</v>
      </c>
      <c r="AI180">
        <v>900714</v>
      </c>
      <c r="AJ180">
        <v>1186962</v>
      </c>
      <c r="AK180">
        <v>568300</v>
      </c>
      <c r="AL180">
        <v>353269</v>
      </c>
      <c r="AM180">
        <v>265393</v>
      </c>
      <c r="AN180">
        <v>76451</v>
      </c>
      <c r="AO180">
        <v>576096</v>
      </c>
      <c r="AP180">
        <v>44371</v>
      </c>
      <c r="AQ180">
        <v>1664741</v>
      </c>
      <c r="AR180">
        <v>2868488</v>
      </c>
      <c r="AS180">
        <v>2559333</v>
      </c>
      <c r="AT180">
        <v>309155</v>
      </c>
      <c r="AU180">
        <v>5326688</v>
      </c>
      <c r="AV180">
        <v>53.85125337725151</v>
      </c>
      <c r="AW180">
        <v>79.824658851380036</v>
      </c>
      <c r="AX180">
        <v>42.98657929558329</v>
      </c>
      <c r="AY180">
        <v>7650917</v>
      </c>
      <c r="AZ180">
        <v>3853508</v>
      </c>
      <c r="BA180">
        <v>1401762</v>
      </c>
      <c r="BB180">
        <v>1260066</v>
      </c>
      <c r="BC180">
        <v>356735</v>
      </c>
      <c r="BD180">
        <v>834945</v>
      </c>
      <c r="BE180">
        <v>2999497</v>
      </c>
      <c r="BF180">
        <v>23146</v>
      </c>
      <c r="BG180">
        <v>1228696</v>
      </c>
      <c r="BI180">
        <f t="shared" si="8"/>
        <v>2559333</v>
      </c>
      <c r="BJ180">
        <f t="shared" si="9"/>
        <v>4752596.9025655845</v>
      </c>
      <c r="BK180">
        <f t="shared" si="10"/>
        <v>4339529.9025655845</v>
      </c>
      <c r="BL180">
        <f t="shared" si="11"/>
        <v>0.58977194706894176</v>
      </c>
    </row>
    <row r="181" spans="1:64" x14ac:dyDescent="0.25">
      <c r="A181" s="3" t="s">
        <v>360</v>
      </c>
      <c r="B181">
        <v>10384609</v>
      </c>
      <c r="C181">
        <v>6445632</v>
      </c>
      <c r="D181">
        <v>3510165</v>
      </c>
      <c r="E181">
        <v>1657681</v>
      </c>
      <c r="F181">
        <v>422672</v>
      </c>
      <c r="G181">
        <v>855114</v>
      </c>
      <c r="H181">
        <v>3938977</v>
      </c>
      <c r="I181">
        <v>138197</v>
      </c>
      <c r="J181">
        <v>74379</v>
      </c>
      <c r="K181">
        <v>18622</v>
      </c>
      <c r="L181">
        <v>16461</v>
      </c>
      <c r="M181">
        <v>3744</v>
      </c>
      <c r="N181">
        <v>82449</v>
      </c>
      <c r="O181">
        <v>14686</v>
      </c>
      <c r="P181">
        <v>37140</v>
      </c>
      <c r="Q181">
        <v>7692</v>
      </c>
      <c r="R181">
        <v>22931</v>
      </c>
      <c r="S181">
        <v>0</v>
      </c>
      <c r="T181">
        <v>121774</v>
      </c>
      <c r="U181">
        <v>69121</v>
      </c>
      <c r="V181">
        <v>52653</v>
      </c>
      <c r="W181">
        <v>35128</v>
      </c>
      <c r="X181">
        <v>243434</v>
      </c>
      <c r="Y181">
        <v>623683</v>
      </c>
      <c r="Z181">
        <v>202</v>
      </c>
      <c r="AA181">
        <v>10876</v>
      </c>
      <c r="AB181">
        <v>927042</v>
      </c>
      <c r="AC181">
        <v>1642986</v>
      </c>
      <c r="AD181">
        <v>7802440</v>
      </c>
      <c r="AE181">
        <v>4818620</v>
      </c>
      <c r="AF181">
        <v>1127636</v>
      </c>
      <c r="AG181">
        <v>96147</v>
      </c>
      <c r="AH181">
        <v>115626</v>
      </c>
      <c r="AI181">
        <v>915863</v>
      </c>
      <c r="AJ181">
        <v>1222755</v>
      </c>
      <c r="AK181">
        <v>571690</v>
      </c>
      <c r="AL181">
        <v>373997</v>
      </c>
      <c r="AM181">
        <v>277069</v>
      </c>
      <c r="AN181">
        <v>88918</v>
      </c>
      <c r="AO181">
        <v>577312</v>
      </c>
      <c r="AP181">
        <v>49134</v>
      </c>
      <c r="AQ181">
        <v>1752865</v>
      </c>
      <c r="AR181">
        <v>2983820</v>
      </c>
      <c r="AS181">
        <v>2670653</v>
      </c>
      <c r="AT181">
        <v>313167</v>
      </c>
      <c r="AU181">
        <v>5565989</v>
      </c>
      <c r="AV181">
        <v>53.608082900336861</v>
      </c>
      <c r="AW181">
        <v>78.771220791185968</v>
      </c>
      <c r="AX181">
        <v>42.227741343346366</v>
      </c>
      <c r="AY181">
        <v>7879997</v>
      </c>
      <c r="AZ181">
        <v>3941020</v>
      </c>
      <c r="BA181">
        <v>1430355</v>
      </c>
      <c r="BB181">
        <v>1276959</v>
      </c>
      <c r="BC181">
        <v>364384</v>
      </c>
      <c r="BD181">
        <v>869322</v>
      </c>
      <c r="BE181">
        <v>3061377</v>
      </c>
      <c r="BF181">
        <v>23419</v>
      </c>
      <c r="BG181">
        <v>1244831</v>
      </c>
      <c r="BI181">
        <f t="shared" si="8"/>
        <v>2670653</v>
      </c>
      <c r="BJ181">
        <f t="shared" si="9"/>
        <v>4981810.3082794966</v>
      </c>
      <c r="BK181">
        <f t="shared" si="10"/>
        <v>4559138.3082794966</v>
      </c>
      <c r="BL181">
        <f t="shared" si="11"/>
        <v>0.58578021095566124</v>
      </c>
    </row>
    <row r="182" spans="1:64" x14ac:dyDescent="0.25">
      <c r="A182" s="3" t="s">
        <v>361</v>
      </c>
      <c r="B182">
        <v>10449613</v>
      </c>
      <c r="C182">
        <v>6467900</v>
      </c>
      <c r="D182">
        <v>3496299</v>
      </c>
      <c r="E182">
        <v>1674283</v>
      </c>
      <c r="F182">
        <v>431350</v>
      </c>
      <c r="G182">
        <v>865968</v>
      </c>
      <c r="H182">
        <v>3981713</v>
      </c>
      <c r="I182">
        <v>139884</v>
      </c>
      <c r="J182">
        <v>80721</v>
      </c>
      <c r="K182">
        <v>17113</v>
      </c>
      <c r="L182">
        <v>16718</v>
      </c>
      <c r="M182">
        <v>3524</v>
      </c>
      <c r="N182">
        <v>88980</v>
      </c>
      <c r="O182">
        <v>17526</v>
      </c>
      <c r="P182">
        <v>39716</v>
      </c>
      <c r="Q182">
        <v>7090</v>
      </c>
      <c r="R182">
        <v>24648</v>
      </c>
      <c r="S182">
        <v>0</v>
      </c>
      <c r="T182">
        <v>120052</v>
      </c>
      <c r="U182">
        <v>65660</v>
      </c>
      <c r="V182">
        <v>54392</v>
      </c>
      <c r="W182">
        <v>35023</v>
      </c>
      <c r="X182">
        <v>261289</v>
      </c>
      <c r="Y182">
        <v>627617</v>
      </c>
      <c r="Z182">
        <v>169</v>
      </c>
      <c r="AA182">
        <v>11643</v>
      </c>
      <c r="AB182">
        <v>955263</v>
      </c>
      <c r="AC182">
        <v>1623717</v>
      </c>
      <c r="AD182">
        <v>8015896</v>
      </c>
      <c r="AE182">
        <v>4856301</v>
      </c>
      <c r="AF182">
        <v>1162621</v>
      </c>
      <c r="AG182">
        <v>110059</v>
      </c>
      <c r="AH182">
        <v>115090</v>
      </c>
      <c r="AI182">
        <v>937472</v>
      </c>
      <c r="AJ182">
        <v>1250365</v>
      </c>
      <c r="AK182">
        <v>580685</v>
      </c>
      <c r="AL182">
        <v>390399</v>
      </c>
      <c r="AM182">
        <v>279281</v>
      </c>
      <c r="AN182">
        <v>92560</v>
      </c>
      <c r="AO182">
        <v>581921</v>
      </c>
      <c r="AP182">
        <v>43378</v>
      </c>
      <c r="AQ182">
        <v>1725456</v>
      </c>
      <c r="AR182">
        <v>3159595</v>
      </c>
      <c r="AS182">
        <v>2837245</v>
      </c>
      <c r="AT182">
        <v>322350</v>
      </c>
      <c r="AU182">
        <v>5593312</v>
      </c>
      <c r="AV182">
        <v>56.488806457287644</v>
      </c>
      <c r="AW182">
        <v>76.370111280097419</v>
      </c>
      <c r="AX182">
        <v>43.14056435222944</v>
      </c>
      <c r="AY182">
        <v>7972227</v>
      </c>
      <c r="AZ182">
        <v>3990514</v>
      </c>
      <c r="BA182">
        <v>1446556</v>
      </c>
      <c r="BB182">
        <v>1294549</v>
      </c>
      <c r="BC182">
        <v>372372</v>
      </c>
      <c r="BD182">
        <v>877037</v>
      </c>
      <c r="BE182">
        <v>3115926</v>
      </c>
      <c r="BF182">
        <v>23688</v>
      </c>
      <c r="BG182">
        <v>1260763</v>
      </c>
      <c r="BI182">
        <f t="shared" si="8"/>
        <v>2837245</v>
      </c>
      <c r="BJ182">
        <f t="shared" si="9"/>
        <v>5022667.6361896573</v>
      </c>
      <c r="BK182">
        <f t="shared" si="10"/>
        <v>4591317.6361896573</v>
      </c>
      <c r="BL182">
        <f t="shared" si="11"/>
        <v>0.617958770187513</v>
      </c>
    </row>
    <row r="183" spans="1:64" x14ac:dyDescent="0.25">
      <c r="A183" s="3" t="s">
        <v>362</v>
      </c>
      <c r="B183">
        <v>10495979</v>
      </c>
      <c r="C183">
        <v>6484504</v>
      </c>
      <c r="D183">
        <v>3476758</v>
      </c>
      <c r="E183">
        <v>1698815</v>
      </c>
      <c r="F183">
        <v>440845</v>
      </c>
      <c r="G183">
        <v>868086</v>
      </c>
      <c r="H183">
        <v>4011475</v>
      </c>
      <c r="I183">
        <v>141324</v>
      </c>
      <c r="J183">
        <v>73203</v>
      </c>
      <c r="K183">
        <v>13992</v>
      </c>
      <c r="L183">
        <v>17033</v>
      </c>
      <c r="M183">
        <v>2449</v>
      </c>
      <c r="N183">
        <v>93651</v>
      </c>
      <c r="O183">
        <v>14351</v>
      </c>
      <c r="P183">
        <v>44739</v>
      </c>
      <c r="Q183">
        <v>6564</v>
      </c>
      <c r="R183">
        <v>27997</v>
      </c>
      <c r="S183">
        <v>0</v>
      </c>
      <c r="T183">
        <v>117893</v>
      </c>
      <c r="U183">
        <v>62117</v>
      </c>
      <c r="V183">
        <v>55776</v>
      </c>
      <c r="W183">
        <v>35450</v>
      </c>
      <c r="X183">
        <v>285558</v>
      </c>
      <c r="Y183">
        <v>633029</v>
      </c>
      <c r="Z183">
        <v>165</v>
      </c>
      <c r="AA183">
        <v>12045</v>
      </c>
      <c r="AB183">
        <v>964676</v>
      </c>
      <c r="AC183">
        <v>1621007</v>
      </c>
      <c r="AD183">
        <v>8267099</v>
      </c>
      <c r="AE183">
        <v>4872933</v>
      </c>
      <c r="AF183">
        <v>1181428</v>
      </c>
      <c r="AG183">
        <v>113273</v>
      </c>
      <c r="AH183">
        <v>114688</v>
      </c>
      <c r="AI183">
        <v>953467</v>
      </c>
      <c r="AJ183">
        <v>1252171</v>
      </c>
      <c r="AK183">
        <v>584252</v>
      </c>
      <c r="AL183">
        <v>387529</v>
      </c>
      <c r="AM183">
        <v>280390</v>
      </c>
      <c r="AN183">
        <v>92871</v>
      </c>
      <c r="AO183">
        <v>577571</v>
      </c>
      <c r="AP183">
        <v>42076</v>
      </c>
      <c r="AQ183">
        <v>1726816</v>
      </c>
      <c r="AR183">
        <v>3394166</v>
      </c>
      <c r="AS183">
        <v>3057566</v>
      </c>
      <c r="AT183">
        <v>336600</v>
      </c>
      <c r="AU183">
        <v>5623046</v>
      </c>
      <c r="AV183">
        <v>60.361701826908899</v>
      </c>
      <c r="AW183">
        <v>71.699462247314543</v>
      </c>
      <c r="AX183">
        <v>43.279015613221119</v>
      </c>
      <c r="AY183">
        <v>8046790</v>
      </c>
      <c r="AZ183">
        <v>4035315</v>
      </c>
      <c r="BA183">
        <v>1464328</v>
      </c>
      <c r="BB183">
        <v>1313426</v>
      </c>
      <c r="BC183">
        <v>380719</v>
      </c>
      <c r="BD183">
        <v>876842</v>
      </c>
      <c r="BE183">
        <v>3173857</v>
      </c>
      <c r="BF183">
        <v>23956</v>
      </c>
      <c r="BG183">
        <v>1278267</v>
      </c>
      <c r="BI183">
        <f t="shared" si="8"/>
        <v>3057566</v>
      </c>
      <c r="BJ183">
        <f t="shared" si="9"/>
        <v>5065407.2159326607</v>
      </c>
      <c r="BK183">
        <f t="shared" si="10"/>
        <v>4624562.2159326607</v>
      </c>
      <c r="BL183">
        <f t="shared" si="11"/>
        <v>0.66115793392637145</v>
      </c>
    </row>
    <row r="184" spans="1:64" x14ac:dyDescent="0.25">
      <c r="A184" s="3" t="s">
        <v>363</v>
      </c>
      <c r="B184">
        <v>10591418</v>
      </c>
      <c r="C184">
        <v>6493857</v>
      </c>
      <c r="D184">
        <v>3446477</v>
      </c>
      <c r="E184">
        <v>1721471</v>
      </c>
      <c r="F184">
        <v>449106</v>
      </c>
      <c r="G184">
        <v>876803</v>
      </c>
      <c r="H184">
        <v>4097561</v>
      </c>
      <c r="I184">
        <v>153925</v>
      </c>
      <c r="J184">
        <v>80610</v>
      </c>
      <c r="K184">
        <v>14705</v>
      </c>
      <c r="L184">
        <v>16224</v>
      </c>
      <c r="M184">
        <v>2783</v>
      </c>
      <c r="N184">
        <v>107244</v>
      </c>
      <c r="O184">
        <v>14291</v>
      </c>
      <c r="P184">
        <v>51432</v>
      </c>
      <c r="Q184">
        <v>9170</v>
      </c>
      <c r="R184">
        <v>32351</v>
      </c>
      <c r="S184">
        <v>0</v>
      </c>
      <c r="T184">
        <v>122567</v>
      </c>
      <c r="U184">
        <v>58738</v>
      </c>
      <c r="V184">
        <v>63829</v>
      </c>
      <c r="W184">
        <v>42055</v>
      </c>
      <c r="X184">
        <v>287674</v>
      </c>
      <c r="Y184">
        <v>699734</v>
      </c>
      <c r="Z184">
        <v>166</v>
      </c>
      <c r="AA184">
        <v>11709</v>
      </c>
      <c r="AB184">
        <v>937992</v>
      </c>
      <c r="AC184">
        <v>1620173</v>
      </c>
      <c r="AD184">
        <v>8495858</v>
      </c>
      <c r="AE184">
        <v>4939678</v>
      </c>
      <c r="AF184">
        <v>1197917</v>
      </c>
      <c r="AG184">
        <v>107112</v>
      </c>
      <c r="AH184">
        <v>115490</v>
      </c>
      <c r="AI184">
        <v>975315</v>
      </c>
      <c r="AJ184">
        <v>1284119</v>
      </c>
      <c r="AK184">
        <v>608345</v>
      </c>
      <c r="AL184">
        <v>402431</v>
      </c>
      <c r="AM184">
        <v>273343</v>
      </c>
      <c r="AN184">
        <v>96187</v>
      </c>
      <c r="AO184">
        <v>597901</v>
      </c>
      <c r="AP184">
        <v>38289</v>
      </c>
      <c r="AQ184">
        <v>1725265</v>
      </c>
      <c r="AR184">
        <v>3556180</v>
      </c>
      <c r="AS184">
        <v>3140008</v>
      </c>
      <c r="AT184">
        <v>416172</v>
      </c>
      <c r="AU184">
        <v>5651740</v>
      </c>
      <c r="AV184">
        <v>62.921862349663868</v>
      </c>
      <c r="AW184">
        <v>69.794995603757329</v>
      </c>
      <c r="AX184">
        <v>43.916311060750125</v>
      </c>
      <c r="AY184">
        <v>8165073</v>
      </c>
      <c r="AZ184">
        <v>4067512</v>
      </c>
      <c r="BA184">
        <v>1483259</v>
      </c>
      <c r="BB184">
        <v>1330990</v>
      </c>
      <c r="BC184">
        <v>389373</v>
      </c>
      <c r="BD184">
        <v>863890</v>
      </c>
      <c r="BE184">
        <v>3225395</v>
      </c>
      <c r="BF184">
        <v>24210</v>
      </c>
      <c r="BG184">
        <v>1296944</v>
      </c>
      <c r="BI184">
        <f t="shared" si="8"/>
        <v>3140008</v>
      </c>
      <c r="BJ184">
        <f t="shared" si="9"/>
        <v>4990329.0887205824</v>
      </c>
      <c r="BK184">
        <f t="shared" si="10"/>
        <v>4541223.0887205824</v>
      </c>
      <c r="BL184">
        <f t="shared" si="11"/>
        <v>0.69144544072258896</v>
      </c>
    </row>
    <row r="185" spans="1:64" x14ac:dyDescent="0.25">
      <c r="A185" s="3" t="s">
        <v>364</v>
      </c>
      <c r="B185">
        <v>10619365</v>
      </c>
      <c r="C185">
        <v>6517113</v>
      </c>
      <c r="D185">
        <v>3432410</v>
      </c>
      <c r="E185">
        <v>1744658</v>
      </c>
      <c r="F185">
        <v>458829</v>
      </c>
      <c r="G185">
        <v>881215</v>
      </c>
      <c r="H185">
        <v>4102252</v>
      </c>
      <c r="I185">
        <v>144236</v>
      </c>
      <c r="J185">
        <v>69847</v>
      </c>
      <c r="K185">
        <v>15669</v>
      </c>
      <c r="L185">
        <v>19781</v>
      </c>
      <c r="M185">
        <v>2036</v>
      </c>
      <c r="N185">
        <v>87382</v>
      </c>
      <c r="O185">
        <v>11574</v>
      </c>
      <c r="P185">
        <v>44125</v>
      </c>
      <c r="Q185">
        <v>7046</v>
      </c>
      <c r="R185">
        <v>24637</v>
      </c>
      <c r="S185">
        <v>0</v>
      </c>
      <c r="T185">
        <v>116808</v>
      </c>
      <c r="U185">
        <v>58296</v>
      </c>
      <c r="V185">
        <v>58512</v>
      </c>
      <c r="W185">
        <v>42874</v>
      </c>
      <c r="X185">
        <v>278230</v>
      </c>
      <c r="Y185">
        <v>711776</v>
      </c>
      <c r="Z185">
        <v>162</v>
      </c>
      <c r="AA185">
        <v>11097</v>
      </c>
      <c r="AB185">
        <v>943706</v>
      </c>
      <c r="AC185">
        <v>1658648</v>
      </c>
      <c r="AD185">
        <v>8462660</v>
      </c>
      <c r="AE185">
        <v>5027325</v>
      </c>
      <c r="AF185">
        <v>1222979</v>
      </c>
      <c r="AG185">
        <v>126034</v>
      </c>
      <c r="AH185">
        <v>114943</v>
      </c>
      <c r="AI185">
        <v>982002</v>
      </c>
      <c r="AJ185">
        <v>1316096</v>
      </c>
      <c r="AK185">
        <v>602120</v>
      </c>
      <c r="AL185">
        <v>424819</v>
      </c>
      <c r="AM185">
        <v>289157</v>
      </c>
      <c r="AN185">
        <v>98824</v>
      </c>
      <c r="AO185">
        <v>588308</v>
      </c>
      <c r="AP185">
        <v>42256</v>
      </c>
      <c r="AQ185">
        <v>1758862</v>
      </c>
      <c r="AR185">
        <v>3435335</v>
      </c>
      <c r="AS185">
        <v>3006907</v>
      </c>
      <c r="AT185">
        <v>428428</v>
      </c>
      <c r="AU185">
        <v>5592040</v>
      </c>
      <c r="AV185">
        <v>61.432591410813288</v>
      </c>
      <c r="AW185">
        <v>73.910536917049626</v>
      </c>
      <c r="AX185">
        <v>45.405158153789444</v>
      </c>
      <c r="AY185">
        <v>8328918</v>
      </c>
      <c r="AZ185">
        <v>4226666</v>
      </c>
      <c r="BA185">
        <v>1591105</v>
      </c>
      <c r="BB185">
        <v>1349594</v>
      </c>
      <c r="BC185">
        <v>398230</v>
      </c>
      <c r="BD185">
        <v>887737</v>
      </c>
      <c r="BE185">
        <v>3301593</v>
      </c>
      <c r="BF185">
        <v>24464</v>
      </c>
      <c r="BG185">
        <v>1317862</v>
      </c>
      <c r="BI185">
        <f t="shared" si="8"/>
        <v>3006907</v>
      </c>
      <c r="BJ185">
        <f t="shared" si="9"/>
        <v>4894644.5704888953</v>
      </c>
      <c r="BK185">
        <f t="shared" si="10"/>
        <v>4435815.5704888953</v>
      </c>
      <c r="BL185">
        <f t="shared" si="11"/>
        <v>0.67787015763340053</v>
      </c>
    </row>
    <row r="186" spans="1:64" x14ac:dyDescent="0.25">
      <c r="A186" s="3" t="s">
        <v>365</v>
      </c>
      <c r="B186">
        <v>10652479</v>
      </c>
      <c r="C186">
        <v>6539433</v>
      </c>
      <c r="D186">
        <v>3421035</v>
      </c>
      <c r="E186">
        <v>1760119</v>
      </c>
      <c r="F186">
        <v>469837</v>
      </c>
      <c r="G186">
        <v>888442</v>
      </c>
      <c r="H186">
        <v>4113046</v>
      </c>
      <c r="I186">
        <v>144172</v>
      </c>
      <c r="J186">
        <v>70925</v>
      </c>
      <c r="K186">
        <v>15551</v>
      </c>
      <c r="L186">
        <v>21192</v>
      </c>
      <c r="M186">
        <v>1800</v>
      </c>
      <c r="N186">
        <v>87450</v>
      </c>
      <c r="O186">
        <v>12555</v>
      </c>
      <c r="P186">
        <v>45692</v>
      </c>
      <c r="Q186">
        <v>5292</v>
      </c>
      <c r="R186">
        <v>23911</v>
      </c>
      <c r="S186">
        <v>0</v>
      </c>
      <c r="T186">
        <v>117459</v>
      </c>
      <c r="U186">
        <v>57874</v>
      </c>
      <c r="V186">
        <v>59585</v>
      </c>
      <c r="W186">
        <v>41723</v>
      </c>
      <c r="X186">
        <v>294621</v>
      </c>
      <c r="Y186">
        <v>719576</v>
      </c>
      <c r="Z186">
        <v>159</v>
      </c>
      <c r="AA186">
        <v>11261</v>
      </c>
      <c r="AB186">
        <v>979042</v>
      </c>
      <c r="AC186">
        <v>1608115</v>
      </c>
      <c r="AD186">
        <v>8589251</v>
      </c>
      <c r="AE186">
        <v>5014241</v>
      </c>
      <c r="AF186">
        <v>1242767</v>
      </c>
      <c r="AG186">
        <v>128659</v>
      </c>
      <c r="AH186">
        <v>115278</v>
      </c>
      <c r="AI186">
        <v>998830</v>
      </c>
      <c r="AJ186">
        <v>1336469</v>
      </c>
      <c r="AK186">
        <v>604890</v>
      </c>
      <c r="AL186">
        <v>438658</v>
      </c>
      <c r="AM186">
        <v>292922</v>
      </c>
      <c r="AN186">
        <v>101537</v>
      </c>
      <c r="AO186">
        <v>593497</v>
      </c>
      <c r="AP186">
        <v>37130</v>
      </c>
      <c r="AQ186">
        <v>1702841</v>
      </c>
      <c r="AR186">
        <v>3575010</v>
      </c>
      <c r="AS186">
        <v>3136251</v>
      </c>
      <c r="AT186">
        <v>438759</v>
      </c>
      <c r="AU186">
        <v>5638238</v>
      </c>
      <c r="AV186">
        <v>63.406506696825183</v>
      </c>
      <c r="AW186">
        <v>72.146269089708809</v>
      </c>
      <c r="AX186">
        <v>45.74542894187573</v>
      </c>
      <c r="AY186">
        <v>8382534</v>
      </c>
      <c r="AZ186">
        <v>4269488</v>
      </c>
      <c r="BA186">
        <v>1614407</v>
      </c>
      <c r="BB186">
        <v>1366425</v>
      </c>
      <c r="BC186">
        <v>407257</v>
      </c>
      <c r="BD186">
        <v>881399</v>
      </c>
      <c r="BE186">
        <v>3368293</v>
      </c>
      <c r="BF186">
        <v>24695</v>
      </c>
      <c r="BG186">
        <v>1339992</v>
      </c>
      <c r="BI186">
        <f t="shared" si="8"/>
        <v>3136251</v>
      </c>
      <c r="BJ186">
        <f t="shared" si="9"/>
        <v>4946260.5076097576</v>
      </c>
      <c r="BK186">
        <f t="shared" si="10"/>
        <v>4476423.5076097576</v>
      </c>
      <c r="BL186">
        <f t="shared" si="11"/>
        <v>0.70061534496646416</v>
      </c>
    </row>
    <row r="187" spans="1:64" x14ac:dyDescent="0.25">
      <c r="A187" s="3" t="s">
        <v>366</v>
      </c>
      <c r="B187">
        <v>10765305</v>
      </c>
      <c r="C187">
        <v>6612047</v>
      </c>
      <c r="D187">
        <v>3436970</v>
      </c>
      <c r="E187">
        <v>1785750</v>
      </c>
      <c r="F187">
        <v>480322</v>
      </c>
      <c r="G187">
        <v>909005</v>
      </c>
      <c r="H187">
        <v>4153258</v>
      </c>
      <c r="I187">
        <v>138790</v>
      </c>
      <c r="J187">
        <v>72369</v>
      </c>
      <c r="K187">
        <v>14509</v>
      </c>
      <c r="L187">
        <v>24301</v>
      </c>
      <c r="M187">
        <v>2792</v>
      </c>
      <c r="N187">
        <v>77320</v>
      </c>
      <c r="O187">
        <v>12016</v>
      </c>
      <c r="P187">
        <v>36616</v>
      </c>
      <c r="Q187">
        <v>2886</v>
      </c>
      <c r="R187">
        <v>25802</v>
      </c>
      <c r="S187">
        <v>0</v>
      </c>
      <c r="T187">
        <v>117528</v>
      </c>
      <c r="U187">
        <v>57453</v>
      </c>
      <c r="V187">
        <v>60075</v>
      </c>
      <c r="W187">
        <v>46304</v>
      </c>
      <c r="X187">
        <v>253215</v>
      </c>
      <c r="Y187">
        <v>730834</v>
      </c>
      <c r="Z187">
        <v>157</v>
      </c>
      <c r="AA187">
        <v>9296</v>
      </c>
      <c r="AB187">
        <v>1012945</v>
      </c>
      <c r="AC187">
        <v>1652898</v>
      </c>
      <c r="AD187">
        <v>8306160</v>
      </c>
      <c r="AE187">
        <v>5194375</v>
      </c>
      <c r="AF187">
        <v>1252441</v>
      </c>
      <c r="AG187">
        <v>131811</v>
      </c>
      <c r="AH187">
        <v>115026</v>
      </c>
      <c r="AI187">
        <v>1005604</v>
      </c>
      <c r="AJ187">
        <v>1346388</v>
      </c>
      <c r="AK187">
        <v>596324</v>
      </c>
      <c r="AL187">
        <v>453159</v>
      </c>
      <c r="AM187">
        <v>296905</v>
      </c>
      <c r="AN187">
        <v>102448</v>
      </c>
      <c r="AO187">
        <v>616321</v>
      </c>
      <c r="AP187">
        <v>40934</v>
      </c>
      <c r="AQ187">
        <v>1835843</v>
      </c>
      <c r="AR187">
        <v>3111785</v>
      </c>
      <c r="AS187">
        <v>2654774</v>
      </c>
      <c r="AT187">
        <v>457011</v>
      </c>
      <c r="AU187">
        <v>5570930</v>
      </c>
      <c r="AV187">
        <v>55.857548686170873</v>
      </c>
      <c r="AW187">
        <v>83.515704474052527</v>
      </c>
      <c r="AX187">
        <v>46.649825287192463</v>
      </c>
      <c r="AY187">
        <v>8487185</v>
      </c>
      <c r="AZ187">
        <v>4333927</v>
      </c>
      <c r="BA187">
        <v>1649541</v>
      </c>
      <c r="BB187">
        <v>1384562</v>
      </c>
      <c r="BC187">
        <v>416067</v>
      </c>
      <c r="BD187">
        <v>883757</v>
      </c>
      <c r="BE187">
        <v>3292810</v>
      </c>
      <c r="BF187">
        <v>24912</v>
      </c>
      <c r="BG187">
        <v>1362706</v>
      </c>
      <c r="BI187">
        <f t="shared" si="8"/>
        <v>2654774</v>
      </c>
      <c r="BJ187">
        <f t="shared" si="9"/>
        <v>4752757.7962927418</v>
      </c>
      <c r="BK187">
        <f t="shared" si="10"/>
        <v>4272435.7962927418</v>
      </c>
      <c r="BL187">
        <f t="shared" si="11"/>
        <v>0.62137247382478822</v>
      </c>
    </row>
    <row r="188" spans="1:64" x14ac:dyDescent="0.25">
      <c r="A188" s="3" t="s">
        <v>367</v>
      </c>
      <c r="B188">
        <v>10734099</v>
      </c>
      <c r="C188">
        <v>6649558</v>
      </c>
      <c r="D188">
        <v>3436638</v>
      </c>
      <c r="E188">
        <v>1816047</v>
      </c>
      <c r="F188">
        <v>487059</v>
      </c>
      <c r="G188">
        <v>909813</v>
      </c>
      <c r="H188">
        <v>4084541</v>
      </c>
      <c r="I188">
        <v>159167</v>
      </c>
      <c r="J188">
        <v>74564</v>
      </c>
      <c r="K188">
        <v>14717</v>
      </c>
      <c r="L188">
        <v>26329</v>
      </c>
      <c r="M188">
        <v>2137</v>
      </c>
      <c r="N188">
        <v>79441</v>
      </c>
      <c r="O188">
        <v>13836</v>
      </c>
      <c r="P188">
        <v>37649</v>
      </c>
      <c r="Q188">
        <v>3285</v>
      </c>
      <c r="R188">
        <v>24671</v>
      </c>
      <c r="S188">
        <v>0</v>
      </c>
      <c r="T188">
        <v>123893</v>
      </c>
      <c r="U188">
        <v>56752</v>
      </c>
      <c r="V188">
        <v>67141</v>
      </c>
      <c r="W188">
        <v>37491</v>
      </c>
      <c r="X188">
        <v>274682</v>
      </c>
      <c r="Y188">
        <v>620444</v>
      </c>
      <c r="Z188">
        <v>158</v>
      </c>
      <c r="AA188">
        <v>9723</v>
      </c>
      <c r="AB188">
        <v>967178</v>
      </c>
      <c r="AC188">
        <v>1694617</v>
      </c>
      <c r="AD188">
        <v>8617834</v>
      </c>
      <c r="AE188">
        <v>5221716</v>
      </c>
      <c r="AF188">
        <v>1254454</v>
      </c>
      <c r="AG188">
        <v>116852</v>
      </c>
      <c r="AH188">
        <v>115153</v>
      </c>
      <c r="AI188">
        <v>1022449</v>
      </c>
      <c r="AJ188">
        <v>1359440</v>
      </c>
      <c r="AK188">
        <v>598122</v>
      </c>
      <c r="AL188">
        <v>463042</v>
      </c>
      <c r="AM188">
        <v>298276</v>
      </c>
      <c r="AN188">
        <v>104730</v>
      </c>
      <c r="AO188">
        <v>626310</v>
      </c>
      <c r="AP188">
        <v>38302</v>
      </c>
      <c r="AQ188">
        <v>1838480</v>
      </c>
      <c r="AR188">
        <v>3396118</v>
      </c>
      <c r="AS188">
        <v>2956992</v>
      </c>
      <c r="AT188">
        <v>439126</v>
      </c>
      <c r="AU188">
        <v>5512383</v>
      </c>
      <c r="AV188">
        <v>61.608895820846833</v>
      </c>
      <c r="AW188">
        <v>76.96711865278651</v>
      </c>
      <c r="AX188">
        <v>47.418591947102797</v>
      </c>
      <c r="AY188">
        <v>8456630</v>
      </c>
      <c r="AZ188">
        <v>4372089</v>
      </c>
      <c r="BA188">
        <v>1669880</v>
      </c>
      <c r="BB188">
        <v>1402118</v>
      </c>
      <c r="BC188">
        <v>424727</v>
      </c>
      <c r="BD188">
        <v>875364</v>
      </c>
      <c r="BE188">
        <v>3234914</v>
      </c>
      <c r="BF188">
        <v>25126</v>
      </c>
      <c r="BG188">
        <v>1383765</v>
      </c>
      <c r="BI188">
        <f t="shared" si="8"/>
        <v>2956992</v>
      </c>
      <c r="BJ188">
        <f t="shared" si="9"/>
        <v>4799618.5625508837</v>
      </c>
      <c r="BK188">
        <f t="shared" si="10"/>
        <v>4312559.5625508837</v>
      </c>
      <c r="BL188">
        <f t="shared" si="11"/>
        <v>0.6856698341462294</v>
      </c>
    </row>
    <row r="189" spans="1:64" x14ac:dyDescent="0.25">
      <c r="A189" s="3" t="s">
        <v>368</v>
      </c>
      <c r="B189">
        <v>10779422</v>
      </c>
      <c r="C189">
        <v>6662787</v>
      </c>
      <c r="D189">
        <v>3424829</v>
      </c>
      <c r="E189">
        <v>1841074</v>
      </c>
      <c r="F189">
        <v>500114</v>
      </c>
      <c r="G189">
        <v>896770</v>
      </c>
      <c r="H189">
        <v>4116635</v>
      </c>
      <c r="I189">
        <v>126388</v>
      </c>
      <c r="J189">
        <v>77964</v>
      </c>
      <c r="K189">
        <v>15349</v>
      </c>
      <c r="L189">
        <v>30192</v>
      </c>
      <c r="M189">
        <v>1324</v>
      </c>
      <c r="N189">
        <v>76700</v>
      </c>
      <c r="O189">
        <v>13845</v>
      </c>
      <c r="P189">
        <v>34502</v>
      </c>
      <c r="Q189">
        <v>2873</v>
      </c>
      <c r="R189">
        <v>25480</v>
      </c>
      <c r="S189">
        <v>0</v>
      </c>
      <c r="T189">
        <v>117349</v>
      </c>
      <c r="U189">
        <v>58163</v>
      </c>
      <c r="V189">
        <v>59186</v>
      </c>
      <c r="W189">
        <v>41684</v>
      </c>
      <c r="X189">
        <v>313678</v>
      </c>
      <c r="Y189">
        <v>627532</v>
      </c>
      <c r="Z189">
        <v>156</v>
      </c>
      <c r="AA189">
        <v>11775</v>
      </c>
      <c r="AB189">
        <v>950905</v>
      </c>
      <c r="AC189">
        <v>1725639</v>
      </c>
      <c r="AD189">
        <v>9036432</v>
      </c>
      <c r="AE189">
        <v>5188645</v>
      </c>
      <c r="AF189">
        <v>1276700</v>
      </c>
      <c r="AG189">
        <v>119851</v>
      </c>
      <c r="AH189">
        <v>114860</v>
      </c>
      <c r="AI189">
        <v>1041989</v>
      </c>
      <c r="AJ189">
        <v>1330702</v>
      </c>
      <c r="AK189">
        <v>585511</v>
      </c>
      <c r="AL189">
        <v>440808</v>
      </c>
      <c r="AM189">
        <v>304384</v>
      </c>
      <c r="AN189">
        <v>99439</v>
      </c>
      <c r="AO189">
        <v>587704</v>
      </c>
      <c r="AP189">
        <v>34609</v>
      </c>
      <c r="AQ189">
        <v>1859491</v>
      </c>
      <c r="AR189">
        <v>3847787</v>
      </c>
      <c r="AS189">
        <v>3397923</v>
      </c>
      <c r="AT189">
        <v>449864</v>
      </c>
      <c r="AU189">
        <v>5590777</v>
      </c>
      <c r="AV189">
        <v>68.823832639727073</v>
      </c>
      <c r="AW189">
        <v>67.763682982263063</v>
      </c>
      <c r="AX189">
        <v>46.637563766227949</v>
      </c>
      <c r="AY189">
        <v>8565612</v>
      </c>
      <c r="AZ189">
        <v>4448977</v>
      </c>
      <c r="BA189">
        <v>1697044</v>
      </c>
      <c r="BB189">
        <v>1417540</v>
      </c>
      <c r="BC189">
        <v>433751</v>
      </c>
      <c r="BD189">
        <v>900642</v>
      </c>
      <c r="BE189">
        <v>3376967</v>
      </c>
      <c r="BF189">
        <v>25338</v>
      </c>
      <c r="BG189">
        <v>1404061</v>
      </c>
      <c r="BI189">
        <f t="shared" si="8"/>
        <v>3397923</v>
      </c>
      <c r="BJ189">
        <f t="shared" si="9"/>
        <v>4937131.3245328078</v>
      </c>
      <c r="BK189">
        <f t="shared" si="10"/>
        <v>4437017.3245328078</v>
      </c>
      <c r="BL189">
        <f t="shared" si="11"/>
        <v>0.76581242566092111</v>
      </c>
    </row>
    <row r="190" spans="1:64" x14ac:dyDescent="0.25">
      <c r="A190" s="3" t="s">
        <v>369</v>
      </c>
      <c r="B190">
        <v>10798013</v>
      </c>
      <c r="C190">
        <v>6651136</v>
      </c>
      <c r="D190">
        <v>3407079</v>
      </c>
      <c r="E190">
        <v>1846533</v>
      </c>
      <c r="F190">
        <v>511096</v>
      </c>
      <c r="G190">
        <v>886428</v>
      </c>
      <c r="H190">
        <v>4146877</v>
      </c>
      <c r="I190">
        <v>133193</v>
      </c>
      <c r="J190">
        <v>81294</v>
      </c>
      <c r="K190">
        <v>12599</v>
      </c>
      <c r="L190">
        <v>30081</v>
      </c>
      <c r="M190">
        <v>1430</v>
      </c>
      <c r="N190">
        <v>81002</v>
      </c>
      <c r="O190">
        <v>15866</v>
      </c>
      <c r="P190">
        <v>34726</v>
      </c>
      <c r="Q190">
        <v>4955</v>
      </c>
      <c r="R190">
        <v>25455</v>
      </c>
      <c r="S190">
        <v>0</v>
      </c>
      <c r="T190">
        <v>117062</v>
      </c>
      <c r="U190">
        <v>59677</v>
      </c>
      <c r="V190">
        <v>57385</v>
      </c>
      <c r="W190">
        <v>36958</v>
      </c>
      <c r="X190">
        <v>311831</v>
      </c>
      <c r="Y190">
        <v>639468</v>
      </c>
      <c r="Z190">
        <v>161</v>
      </c>
      <c r="AA190">
        <v>12357</v>
      </c>
      <c r="AB190">
        <v>980610</v>
      </c>
      <c r="AC190">
        <v>1708831</v>
      </c>
      <c r="AD190">
        <v>9019314</v>
      </c>
      <c r="AE190">
        <v>5218632</v>
      </c>
      <c r="AF190">
        <v>1300855</v>
      </c>
      <c r="AG190">
        <v>119437</v>
      </c>
      <c r="AH190">
        <v>115537</v>
      </c>
      <c r="AI190">
        <v>1065881</v>
      </c>
      <c r="AJ190">
        <v>1309833</v>
      </c>
      <c r="AK190">
        <v>569526</v>
      </c>
      <c r="AL190">
        <v>434803</v>
      </c>
      <c r="AM190">
        <v>305503</v>
      </c>
      <c r="AN190">
        <v>105700</v>
      </c>
      <c r="AO190">
        <v>600650</v>
      </c>
      <c r="AP190">
        <v>27402</v>
      </c>
      <c r="AQ190">
        <v>1874192</v>
      </c>
      <c r="AR190">
        <v>3800682</v>
      </c>
      <c r="AS190">
        <v>3355984</v>
      </c>
      <c r="AT190">
        <v>444698</v>
      </c>
      <c r="AU190">
        <v>5579381</v>
      </c>
      <c r="AV190">
        <v>68.120133429444735</v>
      </c>
      <c r="AW190">
        <v>68.689981731751161</v>
      </c>
      <c r="AX190">
        <v>46.791707208330088</v>
      </c>
      <c r="AY190">
        <v>8620084</v>
      </c>
      <c r="AZ190">
        <v>4473207</v>
      </c>
      <c r="BA190">
        <v>1716626</v>
      </c>
      <c r="BB190">
        <v>1432241</v>
      </c>
      <c r="BC190">
        <v>443209</v>
      </c>
      <c r="BD190">
        <v>881131</v>
      </c>
      <c r="BE190">
        <v>3401452</v>
      </c>
      <c r="BF190">
        <v>25584</v>
      </c>
      <c r="BG190">
        <v>1423246</v>
      </c>
      <c r="BI190">
        <f t="shared" si="8"/>
        <v>3355984</v>
      </c>
      <c r="BJ190">
        <f t="shared" si="9"/>
        <v>4926566.9796080953</v>
      </c>
      <c r="BK190">
        <f t="shared" si="10"/>
        <v>4415470.9796080953</v>
      </c>
      <c r="BL190">
        <f t="shared" si="11"/>
        <v>0.76005119623679818</v>
      </c>
    </row>
    <row r="191" spans="1:64" x14ac:dyDescent="0.25">
      <c r="A191" s="3" t="s">
        <v>370</v>
      </c>
      <c r="B191">
        <v>10773160</v>
      </c>
      <c r="C191">
        <v>6568093</v>
      </c>
      <c r="D191">
        <v>3308042</v>
      </c>
      <c r="E191">
        <v>1851657</v>
      </c>
      <c r="F191">
        <v>520359</v>
      </c>
      <c r="G191">
        <v>888035</v>
      </c>
      <c r="H191">
        <v>4205067</v>
      </c>
      <c r="I191">
        <v>145376</v>
      </c>
      <c r="J191">
        <v>84043</v>
      </c>
      <c r="K191">
        <v>13578</v>
      </c>
      <c r="L191">
        <v>31041</v>
      </c>
      <c r="M191">
        <v>1635</v>
      </c>
      <c r="N191">
        <v>96531</v>
      </c>
      <c r="O191">
        <v>14318</v>
      </c>
      <c r="P191">
        <v>42221</v>
      </c>
      <c r="Q191">
        <v>3350</v>
      </c>
      <c r="R191">
        <v>36642</v>
      </c>
      <c r="S191">
        <v>0</v>
      </c>
      <c r="T191">
        <v>118397</v>
      </c>
      <c r="U191">
        <v>61154</v>
      </c>
      <c r="V191">
        <v>57243</v>
      </c>
      <c r="W191">
        <v>35902</v>
      </c>
      <c r="X191">
        <v>327479</v>
      </c>
      <c r="Y191">
        <v>649858</v>
      </c>
      <c r="Z191">
        <v>166</v>
      </c>
      <c r="AA191">
        <v>13606</v>
      </c>
      <c r="AB191">
        <v>995877</v>
      </c>
      <c r="AC191">
        <v>1691578</v>
      </c>
      <c r="AD191">
        <v>9239864</v>
      </c>
      <c r="AE191">
        <v>5256815</v>
      </c>
      <c r="AF191">
        <v>1308215</v>
      </c>
      <c r="AG191">
        <v>107016</v>
      </c>
      <c r="AH191">
        <v>115277</v>
      </c>
      <c r="AI191">
        <v>1085922</v>
      </c>
      <c r="AJ191">
        <v>1280716</v>
      </c>
      <c r="AK191">
        <v>557083</v>
      </c>
      <c r="AL191">
        <v>425172</v>
      </c>
      <c r="AM191">
        <v>298462</v>
      </c>
      <c r="AN191">
        <v>101449</v>
      </c>
      <c r="AO191">
        <v>616179</v>
      </c>
      <c r="AP191">
        <v>31379</v>
      </c>
      <c r="AQ191">
        <v>1918877</v>
      </c>
      <c r="AR191">
        <v>3983049</v>
      </c>
      <c r="AS191">
        <v>3538025</v>
      </c>
      <c r="AT191">
        <v>445024</v>
      </c>
      <c r="AU191">
        <v>5516345</v>
      </c>
      <c r="AV191">
        <v>72.204487899314842</v>
      </c>
      <c r="AW191">
        <v>64.998734462256948</v>
      </c>
      <c r="AX191">
        <v>46.932003359508094</v>
      </c>
      <c r="AY191">
        <v>8718905</v>
      </c>
      <c r="AZ191">
        <v>4513838</v>
      </c>
      <c r="BA191">
        <v>1733448</v>
      </c>
      <c r="BB191">
        <v>1447577</v>
      </c>
      <c r="BC191">
        <v>452350</v>
      </c>
      <c r="BD191">
        <v>880463</v>
      </c>
      <c r="BE191">
        <v>3462090</v>
      </c>
      <c r="BF191">
        <v>25844</v>
      </c>
      <c r="BG191">
        <v>1440170</v>
      </c>
      <c r="BI191">
        <f t="shared" si="8"/>
        <v>3538025</v>
      </c>
      <c r="BJ191">
        <f t="shared" si="9"/>
        <v>4900007.0534861768</v>
      </c>
      <c r="BK191">
        <f t="shared" si="10"/>
        <v>4379648.0534861768</v>
      </c>
      <c r="BL191">
        <f t="shared" si="11"/>
        <v>0.80783317672837907</v>
      </c>
    </row>
    <row r="192" spans="1:64" x14ac:dyDescent="0.25">
      <c r="A192" s="3" t="s">
        <v>371</v>
      </c>
      <c r="B192">
        <v>10752507</v>
      </c>
      <c r="C192">
        <v>6493751</v>
      </c>
      <c r="D192">
        <v>3209584</v>
      </c>
      <c r="E192">
        <v>1864110</v>
      </c>
      <c r="F192">
        <v>525147</v>
      </c>
      <c r="G192">
        <v>894910</v>
      </c>
      <c r="H192">
        <v>4258756</v>
      </c>
      <c r="I192">
        <v>164495</v>
      </c>
      <c r="J192">
        <v>77581</v>
      </c>
      <c r="K192">
        <v>16435</v>
      </c>
      <c r="L192">
        <v>32331</v>
      </c>
      <c r="M192">
        <v>1620</v>
      </c>
      <c r="N192">
        <v>108051</v>
      </c>
      <c r="O192">
        <v>14695</v>
      </c>
      <c r="P192">
        <v>43426</v>
      </c>
      <c r="Q192">
        <v>5112</v>
      </c>
      <c r="R192">
        <v>44818</v>
      </c>
      <c r="S192">
        <v>0</v>
      </c>
      <c r="T192">
        <v>125559</v>
      </c>
      <c r="U192">
        <v>62571</v>
      </c>
      <c r="V192">
        <v>62988</v>
      </c>
      <c r="W192">
        <v>35554</v>
      </c>
      <c r="X192">
        <v>353898</v>
      </c>
      <c r="Y192">
        <v>707348</v>
      </c>
      <c r="Z192">
        <v>175</v>
      </c>
      <c r="AA192">
        <v>14828</v>
      </c>
      <c r="AB192">
        <v>961380</v>
      </c>
      <c r="AC192">
        <v>1659501</v>
      </c>
      <c r="AD192">
        <v>9765831</v>
      </c>
      <c r="AE192">
        <v>5234967</v>
      </c>
      <c r="AF192">
        <v>1313573</v>
      </c>
      <c r="AG192">
        <v>98477</v>
      </c>
      <c r="AH192">
        <v>113984</v>
      </c>
      <c r="AI192">
        <v>1101112</v>
      </c>
      <c r="AJ192">
        <v>1242872</v>
      </c>
      <c r="AK192">
        <v>546966</v>
      </c>
      <c r="AL192">
        <v>405643</v>
      </c>
      <c r="AM192">
        <v>290263</v>
      </c>
      <c r="AN192">
        <v>98120</v>
      </c>
      <c r="AO192">
        <v>649415</v>
      </c>
      <c r="AP192">
        <v>28892</v>
      </c>
      <c r="AQ192">
        <v>1902095</v>
      </c>
      <c r="AR192">
        <v>4530864</v>
      </c>
      <c r="AS192">
        <v>4000417</v>
      </c>
      <c r="AT192">
        <v>530447</v>
      </c>
      <c r="AU192">
        <v>5517540</v>
      </c>
      <c r="AV192">
        <v>82.117461902055652</v>
      </c>
      <c r="AW192">
        <v>56.422913878266954</v>
      </c>
      <c r="AX192">
        <v>46.333064808015514</v>
      </c>
      <c r="AY192">
        <v>8798434</v>
      </c>
      <c r="AZ192">
        <v>4539678</v>
      </c>
      <c r="BA192">
        <v>1748688</v>
      </c>
      <c r="BB192">
        <v>1462539</v>
      </c>
      <c r="BC192">
        <v>461694</v>
      </c>
      <c r="BD192">
        <v>866757</v>
      </c>
      <c r="BE192">
        <v>3563467</v>
      </c>
      <c r="BF192">
        <v>26085</v>
      </c>
      <c r="BG192">
        <v>1456007</v>
      </c>
      <c r="BI192">
        <f t="shared" si="8"/>
        <v>4000417</v>
      </c>
      <c r="BJ192">
        <f t="shared" si="9"/>
        <v>4871578.9642541995</v>
      </c>
      <c r="BK192">
        <f t="shared" si="10"/>
        <v>4346431.9642541995</v>
      </c>
      <c r="BL192">
        <f t="shared" si="11"/>
        <v>0.92039103174744574</v>
      </c>
    </row>
    <row r="193" spans="1:64" x14ac:dyDescent="0.25">
      <c r="A193" s="3" t="s">
        <v>372</v>
      </c>
      <c r="B193">
        <v>10829400</v>
      </c>
      <c r="C193">
        <v>6452966</v>
      </c>
      <c r="D193">
        <v>3145431</v>
      </c>
      <c r="E193">
        <v>1885525</v>
      </c>
      <c r="F193">
        <v>529379</v>
      </c>
      <c r="G193">
        <v>892630</v>
      </c>
      <c r="H193">
        <v>4376434</v>
      </c>
      <c r="I193">
        <v>154598</v>
      </c>
      <c r="J193">
        <v>74167</v>
      </c>
      <c r="K193">
        <v>14978</v>
      </c>
      <c r="L193">
        <v>37900</v>
      </c>
      <c r="M193">
        <v>3211</v>
      </c>
      <c r="N193">
        <v>97079</v>
      </c>
      <c r="O193">
        <v>13853</v>
      </c>
      <c r="P193">
        <v>42011</v>
      </c>
      <c r="Q193">
        <v>7872</v>
      </c>
      <c r="R193">
        <v>33322</v>
      </c>
      <c r="S193">
        <v>21</v>
      </c>
      <c r="T193">
        <v>118789</v>
      </c>
      <c r="U193">
        <v>62757</v>
      </c>
      <c r="V193">
        <v>56032</v>
      </c>
      <c r="W193">
        <v>41861</v>
      </c>
      <c r="X193">
        <v>334622</v>
      </c>
      <c r="Y193">
        <v>715287</v>
      </c>
      <c r="Z193">
        <v>171</v>
      </c>
      <c r="AA193">
        <v>16197</v>
      </c>
      <c r="AB193">
        <v>977573</v>
      </c>
      <c r="AC193">
        <v>1790001</v>
      </c>
      <c r="AD193">
        <v>9968002</v>
      </c>
      <c r="AE193">
        <v>5510088</v>
      </c>
      <c r="AF193">
        <v>1345889</v>
      </c>
      <c r="AG193">
        <v>110434</v>
      </c>
      <c r="AH193">
        <v>114334</v>
      </c>
      <c r="AI193">
        <v>1121121</v>
      </c>
      <c r="AJ193">
        <v>1232427</v>
      </c>
      <c r="AK193">
        <v>541871</v>
      </c>
      <c r="AL193">
        <v>405603</v>
      </c>
      <c r="AM193">
        <v>284953</v>
      </c>
      <c r="AN193">
        <v>96259</v>
      </c>
      <c r="AO193">
        <v>627620</v>
      </c>
      <c r="AP193">
        <v>34543</v>
      </c>
      <c r="AQ193">
        <v>2173350</v>
      </c>
      <c r="AR193">
        <v>4457914</v>
      </c>
      <c r="AS193">
        <v>3914314</v>
      </c>
      <c r="AT193">
        <v>543600</v>
      </c>
      <c r="AU193">
        <v>5319312</v>
      </c>
      <c r="AV193">
        <v>83.806220064496273</v>
      </c>
      <c r="AW193">
        <v>57.836830516715928</v>
      </c>
      <c r="AX193">
        <v>48.470861461168688</v>
      </c>
      <c r="AY193">
        <v>8978751</v>
      </c>
      <c r="AZ193">
        <v>4602317</v>
      </c>
      <c r="BA193">
        <v>1761185</v>
      </c>
      <c r="BB193">
        <v>1476704</v>
      </c>
      <c r="BC193">
        <v>470546</v>
      </c>
      <c r="BD193">
        <v>893882</v>
      </c>
      <c r="BE193">
        <v>3468663</v>
      </c>
      <c r="BF193">
        <v>26321</v>
      </c>
      <c r="BG193">
        <v>1471124</v>
      </c>
      <c r="BI193">
        <f t="shared" si="8"/>
        <v>3914314</v>
      </c>
      <c r="BJ193">
        <f t="shared" si="9"/>
        <v>4670672.411889703</v>
      </c>
      <c r="BK193">
        <f t="shared" si="10"/>
        <v>4141293.411889703</v>
      </c>
      <c r="BL193">
        <f t="shared" si="11"/>
        <v>0.94519117837967181</v>
      </c>
    </row>
    <row r="194" spans="1:64" x14ac:dyDescent="0.25">
      <c r="A194" s="3" t="s">
        <v>373</v>
      </c>
      <c r="B194">
        <v>10809241</v>
      </c>
      <c r="C194">
        <v>6426159</v>
      </c>
      <c r="D194">
        <v>3090628</v>
      </c>
      <c r="E194">
        <v>1896030</v>
      </c>
      <c r="F194">
        <v>538891</v>
      </c>
      <c r="G194">
        <v>900610</v>
      </c>
      <c r="H194">
        <v>4383082</v>
      </c>
      <c r="I194">
        <v>153585</v>
      </c>
      <c r="J194">
        <v>73250</v>
      </c>
      <c r="K194">
        <v>14987</v>
      </c>
      <c r="L194">
        <v>40597</v>
      </c>
      <c r="M194">
        <v>3872</v>
      </c>
      <c r="N194">
        <v>120387</v>
      </c>
      <c r="O194">
        <v>14122</v>
      </c>
      <c r="P194">
        <v>57611</v>
      </c>
      <c r="Q194">
        <v>7727</v>
      </c>
      <c r="R194">
        <v>40878</v>
      </c>
      <c r="S194">
        <v>49</v>
      </c>
      <c r="T194">
        <v>120157</v>
      </c>
      <c r="U194">
        <v>63284</v>
      </c>
      <c r="V194">
        <v>56873</v>
      </c>
      <c r="W194">
        <v>42279</v>
      </c>
      <c r="X194">
        <v>330317</v>
      </c>
      <c r="Y194">
        <v>726010</v>
      </c>
      <c r="Z194">
        <v>162</v>
      </c>
      <c r="AA194">
        <v>17119</v>
      </c>
      <c r="AB194">
        <v>1019494</v>
      </c>
      <c r="AC194">
        <v>1720866</v>
      </c>
      <c r="AD194">
        <v>9945805</v>
      </c>
      <c r="AE194">
        <v>5520984</v>
      </c>
      <c r="AF194">
        <v>1366738</v>
      </c>
      <c r="AG194">
        <v>111996</v>
      </c>
      <c r="AH194">
        <v>115097</v>
      </c>
      <c r="AI194">
        <v>1139645</v>
      </c>
      <c r="AJ194">
        <v>1214014</v>
      </c>
      <c r="AK194">
        <v>530641</v>
      </c>
      <c r="AL194">
        <v>403709</v>
      </c>
      <c r="AM194">
        <v>279664</v>
      </c>
      <c r="AN194">
        <v>98492</v>
      </c>
      <c r="AO194">
        <v>646811</v>
      </c>
      <c r="AP194">
        <v>31419</v>
      </c>
      <c r="AQ194">
        <v>2163510</v>
      </c>
      <c r="AR194">
        <v>4424821</v>
      </c>
      <c r="AS194">
        <v>3876608</v>
      </c>
      <c r="AT194">
        <v>548213</v>
      </c>
      <c r="AU194">
        <v>5288257</v>
      </c>
      <c r="AV194">
        <v>83.672585669748884</v>
      </c>
      <c r="AW194">
        <v>58.324445597497473</v>
      </c>
      <c r="AX194">
        <v>48.801571708972155</v>
      </c>
      <c r="AY194">
        <v>9031402</v>
      </c>
      <c r="AZ194">
        <v>4648320</v>
      </c>
      <c r="BA194">
        <v>1780667</v>
      </c>
      <c r="BB194">
        <v>1494271</v>
      </c>
      <c r="BC194">
        <v>479248</v>
      </c>
      <c r="BD194">
        <v>894134</v>
      </c>
      <c r="BE194">
        <v>3510418</v>
      </c>
      <c r="BF194">
        <v>26547</v>
      </c>
      <c r="BG194">
        <v>1486127</v>
      </c>
      <c r="BI194">
        <f t="shared" si="8"/>
        <v>3876608</v>
      </c>
      <c r="BJ194">
        <f t="shared" si="9"/>
        <v>4633068.2492599897</v>
      </c>
      <c r="BK194">
        <f t="shared" si="10"/>
        <v>4094177.2492599897</v>
      </c>
      <c r="BL194">
        <f t="shared" si="11"/>
        <v>0.94685885929845492</v>
      </c>
    </row>
    <row r="195" spans="1:64" x14ac:dyDescent="0.25">
      <c r="A195" s="3" t="s">
        <v>374</v>
      </c>
      <c r="B195">
        <v>10779853</v>
      </c>
      <c r="C195">
        <v>6385876</v>
      </c>
      <c r="D195">
        <v>3021883</v>
      </c>
      <c r="E195">
        <v>1909304</v>
      </c>
      <c r="F195">
        <v>548139</v>
      </c>
      <c r="G195">
        <v>906550</v>
      </c>
      <c r="H195">
        <v>4393977</v>
      </c>
      <c r="I195">
        <v>151780</v>
      </c>
      <c r="J195">
        <v>74612</v>
      </c>
      <c r="K195">
        <v>15639</v>
      </c>
      <c r="L195">
        <v>44253</v>
      </c>
      <c r="M195">
        <v>3194</v>
      </c>
      <c r="N195">
        <v>115587</v>
      </c>
      <c r="O195">
        <v>14757</v>
      </c>
      <c r="P195">
        <v>52292</v>
      </c>
      <c r="Q195">
        <v>8462</v>
      </c>
      <c r="R195">
        <v>39984</v>
      </c>
      <c r="S195">
        <v>92</v>
      </c>
      <c r="T195">
        <v>121215</v>
      </c>
      <c r="U195">
        <v>63372</v>
      </c>
      <c r="V195">
        <v>57843</v>
      </c>
      <c r="W195">
        <v>41093</v>
      </c>
      <c r="X195">
        <v>329952</v>
      </c>
      <c r="Y195">
        <v>736376</v>
      </c>
      <c r="Z195">
        <v>170</v>
      </c>
      <c r="AA195">
        <v>18891</v>
      </c>
      <c r="AB195">
        <v>1031412</v>
      </c>
      <c r="AC195">
        <v>1709803</v>
      </c>
      <c r="AD195">
        <v>10073470</v>
      </c>
      <c r="AE195">
        <v>5550961</v>
      </c>
      <c r="AF195">
        <v>1379380</v>
      </c>
      <c r="AG195">
        <v>108216</v>
      </c>
      <c r="AH195">
        <v>116104</v>
      </c>
      <c r="AI195">
        <v>1155060</v>
      </c>
      <c r="AJ195">
        <v>1198019</v>
      </c>
      <c r="AK195">
        <v>522740</v>
      </c>
      <c r="AL195">
        <v>404866</v>
      </c>
      <c r="AM195">
        <v>270413</v>
      </c>
      <c r="AN195">
        <v>97055</v>
      </c>
      <c r="AO195">
        <v>655379</v>
      </c>
      <c r="AP195">
        <v>35418</v>
      </c>
      <c r="AQ195">
        <v>2185710</v>
      </c>
      <c r="AR195">
        <v>4522509</v>
      </c>
      <c r="AS195">
        <v>3973482</v>
      </c>
      <c r="AT195">
        <v>549027</v>
      </c>
      <c r="AU195">
        <v>5228892</v>
      </c>
      <c r="AV195">
        <v>86.490774557945429</v>
      </c>
      <c r="AW195">
        <v>56.990456168836637</v>
      </c>
      <c r="AX195">
        <v>49.291486964533206</v>
      </c>
      <c r="AY195">
        <v>9100166</v>
      </c>
      <c r="AZ195">
        <v>4706189</v>
      </c>
      <c r="BA195">
        <v>1797856</v>
      </c>
      <c r="BB195">
        <v>1512897</v>
      </c>
      <c r="BC195">
        <v>487726</v>
      </c>
      <c r="BD195">
        <v>907710</v>
      </c>
      <c r="BE195">
        <v>3549205</v>
      </c>
      <c r="BF195">
        <v>26755</v>
      </c>
      <c r="BG195">
        <v>1501478</v>
      </c>
      <c r="BI195">
        <f t="shared" si="8"/>
        <v>3973482</v>
      </c>
      <c r="BJ195">
        <f t="shared" si="9"/>
        <v>4594110.7826915374</v>
      </c>
      <c r="BK195">
        <f t="shared" si="10"/>
        <v>4045971.7826915374</v>
      </c>
      <c r="BL195">
        <f t="shared" si="11"/>
        <v>0.98208346805540137</v>
      </c>
    </row>
    <row r="196" spans="1:64" x14ac:dyDescent="0.25">
      <c r="A196" s="3" t="s">
        <v>375</v>
      </c>
      <c r="B196">
        <v>10687120</v>
      </c>
      <c r="C196">
        <v>6343988</v>
      </c>
      <c r="D196">
        <v>2955057</v>
      </c>
      <c r="E196">
        <v>1918294</v>
      </c>
      <c r="F196">
        <v>560211</v>
      </c>
      <c r="G196">
        <v>910426</v>
      </c>
      <c r="H196">
        <v>4343132</v>
      </c>
      <c r="I196">
        <v>158671</v>
      </c>
      <c r="J196">
        <v>75991</v>
      </c>
      <c r="K196">
        <v>15791</v>
      </c>
      <c r="L196">
        <v>47346</v>
      </c>
      <c r="M196">
        <v>5057</v>
      </c>
      <c r="N196">
        <v>132173</v>
      </c>
      <c r="O196">
        <v>17044</v>
      </c>
      <c r="P196">
        <v>60589</v>
      </c>
      <c r="Q196">
        <v>8585</v>
      </c>
      <c r="R196">
        <v>45813</v>
      </c>
      <c r="S196">
        <v>142</v>
      </c>
      <c r="T196">
        <v>129577</v>
      </c>
      <c r="U196">
        <v>63836</v>
      </c>
      <c r="V196">
        <v>65741</v>
      </c>
      <c r="W196">
        <v>42164</v>
      </c>
      <c r="X196">
        <v>335563</v>
      </c>
      <c r="Y196">
        <v>661560</v>
      </c>
      <c r="Z196">
        <v>172</v>
      </c>
      <c r="AA196">
        <v>21148</v>
      </c>
      <c r="AB196">
        <v>988942</v>
      </c>
      <c r="AC196">
        <v>1728977</v>
      </c>
      <c r="AD196">
        <v>10484447</v>
      </c>
      <c r="AE196">
        <v>5555795</v>
      </c>
      <c r="AF196">
        <v>1394296</v>
      </c>
      <c r="AG196">
        <v>107106</v>
      </c>
      <c r="AH196">
        <v>118285</v>
      </c>
      <c r="AI196">
        <v>1168905</v>
      </c>
      <c r="AJ196">
        <v>1180053</v>
      </c>
      <c r="AK196">
        <v>517439</v>
      </c>
      <c r="AL196">
        <v>411957</v>
      </c>
      <c r="AM196">
        <v>250657</v>
      </c>
      <c r="AN196">
        <v>100117</v>
      </c>
      <c r="AO196">
        <v>682817</v>
      </c>
      <c r="AP196">
        <v>35344</v>
      </c>
      <c r="AQ196">
        <v>2163168</v>
      </c>
      <c r="AR196">
        <v>4928652</v>
      </c>
      <c r="AS196">
        <v>4369261</v>
      </c>
      <c r="AT196">
        <v>559391</v>
      </c>
      <c r="AU196">
        <v>5131325</v>
      </c>
      <c r="AV196">
        <v>96.050274191227373</v>
      </c>
      <c r="AW196">
        <v>52.23230971199213</v>
      </c>
      <c r="AX196">
        <v>50.169276694779519</v>
      </c>
      <c r="AY196">
        <v>9089258</v>
      </c>
      <c r="AZ196">
        <v>4746126</v>
      </c>
      <c r="BA196">
        <v>1813895</v>
      </c>
      <c r="BB196">
        <v>1532990</v>
      </c>
      <c r="BC196">
        <v>496707</v>
      </c>
      <c r="BD196">
        <v>902534</v>
      </c>
      <c r="BE196">
        <v>3533463</v>
      </c>
      <c r="BF196">
        <v>26973</v>
      </c>
      <c r="BG196">
        <v>1517581</v>
      </c>
      <c r="BI196">
        <f t="shared" si="8"/>
        <v>4369261</v>
      </c>
      <c r="BJ196">
        <f t="shared" si="9"/>
        <v>4548931.3141378425</v>
      </c>
      <c r="BK196">
        <f t="shared" si="10"/>
        <v>3988720.3141378425</v>
      </c>
      <c r="BL196">
        <f t="shared" si="11"/>
        <v>1.0954042038278162</v>
      </c>
    </row>
    <row r="197" spans="1:64" x14ac:dyDescent="0.25">
      <c r="A197" s="3" t="s">
        <v>376</v>
      </c>
      <c r="B197">
        <v>10792531</v>
      </c>
      <c r="C197">
        <v>6360806</v>
      </c>
      <c r="D197">
        <v>2935170</v>
      </c>
      <c r="E197">
        <v>1937929</v>
      </c>
      <c r="F197">
        <v>564930</v>
      </c>
      <c r="G197">
        <v>922777</v>
      </c>
      <c r="H197">
        <v>4431725</v>
      </c>
      <c r="I197">
        <v>152194</v>
      </c>
      <c r="J197">
        <v>82120</v>
      </c>
      <c r="K197">
        <v>13489</v>
      </c>
      <c r="L197">
        <v>47510</v>
      </c>
      <c r="M197">
        <v>3905</v>
      </c>
      <c r="N197">
        <v>118615</v>
      </c>
      <c r="O197">
        <v>15860</v>
      </c>
      <c r="P197">
        <v>42943</v>
      </c>
      <c r="Q197">
        <v>15167</v>
      </c>
      <c r="R197">
        <v>44494</v>
      </c>
      <c r="S197">
        <v>151</v>
      </c>
      <c r="T197">
        <v>125173</v>
      </c>
      <c r="U197">
        <v>61822</v>
      </c>
      <c r="V197">
        <v>63351</v>
      </c>
      <c r="W197">
        <v>34864</v>
      </c>
      <c r="X197">
        <v>359409</v>
      </c>
      <c r="Y197">
        <v>675320</v>
      </c>
      <c r="Z197">
        <v>176</v>
      </c>
      <c r="AA197">
        <v>23483</v>
      </c>
      <c r="AB197">
        <v>1025995</v>
      </c>
      <c r="AC197">
        <v>1769472</v>
      </c>
      <c r="AD197">
        <v>10677543</v>
      </c>
      <c r="AE197">
        <v>5617185</v>
      </c>
      <c r="AF197">
        <v>1460069</v>
      </c>
      <c r="AG197">
        <v>113900</v>
      </c>
      <c r="AH197">
        <v>119327</v>
      </c>
      <c r="AI197">
        <v>1226842</v>
      </c>
      <c r="AJ197">
        <v>1158934</v>
      </c>
      <c r="AK197">
        <v>511445</v>
      </c>
      <c r="AL197">
        <v>405744</v>
      </c>
      <c r="AM197">
        <v>241745</v>
      </c>
      <c r="AN197">
        <v>103766</v>
      </c>
      <c r="AO197">
        <v>666438</v>
      </c>
      <c r="AP197">
        <v>41686</v>
      </c>
      <c r="AQ197">
        <v>2186292</v>
      </c>
      <c r="AR197">
        <v>5060358</v>
      </c>
      <c r="AS197">
        <v>4493617</v>
      </c>
      <c r="AT197">
        <v>566741</v>
      </c>
      <c r="AU197">
        <v>5175346</v>
      </c>
      <c r="AV197">
        <v>97.778157361460543</v>
      </c>
      <c r="AW197">
        <v>51.755282261728851</v>
      </c>
      <c r="AX197">
        <v>50.605361332741317</v>
      </c>
      <c r="AY197">
        <v>9249593</v>
      </c>
      <c r="AZ197">
        <v>4817868</v>
      </c>
      <c r="BA197">
        <v>1828861</v>
      </c>
      <c r="BB197">
        <v>1553830</v>
      </c>
      <c r="BC197">
        <v>505757</v>
      </c>
      <c r="BD197">
        <v>929420</v>
      </c>
      <c r="BE197">
        <v>3632408</v>
      </c>
      <c r="BF197">
        <v>27183</v>
      </c>
      <c r="BG197">
        <v>1533786</v>
      </c>
      <c r="BI197">
        <f t="shared" si="8"/>
        <v>4493617</v>
      </c>
      <c r="BJ197">
        <f t="shared" si="9"/>
        <v>4595726.8179929601</v>
      </c>
      <c r="BK197">
        <f t="shared" si="10"/>
        <v>4030796.8179929601</v>
      </c>
      <c r="BL197">
        <f t="shared" si="11"/>
        <v>1.1148210150263764</v>
      </c>
    </row>
    <row r="198" spans="1:64" x14ac:dyDescent="0.25">
      <c r="A198" s="3" t="s">
        <v>377</v>
      </c>
      <c r="B198">
        <v>10902226</v>
      </c>
      <c r="C198">
        <v>6389685</v>
      </c>
      <c r="D198">
        <v>2927616</v>
      </c>
      <c r="E198">
        <v>1956270</v>
      </c>
      <c r="F198">
        <v>573822</v>
      </c>
      <c r="G198">
        <v>931977</v>
      </c>
      <c r="H198">
        <v>4512541</v>
      </c>
      <c r="I198">
        <v>158090</v>
      </c>
      <c r="J198">
        <v>85412</v>
      </c>
      <c r="K198">
        <v>13667</v>
      </c>
      <c r="L198">
        <v>45896</v>
      </c>
      <c r="M198">
        <v>3071</v>
      </c>
      <c r="N198">
        <v>124767</v>
      </c>
      <c r="O198">
        <v>18076</v>
      </c>
      <c r="P198">
        <v>47830</v>
      </c>
      <c r="Q198">
        <v>11620</v>
      </c>
      <c r="R198">
        <v>47081</v>
      </c>
      <c r="S198">
        <v>160</v>
      </c>
      <c r="T198">
        <v>124374</v>
      </c>
      <c r="U198">
        <v>59821</v>
      </c>
      <c r="V198">
        <v>64553</v>
      </c>
      <c r="W198">
        <v>41650</v>
      </c>
      <c r="X198">
        <v>370027</v>
      </c>
      <c r="Y198">
        <v>683125</v>
      </c>
      <c r="Z198">
        <v>181</v>
      </c>
      <c r="AA198">
        <v>25215</v>
      </c>
      <c r="AB198">
        <v>1057388</v>
      </c>
      <c r="AC198">
        <v>1779678</v>
      </c>
      <c r="AD198">
        <v>10767313</v>
      </c>
      <c r="AE198">
        <v>5684961</v>
      </c>
      <c r="AF198">
        <v>1517140</v>
      </c>
      <c r="AG198">
        <v>124025</v>
      </c>
      <c r="AH198">
        <v>120705</v>
      </c>
      <c r="AI198">
        <v>1272410</v>
      </c>
      <c r="AJ198">
        <v>1143392</v>
      </c>
      <c r="AK198">
        <v>511136</v>
      </c>
      <c r="AL198">
        <v>398592</v>
      </c>
      <c r="AM198">
        <v>233664</v>
      </c>
      <c r="AN198">
        <v>109112</v>
      </c>
      <c r="AO198">
        <v>668865</v>
      </c>
      <c r="AP198">
        <v>38333</v>
      </c>
      <c r="AQ198">
        <v>2208119</v>
      </c>
      <c r="AR198">
        <v>5082352</v>
      </c>
      <c r="AS198">
        <v>4515232</v>
      </c>
      <c r="AT198">
        <v>567120</v>
      </c>
      <c r="AU198">
        <v>5217265</v>
      </c>
      <c r="AV198">
        <v>97.414112917027964</v>
      </c>
      <c r="AW198">
        <v>52.348435333739346</v>
      </c>
      <c r="AX198">
        <v>50.994763906306197</v>
      </c>
      <c r="AY198">
        <v>9388324</v>
      </c>
      <c r="AZ198">
        <v>4875783</v>
      </c>
      <c r="BA198">
        <v>1854348</v>
      </c>
      <c r="BB198">
        <v>1576555</v>
      </c>
      <c r="BC198">
        <v>514953</v>
      </c>
      <c r="BD198">
        <v>929927</v>
      </c>
      <c r="BE198">
        <v>3703363</v>
      </c>
      <c r="BF198">
        <v>27392</v>
      </c>
      <c r="BG198">
        <v>1549900</v>
      </c>
      <c r="BI198">
        <f t="shared" si="8"/>
        <v>4515232</v>
      </c>
      <c r="BJ198">
        <f t="shared" si="9"/>
        <v>4635090.1987331435</v>
      </c>
      <c r="BK198">
        <f t="shared" si="10"/>
        <v>4061268.1987331435</v>
      </c>
      <c r="BL198">
        <f t="shared" si="11"/>
        <v>1.1117788284478392</v>
      </c>
    </row>
    <row r="199" spans="1:64" x14ac:dyDescent="0.25">
      <c r="A199" s="3" t="s">
        <v>378</v>
      </c>
      <c r="B199">
        <v>11012151</v>
      </c>
      <c r="C199">
        <v>6424560</v>
      </c>
      <c r="D199">
        <v>2935616</v>
      </c>
      <c r="E199">
        <v>1973564</v>
      </c>
      <c r="F199">
        <v>579773</v>
      </c>
      <c r="G199">
        <v>935607</v>
      </c>
      <c r="H199">
        <v>4587591</v>
      </c>
      <c r="I199">
        <v>154034</v>
      </c>
      <c r="J199">
        <v>81130</v>
      </c>
      <c r="K199">
        <v>15278</v>
      </c>
      <c r="L199">
        <v>44699</v>
      </c>
      <c r="M199">
        <v>1963</v>
      </c>
      <c r="N199">
        <v>143305</v>
      </c>
      <c r="O199">
        <v>16698</v>
      </c>
      <c r="P199">
        <v>53078</v>
      </c>
      <c r="Q199">
        <v>17224</v>
      </c>
      <c r="R199">
        <v>56150</v>
      </c>
      <c r="S199">
        <v>155</v>
      </c>
      <c r="T199">
        <v>124449</v>
      </c>
      <c r="U199">
        <v>57841</v>
      </c>
      <c r="V199">
        <v>66608</v>
      </c>
      <c r="W199">
        <v>39106</v>
      </c>
      <c r="X199">
        <v>388666</v>
      </c>
      <c r="Y199">
        <v>700580</v>
      </c>
      <c r="Z199">
        <v>184</v>
      </c>
      <c r="AA199">
        <v>27899</v>
      </c>
      <c r="AB199">
        <v>1082549</v>
      </c>
      <c r="AC199">
        <v>1783749</v>
      </c>
      <c r="AD199">
        <v>10927301</v>
      </c>
      <c r="AE199">
        <v>5720946</v>
      </c>
      <c r="AF199">
        <v>1562042</v>
      </c>
      <c r="AG199">
        <v>123232</v>
      </c>
      <c r="AH199">
        <v>122697</v>
      </c>
      <c r="AI199">
        <v>1316113</v>
      </c>
      <c r="AJ199">
        <v>1126564</v>
      </c>
      <c r="AK199">
        <v>504252</v>
      </c>
      <c r="AL199">
        <v>390574</v>
      </c>
      <c r="AM199">
        <v>231738</v>
      </c>
      <c r="AN199">
        <v>113751</v>
      </c>
      <c r="AO199">
        <v>678048</v>
      </c>
      <c r="AP199">
        <v>41382</v>
      </c>
      <c r="AQ199">
        <v>2199159</v>
      </c>
      <c r="AR199">
        <v>5206355</v>
      </c>
      <c r="AS199">
        <v>4646190</v>
      </c>
      <c r="AT199">
        <v>560165</v>
      </c>
      <c r="AU199">
        <v>5291205</v>
      </c>
      <c r="AV199">
        <v>98.396398680837535</v>
      </c>
      <c r="AW199">
        <v>51.640854787666989</v>
      </c>
      <c r="AX199">
        <v>50.812741359065193</v>
      </c>
      <c r="AY199">
        <v>9523777</v>
      </c>
      <c r="AZ199">
        <v>4936186</v>
      </c>
      <c r="BA199">
        <v>1869993</v>
      </c>
      <c r="BB199">
        <v>1599064</v>
      </c>
      <c r="BC199">
        <v>523866</v>
      </c>
      <c r="BD199">
        <v>943263</v>
      </c>
      <c r="BE199">
        <v>3802831</v>
      </c>
      <c r="BF199">
        <v>27618</v>
      </c>
      <c r="BG199">
        <v>1566212</v>
      </c>
      <c r="BI199">
        <f t="shared" si="8"/>
        <v>4646190</v>
      </c>
      <c r="BJ199">
        <f t="shared" si="9"/>
        <v>4721910.6210081596</v>
      </c>
      <c r="BK199">
        <f t="shared" si="10"/>
        <v>4142137.6210081596</v>
      </c>
      <c r="BL199">
        <f t="shared" si="11"/>
        <v>1.1216889502742207</v>
      </c>
    </row>
    <row r="200" spans="1:64" x14ac:dyDescent="0.25">
      <c r="A200" s="3" t="s">
        <v>379</v>
      </c>
      <c r="B200">
        <v>11315603</v>
      </c>
      <c r="C200">
        <v>6481670</v>
      </c>
      <c r="D200">
        <v>2947191</v>
      </c>
      <c r="E200">
        <v>1997112</v>
      </c>
      <c r="F200">
        <v>594465</v>
      </c>
      <c r="G200">
        <v>942902</v>
      </c>
      <c r="H200">
        <v>4833933</v>
      </c>
      <c r="I200">
        <v>178018</v>
      </c>
      <c r="J200">
        <v>91982</v>
      </c>
      <c r="K200">
        <v>14502</v>
      </c>
      <c r="L200">
        <v>44812</v>
      </c>
      <c r="M200">
        <v>2506</v>
      </c>
      <c r="N200">
        <v>142181</v>
      </c>
      <c r="O200">
        <v>19411</v>
      </c>
      <c r="P200">
        <v>48839</v>
      </c>
      <c r="Q200">
        <v>19059</v>
      </c>
      <c r="R200">
        <v>54708</v>
      </c>
      <c r="S200">
        <v>164</v>
      </c>
      <c r="T200">
        <v>133060</v>
      </c>
      <c r="U200">
        <v>55831</v>
      </c>
      <c r="V200">
        <v>77229</v>
      </c>
      <c r="W200">
        <v>49516</v>
      </c>
      <c r="X200">
        <v>406967</v>
      </c>
      <c r="Y200">
        <v>841182</v>
      </c>
      <c r="Z200">
        <v>188</v>
      </c>
      <c r="AA200">
        <v>29776</v>
      </c>
      <c r="AB200">
        <v>1035046</v>
      </c>
      <c r="AC200">
        <v>1864197</v>
      </c>
      <c r="AD200">
        <v>11222703</v>
      </c>
      <c r="AE200">
        <v>5786042</v>
      </c>
      <c r="AF200">
        <v>1593863</v>
      </c>
      <c r="AG200">
        <v>117829</v>
      </c>
      <c r="AH200">
        <v>124864</v>
      </c>
      <c r="AI200">
        <v>1351170</v>
      </c>
      <c r="AJ200">
        <v>1128234</v>
      </c>
      <c r="AK200">
        <v>509967</v>
      </c>
      <c r="AL200">
        <v>384664</v>
      </c>
      <c r="AM200">
        <v>233603</v>
      </c>
      <c r="AN200">
        <v>118993</v>
      </c>
      <c r="AO200">
        <v>719258</v>
      </c>
      <c r="AP200">
        <v>40725</v>
      </c>
      <c r="AQ200">
        <v>2184969</v>
      </c>
      <c r="AR200">
        <v>5436661</v>
      </c>
      <c r="AS200">
        <v>4865339</v>
      </c>
      <c r="AT200">
        <v>571322</v>
      </c>
      <c r="AU200">
        <v>5529561</v>
      </c>
      <c r="AV200">
        <v>98.319936611187813</v>
      </c>
      <c r="AW200">
        <v>50.069286430852465</v>
      </c>
      <c r="AX200">
        <v>49.228090680488194</v>
      </c>
      <c r="AY200">
        <v>9821716</v>
      </c>
      <c r="AZ200">
        <v>4987783</v>
      </c>
      <c r="BA200">
        <v>1889627</v>
      </c>
      <c r="BB200">
        <v>1624809</v>
      </c>
      <c r="BC200">
        <v>532709</v>
      </c>
      <c r="BD200">
        <v>940638</v>
      </c>
      <c r="BE200">
        <v>4035674</v>
      </c>
      <c r="BF200">
        <v>27879</v>
      </c>
      <c r="BG200">
        <v>1583280</v>
      </c>
      <c r="BI200">
        <f t="shared" ref="BI200:BI263" si="12">AS200</f>
        <v>4865339</v>
      </c>
      <c r="BJ200">
        <f t="shared" ref="BJ200:BJ263" si="13">BI200*100/AV200</f>
        <v>4948476.5426978255</v>
      </c>
      <c r="BK200">
        <f t="shared" ref="BK200:BK263" si="14">BJ200-F200</f>
        <v>4354011.5426978255</v>
      </c>
      <c r="BL200">
        <f t="shared" ref="BL200:BL263" si="15">BI200/BK200</f>
        <v>1.1174382410996886</v>
      </c>
    </row>
    <row r="201" spans="1:64" x14ac:dyDescent="0.25">
      <c r="A201" s="3" t="s">
        <v>380</v>
      </c>
      <c r="B201">
        <v>11436539</v>
      </c>
      <c r="C201">
        <v>6573939</v>
      </c>
      <c r="D201">
        <v>2987485</v>
      </c>
      <c r="E201">
        <v>2031537</v>
      </c>
      <c r="F201">
        <v>602900</v>
      </c>
      <c r="G201">
        <v>952017</v>
      </c>
      <c r="H201">
        <v>4862600</v>
      </c>
      <c r="I201">
        <v>175081</v>
      </c>
      <c r="J201">
        <v>87310</v>
      </c>
      <c r="K201">
        <v>15730</v>
      </c>
      <c r="L201">
        <v>47195</v>
      </c>
      <c r="M201">
        <v>2579</v>
      </c>
      <c r="N201">
        <v>148719</v>
      </c>
      <c r="O201">
        <v>16511</v>
      </c>
      <c r="P201">
        <v>57537</v>
      </c>
      <c r="Q201">
        <v>22414</v>
      </c>
      <c r="R201">
        <v>52060</v>
      </c>
      <c r="S201">
        <v>197</v>
      </c>
      <c r="T201">
        <v>129120</v>
      </c>
      <c r="U201">
        <v>57415</v>
      </c>
      <c r="V201">
        <v>71705</v>
      </c>
      <c r="W201">
        <v>62335</v>
      </c>
      <c r="X201">
        <v>381249</v>
      </c>
      <c r="Y201">
        <v>856702</v>
      </c>
      <c r="Z201">
        <v>191</v>
      </c>
      <c r="AA201">
        <v>29526</v>
      </c>
      <c r="AB201">
        <v>1064540</v>
      </c>
      <c r="AC201">
        <v>1862323</v>
      </c>
      <c r="AD201">
        <v>11122980</v>
      </c>
      <c r="AE201">
        <v>5876747</v>
      </c>
      <c r="AF201">
        <v>1643978</v>
      </c>
      <c r="AG201">
        <v>129885</v>
      </c>
      <c r="AH201">
        <v>126947</v>
      </c>
      <c r="AI201">
        <v>1387146</v>
      </c>
      <c r="AJ201">
        <v>1156913</v>
      </c>
      <c r="AK201">
        <v>517285</v>
      </c>
      <c r="AL201">
        <v>409189</v>
      </c>
      <c r="AM201">
        <v>230439</v>
      </c>
      <c r="AN201">
        <v>118179</v>
      </c>
      <c r="AO201">
        <v>701141</v>
      </c>
      <c r="AP201">
        <v>45468</v>
      </c>
      <c r="AQ201">
        <v>2211068</v>
      </c>
      <c r="AR201">
        <v>5246233</v>
      </c>
      <c r="AS201">
        <v>4658750</v>
      </c>
      <c r="AT201">
        <v>587483</v>
      </c>
      <c r="AU201">
        <v>5559792</v>
      </c>
      <c r="AV201">
        <v>94.360238865435875</v>
      </c>
      <c r="AW201">
        <v>53.388620536018152</v>
      </c>
      <c r="AX201">
        <v>50.377629864747874</v>
      </c>
      <c r="AY201">
        <v>9923621</v>
      </c>
      <c r="AZ201">
        <v>5061021</v>
      </c>
      <c r="BA201">
        <v>1907626</v>
      </c>
      <c r="BB201">
        <v>1652170</v>
      </c>
      <c r="BC201">
        <v>541311</v>
      </c>
      <c r="BD201">
        <v>959914</v>
      </c>
      <c r="BE201">
        <v>4046874</v>
      </c>
      <c r="BF201">
        <v>28165</v>
      </c>
      <c r="BG201">
        <v>1598720</v>
      </c>
      <c r="BI201">
        <f t="shared" si="12"/>
        <v>4658750</v>
      </c>
      <c r="BJ201">
        <f t="shared" si="13"/>
        <v>4937196.0647998089</v>
      </c>
      <c r="BK201">
        <f t="shared" si="14"/>
        <v>4334296.0647998089</v>
      </c>
      <c r="BL201">
        <f t="shared" si="15"/>
        <v>1.0748573540776747</v>
      </c>
    </row>
    <row r="202" spans="1:64" x14ac:dyDescent="0.25">
      <c r="A202" s="3" t="s">
        <v>381</v>
      </c>
      <c r="B202">
        <v>11606149</v>
      </c>
      <c r="C202">
        <v>6683535</v>
      </c>
      <c r="D202">
        <v>3034744</v>
      </c>
      <c r="E202">
        <v>2063788</v>
      </c>
      <c r="F202">
        <v>612142</v>
      </c>
      <c r="G202">
        <v>972862</v>
      </c>
      <c r="H202">
        <v>4922614</v>
      </c>
      <c r="I202">
        <v>175125</v>
      </c>
      <c r="J202">
        <v>90287</v>
      </c>
      <c r="K202">
        <v>16080</v>
      </c>
      <c r="L202">
        <v>47676</v>
      </c>
      <c r="M202">
        <v>2514</v>
      </c>
      <c r="N202">
        <v>146132</v>
      </c>
      <c r="O202">
        <v>17880</v>
      </c>
      <c r="P202">
        <v>53152</v>
      </c>
      <c r="Q202">
        <v>24901</v>
      </c>
      <c r="R202">
        <v>49969</v>
      </c>
      <c r="S202">
        <v>230</v>
      </c>
      <c r="T202">
        <v>132123</v>
      </c>
      <c r="U202">
        <v>58867</v>
      </c>
      <c r="V202">
        <v>73256</v>
      </c>
      <c r="W202">
        <v>62901</v>
      </c>
      <c r="X202">
        <v>372317</v>
      </c>
      <c r="Y202">
        <v>871711</v>
      </c>
      <c r="Z202">
        <v>195</v>
      </c>
      <c r="AA202">
        <v>29114</v>
      </c>
      <c r="AB202">
        <v>1111514</v>
      </c>
      <c r="AC202">
        <v>1864925</v>
      </c>
      <c r="AD202">
        <v>11091989</v>
      </c>
      <c r="AE202">
        <v>5929122</v>
      </c>
      <c r="AF202">
        <v>1673960</v>
      </c>
      <c r="AG202">
        <v>135680</v>
      </c>
      <c r="AH202">
        <v>129467</v>
      </c>
      <c r="AI202">
        <v>1408813</v>
      </c>
      <c r="AJ202">
        <v>1174281</v>
      </c>
      <c r="AK202">
        <v>528488</v>
      </c>
      <c r="AL202">
        <v>411567</v>
      </c>
      <c r="AM202">
        <v>234226</v>
      </c>
      <c r="AN202">
        <v>118848</v>
      </c>
      <c r="AO202">
        <v>728065</v>
      </c>
      <c r="AP202">
        <v>41256</v>
      </c>
      <c r="AQ202">
        <v>2192712</v>
      </c>
      <c r="AR202">
        <v>5162867</v>
      </c>
      <c r="AS202">
        <v>4573094</v>
      </c>
      <c r="AT202">
        <v>589773</v>
      </c>
      <c r="AU202">
        <v>5677027</v>
      </c>
      <c r="AV202">
        <v>90.943143144996668</v>
      </c>
      <c r="AW202">
        <v>55.167816308515405</v>
      </c>
      <c r="AX202">
        <v>50.171346155421986</v>
      </c>
      <c r="AY202">
        <v>10045741</v>
      </c>
      <c r="AZ202">
        <v>5123127</v>
      </c>
      <c r="BA202">
        <v>1927214</v>
      </c>
      <c r="BB202">
        <v>1679165</v>
      </c>
      <c r="BC202">
        <v>549903</v>
      </c>
      <c r="BD202">
        <v>966845</v>
      </c>
      <c r="BE202">
        <v>4116619</v>
      </c>
      <c r="BF202">
        <v>28480</v>
      </c>
      <c r="BG202">
        <v>1615118</v>
      </c>
      <c r="BI202">
        <f t="shared" si="12"/>
        <v>4573094</v>
      </c>
      <c r="BJ202">
        <f t="shared" si="13"/>
        <v>5028519.8442160878</v>
      </c>
      <c r="BK202">
        <f t="shared" si="14"/>
        <v>4416377.8442160878</v>
      </c>
      <c r="BL202">
        <f t="shared" si="15"/>
        <v>1.0354852237086452</v>
      </c>
    </row>
    <row r="203" spans="1:64" x14ac:dyDescent="0.25">
      <c r="A203" s="3" t="s">
        <v>382</v>
      </c>
      <c r="B203">
        <v>11760763</v>
      </c>
      <c r="C203">
        <v>6781504</v>
      </c>
      <c r="D203">
        <v>3077947</v>
      </c>
      <c r="E203">
        <v>2088998</v>
      </c>
      <c r="F203">
        <v>624142</v>
      </c>
      <c r="G203">
        <v>990418</v>
      </c>
      <c r="H203">
        <v>4979259</v>
      </c>
      <c r="I203">
        <v>177254</v>
      </c>
      <c r="J203">
        <v>90528</v>
      </c>
      <c r="K203">
        <v>12638</v>
      </c>
      <c r="L203">
        <v>49330</v>
      </c>
      <c r="M203">
        <v>2696</v>
      </c>
      <c r="N203">
        <v>143811</v>
      </c>
      <c r="O203">
        <v>17818</v>
      </c>
      <c r="P203">
        <v>60794</v>
      </c>
      <c r="Q203">
        <v>14900</v>
      </c>
      <c r="R203">
        <v>50035</v>
      </c>
      <c r="S203">
        <v>264</v>
      </c>
      <c r="T203">
        <v>134907</v>
      </c>
      <c r="U203">
        <v>60166</v>
      </c>
      <c r="V203">
        <v>74741</v>
      </c>
      <c r="W203">
        <v>65033</v>
      </c>
      <c r="X203">
        <v>379788</v>
      </c>
      <c r="Y203">
        <v>887811</v>
      </c>
      <c r="Z203">
        <v>202</v>
      </c>
      <c r="AA203">
        <v>30922</v>
      </c>
      <c r="AB203">
        <v>1125020</v>
      </c>
      <c r="AC203">
        <v>1879319</v>
      </c>
      <c r="AD203">
        <v>11365648</v>
      </c>
      <c r="AE203">
        <v>5924005</v>
      </c>
      <c r="AF203">
        <v>1691955</v>
      </c>
      <c r="AG203">
        <v>138683</v>
      </c>
      <c r="AH203">
        <v>130445</v>
      </c>
      <c r="AI203">
        <v>1422827</v>
      </c>
      <c r="AJ203">
        <v>1190882</v>
      </c>
      <c r="AK203">
        <v>540578</v>
      </c>
      <c r="AL203">
        <v>412262</v>
      </c>
      <c r="AM203">
        <v>238042</v>
      </c>
      <c r="AN203">
        <v>121185</v>
      </c>
      <c r="AO203">
        <v>742957</v>
      </c>
      <c r="AP203">
        <v>42676</v>
      </c>
      <c r="AQ203">
        <v>2134350</v>
      </c>
      <c r="AR203">
        <v>5441643</v>
      </c>
      <c r="AS203">
        <v>4833579</v>
      </c>
      <c r="AT203">
        <v>608064</v>
      </c>
      <c r="AU203">
        <v>5836758</v>
      </c>
      <c r="AV203">
        <v>93.23056772848507</v>
      </c>
      <c r="AW203">
        <v>52.977327816692338</v>
      </c>
      <c r="AX203">
        <v>49.391063490882921</v>
      </c>
      <c r="AY203">
        <v>10175346</v>
      </c>
      <c r="AZ203">
        <v>5196087</v>
      </c>
      <c r="BA203">
        <v>1944193</v>
      </c>
      <c r="BB203">
        <v>1707330</v>
      </c>
      <c r="BC203">
        <v>558981</v>
      </c>
      <c r="BD203">
        <v>985583</v>
      </c>
      <c r="BE203">
        <v>4251341</v>
      </c>
      <c r="BF203">
        <v>28823</v>
      </c>
      <c r="BG203">
        <v>1631671</v>
      </c>
      <c r="BI203">
        <f t="shared" si="12"/>
        <v>4833579</v>
      </c>
      <c r="BJ203">
        <f t="shared" si="13"/>
        <v>5184543.136191993</v>
      </c>
      <c r="BK203">
        <f t="shared" si="14"/>
        <v>4560401.136191993</v>
      </c>
      <c r="BL203">
        <f t="shared" si="15"/>
        <v>1.0599021567730147</v>
      </c>
    </row>
    <row r="204" spans="1:64" x14ac:dyDescent="0.25">
      <c r="A204" s="3" t="s">
        <v>383</v>
      </c>
      <c r="B204">
        <v>11998547</v>
      </c>
      <c r="C204">
        <v>6891750</v>
      </c>
      <c r="D204">
        <v>3127500</v>
      </c>
      <c r="E204">
        <v>2109169</v>
      </c>
      <c r="F204">
        <v>638916</v>
      </c>
      <c r="G204">
        <v>1016165</v>
      </c>
      <c r="H204">
        <v>5106797</v>
      </c>
      <c r="I204">
        <v>185515</v>
      </c>
      <c r="J204">
        <v>96369</v>
      </c>
      <c r="K204">
        <v>15664</v>
      </c>
      <c r="L204">
        <v>52209</v>
      </c>
      <c r="M204">
        <v>2178</v>
      </c>
      <c r="N204">
        <v>146524</v>
      </c>
      <c r="O204">
        <v>18826</v>
      </c>
      <c r="P204">
        <v>50820</v>
      </c>
      <c r="Q204">
        <v>19875</v>
      </c>
      <c r="R204">
        <v>56706</v>
      </c>
      <c r="S204">
        <v>297</v>
      </c>
      <c r="T204">
        <v>147702</v>
      </c>
      <c r="U204">
        <v>61081</v>
      </c>
      <c r="V204">
        <v>86621</v>
      </c>
      <c r="W204">
        <v>52768</v>
      </c>
      <c r="X204">
        <v>369073</v>
      </c>
      <c r="Y204">
        <v>918843</v>
      </c>
      <c r="Z204">
        <v>199</v>
      </c>
      <c r="AA204">
        <v>31061</v>
      </c>
      <c r="AB204">
        <v>1106979</v>
      </c>
      <c r="AC204">
        <v>1981713</v>
      </c>
      <c r="AD204">
        <v>11430777</v>
      </c>
      <c r="AE204">
        <v>5995834</v>
      </c>
      <c r="AF204">
        <v>1711446</v>
      </c>
      <c r="AG204">
        <v>139238</v>
      </c>
      <c r="AH204">
        <v>131689</v>
      </c>
      <c r="AI204">
        <v>1440519</v>
      </c>
      <c r="AJ204">
        <v>1218687</v>
      </c>
      <c r="AK204">
        <v>559786</v>
      </c>
      <c r="AL204">
        <v>422135</v>
      </c>
      <c r="AM204">
        <v>236767</v>
      </c>
      <c r="AN204">
        <v>114500</v>
      </c>
      <c r="AO204">
        <v>796530</v>
      </c>
      <c r="AP204">
        <v>40315</v>
      </c>
      <c r="AQ204">
        <v>2114356</v>
      </c>
      <c r="AR204">
        <v>5434943</v>
      </c>
      <c r="AS204">
        <v>4831577</v>
      </c>
      <c r="AT204">
        <v>603366</v>
      </c>
      <c r="AU204">
        <v>6002713</v>
      </c>
      <c r="AV204">
        <v>90.541440842256378</v>
      </c>
      <c r="AW204">
        <v>53.91285963607865</v>
      </c>
      <c r="AX204">
        <v>48.813479913768873</v>
      </c>
      <c r="AY204">
        <v>10377666</v>
      </c>
      <c r="AZ204">
        <v>5270869</v>
      </c>
      <c r="BA204">
        <v>1966695</v>
      </c>
      <c r="BB204">
        <v>1739534</v>
      </c>
      <c r="BC204">
        <v>568654</v>
      </c>
      <c r="BD204">
        <v>995986</v>
      </c>
      <c r="BE204">
        <v>4381832</v>
      </c>
      <c r="BF204">
        <v>29212</v>
      </c>
      <c r="BG204">
        <v>1649532</v>
      </c>
      <c r="BI204">
        <f t="shared" si="12"/>
        <v>4831577</v>
      </c>
      <c r="BJ204">
        <f t="shared" si="13"/>
        <v>5336315.5645133788</v>
      </c>
      <c r="BK204">
        <f t="shared" si="14"/>
        <v>4697399.5645133788</v>
      </c>
      <c r="BL204">
        <f t="shared" si="15"/>
        <v>1.0285641946451114</v>
      </c>
    </row>
    <row r="205" spans="1:64" x14ac:dyDescent="0.25">
      <c r="A205" s="3" t="s">
        <v>384</v>
      </c>
      <c r="B205">
        <v>12159795</v>
      </c>
      <c r="C205">
        <v>6996869</v>
      </c>
      <c r="D205">
        <v>3148384</v>
      </c>
      <c r="E205">
        <v>2142580</v>
      </c>
      <c r="F205">
        <v>658984</v>
      </c>
      <c r="G205">
        <v>1046921</v>
      </c>
      <c r="H205">
        <v>5162926</v>
      </c>
      <c r="I205">
        <v>163852</v>
      </c>
      <c r="J205">
        <v>82205</v>
      </c>
      <c r="K205">
        <v>13850</v>
      </c>
      <c r="L205">
        <v>57503</v>
      </c>
      <c r="M205">
        <v>3707</v>
      </c>
      <c r="N205">
        <v>128196</v>
      </c>
      <c r="O205">
        <v>18211</v>
      </c>
      <c r="P205">
        <v>41270</v>
      </c>
      <c r="Q205">
        <v>21042</v>
      </c>
      <c r="R205">
        <v>47372</v>
      </c>
      <c r="S205">
        <v>301</v>
      </c>
      <c r="T205">
        <v>141113</v>
      </c>
      <c r="U205">
        <v>61366</v>
      </c>
      <c r="V205">
        <v>79747</v>
      </c>
      <c r="W205">
        <v>53837</v>
      </c>
      <c r="X205">
        <v>401714</v>
      </c>
      <c r="Y205">
        <v>937499</v>
      </c>
      <c r="Z205">
        <v>198</v>
      </c>
      <c r="AA205">
        <v>34725</v>
      </c>
      <c r="AB205">
        <v>1131862</v>
      </c>
      <c r="AC205">
        <v>2012665</v>
      </c>
      <c r="AD205">
        <v>11844855</v>
      </c>
      <c r="AE205">
        <v>6019228</v>
      </c>
      <c r="AF205">
        <v>1734179</v>
      </c>
      <c r="AG205">
        <v>149799</v>
      </c>
      <c r="AH205">
        <v>131748</v>
      </c>
      <c r="AI205">
        <v>1452632</v>
      </c>
      <c r="AJ205">
        <v>1267356</v>
      </c>
      <c r="AK205">
        <v>589647</v>
      </c>
      <c r="AL205">
        <v>438718</v>
      </c>
      <c r="AM205">
        <v>238991</v>
      </c>
      <c r="AN205">
        <v>111778</v>
      </c>
      <c r="AO205">
        <v>786451</v>
      </c>
      <c r="AP205">
        <v>49454</v>
      </c>
      <c r="AQ205">
        <v>2070010</v>
      </c>
      <c r="AR205">
        <v>5825627</v>
      </c>
      <c r="AS205">
        <v>5203193</v>
      </c>
      <c r="AT205">
        <v>622434</v>
      </c>
      <c r="AU205">
        <v>6140567</v>
      </c>
      <c r="AV205">
        <v>94.87115339099401</v>
      </c>
      <c r="AW205">
        <v>51.522945035304232</v>
      </c>
      <c r="AX205">
        <v>48.880412216001034</v>
      </c>
      <c r="AY205">
        <v>10533494</v>
      </c>
      <c r="AZ205">
        <v>5370568</v>
      </c>
      <c r="BA205">
        <v>1986297</v>
      </c>
      <c r="BB205">
        <v>1775641</v>
      </c>
      <c r="BC205">
        <v>579284</v>
      </c>
      <c r="BD205">
        <v>1029346</v>
      </c>
      <c r="BE205">
        <v>4514266</v>
      </c>
      <c r="BF205">
        <v>29641</v>
      </c>
      <c r="BG205">
        <v>1669615</v>
      </c>
      <c r="BI205">
        <f t="shared" si="12"/>
        <v>5203193</v>
      </c>
      <c r="BJ205">
        <f t="shared" si="13"/>
        <v>5484483.7593109012</v>
      </c>
      <c r="BK205">
        <f t="shared" si="14"/>
        <v>4825499.7593109012</v>
      </c>
      <c r="BL205">
        <f t="shared" si="15"/>
        <v>1.0782702848467316</v>
      </c>
    </row>
    <row r="206" spans="1:64" x14ac:dyDescent="0.25">
      <c r="A206" s="3" t="s">
        <v>385</v>
      </c>
      <c r="B206">
        <v>12372688</v>
      </c>
      <c r="C206">
        <v>7088808</v>
      </c>
      <c r="D206">
        <v>3165910</v>
      </c>
      <c r="E206">
        <v>2187674</v>
      </c>
      <c r="F206">
        <v>669460</v>
      </c>
      <c r="G206">
        <v>1065764</v>
      </c>
      <c r="H206">
        <v>5283880</v>
      </c>
      <c r="I206">
        <v>159423</v>
      </c>
      <c r="J206">
        <v>91827</v>
      </c>
      <c r="K206">
        <v>14454</v>
      </c>
      <c r="L206">
        <v>64388</v>
      </c>
      <c r="M206">
        <v>9019</v>
      </c>
      <c r="N206">
        <v>153320</v>
      </c>
      <c r="O206">
        <v>17386</v>
      </c>
      <c r="P206">
        <v>47962</v>
      </c>
      <c r="Q206">
        <v>24306</v>
      </c>
      <c r="R206">
        <v>63360</v>
      </c>
      <c r="S206">
        <v>306</v>
      </c>
      <c r="T206">
        <v>142276</v>
      </c>
      <c r="U206">
        <v>61771</v>
      </c>
      <c r="V206">
        <v>80505</v>
      </c>
      <c r="W206">
        <v>54493</v>
      </c>
      <c r="X206">
        <v>436328</v>
      </c>
      <c r="Y206">
        <v>951649</v>
      </c>
      <c r="Z206">
        <v>199</v>
      </c>
      <c r="AA206">
        <v>38408</v>
      </c>
      <c r="AB206">
        <v>1156199</v>
      </c>
      <c r="AC206">
        <v>2011897</v>
      </c>
      <c r="AD206">
        <v>12326213</v>
      </c>
      <c r="AE206">
        <v>6057490</v>
      </c>
      <c r="AF206">
        <v>1773316</v>
      </c>
      <c r="AG206">
        <v>162887</v>
      </c>
      <c r="AH206">
        <v>132761</v>
      </c>
      <c r="AI206">
        <v>1477668</v>
      </c>
      <c r="AJ206">
        <v>1296470</v>
      </c>
      <c r="AK206">
        <v>609977</v>
      </c>
      <c r="AL206">
        <v>445825</v>
      </c>
      <c r="AM206">
        <v>240668</v>
      </c>
      <c r="AN206">
        <v>113813</v>
      </c>
      <c r="AO206">
        <v>799388</v>
      </c>
      <c r="AP206">
        <v>40898</v>
      </c>
      <c r="AQ206">
        <v>2033605</v>
      </c>
      <c r="AR206">
        <v>6268723</v>
      </c>
      <c r="AS206">
        <v>5633101</v>
      </c>
      <c r="AT206">
        <v>635622</v>
      </c>
      <c r="AU206">
        <v>6315198</v>
      </c>
      <c r="AV206">
        <v>99.264078597413857</v>
      </c>
      <c r="AW206">
        <v>48.969875116897512</v>
      </c>
      <c r="AX206">
        <v>48.60949532509256</v>
      </c>
      <c r="AY206">
        <v>10734046</v>
      </c>
      <c r="AZ206">
        <v>5450166</v>
      </c>
      <c r="BA206">
        <v>2012678</v>
      </c>
      <c r="BB206">
        <v>1811148</v>
      </c>
      <c r="BC206">
        <v>590810</v>
      </c>
      <c r="BD206">
        <v>1035530</v>
      </c>
      <c r="BE206">
        <v>4676556</v>
      </c>
      <c r="BF206">
        <v>30099</v>
      </c>
      <c r="BG206">
        <v>1691221</v>
      </c>
      <c r="BI206">
        <f t="shared" si="12"/>
        <v>5633101</v>
      </c>
      <c r="BJ206">
        <f t="shared" si="13"/>
        <v>5674863.5353240063</v>
      </c>
      <c r="BK206">
        <f t="shared" si="14"/>
        <v>5005403.5353240063</v>
      </c>
      <c r="BL206">
        <f t="shared" si="15"/>
        <v>1.1254039679810475</v>
      </c>
    </row>
    <row r="207" spans="1:64" x14ac:dyDescent="0.25">
      <c r="A207" s="3" t="s">
        <v>386</v>
      </c>
      <c r="B207">
        <v>12600242</v>
      </c>
      <c r="C207">
        <v>7187667</v>
      </c>
      <c r="D207">
        <v>3208753</v>
      </c>
      <c r="E207">
        <v>2221714</v>
      </c>
      <c r="F207">
        <v>685209</v>
      </c>
      <c r="G207">
        <v>1071991</v>
      </c>
      <c r="H207">
        <v>5412575</v>
      </c>
      <c r="I207">
        <v>165359</v>
      </c>
      <c r="J207">
        <v>93237</v>
      </c>
      <c r="K207">
        <v>15856</v>
      </c>
      <c r="L207">
        <v>69660</v>
      </c>
      <c r="M207">
        <v>3771</v>
      </c>
      <c r="N207">
        <v>123030</v>
      </c>
      <c r="O207">
        <v>18004</v>
      </c>
      <c r="P207">
        <v>43647</v>
      </c>
      <c r="Q207">
        <v>20783</v>
      </c>
      <c r="R207">
        <v>40286</v>
      </c>
      <c r="S207">
        <v>310</v>
      </c>
      <c r="T207">
        <v>140363</v>
      </c>
      <c r="U207">
        <v>62083</v>
      </c>
      <c r="V207">
        <v>78280</v>
      </c>
      <c r="W207">
        <v>55553</v>
      </c>
      <c r="X207">
        <v>467322</v>
      </c>
      <c r="Y207">
        <v>971797</v>
      </c>
      <c r="Z207">
        <v>200</v>
      </c>
      <c r="AA207">
        <v>42323</v>
      </c>
      <c r="AB207">
        <v>1205810</v>
      </c>
      <c r="AC207">
        <v>2058294</v>
      </c>
      <c r="AD207">
        <v>12843440</v>
      </c>
      <c r="AE207">
        <v>6127482</v>
      </c>
      <c r="AF207">
        <v>1784090</v>
      </c>
      <c r="AG207">
        <v>163268</v>
      </c>
      <c r="AH207">
        <v>133510</v>
      </c>
      <c r="AI207">
        <v>1487312</v>
      </c>
      <c r="AJ207">
        <v>1306643</v>
      </c>
      <c r="AK207">
        <v>620021</v>
      </c>
      <c r="AL207">
        <v>445181</v>
      </c>
      <c r="AM207">
        <v>241441</v>
      </c>
      <c r="AN207">
        <v>115195</v>
      </c>
      <c r="AO207">
        <v>832922</v>
      </c>
      <c r="AP207">
        <v>42359</v>
      </c>
      <c r="AQ207">
        <v>2046273</v>
      </c>
      <c r="AR207">
        <v>6715958</v>
      </c>
      <c r="AS207">
        <v>6064628</v>
      </c>
      <c r="AT207">
        <v>651330</v>
      </c>
      <c r="AU207">
        <v>6472760</v>
      </c>
      <c r="AV207">
        <v>103.7572536409437</v>
      </c>
      <c r="AW207">
        <v>46.020735720539342</v>
      </c>
      <c r="AX207">
        <v>47.749851488988391</v>
      </c>
      <c r="AY207">
        <v>10937759</v>
      </c>
      <c r="AZ207">
        <v>5525184</v>
      </c>
      <c r="BA207">
        <v>2037670</v>
      </c>
      <c r="BB207">
        <v>1845486</v>
      </c>
      <c r="BC207">
        <v>603130</v>
      </c>
      <c r="BD207">
        <v>1038898</v>
      </c>
      <c r="BE207">
        <v>4810277</v>
      </c>
      <c r="BF207">
        <v>30589</v>
      </c>
      <c r="BG207">
        <v>1713559</v>
      </c>
      <c r="BI207">
        <f t="shared" si="12"/>
        <v>6064628</v>
      </c>
      <c r="BJ207">
        <f t="shared" si="13"/>
        <v>5845015.9262955226</v>
      </c>
      <c r="BK207">
        <f t="shared" si="14"/>
        <v>5159806.9262955226</v>
      </c>
      <c r="BL207">
        <f t="shared" si="15"/>
        <v>1.175359482753765</v>
      </c>
    </row>
    <row r="208" spans="1:64" x14ac:dyDescent="0.25">
      <c r="A208" s="3" t="s">
        <v>387</v>
      </c>
      <c r="B208">
        <v>12998315</v>
      </c>
      <c r="C208">
        <v>7271087</v>
      </c>
      <c r="D208">
        <v>3249696</v>
      </c>
      <c r="E208">
        <v>2251824</v>
      </c>
      <c r="F208">
        <v>690603</v>
      </c>
      <c r="G208">
        <v>1078964</v>
      </c>
      <c r="H208">
        <v>5727228</v>
      </c>
      <c r="I208">
        <v>188079</v>
      </c>
      <c r="J208">
        <v>99688</v>
      </c>
      <c r="K208">
        <v>17403</v>
      </c>
      <c r="L208">
        <v>76969</v>
      </c>
      <c r="M208">
        <v>2440</v>
      </c>
      <c r="N208">
        <v>137852</v>
      </c>
      <c r="O208">
        <v>20142</v>
      </c>
      <c r="P208">
        <v>57098</v>
      </c>
      <c r="Q208">
        <v>23421</v>
      </c>
      <c r="R208">
        <v>36787</v>
      </c>
      <c r="S208">
        <v>404</v>
      </c>
      <c r="T208">
        <v>147235</v>
      </c>
      <c r="U208">
        <v>62174</v>
      </c>
      <c r="V208">
        <v>85061</v>
      </c>
      <c r="W208">
        <v>51139</v>
      </c>
      <c r="X208">
        <v>491714</v>
      </c>
      <c r="Y208">
        <v>1148264</v>
      </c>
      <c r="Z208">
        <v>206</v>
      </c>
      <c r="AA208">
        <v>45668</v>
      </c>
      <c r="AB208">
        <v>1184941</v>
      </c>
      <c r="AC208">
        <v>2135630</v>
      </c>
      <c r="AD208">
        <v>13513194</v>
      </c>
      <c r="AE208">
        <v>6252421</v>
      </c>
      <c r="AF208">
        <v>1797593</v>
      </c>
      <c r="AG208">
        <v>157351</v>
      </c>
      <c r="AH208">
        <v>134758</v>
      </c>
      <c r="AI208">
        <v>1505484</v>
      </c>
      <c r="AJ208">
        <v>1343829</v>
      </c>
      <c r="AK208">
        <v>636165</v>
      </c>
      <c r="AL208">
        <v>467293</v>
      </c>
      <c r="AM208">
        <v>240371</v>
      </c>
      <c r="AN208">
        <v>113366</v>
      </c>
      <c r="AO208">
        <v>877498</v>
      </c>
      <c r="AP208">
        <v>40309</v>
      </c>
      <c r="AQ208">
        <v>2079826</v>
      </c>
      <c r="AR208">
        <v>7260773</v>
      </c>
      <c r="AS208">
        <v>6449974</v>
      </c>
      <c r="AT208">
        <v>810799</v>
      </c>
      <c r="AU208">
        <v>6745894</v>
      </c>
      <c r="AV208">
        <v>107.63248093838681</v>
      </c>
      <c r="AW208">
        <v>43.265666846467489</v>
      </c>
      <c r="AX208">
        <v>46.567910621390062</v>
      </c>
      <c r="AY208">
        <v>11311920</v>
      </c>
      <c r="AZ208">
        <v>5584692</v>
      </c>
      <c r="BA208">
        <v>2057079</v>
      </c>
      <c r="BB208">
        <v>1880516</v>
      </c>
      <c r="BC208">
        <v>615597</v>
      </c>
      <c r="BD208">
        <v>1031500</v>
      </c>
      <c r="BE208">
        <v>5059499</v>
      </c>
      <c r="BF208">
        <v>31049</v>
      </c>
      <c r="BG208">
        <v>1735830</v>
      </c>
      <c r="BI208">
        <f t="shared" si="12"/>
        <v>6449974</v>
      </c>
      <c r="BJ208">
        <f t="shared" si="13"/>
        <v>5992590.6601486094</v>
      </c>
      <c r="BK208">
        <f t="shared" si="14"/>
        <v>5301987.6601486094</v>
      </c>
      <c r="BL208">
        <f t="shared" si="15"/>
        <v>1.2165199946578551</v>
      </c>
    </row>
    <row r="209" spans="1:64" x14ac:dyDescent="0.25">
      <c r="A209" s="3" t="s">
        <v>388</v>
      </c>
      <c r="B209">
        <v>13208964</v>
      </c>
      <c r="C209">
        <v>7347406</v>
      </c>
      <c r="D209">
        <v>3284654</v>
      </c>
      <c r="E209">
        <v>2276095</v>
      </c>
      <c r="F209">
        <v>706576</v>
      </c>
      <c r="G209">
        <v>1080081</v>
      </c>
      <c r="H209">
        <v>5861558</v>
      </c>
      <c r="I209">
        <v>158999</v>
      </c>
      <c r="J209">
        <v>95849</v>
      </c>
      <c r="K209">
        <v>20387</v>
      </c>
      <c r="L209">
        <v>84858</v>
      </c>
      <c r="M209">
        <v>2428</v>
      </c>
      <c r="N209">
        <v>124159</v>
      </c>
      <c r="O209">
        <v>17436</v>
      </c>
      <c r="P209">
        <v>57356</v>
      </c>
      <c r="Q209">
        <v>20853</v>
      </c>
      <c r="R209">
        <v>28016</v>
      </c>
      <c r="S209">
        <v>498</v>
      </c>
      <c r="T209">
        <v>137542</v>
      </c>
      <c r="U209">
        <v>60864</v>
      </c>
      <c r="V209">
        <v>76678</v>
      </c>
      <c r="W209">
        <v>49386</v>
      </c>
      <c r="X209">
        <v>521977</v>
      </c>
      <c r="Y209">
        <v>1174629</v>
      </c>
      <c r="Z209">
        <v>206</v>
      </c>
      <c r="AA209">
        <v>50177</v>
      </c>
      <c r="AB209">
        <v>1222302</v>
      </c>
      <c r="AC209">
        <v>2218659</v>
      </c>
      <c r="AD209">
        <v>13906135</v>
      </c>
      <c r="AE209">
        <v>6350803</v>
      </c>
      <c r="AF209">
        <v>1837097</v>
      </c>
      <c r="AG209">
        <v>174174</v>
      </c>
      <c r="AH209">
        <v>134937</v>
      </c>
      <c r="AI209">
        <v>1527986</v>
      </c>
      <c r="AJ209">
        <v>1352927</v>
      </c>
      <c r="AK209">
        <v>634193</v>
      </c>
      <c r="AL209">
        <v>474101</v>
      </c>
      <c r="AM209">
        <v>244633</v>
      </c>
      <c r="AN209">
        <v>120966</v>
      </c>
      <c r="AO209">
        <v>863816</v>
      </c>
      <c r="AP209">
        <v>49331</v>
      </c>
      <c r="AQ209">
        <v>2126666</v>
      </c>
      <c r="AR209">
        <v>7555332</v>
      </c>
      <c r="AS209">
        <v>6728661</v>
      </c>
      <c r="AT209">
        <v>826671</v>
      </c>
      <c r="AU209">
        <v>6858161</v>
      </c>
      <c r="AV209">
        <v>110.16556472255159</v>
      </c>
      <c r="AW209">
        <v>42.222160846982327</v>
      </c>
      <c r="AX209">
        <v>46.514281935142165</v>
      </c>
      <c r="AY209">
        <v>11548966</v>
      </c>
      <c r="AZ209">
        <v>5687408</v>
      </c>
      <c r="BA209">
        <v>2085664</v>
      </c>
      <c r="BB209">
        <v>1915801</v>
      </c>
      <c r="BC209">
        <v>629138</v>
      </c>
      <c r="BD209">
        <v>1056805</v>
      </c>
      <c r="BE209">
        <v>5198163</v>
      </c>
      <c r="BF209">
        <v>31483</v>
      </c>
      <c r="BG209">
        <v>1758860</v>
      </c>
      <c r="BI209">
        <f t="shared" si="12"/>
        <v>6728661</v>
      </c>
      <c r="BJ209">
        <f t="shared" si="13"/>
        <v>6107771.5318265874</v>
      </c>
      <c r="BK209">
        <f t="shared" si="14"/>
        <v>5401195.5318265874</v>
      </c>
      <c r="BL209">
        <f t="shared" si="15"/>
        <v>1.2457725257956895</v>
      </c>
    </row>
    <row r="210" spans="1:64" x14ac:dyDescent="0.25">
      <c r="A210" s="3" t="s">
        <v>389</v>
      </c>
      <c r="B210">
        <v>13380258</v>
      </c>
      <c r="C210">
        <v>7397914</v>
      </c>
      <c r="D210">
        <v>3292820</v>
      </c>
      <c r="E210">
        <v>2298635</v>
      </c>
      <c r="F210">
        <v>721369</v>
      </c>
      <c r="G210">
        <v>1085090</v>
      </c>
      <c r="H210">
        <v>5982344</v>
      </c>
      <c r="I210">
        <v>164724</v>
      </c>
      <c r="J210">
        <v>103832</v>
      </c>
      <c r="K210">
        <v>19844</v>
      </c>
      <c r="L210">
        <v>84764</v>
      </c>
      <c r="M210">
        <v>4322</v>
      </c>
      <c r="N210">
        <v>138943</v>
      </c>
      <c r="O210">
        <v>20928</v>
      </c>
      <c r="P210">
        <v>63106</v>
      </c>
      <c r="Q210">
        <v>22880</v>
      </c>
      <c r="R210">
        <v>31437</v>
      </c>
      <c r="S210">
        <v>592</v>
      </c>
      <c r="T210">
        <v>131713</v>
      </c>
      <c r="U210">
        <v>59696</v>
      </c>
      <c r="V210">
        <v>72017</v>
      </c>
      <c r="W210">
        <v>49650</v>
      </c>
      <c r="X210">
        <v>549214</v>
      </c>
      <c r="Y210">
        <v>1188650</v>
      </c>
      <c r="Z210">
        <v>210</v>
      </c>
      <c r="AA210">
        <v>54306</v>
      </c>
      <c r="AB210">
        <v>1269179</v>
      </c>
      <c r="AC210">
        <v>2222993</v>
      </c>
      <c r="AD210">
        <v>14307248</v>
      </c>
      <c r="AE210">
        <v>6423121</v>
      </c>
      <c r="AF210">
        <v>1873228</v>
      </c>
      <c r="AG210">
        <v>181726</v>
      </c>
      <c r="AH210">
        <v>137110</v>
      </c>
      <c r="AI210">
        <v>1554392</v>
      </c>
      <c r="AJ210">
        <v>1376514</v>
      </c>
      <c r="AK210">
        <v>643412</v>
      </c>
      <c r="AL210">
        <v>482210</v>
      </c>
      <c r="AM210">
        <v>250892</v>
      </c>
      <c r="AN210">
        <v>124082</v>
      </c>
      <c r="AO210">
        <v>889439</v>
      </c>
      <c r="AP210">
        <v>45602</v>
      </c>
      <c r="AQ210">
        <v>2114256</v>
      </c>
      <c r="AR210">
        <v>7884127</v>
      </c>
      <c r="AS210">
        <v>7035650</v>
      </c>
      <c r="AT210">
        <v>848477</v>
      </c>
      <c r="AU210">
        <v>6957137</v>
      </c>
      <c r="AV210">
        <v>113.32429962109859</v>
      </c>
      <c r="AW210">
        <v>41.218789072866599</v>
      </c>
      <c r="AX210">
        <v>46.710904029124009</v>
      </c>
      <c r="AY210">
        <v>11715870</v>
      </c>
      <c r="AZ210">
        <v>5733526</v>
      </c>
      <c r="BA210">
        <v>2099326</v>
      </c>
      <c r="BB210">
        <v>1951508</v>
      </c>
      <c r="BC210">
        <v>643221</v>
      </c>
      <c r="BD210">
        <v>1039471</v>
      </c>
      <c r="BE210">
        <v>5292749</v>
      </c>
      <c r="BF210">
        <v>31899</v>
      </c>
      <c r="BG210">
        <v>1782780</v>
      </c>
      <c r="BI210">
        <f t="shared" si="12"/>
        <v>7035650</v>
      </c>
      <c r="BJ210">
        <f t="shared" si="13"/>
        <v>6208421.3390453737</v>
      </c>
      <c r="BK210">
        <f t="shared" si="14"/>
        <v>5487052.3390453737</v>
      </c>
      <c r="BL210">
        <f t="shared" si="15"/>
        <v>1.2822276087900499</v>
      </c>
    </row>
    <row r="211" spans="1:64" x14ac:dyDescent="0.25">
      <c r="A211" s="3" t="s">
        <v>390</v>
      </c>
      <c r="B211">
        <v>13549849</v>
      </c>
      <c r="C211">
        <v>7456373</v>
      </c>
      <c r="D211">
        <v>3292941</v>
      </c>
      <c r="E211">
        <v>2335992</v>
      </c>
      <c r="F211">
        <v>733959</v>
      </c>
      <c r="G211">
        <v>1093481</v>
      </c>
      <c r="H211">
        <v>6093476</v>
      </c>
      <c r="I211">
        <v>177224</v>
      </c>
      <c r="J211">
        <v>112984</v>
      </c>
      <c r="K211">
        <v>20922</v>
      </c>
      <c r="L211">
        <v>88884</v>
      </c>
      <c r="M211">
        <v>4674</v>
      </c>
      <c r="N211">
        <v>135843</v>
      </c>
      <c r="O211">
        <v>23488</v>
      </c>
      <c r="P211">
        <v>52144</v>
      </c>
      <c r="Q211">
        <v>25926</v>
      </c>
      <c r="R211">
        <v>33603</v>
      </c>
      <c r="S211">
        <v>682</v>
      </c>
      <c r="T211">
        <v>127089</v>
      </c>
      <c r="U211">
        <v>58569</v>
      </c>
      <c r="V211">
        <v>68520</v>
      </c>
      <c r="W211">
        <v>53351</v>
      </c>
      <c r="X211">
        <v>569961</v>
      </c>
      <c r="Y211">
        <v>1206024</v>
      </c>
      <c r="Z211">
        <v>212</v>
      </c>
      <c r="AA211">
        <v>57743</v>
      </c>
      <c r="AB211">
        <v>1295612</v>
      </c>
      <c r="AC211">
        <v>2242953</v>
      </c>
      <c r="AD211">
        <v>14466976</v>
      </c>
      <c r="AE211">
        <v>6508238</v>
      </c>
      <c r="AF211">
        <v>1880751</v>
      </c>
      <c r="AG211">
        <v>172999</v>
      </c>
      <c r="AH211">
        <v>137084</v>
      </c>
      <c r="AI211">
        <v>1570668</v>
      </c>
      <c r="AJ211">
        <v>1400680</v>
      </c>
      <c r="AK211">
        <v>660819</v>
      </c>
      <c r="AL211">
        <v>488555</v>
      </c>
      <c r="AM211">
        <v>251306</v>
      </c>
      <c r="AN211">
        <v>124923</v>
      </c>
      <c r="AO211">
        <v>876673</v>
      </c>
      <c r="AP211">
        <v>49068</v>
      </c>
      <c r="AQ211">
        <v>2176143</v>
      </c>
      <c r="AR211">
        <v>7958738</v>
      </c>
      <c r="AS211">
        <v>7100424</v>
      </c>
      <c r="AT211">
        <v>858314</v>
      </c>
      <c r="AU211">
        <v>7041611</v>
      </c>
      <c r="AV211">
        <v>113.02438574600819</v>
      </c>
      <c r="AW211">
        <v>41.230549350425008</v>
      </c>
      <c r="AX211">
        <v>46.600575143022645</v>
      </c>
      <c r="AY211">
        <v>11918089</v>
      </c>
      <c r="AZ211">
        <v>5824613</v>
      </c>
      <c r="BA211">
        <v>2125260</v>
      </c>
      <c r="BB211">
        <v>1989551</v>
      </c>
      <c r="BC211">
        <v>657918</v>
      </c>
      <c r="BD211">
        <v>1051884</v>
      </c>
      <c r="BE211">
        <v>5409851</v>
      </c>
      <c r="BF211">
        <v>32328</v>
      </c>
      <c r="BG211">
        <v>1807283</v>
      </c>
      <c r="BI211">
        <f t="shared" si="12"/>
        <v>7100424</v>
      </c>
      <c r="BJ211">
        <f t="shared" si="13"/>
        <v>6282205.3427976919</v>
      </c>
      <c r="BK211">
        <f t="shared" si="14"/>
        <v>5548246.3427976919</v>
      </c>
      <c r="BL211">
        <f t="shared" si="15"/>
        <v>1.2797600469231554</v>
      </c>
    </row>
    <row r="212" spans="1:64" x14ac:dyDescent="0.25">
      <c r="A212" s="3" t="s">
        <v>391</v>
      </c>
      <c r="B212">
        <v>14086818</v>
      </c>
      <c r="C212">
        <v>7725080</v>
      </c>
      <c r="D212">
        <v>3504406</v>
      </c>
      <c r="E212">
        <v>2371476</v>
      </c>
      <c r="F212">
        <v>744688</v>
      </c>
      <c r="G212">
        <v>1104510</v>
      </c>
      <c r="H212">
        <v>6361738</v>
      </c>
      <c r="I212">
        <v>189301</v>
      </c>
      <c r="J212">
        <v>129670</v>
      </c>
      <c r="K212">
        <v>28208</v>
      </c>
      <c r="L212">
        <v>94627</v>
      </c>
      <c r="M212">
        <v>3904</v>
      </c>
      <c r="N212">
        <v>138732</v>
      </c>
      <c r="O212">
        <v>31534</v>
      </c>
      <c r="P212">
        <v>47095</v>
      </c>
      <c r="Q212">
        <v>28480</v>
      </c>
      <c r="R212">
        <v>31017</v>
      </c>
      <c r="S212">
        <v>606</v>
      </c>
      <c r="T212">
        <v>135609</v>
      </c>
      <c r="U212">
        <v>57864</v>
      </c>
      <c r="V212">
        <v>77745</v>
      </c>
      <c r="W212">
        <v>59367</v>
      </c>
      <c r="X212">
        <v>621908</v>
      </c>
      <c r="Y212">
        <v>1348740</v>
      </c>
      <c r="Z212">
        <v>153</v>
      </c>
      <c r="AA212">
        <v>62566</v>
      </c>
      <c r="AB212">
        <v>1273063</v>
      </c>
      <c r="AC212">
        <v>2275890</v>
      </c>
      <c r="AD212">
        <v>14959612</v>
      </c>
      <c r="AE212">
        <v>6570928</v>
      </c>
      <c r="AF212">
        <v>1889281</v>
      </c>
      <c r="AG212">
        <v>156405</v>
      </c>
      <c r="AH212">
        <v>137851</v>
      </c>
      <c r="AI212">
        <v>1595025</v>
      </c>
      <c r="AJ212">
        <v>1413320</v>
      </c>
      <c r="AK212">
        <v>669521</v>
      </c>
      <c r="AL212">
        <v>484638</v>
      </c>
      <c r="AM212">
        <v>259162</v>
      </c>
      <c r="AN212">
        <v>125607</v>
      </c>
      <c r="AO212">
        <v>927011</v>
      </c>
      <c r="AP212">
        <v>49872</v>
      </c>
      <c r="AQ212">
        <v>2165837</v>
      </c>
      <c r="AR212">
        <v>8388684</v>
      </c>
      <c r="AS212">
        <v>7403482</v>
      </c>
      <c r="AT212">
        <v>985202</v>
      </c>
      <c r="AU212">
        <v>7515890</v>
      </c>
      <c r="AV212">
        <v>111.61264380713689</v>
      </c>
      <c r="AW212">
        <v>39.369713654893154</v>
      </c>
      <c r="AX212">
        <v>43.941578269525642</v>
      </c>
      <c r="AY212">
        <v>12283452</v>
      </c>
      <c r="AZ212">
        <v>5921714</v>
      </c>
      <c r="BA212">
        <v>2153678</v>
      </c>
      <c r="BB212">
        <v>2027223</v>
      </c>
      <c r="BC212">
        <v>673124</v>
      </c>
      <c r="BD212">
        <v>1067689</v>
      </c>
      <c r="BE212">
        <v>5712524</v>
      </c>
      <c r="BF212">
        <v>32822</v>
      </c>
      <c r="BG212">
        <v>1833388</v>
      </c>
      <c r="BI212">
        <f t="shared" si="12"/>
        <v>7403482</v>
      </c>
      <c r="BJ212">
        <f t="shared" si="13"/>
        <v>6633192.9317909377</v>
      </c>
      <c r="BK212">
        <f t="shared" si="14"/>
        <v>5888504.9317909377</v>
      </c>
      <c r="BL212">
        <f t="shared" si="15"/>
        <v>1.2572770313955219</v>
      </c>
    </row>
    <row r="213" spans="1:64" x14ac:dyDescent="0.25">
      <c r="A213" s="3" t="s">
        <v>392</v>
      </c>
      <c r="B213">
        <v>14467750</v>
      </c>
      <c r="C213">
        <v>8040397</v>
      </c>
      <c r="D213">
        <v>3769241</v>
      </c>
      <c r="E213">
        <v>2394899</v>
      </c>
      <c r="F213">
        <v>766026</v>
      </c>
      <c r="G213">
        <v>1110231</v>
      </c>
      <c r="H213">
        <v>6427353</v>
      </c>
      <c r="I213">
        <v>191362</v>
      </c>
      <c r="J213">
        <v>132912</v>
      </c>
      <c r="K213">
        <v>28968</v>
      </c>
      <c r="L213">
        <v>103040</v>
      </c>
      <c r="M213">
        <v>3732</v>
      </c>
      <c r="N213">
        <v>131445</v>
      </c>
      <c r="O213">
        <v>26721</v>
      </c>
      <c r="P213">
        <v>54405</v>
      </c>
      <c r="Q213">
        <v>19272</v>
      </c>
      <c r="R213">
        <v>30361</v>
      </c>
      <c r="S213">
        <v>686</v>
      </c>
      <c r="T213">
        <v>134511</v>
      </c>
      <c r="U213">
        <v>64554</v>
      </c>
      <c r="V213">
        <v>69957</v>
      </c>
      <c r="W213">
        <v>60380</v>
      </c>
      <c r="X213">
        <v>655484</v>
      </c>
      <c r="Y213">
        <v>1376025</v>
      </c>
      <c r="Z213">
        <v>154</v>
      </c>
      <c r="AA213">
        <v>62961</v>
      </c>
      <c r="AB213">
        <v>1311149</v>
      </c>
      <c r="AC213">
        <v>2235230</v>
      </c>
      <c r="AD213">
        <v>15140017</v>
      </c>
      <c r="AE213">
        <v>6680715</v>
      </c>
      <c r="AF213">
        <v>1931085</v>
      </c>
      <c r="AG213">
        <v>168747</v>
      </c>
      <c r="AH213">
        <v>138652</v>
      </c>
      <c r="AI213">
        <v>1623686</v>
      </c>
      <c r="AJ213">
        <v>1450526</v>
      </c>
      <c r="AK213">
        <v>689072</v>
      </c>
      <c r="AL213">
        <v>490933</v>
      </c>
      <c r="AM213">
        <v>270521</v>
      </c>
      <c r="AN213">
        <v>135119</v>
      </c>
      <c r="AO213">
        <v>905003</v>
      </c>
      <c r="AP213">
        <v>62141</v>
      </c>
      <c r="AQ213">
        <v>2196841</v>
      </c>
      <c r="AR213">
        <v>8459302</v>
      </c>
      <c r="AS213">
        <v>7454541</v>
      </c>
      <c r="AT213">
        <v>1004761</v>
      </c>
      <c r="AU213">
        <v>7787035</v>
      </c>
      <c r="AV213">
        <v>108.6331527491117</v>
      </c>
      <c r="AW213">
        <v>39.975058593843912</v>
      </c>
      <c r="AX213">
        <v>43.426166463797379</v>
      </c>
      <c r="AY213">
        <v>12453399</v>
      </c>
      <c r="AZ213">
        <v>6026046</v>
      </c>
      <c r="BA213">
        <v>2173652</v>
      </c>
      <c r="BB213">
        <v>2064743</v>
      </c>
      <c r="BC213">
        <v>690204</v>
      </c>
      <c r="BD213">
        <v>1097447</v>
      </c>
      <c r="BE213">
        <v>5772684</v>
      </c>
      <c r="BF213">
        <v>33391</v>
      </c>
      <c r="BG213">
        <v>1859367</v>
      </c>
      <c r="BI213">
        <f t="shared" si="12"/>
        <v>7454541</v>
      </c>
      <c r="BJ213">
        <f t="shared" si="13"/>
        <v>6862123.4046444958</v>
      </c>
      <c r="BK213">
        <f t="shared" si="14"/>
        <v>6096097.4046444958</v>
      </c>
      <c r="BL213">
        <f t="shared" si="15"/>
        <v>1.2228382365282637</v>
      </c>
    </row>
    <row r="214" spans="1:64" x14ac:dyDescent="0.25">
      <c r="A214" s="3" t="s">
        <v>393</v>
      </c>
      <c r="B214">
        <v>14648142</v>
      </c>
      <c r="C214">
        <v>8118768</v>
      </c>
      <c r="D214">
        <v>3787557</v>
      </c>
      <c r="E214">
        <v>2422642</v>
      </c>
      <c r="F214">
        <v>786774</v>
      </c>
      <c r="G214">
        <v>1121795</v>
      </c>
      <c r="H214">
        <v>6529374</v>
      </c>
      <c r="I214">
        <v>184566</v>
      </c>
      <c r="J214">
        <v>146321</v>
      </c>
      <c r="K214">
        <v>33462</v>
      </c>
      <c r="L214">
        <v>104608</v>
      </c>
      <c r="M214">
        <v>3249</v>
      </c>
      <c r="N214">
        <v>114841</v>
      </c>
      <c r="O214">
        <v>25733</v>
      </c>
      <c r="P214">
        <v>40178</v>
      </c>
      <c r="Q214">
        <v>11823</v>
      </c>
      <c r="R214">
        <v>36262</v>
      </c>
      <c r="S214">
        <v>845</v>
      </c>
      <c r="T214">
        <v>139461</v>
      </c>
      <c r="U214">
        <v>71488</v>
      </c>
      <c r="V214">
        <v>67973</v>
      </c>
      <c r="W214">
        <v>61398</v>
      </c>
      <c r="X214">
        <v>789496</v>
      </c>
      <c r="Y214">
        <v>1397400</v>
      </c>
      <c r="Z214">
        <v>162</v>
      </c>
      <c r="AA214">
        <v>69664</v>
      </c>
      <c r="AB214">
        <v>1365473</v>
      </c>
      <c r="AC214">
        <v>2119273</v>
      </c>
      <c r="AD214">
        <v>16232868</v>
      </c>
      <c r="AE214">
        <v>6617703</v>
      </c>
      <c r="AF214">
        <v>1979805</v>
      </c>
      <c r="AG214">
        <v>179286</v>
      </c>
      <c r="AH214">
        <v>139800</v>
      </c>
      <c r="AI214">
        <v>1660719</v>
      </c>
      <c r="AJ214">
        <v>1476829</v>
      </c>
      <c r="AK214">
        <v>704488</v>
      </c>
      <c r="AL214">
        <v>491727</v>
      </c>
      <c r="AM214">
        <v>280614</v>
      </c>
      <c r="AN214">
        <v>141475</v>
      </c>
      <c r="AO214">
        <v>917933</v>
      </c>
      <c r="AP214">
        <v>57173</v>
      </c>
      <c r="AQ214">
        <v>2044488</v>
      </c>
      <c r="AR214">
        <v>9615165</v>
      </c>
      <c r="AS214">
        <v>8597254</v>
      </c>
      <c r="AT214">
        <v>1017911</v>
      </c>
      <c r="AU214">
        <v>8030439</v>
      </c>
      <c r="AV214">
        <v>119.73399199818499</v>
      </c>
      <c r="AW214">
        <v>35.949811945954401</v>
      </c>
      <c r="AX214">
        <v>43.044144958731607</v>
      </c>
      <c r="AY214">
        <v>12623399</v>
      </c>
      <c r="AZ214">
        <v>6094025</v>
      </c>
      <c r="BA214">
        <v>2189433</v>
      </c>
      <c r="BB214">
        <v>2103758</v>
      </c>
      <c r="BC214">
        <v>707969</v>
      </c>
      <c r="BD214">
        <v>1092865</v>
      </c>
      <c r="BE214">
        <v>6005696</v>
      </c>
      <c r="BF214">
        <v>34046</v>
      </c>
      <c r="BG214">
        <v>1884605</v>
      </c>
      <c r="BI214">
        <f t="shared" si="12"/>
        <v>8597254</v>
      </c>
      <c r="BJ214">
        <f t="shared" si="13"/>
        <v>7180295.1330064423</v>
      </c>
      <c r="BK214">
        <f t="shared" si="14"/>
        <v>6393521.1330064423</v>
      </c>
      <c r="BL214">
        <f t="shared" si="15"/>
        <v>1.34468219016542</v>
      </c>
    </row>
    <row r="215" spans="1:64" x14ac:dyDescent="0.25">
      <c r="A215" s="3" t="s">
        <v>394</v>
      </c>
      <c r="B215">
        <v>14991709</v>
      </c>
      <c r="C215">
        <v>8327127</v>
      </c>
      <c r="D215">
        <v>3931978</v>
      </c>
      <c r="E215">
        <v>2456686</v>
      </c>
      <c r="F215">
        <v>805684</v>
      </c>
      <c r="G215">
        <v>1132780</v>
      </c>
      <c r="H215">
        <v>6664582</v>
      </c>
      <c r="I215">
        <v>188636</v>
      </c>
      <c r="J215">
        <v>141792</v>
      </c>
      <c r="K215">
        <v>33251</v>
      </c>
      <c r="L215">
        <v>112057</v>
      </c>
      <c r="M215">
        <v>4004</v>
      </c>
      <c r="N215">
        <v>107805</v>
      </c>
      <c r="O215">
        <v>28351</v>
      </c>
      <c r="P215">
        <v>36848</v>
      </c>
      <c r="Q215">
        <v>8394</v>
      </c>
      <c r="R215">
        <v>33371</v>
      </c>
      <c r="S215">
        <v>841</v>
      </c>
      <c r="T215">
        <v>146985</v>
      </c>
      <c r="U215">
        <v>78328</v>
      </c>
      <c r="V215">
        <v>68657</v>
      </c>
      <c r="W215">
        <v>61780</v>
      </c>
      <c r="X215">
        <v>869725</v>
      </c>
      <c r="Y215">
        <v>1418159</v>
      </c>
      <c r="Z215">
        <v>169</v>
      </c>
      <c r="AA215">
        <v>74632</v>
      </c>
      <c r="AB215">
        <v>1388629</v>
      </c>
      <c r="AC215">
        <v>2116958</v>
      </c>
      <c r="AD215">
        <v>16983281</v>
      </c>
      <c r="AE215">
        <v>6657776</v>
      </c>
      <c r="AF215">
        <v>2034658</v>
      </c>
      <c r="AG215">
        <v>176649</v>
      </c>
      <c r="AH215">
        <v>141682</v>
      </c>
      <c r="AI215">
        <v>1716327</v>
      </c>
      <c r="AJ215">
        <v>1507525</v>
      </c>
      <c r="AK215">
        <v>712475</v>
      </c>
      <c r="AL215">
        <v>500125</v>
      </c>
      <c r="AM215">
        <v>294926</v>
      </c>
      <c r="AN215">
        <v>141919</v>
      </c>
      <c r="AO215">
        <v>938196</v>
      </c>
      <c r="AP215">
        <v>64368</v>
      </c>
      <c r="AQ215">
        <v>1971110</v>
      </c>
      <c r="AR215">
        <v>10325505</v>
      </c>
      <c r="AS215">
        <v>9305204</v>
      </c>
      <c r="AT215">
        <v>1020301</v>
      </c>
      <c r="AU215">
        <v>8333933</v>
      </c>
      <c r="AV215">
        <v>123.8971388031172</v>
      </c>
      <c r="AW215">
        <v>34.305177506847208</v>
      </c>
      <c r="AX215">
        <v>42.503133392314226</v>
      </c>
      <c r="AY215">
        <v>12862057</v>
      </c>
      <c r="AZ215">
        <v>6197475</v>
      </c>
      <c r="BA215">
        <v>2228926</v>
      </c>
      <c r="BB215">
        <v>2145992</v>
      </c>
      <c r="BC215">
        <v>726027</v>
      </c>
      <c r="BD215">
        <v>1096530</v>
      </c>
      <c r="BE215">
        <v>6204281</v>
      </c>
      <c r="BF215">
        <v>34729</v>
      </c>
      <c r="BG215">
        <v>1911530</v>
      </c>
      <c r="BI215">
        <f t="shared" si="12"/>
        <v>9305204</v>
      </c>
      <c r="BJ215">
        <f t="shared" si="13"/>
        <v>7510426.8669083137</v>
      </c>
      <c r="BK215">
        <f t="shared" si="14"/>
        <v>6704742.8669083137</v>
      </c>
      <c r="BL215">
        <f t="shared" si="15"/>
        <v>1.3878539691546454</v>
      </c>
    </row>
    <row r="216" spans="1:64" x14ac:dyDescent="0.25">
      <c r="A216" s="3" t="s">
        <v>395</v>
      </c>
      <c r="B216">
        <v>15615298</v>
      </c>
      <c r="C216">
        <v>8734531</v>
      </c>
      <c r="D216">
        <v>4290203</v>
      </c>
      <c r="E216">
        <v>2480420</v>
      </c>
      <c r="F216">
        <v>816120</v>
      </c>
      <c r="G216">
        <v>1147788</v>
      </c>
      <c r="H216">
        <v>6880767</v>
      </c>
      <c r="I216">
        <v>178778</v>
      </c>
      <c r="J216">
        <v>164374</v>
      </c>
      <c r="K216">
        <v>23139</v>
      </c>
      <c r="L216">
        <v>118834</v>
      </c>
      <c r="M216">
        <v>4562</v>
      </c>
      <c r="N216">
        <v>99247</v>
      </c>
      <c r="O216">
        <v>36145</v>
      </c>
      <c r="P216">
        <v>26846</v>
      </c>
      <c r="Q216">
        <v>7971</v>
      </c>
      <c r="R216">
        <v>27380</v>
      </c>
      <c r="S216">
        <v>905</v>
      </c>
      <c r="T216">
        <v>169999</v>
      </c>
      <c r="U216">
        <v>85590</v>
      </c>
      <c r="V216">
        <v>84409</v>
      </c>
      <c r="W216">
        <v>64484</v>
      </c>
      <c r="X216">
        <v>916390</v>
      </c>
      <c r="Y216">
        <v>1577539</v>
      </c>
      <c r="Z216">
        <v>161</v>
      </c>
      <c r="AA216">
        <v>74492</v>
      </c>
      <c r="AB216">
        <v>1361106</v>
      </c>
      <c r="AC216">
        <v>2127662</v>
      </c>
      <c r="AD216">
        <v>17468849</v>
      </c>
      <c r="AE216">
        <v>6758603</v>
      </c>
      <c r="AF216">
        <v>2046083</v>
      </c>
      <c r="AG216">
        <v>168598</v>
      </c>
      <c r="AH216">
        <v>142002</v>
      </c>
      <c r="AI216">
        <v>1735483</v>
      </c>
      <c r="AJ216">
        <v>1577455</v>
      </c>
      <c r="AK216">
        <v>733262</v>
      </c>
      <c r="AL216">
        <v>534908</v>
      </c>
      <c r="AM216">
        <v>309286</v>
      </c>
      <c r="AN216">
        <v>147048</v>
      </c>
      <c r="AO216">
        <v>992089</v>
      </c>
      <c r="AP216">
        <v>59214</v>
      </c>
      <c r="AQ216">
        <v>1936714</v>
      </c>
      <c r="AR216">
        <v>10710246</v>
      </c>
      <c r="AS216">
        <v>9434009</v>
      </c>
      <c r="AT216">
        <v>1276237</v>
      </c>
      <c r="AU216">
        <v>8856695</v>
      </c>
      <c r="AV216">
        <v>120.92825045852089</v>
      </c>
      <c r="AW216">
        <v>33.832448593324891</v>
      </c>
      <c r="AX216">
        <v>40.912988171186257</v>
      </c>
      <c r="AY216">
        <v>13169209</v>
      </c>
      <c r="AZ216">
        <v>6288442</v>
      </c>
      <c r="BA216">
        <v>2261936</v>
      </c>
      <c r="BB216">
        <v>2184038</v>
      </c>
      <c r="BC216">
        <v>743467</v>
      </c>
      <c r="BD216">
        <v>1099001</v>
      </c>
      <c r="BE216">
        <v>6410606</v>
      </c>
      <c r="BF216">
        <v>35376</v>
      </c>
      <c r="BG216">
        <v>1939079</v>
      </c>
      <c r="BI216">
        <f t="shared" si="12"/>
        <v>9434009</v>
      </c>
      <c r="BJ216">
        <f t="shared" si="13"/>
        <v>7801327.6171856308</v>
      </c>
      <c r="BK216">
        <f t="shared" si="14"/>
        <v>6985207.6171856308</v>
      </c>
      <c r="BL216">
        <f t="shared" si="15"/>
        <v>1.3505695917741385</v>
      </c>
    </row>
    <row r="217" spans="1:64" x14ac:dyDescent="0.25">
      <c r="A217" s="3" t="s">
        <v>396</v>
      </c>
      <c r="B217">
        <v>15961797</v>
      </c>
      <c r="C217">
        <v>8877537</v>
      </c>
      <c r="D217">
        <v>4385748</v>
      </c>
      <c r="E217">
        <v>2500445</v>
      </c>
      <c r="F217">
        <v>833014</v>
      </c>
      <c r="G217">
        <v>1158330</v>
      </c>
      <c r="H217">
        <v>7084260</v>
      </c>
      <c r="I217">
        <v>191770</v>
      </c>
      <c r="J217">
        <v>205028</v>
      </c>
      <c r="K217">
        <v>27115</v>
      </c>
      <c r="L217">
        <v>130272</v>
      </c>
      <c r="M217">
        <v>3717</v>
      </c>
      <c r="N217">
        <v>91667</v>
      </c>
      <c r="O217">
        <v>32204</v>
      </c>
      <c r="P217">
        <v>21850</v>
      </c>
      <c r="Q217">
        <v>7283</v>
      </c>
      <c r="R217">
        <v>29203</v>
      </c>
      <c r="S217">
        <v>1127</v>
      </c>
      <c r="T217">
        <v>161451</v>
      </c>
      <c r="U217">
        <v>83154</v>
      </c>
      <c r="V217">
        <v>78297</v>
      </c>
      <c r="W217">
        <v>70432</v>
      </c>
      <c r="X217">
        <v>1072297</v>
      </c>
      <c r="Y217">
        <v>1618771</v>
      </c>
      <c r="Z217">
        <v>174</v>
      </c>
      <c r="AA217">
        <v>84641</v>
      </c>
      <c r="AB217">
        <v>1395370</v>
      </c>
      <c r="AC217">
        <v>2031555</v>
      </c>
      <c r="AD217">
        <v>18938642</v>
      </c>
      <c r="AE217">
        <v>6856027</v>
      </c>
      <c r="AF217">
        <v>2151561</v>
      </c>
      <c r="AG217">
        <v>193105</v>
      </c>
      <c r="AH217">
        <v>143842</v>
      </c>
      <c r="AI217">
        <v>1814614</v>
      </c>
      <c r="AJ217">
        <v>1601289</v>
      </c>
      <c r="AK217">
        <v>746950</v>
      </c>
      <c r="AL217">
        <v>550237</v>
      </c>
      <c r="AM217">
        <v>304102</v>
      </c>
      <c r="AN217">
        <v>151037</v>
      </c>
      <c r="AO217">
        <v>1003982</v>
      </c>
      <c r="AP217">
        <v>69045</v>
      </c>
      <c r="AQ217">
        <v>1879113</v>
      </c>
      <c r="AR217">
        <v>12082615</v>
      </c>
      <c r="AS217">
        <v>10785713</v>
      </c>
      <c r="AT217">
        <v>1296902</v>
      </c>
      <c r="AU217">
        <v>9105770</v>
      </c>
      <c r="AV217">
        <v>132.69185562653959</v>
      </c>
      <c r="AW217">
        <v>31.059916528785159</v>
      </c>
      <c r="AX217">
        <v>41.213979598099314</v>
      </c>
      <c r="AY217">
        <v>13502960</v>
      </c>
      <c r="AZ217">
        <v>6418700</v>
      </c>
      <c r="BA217">
        <v>2292638</v>
      </c>
      <c r="BB217">
        <v>2223389</v>
      </c>
      <c r="BC217">
        <v>760652</v>
      </c>
      <c r="BD217">
        <v>1142021</v>
      </c>
      <c r="BE217">
        <v>6646933</v>
      </c>
      <c r="BF217">
        <v>35992</v>
      </c>
      <c r="BG217">
        <v>1966792</v>
      </c>
      <c r="BI217">
        <f t="shared" si="12"/>
        <v>10785713</v>
      </c>
      <c r="BJ217">
        <f t="shared" si="13"/>
        <v>8128391.1126816422</v>
      </c>
      <c r="BK217">
        <f t="shared" si="14"/>
        <v>7295377.1126816422</v>
      </c>
      <c r="BL217">
        <f t="shared" si="15"/>
        <v>1.4784311809256665</v>
      </c>
    </row>
    <row r="218" spans="1:64" x14ac:dyDescent="0.25">
      <c r="A218" s="3" t="s">
        <v>397</v>
      </c>
      <c r="B218">
        <v>16370814</v>
      </c>
      <c r="C218">
        <v>9116306</v>
      </c>
      <c r="D218">
        <v>4581978</v>
      </c>
      <c r="E218">
        <v>2525628</v>
      </c>
      <c r="F218">
        <v>846284</v>
      </c>
      <c r="G218">
        <v>1162416</v>
      </c>
      <c r="H218">
        <v>7254508</v>
      </c>
      <c r="I218">
        <v>192645</v>
      </c>
      <c r="J218">
        <v>202999</v>
      </c>
      <c r="K218">
        <v>20577</v>
      </c>
      <c r="L218">
        <v>135402</v>
      </c>
      <c r="M218">
        <v>2491</v>
      </c>
      <c r="N218">
        <v>82588</v>
      </c>
      <c r="O218">
        <v>28870</v>
      </c>
      <c r="P218">
        <v>19024</v>
      </c>
      <c r="Q218">
        <v>7036</v>
      </c>
      <c r="R218">
        <v>26479</v>
      </c>
      <c r="S218">
        <v>1179</v>
      </c>
      <c r="T218">
        <v>157381</v>
      </c>
      <c r="U218">
        <v>80331</v>
      </c>
      <c r="V218">
        <v>77050</v>
      </c>
      <c r="W218">
        <v>83423</v>
      </c>
      <c r="X218">
        <v>1136358</v>
      </c>
      <c r="Y218">
        <v>1644628</v>
      </c>
      <c r="Z218">
        <v>191</v>
      </c>
      <c r="AA218">
        <v>88194</v>
      </c>
      <c r="AB218">
        <v>1432830</v>
      </c>
      <c r="AC218">
        <v>2074801</v>
      </c>
      <c r="AD218">
        <v>19383625</v>
      </c>
      <c r="AE218">
        <v>7095429</v>
      </c>
      <c r="AF218">
        <v>2252070</v>
      </c>
      <c r="AG218">
        <v>202491</v>
      </c>
      <c r="AH218">
        <v>145492</v>
      </c>
      <c r="AI218">
        <v>1904087</v>
      </c>
      <c r="AJ218">
        <v>1636381</v>
      </c>
      <c r="AK218">
        <v>777822</v>
      </c>
      <c r="AL218">
        <v>553909</v>
      </c>
      <c r="AM218">
        <v>304649</v>
      </c>
      <c r="AN218">
        <v>156045</v>
      </c>
      <c r="AO218">
        <v>1000609</v>
      </c>
      <c r="AP218">
        <v>59915</v>
      </c>
      <c r="AQ218">
        <v>1990409</v>
      </c>
      <c r="AR218">
        <v>12288196</v>
      </c>
      <c r="AS218">
        <v>10981967</v>
      </c>
      <c r="AT218">
        <v>1306229</v>
      </c>
      <c r="AU218">
        <v>9275385</v>
      </c>
      <c r="AV218">
        <v>132.4817838704472</v>
      </c>
      <c r="AW218">
        <v>31.643787526961159</v>
      </c>
      <c r="AX218">
        <v>41.922254199892208</v>
      </c>
      <c r="AY218">
        <v>13760923</v>
      </c>
      <c r="AZ218">
        <v>6506415</v>
      </c>
      <c r="BA218">
        <v>2323470</v>
      </c>
      <c r="BB218">
        <v>2261713</v>
      </c>
      <c r="BC218">
        <v>777574</v>
      </c>
      <c r="BD218">
        <v>1143658</v>
      </c>
      <c r="BE218">
        <v>6665494</v>
      </c>
      <c r="BF218">
        <v>36591</v>
      </c>
      <c r="BG218">
        <v>1997227</v>
      </c>
      <c r="BI218">
        <f t="shared" si="12"/>
        <v>10981967</v>
      </c>
      <c r="BJ218">
        <f t="shared" si="13"/>
        <v>8289416.6119767614</v>
      </c>
      <c r="BK218">
        <f t="shared" si="14"/>
        <v>7443132.6119767614</v>
      </c>
      <c r="BL218">
        <f t="shared" si="15"/>
        <v>1.4754495952858468</v>
      </c>
    </row>
    <row r="219" spans="1:64" x14ac:dyDescent="0.25">
      <c r="A219" s="3" t="s">
        <v>398</v>
      </c>
      <c r="B219">
        <v>16507254</v>
      </c>
      <c r="C219">
        <v>9201582</v>
      </c>
      <c r="D219">
        <v>4619507</v>
      </c>
      <c r="E219">
        <v>2554421</v>
      </c>
      <c r="F219">
        <v>861816</v>
      </c>
      <c r="G219">
        <v>1165838</v>
      </c>
      <c r="H219">
        <v>7305672</v>
      </c>
      <c r="I219">
        <v>189102</v>
      </c>
      <c r="J219">
        <v>201597</v>
      </c>
      <c r="K219">
        <v>18385</v>
      </c>
      <c r="L219">
        <v>149180</v>
      </c>
      <c r="M219">
        <v>3252</v>
      </c>
      <c r="N219">
        <v>86759</v>
      </c>
      <c r="O219">
        <v>31301</v>
      </c>
      <c r="P219">
        <v>20292</v>
      </c>
      <c r="Q219">
        <v>8288</v>
      </c>
      <c r="R219">
        <v>25803</v>
      </c>
      <c r="S219">
        <v>1075</v>
      </c>
      <c r="T219">
        <v>153309</v>
      </c>
      <c r="U219">
        <v>77618</v>
      </c>
      <c r="V219">
        <v>75691</v>
      </c>
      <c r="W219">
        <v>80990</v>
      </c>
      <c r="X219">
        <v>1048714</v>
      </c>
      <c r="Y219">
        <v>1668148</v>
      </c>
      <c r="Z219">
        <v>203</v>
      </c>
      <c r="AA219">
        <v>83020</v>
      </c>
      <c r="AB219">
        <v>1480470</v>
      </c>
      <c r="AC219">
        <v>2142543</v>
      </c>
      <c r="AD219">
        <v>18620459</v>
      </c>
      <c r="AE219">
        <v>7398323</v>
      </c>
      <c r="AF219">
        <v>2295087</v>
      </c>
      <c r="AG219">
        <v>216872</v>
      </c>
      <c r="AH219">
        <v>147009</v>
      </c>
      <c r="AI219">
        <v>1931206</v>
      </c>
      <c r="AJ219">
        <v>1678378</v>
      </c>
      <c r="AK219">
        <v>807679</v>
      </c>
      <c r="AL219">
        <v>558909</v>
      </c>
      <c r="AM219">
        <v>311789</v>
      </c>
      <c r="AN219">
        <v>161395</v>
      </c>
      <c r="AO219">
        <v>1022821</v>
      </c>
      <c r="AP219">
        <v>68559</v>
      </c>
      <c r="AQ219">
        <v>2172083</v>
      </c>
      <c r="AR219">
        <v>11222136</v>
      </c>
      <c r="AS219">
        <v>9912814</v>
      </c>
      <c r="AT219">
        <v>1309322</v>
      </c>
      <c r="AU219">
        <v>9108931</v>
      </c>
      <c r="AV219">
        <v>123.1992701389355</v>
      </c>
      <c r="AW219">
        <v>35.407382394812686</v>
      </c>
      <c r="AX219">
        <v>43.621636685711159</v>
      </c>
      <c r="AY219">
        <v>13924289</v>
      </c>
      <c r="AZ219">
        <v>6618617</v>
      </c>
      <c r="BA219">
        <v>2360644</v>
      </c>
      <c r="BB219">
        <v>2298403</v>
      </c>
      <c r="BC219">
        <v>794952</v>
      </c>
      <c r="BD219">
        <v>1164618</v>
      </c>
      <c r="BE219">
        <v>6525966</v>
      </c>
      <c r="BF219">
        <v>37202</v>
      </c>
      <c r="BG219">
        <v>2027725</v>
      </c>
      <c r="BI219">
        <f t="shared" si="12"/>
        <v>9912814</v>
      </c>
      <c r="BJ219">
        <f t="shared" si="13"/>
        <v>8046162.9267941462</v>
      </c>
      <c r="BK219">
        <f t="shared" si="14"/>
        <v>7184346.9267941462</v>
      </c>
      <c r="BL219">
        <f t="shared" si="15"/>
        <v>1.3797794150265752</v>
      </c>
    </row>
    <row r="220" spans="1:64" x14ac:dyDescent="0.25">
      <c r="A220" s="3" t="s">
        <v>399</v>
      </c>
      <c r="B220">
        <v>17464329</v>
      </c>
      <c r="C220">
        <v>9361349</v>
      </c>
      <c r="D220">
        <v>4713981</v>
      </c>
      <c r="E220">
        <v>2586099</v>
      </c>
      <c r="F220">
        <v>886940</v>
      </c>
      <c r="G220">
        <v>1174330</v>
      </c>
      <c r="H220">
        <v>8102980</v>
      </c>
      <c r="I220">
        <v>163220</v>
      </c>
      <c r="J220">
        <v>192588</v>
      </c>
      <c r="K220">
        <v>30518</v>
      </c>
      <c r="L220">
        <v>161719</v>
      </c>
      <c r="M220">
        <v>4208</v>
      </c>
      <c r="N220">
        <v>100255</v>
      </c>
      <c r="O220">
        <v>39433</v>
      </c>
      <c r="P220">
        <v>23615</v>
      </c>
      <c r="Q220">
        <v>10609</v>
      </c>
      <c r="R220">
        <v>25748</v>
      </c>
      <c r="S220">
        <v>850</v>
      </c>
      <c r="T220">
        <v>153578</v>
      </c>
      <c r="U220">
        <v>74229</v>
      </c>
      <c r="V220">
        <v>79349</v>
      </c>
      <c r="W220">
        <v>86871</v>
      </c>
      <c r="X220">
        <v>1303141</v>
      </c>
      <c r="Y220">
        <v>1897535</v>
      </c>
      <c r="Z220">
        <v>186</v>
      </c>
      <c r="AA220">
        <v>97645</v>
      </c>
      <c r="AB220">
        <v>1448432</v>
      </c>
      <c r="AC220">
        <v>2463084</v>
      </c>
      <c r="AD220">
        <v>21187352</v>
      </c>
      <c r="AE220">
        <v>7623423</v>
      </c>
      <c r="AF220">
        <v>2309478</v>
      </c>
      <c r="AG220">
        <v>192958</v>
      </c>
      <c r="AH220">
        <v>147763</v>
      </c>
      <c r="AI220">
        <v>1968757</v>
      </c>
      <c r="AJ220">
        <v>1761130</v>
      </c>
      <c r="AK220">
        <v>828739</v>
      </c>
      <c r="AL220">
        <v>595095</v>
      </c>
      <c r="AM220">
        <v>337295</v>
      </c>
      <c r="AN220">
        <v>171885</v>
      </c>
      <c r="AO220">
        <v>1049696</v>
      </c>
      <c r="AP220">
        <v>64058</v>
      </c>
      <c r="AQ220">
        <v>2267176</v>
      </c>
      <c r="AR220">
        <v>13563929</v>
      </c>
      <c r="AS220">
        <v>11879949</v>
      </c>
      <c r="AT220">
        <v>1683980</v>
      </c>
      <c r="AU220">
        <v>9840906</v>
      </c>
      <c r="AV220">
        <v>137.83211128946499</v>
      </c>
      <c r="AW220">
        <v>30.010539547868579</v>
      </c>
      <c r="AX220">
        <v>41.364160268187113</v>
      </c>
      <c r="AY220">
        <v>14780195</v>
      </c>
      <c r="AZ220">
        <v>6677215</v>
      </c>
      <c r="BA220">
        <v>2389154</v>
      </c>
      <c r="BB220">
        <v>2337684</v>
      </c>
      <c r="BC220">
        <v>813077</v>
      </c>
      <c r="BD220">
        <v>1137300</v>
      </c>
      <c r="BE220">
        <v>7156772</v>
      </c>
      <c r="BF220">
        <v>37861</v>
      </c>
      <c r="BG220">
        <v>2058098</v>
      </c>
      <c r="BI220">
        <f t="shared" si="12"/>
        <v>11879949</v>
      </c>
      <c r="BJ220">
        <f t="shared" si="13"/>
        <v>8619144.6164896898</v>
      </c>
      <c r="BK220">
        <f t="shared" si="14"/>
        <v>7732204.6164896898</v>
      </c>
      <c r="BL220">
        <f t="shared" si="15"/>
        <v>1.5364245502071732</v>
      </c>
    </row>
    <row r="221" spans="1:64" x14ac:dyDescent="0.25">
      <c r="A221" s="3" t="s">
        <v>400</v>
      </c>
      <c r="B221">
        <v>17694667</v>
      </c>
      <c r="C221">
        <v>9311886</v>
      </c>
      <c r="D221">
        <v>4591890</v>
      </c>
      <c r="E221">
        <v>2623791</v>
      </c>
      <c r="F221">
        <v>906824</v>
      </c>
      <c r="G221">
        <v>1189381</v>
      </c>
      <c r="H221">
        <v>8382781</v>
      </c>
      <c r="I221">
        <v>154251</v>
      </c>
      <c r="J221">
        <v>195635</v>
      </c>
      <c r="K221">
        <v>36235</v>
      </c>
      <c r="L221">
        <v>172938</v>
      </c>
      <c r="M221">
        <v>4775</v>
      </c>
      <c r="N221">
        <v>100327</v>
      </c>
      <c r="O221">
        <v>40493</v>
      </c>
      <c r="P221">
        <v>22992</v>
      </c>
      <c r="Q221">
        <v>11324</v>
      </c>
      <c r="R221">
        <v>24734</v>
      </c>
      <c r="S221">
        <v>784</v>
      </c>
      <c r="T221">
        <v>143438</v>
      </c>
      <c r="U221">
        <v>68168</v>
      </c>
      <c r="V221">
        <v>75270</v>
      </c>
      <c r="W221">
        <v>111859</v>
      </c>
      <c r="X221">
        <v>1476972</v>
      </c>
      <c r="Y221">
        <v>1935650</v>
      </c>
      <c r="Z221">
        <v>184</v>
      </c>
      <c r="AA221">
        <v>102125</v>
      </c>
      <c r="AB221">
        <v>1501928</v>
      </c>
      <c r="AC221">
        <v>2446464</v>
      </c>
      <c r="AD221">
        <v>21718194</v>
      </c>
      <c r="AE221">
        <v>7885001</v>
      </c>
      <c r="AF221">
        <v>2395716</v>
      </c>
      <c r="AG221">
        <v>223886</v>
      </c>
      <c r="AH221">
        <v>149143</v>
      </c>
      <c r="AI221">
        <v>2022687</v>
      </c>
      <c r="AJ221">
        <v>1813227</v>
      </c>
      <c r="AK221">
        <v>834562</v>
      </c>
      <c r="AL221">
        <v>628245</v>
      </c>
      <c r="AM221">
        <v>350420</v>
      </c>
      <c r="AN221">
        <v>187480</v>
      </c>
      <c r="AO221">
        <v>1052365</v>
      </c>
      <c r="AP221">
        <v>69320</v>
      </c>
      <c r="AQ221">
        <v>2366893</v>
      </c>
      <c r="AR221">
        <v>13833193</v>
      </c>
      <c r="AS221">
        <v>12152816</v>
      </c>
      <c r="AT221">
        <v>1680377</v>
      </c>
      <c r="AU221">
        <v>9809666</v>
      </c>
      <c r="AV221">
        <v>141.0159489131041</v>
      </c>
      <c r="AW221">
        <v>30.426404929811781</v>
      </c>
      <c r="AX221">
        <v>42.906083631917561</v>
      </c>
      <c r="AY221">
        <v>15187152</v>
      </c>
      <c r="AZ221">
        <v>6804371</v>
      </c>
      <c r="BA221">
        <v>2429691</v>
      </c>
      <c r="BB221">
        <v>2378291</v>
      </c>
      <c r="BC221">
        <v>831868</v>
      </c>
      <c r="BD221">
        <v>1164521</v>
      </c>
      <c r="BE221">
        <v>7302151</v>
      </c>
      <c r="BF221">
        <v>38548</v>
      </c>
      <c r="BG221">
        <v>2088155</v>
      </c>
      <c r="BI221">
        <f t="shared" si="12"/>
        <v>12152816</v>
      </c>
      <c r="BJ221">
        <f t="shared" si="13"/>
        <v>8618043.6281634551</v>
      </c>
      <c r="BK221">
        <f t="shared" si="14"/>
        <v>7711219.6281634551</v>
      </c>
      <c r="BL221">
        <f t="shared" si="15"/>
        <v>1.5759914236672286</v>
      </c>
    </row>
    <row r="222" spans="1:64" x14ac:dyDescent="0.25">
      <c r="A222" s="3" t="s">
        <v>401</v>
      </c>
      <c r="B222">
        <v>18135599</v>
      </c>
      <c r="C222">
        <v>9411100</v>
      </c>
      <c r="D222">
        <v>4621671</v>
      </c>
      <c r="E222">
        <v>2653859</v>
      </c>
      <c r="F222">
        <v>932293</v>
      </c>
      <c r="G222">
        <v>1203278</v>
      </c>
      <c r="H222">
        <v>8724499</v>
      </c>
      <c r="I222">
        <v>173087</v>
      </c>
      <c r="J222">
        <v>210997</v>
      </c>
      <c r="K222">
        <v>32343</v>
      </c>
      <c r="L222">
        <v>171667</v>
      </c>
      <c r="M222">
        <v>3434</v>
      </c>
      <c r="N222">
        <v>101694</v>
      </c>
      <c r="O222">
        <v>47355</v>
      </c>
      <c r="P222">
        <v>21103</v>
      </c>
      <c r="Q222">
        <v>11363</v>
      </c>
      <c r="R222">
        <v>21096</v>
      </c>
      <c r="S222">
        <v>777</v>
      </c>
      <c r="T222">
        <v>136467</v>
      </c>
      <c r="U222">
        <v>61601</v>
      </c>
      <c r="V222">
        <v>74866</v>
      </c>
      <c r="W222">
        <v>125774</v>
      </c>
      <c r="X222">
        <v>1696963</v>
      </c>
      <c r="Y222">
        <v>1966938</v>
      </c>
      <c r="Z222">
        <v>195</v>
      </c>
      <c r="AA222">
        <v>110629</v>
      </c>
      <c r="AB222">
        <v>1582779</v>
      </c>
      <c r="AC222">
        <v>2411532</v>
      </c>
      <c r="AD222">
        <v>23015623</v>
      </c>
      <c r="AE222">
        <v>8055149</v>
      </c>
      <c r="AF222">
        <v>2466609</v>
      </c>
      <c r="AG222">
        <v>232365</v>
      </c>
      <c r="AH222">
        <v>150297</v>
      </c>
      <c r="AI222">
        <v>2083947</v>
      </c>
      <c r="AJ222">
        <v>1816535</v>
      </c>
      <c r="AK222">
        <v>838442</v>
      </c>
      <c r="AL222">
        <v>616010</v>
      </c>
      <c r="AM222">
        <v>362083</v>
      </c>
      <c r="AN222">
        <v>196211</v>
      </c>
      <c r="AO222">
        <v>1094026</v>
      </c>
      <c r="AP222">
        <v>70936</v>
      </c>
      <c r="AQ222">
        <v>2410832</v>
      </c>
      <c r="AR222">
        <v>14960474</v>
      </c>
      <c r="AS222">
        <v>13203243</v>
      </c>
      <c r="AT222">
        <v>1757231</v>
      </c>
      <c r="AU222">
        <v>10080450</v>
      </c>
      <c r="AV222">
        <v>148.41076962756151</v>
      </c>
      <c r="AW222">
        <v>28.629735155257073</v>
      </c>
      <c r="AX222">
        <v>42.489610286249565</v>
      </c>
      <c r="AY222">
        <v>15636680</v>
      </c>
      <c r="AZ222">
        <v>6912181</v>
      </c>
      <c r="BA222">
        <v>2468339</v>
      </c>
      <c r="BB222">
        <v>2420387</v>
      </c>
      <c r="BC222">
        <v>852132</v>
      </c>
      <c r="BD222">
        <v>1171323</v>
      </c>
      <c r="BE222">
        <v>7581531</v>
      </c>
      <c r="BF222">
        <v>39277</v>
      </c>
      <c r="BG222">
        <v>2117595</v>
      </c>
      <c r="BI222">
        <f t="shared" si="12"/>
        <v>13203243</v>
      </c>
      <c r="BJ222">
        <f t="shared" si="13"/>
        <v>8896418.3887285851</v>
      </c>
      <c r="BK222">
        <f t="shared" si="14"/>
        <v>7964125.3887285851</v>
      </c>
      <c r="BL222">
        <f t="shared" si="15"/>
        <v>1.6578396692104067</v>
      </c>
    </row>
    <row r="223" spans="1:64" x14ac:dyDescent="0.25">
      <c r="A223" s="3" t="s">
        <v>402</v>
      </c>
      <c r="B223">
        <v>18645876</v>
      </c>
      <c r="C223">
        <v>9715437</v>
      </c>
      <c r="D223">
        <v>4853871</v>
      </c>
      <c r="E223">
        <v>2684140</v>
      </c>
      <c r="F223">
        <v>950811</v>
      </c>
      <c r="G223">
        <v>1226614</v>
      </c>
      <c r="H223">
        <v>8930439</v>
      </c>
      <c r="I223">
        <v>178700</v>
      </c>
      <c r="J223">
        <v>214705</v>
      </c>
      <c r="K223">
        <v>33490</v>
      </c>
      <c r="L223">
        <v>179286</v>
      </c>
      <c r="M223">
        <v>6089</v>
      </c>
      <c r="N223">
        <v>111411</v>
      </c>
      <c r="O223">
        <v>47618</v>
      </c>
      <c r="P223">
        <v>21191</v>
      </c>
      <c r="Q223">
        <v>12445</v>
      </c>
      <c r="R223">
        <v>29423</v>
      </c>
      <c r="S223">
        <v>734</v>
      </c>
      <c r="T223">
        <v>128792</v>
      </c>
      <c r="U223">
        <v>54927</v>
      </c>
      <c r="V223">
        <v>73865</v>
      </c>
      <c r="W223">
        <v>137487</v>
      </c>
      <c r="X223">
        <v>1698637</v>
      </c>
      <c r="Y223">
        <v>2014431</v>
      </c>
      <c r="Z223">
        <v>200</v>
      </c>
      <c r="AA223">
        <v>109252</v>
      </c>
      <c r="AB223">
        <v>1659489</v>
      </c>
      <c r="AC223">
        <v>2458470</v>
      </c>
      <c r="AD223">
        <v>22893689</v>
      </c>
      <c r="AE223">
        <v>8423203</v>
      </c>
      <c r="AF223">
        <v>2542876</v>
      </c>
      <c r="AG223">
        <v>239280</v>
      </c>
      <c r="AH223">
        <v>151977</v>
      </c>
      <c r="AI223">
        <v>2151619</v>
      </c>
      <c r="AJ223">
        <v>1878780</v>
      </c>
      <c r="AK223">
        <v>854571</v>
      </c>
      <c r="AL223">
        <v>615908</v>
      </c>
      <c r="AM223">
        <v>408301</v>
      </c>
      <c r="AN223">
        <v>210486</v>
      </c>
      <c r="AO223">
        <v>1163247</v>
      </c>
      <c r="AP223">
        <v>73587</v>
      </c>
      <c r="AQ223">
        <v>2554227</v>
      </c>
      <c r="AR223">
        <v>14470486</v>
      </c>
      <c r="AS223">
        <v>12702332</v>
      </c>
      <c r="AT223">
        <v>1768154</v>
      </c>
      <c r="AU223">
        <v>10222673</v>
      </c>
      <c r="AV223">
        <v>141.55286305550769</v>
      </c>
      <c r="AW223">
        <v>30.556374974240679</v>
      </c>
      <c r="AX223">
        <v>43.253423622014317</v>
      </c>
      <c r="AY223">
        <v>15938948</v>
      </c>
      <c r="AZ223">
        <v>7008509</v>
      </c>
      <c r="BA223">
        <v>2475475</v>
      </c>
      <c r="BB223">
        <v>2463792</v>
      </c>
      <c r="BC223">
        <v>873618</v>
      </c>
      <c r="BD223">
        <v>1195624</v>
      </c>
      <c r="BE223">
        <v>7515745</v>
      </c>
      <c r="BF223">
        <v>40045</v>
      </c>
      <c r="BG223">
        <v>2147067</v>
      </c>
      <c r="BI223">
        <f t="shared" si="12"/>
        <v>12702332</v>
      </c>
      <c r="BJ223">
        <f t="shared" si="13"/>
        <v>8973560.637215076</v>
      </c>
      <c r="BK223">
        <f t="shared" si="14"/>
        <v>8022749.637215076</v>
      </c>
      <c r="BL223">
        <f t="shared" si="15"/>
        <v>1.5832890934397075</v>
      </c>
    </row>
    <row r="224" spans="1:64" x14ac:dyDescent="0.25">
      <c r="A224" s="3" t="s">
        <v>403</v>
      </c>
      <c r="B224">
        <v>19597845</v>
      </c>
      <c r="C224">
        <v>9909298</v>
      </c>
      <c r="D224">
        <v>4941125</v>
      </c>
      <c r="E224">
        <v>2724829</v>
      </c>
      <c r="F224">
        <v>984814</v>
      </c>
      <c r="G224">
        <v>1258530</v>
      </c>
      <c r="H224">
        <v>9688547</v>
      </c>
      <c r="I224">
        <v>192794</v>
      </c>
      <c r="J224">
        <v>236877</v>
      </c>
      <c r="K224">
        <v>31460</v>
      </c>
      <c r="L224">
        <v>196783</v>
      </c>
      <c r="M224">
        <v>5793</v>
      </c>
      <c r="N224">
        <v>105469</v>
      </c>
      <c r="O224">
        <v>47604</v>
      </c>
      <c r="P224">
        <v>19420</v>
      </c>
      <c r="Q224">
        <v>12416</v>
      </c>
      <c r="R224">
        <v>25002</v>
      </c>
      <c r="S224">
        <v>1027</v>
      </c>
      <c r="T224">
        <v>124706</v>
      </c>
      <c r="U224">
        <v>48586</v>
      </c>
      <c r="V224">
        <v>76120</v>
      </c>
      <c r="W224">
        <v>142387</v>
      </c>
      <c r="X224">
        <v>2075021</v>
      </c>
      <c r="Y224">
        <v>2371426</v>
      </c>
      <c r="Z224">
        <v>192</v>
      </c>
      <c r="AA224">
        <v>127331</v>
      </c>
      <c r="AB224">
        <v>1657593</v>
      </c>
      <c r="AC224">
        <v>2420715</v>
      </c>
      <c r="AD224">
        <v>25958229</v>
      </c>
      <c r="AE224">
        <v>8494128</v>
      </c>
      <c r="AF224">
        <v>2559067</v>
      </c>
      <c r="AG224">
        <v>230326</v>
      </c>
      <c r="AH224">
        <v>152826</v>
      </c>
      <c r="AI224">
        <v>2175915</v>
      </c>
      <c r="AJ224">
        <v>1918142</v>
      </c>
      <c r="AK224">
        <v>867951</v>
      </c>
      <c r="AL224">
        <v>623177</v>
      </c>
      <c r="AM224">
        <v>427015</v>
      </c>
      <c r="AN224">
        <v>224574</v>
      </c>
      <c r="AO224">
        <v>1228170</v>
      </c>
      <c r="AP224">
        <v>71032</v>
      </c>
      <c r="AQ224">
        <v>2493143</v>
      </c>
      <c r="AR224">
        <v>17464101</v>
      </c>
      <c r="AS224">
        <v>15374856</v>
      </c>
      <c r="AT224">
        <v>2089245</v>
      </c>
      <c r="AU224">
        <v>11103717</v>
      </c>
      <c r="AV224">
        <v>157.2815686423032</v>
      </c>
      <c r="AW224">
        <v>25.636643654933433</v>
      </c>
      <c r="AX224">
        <v>40.321715287716785</v>
      </c>
      <c r="AY224">
        <v>16798996</v>
      </c>
      <c r="AZ224">
        <v>7110449</v>
      </c>
      <c r="BA224">
        <v>2511787</v>
      </c>
      <c r="BB224">
        <v>2504069</v>
      </c>
      <c r="BC224">
        <v>895759</v>
      </c>
      <c r="BD224">
        <v>1198834</v>
      </c>
      <c r="BE224">
        <v>8304868</v>
      </c>
      <c r="BF224">
        <v>40857</v>
      </c>
      <c r="BG224">
        <v>2177351</v>
      </c>
      <c r="BI224">
        <f t="shared" si="12"/>
        <v>15374856</v>
      </c>
      <c r="BJ224">
        <f t="shared" si="13"/>
        <v>9775370.4599463828</v>
      </c>
      <c r="BK224">
        <f t="shared" si="14"/>
        <v>8790556.4599463828</v>
      </c>
      <c r="BL224">
        <f t="shared" si="15"/>
        <v>1.7490196519474692</v>
      </c>
    </row>
    <row r="225" spans="1:64" x14ac:dyDescent="0.25">
      <c r="A225" s="3" t="s">
        <v>404</v>
      </c>
      <c r="B225">
        <v>19777265</v>
      </c>
      <c r="C225">
        <v>9803029</v>
      </c>
      <c r="D225">
        <v>4743210</v>
      </c>
      <c r="E225">
        <v>2769709</v>
      </c>
      <c r="F225">
        <v>1010575</v>
      </c>
      <c r="G225">
        <v>1279536</v>
      </c>
      <c r="H225">
        <v>9974236</v>
      </c>
      <c r="I225">
        <v>180475</v>
      </c>
      <c r="J225">
        <v>234409</v>
      </c>
      <c r="K225">
        <v>35750</v>
      </c>
      <c r="L225">
        <v>204332</v>
      </c>
      <c r="M225">
        <v>7995</v>
      </c>
      <c r="N225">
        <v>112516</v>
      </c>
      <c r="O225">
        <v>46046</v>
      </c>
      <c r="P225">
        <v>21881</v>
      </c>
      <c r="Q225">
        <v>15205</v>
      </c>
      <c r="R225">
        <v>28229</v>
      </c>
      <c r="S225">
        <v>1155</v>
      </c>
      <c r="T225">
        <v>120931</v>
      </c>
      <c r="U225">
        <v>49102</v>
      </c>
      <c r="V225">
        <v>71829</v>
      </c>
      <c r="W225">
        <v>133741</v>
      </c>
      <c r="X225">
        <v>2074707</v>
      </c>
      <c r="Y225">
        <v>2411788</v>
      </c>
      <c r="Z225">
        <v>184</v>
      </c>
      <c r="AA225">
        <v>132886</v>
      </c>
      <c r="AB225">
        <v>1740248</v>
      </c>
      <c r="AC225">
        <v>2584274</v>
      </c>
      <c r="AD225">
        <v>27076777</v>
      </c>
      <c r="AE225">
        <v>8695059</v>
      </c>
      <c r="AF225">
        <v>2634270</v>
      </c>
      <c r="AG225">
        <v>260797</v>
      </c>
      <c r="AH225">
        <v>153262</v>
      </c>
      <c r="AI225">
        <v>2220211</v>
      </c>
      <c r="AJ225">
        <v>1977085</v>
      </c>
      <c r="AK225">
        <v>883458</v>
      </c>
      <c r="AL225">
        <v>659166</v>
      </c>
      <c r="AM225">
        <v>434461</v>
      </c>
      <c r="AN225">
        <v>230796</v>
      </c>
      <c r="AO225">
        <v>1276515</v>
      </c>
      <c r="AP225">
        <v>82756</v>
      </c>
      <c r="AQ225">
        <v>2493637</v>
      </c>
      <c r="AR225">
        <v>18381718</v>
      </c>
      <c r="AS225">
        <v>16263078</v>
      </c>
      <c r="AT225">
        <v>2118640</v>
      </c>
      <c r="AU225">
        <v>11082206</v>
      </c>
      <c r="AV225">
        <v>165.86695105370711</v>
      </c>
      <c r="AW225">
        <v>25.086640282001941</v>
      </c>
      <c r="AX225">
        <v>41.610445357567741</v>
      </c>
      <c r="AY225">
        <v>17233834</v>
      </c>
      <c r="AZ225">
        <v>7259598</v>
      </c>
      <c r="BA225">
        <v>2551675</v>
      </c>
      <c r="BB225">
        <v>2548069</v>
      </c>
      <c r="BC225">
        <v>918996</v>
      </c>
      <c r="BD225">
        <v>1240858</v>
      </c>
      <c r="BE225">
        <v>8538775</v>
      </c>
      <c r="BF225">
        <v>41722</v>
      </c>
      <c r="BG225">
        <v>2209229</v>
      </c>
      <c r="BI225">
        <f t="shared" si="12"/>
        <v>16263078</v>
      </c>
      <c r="BJ225">
        <f t="shared" si="13"/>
        <v>9804893.558774149</v>
      </c>
      <c r="BK225">
        <f t="shared" si="14"/>
        <v>8794318.558774149</v>
      </c>
      <c r="BL225">
        <f t="shared" si="15"/>
        <v>1.8492709686726347</v>
      </c>
    </row>
    <row r="226" spans="1:64" x14ac:dyDescent="0.25">
      <c r="A226" s="3" t="s">
        <v>405</v>
      </c>
      <c r="B226">
        <v>20540211</v>
      </c>
      <c r="C226">
        <v>10243450</v>
      </c>
      <c r="D226">
        <v>5089270</v>
      </c>
      <c r="E226">
        <v>2814795</v>
      </c>
      <c r="F226">
        <v>1036396</v>
      </c>
      <c r="G226">
        <v>1302989</v>
      </c>
      <c r="H226">
        <v>10296761</v>
      </c>
      <c r="I226">
        <v>196362</v>
      </c>
      <c r="J226">
        <v>249797</v>
      </c>
      <c r="K226">
        <v>29742</v>
      </c>
      <c r="L226">
        <v>197260</v>
      </c>
      <c r="M226">
        <v>5943</v>
      </c>
      <c r="N226">
        <v>124591</v>
      </c>
      <c r="O226">
        <v>49284</v>
      </c>
      <c r="P226">
        <v>23978</v>
      </c>
      <c r="Q226">
        <v>18089</v>
      </c>
      <c r="R226">
        <v>32062</v>
      </c>
      <c r="S226">
        <v>1178</v>
      </c>
      <c r="T226">
        <v>123662</v>
      </c>
      <c r="U226">
        <v>49369</v>
      </c>
      <c r="V226">
        <v>74293</v>
      </c>
      <c r="W226">
        <v>132903</v>
      </c>
      <c r="X226">
        <v>1973307</v>
      </c>
      <c r="Y226">
        <v>2461166</v>
      </c>
      <c r="Z226">
        <v>195</v>
      </c>
      <c r="AA226">
        <v>128352</v>
      </c>
      <c r="AB226">
        <v>1851019</v>
      </c>
      <c r="AC226">
        <v>2822462</v>
      </c>
      <c r="AD226">
        <v>26932437</v>
      </c>
      <c r="AE226">
        <v>9119035</v>
      </c>
      <c r="AF226">
        <v>2703105</v>
      </c>
      <c r="AG226">
        <v>296844</v>
      </c>
      <c r="AH226">
        <v>153380</v>
      </c>
      <c r="AI226">
        <v>2252881</v>
      </c>
      <c r="AJ226">
        <v>2029489</v>
      </c>
      <c r="AK226">
        <v>903938</v>
      </c>
      <c r="AL226">
        <v>680060</v>
      </c>
      <c r="AM226">
        <v>445491</v>
      </c>
      <c r="AN226">
        <v>240679</v>
      </c>
      <c r="AO226">
        <v>1359541</v>
      </c>
      <c r="AP226">
        <v>80244</v>
      </c>
      <c r="AQ226">
        <v>2705977</v>
      </c>
      <c r="AR226">
        <v>17813402</v>
      </c>
      <c r="AS226">
        <v>15616866</v>
      </c>
      <c r="AT226">
        <v>2196536</v>
      </c>
      <c r="AU226">
        <v>11421176</v>
      </c>
      <c r="AV226">
        <v>155.96819109853271</v>
      </c>
      <c r="AW226">
        <v>26.567604192378848</v>
      </c>
      <c r="AX226">
        <v>41.437011677071247</v>
      </c>
      <c r="AY226">
        <v>17665082</v>
      </c>
      <c r="AZ226">
        <v>7368321</v>
      </c>
      <c r="BA226">
        <v>2589671</v>
      </c>
      <c r="BB226">
        <v>2595299</v>
      </c>
      <c r="BC226">
        <v>942286</v>
      </c>
      <c r="BD226">
        <v>1241065</v>
      </c>
      <c r="BE226">
        <v>8546047</v>
      </c>
      <c r="BF226">
        <v>42622</v>
      </c>
      <c r="BG226">
        <v>2243629</v>
      </c>
      <c r="BI226">
        <f t="shared" si="12"/>
        <v>15616866</v>
      </c>
      <c r="BJ226">
        <f t="shared" si="13"/>
        <v>10012853.191413924</v>
      </c>
      <c r="BK226">
        <f t="shared" si="14"/>
        <v>8976457.1914139241</v>
      </c>
      <c r="BL226">
        <f t="shared" si="15"/>
        <v>1.7397583107662673</v>
      </c>
    </row>
    <row r="227" spans="1:64" x14ac:dyDescent="0.25">
      <c r="A227" s="3" t="s">
        <v>406</v>
      </c>
      <c r="B227">
        <v>21327590</v>
      </c>
      <c r="C227">
        <v>10689907</v>
      </c>
      <c r="D227">
        <v>5445849</v>
      </c>
      <c r="E227">
        <v>2860650</v>
      </c>
      <c r="F227">
        <v>1061943</v>
      </c>
      <c r="G227">
        <v>1321465</v>
      </c>
      <c r="H227">
        <v>10637683</v>
      </c>
      <c r="I227">
        <v>220774</v>
      </c>
      <c r="J227">
        <v>265311</v>
      </c>
      <c r="K227">
        <v>13998</v>
      </c>
      <c r="L227">
        <v>202859</v>
      </c>
      <c r="M227">
        <v>5763</v>
      </c>
      <c r="N227">
        <v>128395</v>
      </c>
      <c r="O227">
        <v>58245</v>
      </c>
      <c r="P227">
        <v>23141</v>
      </c>
      <c r="Q227">
        <v>18933</v>
      </c>
      <c r="R227">
        <v>26918</v>
      </c>
      <c r="S227">
        <v>1158</v>
      </c>
      <c r="T227">
        <v>124365</v>
      </c>
      <c r="U227">
        <v>49061</v>
      </c>
      <c r="V227">
        <v>75304</v>
      </c>
      <c r="W227">
        <v>139202</v>
      </c>
      <c r="X227">
        <v>1908758</v>
      </c>
      <c r="Y227">
        <v>2488038</v>
      </c>
      <c r="Z227">
        <v>205</v>
      </c>
      <c r="AA227">
        <v>128479</v>
      </c>
      <c r="AB227">
        <v>1932418</v>
      </c>
      <c r="AC227">
        <v>3079118</v>
      </c>
      <c r="AD227">
        <v>26962038</v>
      </c>
      <c r="AE227">
        <v>9474474</v>
      </c>
      <c r="AF227">
        <v>2754174</v>
      </c>
      <c r="AG227">
        <v>307039</v>
      </c>
      <c r="AH227">
        <v>153937</v>
      </c>
      <c r="AI227">
        <v>2293198</v>
      </c>
      <c r="AJ227">
        <v>2026030</v>
      </c>
      <c r="AK227">
        <v>909341</v>
      </c>
      <c r="AL227">
        <v>666715</v>
      </c>
      <c r="AM227">
        <v>449974</v>
      </c>
      <c r="AN227">
        <v>276953</v>
      </c>
      <c r="AO227">
        <v>1447654</v>
      </c>
      <c r="AP227">
        <v>80356</v>
      </c>
      <c r="AQ227">
        <v>2889307</v>
      </c>
      <c r="AR227">
        <v>17487564</v>
      </c>
      <c r="AS227">
        <v>15260797</v>
      </c>
      <c r="AT227">
        <v>2226767</v>
      </c>
      <c r="AU227">
        <v>11853116</v>
      </c>
      <c r="AV227">
        <v>147.53558517692392</v>
      </c>
      <c r="AW227">
        <v>27.334874328820419</v>
      </c>
      <c r="AX227">
        <v>40.328666798401954</v>
      </c>
      <c r="AY227">
        <v>18156441</v>
      </c>
      <c r="AZ227">
        <v>7518758</v>
      </c>
      <c r="BA227">
        <v>2633953</v>
      </c>
      <c r="BB227">
        <v>2641406</v>
      </c>
      <c r="BC227">
        <v>965595</v>
      </c>
      <c r="BD227">
        <v>1277804</v>
      </c>
      <c r="BE227">
        <v>8681967</v>
      </c>
      <c r="BF227">
        <v>43518</v>
      </c>
      <c r="BG227">
        <v>2280553</v>
      </c>
      <c r="BI227">
        <f t="shared" si="12"/>
        <v>15260797</v>
      </c>
      <c r="BJ227">
        <f t="shared" si="13"/>
        <v>10343807.551038843</v>
      </c>
      <c r="BK227">
        <f t="shared" si="14"/>
        <v>9281864.5510388426</v>
      </c>
      <c r="BL227">
        <f t="shared" si="15"/>
        <v>1.644152089925939</v>
      </c>
    </row>
    <row r="228" spans="1:64" x14ac:dyDescent="0.25">
      <c r="A228" s="3" t="s">
        <v>407</v>
      </c>
      <c r="B228">
        <v>21983190</v>
      </c>
      <c r="C228">
        <v>10887308</v>
      </c>
      <c r="D228">
        <v>5568592</v>
      </c>
      <c r="E228">
        <v>2893562</v>
      </c>
      <c r="F228">
        <v>1085157</v>
      </c>
      <c r="G228">
        <v>1339997</v>
      </c>
      <c r="H228">
        <v>11095882</v>
      </c>
      <c r="I228">
        <v>227700</v>
      </c>
      <c r="J228">
        <v>272343</v>
      </c>
      <c r="K228">
        <v>24029</v>
      </c>
      <c r="L228">
        <v>213914</v>
      </c>
      <c r="M228">
        <v>4204</v>
      </c>
      <c r="N228">
        <v>124661</v>
      </c>
      <c r="O228">
        <v>57765</v>
      </c>
      <c r="P228">
        <v>18105</v>
      </c>
      <c r="Q228">
        <v>15423</v>
      </c>
      <c r="R228">
        <v>31938</v>
      </c>
      <c r="S228">
        <v>1430</v>
      </c>
      <c r="T228">
        <v>130954</v>
      </c>
      <c r="U228">
        <v>49464</v>
      </c>
      <c r="V228">
        <v>81490</v>
      </c>
      <c r="W228">
        <v>131195</v>
      </c>
      <c r="X228">
        <v>1717546</v>
      </c>
      <c r="Y228">
        <v>2250325</v>
      </c>
      <c r="Z228">
        <v>210</v>
      </c>
      <c r="AA228">
        <v>118041</v>
      </c>
      <c r="AB228">
        <v>1939233</v>
      </c>
      <c r="AC228">
        <v>3941527</v>
      </c>
      <c r="AD228">
        <v>25297340</v>
      </c>
      <c r="AE228">
        <v>9887589</v>
      </c>
      <c r="AF228">
        <v>2751414</v>
      </c>
      <c r="AG228">
        <v>278402</v>
      </c>
      <c r="AH228">
        <v>154187</v>
      </c>
      <c r="AI228">
        <v>2318825</v>
      </c>
      <c r="AJ228">
        <v>2076735</v>
      </c>
      <c r="AK228">
        <v>918905</v>
      </c>
      <c r="AL228">
        <v>700932</v>
      </c>
      <c r="AM228">
        <v>456898</v>
      </c>
      <c r="AN228">
        <v>280845</v>
      </c>
      <c r="AO228">
        <v>1541422</v>
      </c>
      <c r="AP228">
        <v>77992</v>
      </c>
      <c r="AQ228">
        <v>3159181</v>
      </c>
      <c r="AR228">
        <v>15409751</v>
      </c>
      <c r="AS228">
        <v>13360774</v>
      </c>
      <c r="AT228">
        <v>2048977</v>
      </c>
      <c r="AU228">
        <v>12095601</v>
      </c>
      <c r="AV228">
        <v>127.39962639451231</v>
      </c>
      <c r="AW228">
        <v>31.331781293417887</v>
      </c>
      <c r="AX228">
        <v>39.916572310560078</v>
      </c>
      <c r="AY228">
        <v>18708075</v>
      </c>
      <c r="AZ228">
        <v>7612193</v>
      </c>
      <c r="BA228">
        <v>2667670</v>
      </c>
      <c r="BB228">
        <v>2685131</v>
      </c>
      <c r="BC228">
        <v>989241</v>
      </c>
      <c r="BD228">
        <v>1270151</v>
      </c>
      <c r="BE228">
        <v>8820486</v>
      </c>
      <c r="BF228">
        <v>44406</v>
      </c>
      <c r="BG228">
        <v>2318612</v>
      </c>
      <c r="BI228">
        <f t="shared" si="12"/>
        <v>13360774</v>
      </c>
      <c r="BJ228">
        <f t="shared" si="13"/>
        <v>10487294.490665406</v>
      </c>
      <c r="BK228">
        <f t="shared" si="14"/>
        <v>9402137.490665406</v>
      </c>
      <c r="BL228">
        <f t="shared" si="15"/>
        <v>1.4210358031101749</v>
      </c>
    </row>
    <row r="229" spans="1:64" x14ac:dyDescent="0.25">
      <c r="A229" s="3" t="s">
        <v>408</v>
      </c>
      <c r="B229">
        <v>21969851</v>
      </c>
      <c r="C229">
        <v>10891651</v>
      </c>
      <c r="D229">
        <v>5545799</v>
      </c>
      <c r="E229">
        <v>2909504</v>
      </c>
      <c r="F229">
        <v>1101100</v>
      </c>
      <c r="G229">
        <v>1335248</v>
      </c>
      <c r="H229">
        <v>11078200</v>
      </c>
      <c r="I229">
        <v>164208</v>
      </c>
      <c r="J229">
        <v>254457</v>
      </c>
      <c r="K229">
        <v>16928</v>
      </c>
      <c r="L229">
        <v>246450</v>
      </c>
      <c r="M229">
        <v>3349</v>
      </c>
      <c r="N229">
        <v>113209</v>
      </c>
      <c r="O229">
        <v>54671</v>
      </c>
      <c r="P229">
        <v>16108</v>
      </c>
      <c r="Q229">
        <v>14284</v>
      </c>
      <c r="R229">
        <v>26641</v>
      </c>
      <c r="S229">
        <v>1505</v>
      </c>
      <c r="T229">
        <v>125408</v>
      </c>
      <c r="U229">
        <v>49979</v>
      </c>
      <c r="V229">
        <v>75429</v>
      </c>
      <c r="W229">
        <v>135394</v>
      </c>
      <c r="X229">
        <v>1457214</v>
      </c>
      <c r="Y229">
        <v>2283166</v>
      </c>
      <c r="Z229">
        <v>208</v>
      </c>
      <c r="AA229">
        <v>106246</v>
      </c>
      <c r="AB229">
        <v>1947028</v>
      </c>
      <c r="AC229">
        <v>4224935</v>
      </c>
      <c r="AD229">
        <v>24081063</v>
      </c>
      <c r="AE229">
        <v>10195120</v>
      </c>
      <c r="AF229">
        <v>2811293</v>
      </c>
      <c r="AG229">
        <v>235619</v>
      </c>
      <c r="AH229">
        <v>154669</v>
      </c>
      <c r="AI229">
        <v>2421005</v>
      </c>
      <c r="AJ229">
        <v>2038030</v>
      </c>
      <c r="AK229">
        <v>904932</v>
      </c>
      <c r="AL229">
        <v>705194</v>
      </c>
      <c r="AM229">
        <v>427904</v>
      </c>
      <c r="AN229">
        <v>305180</v>
      </c>
      <c r="AO229">
        <v>1506208</v>
      </c>
      <c r="AP229">
        <v>82860</v>
      </c>
      <c r="AQ229">
        <v>3451549</v>
      </c>
      <c r="AR229">
        <v>13885943</v>
      </c>
      <c r="AS229">
        <v>11816546</v>
      </c>
      <c r="AT229">
        <v>2069397</v>
      </c>
      <c r="AU229">
        <v>11774731</v>
      </c>
      <c r="AV229">
        <v>117.93002811757471</v>
      </c>
      <c r="AW229">
        <v>34.922535443919202</v>
      </c>
      <c r="AX229">
        <v>41.184155868383911</v>
      </c>
      <c r="AY229">
        <v>18829767</v>
      </c>
      <c r="AZ229">
        <v>7751567</v>
      </c>
      <c r="BA229">
        <v>2708200</v>
      </c>
      <c r="BB229">
        <v>2722613</v>
      </c>
      <c r="BC229">
        <v>1010825</v>
      </c>
      <c r="BD229">
        <v>1309929</v>
      </c>
      <c r="BE229">
        <v>8634647</v>
      </c>
      <c r="BF229">
        <v>45291</v>
      </c>
      <c r="BG229">
        <v>2354655</v>
      </c>
      <c r="BI229">
        <f t="shared" si="12"/>
        <v>11816546</v>
      </c>
      <c r="BJ229">
        <f t="shared" si="13"/>
        <v>10019963.692554247</v>
      </c>
      <c r="BK229">
        <f t="shared" si="14"/>
        <v>8918863.6925542466</v>
      </c>
      <c r="BL229">
        <f t="shared" si="15"/>
        <v>1.3248936644098319</v>
      </c>
    </row>
    <row r="230" spans="1:64" x14ac:dyDescent="0.25">
      <c r="A230" s="3" t="s">
        <v>409</v>
      </c>
      <c r="B230">
        <v>22188983</v>
      </c>
      <c r="C230">
        <v>11001001</v>
      </c>
      <c r="D230">
        <v>5627984</v>
      </c>
      <c r="E230">
        <v>2934839</v>
      </c>
      <c r="F230">
        <v>1113625</v>
      </c>
      <c r="G230">
        <v>1324553</v>
      </c>
      <c r="H230">
        <v>11187982</v>
      </c>
      <c r="I230">
        <v>169914</v>
      </c>
      <c r="J230">
        <v>250584</v>
      </c>
      <c r="K230">
        <v>17093</v>
      </c>
      <c r="L230">
        <v>259403</v>
      </c>
      <c r="M230">
        <v>3196</v>
      </c>
      <c r="N230">
        <v>111844</v>
      </c>
      <c r="O230">
        <v>56427</v>
      </c>
      <c r="P230">
        <v>16063</v>
      </c>
      <c r="Q230">
        <v>14828</v>
      </c>
      <c r="R230">
        <v>23426</v>
      </c>
      <c r="S230">
        <v>1100</v>
      </c>
      <c r="T230">
        <v>123428</v>
      </c>
      <c r="U230">
        <v>50216</v>
      </c>
      <c r="V230">
        <v>73212</v>
      </c>
      <c r="W230">
        <v>132651</v>
      </c>
      <c r="X230">
        <v>1482561</v>
      </c>
      <c r="Y230">
        <v>2315551</v>
      </c>
      <c r="Z230">
        <v>258</v>
      </c>
      <c r="AA230">
        <v>112361</v>
      </c>
      <c r="AB230">
        <v>1951662</v>
      </c>
      <c r="AC230">
        <v>4257476</v>
      </c>
      <c r="AD230">
        <v>25039412</v>
      </c>
      <c r="AE230">
        <v>10252523</v>
      </c>
      <c r="AF230">
        <v>2902655</v>
      </c>
      <c r="AG230">
        <v>206256</v>
      </c>
      <c r="AH230">
        <v>155816</v>
      </c>
      <c r="AI230">
        <v>2540583</v>
      </c>
      <c r="AJ230">
        <v>2038051</v>
      </c>
      <c r="AK230">
        <v>869496</v>
      </c>
      <c r="AL230">
        <v>727112</v>
      </c>
      <c r="AM230">
        <v>441442</v>
      </c>
      <c r="AN230">
        <v>314628</v>
      </c>
      <c r="AO230">
        <v>1479788</v>
      </c>
      <c r="AP230">
        <v>77568</v>
      </c>
      <c r="AQ230">
        <v>3439833</v>
      </c>
      <c r="AR230">
        <v>14786889</v>
      </c>
      <c r="AS230">
        <v>12672933</v>
      </c>
      <c r="AT230">
        <v>2113956</v>
      </c>
      <c r="AU230">
        <v>11936460</v>
      </c>
      <c r="AV230">
        <v>123.88001567725951</v>
      </c>
      <c r="AW230">
        <v>33.412745453796141</v>
      </c>
      <c r="AX230">
        <v>41.391714306365486</v>
      </c>
      <c r="AY230">
        <v>19004274</v>
      </c>
      <c r="AZ230">
        <v>7816292</v>
      </c>
      <c r="BA230">
        <v>2744642</v>
      </c>
      <c r="BB230">
        <v>2751611</v>
      </c>
      <c r="BC230">
        <v>1030173</v>
      </c>
      <c r="BD230">
        <v>1289866</v>
      </c>
      <c r="BE230">
        <v>8751751</v>
      </c>
      <c r="BF230">
        <v>46189</v>
      </c>
      <c r="BG230">
        <v>2391930</v>
      </c>
      <c r="BI230">
        <f t="shared" si="12"/>
        <v>12672933</v>
      </c>
      <c r="BJ230">
        <f t="shared" si="13"/>
        <v>10230005.970467724</v>
      </c>
      <c r="BK230">
        <f t="shared" si="14"/>
        <v>9116380.9704677239</v>
      </c>
      <c r="BL230">
        <f t="shared" si="15"/>
        <v>1.3901276220304561</v>
      </c>
    </row>
    <row r="231" spans="1:64" x14ac:dyDescent="0.25">
      <c r="A231" s="3" t="s">
        <v>410</v>
      </c>
      <c r="B231">
        <v>22205661</v>
      </c>
      <c r="C231">
        <v>11070650</v>
      </c>
      <c r="D231">
        <v>5697398</v>
      </c>
      <c r="E231">
        <v>2948546</v>
      </c>
      <c r="F231">
        <v>1119809</v>
      </c>
      <c r="G231">
        <v>1304897</v>
      </c>
      <c r="H231">
        <v>11135011</v>
      </c>
      <c r="I231">
        <v>168264</v>
      </c>
      <c r="J231">
        <v>251814</v>
      </c>
      <c r="K231">
        <v>14369</v>
      </c>
      <c r="L231">
        <v>285024</v>
      </c>
      <c r="M231">
        <v>3496</v>
      </c>
      <c r="N231">
        <v>117077</v>
      </c>
      <c r="O231">
        <v>56538</v>
      </c>
      <c r="P231">
        <v>16864</v>
      </c>
      <c r="Q231">
        <v>16203</v>
      </c>
      <c r="R231">
        <v>26337</v>
      </c>
      <c r="S231">
        <v>1135</v>
      </c>
      <c r="T231">
        <v>120659</v>
      </c>
      <c r="U231">
        <v>50835</v>
      </c>
      <c r="V231">
        <v>69824</v>
      </c>
      <c r="W231">
        <v>137425</v>
      </c>
      <c r="X231">
        <v>1213521</v>
      </c>
      <c r="Y231">
        <v>2344200</v>
      </c>
      <c r="Z231">
        <v>270</v>
      </c>
      <c r="AA231">
        <v>99260</v>
      </c>
      <c r="AB231">
        <v>1909069</v>
      </c>
      <c r="AC231">
        <v>4470563</v>
      </c>
      <c r="AD231">
        <v>23224004</v>
      </c>
      <c r="AE231">
        <v>10474972</v>
      </c>
      <c r="AF231">
        <v>2922508</v>
      </c>
      <c r="AG231">
        <v>189571</v>
      </c>
      <c r="AH231">
        <v>156406</v>
      </c>
      <c r="AI231">
        <v>2576531</v>
      </c>
      <c r="AJ231">
        <v>2037688</v>
      </c>
      <c r="AK231">
        <v>843261</v>
      </c>
      <c r="AL231">
        <v>729225</v>
      </c>
      <c r="AM231">
        <v>465202</v>
      </c>
      <c r="AN231">
        <v>323789</v>
      </c>
      <c r="AO231">
        <v>1451015</v>
      </c>
      <c r="AP231">
        <v>103125</v>
      </c>
      <c r="AQ231">
        <v>3636847</v>
      </c>
      <c r="AR231">
        <v>12749032</v>
      </c>
      <c r="AS231">
        <v>10624475</v>
      </c>
      <c r="AT231">
        <v>2124557</v>
      </c>
      <c r="AU231">
        <v>11730689</v>
      </c>
      <c r="AV231">
        <v>108.68101280673569</v>
      </c>
      <c r="AW231">
        <v>38.906452418285845</v>
      </c>
      <c r="AX231">
        <v>42.283926535363797</v>
      </c>
      <c r="AY231">
        <v>19022276</v>
      </c>
      <c r="AZ231">
        <v>7887265</v>
      </c>
      <c r="BA231">
        <v>2793424</v>
      </c>
      <c r="BB231">
        <v>2774497</v>
      </c>
      <c r="BC231">
        <v>1047189</v>
      </c>
      <c r="BD231">
        <v>1272155</v>
      </c>
      <c r="BE231">
        <v>8547304</v>
      </c>
      <c r="BF231">
        <v>47097</v>
      </c>
      <c r="BG231">
        <v>2430002</v>
      </c>
      <c r="BI231">
        <f t="shared" si="12"/>
        <v>10624475</v>
      </c>
      <c r="BJ231">
        <f t="shared" si="13"/>
        <v>9775833.6305654384</v>
      </c>
      <c r="BK231">
        <f t="shared" si="14"/>
        <v>8656024.6305654384</v>
      </c>
      <c r="BL231">
        <f t="shared" si="15"/>
        <v>1.227408129418178</v>
      </c>
    </row>
    <row r="232" spans="1:64" x14ac:dyDescent="0.25">
      <c r="A232" s="3" t="s">
        <v>411</v>
      </c>
      <c r="B232">
        <v>21597358</v>
      </c>
      <c r="C232">
        <v>10832801</v>
      </c>
      <c r="D232">
        <v>5461899</v>
      </c>
      <c r="E232">
        <v>2967393</v>
      </c>
      <c r="F232">
        <v>1130541</v>
      </c>
      <c r="G232">
        <v>1272968</v>
      </c>
      <c r="H232">
        <v>10764557</v>
      </c>
      <c r="I232">
        <v>174562</v>
      </c>
      <c r="J232">
        <v>281120</v>
      </c>
      <c r="K232">
        <v>15517</v>
      </c>
      <c r="L232">
        <v>314064</v>
      </c>
      <c r="M232">
        <v>3980</v>
      </c>
      <c r="N232">
        <v>124868</v>
      </c>
      <c r="O232">
        <v>60169</v>
      </c>
      <c r="P232">
        <v>16852</v>
      </c>
      <c r="Q232">
        <v>17539</v>
      </c>
      <c r="R232">
        <v>29331</v>
      </c>
      <c r="S232">
        <v>977</v>
      </c>
      <c r="T232">
        <v>125048</v>
      </c>
      <c r="U232">
        <v>51995</v>
      </c>
      <c r="V232">
        <v>73053</v>
      </c>
      <c r="W232">
        <v>137668</v>
      </c>
      <c r="X232">
        <v>1286722</v>
      </c>
      <c r="Y232">
        <v>1904942</v>
      </c>
      <c r="Z232">
        <v>282</v>
      </c>
      <c r="AA232">
        <v>108960</v>
      </c>
      <c r="AB232">
        <v>1817916</v>
      </c>
      <c r="AC232">
        <v>4468908</v>
      </c>
      <c r="AD232">
        <v>24183939</v>
      </c>
      <c r="AE232">
        <v>10394437</v>
      </c>
      <c r="AF232">
        <v>2955471</v>
      </c>
      <c r="AG232">
        <v>177726</v>
      </c>
      <c r="AH232">
        <v>157687</v>
      </c>
      <c r="AI232">
        <v>2620058</v>
      </c>
      <c r="AJ232">
        <v>2013908</v>
      </c>
      <c r="AK232">
        <v>811191</v>
      </c>
      <c r="AL232">
        <v>703037</v>
      </c>
      <c r="AM232">
        <v>499680</v>
      </c>
      <c r="AN232">
        <v>333019</v>
      </c>
      <c r="AO232">
        <v>1437691</v>
      </c>
      <c r="AP232">
        <v>81045</v>
      </c>
      <c r="AQ232">
        <v>3573303</v>
      </c>
      <c r="AR232">
        <v>13789502</v>
      </c>
      <c r="AS232">
        <v>11967987</v>
      </c>
      <c r="AT232">
        <v>1821515</v>
      </c>
      <c r="AU232">
        <v>11202921</v>
      </c>
      <c r="AV232">
        <v>123.08844726630791</v>
      </c>
      <c r="AW232">
        <v>36.03740663790132</v>
      </c>
      <c r="AX232">
        <v>44.357884265638098</v>
      </c>
      <c r="AY232">
        <v>18664216</v>
      </c>
      <c r="AZ232">
        <v>7899659</v>
      </c>
      <c r="BA232">
        <v>2834780</v>
      </c>
      <c r="BB232">
        <v>2793674</v>
      </c>
      <c r="BC232">
        <v>1061657</v>
      </c>
      <c r="BD232">
        <v>1209548</v>
      </c>
      <c r="BE232">
        <v>8269779</v>
      </c>
      <c r="BF232">
        <v>47989</v>
      </c>
      <c r="BG232">
        <v>2461648</v>
      </c>
      <c r="BI232">
        <f t="shared" si="12"/>
        <v>11967987</v>
      </c>
      <c r="BJ232">
        <f t="shared" si="13"/>
        <v>9723079.0263416618</v>
      </c>
      <c r="BK232">
        <f t="shared" si="14"/>
        <v>8592538.0263416618</v>
      </c>
      <c r="BL232">
        <f t="shared" si="15"/>
        <v>1.3928349183105637</v>
      </c>
    </row>
    <row r="233" spans="1:64" x14ac:dyDescent="0.25">
      <c r="A233" s="3" t="s">
        <v>412</v>
      </c>
      <c r="B233">
        <v>21798089</v>
      </c>
      <c r="C233">
        <v>10999276</v>
      </c>
      <c r="D233">
        <v>5628780</v>
      </c>
      <c r="E233">
        <v>2973612</v>
      </c>
      <c r="F233">
        <v>1138754</v>
      </c>
      <c r="G233">
        <v>1258129</v>
      </c>
      <c r="H233">
        <v>10798813</v>
      </c>
      <c r="I233">
        <v>180548</v>
      </c>
      <c r="J233">
        <v>276810</v>
      </c>
      <c r="K233">
        <v>16672</v>
      </c>
      <c r="L233">
        <v>310972</v>
      </c>
      <c r="M233">
        <v>2673</v>
      </c>
      <c r="N233">
        <v>124424</v>
      </c>
      <c r="O233">
        <v>54667</v>
      </c>
      <c r="P233">
        <v>20664</v>
      </c>
      <c r="Q233">
        <v>18325</v>
      </c>
      <c r="R233">
        <v>29835</v>
      </c>
      <c r="S233">
        <v>933</v>
      </c>
      <c r="T233">
        <v>120599</v>
      </c>
      <c r="U233">
        <v>52296</v>
      </c>
      <c r="V233">
        <v>68303</v>
      </c>
      <c r="W233">
        <v>144935</v>
      </c>
      <c r="X233">
        <v>1285382</v>
      </c>
      <c r="Y233">
        <v>1938488</v>
      </c>
      <c r="Z233">
        <v>284</v>
      </c>
      <c r="AA233">
        <v>109114</v>
      </c>
      <c r="AB233">
        <v>1855375</v>
      </c>
      <c r="AC233">
        <v>4432537</v>
      </c>
      <c r="AD233">
        <v>24351790</v>
      </c>
      <c r="AE233">
        <v>10482855</v>
      </c>
      <c r="AF233">
        <v>2982797</v>
      </c>
      <c r="AG233">
        <v>162983</v>
      </c>
      <c r="AH233">
        <v>157500</v>
      </c>
      <c r="AI233">
        <v>2662314</v>
      </c>
      <c r="AJ233">
        <v>1994823</v>
      </c>
      <c r="AK233">
        <v>796869</v>
      </c>
      <c r="AL233">
        <v>698317</v>
      </c>
      <c r="AM233">
        <v>499637</v>
      </c>
      <c r="AN233">
        <v>338358</v>
      </c>
      <c r="AO233">
        <v>1440835</v>
      </c>
      <c r="AP233">
        <v>85067</v>
      </c>
      <c r="AQ233">
        <v>3640976</v>
      </c>
      <c r="AR233">
        <v>13868935</v>
      </c>
      <c r="AS233">
        <v>12029129</v>
      </c>
      <c r="AT233">
        <v>1839806</v>
      </c>
      <c r="AU233">
        <v>11315234</v>
      </c>
      <c r="AV233">
        <v>122.5686996680508</v>
      </c>
      <c r="AW233">
        <v>35.890422267728191</v>
      </c>
      <c r="AX233">
        <v>43.990423878926975</v>
      </c>
      <c r="AY233">
        <v>18762114</v>
      </c>
      <c r="AZ233">
        <v>7963301</v>
      </c>
      <c r="BA233">
        <v>2863266</v>
      </c>
      <c r="BB233">
        <v>2808072</v>
      </c>
      <c r="BC233">
        <v>1074314</v>
      </c>
      <c r="BD233">
        <v>1217649</v>
      </c>
      <c r="BE233">
        <v>8279259</v>
      </c>
      <c r="BF233">
        <v>48907</v>
      </c>
      <c r="BG233">
        <v>2491047</v>
      </c>
      <c r="BI233">
        <f t="shared" si="12"/>
        <v>12029129</v>
      </c>
      <c r="BJ233">
        <f t="shared" si="13"/>
        <v>9814193.2096678317</v>
      </c>
      <c r="BK233">
        <f t="shared" si="14"/>
        <v>8675439.2096678317</v>
      </c>
      <c r="BL233">
        <f t="shared" si="15"/>
        <v>1.3865729110976706</v>
      </c>
    </row>
    <row r="234" spans="1:64" x14ac:dyDescent="0.25">
      <c r="A234" s="3" t="s">
        <v>413</v>
      </c>
      <c r="B234">
        <v>21775492</v>
      </c>
      <c r="C234">
        <v>10987895</v>
      </c>
      <c r="D234">
        <v>5587439</v>
      </c>
      <c r="E234">
        <v>2979992</v>
      </c>
      <c r="F234">
        <v>1147222</v>
      </c>
      <c r="G234">
        <v>1273242</v>
      </c>
      <c r="H234">
        <v>10787597</v>
      </c>
      <c r="I234">
        <v>180239</v>
      </c>
      <c r="J234">
        <v>279564</v>
      </c>
      <c r="K234">
        <v>18500</v>
      </c>
      <c r="L234">
        <v>305105</v>
      </c>
      <c r="M234">
        <v>5667</v>
      </c>
      <c r="N234">
        <v>127959</v>
      </c>
      <c r="O234">
        <v>55218</v>
      </c>
      <c r="P234">
        <v>25139</v>
      </c>
      <c r="Q234">
        <v>18964</v>
      </c>
      <c r="R234">
        <v>27818</v>
      </c>
      <c r="S234">
        <v>820</v>
      </c>
      <c r="T234">
        <v>121853</v>
      </c>
      <c r="U234">
        <v>52986</v>
      </c>
      <c r="V234">
        <v>68867</v>
      </c>
      <c r="W234">
        <v>153196</v>
      </c>
      <c r="X234">
        <v>1108373</v>
      </c>
      <c r="Y234">
        <v>1963358</v>
      </c>
      <c r="Z234">
        <v>302</v>
      </c>
      <c r="AA234">
        <v>99863</v>
      </c>
      <c r="AB234">
        <v>1875524</v>
      </c>
      <c r="AC234">
        <v>4548094</v>
      </c>
      <c r="AD234">
        <v>22933189</v>
      </c>
      <c r="AE234">
        <v>10625702</v>
      </c>
      <c r="AF234">
        <v>2995238</v>
      </c>
      <c r="AG234">
        <v>141454</v>
      </c>
      <c r="AH234">
        <v>158317</v>
      </c>
      <c r="AI234">
        <v>2695467</v>
      </c>
      <c r="AJ234">
        <v>1983092</v>
      </c>
      <c r="AK234">
        <v>750064</v>
      </c>
      <c r="AL234">
        <v>716089</v>
      </c>
      <c r="AM234">
        <v>516939</v>
      </c>
      <c r="AN234">
        <v>318183</v>
      </c>
      <c r="AO234">
        <v>1441265</v>
      </c>
      <c r="AP234">
        <v>88580</v>
      </c>
      <c r="AQ234">
        <v>3799345</v>
      </c>
      <c r="AR234">
        <v>12307487</v>
      </c>
      <c r="AS234">
        <v>10441256</v>
      </c>
      <c r="AT234">
        <v>1866231</v>
      </c>
      <c r="AU234">
        <v>11149790</v>
      </c>
      <c r="AV234">
        <v>110.383130415534</v>
      </c>
      <c r="AW234">
        <v>40.449601801573024</v>
      </c>
      <c r="AX234">
        <v>44.64953670919455</v>
      </c>
      <c r="AY234">
        <v>18791454</v>
      </c>
      <c r="AZ234">
        <v>8003857</v>
      </c>
      <c r="BA234">
        <v>2898076</v>
      </c>
      <c r="BB234">
        <v>2819639</v>
      </c>
      <c r="BC234">
        <v>1086304</v>
      </c>
      <c r="BD234">
        <v>1199838</v>
      </c>
      <c r="BE234">
        <v>8165752</v>
      </c>
      <c r="BF234">
        <v>49853</v>
      </c>
      <c r="BG234">
        <v>2517216</v>
      </c>
      <c r="BI234">
        <f t="shared" si="12"/>
        <v>10441256</v>
      </c>
      <c r="BJ234">
        <f t="shared" si="13"/>
        <v>9459104.8113006074</v>
      </c>
      <c r="BK234">
        <f t="shared" si="14"/>
        <v>8311882.8113006074</v>
      </c>
      <c r="BL234">
        <f t="shared" si="15"/>
        <v>1.2561842168665269</v>
      </c>
    </row>
    <row r="235" spans="1:64" x14ac:dyDescent="0.25">
      <c r="A235" s="3" t="s">
        <v>414</v>
      </c>
      <c r="B235">
        <v>21826500</v>
      </c>
      <c r="C235">
        <v>11111846</v>
      </c>
      <c r="D235">
        <v>5694366</v>
      </c>
      <c r="E235">
        <v>2963937</v>
      </c>
      <c r="F235">
        <v>1159939</v>
      </c>
      <c r="G235">
        <v>1293604</v>
      </c>
      <c r="H235">
        <v>10714654</v>
      </c>
      <c r="I235">
        <v>174787</v>
      </c>
      <c r="J235">
        <v>263917</v>
      </c>
      <c r="K235">
        <v>20000</v>
      </c>
      <c r="L235">
        <v>302591</v>
      </c>
      <c r="M235">
        <v>5282</v>
      </c>
      <c r="N235">
        <v>140785</v>
      </c>
      <c r="O235">
        <v>60256</v>
      </c>
      <c r="P235">
        <v>28351</v>
      </c>
      <c r="Q235">
        <v>18126</v>
      </c>
      <c r="R235">
        <v>33223</v>
      </c>
      <c r="S235">
        <v>829</v>
      </c>
      <c r="T235">
        <v>123389</v>
      </c>
      <c r="U235">
        <v>53829</v>
      </c>
      <c r="V235">
        <v>69560</v>
      </c>
      <c r="W235">
        <v>153130</v>
      </c>
      <c r="X235">
        <v>912525</v>
      </c>
      <c r="Y235">
        <v>1996396</v>
      </c>
      <c r="Z235">
        <v>312</v>
      </c>
      <c r="AA235">
        <v>87756</v>
      </c>
      <c r="AB235">
        <v>1832497</v>
      </c>
      <c r="AC235">
        <v>4701287</v>
      </c>
      <c r="AD235">
        <v>21326248</v>
      </c>
      <c r="AE235">
        <v>10749052</v>
      </c>
      <c r="AF235">
        <v>2979760</v>
      </c>
      <c r="AG235">
        <v>136423</v>
      </c>
      <c r="AH235">
        <v>159165</v>
      </c>
      <c r="AI235">
        <v>2684172</v>
      </c>
      <c r="AJ235">
        <v>1990473</v>
      </c>
      <c r="AK235">
        <v>730144</v>
      </c>
      <c r="AL235">
        <v>726205</v>
      </c>
      <c r="AM235">
        <v>534124</v>
      </c>
      <c r="AN235">
        <v>305659</v>
      </c>
      <c r="AO235">
        <v>1441937</v>
      </c>
      <c r="AP235">
        <v>101055</v>
      </c>
      <c r="AQ235">
        <v>3930168</v>
      </c>
      <c r="AR235">
        <v>10577196</v>
      </c>
      <c r="AS235">
        <v>8685213</v>
      </c>
      <c r="AT235">
        <v>1891983</v>
      </c>
      <c r="AU235">
        <v>11077448</v>
      </c>
      <c r="AV235">
        <v>95.484048958646667</v>
      </c>
      <c r="AW235">
        <v>46.990080495011</v>
      </c>
      <c r="AX235">
        <v>44.868031465563774</v>
      </c>
      <c r="AY235">
        <v>18793077</v>
      </c>
      <c r="AZ235">
        <v>8078423</v>
      </c>
      <c r="BA235">
        <v>2919074</v>
      </c>
      <c r="BB235">
        <v>2829927</v>
      </c>
      <c r="BC235">
        <v>1097884</v>
      </c>
      <c r="BD235">
        <v>1231538</v>
      </c>
      <c r="BE235">
        <v>8044025</v>
      </c>
      <c r="BF235">
        <v>50799</v>
      </c>
      <c r="BG235">
        <v>2541082</v>
      </c>
      <c r="BI235">
        <f t="shared" si="12"/>
        <v>8685213</v>
      </c>
      <c r="BJ235">
        <f t="shared" si="13"/>
        <v>9095983.1455843393</v>
      </c>
      <c r="BK235">
        <f t="shared" si="14"/>
        <v>7936044.1455843393</v>
      </c>
      <c r="BL235">
        <f t="shared" si="15"/>
        <v>1.0944007922174301</v>
      </c>
    </row>
    <row r="236" spans="1:64" x14ac:dyDescent="0.25">
      <c r="A236" s="3" t="s">
        <v>415</v>
      </c>
      <c r="B236">
        <v>21782893</v>
      </c>
      <c r="C236">
        <v>11377093</v>
      </c>
      <c r="D236">
        <v>5926175</v>
      </c>
      <c r="E236">
        <v>2973703</v>
      </c>
      <c r="F236">
        <v>1164513</v>
      </c>
      <c r="G236">
        <v>1312702</v>
      </c>
      <c r="H236">
        <v>10405800</v>
      </c>
      <c r="I236">
        <v>161595</v>
      </c>
      <c r="J236">
        <v>291301</v>
      </c>
      <c r="K236">
        <v>20587</v>
      </c>
      <c r="L236">
        <v>319714</v>
      </c>
      <c r="M236">
        <v>6171</v>
      </c>
      <c r="N236">
        <v>145920</v>
      </c>
      <c r="O236">
        <v>64789</v>
      </c>
      <c r="P236">
        <v>31354</v>
      </c>
      <c r="Q236">
        <v>16883</v>
      </c>
      <c r="R236">
        <v>32131</v>
      </c>
      <c r="S236">
        <v>763</v>
      </c>
      <c r="T236">
        <v>128994</v>
      </c>
      <c r="U236">
        <v>54196</v>
      </c>
      <c r="V236">
        <v>74798</v>
      </c>
      <c r="W236">
        <v>158343</v>
      </c>
      <c r="X236">
        <v>984329</v>
      </c>
      <c r="Y236">
        <v>1596736</v>
      </c>
      <c r="Z236">
        <v>323</v>
      </c>
      <c r="AA236">
        <v>90918</v>
      </c>
      <c r="AB236">
        <v>1719534</v>
      </c>
      <c r="AC236">
        <v>4781335</v>
      </c>
      <c r="AD236">
        <v>21434628</v>
      </c>
      <c r="AE236">
        <v>10750389</v>
      </c>
      <c r="AF236">
        <v>2974326</v>
      </c>
      <c r="AG236">
        <v>119813</v>
      </c>
      <c r="AH236">
        <v>160622</v>
      </c>
      <c r="AI236">
        <v>2693891</v>
      </c>
      <c r="AJ236">
        <v>2012314</v>
      </c>
      <c r="AK236">
        <v>708527</v>
      </c>
      <c r="AL236">
        <v>734905</v>
      </c>
      <c r="AM236">
        <v>568882</v>
      </c>
      <c r="AN236">
        <v>308096</v>
      </c>
      <c r="AO236">
        <v>1457412</v>
      </c>
      <c r="AP236">
        <v>92954</v>
      </c>
      <c r="AQ236">
        <v>3905287</v>
      </c>
      <c r="AR236">
        <v>10684239</v>
      </c>
      <c r="AS236">
        <v>9285190</v>
      </c>
      <c r="AT236">
        <v>1399049</v>
      </c>
      <c r="AU236">
        <v>11032504</v>
      </c>
      <c r="AV236">
        <v>96.84328465082362</v>
      </c>
      <c r="AW236">
        <v>46.672856699102354</v>
      </c>
      <c r="AX236">
        <v>45.199527467782687</v>
      </c>
      <c r="AY236">
        <v>18532928</v>
      </c>
      <c r="AZ236">
        <v>8127128</v>
      </c>
      <c r="BA236">
        <v>2949024</v>
      </c>
      <c r="BB236">
        <v>2838047</v>
      </c>
      <c r="BC236">
        <v>1108441</v>
      </c>
      <c r="BD236">
        <v>1231616</v>
      </c>
      <c r="BE236">
        <v>7782539</v>
      </c>
      <c r="BF236">
        <v>51786</v>
      </c>
      <c r="BG236">
        <v>2564934</v>
      </c>
      <c r="BI236">
        <f t="shared" si="12"/>
        <v>9285190</v>
      </c>
      <c r="BJ236">
        <f t="shared" si="13"/>
        <v>9587851.1695245691</v>
      </c>
      <c r="BK236">
        <f t="shared" si="14"/>
        <v>8423338.1695245691</v>
      </c>
      <c r="BL236">
        <f t="shared" si="15"/>
        <v>1.1023171352176728</v>
      </c>
    </row>
    <row r="237" spans="1:64" x14ac:dyDescent="0.25">
      <c r="A237" s="3" t="s">
        <v>416</v>
      </c>
      <c r="B237">
        <v>22069353</v>
      </c>
      <c r="C237">
        <v>11653226</v>
      </c>
      <c r="D237">
        <v>6170046</v>
      </c>
      <c r="E237">
        <v>2961598</v>
      </c>
      <c r="F237">
        <v>1173296</v>
      </c>
      <c r="G237">
        <v>1348286</v>
      </c>
      <c r="H237">
        <v>10416127</v>
      </c>
      <c r="I237">
        <v>172507</v>
      </c>
      <c r="J237">
        <v>303994</v>
      </c>
      <c r="K237">
        <v>21933</v>
      </c>
      <c r="L237">
        <v>311854</v>
      </c>
      <c r="M237">
        <v>5717</v>
      </c>
      <c r="N237">
        <v>147400</v>
      </c>
      <c r="O237">
        <v>61894</v>
      </c>
      <c r="P237">
        <v>34525</v>
      </c>
      <c r="Q237">
        <v>17944</v>
      </c>
      <c r="R237">
        <v>32334</v>
      </c>
      <c r="S237">
        <v>703</v>
      </c>
      <c r="T237">
        <v>126924</v>
      </c>
      <c r="U237">
        <v>54481</v>
      </c>
      <c r="V237">
        <v>72443</v>
      </c>
      <c r="W237">
        <v>149567</v>
      </c>
      <c r="X237">
        <v>922711</v>
      </c>
      <c r="Y237">
        <v>1627325</v>
      </c>
      <c r="Z237">
        <v>323</v>
      </c>
      <c r="AA237">
        <v>89812</v>
      </c>
      <c r="AB237">
        <v>1799889</v>
      </c>
      <c r="AC237">
        <v>4736171</v>
      </c>
      <c r="AD237">
        <v>21244181</v>
      </c>
      <c r="AE237">
        <v>10780685</v>
      </c>
      <c r="AF237">
        <v>2983466</v>
      </c>
      <c r="AG237">
        <v>119825</v>
      </c>
      <c r="AH237">
        <v>160774</v>
      </c>
      <c r="AI237">
        <v>2702867</v>
      </c>
      <c r="AJ237">
        <v>1995901</v>
      </c>
      <c r="AK237">
        <v>683732</v>
      </c>
      <c r="AL237">
        <v>733774</v>
      </c>
      <c r="AM237">
        <v>578394</v>
      </c>
      <c r="AN237">
        <v>297488</v>
      </c>
      <c r="AO237">
        <v>1417649</v>
      </c>
      <c r="AP237">
        <v>97214</v>
      </c>
      <c r="AQ237">
        <v>3988967</v>
      </c>
      <c r="AR237">
        <v>10463496</v>
      </c>
      <c r="AS237">
        <v>9035485</v>
      </c>
      <c r="AT237">
        <v>1428011</v>
      </c>
      <c r="AU237">
        <v>11288668</v>
      </c>
      <c r="AV237">
        <v>92.690265209839168</v>
      </c>
      <c r="AW237">
        <v>47.5879845846884</v>
      </c>
      <c r="AX237">
        <v>44.109429119565057</v>
      </c>
      <c r="AY237">
        <v>18609995</v>
      </c>
      <c r="AZ237">
        <v>8193868</v>
      </c>
      <c r="BA237">
        <v>2981814</v>
      </c>
      <c r="BB237">
        <v>2845820</v>
      </c>
      <c r="BC237">
        <v>1119320</v>
      </c>
      <c r="BD237">
        <v>1246914</v>
      </c>
      <c r="BE237">
        <v>7829310</v>
      </c>
      <c r="BF237">
        <v>52826</v>
      </c>
      <c r="BG237">
        <v>2589148</v>
      </c>
      <c r="BI237">
        <f t="shared" si="12"/>
        <v>9035485</v>
      </c>
      <c r="BJ237">
        <f t="shared" si="13"/>
        <v>9748040.9399463814</v>
      </c>
      <c r="BK237">
        <f t="shared" si="14"/>
        <v>8574744.9399463814</v>
      </c>
      <c r="BL237">
        <f t="shared" si="15"/>
        <v>1.0537322174922323</v>
      </c>
    </row>
    <row r="238" spans="1:64" x14ac:dyDescent="0.25">
      <c r="A238" s="3" t="s">
        <v>417</v>
      </c>
      <c r="B238">
        <v>22104537</v>
      </c>
      <c r="C238">
        <v>11631695</v>
      </c>
      <c r="D238">
        <v>6138488</v>
      </c>
      <c r="E238">
        <v>2961832</v>
      </c>
      <c r="F238">
        <v>1191419</v>
      </c>
      <c r="G238">
        <v>1339956</v>
      </c>
      <c r="H238">
        <v>10472842</v>
      </c>
      <c r="I238">
        <v>190869</v>
      </c>
      <c r="J238">
        <v>325301</v>
      </c>
      <c r="K238">
        <v>30297</v>
      </c>
      <c r="L238">
        <v>307481</v>
      </c>
      <c r="M238">
        <v>6221</v>
      </c>
      <c r="N238">
        <v>150337</v>
      </c>
      <c r="O238">
        <v>70005</v>
      </c>
      <c r="P238">
        <v>36575</v>
      </c>
      <c r="Q238">
        <v>12192</v>
      </c>
      <c r="R238">
        <v>30865</v>
      </c>
      <c r="S238">
        <v>700</v>
      </c>
      <c r="T238">
        <v>127428</v>
      </c>
      <c r="U238">
        <v>55021</v>
      </c>
      <c r="V238">
        <v>72407</v>
      </c>
      <c r="W238">
        <v>158464</v>
      </c>
      <c r="X238">
        <v>1030006</v>
      </c>
      <c r="Y238">
        <v>1660922</v>
      </c>
      <c r="Z238">
        <v>350</v>
      </c>
      <c r="AA238">
        <v>100865</v>
      </c>
      <c r="AB238">
        <v>1797930</v>
      </c>
      <c r="AC238">
        <v>4586371</v>
      </c>
      <c r="AD238">
        <v>22389507</v>
      </c>
      <c r="AE238">
        <v>10576613</v>
      </c>
      <c r="AF238">
        <v>3011544</v>
      </c>
      <c r="AG238">
        <v>100995</v>
      </c>
      <c r="AH238">
        <v>161893</v>
      </c>
      <c r="AI238">
        <v>2748656</v>
      </c>
      <c r="AJ238">
        <v>1983776</v>
      </c>
      <c r="AK238">
        <v>650886</v>
      </c>
      <c r="AL238">
        <v>737110</v>
      </c>
      <c r="AM238">
        <v>595780</v>
      </c>
      <c r="AN238">
        <v>293618</v>
      </c>
      <c r="AO238">
        <v>1395469</v>
      </c>
      <c r="AP238">
        <v>96413</v>
      </c>
      <c r="AQ238">
        <v>3795793</v>
      </c>
      <c r="AR238">
        <v>11812894</v>
      </c>
      <c r="AS238">
        <v>10382815</v>
      </c>
      <c r="AT238">
        <v>1430079</v>
      </c>
      <c r="AU238">
        <v>11527924</v>
      </c>
      <c r="AV238">
        <v>102.47199769426879</v>
      </c>
      <c r="AW238">
        <v>42.287011276298728</v>
      </c>
      <c r="AX238">
        <v>43.332345220024031</v>
      </c>
      <c r="AY238">
        <v>18735833</v>
      </c>
      <c r="AZ238">
        <v>8262991</v>
      </c>
      <c r="BA238">
        <v>3011609</v>
      </c>
      <c r="BB238">
        <v>2857024</v>
      </c>
      <c r="BC238">
        <v>1130666</v>
      </c>
      <c r="BD238">
        <v>1263692</v>
      </c>
      <c r="BE238">
        <v>8159220</v>
      </c>
      <c r="BF238">
        <v>53886</v>
      </c>
      <c r="BG238">
        <v>2614622</v>
      </c>
      <c r="BI238">
        <f t="shared" si="12"/>
        <v>10382815</v>
      </c>
      <c r="BJ238">
        <f t="shared" si="13"/>
        <v>10132343.697424281</v>
      </c>
      <c r="BK238">
        <f t="shared" si="14"/>
        <v>8940924.6974242814</v>
      </c>
      <c r="BL238">
        <f t="shared" si="15"/>
        <v>1.1612685881350842</v>
      </c>
    </row>
    <row r="239" spans="1:64" x14ac:dyDescent="0.25">
      <c r="A239" s="3" t="s">
        <v>418</v>
      </c>
      <c r="B239">
        <v>22008333</v>
      </c>
      <c r="C239">
        <v>11517479</v>
      </c>
      <c r="D239">
        <v>6004988</v>
      </c>
      <c r="E239">
        <v>2957512</v>
      </c>
      <c r="F239">
        <v>1210343</v>
      </c>
      <c r="G239">
        <v>1344636</v>
      </c>
      <c r="H239">
        <v>10490854</v>
      </c>
      <c r="I239">
        <v>211277</v>
      </c>
      <c r="J239">
        <v>337052</v>
      </c>
      <c r="K239">
        <v>34513</v>
      </c>
      <c r="L239">
        <v>299347</v>
      </c>
      <c r="M239">
        <v>7241</v>
      </c>
      <c r="N239">
        <v>163107</v>
      </c>
      <c r="O239">
        <v>80487</v>
      </c>
      <c r="P239">
        <v>35355</v>
      </c>
      <c r="Q239">
        <v>11785</v>
      </c>
      <c r="R239">
        <v>34611</v>
      </c>
      <c r="S239">
        <v>869</v>
      </c>
      <c r="T239">
        <v>128911</v>
      </c>
      <c r="U239">
        <v>55855</v>
      </c>
      <c r="V239">
        <v>73056</v>
      </c>
      <c r="W239">
        <v>161730</v>
      </c>
      <c r="X239">
        <v>1021911</v>
      </c>
      <c r="Y239">
        <v>1694528</v>
      </c>
      <c r="Z239">
        <v>373</v>
      </c>
      <c r="AA239">
        <v>105180</v>
      </c>
      <c r="AB239">
        <v>1783467</v>
      </c>
      <c r="AC239">
        <v>4542217</v>
      </c>
      <c r="AD239">
        <v>22756374</v>
      </c>
      <c r="AE239">
        <v>10529847</v>
      </c>
      <c r="AF239">
        <v>3045379</v>
      </c>
      <c r="AG239">
        <v>103978</v>
      </c>
      <c r="AH239">
        <v>162518</v>
      </c>
      <c r="AI239">
        <v>2778883</v>
      </c>
      <c r="AJ239">
        <v>1974577</v>
      </c>
      <c r="AK239">
        <v>635696</v>
      </c>
      <c r="AL239">
        <v>723124</v>
      </c>
      <c r="AM239">
        <v>615757</v>
      </c>
      <c r="AN239">
        <v>278477</v>
      </c>
      <c r="AO239">
        <v>1391531</v>
      </c>
      <c r="AP239">
        <v>98972</v>
      </c>
      <c r="AQ239">
        <v>3740912</v>
      </c>
      <c r="AR239">
        <v>12226527</v>
      </c>
      <c r="AS239">
        <v>10779737</v>
      </c>
      <c r="AT239">
        <v>1446790</v>
      </c>
      <c r="AU239">
        <v>11478486</v>
      </c>
      <c r="AV239">
        <v>106.51689717967039</v>
      </c>
      <c r="AW239">
        <v>41.057901410915953</v>
      </c>
      <c r="AX239">
        <v>43.733602629995801</v>
      </c>
      <c r="AY239">
        <v>18809999</v>
      </c>
      <c r="AZ239">
        <v>8319145</v>
      </c>
      <c r="BA239">
        <v>3038786</v>
      </c>
      <c r="BB239">
        <v>2870680</v>
      </c>
      <c r="BC239">
        <v>1142916</v>
      </c>
      <c r="BD239">
        <v>1266763</v>
      </c>
      <c r="BE239">
        <v>8280152</v>
      </c>
      <c r="BF239">
        <v>55022</v>
      </c>
      <c r="BG239">
        <v>2640226</v>
      </c>
      <c r="BI239">
        <f t="shared" si="12"/>
        <v>10779737</v>
      </c>
      <c r="BJ239">
        <f t="shared" si="13"/>
        <v>10120213.116813732</v>
      </c>
      <c r="BK239">
        <f t="shared" si="14"/>
        <v>8909870.1168137323</v>
      </c>
      <c r="BL239">
        <f t="shared" si="15"/>
        <v>1.209864662298237</v>
      </c>
    </row>
    <row r="240" spans="1:64" x14ac:dyDescent="0.25">
      <c r="A240" s="3" t="s">
        <v>419</v>
      </c>
      <c r="B240">
        <v>22728244</v>
      </c>
      <c r="C240">
        <v>11681196</v>
      </c>
      <c r="D240">
        <v>6111374</v>
      </c>
      <c r="E240">
        <v>2980244</v>
      </c>
      <c r="F240">
        <v>1225681</v>
      </c>
      <c r="G240">
        <v>1363898</v>
      </c>
      <c r="H240">
        <v>11047048</v>
      </c>
      <c r="I240">
        <v>204455</v>
      </c>
      <c r="J240">
        <v>362778</v>
      </c>
      <c r="K240">
        <v>38145</v>
      </c>
      <c r="L240">
        <v>293559</v>
      </c>
      <c r="M240">
        <v>5986</v>
      </c>
      <c r="N240">
        <v>157048</v>
      </c>
      <c r="O240">
        <v>75679</v>
      </c>
      <c r="P240">
        <v>33690</v>
      </c>
      <c r="Q240">
        <v>11230</v>
      </c>
      <c r="R240">
        <v>35404</v>
      </c>
      <c r="S240">
        <v>1045</v>
      </c>
      <c r="T240">
        <v>115962</v>
      </c>
      <c r="U240">
        <v>56897</v>
      </c>
      <c r="V240">
        <v>59065</v>
      </c>
      <c r="W240">
        <v>154364</v>
      </c>
      <c r="X240">
        <v>1106509</v>
      </c>
      <c r="Y240">
        <v>2177117</v>
      </c>
      <c r="Z240">
        <v>416</v>
      </c>
      <c r="AA240">
        <v>114880</v>
      </c>
      <c r="AB240">
        <v>1701793</v>
      </c>
      <c r="AC240">
        <v>4614036</v>
      </c>
      <c r="AD240">
        <v>24117551</v>
      </c>
      <c r="AE240">
        <v>10397166</v>
      </c>
      <c r="AF240">
        <v>3032939</v>
      </c>
      <c r="AG240">
        <v>82481</v>
      </c>
      <c r="AH240">
        <v>163914</v>
      </c>
      <c r="AI240">
        <v>2786544</v>
      </c>
      <c r="AJ240">
        <v>1992240</v>
      </c>
      <c r="AK240">
        <v>627326</v>
      </c>
      <c r="AL240">
        <v>737795</v>
      </c>
      <c r="AM240">
        <v>627119</v>
      </c>
      <c r="AN240">
        <v>266249</v>
      </c>
      <c r="AO240">
        <v>1402680</v>
      </c>
      <c r="AP240">
        <v>81222</v>
      </c>
      <c r="AQ240">
        <v>3621836</v>
      </c>
      <c r="AR240">
        <v>13720385</v>
      </c>
      <c r="AS240">
        <v>11940770</v>
      </c>
      <c r="AT240">
        <v>1779615</v>
      </c>
      <c r="AU240">
        <v>12331078</v>
      </c>
      <c r="AV240">
        <v>111.26670869905981</v>
      </c>
      <c r="AW240">
        <v>36.625641865166322</v>
      </c>
      <c r="AX240">
        <v>40.752146243275511</v>
      </c>
      <c r="AY240">
        <v>19413904</v>
      </c>
      <c r="AZ240">
        <v>8366856</v>
      </c>
      <c r="BA240">
        <v>3056204</v>
      </c>
      <c r="BB240">
        <v>2886051</v>
      </c>
      <c r="BC240">
        <v>1155372</v>
      </c>
      <c r="BD240">
        <v>1269229</v>
      </c>
      <c r="BE240">
        <v>9016738</v>
      </c>
      <c r="BF240">
        <v>56192</v>
      </c>
      <c r="BG240">
        <v>2666398</v>
      </c>
      <c r="BI240">
        <f t="shared" si="12"/>
        <v>11940770</v>
      </c>
      <c r="BJ240">
        <f t="shared" si="13"/>
        <v>10731664.6098483</v>
      </c>
      <c r="BK240">
        <f t="shared" si="14"/>
        <v>9505983.6098483</v>
      </c>
      <c r="BL240">
        <f t="shared" si="15"/>
        <v>1.2561319785602445</v>
      </c>
    </row>
    <row r="241" spans="1:64" x14ac:dyDescent="0.25">
      <c r="A241" s="3" t="s">
        <v>420</v>
      </c>
      <c r="B241">
        <v>23363794</v>
      </c>
      <c r="C241">
        <v>12126415</v>
      </c>
      <c r="D241">
        <v>6482143</v>
      </c>
      <c r="E241">
        <v>3007871</v>
      </c>
      <c r="F241">
        <v>1238467</v>
      </c>
      <c r="G241">
        <v>1397935</v>
      </c>
      <c r="H241">
        <v>11237379</v>
      </c>
      <c r="I241">
        <v>222037</v>
      </c>
      <c r="J241">
        <v>369694</v>
      </c>
      <c r="K241">
        <v>41699</v>
      </c>
      <c r="L241">
        <v>295004</v>
      </c>
      <c r="M241">
        <v>5183</v>
      </c>
      <c r="N241">
        <v>160190</v>
      </c>
      <c r="O241">
        <v>78983</v>
      </c>
      <c r="P241">
        <v>34925</v>
      </c>
      <c r="Q241">
        <v>11642</v>
      </c>
      <c r="R241">
        <v>33487</v>
      </c>
      <c r="S241">
        <v>1153</v>
      </c>
      <c r="T241">
        <v>116464</v>
      </c>
      <c r="U241">
        <v>60461</v>
      </c>
      <c r="V241">
        <v>56003</v>
      </c>
      <c r="W241">
        <v>159798</v>
      </c>
      <c r="X241">
        <v>1122544</v>
      </c>
      <c r="Y241">
        <v>2232998</v>
      </c>
      <c r="Z241">
        <v>408</v>
      </c>
      <c r="AA241">
        <v>117914</v>
      </c>
      <c r="AB241">
        <v>1805212</v>
      </c>
      <c r="AC241">
        <v>4588234</v>
      </c>
      <c r="AD241">
        <v>24668192</v>
      </c>
      <c r="AE241">
        <v>10529320</v>
      </c>
      <c r="AF241">
        <v>3085449</v>
      </c>
      <c r="AG241">
        <v>91623</v>
      </c>
      <c r="AH241">
        <v>196586</v>
      </c>
      <c r="AI241">
        <v>2797240</v>
      </c>
      <c r="AJ241">
        <v>2008793</v>
      </c>
      <c r="AK241">
        <v>593439</v>
      </c>
      <c r="AL241">
        <v>745825</v>
      </c>
      <c r="AM241">
        <v>669529</v>
      </c>
      <c r="AN241">
        <v>273548</v>
      </c>
      <c r="AO241">
        <v>1436135</v>
      </c>
      <c r="AP241">
        <v>90747</v>
      </c>
      <c r="AQ241">
        <v>3634648</v>
      </c>
      <c r="AR241">
        <v>14138872</v>
      </c>
      <c r="AS241">
        <v>12344598</v>
      </c>
      <c r="AT241">
        <v>1794274</v>
      </c>
      <c r="AU241">
        <v>12834474</v>
      </c>
      <c r="AV241">
        <v>110.16323288470979</v>
      </c>
      <c r="AW241">
        <v>36.030044696203525</v>
      </c>
      <c r="AX241">
        <v>39.691862047143722</v>
      </c>
      <c r="AY241">
        <v>19715108</v>
      </c>
      <c r="AZ241">
        <v>8477729</v>
      </c>
      <c r="BA241">
        <v>3088548</v>
      </c>
      <c r="BB241">
        <v>2898106</v>
      </c>
      <c r="BC241">
        <v>1167002</v>
      </c>
      <c r="BD241">
        <v>1324073</v>
      </c>
      <c r="BE241">
        <v>9185788</v>
      </c>
      <c r="BF241">
        <v>57372</v>
      </c>
      <c r="BG241">
        <v>2691616</v>
      </c>
      <c r="BI241">
        <f t="shared" si="12"/>
        <v>12344598</v>
      </c>
      <c r="BJ241">
        <f t="shared" si="13"/>
        <v>11205733.234897994</v>
      </c>
      <c r="BK241">
        <f t="shared" si="14"/>
        <v>9967266.2348979935</v>
      </c>
      <c r="BL241">
        <f t="shared" si="15"/>
        <v>1.2385139223810786</v>
      </c>
    </row>
    <row r="242" spans="1:64" x14ac:dyDescent="0.25">
      <c r="A242" s="3" t="s">
        <v>421</v>
      </c>
      <c r="B242">
        <v>24007135</v>
      </c>
      <c r="C242">
        <v>12574377</v>
      </c>
      <c r="D242">
        <v>6833198</v>
      </c>
      <c r="E242">
        <v>3057661</v>
      </c>
      <c r="F242">
        <v>1249850</v>
      </c>
      <c r="G242">
        <v>1433668</v>
      </c>
      <c r="H242">
        <v>11432758</v>
      </c>
      <c r="I242">
        <v>245120</v>
      </c>
      <c r="J242">
        <v>360406</v>
      </c>
      <c r="K242">
        <v>47625</v>
      </c>
      <c r="L242">
        <v>295646</v>
      </c>
      <c r="M242">
        <v>4829</v>
      </c>
      <c r="N242">
        <v>158009</v>
      </c>
      <c r="O242">
        <v>78886</v>
      </c>
      <c r="P242">
        <v>34008</v>
      </c>
      <c r="Q242">
        <v>11336</v>
      </c>
      <c r="R242">
        <v>32561</v>
      </c>
      <c r="S242">
        <v>1218</v>
      </c>
      <c r="T242">
        <v>120375</v>
      </c>
      <c r="U242">
        <v>64275</v>
      </c>
      <c r="V242">
        <v>56100</v>
      </c>
      <c r="W242">
        <v>166055</v>
      </c>
      <c r="X242">
        <v>1138964</v>
      </c>
      <c r="Y242">
        <v>2290847</v>
      </c>
      <c r="Z242">
        <v>447</v>
      </c>
      <c r="AA242">
        <v>118146</v>
      </c>
      <c r="AB242">
        <v>1860975</v>
      </c>
      <c r="AC242">
        <v>4625314</v>
      </c>
      <c r="AD242">
        <v>25120227</v>
      </c>
      <c r="AE242">
        <v>10657253</v>
      </c>
      <c r="AF242">
        <v>3080670</v>
      </c>
      <c r="AG242">
        <v>98673</v>
      </c>
      <c r="AH242">
        <v>202702</v>
      </c>
      <c r="AI242">
        <v>2779295</v>
      </c>
      <c r="AJ242">
        <v>2041450</v>
      </c>
      <c r="AK242">
        <v>596813</v>
      </c>
      <c r="AL242">
        <v>756167</v>
      </c>
      <c r="AM242">
        <v>688470</v>
      </c>
      <c r="AN242">
        <v>265254</v>
      </c>
      <c r="AO242">
        <v>1443397</v>
      </c>
      <c r="AP242">
        <v>92174</v>
      </c>
      <c r="AQ242">
        <v>3734308</v>
      </c>
      <c r="AR242">
        <v>14462974</v>
      </c>
      <c r="AS242">
        <v>12642284</v>
      </c>
      <c r="AT242">
        <v>1820690</v>
      </c>
      <c r="AU242">
        <v>13349882</v>
      </c>
      <c r="AV242">
        <v>108.3378436372535</v>
      </c>
      <c r="AW242">
        <v>35.41539697695616</v>
      </c>
      <c r="AX242">
        <v>38.368277400407393</v>
      </c>
      <c r="AY242">
        <v>19995728</v>
      </c>
      <c r="AZ242">
        <v>8562970</v>
      </c>
      <c r="BA242">
        <v>3118285</v>
      </c>
      <c r="BB242">
        <v>2914735</v>
      </c>
      <c r="BC242">
        <v>1178544</v>
      </c>
      <c r="BD242">
        <v>1351406</v>
      </c>
      <c r="BE242">
        <v>9338475</v>
      </c>
      <c r="BF242">
        <v>58593</v>
      </c>
      <c r="BG242">
        <v>2717948</v>
      </c>
      <c r="BI242">
        <f t="shared" si="12"/>
        <v>12642284</v>
      </c>
      <c r="BJ242">
        <f t="shared" si="13"/>
        <v>11669314.780096631</v>
      </c>
      <c r="BK242">
        <f t="shared" si="14"/>
        <v>10419464.780096631</v>
      </c>
      <c r="BL242">
        <f t="shared" si="15"/>
        <v>1.2133333397459551</v>
      </c>
    </row>
    <row r="243" spans="1:64" x14ac:dyDescent="0.25">
      <c r="A243" s="3" t="s">
        <v>422</v>
      </c>
      <c r="B243">
        <v>24654718</v>
      </c>
      <c r="C243">
        <v>13062471</v>
      </c>
      <c r="D243">
        <v>7255946</v>
      </c>
      <c r="E243">
        <v>3079010</v>
      </c>
      <c r="F243">
        <v>1260277</v>
      </c>
      <c r="G243">
        <v>1467238</v>
      </c>
      <c r="H243">
        <v>11592247</v>
      </c>
      <c r="I243">
        <v>261585</v>
      </c>
      <c r="J243">
        <v>384213</v>
      </c>
      <c r="K243">
        <v>44697</v>
      </c>
      <c r="L243">
        <v>296208</v>
      </c>
      <c r="M243">
        <v>5719</v>
      </c>
      <c r="N243">
        <v>161033</v>
      </c>
      <c r="O243">
        <v>85624</v>
      </c>
      <c r="P243">
        <v>31880</v>
      </c>
      <c r="Q243">
        <v>10627</v>
      </c>
      <c r="R243">
        <v>31750</v>
      </c>
      <c r="S243">
        <v>1152</v>
      </c>
      <c r="T243">
        <v>122240</v>
      </c>
      <c r="U243">
        <v>68136</v>
      </c>
      <c r="V243">
        <v>54104</v>
      </c>
      <c r="W243">
        <v>168939</v>
      </c>
      <c r="X243">
        <v>1114543</v>
      </c>
      <c r="Y243">
        <v>2338421</v>
      </c>
      <c r="Z243">
        <v>482</v>
      </c>
      <c r="AA243">
        <v>116560</v>
      </c>
      <c r="AB243">
        <v>1883098</v>
      </c>
      <c r="AC243">
        <v>4694509</v>
      </c>
      <c r="AD243">
        <v>25022727</v>
      </c>
      <c r="AE243">
        <v>10827466</v>
      </c>
      <c r="AF243">
        <v>3087708</v>
      </c>
      <c r="AG243">
        <v>105121</v>
      </c>
      <c r="AH243">
        <v>204041</v>
      </c>
      <c r="AI243">
        <v>2778546</v>
      </c>
      <c r="AJ243">
        <v>2086981</v>
      </c>
      <c r="AK243">
        <v>608725</v>
      </c>
      <c r="AL243">
        <v>759268</v>
      </c>
      <c r="AM243">
        <v>718989</v>
      </c>
      <c r="AN243">
        <v>263561</v>
      </c>
      <c r="AO243">
        <v>1471093</v>
      </c>
      <c r="AP243">
        <v>100406</v>
      </c>
      <c r="AQ243">
        <v>3817717</v>
      </c>
      <c r="AR243">
        <v>14195261</v>
      </c>
      <c r="AS243">
        <v>12353267</v>
      </c>
      <c r="AT243">
        <v>1841994</v>
      </c>
      <c r="AU243">
        <v>13827252</v>
      </c>
      <c r="AV243">
        <v>102.66147534046141</v>
      </c>
      <c r="AW243">
        <v>36.453636698217878</v>
      </c>
      <c r="AX243">
        <v>37.423841249642336</v>
      </c>
      <c r="AY243">
        <v>20250240</v>
      </c>
      <c r="AZ243">
        <v>8657993</v>
      </c>
      <c r="BA243">
        <v>3148412</v>
      </c>
      <c r="BB243">
        <v>2934725</v>
      </c>
      <c r="BC243">
        <v>1191602</v>
      </c>
      <c r="BD243">
        <v>1383254</v>
      </c>
      <c r="BE243">
        <v>9422774</v>
      </c>
      <c r="BF243">
        <v>59822</v>
      </c>
      <c r="BG243">
        <v>2746470</v>
      </c>
      <c r="BI243">
        <f t="shared" si="12"/>
        <v>12353267</v>
      </c>
      <c r="BJ243">
        <f t="shared" si="13"/>
        <v>12033011.369681021</v>
      </c>
      <c r="BK243">
        <f t="shared" si="14"/>
        <v>10772734.369681021</v>
      </c>
      <c r="BL243">
        <f t="shared" si="15"/>
        <v>1.1467160124886453</v>
      </c>
    </row>
    <row r="244" spans="1:64" x14ac:dyDescent="0.25">
      <c r="A244" s="3" t="s">
        <v>423</v>
      </c>
      <c r="B244">
        <v>25305201</v>
      </c>
      <c r="C244">
        <v>13178401</v>
      </c>
      <c r="D244">
        <v>7276948</v>
      </c>
      <c r="E244">
        <v>3129204</v>
      </c>
      <c r="F244">
        <v>1278650</v>
      </c>
      <c r="G244">
        <v>1493599</v>
      </c>
      <c r="H244">
        <v>12126800</v>
      </c>
      <c r="I244">
        <v>235523</v>
      </c>
      <c r="J244">
        <v>370456</v>
      </c>
      <c r="K244">
        <v>53705</v>
      </c>
      <c r="L244">
        <v>305966</v>
      </c>
      <c r="M244">
        <v>6422</v>
      </c>
      <c r="N244">
        <v>173582</v>
      </c>
      <c r="O244">
        <v>95023</v>
      </c>
      <c r="P244">
        <v>34014</v>
      </c>
      <c r="Q244">
        <v>11338</v>
      </c>
      <c r="R244">
        <v>31813</v>
      </c>
      <c r="S244">
        <v>1394</v>
      </c>
      <c r="T244">
        <v>131518</v>
      </c>
      <c r="U244">
        <v>72307</v>
      </c>
      <c r="V244">
        <v>59211</v>
      </c>
      <c r="W244">
        <v>162684</v>
      </c>
      <c r="X244">
        <v>1213832</v>
      </c>
      <c r="Y244">
        <v>2682900</v>
      </c>
      <c r="Z244">
        <v>487</v>
      </c>
      <c r="AA244">
        <v>125553</v>
      </c>
      <c r="AB244">
        <v>1830643</v>
      </c>
      <c r="AC244">
        <v>4833529</v>
      </c>
      <c r="AD244">
        <v>26419541</v>
      </c>
      <c r="AE244">
        <v>10930832</v>
      </c>
      <c r="AF244">
        <v>3085154</v>
      </c>
      <c r="AG244">
        <v>97782</v>
      </c>
      <c r="AH244">
        <v>205554</v>
      </c>
      <c r="AI244">
        <v>2781818</v>
      </c>
      <c r="AJ244">
        <v>2169198</v>
      </c>
      <c r="AK244">
        <v>632940</v>
      </c>
      <c r="AL244">
        <v>793245</v>
      </c>
      <c r="AM244">
        <v>743014</v>
      </c>
      <c r="AN244">
        <v>262887</v>
      </c>
      <c r="AO244">
        <v>1499936</v>
      </c>
      <c r="AP244">
        <v>87996</v>
      </c>
      <c r="AQ244">
        <v>3825661</v>
      </c>
      <c r="AR244">
        <v>15488709</v>
      </c>
      <c r="AS244">
        <v>13524289</v>
      </c>
      <c r="AT244">
        <v>1964420</v>
      </c>
      <c r="AU244">
        <v>14374369</v>
      </c>
      <c r="AV244">
        <v>107.75227360776019</v>
      </c>
      <c r="AW244">
        <v>33.923758272367486</v>
      </c>
      <c r="AX244">
        <v>36.553620831676596</v>
      </c>
      <c r="AY244">
        <v>20863606</v>
      </c>
      <c r="AZ244">
        <v>8736806</v>
      </c>
      <c r="BA244">
        <v>3183074</v>
      </c>
      <c r="BB244">
        <v>2958519</v>
      </c>
      <c r="BC244">
        <v>1205593</v>
      </c>
      <c r="BD244">
        <v>1389620</v>
      </c>
      <c r="BE244">
        <v>9932774</v>
      </c>
      <c r="BF244">
        <v>61071</v>
      </c>
      <c r="BG244">
        <v>2776805</v>
      </c>
      <c r="BI244">
        <f t="shared" si="12"/>
        <v>13524289</v>
      </c>
      <c r="BJ244">
        <f t="shared" si="13"/>
        <v>12551279.473908007</v>
      </c>
      <c r="BK244">
        <f t="shared" si="14"/>
        <v>11272629.473908007</v>
      </c>
      <c r="BL244">
        <f t="shared" si="15"/>
        <v>1.1997457231521498</v>
      </c>
    </row>
    <row r="245" spans="1:64" x14ac:dyDescent="0.25">
      <c r="A245" s="3" t="s">
        <v>424</v>
      </c>
      <c r="B245">
        <v>25888081</v>
      </c>
      <c r="C245">
        <v>13578868</v>
      </c>
      <c r="D245">
        <v>7560360</v>
      </c>
      <c r="E245">
        <v>3183332</v>
      </c>
      <c r="F245">
        <v>1297448</v>
      </c>
      <c r="G245">
        <v>1537728</v>
      </c>
      <c r="H245">
        <v>12309213</v>
      </c>
      <c r="I245">
        <v>234769</v>
      </c>
      <c r="J245">
        <v>362506</v>
      </c>
      <c r="K245">
        <v>61301</v>
      </c>
      <c r="L245">
        <v>307646</v>
      </c>
      <c r="M245">
        <v>6190</v>
      </c>
      <c r="N245">
        <v>190736</v>
      </c>
      <c r="O245">
        <v>90942</v>
      </c>
      <c r="P245">
        <v>49230</v>
      </c>
      <c r="Q245">
        <v>16410</v>
      </c>
      <c r="R245">
        <v>32636</v>
      </c>
      <c r="S245">
        <v>1518</v>
      </c>
      <c r="T245">
        <v>127807</v>
      </c>
      <c r="U245">
        <v>72457</v>
      </c>
      <c r="V245">
        <v>55350</v>
      </c>
      <c r="W245">
        <v>163942</v>
      </c>
      <c r="X245">
        <v>1137185</v>
      </c>
      <c r="Y245">
        <v>2736282</v>
      </c>
      <c r="Z245">
        <v>475</v>
      </c>
      <c r="AA245">
        <v>124068</v>
      </c>
      <c r="AB245">
        <v>1944055</v>
      </c>
      <c r="AC245">
        <v>4912251</v>
      </c>
      <c r="AD245">
        <v>26663191</v>
      </c>
      <c r="AE245">
        <v>11191226</v>
      </c>
      <c r="AF245">
        <v>3097337</v>
      </c>
      <c r="AG245">
        <v>112001</v>
      </c>
      <c r="AH245">
        <v>208511</v>
      </c>
      <c r="AI245">
        <v>2776825</v>
      </c>
      <c r="AJ245">
        <v>2208794</v>
      </c>
      <c r="AK245">
        <v>629079</v>
      </c>
      <c r="AL245">
        <v>819713</v>
      </c>
      <c r="AM245">
        <v>760002</v>
      </c>
      <c r="AN245">
        <v>264266</v>
      </c>
      <c r="AO245">
        <v>1536003</v>
      </c>
      <c r="AP245">
        <v>99689</v>
      </c>
      <c r="AQ245">
        <v>3985137</v>
      </c>
      <c r="AR245">
        <v>15471965</v>
      </c>
      <c r="AS245">
        <v>13481321</v>
      </c>
      <c r="AT245">
        <v>1990644</v>
      </c>
      <c r="AU245">
        <v>14696855</v>
      </c>
      <c r="AV245">
        <v>105.2739859489639</v>
      </c>
      <c r="AW245">
        <v>34.295136112462849</v>
      </c>
      <c r="AX245">
        <v>36.103856772212175</v>
      </c>
      <c r="AY245">
        <v>21196429</v>
      </c>
      <c r="AZ245">
        <v>8887216</v>
      </c>
      <c r="BA245">
        <v>3220871</v>
      </c>
      <c r="BB245">
        <v>2983014</v>
      </c>
      <c r="BC245">
        <v>1221487</v>
      </c>
      <c r="BD245">
        <v>1461844</v>
      </c>
      <c r="BE245">
        <v>10005203</v>
      </c>
      <c r="BF245">
        <v>62352</v>
      </c>
      <c r="BG245">
        <v>2808665</v>
      </c>
      <c r="BI245">
        <f t="shared" si="12"/>
        <v>13481321</v>
      </c>
      <c r="BJ245">
        <f t="shared" si="13"/>
        <v>12805937.647820851</v>
      </c>
      <c r="BK245">
        <f t="shared" si="14"/>
        <v>11508489.647820851</v>
      </c>
      <c r="BL245">
        <f t="shared" si="15"/>
        <v>1.1714240019803734</v>
      </c>
    </row>
    <row r="246" spans="1:64" x14ac:dyDescent="0.25">
      <c r="A246" s="3" t="s">
        <v>425</v>
      </c>
      <c r="B246">
        <v>26384669</v>
      </c>
      <c r="C246">
        <v>13812100</v>
      </c>
      <c r="D246">
        <v>7720319</v>
      </c>
      <c r="E246">
        <v>3222108</v>
      </c>
      <c r="F246">
        <v>1321683</v>
      </c>
      <c r="G246">
        <v>1547990</v>
      </c>
      <c r="H246">
        <v>12572569</v>
      </c>
      <c r="I246">
        <v>278710</v>
      </c>
      <c r="J246">
        <v>343199</v>
      </c>
      <c r="K246">
        <v>57496</v>
      </c>
      <c r="L246">
        <v>313360</v>
      </c>
      <c r="M246">
        <v>8459</v>
      </c>
      <c r="N246">
        <v>192879</v>
      </c>
      <c r="O246">
        <v>90215</v>
      </c>
      <c r="P246">
        <v>52929</v>
      </c>
      <c r="Q246">
        <v>17643</v>
      </c>
      <c r="R246">
        <v>30113</v>
      </c>
      <c r="S246">
        <v>1979</v>
      </c>
      <c r="T246">
        <v>129676</v>
      </c>
      <c r="U246">
        <v>73660</v>
      </c>
      <c r="V246">
        <v>56016</v>
      </c>
      <c r="W246">
        <v>160764</v>
      </c>
      <c r="X246">
        <v>1101851</v>
      </c>
      <c r="Y246">
        <v>2770784</v>
      </c>
      <c r="Z246">
        <v>481</v>
      </c>
      <c r="AA246">
        <v>125722</v>
      </c>
      <c r="AB246">
        <v>2031068</v>
      </c>
      <c r="AC246">
        <v>5058120</v>
      </c>
      <c r="AD246">
        <v>27159804</v>
      </c>
      <c r="AE246">
        <v>11399268</v>
      </c>
      <c r="AF246">
        <v>3095281</v>
      </c>
      <c r="AG246">
        <v>110679</v>
      </c>
      <c r="AH246">
        <v>222504</v>
      </c>
      <c r="AI246">
        <v>2762098</v>
      </c>
      <c r="AJ246">
        <v>2307470</v>
      </c>
      <c r="AK246">
        <v>636482</v>
      </c>
      <c r="AL246">
        <v>849659</v>
      </c>
      <c r="AM246">
        <v>821330</v>
      </c>
      <c r="AN246">
        <v>241978</v>
      </c>
      <c r="AO246">
        <v>1589494</v>
      </c>
      <c r="AP246">
        <v>98061</v>
      </c>
      <c r="AQ246">
        <v>4066984</v>
      </c>
      <c r="AR246">
        <v>15760536</v>
      </c>
      <c r="AS246">
        <v>13753716</v>
      </c>
      <c r="AT246">
        <v>2006820</v>
      </c>
      <c r="AU246">
        <v>14985401</v>
      </c>
      <c r="AV246">
        <v>105.1726010660379</v>
      </c>
      <c r="AW246">
        <v>34.280250245165234</v>
      </c>
      <c r="AX246">
        <v>36.053430834787086</v>
      </c>
      <c r="AY246">
        <v>21566977</v>
      </c>
      <c r="AZ246">
        <v>8994408</v>
      </c>
      <c r="BA246">
        <v>3262670</v>
      </c>
      <c r="BB246">
        <v>3010546</v>
      </c>
      <c r="BC246">
        <v>1238629</v>
      </c>
      <c r="BD246">
        <v>1482563</v>
      </c>
      <c r="BE246">
        <v>10167709</v>
      </c>
      <c r="BF246">
        <v>63663</v>
      </c>
      <c r="BG246">
        <v>2842068</v>
      </c>
      <c r="BI246">
        <f t="shared" si="12"/>
        <v>13753716</v>
      </c>
      <c r="BJ246">
        <f t="shared" si="13"/>
        <v>13077280.451934472</v>
      </c>
      <c r="BK246">
        <f t="shared" si="14"/>
        <v>11755597.451934472</v>
      </c>
      <c r="BL246">
        <f t="shared" si="15"/>
        <v>1.1699716714727011</v>
      </c>
    </row>
    <row r="247" spans="1:64" x14ac:dyDescent="0.25">
      <c r="A247" s="3" t="s">
        <v>426</v>
      </c>
      <c r="B247">
        <v>27069476</v>
      </c>
      <c r="C247">
        <v>14227797</v>
      </c>
      <c r="D247">
        <v>8071138</v>
      </c>
      <c r="E247">
        <v>3231981</v>
      </c>
      <c r="F247">
        <v>1341059</v>
      </c>
      <c r="G247">
        <v>1583619</v>
      </c>
      <c r="H247">
        <v>12841679</v>
      </c>
      <c r="I247">
        <v>315583</v>
      </c>
      <c r="J247">
        <v>351596</v>
      </c>
      <c r="K247">
        <v>51419</v>
      </c>
      <c r="L247">
        <v>329218</v>
      </c>
      <c r="M247">
        <v>11692</v>
      </c>
      <c r="N247">
        <v>198471</v>
      </c>
      <c r="O247">
        <v>99352</v>
      </c>
      <c r="P247">
        <v>48484</v>
      </c>
      <c r="Q247">
        <v>16161</v>
      </c>
      <c r="R247">
        <v>32331</v>
      </c>
      <c r="S247">
        <v>2143</v>
      </c>
      <c r="T247">
        <v>131805</v>
      </c>
      <c r="U247">
        <v>74008</v>
      </c>
      <c r="V247">
        <v>57797</v>
      </c>
      <c r="W247">
        <v>168904</v>
      </c>
      <c r="X247">
        <v>1089399</v>
      </c>
      <c r="Y247">
        <v>2750257</v>
      </c>
      <c r="Z247">
        <v>521</v>
      </c>
      <c r="AA247">
        <v>131207</v>
      </c>
      <c r="AB247">
        <v>2108390</v>
      </c>
      <c r="AC247">
        <v>5203217</v>
      </c>
      <c r="AD247">
        <v>27803880</v>
      </c>
      <c r="AE247">
        <v>11532703</v>
      </c>
      <c r="AF247">
        <v>3109323</v>
      </c>
      <c r="AG247">
        <v>116493</v>
      </c>
      <c r="AH247">
        <v>234138</v>
      </c>
      <c r="AI247">
        <v>2758692</v>
      </c>
      <c r="AJ247">
        <v>2341783</v>
      </c>
      <c r="AK247">
        <v>609896</v>
      </c>
      <c r="AL247">
        <v>859401</v>
      </c>
      <c r="AM247">
        <v>872487</v>
      </c>
      <c r="AN247">
        <v>258843</v>
      </c>
      <c r="AO247">
        <v>1655679</v>
      </c>
      <c r="AP247">
        <v>96934</v>
      </c>
      <c r="AQ247">
        <v>4070141</v>
      </c>
      <c r="AR247">
        <v>16271177</v>
      </c>
      <c r="AS247">
        <v>14240946</v>
      </c>
      <c r="AT247">
        <v>2030231</v>
      </c>
      <c r="AU247">
        <v>15536773</v>
      </c>
      <c r="AV247">
        <v>104.7268763075482</v>
      </c>
      <c r="AW247">
        <v>33.501610869092183</v>
      </c>
      <c r="AX247">
        <v>35.085190575910289</v>
      </c>
      <c r="AY247">
        <v>21958639</v>
      </c>
      <c r="AZ247">
        <v>9116960</v>
      </c>
      <c r="BA247">
        <v>3309256</v>
      </c>
      <c r="BB247">
        <v>3041622</v>
      </c>
      <c r="BC247">
        <v>1256598</v>
      </c>
      <c r="BD247">
        <v>1509484</v>
      </c>
      <c r="BE247">
        <v>10425936</v>
      </c>
      <c r="BF247">
        <v>65026</v>
      </c>
      <c r="BG247">
        <v>2877216</v>
      </c>
      <c r="BI247">
        <f t="shared" si="12"/>
        <v>14240946</v>
      </c>
      <c r="BJ247">
        <f t="shared" si="13"/>
        <v>13598176.993438678</v>
      </c>
      <c r="BK247">
        <f t="shared" si="14"/>
        <v>12257117.993438678</v>
      </c>
      <c r="BL247">
        <f t="shared" si="15"/>
        <v>1.1618510980822148</v>
      </c>
    </row>
    <row r="248" spans="1:64" x14ac:dyDescent="0.25">
      <c r="A248" s="3" t="s">
        <v>427</v>
      </c>
      <c r="B248">
        <v>27898701</v>
      </c>
      <c r="C248">
        <v>14593767</v>
      </c>
      <c r="D248">
        <v>8347239</v>
      </c>
      <c r="E248">
        <v>3262634</v>
      </c>
      <c r="F248">
        <v>1365208</v>
      </c>
      <c r="G248">
        <v>1618687</v>
      </c>
      <c r="H248">
        <v>13304934</v>
      </c>
      <c r="I248">
        <v>336173</v>
      </c>
      <c r="J248">
        <v>380360</v>
      </c>
      <c r="K248">
        <v>63571</v>
      </c>
      <c r="L248">
        <v>359020</v>
      </c>
      <c r="M248">
        <v>14560</v>
      </c>
      <c r="N248">
        <v>215089</v>
      </c>
      <c r="O248">
        <v>110974</v>
      </c>
      <c r="P248">
        <v>52117</v>
      </c>
      <c r="Q248">
        <v>17372</v>
      </c>
      <c r="R248">
        <v>32113</v>
      </c>
      <c r="S248">
        <v>2513</v>
      </c>
      <c r="T248">
        <v>134342</v>
      </c>
      <c r="U248">
        <v>74759</v>
      </c>
      <c r="V248">
        <v>59583</v>
      </c>
      <c r="W248">
        <v>158934</v>
      </c>
      <c r="X248">
        <v>1058806</v>
      </c>
      <c r="Y248">
        <v>2905296</v>
      </c>
      <c r="Z248">
        <v>529</v>
      </c>
      <c r="AA248">
        <v>134404</v>
      </c>
      <c r="AB248">
        <v>2108248</v>
      </c>
      <c r="AC248">
        <v>5435602</v>
      </c>
      <c r="AD248">
        <v>27977081</v>
      </c>
      <c r="AE248">
        <v>11703371</v>
      </c>
      <c r="AF248">
        <v>3092543</v>
      </c>
      <c r="AG248">
        <v>90071</v>
      </c>
      <c r="AH248">
        <v>250126</v>
      </c>
      <c r="AI248">
        <v>2752346</v>
      </c>
      <c r="AJ248">
        <v>2459249</v>
      </c>
      <c r="AK248">
        <v>610993</v>
      </c>
      <c r="AL248">
        <v>903561</v>
      </c>
      <c r="AM248">
        <v>944695</v>
      </c>
      <c r="AN248">
        <v>276048</v>
      </c>
      <c r="AO248">
        <v>1699382</v>
      </c>
      <c r="AP248">
        <v>86222</v>
      </c>
      <c r="AQ248">
        <v>4089927</v>
      </c>
      <c r="AR248">
        <v>16273710</v>
      </c>
      <c r="AS248">
        <v>14228624</v>
      </c>
      <c r="AT248">
        <v>2045086</v>
      </c>
      <c r="AU248">
        <v>16195330</v>
      </c>
      <c r="AV248">
        <v>100.4839641972257</v>
      </c>
      <c r="AW248">
        <v>34.115098778552486</v>
      </c>
      <c r="AX248">
        <v>34.280203642488857</v>
      </c>
      <c r="AY248">
        <v>22527531</v>
      </c>
      <c r="AZ248">
        <v>9222597</v>
      </c>
      <c r="BA248">
        <v>3356869</v>
      </c>
      <c r="BB248">
        <v>3073034</v>
      </c>
      <c r="BC248">
        <v>1273381</v>
      </c>
      <c r="BD248">
        <v>1519313</v>
      </c>
      <c r="BE248">
        <v>10824160</v>
      </c>
      <c r="BF248">
        <v>66410</v>
      </c>
      <c r="BG248">
        <v>2914692</v>
      </c>
      <c r="BI248">
        <f t="shared" si="12"/>
        <v>14228624</v>
      </c>
      <c r="BJ248">
        <f t="shared" si="13"/>
        <v>14160094.213712204</v>
      </c>
      <c r="BK248">
        <f t="shared" si="14"/>
        <v>12794886.213712204</v>
      </c>
      <c r="BL248">
        <f t="shared" si="15"/>
        <v>1.1120555323697421</v>
      </c>
    </row>
    <row r="249" spans="1:64" x14ac:dyDescent="0.25">
      <c r="A249" s="3" t="s">
        <v>428</v>
      </c>
      <c r="B249">
        <v>28626744</v>
      </c>
      <c r="C249">
        <v>14964878</v>
      </c>
      <c r="D249">
        <v>8626758</v>
      </c>
      <c r="E249">
        <v>3310465</v>
      </c>
      <c r="F249">
        <v>1388429</v>
      </c>
      <c r="G249">
        <v>1639226</v>
      </c>
      <c r="H249">
        <v>13661866</v>
      </c>
      <c r="I249">
        <v>315537</v>
      </c>
      <c r="J249">
        <v>375331</v>
      </c>
      <c r="K249">
        <v>41996</v>
      </c>
      <c r="L249">
        <v>363225</v>
      </c>
      <c r="M249">
        <v>10103</v>
      </c>
      <c r="N249">
        <v>208952</v>
      </c>
      <c r="O249">
        <v>105397</v>
      </c>
      <c r="P249">
        <v>50010</v>
      </c>
      <c r="Q249">
        <v>16670</v>
      </c>
      <c r="R249">
        <v>34480</v>
      </c>
      <c r="S249">
        <v>2395</v>
      </c>
      <c r="T249">
        <v>125610</v>
      </c>
      <c r="U249">
        <v>72490</v>
      </c>
      <c r="V249">
        <v>53120</v>
      </c>
      <c r="W249">
        <v>160028</v>
      </c>
      <c r="X249">
        <v>1043745</v>
      </c>
      <c r="Y249">
        <v>3144016</v>
      </c>
      <c r="Z249">
        <v>538</v>
      </c>
      <c r="AA249">
        <v>146510</v>
      </c>
      <c r="AB249">
        <v>2167880</v>
      </c>
      <c r="AC249">
        <v>5558395</v>
      </c>
      <c r="AD249">
        <v>29251329</v>
      </c>
      <c r="AE249">
        <v>11888075</v>
      </c>
      <c r="AF249">
        <v>3118459</v>
      </c>
      <c r="AG249">
        <v>96494</v>
      </c>
      <c r="AH249">
        <v>257532</v>
      </c>
      <c r="AI249">
        <v>2764433</v>
      </c>
      <c r="AJ249">
        <v>2516864</v>
      </c>
      <c r="AK249">
        <v>623003</v>
      </c>
      <c r="AL249">
        <v>922012</v>
      </c>
      <c r="AM249">
        <v>971849</v>
      </c>
      <c r="AN249">
        <v>282955</v>
      </c>
      <c r="AO249">
        <v>1708719</v>
      </c>
      <c r="AP249">
        <v>98139</v>
      </c>
      <c r="AQ249">
        <v>4162939</v>
      </c>
      <c r="AR249">
        <v>17363254</v>
      </c>
      <c r="AS249">
        <v>15235575</v>
      </c>
      <c r="AT249">
        <v>2127679</v>
      </c>
      <c r="AU249">
        <v>16738669</v>
      </c>
      <c r="AV249">
        <v>103.7313878785578</v>
      </c>
      <c r="AW249">
        <v>32.455452686913645</v>
      </c>
      <c r="AX249">
        <v>33.666491514404207</v>
      </c>
      <c r="AY249">
        <v>23040763</v>
      </c>
      <c r="AZ249">
        <v>9378897</v>
      </c>
      <c r="BA249">
        <v>3403621</v>
      </c>
      <c r="BB249">
        <v>3111718</v>
      </c>
      <c r="BC249">
        <v>1291137</v>
      </c>
      <c r="BD249">
        <v>1572421</v>
      </c>
      <c r="BE249">
        <v>11152688</v>
      </c>
      <c r="BF249">
        <v>67801</v>
      </c>
      <c r="BG249">
        <v>2957371</v>
      </c>
      <c r="BI249">
        <f t="shared" si="12"/>
        <v>15235575</v>
      </c>
      <c r="BJ249">
        <f t="shared" si="13"/>
        <v>14687526.419521982</v>
      </c>
      <c r="BK249">
        <f t="shared" si="14"/>
        <v>13299097.419521982</v>
      </c>
      <c r="BL249">
        <f t="shared" si="15"/>
        <v>1.1456096996203238</v>
      </c>
    </row>
    <row r="250" spans="1:64" x14ac:dyDescent="0.25">
      <c r="A250" s="3" t="s">
        <v>429</v>
      </c>
      <c r="B250">
        <v>29321934</v>
      </c>
      <c r="C250">
        <v>15462276</v>
      </c>
      <c r="D250">
        <v>9014393</v>
      </c>
      <c r="E250">
        <v>3357513</v>
      </c>
      <c r="F250">
        <v>1405118</v>
      </c>
      <c r="G250">
        <v>1685252</v>
      </c>
      <c r="H250">
        <v>13859658</v>
      </c>
      <c r="I250">
        <v>278925</v>
      </c>
      <c r="J250">
        <v>355438</v>
      </c>
      <c r="K250">
        <v>53045</v>
      </c>
      <c r="L250">
        <v>377091</v>
      </c>
      <c r="M250">
        <v>12154</v>
      </c>
      <c r="N250">
        <v>211831</v>
      </c>
      <c r="O250">
        <v>118946</v>
      </c>
      <c r="P250">
        <v>44880</v>
      </c>
      <c r="Q250">
        <v>14960</v>
      </c>
      <c r="R250">
        <v>30718</v>
      </c>
      <c r="S250">
        <v>2327</v>
      </c>
      <c r="T250">
        <v>120613</v>
      </c>
      <c r="U250">
        <v>70555</v>
      </c>
      <c r="V250">
        <v>50058</v>
      </c>
      <c r="W250">
        <v>152765</v>
      </c>
      <c r="X250">
        <v>970391</v>
      </c>
      <c r="Y250">
        <v>3155713</v>
      </c>
      <c r="Z250">
        <v>548</v>
      </c>
      <c r="AA250">
        <v>149921</v>
      </c>
      <c r="AB250">
        <v>2235216</v>
      </c>
      <c r="AC250">
        <v>5786007</v>
      </c>
      <c r="AD250">
        <v>29017896</v>
      </c>
      <c r="AE250">
        <v>12169563</v>
      </c>
      <c r="AF250">
        <v>3178318</v>
      </c>
      <c r="AG250">
        <v>111671</v>
      </c>
      <c r="AH250">
        <v>274087</v>
      </c>
      <c r="AI250">
        <v>2792560</v>
      </c>
      <c r="AJ250">
        <v>2587234</v>
      </c>
      <c r="AK250">
        <v>619846</v>
      </c>
      <c r="AL250">
        <v>974198</v>
      </c>
      <c r="AM250">
        <v>993190</v>
      </c>
      <c r="AN250">
        <v>297905</v>
      </c>
      <c r="AO250">
        <v>1760837</v>
      </c>
      <c r="AP250">
        <v>95147</v>
      </c>
      <c r="AQ250">
        <v>4250122</v>
      </c>
      <c r="AR250">
        <v>16848333</v>
      </c>
      <c r="AS250">
        <v>14747619</v>
      </c>
      <c r="AT250">
        <v>2100714</v>
      </c>
      <c r="AU250">
        <v>17152371</v>
      </c>
      <c r="AV250">
        <v>98.227428633126422</v>
      </c>
      <c r="AW250">
        <v>34.220312550443992</v>
      </c>
      <c r="AX250">
        <v>33.613733088520178</v>
      </c>
      <c r="AY250">
        <v>23397670</v>
      </c>
      <c r="AZ250">
        <v>9538012</v>
      </c>
      <c r="BA250">
        <v>3461712</v>
      </c>
      <c r="BB250">
        <v>3151224</v>
      </c>
      <c r="BC250">
        <v>1309786</v>
      </c>
      <c r="BD250">
        <v>1615290</v>
      </c>
      <c r="BE250">
        <v>11228107</v>
      </c>
      <c r="BF250">
        <v>69098</v>
      </c>
      <c r="BG250">
        <v>3003199</v>
      </c>
      <c r="BI250">
        <f t="shared" si="12"/>
        <v>14747619</v>
      </c>
      <c r="BJ250">
        <f t="shared" si="13"/>
        <v>15013748.40532727</v>
      </c>
      <c r="BK250">
        <f t="shared" si="14"/>
        <v>13608630.40532727</v>
      </c>
      <c r="BL250">
        <f t="shared" si="15"/>
        <v>1.0836960488122933</v>
      </c>
    </row>
    <row r="251" spans="1:64" x14ac:dyDescent="0.25">
      <c r="A251" s="3" t="s">
        <v>430</v>
      </c>
      <c r="B251">
        <v>29956804</v>
      </c>
      <c r="C251">
        <v>15827964</v>
      </c>
      <c r="D251">
        <v>9269984</v>
      </c>
      <c r="E251">
        <v>3424348</v>
      </c>
      <c r="F251">
        <v>1424474</v>
      </c>
      <c r="G251">
        <v>1709158</v>
      </c>
      <c r="H251">
        <v>14128840</v>
      </c>
      <c r="I251">
        <v>276087</v>
      </c>
      <c r="J251">
        <v>356342</v>
      </c>
      <c r="K251">
        <v>43697</v>
      </c>
      <c r="L251">
        <v>398615</v>
      </c>
      <c r="M251">
        <v>12668</v>
      </c>
      <c r="N251">
        <v>208094</v>
      </c>
      <c r="O251">
        <v>118689</v>
      </c>
      <c r="P251">
        <v>44794</v>
      </c>
      <c r="Q251">
        <v>14931</v>
      </c>
      <c r="R251">
        <v>27313</v>
      </c>
      <c r="S251">
        <v>2367</v>
      </c>
      <c r="T251">
        <v>116998</v>
      </c>
      <c r="U251">
        <v>68674</v>
      </c>
      <c r="V251">
        <v>48324</v>
      </c>
      <c r="W251">
        <v>153618</v>
      </c>
      <c r="X251">
        <v>964281</v>
      </c>
      <c r="Y251">
        <v>3314583</v>
      </c>
      <c r="Z251">
        <v>566</v>
      </c>
      <c r="AA251">
        <v>159532</v>
      </c>
      <c r="AB251">
        <v>2217738</v>
      </c>
      <c r="AC251">
        <v>5906021</v>
      </c>
      <c r="AD251">
        <v>29631768</v>
      </c>
      <c r="AE251">
        <v>12268830</v>
      </c>
      <c r="AF251">
        <v>3200414</v>
      </c>
      <c r="AG251">
        <v>110579</v>
      </c>
      <c r="AH251">
        <v>281877</v>
      </c>
      <c r="AI251">
        <v>2807958</v>
      </c>
      <c r="AJ251">
        <v>2619009</v>
      </c>
      <c r="AK251">
        <v>628354</v>
      </c>
      <c r="AL251">
        <v>967008</v>
      </c>
      <c r="AM251">
        <v>1023647</v>
      </c>
      <c r="AN251">
        <v>310958</v>
      </c>
      <c r="AO251">
        <v>1777183</v>
      </c>
      <c r="AP251">
        <v>94466</v>
      </c>
      <c r="AQ251">
        <v>4266800</v>
      </c>
      <c r="AR251">
        <v>17362938</v>
      </c>
      <c r="AS251">
        <v>15146564</v>
      </c>
      <c r="AT251">
        <v>2216374</v>
      </c>
      <c r="AU251">
        <v>17687974</v>
      </c>
      <c r="AV251">
        <v>98.162389660645459</v>
      </c>
      <c r="AW251">
        <v>33.516348447084368</v>
      </c>
      <c r="AX251">
        <v>32.900448562646645</v>
      </c>
      <c r="AY251">
        <v>23814037</v>
      </c>
      <c r="AZ251">
        <v>9685197</v>
      </c>
      <c r="BA251">
        <v>3517068</v>
      </c>
      <c r="BB251">
        <v>3191154</v>
      </c>
      <c r="BC251">
        <v>1330448</v>
      </c>
      <c r="BD251">
        <v>1646527</v>
      </c>
      <c r="BE251">
        <v>11545207</v>
      </c>
      <c r="BF251">
        <v>70314</v>
      </c>
      <c r="BG251">
        <v>3050974</v>
      </c>
      <c r="BI251">
        <f t="shared" si="12"/>
        <v>15146564</v>
      </c>
      <c r="BJ251">
        <f t="shared" si="13"/>
        <v>15430109.283568561</v>
      </c>
      <c r="BK251">
        <f t="shared" si="14"/>
        <v>14005635.283568561</v>
      </c>
      <c r="BL251">
        <f t="shared" si="15"/>
        <v>1.0814621181639634</v>
      </c>
    </row>
    <row r="252" spans="1:64" x14ac:dyDescent="0.25">
      <c r="A252" s="3" t="s">
        <v>431</v>
      </c>
      <c r="B252">
        <v>30720432</v>
      </c>
      <c r="C252">
        <v>16147612</v>
      </c>
      <c r="D252">
        <v>9491525</v>
      </c>
      <c r="E252">
        <v>3486061</v>
      </c>
      <c r="F252">
        <v>1449999</v>
      </c>
      <c r="G252">
        <v>1720027</v>
      </c>
      <c r="H252">
        <v>14572820</v>
      </c>
      <c r="I252">
        <v>262603</v>
      </c>
      <c r="J252">
        <v>386992</v>
      </c>
      <c r="K252">
        <v>49336</v>
      </c>
      <c r="L252">
        <v>428003</v>
      </c>
      <c r="M252">
        <v>15533</v>
      </c>
      <c r="N252">
        <v>213883</v>
      </c>
      <c r="O252">
        <v>122669</v>
      </c>
      <c r="P252">
        <v>45463</v>
      </c>
      <c r="Q252">
        <v>15154</v>
      </c>
      <c r="R252">
        <v>28131</v>
      </c>
      <c r="S252">
        <v>2466</v>
      </c>
      <c r="T252">
        <v>115170</v>
      </c>
      <c r="U252">
        <v>66877</v>
      </c>
      <c r="V252">
        <v>48293</v>
      </c>
      <c r="W252">
        <v>147594</v>
      </c>
      <c r="X252">
        <v>964060</v>
      </c>
      <c r="Y252">
        <v>3600319</v>
      </c>
      <c r="Z252">
        <v>580</v>
      </c>
      <c r="AA252">
        <v>173221</v>
      </c>
      <c r="AB252">
        <v>2099243</v>
      </c>
      <c r="AC252">
        <v>6116283</v>
      </c>
      <c r="AD252">
        <v>30699590</v>
      </c>
      <c r="AE252">
        <v>12365791</v>
      </c>
      <c r="AF252">
        <v>3246764</v>
      </c>
      <c r="AG252">
        <v>112517</v>
      </c>
      <c r="AH252">
        <v>304128</v>
      </c>
      <c r="AI252">
        <v>2830119</v>
      </c>
      <c r="AJ252">
        <v>2719421</v>
      </c>
      <c r="AK252">
        <v>630054</v>
      </c>
      <c r="AL252">
        <v>1028421</v>
      </c>
      <c r="AM252">
        <v>1060945</v>
      </c>
      <c r="AN252">
        <v>322943</v>
      </c>
      <c r="AO252">
        <v>1812989</v>
      </c>
      <c r="AP252">
        <v>85421</v>
      </c>
      <c r="AQ252">
        <v>4178253</v>
      </c>
      <c r="AR252">
        <v>18333799</v>
      </c>
      <c r="AS252">
        <v>15989192</v>
      </c>
      <c r="AT252">
        <v>2344607</v>
      </c>
      <c r="AU252">
        <v>18354641</v>
      </c>
      <c r="AV252">
        <v>99.886450640596223</v>
      </c>
      <c r="AW252">
        <v>32.541998525578485</v>
      </c>
      <c r="AX252">
        <v>32.50504729471551</v>
      </c>
      <c r="AY252">
        <v>24345363</v>
      </c>
      <c r="AZ252">
        <v>9772543</v>
      </c>
      <c r="BA252">
        <v>3576096</v>
      </c>
      <c r="BB252">
        <v>3229834</v>
      </c>
      <c r="BC252">
        <v>1352456</v>
      </c>
      <c r="BD252">
        <v>1614157</v>
      </c>
      <c r="BE252">
        <v>11979572</v>
      </c>
      <c r="BF252">
        <v>71506</v>
      </c>
      <c r="BG252">
        <v>3099844</v>
      </c>
      <c r="BI252">
        <f t="shared" si="12"/>
        <v>15989192</v>
      </c>
      <c r="BJ252">
        <f t="shared" si="13"/>
        <v>16007368.264121313</v>
      </c>
      <c r="BK252">
        <f t="shared" si="14"/>
        <v>14557369.264121313</v>
      </c>
      <c r="BL252">
        <f t="shared" si="15"/>
        <v>1.0983572450420431</v>
      </c>
    </row>
    <row r="253" spans="1:64" x14ac:dyDescent="0.25">
      <c r="A253" s="3" t="s">
        <v>432</v>
      </c>
      <c r="B253">
        <v>31445846</v>
      </c>
      <c r="C253">
        <v>16547629</v>
      </c>
      <c r="D253">
        <v>9773601</v>
      </c>
      <c r="E253">
        <v>3540599</v>
      </c>
      <c r="F253">
        <v>1482688</v>
      </c>
      <c r="G253">
        <v>1750740</v>
      </c>
      <c r="H253">
        <v>14898217</v>
      </c>
      <c r="I253">
        <v>252160</v>
      </c>
      <c r="J253">
        <v>360421</v>
      </c>
      <c r="K253">
        <v>45306</v>
      </c>
      <c r="L253">
        <v>442716</v>
      </c>
      <c r="M253">
        <v>13914</v>
      </c>
      <c r="N253">
        <v>192555</v>
      </c>
      <c r="O253">
        <v>109057</v>
      </c>
      <c r="P253">
        <v>39167</v>
      </c>
      <c r="Q253">
        <v>13056</v>
      </c>
      <c r="R253">
        <v>28420</v>
      </c>
      <c r="S253">
        <v>2855</v>
      </c>
      <c r="T253">
        <v>111577</v>
      </c>
      <c r="U253">
        <v>63762</v>
      </c>
      <c r="V253">
        <v>47815</v>
      </c>
      <c r="W253">
        <v>143216</v>
      </c>
      <c r="X253">
        <v>974300</v>
      </c>
      <c r="Y253">
        <v>3769925</v>
      </c>
      <c r="Z253">
        <v>624</v>
      </c>
      <c r="AA253">
        <v>174805</v>
      </c>
      <c r="AB253">
        <v>2180375</v>
      </c>
      <c r="AC253">
        <v>6236323</v>
      </c>
      <c r="AD253">
        <v>31720783</v>
      </c>
      <c r="AE253">
        <v>12629529</v>
      </c>
      <c r="AF253">
        <v>3308931</v>
      </c>
      <c r="AG253">
        <v>126169</v>
      </c>
      <c r="AH253">
        <v>318667</v>
      </c>
      <c r="AI253">
        <v>2864095</v>
      </c>
      <c r="AJ253">
        <v>2772247</v>
      </c>
      <c r="AK253">
        <v>628793</v>
      </c>
      <c r="AL253">
        <v>1082131</v>
      </c>
      <c r="AM253">
        <v>1061323</v>
      </c>
      <c r="AN253">
        <v>320571</v>
      </c>
      <c r="AO253">
        <v>1825123</v>
      </c>
      <c r="AP253">
        <v>73230</v>
      </c>
      <c r="AQ253">
        <v>4329427</v>
      </c>
      <c r="AR253">
        <v>19091254</v>
      </c>
      <c r="AS253">
        <v>16664645</v>
      </c>
      <c r="AT253">
        <v>2426609</v>
      </c>
      <c r="AU253">
        <v>18816317</v>
      </c>
      <c r="AV253">
        <v>101.46116438828409</v>
      </c>
      <c r="AW253">
        <v>31.853213506093393</v>
      </c>
      <c r="AX253">
        <v>32.318641318368527</v>
      </c>
      <c r="AY253">
        <v>24825287</v>
      </c>
      <c r="AZ253">
        <v>9927070</v>
      </c>
      <c r="BA253">
        <v>3628560</v>
      </c>
      <c r="BB253">
        <v>3268493</v>
      </c>
      <c r="BC253">
        <v>1374096</v>
      </c>
      <c r="BD253">
        <v>1655921</v>
      </c>
      <c r="BE253">
        <v>12195758</v>
      </c>
      <c r="BF253">
        <v>72674</v>
      </c>
      <c r="BG253">
        <v>3151632</v>
      </c>
      <c r="BI253">
        <f t="shared" si="12"/>
        <v>16664645</v>
      </c>
      <c r="BJ253">
        <f t="shared" si="13"/>
        <v>16424653.807663474</v>
      </c>
      <c r="BK253">
        <f t="shared" si="14"/>
        <v>14941965.807663474</v>
      </c>
      <c r="BL253">
        <f t="shared" si="15"/>
        <v>1.1152913354582161</v>
      </c>
    </row>
    <row r="254" spans="1:64" x14ac:dyDescent="0.25">
      <c r="A254" s="3" t="s">
        <v>433</v>
      </c>
      <c r="B254">
        <v>32559882</v>
      </c>
      <c r="C254">
        <v>17128001</v>
      </c>
      <c r="D254">
        <v>10239957</v>
      </c>
      <c r="E254">
        <v>3591272</v>
      </c>
      <c r="F254">
        <v>1509092</v>
      </c>
      <c r="G254">
        <v>1787681</v>
      </c>
      <c r="H254">
        <v>15431881</v>
      </c>
      <c r="I254">
        <v>289820</v>
      </c>
      <c r="J254">
        <v>331493</v>
      </c>
      <c r="K254">
        <v>55824</v>
      </c>
      <c r="L254">
        <v>460558</v>
      </c>
      <c r="M254">
        <v>8695</v>
      </c>
      <c r="N254">
        <v>190807</v>
      </c>
      <c r="O254">
        <v>114501</v>
      </c>
      <c r="P254">
        <v>33119</v>
      </c>
      <c r="Q254">
        <v>11040</v>
      </c>
      <c r="R254">
        <v>29455</v>
      </c>
      <c r="S254">
        <v>2692</v>
      </c>
      <c r="T254">
        <v>107478</v>
      </c>
      <c r="U254">
        <v>58394</v>
      </c>
      <c r="V254">
        <v>49084</v>
      </c>
      <c r="W254">
        <v>130747</v>
      </c>
      <c r="X254">
        <v>1039857</v>
      </c>
      <c r="Y254">
        <v>4032196</v>
      </c>
      <c r="Z254">
        <v>675</v>
      </c>
      <c r="AA254">
        <v>181888</v>
      </c>
      <c r="AB254">
        <v>2265597</v>
      </c>
      <c r="AC254">
        <v>6336246</v>
      </c>
      <c r="AD254">
        <v>32897990</v>
      </c>
      <c r="AE254">
        <v>12884151</v>
      </c>
      <c r="AF254">
        <v>3416027</v>
      </c>
      <c r="AG254">
        <v>154347</v>
      </c>
      <c r="AH254">
        <v>346711</v>
      </c>
      <c r="AI254">
        <v>2914969</v>
      </c>
      <c r="AJ254">
        <v>2876448</v>
      </c>
      <c r="AK254">
        <v>632739</v>
      </c>
      <c r="AL254">
        <v>1160439</v>
      </c>
      <c r="AM254">
        <v>1083269</v>
      </c>
      <c r="AN254">
        <v>332060</v>
      </c>
      <c r="AO254">
        <v>1859504</v>
      </c>
      <c r="AP254">
        <v>63114</v>
      </c>
      <c r="AQ254">
        <v>4336998</v>
      </c>
      <c r="AR254">
        <v>20013839</v>
      </c>
      <c r="AS254">
        <v>17395656</v>
      </c>
      <c r="AT254">
        <v>2618183</v>
      </c>
      <c r="AU254">
        <v>19675731</v>
      </c>
      <c r="AV254">
        <v>101.7183991677845</v>
      </c>
      <c r="AW254">
        <v>31.4406186798936</v>
      </c>
      <c r="AX254">
        <v>31.980894009635179</v>
      </c>
      <c r="AY254">
        <v>25506185</v>
      </c>
      <c r="AZ254">
        <v>10074304</v>
      </c>
      <c r="BA254">
        <v>3717196</v>
      </c>
      <c r="BB254">
        <v>3307420</v>
      </c>
      <c r="BC254">
        <v>1395607</v>
      </c>
      <c r="BD254">
        <v>1654081</v>
      </c>
      <c r="BE254">
        <v>12622034</v>
      </c>
      <c r="BF254">
        <v>73813</v>
      </c>
      <c r="BG254">
        <v>3207422</v>
      </c>
      <c r="BI254">
        <f t="shared" si="12"/>
        <v>17395656</v>
      </c>
      <c r="BJ254">
        <f t="shared" si="13"/>
        <v>17101779.16908215</v>
      </c>
      <c r="BK254">
        <f t="shared" si="14"/>
        <v>15592687.16908215</v>
      </c>
      <c r="BL254">
        <f t="shared" si="15"/>
        <v>1.1156291286657025</v>
      </c>
    </row>
    <row r="255" spans="1:64" x14ac:dyDescent="0.25">
      <c r="A255" s="3" t="s">
        <v>434</v>
      </c>
      <c r="B255">
        <v>33206611</v>
      </c>
      <c r="C255">
        <v>17422212</v>
      </c>
      <c r="D255">
        <v>10468105</v>
      </c>
      <c r="E255">
        <v>3618300</v>
      </c>
      <c r="F255">
        <v>1530607</v>
      </c>
      <c r="G255">
        <v>1805200</v>
      </c>
      <c r="H255">
        <v>15784399</v>
      </c>
      <c r="I255">
        <v>318238</v>
      </c>
      <c r="J255">
        <v>289046</v>
      </c>
      <c r="K255">
        <v>56965</v>
      </c>
      <c r="L255">
        <v>518735</v>
      </c>
      <c r="M255">
        <v>7643</v>
      </c>
      <c r="N255">
        <v>164918</v>
      </c>
      <c r="O255">
        <v>79935</v>
      </c>
      <c r="P255">
        <v>38968</v>
      </c>
      <c r="Q255">
        <v>12989</v>
      </c>
      <c r="R255">
        <v>30464</v>
      </c>
      <c r="S255">
        <v>2562</v>
      </c>
      <c r="T255">
        <v>104258</v>
      </c>
      <c r="U255">
        <v>54113</v>
      </c>
      <c r="V255">
        <v>50145</v>
      </c>
      <c r="W255">
        <v>128428</v>
      </c>
      <c r="X255">
        <v>1065175</v>
      </c>
      <c r="Y255">
        <v>4193251</v>
      </c>
      <c r="Z255">
        <v>694</v>
      </c>
      <c r="AA255">
        <v>183739</v>
      </c>
      <c r="AB255">
        <v>2302048</v>
      </c>
      <c r="AC255">
        <v>6451261</v>
      </c>
      <c r="AD255">
        <v>33443299</v>
      </c>
      <c r="AE255">
        <v>13157429</v>
      </c>
      <c r="AF255">
        <v>3427800</v>
      </c>
      <c r="AG255">
        <v>131416</v>
      </c>
      <c r="AH255">
        <v>358930</v>
      </c>
      <c r="AI255">
        <v>2937454</v>
      </c>
      <c r="AJ255">
        <v>3065093</v>
      </c>
      <c r="AK255">
        <v>689946</v>
      </c>
      <c r="AL255">
        <v>1250536</v>
      </c>
      <c r="AM255">
        <v>1124611</v>
      </c>
      <c r="AN255">
        <v>348390</v>
      </c>
      <c r="AO255">
        <v>1864257</v>
      </c>
      <c r="AP255">
        <v>51882</v>
      </c>
      <c r="AQ255">
        <v>4400007</v>
      </c>
      <c r="AR255">
        <v>20285870</v>
      </c>
      <c r="AS255">
        <v>17574235</v>
      </c>
      <c r="AT255">
        <v>2711635</v>
      </c>
      <c r="AU255">
        <v>20049182</v>
      </c>
      <c r="AV255">
        <v>101.1805362114883</v>
      </c>
      <c r="AW255">
        <v>32.006973088824402</v>
      </c>
      <c r="AX255">
        <v>32.384826996339285</v>
      </c>
      <c r="AY255">
        <v>26004075</v>
      </c>
      <c r="AZ255">
        <v>10219676</v>
      </c>
      <c r="BA255">
        <v>3775265</v>
      </c>
      <c r="BB255">
        <v>3345767</v>
      </c>
      <c r="BC255">
        <v>1416580</v>
      </c>
      <c r="BD255">
        <v>1682064</v>
      </c>
      <c r="BE255">
        <v>12846646</v>
      </c>
      <c r="BF255">
        <v>74891</v>
      </c>
      <c r="BG255">
        <v>3267601</v>
      </c>
      <c r="BI255">
        <f t="shared" si="12"/>
        <v>17574235</v>
      </c>
      <c r="BJ255">
        <f t="shared" si="13"/>
        <v>17369185.475817408</v>
      </c>
      <c r="BK255">
        <f t="shared" si="14"/>
        <v>15838578.475817408</v>
      </c>
      <c r="BL255">
        <f t="shared" si="15"/>
        <v>1.1095841098891936</v>
      </c>
    </row>
    <row r="256" spans="1:64" x14ac:dyDescent="0.25">
      <c r="A256" s="3" t="s">
        <v>435</v>
      </c>
      <c r="B256">
        <v>33428571</v>
      </c>
      <c r="C256">
        <v>17450855</v>
      </c>
      <c r="D256">
        <v>10402456</v>
      </c>
      <c r="E256">
        <v>3640080</v>
      </c>
      <c r="F256">
        <v>1552430</v>
      </c>
      <c r="G256">
        <v>1855888</v>
      </c>
      <c r="H256">
        <v>15977716</v>
      </c>
      <c r="I256">
        <v>311604</v>
      </c>
      <c r="J256">
        <v>261335</v>
      </c>
      <c r="K256">
        <v>50250</v>
      </c>
      <c r="L256">
        <v>565641</v>
      </c>
      <c r="M256">
        <v>8050</v>
      </c>
      <c r="N256">
        <v>152455</v>
      </c>
      <c r="O256">
        <v>69462</v>
      </c>
      <c r="P256">
        <v>38319</v>
      </c>
      <c r="Q256">
        <v>12773</v>
      </c>
      <c r="R256">
        <v>29188</v>
      </c>
      <c r="S256">
        <v>2713</v>
      </c>
      <c r="T256">
        <v>100055</v>
      </c>
      <c r="U256">
        <v>50631</v>
      </c>
      <c r="V256">
        <v>49424</v>
      </c>
      <c r="W256">
        <v>151391</v>
      </c>
      <c r="X256">
        <v>1033221</v>
      </c>
      <c r="Y256">
        <v>4188219</v>
      </c>
      <c r="Z256">
        <v>712</v>
      </c>
      <c r="AA256">
        <v>178028</v>
      </c>
      <c r="AB256">
        <v>2262207</v>
      </c>
      <c r="AC256">
        <v>6714548</v>
      </c>
      <c r="AD256">
        <v>33004197</v>
      </c>
      <c r="AE256">
        <v>13493866</v>
      </c>
      <c r="AF256">
        <v>3465285</v>
      </c>
      <c r="AG256">
        <v>123814</v>
      </c>
      <c r="AH256">
        <v>375395</v>
      </c>
      <c r="AI256">
        <v>2966076</v>
      </c>
      <c r="AJ256">
        <v>3199511</v>
      </c>
      <c r="AK256">
        <v>738590</v>
      </c>
      <c r="AL256">
        <v>1315943</v>
      </c>
      <c r="AM256">
        <v>1144977</v>
      </c>
      <c r="AN256">
        <v>384157</v>
      </c>
      <c r="AO256">
        <v>1898892</v>
      </c>
      <c r="AP256">
        <v>35828</v>
      </c>
      <c r="AQ256">
        <v>4510193</v>
      </c>
      <c r="AR256">
        <v>19510331</v>
      </c>
      <c r="AS256">
        <v>16882820</v>
      </c>
      <c r="AT256">
        <v>2627511</v>
      </c>
      <c r="AU256">
        <v>19934705</v>
      </c>
      <c r="AV256">
        <v>97.871180943608863</v>
      </c>
      <c r="AW256">
        <v>34.160341468967211</v>
      </c>
      <c r="AX256">
        <v>33.433129610047551</v>
      </c>
      <c r="AY256">
        <v>26310187</v>
      </c>
      <c r="AZ256">
        <v>10332471</v>
      </c>
      <c r="BA256">
        <v>3844966</v>
      </c>
      <c r="BB256">
        <v>3384826</v>
      </c>
      <c r="BC256">
        <v>1439093</v>
      </c>
      <c r="BD256">
        <v>1663586</v>
      </c>
      <c r="BE256">
        <v>12816321</v>
      </c>
      <c r="BF256">
        <v>75885</v>
      </c>
      <c r="BG256">
        <v>3331203</v>
      </c>
      <c r="BI256">
        <f t="shared" si="12"/>
        <v>16882820</v>
      </c>
      <c r="BJ256">
        <f t="shared" si="13"/>
        <v>17250042.185275659</v>
      </c>
      <c r="BK256">
        <f t="shared" si="14"/>
        <v>15697612.185275659</v>
      </c>
      <c r="BL256">
        <f t="shared" si="15"/>
        <v>1.0755024267853976</v>
      </c>
    </row>
    <row r="257" spans="1:64" x14ac:dyDescent="0.25">
      <c r="A257" s="3" t="s">
        <v>436</v>
      </c>
      <c r="B257">
        <v>32172114</v>
      </c>
      <c r="C257">
        <v>16833530</v>
      </c>
      <c r="D257">
        <v>9677131</v>
      </c>
      <c r="E257">
        <v>3654662</v>
      </c>
      <c r="F257">
        <v>1581922</v>
      </c>
      <c r="G257">
        <v>1919814</v>
      </c>
      <c r="H257">
        <v>15338584</v>
      </c>
      <c r="I257">
        <v>293526</v>
      </c>
      <c r="J257">
        <v>198425</v>
      </c>
      <c r="K257">
        <v>55037</v>
      </c>
      <c r="L257">
        <v>652124</v>
      </c>
      <c r="M257">
        <v>7100</v>
      </c>
      <c r="N257">
        <v>112416</v>
      </c>
      <c r="O257">
        <v>52866</v>
      </c>
      <c r="P257">
        <v>27239</v>
      </c>
      <c r="Q257">
        <v>9080</v>
      </c>
      <c r="R257">
        <v>20814</v>
      </c>
      <c r="S257">
        <v>2417</v>
      </c>
      <c r="T257">
        <v>95545</v>
      </c>
      <c r="U257">
        <v>49442</v>
      </c>
      <c r="V257">
        <v>46103</v>
      </c>
      <c r="W257">
        <v>157766</v>
      </c>
      <c r="X257">
        <v>987843</v>
      </c>
      <c r="Y257">
        <v>3827562</v>
      </c>
      <c r="Z257">
        <v>435</v>
      </c>
      <c r="AA257">
        <v>161150</v>
      </c>
      <c r="AB257">
        <v>2295248</v>
      </c>
      <c r="AC257">
        <v>6494407</v>
      </c>
      <c r="AD257">
        <v>31796773</v>
      </c>
      <c r="AE257">
        <v>13763483</v>
      </c>
      <c r="AF257">
        <v>3510892</v>
      </c>
      <c r="AG257">
        <v>139956</v>
      </c>
      <c r="AH257">
        <v>385446</v>
      </c>
      <c r="AI257">
        <v>2985490</v>
      </c>
      <c r="AJ257">
        <v>3269475</v>
      </c>
      <c r="AK257">
        <v>778535</v>
      </c>
      <c r="AL257">
        <v>1332350</v>
      </c>
      <c r="AM257">
        <v>1158590</v>
      </c>
      <c r="AN257">
        <v>407313</v>
      </c>
      <c r="AO257">
        <v>1856758</v>
      </c>
      <c r="AP257">
        <v>55007</v>
      </c>
      <c r="AQ257">
        <v>4664038</v>
      </c>
      <c r="AR257">
        <v>18033290</v>
      </c>
      <c r="AS257">
        <v>15604761</v>
      </c>
      <c r="AT257">
        <v>2428529</v>
      </c>
      <c r="AU257">
        <v>18408631</v>
      </c>
      <c r="AV257">
        <v>97.961061039513311</v>
      </c>
      <c r="AW257">
        <v>37.599168462492891</v>
      </c>
      <c r="AX257">
        <v>36.832544367892098</v>
      </c>
      <c r="AY257">
        <v>25863573</v>
      </c>
      <c r="AZ257">
        <v>10524989</v>
      </c>
      <c r="BA257">
        <v>3921508</v>
      </c>
      <c r="BB257">
        <v>3422550</v>
      </c>
      <c r="BC257">
        <v>1462862</v>
      </c>
      <c r="BD257">
        <v>1718069</v>
      </c>
      <c r="BE257">
        <v>12100090</v>
      </c>
      <c r="BF257">
        <v>76786</v>
      </c>
      <c r="BG257">
        <v>3395941</v>
      </c>
      <c r="BI257">
        <f t="shared" si="12"/>
        <v>15604761</v>
      </c>
      <c r="BJ257">
        <f t="shared" si="13"/>
        <v>15929554.901110867</v>
      </c>
      <c r="BK257">
        <f t="shared" si="14"/>
        <v>14347632.901110867</v>
      </c>
      <c r="BL257">
        <f t="shared" si="15"/>
        <v>1.0876191987593855</v>
      </c>
    </row>
    <row r="258" spans="1:64" x14ac:dyDescent="0.25">
      <c r="A258" s="3" t="s">
        <v>437</v>
      </c>
      <c r="B258">
        <v>32211464</v>
      </c>
      <c r="C258">
        <v>17141252</v>
      </c>
      <c r="D258">
        <v>9855382</v>
      </c>
      <c r="E258">
        <v>3669157</v>
      </c>
      <c r="F258">
        <v>1606395</v>
      </c>
      <c r="G258">
        <v>2010318</v>
      </c>
      <c r="H258">
        <v>15070212</v>
      </c>
      <c r="I258">
        <v>281624</v>
      </c>
      <c r="J258">
        <v>227939</v>
      </c>
      <c r="K258">
        <v>36837</v>
      </c>
      <c r="L258">
        <v>660757</v>
      </c>
      <c r="M258">
        <v>8056</v>
      </c>
      <c r="N258">
        <v>119669</v>
      </c>
      <c r="O258">
        <v>58271</v>
      </c>
      <c r="P258">
        <v>28797</v>
      </c>
      <c r="Q258">
        <v>9599</v>
      </c>
      <c r="R258">
        <v>20463</v>
      </c>
      <c r="S258">
        <v>2539</v>
      </c>
      <c r="T258">
        <v>95140</v>
      </c>
      <c r="U258">
        <v>48443</v>
      </c>
      <c r="V258">
        <v>46697</v>
      </c>
      <c r="W258">
        <v>167109</v>
      </c>
      <c r="X258">
        <v>1011226</v>
      </c>
      <c r="Y258">
        <v>3734603</v>
      </c>
      <c r="Z258">
        <v>417</v>
      </c>
      <c r="AA258">
        <v>155506</v>
      </c>
      <c r="AB258">
        <v>2313176</v>
      </c>
      <c r="AC258">
        <v>6258153</v>
      </c>
      <c r="AD258">
        <v>31806499</v>
      </c>
      <c r="AE258">
        <v>13952571</v>
      </c>
      <c r="AF258">
        <v>3614020</v>
      </c>
      <c r="AG258">
        <v>139827</v>
      </c>
      <c r="AH258">
        <v>412746</v>
      </c>
      <c r="AI258">
        <v>3061447</v>
      </c>
      <c r="AJ258">
        <v>3295409</v>
      </c>
      <c r="AK258">
        <v>780140</v>
      </c>
      <c r="AL258">
        <v>1362497</v>
      </c>
      <c r="AM258">
        <v>1152772</v>
      </c>
      <c r="AN258">
        <v>441072</v>
      </c>
      <c r="AO258">
        <v>1817609</v>
      </c>
      <c r="AP258">
        <v>37941</v>
      </c>
      <c r="AQ258">
        <v>4746520</v>
      </c>
      <c r="AR258">
        <v>17853928</v>
      </c>
      <c r="AS258">
        <v>15447633</v>
      </c>
      <c r="AT258">
        <v>2406295</v>
      </c>
      <c r="AU258">
        <v>18258893</v>
      </c>
      <c r="AV258">
        <v>97.782094568154989</v>
      </c>
      <c r="AW258">
        <v>38.699769138182624</v>
      </c>
      <c r="AX258">
        <v>37.841444856355395</v>
      </c>
      <c r="AY258">
        <v>25757851</v>
      </c>
      <c r="AZ258">
        <v>10687639</v>
      </c>
      <c r="BA258">
        <v>4002965</v>
      </c>
      <c r="BB258">
        <v>3458434</v>
      </c>
      <c r="BC258">
        <v>1487146</v>
      </c>
      <c r="BD258">
        <v>1739094</v>
      </c>
      <c r="BE258">
        <v>11805280</v>
      </c>
      <c r="BF258">
        <v>77658</v>
      </c>
      <c r="BG258">
        <v>3463190</v>
      </c>
      <c r="BI258">
        <f t="shared" si="12"/>
        <v>15447633</v>
      </c>
      <c r="BJ258">
        <f t="shared" si="13"/>
        <v>15798018.101599228</v>
      </c>
      <c r="BK258">
        <f t="shared" si="14"/>
        <v>14191623.101599228</v>
      </c>
      <c r="BL258">
        <f t="shared" si="15"/>
        <v>1.0885036115607689</v>
      </c>
    </row>
    <row r="259" spans="1:64" x14ac:dyDescent="0.25">
      <c r="A259" s="3" t="s">
        <v>438</v>
      </c>
      <c r="B259">
        <v>31114301</v>
      </c>
      <c r="C259">
        <v>16997510</v>
      </c>
      <c r="D259">
        <v>9664354</v>
      </c>
      <c r="E259">
        <v>3723660</v>
      </c>
      <c r="F259">
        <v>1628040</v>
      </c>
      <c r="G259">
        <v>1981456</v>
      </c>
      <c r="H259">
        <v>14116791</v>
      </c>
      <c r="I259">
        <v>264834</v>
      </c>
      <c r="J259">
        <v>195910</v>
      </c>
      <c r="K259">
        <v>31580</v>
      </c>
      <c r="L259">
        <v>690980</v>
      </c>
      <c r="M259">
        <v>5300</v>
      </c>
      <c r="N259">
        <v>118037</v>
      </c>
      <c r="O259">
        <v>56981</v>
      </c>
      <c r="P259">
        <v>25505</v>
      </c>
      <c r="Q259">
        <v>8502</v>
      </c>
      <c r="R259">
        <v>24071</v>
      </c>
      <c r="S259">
        <v>2978</v>
      </c>
      <c r="T259">
        <v>93359</v>
      </c>
      <c r="U259">
        <v>47023</v>
      </c>
      <c r="V259">
        <v>46336</v>
      </c>
      <c r="W259">
        <v>150371</v>
      </c>
      <c r="X259">
        <v>971814</v>
      </c>
      <c r="Y259">
        <v>3067074</v>
      </c>
      <c r="Z259">
        <v>385</v>
      </c>
      <c r="AA259">
        <v>135848</v>
      </c>
      <c r="AB259">
        <v>2245395</v>
      </c>
      <c r="AC259">
        <v>6145904</v>
      </c>
      <c r="AD259">
        <v>30195130</v>
      </c>
      <c r="AE259">
        <v>14128133</v>
      </c>
      <c r="AF259">
        <v>3647088</v>
      </c>
      <c r="AG259">
        <v>146538</v>
      </c>
      <c r="AH259">
        <v>427194</v>
      </c>
      <c r="AI259">
        <v>3073356</v>
      </c>
      <c r="AJ259">
        <v>3315968</v>
      </c>
      <c r="AK259">
        <v>805454</v>
      </c>
      <c r="AL259">
        <v>1393785</v>
      </c>
      <c r="AM259">
        <v>1116730</v>
      </c>
      <c r="AN259">
        <v>433639</v>
      </c>
      <c r="AO259">
        <v>1745659</v>
      </c>
      <c r="AP259">
        <v>54068</v>
      </c>
      <c r="AQ259">
        <v>4931711</v>
      </c>
      <c r="AR259">
        <v>16066997</v>
      </c>
      <c r="AS259">
        <v>13827304</v>
      </c>
      <c r="AT259">
        <v>2239693</v>
      </c>
      <c r="AU259">
        <v>16986168</v>
      </c>
      <c r="AV259">
        <v>94.588710274446029</v>
      </c>
      <c r="AW259">
        <v>43.337634755259273</v>
      </c>
      <c r="AX259">
        <v>40.992509778449808</v>
      </c>
      <c r="AY259">
        <v>24925263</v>
      </c>
      <c r="AZ259">
        <v>10808472</v>
      </c>
      <c r="BA259">
        <v>4078058</v>
      </c>
      <c r="BB259">
        <v>3489269</v>
      </c>
      <c r="BC259">
        <v>1507952</v>
      </c>
      <c r="BD259">
        <v>1733193</v>
      </c>
      <c r="BE259">
        <v>10797130</v>
      </c>
      <c r="BF259">
        <v>78456</v>
      </c>
      <c r="BG259">
        <v>3530514</v>
      </c>
      <c r="BI259">
        <f t="shared" si="12"/>
        <v>13827304</v>
      </c>
      <c r="BJ259">
        <f t="shared" si="13"/>
        <v>14618345.001090016</v>
      </c>
      <c r="BK259">
        <f t="shared" si="14"/>
        <v>12990305.001090016</v>
      </c>
      <c r="BL259">
        <f t="shared" si="15"/>
        <v>1.0644325902155301</v>
      </c>
    </row>
    <row r="260" spans="1:64" x14ac:dyDescent="0.25">
      <c r="A260" s="3" t="s">
        <v>439</v>
      </c>
      <c r="B260">
        <v>29777415</v>
      </c>
      <c r="C260">
        <v>16671800</v>
      </c>
      <c r="D260">
        <v>9408653</v>
      </c>
      <c r="E260">
        <v>3825487</v>
      </c>
      <c r="F260">
        <v>1631698</v>
      </c>
      <c r="G260">
        <v>1805962</v>
      </c>
      <c r="H260">
        <v>13105615</v>
      </c>
      <c r="I260">
        <v>179358</v>
      </c>
      <c r="J260">
        <v>151888</v>
      </c>
      <c r="K260">
        <v>24704</v>
      </c>
      <c r="L260">
        <v>798998</v>
      </c>
      <c r="M260">
        <v>7178</v>
      </c>
      <c r="N260">
        <v>126993</v>
      </c>
      <c r="O260">
        <v>57286</v>
      </c>
      <c r="P260">
        <v>30455</v>
      </c>
      <c r="Q260">
        <v>10152</v>
      </c>
      <c r="R260">
        <v>26164</v>
      </c>
      <c r="S260">
        <v>2936</v>
      </c>
      <c r="T260">
        <v>92062</v>
      </c>
      <c r="U260">
        <v>45120</v>
      </c>
      <c r="V260">
        <v>46942</v>
      </c>
      <c r="W260">
        <v>141565</v>
      </c>
      <c r="X260">
        <v>791594</v>
      </c>
      <c r="Y260">
        <v>2378648</v>
      </c>
      <c r="Z260">
        <v>422</v>
      </c>
      <c r="AA260">
        <v>106333</v>
      </c>
      <c r="AB260">
        <v>2093967</v>
      </c>
      <c r="AC260">
        <v>6211905</v>
      </c>
      <c r="AD260">
        <v>27288180</v>
      </c>
      <c r="AE260">
        <v>14527165</v>
      </c>
      <c r="AF260">
        <v>3660645</v>
      </c>
      <c r="AG260">
        <v>131477</v>
      </c>
      <c r="AH260">
        <v>440266</v>
      </c>
      <c r="AI260">
        <v>3088902</v>
      </c>
      <c r="AJ260">
        <v>3266314</v>
      </c>
      <c r="AK260">
        <v>803307</v>
      </c>
      <c r="AL260">
        <v>1383914</v>
      </c>
      <c r="AM260">
        <v>1079092</v>
      </c>
      <c r="AN260">
        <v>422721</v>
      </c>
      <c r="AO260">
        <v>1668971</v>
      </c>
      <c r="AP260">
        <v>38954</v>
      </c>
      <c r="AQ260">
        <v>5469560</v>
      </c>
      <c r="AR260">
        <v>12761015</v>
      </c>
      <c r="AS260">
        <v>11019617</v>
      </c>
      <c r="AT260">
        <v>1741398</v>
      </c>
      <c r="AU260">
        <v>15250250</v>
      </c>
      <c r="AV260">
        <v>83.677414615800402</v>
      </c>
      <c r="AW260">
        <v>54.282191628942385</v>
      </c>
      <c r="AX260">
        <v>45.421934551893408</v>
      </c>
      <c r="AY260">
        <v>23882800</v>
      </c>
      <c r="AZ260">
        <v>10777185</v>
      </c>
      <c r="BA260">
        <v>4119113</v>
      </c>
      <c r="BB260">
        <v>3503636</v>
      </c>
      <c r="BC260">
        <v>1524916</v>
      </c>
      <c r="BD260">
        <v>1629520</v>
      </c>
      <c r="BE260">
        <v>9355635</v>
      </c>
      <c r="BF260">
        <v>79082</v>
      </c>
      <c r="BG260">
        <v>3595573</v>
      </c>
      <c r="BI260">
        <f t="shared" si="12"/>
        <v>11019617</v>
      </c>
      <c r="BJ260">
        <f t="shared" si="13"/>
        <v>13169165.240819018</v>
      </c>
      <c r="BK260">
        <f t="shared" si="14"/>
        <v>11537467.240819018</v>
      </c>
      <c r="BL260">
        <f t="shared" si="15"/>
        <v>0.95511577801175562</v>
      </c>
    </row>
    <row r="261" spans="1:64" x14ac:dyDescent="0.25">
      <c r="A261" s="3" t="s">
        <v>440</v>
      </c>
      <c r="B261">
        <v>28867625</v>
      </c>
      <c r="C261">
        <v>16095854</v>
      </c>
      <c r="D261">
        <v>8899279</v>
      </c>
      <c r="E261">
        <v>3829946</v>
      </c>
      <c r="F261">
        <v>1628469</v>
      </c>
      <c r="G261">
        <v>1738161</v>
      </c>
      <c r="H261">
        <v>12771771</v>
      </c>
      <c r="I261">
        <v>195373</v>
      </c>
      <c r="J261">
        <v>153930</v>
      </c>
      <c r="K261">
        <v>25736</v>
      </c>
      <c r="L261">
        <v>804807</v>
      </c>
      <c r="M261">
        <v>7469</v>
      </c>
      <c r="N261">
        <v>127408</v>
      </c>
      <c r="O261">
        <v>49862</v>
      </c>
      <c r="P261">
        <v>41105</v>
      </c>
      <c r="Q261">
        <v>9702</v>
      </c>
      <c r="R261">
        <v>22318</v>
      </c>
      <c r="S261">
        <v>4421</v>
      </c>
      <c r="T261">
        <v>91539</v>
      </c>
      <c r="U261">
        <v>47850</v>
      </c>
      <c r="V261">
        <v>43689</v>
      </c>
      <c r="W261">
        <v>161710</v>
      </c>
      <c r="X261">
        <v>678830</v>
      </c>
      <c r="Y261">
        <v>2167294</v>
      </c>
      <c r="Z261">
        <v>460</v>
      </c>
      <c r="AA261">
        <v>108583</v>
      </c>
      <c r="AB261">
        <v>2101539</v>
      </c>
      <c r="AC261">
        <v>6147093</v>
      </c>
      <c r="AD261">
        <v>25918380</v>
      </c>
      <c r="AE261">
        <v>14450010</v>
      </c>
      <c r="AF261">
        <v>3740295</v>
      </c>
      <c r="AG261">
        <v>106921</v>
      </c>
      <c r="AH261">
        <v>447693</v>
      </c>
      <c r="AI261">
        <v>3185681</v>
      </c>
      <c r="AJ261">
        <v>3119313</v>
      </c>
      <c r="AK261">
        <v>742114</v>
      </c>
      <c r="AL261">
        <v>1308772</v>
      </c>
      <c r="AM261">
        <v>1068427</v>
      </c>
      <c r="AN261">
        <v>405316</v>
      </c>
      <c r="AO261">
        <v>1581848</v>
      </c>
      <c r="AP261">
        <v>40221</v>
      </c>
      <c r="AQ261">
        <v>5563017</v>
      </c>
      <c r="AR261">
        <v>11468370</v>
      </c>
      <c r="AS261">
        <v>9949997</v>
      </c>
      <c r="AT261">
        <v>1518373</v>
      </c>
      <c r="AU261">
        <v>14417615</v>
      </c>
      <c r="AV261">
        <v>79.544153444532256</v>
      </c>
      <c r="AW261">
        <v>59.813276882669122</v>
      </c>
      <c r="AX261">
        <v>47.577964743753263</v>
      </c>
      <c r="AY261">
        <v>23587282</v>
      </c>
      <c r="AZ261">
        <v>10815511</v>
      </c>
      <c r="BA261">
        <v>4175032</v>
      </c>
      <c r="BB261">
        <v>3502245</v>
      </c>
      <c r="BC261">
        <v>1536269</v>
      </c>
      <c r="BD261">
        <v>1601965</v>
      </c>
      <c r="BE261">
        <v>9137272</v>
      </c>
      <c r="BF261">
        <v>79567</v>
      </c>
      <c r="BG261">
        <v>3651680</v>
      </c>
      <c r="BI261">
        <f t="shared" si="12"/>
        <v>9949997</v>
      </c>
      <c r="BJ261">
        <f t="shared" si="13"/>
        <v>12508772.259344408</v>
      </c>
      <c r="BK261">
        <f t="shared" si="14"/>
        <v>10880303.259344408</v>
      </c>
      <c r="BL261">
        <f t="shared" si="15"/>
        <v>0.91449629324022497</v>
      </c>
    </row>
    <row r="262" spans="1:64" x14ac:dyDescent="0.25">
      <c r="A262" s="3" t="s">
        <v>441</v>
      </c>
      <c r="B262">
        <v>27914321</v>
      </c>
      <c r="C262">
        <v>14603420</v>
      </c>
      <c r="D262">
        <v>7449893</v>
      </c>
      <c r="E262">
        <v>3818284</v>
      </c>
      <c r="F262">
        <v>1627416</v>
      </c>
      <c r="G262">
        <v>1707827</v>
      </c>
      <c r="H262">
        <v>13310901</v>
      </c>
      <c r="I262">
        <v>211210</v>
      </c>
      <c r="J262">
        <v>149233</v>
      </c>
      <c r="K262">
        <v>26241</v>
      </c>
      <c r="L262">
        <v>780168</v>
      </c>
      <c r="M262">
        <v>7904</v>
      </c>
      <c r="N262">
        <v>138700</v>
      </c>
      <c r="O262">
        <v>55949</v>
      </c>
      <c r="P262">
        <v>41890</v>
      </c>
      <c r="Q262">
        <v>13963</v>
      </c>
      <c r="R262">
        <v>22025</v>
      </c>
      <c r="S262">
        <v>4873</v>
      </c>
      <c r="T262">
        <v>89683</v>
      </c>
      <c r="U262">
        <v>46278</v>
      </c>
      <c r="V262">
        <v>43405</v>
      </c>
      <c r="W262">
        <v>172496</v>
      </c>
      <c r="X262">
        <v>758642</v>
      </c>
      <c r="Y262">
        <v>2630396</v>
      </c>
      <c r="Z262">
        <v>444</v>
      </c>
      <c r="AA262">
        <v>129437</v>
      </c>
      <c r="AB262">
        <v>2121900</v>
      </c>
      <c r="AC262">
        <v>6094447</v>
      </c>
      <c r="AD262">
        <v>27329649</v>
      </c>
      <c r="AE262">
        <v>14245840</v>
      </c>
      <c r="AF262">
        <v>3795224</v>
      </c>
      <c r="AG262">
        <v>86180</v>
      </c>
      <c r="AH262">
        <v>458508</v>
      </c>
      <c r="AI262">
        <v>3250536</v>
      </c>
      <c r="AJ262">
        <v>3017749</v>
      </c>
      <c r="AK262">
        <v>676921</v>
      </c>
      <c r="AL262">
        <v>1283508</v>
      </c>
      <c r="AM262">
        <v>1057321</v>
      </c>
      <c r="AN262">
        <v>403465</v>
      </c>
      <c r="AO262">
        <v>1560598</v>
      </c>
      <c r="AP262">
        <v>34647</v>
      </c>
      <c r="AQ262">
        <v>5434157</v>
      </c>
      <c r="AR262">
        <v>13083809</v>
      </c>
      <c r="AS262">
        <v>11342988</v>
      </c>
      <c r="AT262">
        <v>1740821</v>
      </c>
      <c r="AU262">
        <v>13668481</v>
      </c>
      <c r="AV262">
        <v>95.722482958567582</v>
      </c>
      <c r="AW262">
        <v>52.071787430222287</v>
      </c>
      <c r="AX262">
        <v>49.844407849116074</v>
      </c>
      <c r="AY262">
        <v>24099409</v>
      </c>
      <c r="AZ262">
        <v>10788508</v>
      </c>
      <c r="BA262">
        <v>4212000</v>
      </c>
      <c r="BB262">
        <v>3495716</v>
      </c>
      <c r="BC262">
        <v>1548619</v>
      </c>
      <c r="BD262">
        <v>1532173</v>
      </c>
      <c r="BE262">
        <v>9853569</v>
      </c>
      <c r="BF262">
        <v>79973</v>
      </c>
      <c r="BG262">
        <v>3697806</v>
      </c>
      <c r="BI262">
        <f t="shared" si="12"/>
        <v>11342988</v>
      </c>
      <c r="BJ262">
        <f t="shared" si="13"/>
        <v>11849868.128587604</v>
      </c>
      <c r="BK262">
        <f t="shared" si="14"/>
        <v>10222452.128587604</v>
      </c>
      <c r="BL262">
        <f t="shared" si="15"/>
        <v>1.109615174257335</v>
      </c>
    </row>
    <row r="263" spans="1:64" x14ac:dyDescent="0.25">
      <c r="A263" s="3" t="s">
        <v>442</v>
      </c>
      <c r="B263">
        <v>28359982</v>
      </c>
      <c r="C263">
        <v>14409000</v>
      </c>
      <c r="D263">
        <v>7291798</v>
      </c>
      <c r="E263">
        <v>3796106</v>
      </c>
      <c r="F263">
        <v>1641163</v>
      </c>
      <c r="G263">
        <v>1679933</v>
      </c>
      <c r="H263">
        <v>13950982</v>
      </c>
      <c r="I263">
        <v>298368</v>
      </c>
      <c r="J263">
        <v>212428</v>
      </c>
      <c r="K263">
        <v>26260</v>
      </c>
      <c r="L263">
        <v>740313</v>
      </c>
      <c r="M263">
        <v>8997</v>
      </c>
      <c r="N263">
        <v>132872</v>
      </c>
      <c r="O263">
        <v>49698</v>
      </c>
      <c r="P263">
        <v>40835</v>
      </c>
      <c r="Q263">
        <v>13612</v>
      </c>
      <c r="R263">
        <v>24081</v>
      </c>
      <c r="S263">
        <v>4646</v>
      </c>
      <c r="T263">
        <v>88543</v>
      </c>
      <c r="U263">
        <v>45794</v>
      </c>
      <c r="V263">
        <v>42749</v>
      </c>
      <c r="W263">
        <v>179444</v>
      </c>
      <c r="X263">
        <v>845283</v>
      </c>
      <c r="Y263">
        <v>3152658</v>
      </c>
      <c r="Z263">
        <v>410</v>
      </c>
      <c r="AA263">
        <v>151868</v>
      </c>
      <c r="AB263">
        <v>2114745</v>
      </c>
      <c r="AC263">
        <v>5998793</v>
      </c>
      <c r="AD263">
        <v>29016708</v>
      </c>
      <c r="AE263">
        <v>14037227</v>
      </c>
      <c r="AF263">
        <v>3813501</v>
      </c>
      <c r="AG263">
        <v>72901</v>
      </c>
      <c r="AH263">
        <v>466566</v>
      </c>
      <c r="AI263">
        <v>3274034</v>
      </c>
      <c r="AJ263">
        <v>2879985</v>
      </c>
      <c r="AK263">
        <v>604865</v>
      </c>
      <c r="AL263">
        <v>1251085</v>
      </c>
      <c r="AM263">
        <v>1024035</v>
      </c>
      <c r="AN263">
        <v>413767</v>
      </c>
      <c r="AO263">
        <v>1549190</v>
      </c>
      <c r="AP263">
        <v>41742</v>
      </c>
      <c r="AQ263">
        <v>5339042</v>
      </c>
      <c r="AR263">
        <v>14979481</v>
      </c>
      <c r="AS263">
        <v>12966462</v>
      </c>
      <c r="AT263">
        <v>2013019</v>
      </c>
      <c r="AU263">
        <v>14322755</v>
      </c>
      <c r="AV263">
        <v>104.5851944083124</v>
      </c>
      <c r="AW263">
        <v>44.684367446637637</v>
      </c>
      <c r="AX263">
        <v>46.733232564190637</v>
      </c>
      <c r="AY263">
        <v>24763744</v>
      </c>
      <c r="AZ263">
        <v>10812762</v>
      </c>
      <c r="BA263">
        <v>4256521</v>
      </c>
      <c r="BB263">
        <v>3491467</v>
      </c>
      <c r="BC263">
        <v>1561404</v>
      </c>
      <c r="BD263">
        <v>1503370</v>
      </c>
      <c r="BE263">
        <v>10726517</v>
      </c>
      <c r="BF263">
        <v>80403</v>
      </c>
      <c r="BG263">
        <v>3736902</v>
      </c>
      <c r="BI263">
        <f t="shared" si="12"/>
        <v>12966462</v>
      </c>
      <c r="BJ263">
        <f t="shared" si="13"/>
        <v>12397990.053331515</v>
      </c>
      <c r="BK263">
        <f t="shared" si="14"/>
        <v>10756827.053331515</v>
      </c>
      <c r="BL263">
        <f t="shared" si="15"/>
        <v>1.2054169817654674</v>
      </c>
    </row>
    <row r="264" spans="1:64" x14ac:dyDescent="0.25">
      <c r="A264" s="3" t="s">
        <v>443</v>
      </c>
      <c r="B264">
        <v>28238876</v>
      </c>
      <c r="C264">
        <v>13965356</v>
      </c>
      <c r="D264">
        <v>6828176</v>
      </c>
      <c r="E264">
        <v>3765496</v>
      </c>
      <c r="F264">
        <v>1669582</v>
      </c>
      <c r="G264">
        <v>1702103</v>
      </c>
      <c r="H264">
        <v>14273520</v>
      </c>
      <c r="I264">
        <v>364004</v>
      </c>
      <c r="J264">
        <v>228801</v>
      </c>
      <c r="K264">
        <v>31528</v>
      </c>
      <c r="L264">
        <v>725069</v>
      </c>
      <c r="M264">
        <v>7852</v>
      </c>
      <c r="N264">
        <v>145413</v>
      </c>
      <c r="O264">
        <v>55987</v>
      </c>
      <c r="P264">
        <v>42964</v>
      </c>
      <c r="Q264">
        <v>14321</v>
      </c>
      <c r="R264">
        <v>27101</v>
      </c>
      <c r="S264">
        <v>5040</v>
      </c>
      <c r="T264">
        <v>88287</v>
      </c>
      <c r="U264">
        <v>45067</v>
      </c>
      <c r="V264">
        <v>43220</v>
      </c>
      <c r="W264">
        <v>180383</v>
      </c>
      <c r="X264">
        <v>863153</v>
      </c>
      <c r="Y264">
        <v>3285535</v>
      </c>
      <c r="Z264">
        <v>444</v>
      </c>
      <c r="AA264">
        <v>162039</v>
      </c>
      <c r="AB264">
        <v>2064452</v>
      </c>
      <c r="AC264">
        <v>6126560</v>
      </c>
      <c r="AD264">
        <v>29725591</v>
      </c>
      <c r="AE264">
        <v>13973560</v>
      </c>
      <c r="AF264">
        <v>3840242</v>
      </c>
      <c r="AG264">
        <v>58410</v>
      </c>
      <c r="AH264">
        <v>477689</v>
      </c>
      <c r="AI264">
        <v>3304143</v>
      </c>
      <c r="AJ264">
        <v>2685458</v>
      </c>
      <c r="AK264">
        <v>565036</v>
      </c>
      <c r="AL264">
        <v>1138577</v>
      </c>
      <c r="AM264">
        <v>981845</v>
      </c>
      <c r="AN264">
        <v>405516</v>
      </c>
      <c r="AO264">
        <v>1582043</v>
      </c>
      <c r="AP264">
        <v>35700</v>
      </c>
      <c r="AQ264">
        <v>5424601</v>
      </c>
      <c r="AR264">
        <v>15752031</v>
      </c>
      <c r="AS264">
        <v>13631171</v>
      </c>
      <c r="AT264">
        <v>2120860</v>
      </c>
      <c r="AU264">
        <v>14265316</v>
      </c>
      <c r="AV264">
        <v>110.42188816725059</v>
      </c>
      <c r="AW264">
        <v>41.427674361666242</v>
      </c>
      <c r="AX264">
        <v>45.745220253931848</v>
      </c>
      <c r="AY264">
        <v>25133388</v>
      </c>
      <c r="AZ264">
        <v>10859868</v>
      </c>
      <c r="BA264">
        <v>4298039</v>
      </c>
      <c r="BB264">
        <v>3491538</v>
      </c>
      <c r="BC264">
        <v>1577552</v>
      </c>
      <c r="BD264">
        <v>1492739</v>
      </c>
      <c r="BE264">
        <v>11159828</v>
      </c>
      <c r="BF264">
        <v>80772</v>
      </c>
      <c r="BG264">
        <v>3770923</v>
      </c>
      <c r="BI264">
        <f t="shared" ref="BI264:BI323" si="16">AS264</f>
        <v>13631171</v>
      </c>
      <c r="BJ264">
        <f t="shared" ref="BJ264:BJ323" si="17">BI264*100/AV264</f>
        <v>12344627.705834497</v>
      </c>
      <c r="BK264">
        <f t="shared" ref="BK264:BK323" si="18">BJ264-F264</f>
        <v>10675045.705834497</v>
      </c>
      <c r="BL264">
        <f t="shared" ref="BL264:BL323" si="19">BI264/BK264</f>
        <v>1.2769192166127981</v>
      </c>
    </row>
    <row r="265" spans="1:64" x14ac:dyDescent="0.25">
      <c r="A265" s="3" t="s">
        <v>444</v>
      </c>
      <c r="B265">
        <v>28608228</v>
      </c>
      <c r="C265">
        <v>14171729</v>
      </c>
      <c r="D265">
        <v>7018603</v>
      </c>
      <c r="E265">
        <v>3733713</v>
      </c>
      <c r="F265">
        <v>1682014</v>
      </c>
      <c r="G265">
        <v>1737399</v>
      </c>
      <c r="H265">
        <v>14436499</v>
      </c>
      <c r="I265">
        <v>412921</v>
      </c>
      <c r="J265">
        <v>210549</v>
      </c>
      <c r="K265">
        <v>38111</v>
      </c>
      <c r="L265">
        <v>637096</v>
      </c>
      <c r="M265">
        <v>8996</v>
      </c>
      <c r="N265">
        <v>146077</v>
      </c>
      <c r="O265">
        <v>57137</v>
      </c>
      <c r="P265">
        <v>42376</v>
      </c>
      <c r="Q265">
        <v>17459</v>
      </c>
      <c r="R265">
        <v>24009</v>
      </c>
      <c r="S265">
        <v>5096</v>
      </c>
      <c r="T265">
        <v>89299</v>
      </c>
      <c r="U265">
        <v>44456</v>
      </c>
      <c r="V265">
        <v>44843</v>
      </c>
      <c r="W265">
        <v>158135</v>
      </c>
      <c r="X265">
        <v>892125</v>
      </c>
      <c r="Y265">
        <v>3398168</v>
      </c>
      <c r="Z265">
        <v>459</v>
      </c>
      <c r="AA265">
        <v>168312</v>
      </c>
      <c r="AB265">
        <v>2148168</v>
      </c>
      <c r="AC265">
        <v>6128083</v>
      </c>
      <c r="AD265">
        <v>30455125</v>
      </c>
      <c r="AE265">
        <v>14017331</v>
      </c>
      <c r="AF265">
        <v>3913103</v>
      </c>
      <c r="AG265">
        <v>73617</v>
      </c>
      <c r="AH265">
        <v>486897</v>
      </c>
      <c r="AI265">
        <v>3352589</v>
      </c>
      <c r="AJ265">
        <v>2582253</v>
      </c>
      <c r="AK265">
        <v>516343</v>
      </c>
      <c r="AL265">
        <v>1103731</v>
      </c>
      <c r="AM265">
        <v>962179</v>
      </c>
      <c r="AN265">
        <v>416207</v>
      </c>
      <c r="AO265">
        <v>1619159</v>
      </c>
      <c r="AP265">
        <v>49464</v>
      </c>
      <c r="AQ265">
        <v>5437145</v>
      </c>
      <c r="AR265">
        <v>16437794</v>
      </c>
      <c r="AS265">
        <v>14214138</v>
      </c>
      <c r="AT265">
        <v>2223656</v>
      </c>
      <c r="AU265">
        <v>14590898</v>
      </c>
      <c r="AV265">
        <v>112.65786511621619</v>
      </c>
      <c r="AW265">
        <v>39.514765760156912</v>
      </c>
      <c r="AX265">
        <v>44.516491511066363</v>
      </c>
      <c r="AY265">
        <v>25352645</v>
      </c>
      <c r="AZ265">
        <v>10916146</v>
      </c>
      <c r="BA265">
        <v>4311480</v>
      </c>
      <c r="BB265">
        <v>3498802</v>
      </c>
      <c r="BC265">
        <v>1591654</v>
      </c>
      <c r="BD265">
        <v>1514210</v>
      </c>
      <c r="BE265">
        <v>11335314</v>
      </c>
      <c r="BF265">
        <v>81042</v>
      </c>
      <c r="BG265">
        <v>3801728</v>
      </c>
      <c r="BI265">
        <f t="shared" si="16"/>
        <v>14214138</v>
      </c>
      <c r="BJ265">
        <f t="shared" si="17"/>
        <v>12617084.466616606</v>
      </c>
      <c r="BK265">
        <f t="shared" si="18"/>
        <v>10935070.466616606</v>
      </c>
      <c r="BL265">
        <f t="shared" si="19"/>
        <v>1.2998670692972647</v>
      </c>
    </row>
    <row r="266" spans="1:64" x14ac:dyDescent="0.25">
      <c r="A266" s="3" t="s">
        <v>445</v>
      </c>
      <c r="B266">
        <v>28877232</v>
      </c>
      <c r="C266">
        <v>14838112</v>
      </c>
      <c r="D266">
        <v>7628724</v>
      </c>
      <c r="E266">
        <v>3756241</v>
      </c>
      <c r="F266">
        <v>1704461</v>
      </c>
      <c r="G266">
        <v>1748685</v>
      </c>
      <c r="H266">
        <v>14039120</v>
      </c>
      <c r="I266">
        <v>428444</v>
      </c>
      <c r="J266">
        <v>215201</v>
      </c>
      <c r="K266">
        <v>38657</v>
      </c>
      <c r="L266">
        <v>586159</v>
      </c>
      <c r="M266">
        <v>9221</v>
      </c>
      <c r="N266">
        <v>153260</v>
      </c>
      <c r="O266">
        <v>63594</v>
      </c>
      <c r="P266">
        <v>45011</v>
      </c>
      <c r="Q266">
        <v>18337</v>
      </c>
      <c r="R266">
        <v>21606</v>
      </c>
      <c r="S266">
        <v>4712</v>
      </c>
      <c r="T266">
        <v>88547</v>
      </c>
      <c r="U266">
        <v>44067</v>
      </c>
      <c r="V266">
        <v>44480</v>
      </c>
      <c r="W266">
        <v>145281</v>
      </c>
      <c r="X266">
        <v>774768</v>
      </c>
      <c r="Y266">
        <v>2985529</v>
      </c>
      <c r="Z266">
        <v>427</v>
      </c>
      <c r="AA266">
        <v>157789</v>
      </c>
      <c r="AB266">
        <v>2215741</v>
      </c>
      <c r="AC266">
        <v>6240096</v>
      </c>
      <c r="AD266">
        <v>28965607</v>
      </c>
      <c r="AE266">
        <v>14246831</v>
      </c>
      <c r="AF266">
        <v>3958017</v>
      </c>
      <c r="AG266">
        <v>81979</v>
      </c>
      <c r="AH266">
        <v>497609</v>
      </c>
      <c r="AI266">
        <v>3378429</v>
      </c>
      <c r="AJ266">
        <v>2469245</v>
      </c>
      <c r="AK266">
        <v>480580</v>
      </c>
      <c r="AL266">
        <v>1071876</v>
      </c>
      <c r="AM266">
        <v>916788</v>
      </c>
      <c r="AN266">
        <v>414624</v>
      </c>
      <c r="AO266">
        <v>1660536</v>
      </c>
      <c r="AP266">
        <v>43875</v>
      </c>
      <c r="AQ266">
        <v>5700534</v>
      </c>
      <c r="AR266">
        <v>14718776</v>
      </c>
      <c r="AS266">
        <v>12767509</v>
      </c>
      <c r="AT266">
        <v>1951267</v>
      </c>
      <c r="AU266">
        <v>14630401</v>
      </c>
      <c r="AV266">
        <v>100.6040514351004</v>
      </c>
      <c r="AW266">
        <v>43.667092819007266</v>
      </c>
      <c r="AX266">
        <v>43.930864519847113</v>
      </c>
      <c r="AY266">
        <v>25123943</v>
      </c>
      <c r="AZ266">
        <v>11084823</v>
      </c>
      <c r="BA266">
        <v>4448349</v>
      </c>
      <c r="BB266">
        <v>3514228</v>
      </c>
      <c r="BC266">
        <v>1605455</v>
      </c>
      <c r="BD266">
        <v>1516791</v>
      </c>
      <c r="BE266">
        <v>10877112</v>
      </c>
      <c r="BF266">
        <v>81291</v>
      </c>
      <c r="BG266">
        <v>3835478</v>
      </c>
      <c r="BI266">
        <f t="shared" si="16"/>
        <v>12767509</v>
      </c>
      <c r="BJ266">
        <f t="shared" si="17"/>
        <v>12690849.740018981</v>
      </c>
      <c r="BK266">
        <f t="shared" si="18"/>
        <v>10986388.740018981</v>
      </c>
      <c r="BL266">
        <f t="shared" si="19"/>
        <v>1.1621206296381192</v>
      </c>
    </row>
    <row r="267" spans="1:64" x14ac:dyDescent="0.25">
      <c r="A267" s="3" t="s">
        <v>446</v>
      </c>
      <c r="B267">
        <v>29512818</v>
      </c>
      <c r="C267">
        <v>14841302</v>
      </c>
      <c r="D267">
        <v>7529992</v>
      </c>
      <c r="E267">
        <v>3799882</v>
      </c>
      <c r="F267">
        <v>1713229</v>
      </c>
      <c r="G267">
        <v>1798200</v>
      </c>
      <c r="H267">
        <v>14671516</v>
      </c>
      <c r="I267">
        <v>486063</v>
      </c>
      <c r="J267">
        <v>205539</v>
      </c>
      <c r="K267">
        <v>35791</v>
      </c>
      <c r="L267">
        <v>568165</v>
      </c>
      <c r="M267">
        <v>11547</v>
      </c>
      <c r="N267">
        <v>165273</v>
      </c>
      <c r="O267">
        <v>70683</v>
      </c>
      <c r="P267">
        <v>46889</v>
      </c>
      <c r="Q267">
        <v>18963</v>
      </c>
      <c r="R267">
        <v>23695</v>
      </c>
      <c r="S267">
        <v>5043</v>
      </c>
      <c r="T267">
        <v>87852</v>
      </c>
      <c r="U267">
        <v>43673</v>
      </c>
      <c r="V267">
        <v>44179</v>
      </c>
      <c r="W267">
        <v>141026</v>
      </c>
      <c r="X267">
        <v>845055</v>
      </c>
      <c r="Y267">
        <v>3464889</v>
      </c>
      <c r="Z267">
        <v>502</v>
      </c>
      <c r="AA267">
        <v>174166</v>
      </c>
      <c r="AB267">
        <v>2221506</v>
      </c>
      <c r="AC267">
        <v>6264142</v>
      </c>
      <c r="AD267">
        <v>30666055</v>
      </c>
      <c r="AE267">
        <v>14310638</v>
      </c>
      <c r="AF267">
        <v>4046952</v>
      </c>
      <c r="AG267">
        <v>97938</v>
      </c>
      <c r="AH267">
        <v>499610</v>
      </c>
      <c r="AI267">
        <v>3449404</v>
      </c>
      <c r="AJ267">
        <v>2430483</v>
      </c>
      <c r="AK267">
        <v>472991</v>
      </c>
      <c r="AL267">
        <v>1061279</v>
      </c>
      <c r="AM267">
        <v>896213</v>
      </c>
      <c r="AN267">
        <v>417616</v>
      </c>
      <c r="AO267">
        <v>1689181</v>
      </c>
      <c r="AP267">
        <v>47060</v>
      </c>
      <c r="AQ267">
        <v>5679347</v>
      </c>
      <c r="AR267">
        <v>16355417</v>
      </c>
      <c r="AS267">
        <v>14155585</v>
      </c>
      <c r="AT267">
        <v>2199832</v>
      </c>
      <c r="AU267">
        <v>15202180</v>
      </c>
      <c r="AV267">
        <v>107.58599714015379</v>
      </c>
      <c r="AW267">
        <v>39.604216541198817</v>
      </c>
      <c r="AX267">
        <v>42.608591275394495</v>
      </c>
      <c r="AY267">
        <v>25827547</v>
      </c>
      <c r="AZ267">
        <v>11156031</v>
      </c>
      <c r="BA267">
        <v>4449700</v>
      </c>
      <c r="BB267">
        <v>3537487</v>
      </c>
      <c r="BC267">
        <v>1620746</v>
      </c>
      <c r="BD267">
        <v>1548098</v>
      </c>
      <c r="BE267">
        <v>11516909</v>
      </c>
      <c r="BF267">
        <v>81429</v>
      </c>
      <c r="BG267">
        <v>3869359</v>
      </c>
      <c r="BI267">
        <f t="shared" si="16"/>
        <v>14155585</v>
      </c>
      <c r="BJ267">
        <f t="shared" si="17"/>
        <v>13157460.428199889</v>
      </c>
      <c r="BK267">
        <f t="shared" si="18"/>
        <v>11444231.428199889</v>
      </c>
      <c r="BL267">
        <f t="shared" si="19"/>
        <v>1.2369187995551214</v>
      </c>
    </row>
    <row r="268" spans="1:64" x14ac:dyDescent="0.25">
      <c r="A268" s="3" t="s">
        <v>447</v>
      </c>
      <c r="B268">
        <v>28278333</v>
      </c>
      <c r="C268">
        <v>15072391</v>
      </c>
      <c r="D268">
        <v>7627015</v>
      </c>
      <c r="E268">
        <v>3844060</v>
      </c>
      <c r="F268">
        <v>1740922</v>
      </c>
      <c r="G268">
        <v>1860394</v>
      </c>
      <c r="H268">
        <v>13205942</v>
      </c>
      <c r="I268">
        <v>489675</v>
      </c>
      <c r="J268">
        <v>235240</v>
      </c>
      <c r="K268">
        <v>63991</v>
      </c>
      <c r="L268">
        <v>555140</v>
      </c>
      <c r="M268">
        <v>22034</v>
      </c>
      <c r="N268">
        <v>216876</v>
      </c>
      <c r="O268">
        <v>123511</v>
      </c>
      <c r="P268">
        <v>48024</v>
      </c>
      <c r="Q268">
        <v>16008</v>
      </c>
      <c r="R268">
        <v>23935</v>
      </c>
      <c r="S268">
        <v>5398</v>
      </c>
      <c r="T268">
        <v>88256</v>
      </c>
      <c r="U268">
        <v>43864</v>
      </c>
      <c r="V268">
        <v>44392</v>
      </c>
      <c r="W268">
        <v>151286</v>
      </c>
      <c r="X268">
        <v>917209</v>
      </c>
      <c r="Y268">
        <v>3703940</v>
      </c>
      <c r="Z268">
        <v>565</v>
      </c>
      <c r="AA268">
        <v>185670</v>
      </c>
      <c r="AB268">
        <v>2202562</v>
      </c>
      <c r="AC268">
        <v>4373498</v>
      </c>
      <c r="AD268">
        <v>32245564</v>
      </c>
      <c r="AE268">
        <v>14272167</v>
      </c>
      <c r="AF268">
        <v>4087394</v>
      </c>
      <c r="AG268">
        <v>82928</v>
      </c>
      <c r="AH268">
        <v>511009</v>
      </c>
      <c r="AI268">
        <v>3493457</v>
      </c>
      <c r="AJ268">
        <v>2336837</v>
      </c>
      <c r="AK268">
        <v>496741</v>
      </c>
      <c r="AL268">
        <v>946393</v>
      </c>
      <c r="AM268">
        <v>893703</v>
      </c>
      <c r="AN268">
        <v>406300</v>
      </c>
      <c r="AO268">
        <v>1738907</v>
      </c>
      <c r="AP268">
        <v>78398</v>
      </c>
      <c r="AQ268">
        <v>5624331</v>
      </c>
      <c r="AR268">
        <v>17973397</v>
      </c>
      <c r="AS268">
        <v>15550186</v>
      </c>
      <c r="AT268">
        <v>2423211</v>
      </c>
      <c r="AU268">
        <v>14006165</v>
      </c>
      <c r="AV268">
        <v>128.32489490914111</v>
      </c>
      <c r="AW268">
        <v>35.742998181457367</v>
      </c>
      <c r="AX268">
        <v>45.867164853731367</v>
      </c>
      <c r="AY268">
        <v>24440427</v>
      </c>
      <c r="AZ268">
        <v>11234485</v>
      </c>
      <c r="BA268">
        <v>4473772</v>
      </c>
      <c r="BB268">
        <v>3563303</v>
      </c>
      <c r="BC268">
        <v>1637878</v>
      </c>
      <c r="BD268">
        <v>1559532</v>
      </c>
      <c r="BE268">
        <v>10168260</v>
      </c>
      <c r="BF268">
        <v>81609</v>
      </c>
      <c r="BG268">
        <v>3905319</v>
      </c>
      <c r="BI268">
        <f t="shared" si="16"/>
        <v>15550186</v>
      </c>
      <c r="BJ268">
        <f t="shared" si="17"/>
        <v>12117824.846854635</v>
      </c>
      <c r="BK268">
        <f t="shared" si="18"/>
        <v>10376902.846854635</v>
      </c>
      <c r="BL268">
        <f t="shared" si="19"/>
        <v>1.4985382661372271</v>
      </c>
    </row>
    <row r="269" spans="1:64" x14ac:dyDescent="0.25">
      <c r="A269" s="3" t="s">
        <v>448</v>
      </c>
      <c r="B269">
        <v>29001514</v>
      </c>
      <c r="C269">
        <v>15469323</v>
      </c>
      <c r="D269">
        <v>7879174</v>
      </c>
      <c r="E269">
        <v>3878113</v>
      </c>
      <c r="F269">
        <v>1773293</v>
      </c>
      <c r="G269">
        <v>1938743</v>
      </c>
      <c r="H269">
        <v>13532191</v>
      </c>
      <c r="I269">
        <v>453320</v>
      </c>
      <c r="J269">
        <v>208903</v>
      </c>
      <c r="K269">
        <v>74765</v>
      </c>
      <c r="L269">
        <v>535697</v>
      </c>
      <c r="M269">
        <v>23204</v>
      </c>
      <c r="N269">
        <v>212686</v>
      </c>
      <c r="O269">
        <v>129229</v>
      </c>
      <c r="P269">
        <v>41312</v>
      </c>
      <c r="Q269">
        <v>13771</v>
      </c>
      <c r="R269">
        <v>23080</v>
      </c>
      <c r="S269">
        <v>5294</v>
      </c>
      <c r="T269">
        <v>86768</v>
      </c>
      <c r="U269">
        <v>43484</v>
      </c>
      <c r="V269">
        <v>43284</v>
      </c>
      <c r="W269">
        <v>150610</v>
      </c>
      <c r="X269">
        <v>973102</v>
      </c>
      <c r="Y269">
        <v>3972437</v>
      </c>
      <c r="Z269">
        <v>647</v>
      </c>
      <c r="AA269">
        <v>189340</v>
      </c>
      <c r="AB269">
        <v>2298920</v>
      </c>
      <c r="AC269">
        <v>4351792</v>
      </c>
      <c r="AD269">
        <v>33472435</v>
      </c>
      <c r="AE269">
        <v>14380105</v>
      </c>
      <c r="AF269">
        <v>4149976</v>
      </c>
      <c r="AG269">
        <v>110460</v>
      </c>
      <c r="AH269">
        <v>513626</v>
      </c>
      <c r="AI269">
        <v>3525890</v>
      </c>
      <c r="AJ269">
        <v>2307652</v>
      </c>
      <c r="AK269">
        <v>510847</v>
      </c>
      <c r="AL269">
        <v>942507</v>
      </c>
      <c r="AM269">
        <v>854297</v>
      </c>
      <c r="AN269">
        <v>397704</v>
      </c>
      <c r="AO269">
        <v>1768658</v>
      </c>
      <c r="AP269">
        <v>102670</v>
      </c>
      <c r="AQ269">
        <v>5653445</v>
      </c>
      <c r="AR269">
        <v>19092330</v>
      </c>
      <c r="AS269">
        <v>16546849</v>
      </c>
      <c r="AT269">
        <v>2545481</v>
      </c>
      <c r="AU269">
        <v>14621409</v>
      </c>
      <c r="AV269">
        <v>130.5779056881569</v>
      </c>
      <c r="AW269">
        <v>33.823151111450549</v>
      </c>
      <c r="AX269">
        <v>44.165562359072688</v>
      </c>
      <c r="AY269">
        <v>24935624</v>
      </c>
      <c r="AZ269">
        <v>11403433</v>
      </c>
      <c r="BA269">
        <v>4525733</v>
      </c>
      <c r="BB269">
        <v>3592106</v>
      </c>
      <c r="BC269">
        <v>1655681</v>
      </c>
      <c r="BD269">
        <v>1629913</v>
      </c>
      <c r="BE269">
        <v>10555519</v>
      </c>
      <c r="BF269">
        <v>81807</v>
      </c>
      <c r="BG269">
        <v>3936718</v>
      </c>
      <c r="BI269">
        <f t="shared" si="16"/>
        <v>16546849</v>
      </c>
      <c r="BJ269">
        <f t="shared" si="17"/>
        <v>12672012.859140808</v>
      </c>
      <c r="BK269">
        <f t="shared" si="18"/>
        <v>10898719.859140808</v>
      </c>
      <c r="BL269">
        <f t="shared" si="19"/>
        <v>1.5182378493857771</v>
      </c>
    </row>
    <row r="270" spans="1:64" x14ac:dyDescent="0.25">
      <c r="A270" s="3" t="s">
        <v>449</v>
      </c>
      <c r="B270">
        <v>29077491</v>
      </c>
      <c r="C270">
        <v>15470391</v>
      </c>
      <c r="D270">
        <v>7755296</v>
      </c>
      <c r="E270">
        <v>3929335</v>
      </c>
      <c r="F270">
        <v>1798379</v>
      </c>
      <c r="G270">
        <v>1987381</v>
      </c>
      <c r="H270">
        <v>13607100</v>
      </c>
      <c r="I270">
        <v>537752</v>
      </c>
      <c r="J270">
        <v>198719</v>
      </c>
      <c r="K270">
        <v>79608</v>
      </c>
      <c r="L270">
        <v>523446</v>
      </c>
      <c r="M270">
        <v>23193</v>
      </c>
      <c r="N270">
        <v>218594</v>
      </c>
      <c r="O270">
        <v>125792</v>
      </c>
      <c r="P270">
        <v>48750</v>
      </c>
      <c r="Q270">
        <v>16250</v>
      </c>
      <c r="R270">
        <v>22865</v>
      </c>
      <c r="S270">
        <v>4937</v>
      </c>
      <c r="T270">
        <v>91065</v>
      </c>
      <c r="U270">
        <v>47406</v>
      </c>
      <c r="V270">
        <v>43659</v>
      </c>
      <c r="W270">
        <v>158460</v>
      </c>
      <c r="X270">
        <v>975429</v>
      </c>
      <c r="Y270">
        <v>4016154</v>
      </c>
      <c r="Z270">
        <v>578</v>
      </c>
      <c r="AA270">
        <v>186158</v>
      </c>
      <c r="AB270">
        <v>2358709</v>
      </c>
      <c r="AC270">
        <v>4239235</v>
      </c>
      <c r="AD270">
        <v>33532405</v>
      </c>
      <c r="AE270">
        <v>14486687</v>
      </c>
      <c r="AF270">
        <v>4208648</v>
      </c>
      <c r="AG270">
        <v>106911</v>
      </c>
      <c r="AH270">
        <v>518295</v>
      </c>
      <c r="AI270">
        <v>3583442</v>
      </c>
      <c r="AJ270">
        <v>2339362</v>
      </c>
      <c r="AK270">
        <v>534378</v>
      </c>
      <c r="AL270">
        <v>978346</v>
      </c>
      <c r="AM270">
        <v>826638</v>
      </c>
      <c r="AN270">
        <v>399112</v>
      </c>
      <c r="AO270">
        <v>1788065</v>
      </c>
      <c r="AP270">
        <v>86907</v>
      </c>
      <c r="AQ270">
        <v>5664593</v>
      </c>
      <c r="AR270">
        <v>19045718</v>
      </c>
      <c r="AS270">
        <v>16499651</v>
      </c>
      <c r="AT270">
        <v>2546067</v>
      </c>
      <c r="AU270">
        <v>14590804</v>
      </c>
      <c r="AV270">
        <v>130.53234211595469</v>
      </c>
      <c r="AW270">
        <v>34.380482939097583</v>
      </c>
      <c r="AX270">
        <v>44.877649611180274</v>
      </c>
      <c r="AY270">
        <v>25122117</v>
      </c>
      <c r="AZ270">
        <v>11515017</v>
      </c>
      <c r="BA270">
        <v>4560839</v>
      </c>
      <c r="BB270">
        <v>3622846</v>
      </c>
      <c r="BC270">
        <v>1674307</v>
      </c>
      <c r="BD270">
        <v>1657025</v>
      </c>
      <c r="BE270">
        <v>10635430</v>
      </c>
      <c r="BF270">
        <v>82038</v>
      </c>
      <c r="BG270">
        <v>3973706</v>
      </c>
      <c r="BI270">
        <f t="shared" si="16"/>
        <v>16499651</v>
      </c>
      <c r="BJ270">
        <f t="shared" si="17"/>
        <v>12640278.058707478</v>
      </c>
      <c r="BK270">
        <f t="shared" si="18"/>
        <v>10841899.058707478</v>
      </c>
      <c r="BL270">
        <f t="shared" si="19"/>
        <v>1.5218414145581443</v>
      </c>
    </row>
    <row r="271" spans="1:64" x14ac:dyDescent="0.25">
      <c r="A271" s="3" t="s">
        <v>450</v>
      </c>
      <c r="B271">
        <v>28273907</v>
      </c>
      <c r="C271">
        <v>15441343</v>
      </c>
      <c r="D271">
        <v>7663964</v>
      </c>
      <c r="E271">
        <v>3970475</v>
      </c>
      <c r="F271">
        <v>1818184</v>
      </c>
      <c r="G271">
        <v>1988719</v>
      </c>
      <c r="H271">
        <v>12832564</v>
      </c>
      <c r="I271">
        <v>535235</v>
      </c>
      <c r="J271">
        <v>182011</v>
      </c>
      <c r="K271">
        <v>58199</v>
      </c>
      <c r="L271">
        <v>508102</v>
      </c>
      <c r="M271">
        <v>22223</v>
      </c>
      <c r="N271">
        <v>188318</v>
      </c>
      <c r="O271">
        <v>106651</v>
      </c>
      <c r="P271">
        <v>40857</v>
      </c>
      <c r="Q271">
        <v>13619</v>
      </c>
      <c r="R271">
        <v>22628</v>
      </c>
      <c r="S271">
        <v>4563</v>
      </c>
      <c r="T271">
        <v>90480</v>
      </c>
      <c r="U271">
        <v>46430</v>
      </c>
      <c r="V271">
        <v>44050</v>
      </c>
      <c r="W271">
        <v>149681</v>
      </c>
      <c r="X271">
        <v>840928</v>
      </c>
      <c r="Y271">
        <v>3318202</v>
      </c>
      <c r="Z271">
        <v>510</v>
      </c>
      <c r="AA271">
        <v>161246</v>
      </c>
      <c r="AB271">
        <v>2331826</v>
      </c>
      <c r="AC271">
        <v>4445603</v>
      </c>
      <c r="AD271">
        <v>31188998</v>
      </c>
      <c r="AE271">
        <v>14816566</v>
      </c>
      <c r="AF271">
        <v>4267663</v>
      </c>
      <c r="AG271">
        <v>124685</v>
      </c>
      <c r="AH271">
        <v>517080</v>
      </c>
      <c r="AI271">
        <v>3625898</v>
      </c>
      <c r="AJ271">
        <v>2380277</v>
      </c>
      <c r="AK271">
        <v>586371</v>
      </c>
      <c r="AL271">
        <v>987795</v>
      </c>
      <c r="AM271">
        <v>806111</v>
      </c>
      <c r="AN271">
        <v>413219</v>
      </c>
      <c r="AO271">
        <v>1772949</v>
      </c>
      <c r="AP271">
        <v>99887</v>
      </c>
      <c r="AQ271">
        <v>5882571</v>
      </c>
      <c r="AR271">
        <v>16372432</v>
      </c>
      <c r="AS271">
        <v>14175504</v>
      </c>
      <c r="AT271">
        <v>2196928</v>
      </c>
      <c r="AU271">
        <v>13457340</v>
      </c>
      <c r="AV271">
        <v>121.6617230238331</v>
      </c>
      <c r="AW271">
        <v>40.604477199258447</v>
      </c>
      <c r="AX271">
        <v>49.400106585437292</v>
      </c>
      <c r="AY271">
        <v>24461614</v>
      </c>
      <c r="AZ271">
        <v>11629050</v>
      </c>
      <c r="BA271">
        <v>4595177</v>
      </c>
      <c r="BB271">
        <v>3661614</v>
      </c>
      <c r="BC271">
        <v>1693936</v>
      </c>
      <c r="BD271">
        <v>1678323</v>
      </c>
      <c r="BE271">
        <v>9645048</v>
      </c>
      <c r="BF271">
        <v>82300</v>
      </c>
      <c r="BG271">
        <v>4015766</v>
      </c>
      <c r="BI271">
        <f t="shared" si="16"/>
        <v>14175504</v>
      </c>
      <c r="BJ271">
        <f t="shared" si="17"/>
        <v>11651572.612713259</v>
      </c>
      <c r="BK271">
        <f t="shared" si="18"/>
        <v>9833388.6127132587</v>
      </c>
      <c r="BL271">
        <f t="shared" si="19"/>
        <v>1.4415685739982824</v>
      </c>
    </row>
    <row r="272" spans="1:64" x14ac:dyDescent="0.25">
      <c r="A272" s="3" t="s">
        <v>451</v>
      </c>
      <c r="B272">
        <v>28989145</v>
      </c>
      <c r="C272">
        <v>15982180</v>
      </c>
      <c r="D272">
        <v>8126711</v>
      </c>
      <c r="E272">
        <v>4023175</v>
      </c>
      <c r="F272">
        <v>1831473</v>
      </c>
      <c r="G272">
        <v>2000821</v>
      </c>
      <c r="H272">
        <v>13006965</v>
      </c>
      <c r="I272">
        <v>582807</v>
      </c>
      <c r="J272">
        <v>195351</v>
      </c>
      <c r="K272">
        <v>52528</v>
      </c>
      <c r="L272">
        <v>515830</v>
      </c>
      <c r="M272">
        <v>22906</v>
      </c>
      <c r="N272">
        <v>207993</v>
      </c>
      <c r="O272">
        <v>123604</v>
      </c>
      <c r="P272">
        <v>42968</v>
      </c>
      <c r="Q272">
        <v>14323</v>
      </c>
      <c r="R272">
        <v>22291</v>
      </c>
      <c r="S272">
        <v>4807</v>
      </c>
      <c r="T272">
        <v>91199</v>
      </c>
      <c r="U272">
        <v>46182</v>
      </c>
      <c r="V272">
        <v>45017</v>
      </c>
      <c r="W272">
        <v>159780</v>
      </c>
      <c r="X272">
        <v>940555</v>
      </c>
      <c r="Y272">
        <v>3552983</v>
      </c>
      <c r="Z272">
        <v>526</v>
      </c>
      <c r="AA272">
        <v>165891</v>
      </c>
      <c r="AB272">
        <v>2289401</v>
      </c>
      <c r="AC272">
        <v>4229215</v>
      </c>
      <c r="AD272">
        <v>32957936</v>
      </c>
      <c r="AE272">
        <v>15002955</v>
      </c>
      <c r="AF272">
        <v>4302869</v>
      </c>
      <c r="AG272">
        <v>116307</v>
      </c>
      <c r="AH272">
        <v>519651</v>
      </c>
      <c r="AI272">
        <v>3666911</v>
      </c>
      <c r="AJ272">
        <v>2456967</v>
      </c>
      <c r="AK272">
        <v>641161</v>
      </c>
      <c r="AL272">
        <v>1006059</v>
      </c>
      <c r="AM272">
        <v>809747</v>
      </c>
      <c r="AN272">
        <v>429192</v>
      </c>
      <c r="AO272">
        <v>1762612</v>
      </c>
      <c r="AP272">
        <v>91745</v>
      </c>
      <c r="AQ272">
        <v>5959570</v>
      </c>
      <c r="AR272">
        <v>17954981</v>
      </c>
      <c r="AS272">
        <v>15535866</v>
      </c>
      <c r="AT272">
        <v>2419115</v>
      </c>
      <c r="AU272">
        <v>13986190</v>
      </c>
      <c r="AV272">
        <v>128.37649925583821</v>
      </c>
      <c r="AW272">
        <v>37.648806873715444</v>
      </c>
      <c r="AX272">
        <v>48.332220276067247</v>
      </c>
      <c r="AY272">
        <v>24755178</v>
      </c>
      <c r="AZ272">
        <v>11748213</v>
      </c>
      <c r="BA272">
        <v>4649433</v>
      </c>
      <c r="BB272">
        <v>3702852</v>
      </c>
      <c r="BC272">
        <v>1714543</v>
      </c>
      <c r="BD272">
        <v>1681385</v>
      </c>
      <c r="BE272">
        <v>9752223</v>
      </c>
      <c r="BF272">
        <v>82597</v>
      </c>
      <c r="BG272">
        <v>4061203</v>
      </c>
      <c r="BI272">
        <f t="shared" si="16"/>
        <v>15535866</v>
      </c>
      <c r="BJ272">
        <f t="shared" si="17"/>
        <v>12101799.075420318</v>
      </c>
      <c r="BK272">
        <f t="shared" si="18"/>
        <v>10270326.075420318</v>
      </c>
      <c r="BL272">
        <f t="shared" si="19"/>
        <v>1.5126945226385313</v>
      </c>
    </row>
    <row r="273" spans="1:64" x14ac:dyDescent="0.25">
      <c r="A273" s="3" t="s">
        <v>452</v>
      </c>
      <c r="B273">
        <v>29555461</v>
      </c>
      <c r="C273">
        <v>16128255</v>
      </c>
      <c r="D273">
        <v>8159581</v>
      </c>
      <c r="E273">
        <v>4069338</v>
      </c>
      <c r="F273">
        <v>1860711</v>
      </c>
      <c r="G273">
        <v>2038625</v>
      </c>
      <c r="H273">
        <v>13427206</v>
      </c>
      <c r="I273">
        <v>511247</v>
      </c>
      <c r="J273">
        <v>177363</v>
      </c>
      <c r="K273">
        <v>48491</v>
      </c>
      <c r="L273">
        <v>492186</v>
      </c>
      <c r="M273">
        <v>26299</v>
      </c>
      <c r="N273">
        <v>191375</v>
      </c>
      <c r="O273">
        <v>112071</v>
      </c>
      <c r="P273">
        <v>38931</v>
      </c>
      <c r="Q273">
        <v>12977</v>
      </c>
      <c r="R273">
        <v>22438</v>
      </c>
      <c r="S273">
        <v>4958</v>
      </c>
      <c r="T273">
        <v>88720</v>
      </c>
      <c r="U273">
        <v>45201</v>
      </c>
      <c r="V273">
        <v>43519</v>
      </c>
      <c r="W273">
        <v>187446</v>
      </c>
      <c r="X273">
        <v>1046924</v>
      </c>
      <c r="Y273">
        <v>3904335</v>
      </c>
      <c r="Z273">
        <v>632</v>
      </c>
      <c r="AA273">
        <v>179519</v>
      </c>
      <c r="AB273">
        <v>2339710</v>
      </c>
      <c r="AC273">
        <v>4232959</v>
      </c>
      <c r="AD273">
        <v>34808742</v>
      </c>
      <c r="AE273">
        <v>15089331</v>
      </c>
      <c r="AF273">
        <v>4400441</v>
      </c>
      <c r="AG273">
        <v>127583</v>
      </c>
      <c r="AH273">
        <v>520761</v>
      </c>
      <c r="AI273">
        <v>3752097</v>
      </c>
      <c r="AJ273">
        <v>2406043</v>
      </c>
      <c r="AK273">
        <v>643971</v>
      </c>
      <c r="AL273">
        <v>991535</v>
      </c>
      <c r="AM273">
        <v>770537</v>
      </c>
      <c r="AN273">
        <v>414607</v>
      </c>
      <c r="AO273">
        <v>1791247</v>
      </c>
      <c r="AP273">
        <v>110778</v>
      </c>
      <c r="AQ273">
        <v>5966215</v>
      </c>
      <c r="AR273">
        <v>19719411</v>
      </c>
      <c r="AS273">
        <v>16999547</v>
      </c>
      <c r="AT273">
        <v>2719864</v>
      </c>
      <c r="AU273">
        <v>14466130</v>
      </c>
      <c r="AV273">
        <v>136.3143462238512</v>
      </c>
      <c r="AW273">
        <v>34.516669840402962</v>
      </c>
      <c r="AX273">
        <v>47.051172831190527</v>
      </c>
      <c r="AY273">
        <v>25364236</v>
      </c>
      <c r="AZ273">
        <v>11937030</v>
      </c>
      <c r="BA273">
        <v>4704272</v>
      </c>
      <c r="BB273">
        <v>3747025</v>
      </c>
      <c r="BC273">
        <v>1734170</v>
      </c>
      <c r="BD273">
        <v>1751563</v>
      </c>
      <c r="BE273">
        <v>10274905</v>
      </c>
      <c r="BF273">
        <v>82960</v>
      </c>
      <c r="BG273">
        <v>4110671</v>
      </c>
      <c r="BI273">
        <f t="shared" si="16"/>
        <v>16999547</v>
      </c>
      <c r="BJ273">
        <f t="shared" si="17"/>
        <v>12470842.190068439</v>
      </c>
      <c r="BK273">
        <f t="shared" si="18"/>
        <v>10610131.190068439</v>
      </c>
      <c r="BL273">
        <f t="shared" si="19"/>
        <v>1.6021995105877995</v>
      </c>
    </row>
    <row r="274" spans="1:64" x14ac:dyDescent="0.25">
      <c r="A274" s="3" t="s">
        <v>453</v>
      </c>
      <c r="B274">
        <v>29603277</v>
      </c>
      <c r="C274">
        <v>16196546</v>
      </c>
      <c r="D274">
        <v>8170565</v>
      </c>
      <c r="E274">
        <v>4105663</v>
      </c>
      <c r="F274">
        <v>1881223</v>
      </c>
      <c r="G274">
        <v>2039095</v>
      </c>
      <c r="H274">
        <v>13406731</v>
      </c>
      <c r="I274">
        <v>570772</v>
      </c>
      <c r="J274">
        <v>164188</v>
      </c>
      <c r="K274">
        <v>43135</v>
      </c>
      <c r="L274">
        <v>476564</v>
      </c>
      <c r="M274">
        <v>26202</v>
      </c>
      <c r="N274">
        <v>188316</v>
      </c>
      <c r="O274">
        <v>109188</v>
      </c>
      <c r="P274">
        <v>38547</v>
      </c>
      <c r="Q274">
        <v>12849</v>
      </c>
      <c r="R274">
        <v>22720</v>
      </c>
      <c r="S274">
        <v>5012</v>
      </c>
      <c r="T274">
        <v>88170</v>
      </c>
      <c r="U274">
        <v>44586</v>
      </c>
      <c r="V274">
        <v>43584</v>
      </c>
      <c r="W274">
        <v>193689</v>
      </c>
      <c r="X274">
        <v>1006139</v>
      </c>
      <c r="Y274">
        <v>3669157</v>
      </c>
      <c r="Z274">
        <v>551</v>
      </c>
      <c r="AA274">
        <v>172791</v>
      </c>
      <c r="AB274">
        <v>2351621</v>
      </c>
      <c r="AC274">
        <v>4455436</v>
      </c>
      <c r="AD274">
        <v>34504632</v>
      </c>
      <c r="AE274">
        <v>15329845</v>
      </c>
      <c r="AF274">
        <v>4479910</v>
      </c>
      <c r="AG274">
        <v>132081</v>
      </c>
      <c r="AH274">
        <v>531694</v>
      </c>
      <c r="AI274">
        <v>3816135</v>
      </c>
      <c r="AJ274">
        <v>2398835</v>
      </c>
      <c r="AK274">
        <v>676991</v>
      </c>
      <c r="AL274">
        <v>986227</v>
      </c>
      <c r="AM274">
        <v>735616</v>
      </c>
      <c r="AN274">
        <v>420032</v>
      </c>
      <c r="AO274">
        <v>1778882</v>
      </c>
      <c r="AP274">
        <v>100024</v>
      </c>
      <c r="AQ274">
        <v>6152162</v>
      </c>
      <c r="AR274">
        <v>19174787</v>
      </c>
      <c r="AS274">
        <v>16525411</v>
      </c>
      <c r="AT274">
        <v>2649376</v>
      </c>
      <c r="AU274">
        <v>14273433</v>
      </c>
      <c r="AV274">
        <v>134.3390015740037</v>
      </c>
      <c r="AW274">
        <v>35.873904612326541</v>
      </c>
      <c r="AX274">
        <v>48.192645281809916</v>
      </c>
      <c r="AY274">
        <v>25466422</v>
      </c>
      <c r="AZ274">
        <v>12059691</v>
      </c>
      <c r="BA274">
        <v>4756520</v>
      </c>
      <c r="BB274">
        <v>3794226</v>
      </c>
      <c r="BC274">
        <v>1753748</v>
      </c>
      <c r="BD274">
        <v>1755197</v>
      </c>
      <c r="BE274">
        <v>10136577</v>
      </c>
      <c r="BF274">
        <v>83345</v>
      </c>
      <c r="BG274">
        <v>4163000</v>
      </c>
      <c r="BI274">
        <f t="shared" si="16"/>
        <v>16525411</v>
      </c>
      <c r="BJ274">
        <f t="shared" si="17"/>
        <v>12301275.732570188</v>
      </c>
      <c r="BK274">
        <f t="shared" si="18"/>
        <v>10420052.732570188</v>
      </c>
      <c r="BL274">
        <f t="shared" si="19"/>
        <v>1.5859239318766747</v>
      </c>
    </row>
    <row r="275" spans="1:64" x14ac:dyDescent="0.25">
      <c r="A275" s="3" t="s">
        <v>454</v>
      </c>
      <c r="B275">
        <v>30275297</v>
      </c>
      <c r="C275">
        <v>16507332</v>
      </c>
      <c r="D275">
        <v>8361056</v>
      </c>
      <c r="E275">
        <v>4152979</v>
      </c>
      <c r="F275">
        <v>1903510</v>
      </c>
      <c r="G275">
        <v>2089787</v>
      </c>
      <c r="H275">
        <v>13767965</v>
      </c>
      <c r="I275">
        <v>600532</v>
      </c>
      <c r="J275">
        <v>169606</v>
      </c>
      <c r="K275">
        <v>49706</v>
      </c>
      <c r="L275">
        <v>480953</v>
      </c>
      <c r="M275">
        <v>20661</v>
      </c>
      <c r="N275">
        <v>191775</v>
      </c>
      <c r="O275">
        <v>111150</v>
      </c>
      <c r="P275">
        <v>39439</v>
      </c>
      <c r="Q275">
        <v>13146</v>
      </c>
      <c r="R275">
        <v>22961</v>
      </c>
      <c r="S275">
        <v>5079</v>
      </c>
      <c r="T275">
        <v>88310</v>
      </c>
      <c r="U275">
        <v>44685</v>
      </c>
      <c r="V275">
        <v>43625</v>
      </c>
      <c r="W275">
        <v>196143</v>
      </c>
      <c r="X275">
        <v>1057400</v>
      </c>
      <c r="Y275">
        <v>3980066</v>
      </c>
      <c r="Z275">
        <v>555</v>
      </c>
      <c r="AA275">
        <v>179295</v>
      </c>
      <c r="AB275">
        <v>2377737</v>
      </c>
      <c r="AC275">
        <v>4375226</v>
      </c>
      <c r="AD275">
        <v>35938163</v>
      </c>
      <c r="AE275">
        <v>15506879</v>
      </c>
      <c r="AF275">
        <v>4593750</v>
      </c>
      <c r="AG275">
        <v>136003</v>
      </c>
      <c r="AH275">
        <v>530602</v>
      </c>
      <c r="AI275">
        <v>3927145</v>
      </c>
      <c r="AJ275">
        <v>2425978</v>
      </c>
      <c r="AK275">
        <v>682966</v>
      </c>
      <c r="AL275">
        <v>1026919</v>
      </c>
      <c r="AM275">
        <v>716093</v>
      </c>
      <c r="AN275">
        <v>427717</v>
      </c>
      <c r="AO275">
        <v>1833542</v>
      </c>
      <c r="AP275">
        <v>99318</v>
      </c>
      <c r="AQ275">
        <v>6126574</v>
      </c>
      <c r="AR275">
        <v>20431284</v>
      </c>
      <c r="AS275">
        <v>17627133</v>
      </c>
      <c r="AT275">
        <v>2804151</v>
      </c>
      <c r="AU275">
        <v>14768418</v>
      </c>
      <c r="AV275">
        <v>138.34443211022528</v>
      </c>
      <c r="AW275">
        <v>34.357743098901423</v>
      </c>
      <c r="AX275">
        <v>47.532024576065282</v>
      </c>
      <c r="AY275">
        <v>25980256</v>
      </c>
      <c r="AZ275">
        <v>12212291</v>
      </c>
      <c r="BA275">
        <v>4806336</v>
      </c>
      <c r="BB275">
        <v>3838528</v>
      </c>
      <c r="BC275">
        <v>1772407</v>
      </c>
      <c r="BD275">
        <v>1795020</v>
      </c>
      <c r="BE275">
        <v>10473377</v>
      </c>
      <c r="BF275">
        <v>83773</v>
      </c>
      <c r="BG275">
        <v>4214122</v>
      </c>
      <c r="BI275">
        <f t="shared" si="16"/>
        <v>17627133</v>
      </c>
      <c r="BJ275">
        <f t="shared" si="17"/>
        <v>12741483.506871939</v>
      </c>
      <c r="BK275">
        <f t="shared" si="18"/>
        <v>10837973.506871939</v>
      </c>
      <c r="BL275">
        <f t="shared" si="19"/>
        <v>1.6264233335524689</v>
      </c>
    </row>
    <row r="276" spans="1:64" x14ac:dyDescent="0.25">
      <c r="A276" s="3" t="s">
        <v>455</v>
      </c>
      <c r="B276">
        <v>30496248</v>
      </c>
      <c r="C276">
        <v>16717369</v>
      </c>
      <c r="D276">
        <v>8511104</v>
      </c>
      <c r="E276">
        <v>4199753</v>
      </c>
      <c r="F276">
        <v>1907266</v>
      </c>
      <c r="G276">
        <v>2099247</v>
      </c>
      <c r="H276">
        <v>13778879</v>
      </c>
      <c r="I276">
        <v>626691</v>
      </c>
      <c r="J276">
        <v>209082</v>
      </c>
      <c r="K276">
        <v>53621</v>
      </c>
      <c r="L276">
        <v>504912</v>
      </c>
      <c r="M276">
        <v>18273</v>
      </c>
      <c r="N276">
        <v>192241</v>
      </c>
      <c r="O276">
        <v>112132</v>
      </c>
      <c r="P276">
        <v>39437</v>
      </c>
      <c r="Q276">
        <v>13146</v>
      </c>
      <c r="R276">
        <v>22915</v>
      </c>
      <c r="S276">
        <v>4611</v>
      </c>
      <c r="T276">
        <v>90170</v>
      </c>
      <c r="U276">
        <v>45944</v>
      </c>
      <c r="V276">
        <v>44226</v>
      </c>
      <c r="W276">
        <v>197789</v>
      </c>
      <c r="X276">
        <v>1040110</v>
      </c>
      <c r="Y276">
        <v>4124887</v>
      </c>
      <c r="Z276">
        <v>552</v>
      </c>
      <c r="AA276">
        <v>179281</v>
      </c>
      <c r="AB276">
        <v>2344826</v>
      </c>
      <c r="AC276">
        <v>4196444</v>
      </c>
      <c r="AD276">
        <v>35914817</v>
      </c>
      <c r="AE276">
        <v>15710316</v>
      </c>
      <c r="AF276">
        <v>4712547</v>
      </c>
      <c r="AG276">
        <v>130329</v>
      </c>
      <c r="AH276">
        <v>533147</v>
      </c>
      <c r="AI276">
        <v>4049071</v>
      </c>
      <c r="AJ276">
        <v>2454997</v>
      </c>
      <c r="AK276">
        <v>726567</v>
      </c>
      <c r="AL276">
        <v>1010834</v>
      </c>
      <c r="AM276">
        <v>717596</v>
      </c>
      <c r="AN276">
        <v>407218</v>
      </c>
      <c r="AO276">
        <v>1830684</v>
      </c>
      <c r="AP276">
        <v>93102</v>
      </c>
      <c r="AQ276">
        <v>6211768</v>
      </c>
      <c r="AR276">
        <v>20204501</v>
      </c>
      <c r="AS276">
        <v>17408554</v>
      </c>
      <c r="AT276">
        <v>2795947</v>
      </c>
      <c r="AU276">
        <v>14785933</v>
      </c>
      <c r="AV276">
        <v>136.6467800001621</v>
      </c>
      <c r="AW276">
        <v>35.474986630216527</v>
      </c>
      <c r="AX276">
        <v>48.47542693567889</v>
      </c>
      <c r="AY276">
        <v>26098829</v>
      </c>
      <c r="AZ276">
        <v>12319950</v>
      </c>
      <c r="BA276">
        <v>4860618</v>
      </c>
      <c r="BB276">
        <v>3882981</v>
      </c>
      <c r="BC276">
        <v>1791096</v>
      </c>
      <c r="BD276">
        <v>1785255</v>
      </c>
      <c r="BE276">
        <v>10388513</v>
      </c>
      <c r="BF276">
        <v>84277</v>
      </c>
      <c r="BG276">
        <v>4262743</v>
      </c>
      <c r="BI276">
        <f t="shared" si="16"/>
        <v>17408554</v>
      </c>
      <c r="BJ276">
        <f t="shared" si="17"/>
        <v>12739820.140642429</v>
      </c>
      <c r="BK276">
        <f t="shared" si="18"/>
        <v>10832554.140642429</v>
      </c>
      <c r="BL276">
        <f t="shared" si="19"/>
        <v>1.607059034644952</v>
      </c>
    </row>
    <row r="277" spans="1:64" x14ac:dyDescent="0.25">
      <c r="A277" s="3" t="s">
        <v>456</v>
      </c>
      <c r="B277">
        <v>31047375</v>
      </c>
      <c r="C277">
        <v>16920513</v>
      </c>
      <c r="D277">
        <v>8624337</v>
      </c>
      <c r="E277">
        <v>4235585</v>
      </c>
      <c r="F277">
        <v>1918851</v>
      </c>
      <c r="G277">
        <v>2141740</v>
      </c>
      <c r="H277">
        <v>14126862</v>
      </c>
      <c r="I277">
        <v>620384</v>
      </c>
      <c r="J277">
        <v>207248</v>
      </c>
      <c r="K277">
        <v>83188</v>
      </c>
      <c r="L277">
        <v>493518</v>
      </c>
      <c r="M277">
        <v>18561</v>
      </c>
      <c r="N277">
        <v>182853</v>
      </c>
      <c r="O277">
        <v>112897</v>
      </c>
      <c r="P277">
        <v>32639</v>
      </c>
      <c r="Q277">
        <v>10880</v>
      </c>
      <c r="R277">
        <v>22838</v>
      </c>
      <c r="S277">
        <v>3599</v>
      </c>
      <c r="T277">
        <v>82455</v>
      </c>
      <c r="U277">
        <v>44547</v>
      </c>
      <c r="V277">
        <v>37908</v>
      </c>
      <c r="W277">
        <v>170774</v>
      </c>
      <c r="X277">
        <v>1146896</v>
      </c>
      <c r="Y277">
        <v>4354505</v>
      </c>
      <c r="Z277">
        <v>624</v>
      </c>
      <c r="AA277">
        <v>189348</v>
      </c>
      <c r="AB277">
        <v>2443148</v>
      </c>
      <c r="AC277">
        <v>4133360</v>
      </c>
      <c r="AD277">
        <v>38561002</v>
      </c>
      <c r="AE277">
        <v>15873480</v>
      </c>
      <c r="AF277">
        <v>4771499</v>
      </c>
      <c r="AG277">
        <v>140086</v>
      </c>
      <c r="AH277">
        <v>536170</v>
      </c>
      <c r="AI277">
        <v>4095243</v>
      </c>
      <c r="AJ277">
        <v>2443495</v>
      </c>
      <c r="AK277">
        <v>703252</v>
      </c>
      <c r="AL277">
        <v>1033838</v>
      </c>
      <c r="AM277">
        <v>706405</v>
      </c>
      <c r="AN277">
        <v>409670</v>
      </c>
      <c r="AO277">
        <v>1831548</v>
      </c>
      <c r="AP277">
        <v>106315</v>
      </c>
      <c r="AQ277">
        <v>6310953</v>
      </c>
      <c r="AR277">
        <v>22687522</v>
      </c>
      <c r="AS277">
        <v>19609735</v>
      </c>
      <c r="AT277">
        <v>3077787</v>
      </c>
      <c r="AU277">
        <v>15173895</v>
      </c>
      <c r="AV277">
        <v>149.5167948969065</v>
      </c>
      <c r="AW277">
        <v>31.80159453600772</v>
      </c>
      <c r="AX277">
        <v>47.548724876348473</v>
      </c>
      <c r="AY277">
        <v>26611984</v>
      </c>
      <c r="AZ277">
        <v>12485122</v>
      </c>
      <c r="BA277">
        <v>4906697</v>
      </c>
      <c r="BB277">
        <v>3927459</v>
      </c>
      <c r="BC277">
        <v>1811687</v>
      </c>
      <c r="BD277">
        <v>1839279</v>
      </c>
      <c r="BE277">
        <v>10738504</v>
      </c>
      <c r="BF277">
        <v>84851</v>
      </c>
      <c r="BG277">
        <v>4309230</v>
      </c>
      <c r="BI277">
        <f t="shared" si="16"/>
        <v>19609735</v>
      </c>
      <c r="BJ277">
        <f t="shared" si="17"/>
        <v>13115406.208059188</v>
      </c>
      <c r="BK277">
        <f t="shared" si="18"/>
        <v>11196555.208059188</v>
      </c>
      <c r="BL277">
        <f t="shared" si="19"/>
        <v>1.7514078781914169</v>
      </c>
    </row>
    <row r="278" spans="1:64" x14ac:dyDescent="0.25">
      <c r="A278" s="3" t="s">
        <v>457</v>
      </c>
      <c r="B278">
        <v>31508350</v>
      </c>
      <c r="C278">
        <v>17413969</v>
      </c>
      <c r="D278">
        <v>9052675</v>
      </c>
      <c r="E278">
        <v>4263622</v>
      </c>
      <c r="F278">
        <v>1945947</v>
      </c>
      <c r="G278">
        <v>2151726</v>
      </c>
      <c r="H278">
        <v>14094381</v>
      </c>
      <c r="I278">
        <v>570333</v>
      </c>
      <c r="J278">
        <v>191683</v>
      </c>
      <c r="K278">
        <v>98696</v>
      </c>
      <c r="L278">
        <v>499451</v>
      </c>
      <c r="M278">
        <v>16334</v>
      </c>
      <c r="N278">
        <v>180393</v>
      </c>
      <c r="O278">
        <v>103353</v>
      </c>
      <c r="P278">
        <v>37330</v>
      </c>
      <c r="Q278">
        <v>12443</v>
      </c>
      <c r="R278">
        <v>21929</v>
      </c>
      <c r="S278">
        <v>5338</v>
      </c>
      <c r="T278">
        <v>86677</v>
      </c>
      <c r="U278">
        <v>48820</v>
      </c>
      <c r="V278">
        <v>37857</v>
      </c>
      <c r="W278">
        <v>186667</v>
      </c>
      <c r="X278">
        <v>1176561</v>
      </c>
      <c r="Y278">
        <v>4320402</v>
      </c>
      <c r="Z278">
        <v>574</v>
      </c>
      <c r="AA278">
        <v>188970</v>
      </c>
      <c r="AB278">
        <v>2563791</v>
      </c>
      <c r="AC278">
        <v>4013849</v>
      </c>
      <c r="AD278">
        <v>39292607</v>
      </c>
      <c r="AE278">
        <v>16150311</v>
      </c>
      <c r="AF278">
        <v>4847421</v>
      </c>
      <c r="AG278">
        <v>147246</v>
      </c>
      <c r="AH278">
        <v>540193</v>
      </c>
      <c r="AI278">
        <v>4159982</v>
      </c>
      <c r="AJ278">
        <v>2523303</v>
      </c>
      <c r="AK278">
        <v>724419</v>
      </c>
      <c r="AL278">
        <v>1076967</v>
      </c>
      <c r="AM278">
        <v>721917</v>
      </c>
      <c r="AN278">
        <v>411961</v>
      </c>
      <c r="AO278">
        <v>1857970</v>
      </c>
      <c r="AP278">
        <v>83694</v>
      </c>
      <c r="AQ278">
        <v>6425962</v>
      </c>
      <c r="AR278">
        <v>23142296</v>
      </c>
      <c r="AS278">
        <v>19968498</v>
      </c>
      <c r="AT278">
        <v>3173798</v>
      </c>
      <c r="AU278">
        <v>15358039</v>
      </c>
      <c r="AV278">
        <v>150.68522429084152</v>
      </c>
      <c r="AW278">
        <v>31.849578080165649</v>
      </c>
      <c r="AX278">
        <v>47.992608165784304</v>
      </c>
      <c r="AY278">
        <v>26678454</v>
      </c>
      <c r="AZ278">
        <v>12584073</v>
      </c>
      <c r="BA278">
        <v>4949867</v>
      </c>
      <c r="BB278">
        <v>3967402</v>
      </c>
      <c r="BC278">
        <v>1830465</v>
      </c>
      <c r="BD278">
        <v>1836339</v>
      </c>
      <c r="BE278">
        <v>10528143</v>
      </c>
      <c r="BF278">
        <v>85488</v>
      </c>
      <c r="BG278">
        <v>4357643</v>
      </c>
      <c r="BI278">
        <f t="shared" si="16"/>
        <v>19968498</v>
      </c>
      <c r="BJ278">
        <f t="shared" si="17"/>
        <v>13251795.651482243</v>
      </c>
      <c r="BK278">
        <f t="shared" si="18"/>
        <v>11305848.651482243</v>
      </c>
      <c r="BL278">
        <f t="shared" si="19"/>
        <v>1.7662095624623497</v>
      </c>
    </row>
    <row r="279" spans="1:64" x14ac:dyDescent="0.25">
      <c r="A279" s="3" t="s">
        <v>458</v>
      </c>
      <c r="B279">
        <v>32921280</v>
      </c>
      <c r="C279">
        <v>18104387</v>
      </c>
      <c r="D279">
        <v>9659533</v>
      </c>
      <c r="E279">
        <v>4294902</v>
      </c>
      <c r="F279">
        <v>1973816</v>
      </c>
      <c r="G279">
        <v>2176137</v>
      </c>
      <c r="H279">
        <v>14816893</v>
      </c>
      <c r="I279">
        <v>608338</v>
      </c>
      <c r="J279">
        <v>209659</v>
      </c>
      <c r="K279">
        <v>99460</v>
      </c>
      <c r="L279">
        <v>523947</v>
      </c>
      <c r="M279">
        <v>26188</v>
      </c>
      <c r="N279">
        <v>190288</v>
      </c>
      <c r="O279">
        <v>113827</v>
      </c>
      <c r="P279">
        <v>37376</v>
      </c>
      <c r="Q279">
        <v>12459</v>
      </c>
      <c r="R279">
        <v>21411</v>
      </c>
      <c r="S279">
        <v>5215</v>
      </c>
      <c r="T279">
        <v>85966</v>
      </c>
      <c r="U279">
        <v>48172</v>
      </c>
      <c r="V279">
        <v>37794</v>
      </c>
      <c r="W279">
        <v>173327</v>
      </c>
      <c r="X279">
        <v>1234370</v>
      </c>
      <c r="Y279">
        <v>4783382</v>
      </c>
      <c r="Z279">
        <v>563</v>
      </c>
      <c r="AA279">
        <v>198748</v>
      </c>
      <c r="AB279">
        <v>2614401</v>
      </c>
      <c r="AC279">
        <v>4068256</v>
      </c>
      <c r="AD279">
        <v>40909275</v>
      </c>
      <c r="AE279">
        <v>16501135</v>
      </c>
      <c r="AF279">
        <v>4987245</v>
      </c>
      <c r="AG279">
        <v>171169</v>
      </c>
      <c r="AH279">
        <v>536566</v>
      </c>
      <c r="AI279">
        <v>4279510</v>
      </c>
      <c r="AJ279">
        <v>2541703</v>
      </c>
      <c r="AK279">
        <v>736065</v>
      </c>
      <c r="AL279">
        <v>1067852</v>
      </c>
      <c r="AM279">
        <v>737786</v>
      </c>
      <c r="AN279">
        <v>416167</v>
      </c>
      <c r="AO279">
        <v>1923229</v>
      </c>
      <c r="AP279">
        <v>80643</v>
      </c>
      <c r="AQ279">
        <v>6552148</v>
      </c>
      <c r="AR279">
        <v>24408140</v>
      </c>
      <c r="AS279">
        <v>21053108</v>
      </c>
      <c r="AT279">
        <v>3355032</v>
      </c>
      <c r="AU279">
        <v>16420145</v>
      </c>
      <c r="AV279">
        <v>148.64753028820579</v>
      </c>
      <c r="AW279">
        <v>30.84605409475726</v>
      </c>
      <c r="AX279">
        <v>45.851897603220657</v>
      </c>
      <c r="AY279">
        <v>27551514</v>
      </c>
      <c r="AZ279">
        <v>12734621</v>
      </c>
      <c r="BA279">
        <v>5011993</v>
      </c>
      <c r="BB279">
        <v>4005757</v>
      </c>
      <c r="BC279">
        <v>1850870</v>
      </c>
      <c r="BD279">
        <v>1866001</v>
      </c>
      <c r="BE279">
        <v>11050379</v>
      </c>
      <c r="BF279">
        <v>86177</v>
      </c>
      <c r="BG279">
        <v>4410219</v>
      </c>
      <c r="BI279">
        <f t="shared" si="16"/>
        <v>21053108</v>
      </c>
      <c r="BJ279">
        <f t="shared" si="17"/>
        <v>14163106.483626811</v>
      </c>
      <c r="BK279">
        <f t="shared" si="18"/>
        <v>12189290.483626811</v>
      </c>
      <c r="BL279">
        <f t="shared" si="19"/>
        <v>1.7271807598874978</v>
      </c>
    </row>
    <row r="280" spans="1:64" x14ac:dyDescent="0.25">
      <c r="A280" s="3" t="s">
        <v>459</v>
      </c>
      <c r="B280">
        <v>33700812</v>
      </c>
      <c r="C280">
        <v>18258933</v>
      </c>
      <c r="D280">
        <v>9718829</v>
      </c>
      <c r="E280">
        <v>4321474</v>
      </c>
      <c r="F280">
        <v>2013748</v>
      </c>
      <c r="G280">
        <v>2204882</v>
      </c>
      <c r="H280">
        <v>15441879</v>
      </c>
      <c r="I280">
        <v>671058</v>
      </c>
      <c r="J280">
        <v>248237</v>
      </c>
      <c r="K280">
        <v>122171</v>
      </c>
      <c r="L280">
        <v>535492</v>
      </c>
      <c r="M280">
        <v>22643</v>
      </c>
      <c r="N280">
        <v>184184</v>
      </c>
      <c r="O280">
        <v>106504</v>
      </c>
      <c r="P280">
        <v>38822</v>
      </c>
      <c r="Q280">
        <v>12941</v>
      </c>
      <c r="R280">
        <v>21167</v>
      </c>
      <c r="S280">
        <v>4750</v>
      </c>
      <c r="T280">
        <v>88023</v>
      </c>
      <c r="U280">
        <v>49908</v>
      </c>
      <c r="V280">
        <v>38115</v>
      </c>
      <c r="W280">
        <v>168794</v>
      </c>
      <c r="X280">
        <v>1359761</v>
      </c>
      <c r="Y280">
        <v>5111076</v>
      </c>
      <c r="Z280">
        <v>596</v>
      </c>
      <c r="AA280">
        <v>209809</v>
      </c>
      <c r="AB280">
        <v>2616645</v>
      </c>
      <c r="AC280">
        <v>4103390</v>
      </c>
      <c r="AD280">
        <v>42952896</v>
      </c>
      <c r="AE280">
        <v>16675065</v>
      </c>
      <c r="AF280">
        <v>5021878</v>
      </c>
      <c r="AG280">
        <v>144511</v>
      </c>
      <c r="AH280">
        <v>535350</v>
      </c>
      <c r="AI280">
        <v>4342017</v>
      </c>
      <c r="AJ280">
        <v>2609302</v>
      </c>
      <c r="AK280">
        <v>778769</v>
      </c>
      <c r="AL280">
        <v>1086297</v>
      </c>
      <c r="AM280">
        <v>744236</v>
      </c>
      <c r="AN280">
        <v>418959</v>
      </c>
      <c r="AO280">
        <v>1931206</v>
      </c>
      <c r="AP280">
        <v>83191</v>
      </c>
      <c r="AQ280">
        <v>6610529</v>
      </c>
      <c r="AR280">
        <v>26277831</v>
      </c>
      <c r="AS280">
        <v>22574387</v>
      </c>
      <c r="AT280">
        <v>3703444</v>
      </c>
      <c r="AU280">
        <v>17025748</v>
      </c>
      <c r="AV280">
        <v>154.34171676716443</v>
      </c>
      <c r="AW280">
        <v>29.040373193494407</v>
      </c>
      <c r="AX280">
        <v>44.821410542430677</v>
      </c>
      <c r="AY280">
        <v>28295593</v>
      </c>
      <c r="AZ280">
        <v>12853714</v>
      </c>
      <c r="BA280">
        <v>5070211</v>
      </c>
      <c r="BB280">
        <v>4050950</v>
      </c>
      <c r="BC280">
        <v>1872693</v>
      </c>
      <c r="BD280">
        <v>1859860</v>
      </c>
      <c r="BE280">
        <v>11620528</v>
      </c>
      <c r="BF280">
        <v>86886</v>
      </c>
      <c r="BG280">
        <v>4464592</v>
      </c>
      <c r="BI280">
        <f t="shared" si="16"/>
        <v>22574387</v>
      </c>
      <c r="BJ280">
        <f t="shared" si="17"/>
        <v>14626238.111666908</v>
      </c>
      <c r="BK280">
        <f t="shared" si="18"/>
        <v>12612490.111666908</v>
      </c>
      <c r="BL280">
        <f t="shared" si="19"/>
        <v>1.789843781849078</v>
      </c>
    </row>
    <row r="281" spans="1:64" x14ac:dyDescent="0.25">
      <c r="A281" s="3" t="s">
        <v>460</v>
      </c>
      <c r="B281">
        <v>33805574</v>
      </c>
      <c r="C281">
        <v>18244809</v>
      </c>
      <c r="D281">
        <v>9585417</v>
      </c>
      <c r="E281">
        <v>4355120</v>
      </c>
      <c r="F281">
        <v>2044196</v>
      </c>
      <c r="G281">
        <v>2260076</v>
      </c>
      <c r="H281">
        <v>15560765</v>
      </c>
      <c r="I281">
        <v>617001</v>
      </c>
      <c r="J281">
        <v>191652</v>
      </c>
      <c r="K281">
        <v>108869</v>
      </c>
      <c r="L281">
        <v>521153</v>
      </c>
      <c r="M281">
        <v>23186</v>
      </c>
      <c r="N281">
        <v>194446</v>
      </c>
      <c r="O281">
        <v>116600</v>
      </c>
      <c r="P281">
        <v>38909</v>
      </c>
      <c r="Q281">
        <v>12970</v>
      </c>
      <c r="R281">
        <v>21332</v>
      </c>
      <c r="S281">
        <v>4635</v>
      </c>
      <c r="T281">
        <v>88615</v>
      </c>
      <c r="U281">
        <v>51403</v>
      </c>
      <c r="V281">
        <v>37212</v>
      </c>
      <c r="W281">
        <v>221842</v>
      </c>
      <c r="X281">
        <v>1386292</v>
      </c>
      <c r="Y281">
        <v>5161578</v>
      </c>
      <c r="Z281">
        <v>750</v>
      </c>
      <c r="AA281">
        <v>218919</v>
      </c>
      <c r="AB281">
        <v>2663828</v>
      </c>
      <c r="AC281">
        <v>4162634</v>
      </c>
      <c r="AD281">
        <v>43916244</v>
      </c>
      <c r="AE281">
        <v>16857513</v>
      </c>
      <c r="AF281">
        <v>5129469</v>
      </c>
      <c r="AG281">
        <v>180154</v>
      </c>
      <c r="AH281">
        <v>534907</v>
      </c>
      <c r="AI281">
        <v>4414408</v>
      </c>
      <c r="AJ281">
        <v>2640864</v>
      </c>
      <c r="AK281">
        <v>794720</v>
      </c>
      <c r="AL281">
        <v>1116057</v>
      </c>
      <c r="AM281">
        <v>730086</v>
      </c>
      <c r="AN281">
        <v>412449</v>
      </c>
      <c r="AO281">
        <v>1970827</v>
      </c>
      <c r="AP281">
        <v>98508</v>
      </c>
      <c r="AQ281">
        <v>6605396</v>
      </c>
      <c r="AR281">
        <v>27058731</v>
      </c>
      <c r="AS281">
        <v>23429070</v>
      </c>
      <c r="AT281">
        <v>3629661</v>
      </c>
      <c r="AU281">
        <v>16948061</v>
      </c>
      <c r="AV281">
        <v>159.65679396143972</v>
      </c>
      <c r="AW281">
        <v>28.716544415308753</v>
      </c>
      <c r="AX281">
        <v>45.847914149994807</v>
      </c>
      <c r="AY281">
        <v>28632491</v>
      </c>
      <c r="AZ281">
        <v>13071726</v>
      </c>
      <c r="BA281">
        <v>5137580</v>
      </c>
      <c r="BB281">
        <v>4098065</v>
      </c>
      <c r="BC281">
        <v>1895506</v>
      </c>
      <c r="BD281">
        <v>1940575</v>
      </c>
      <c r="BE281">
        <v>11774978</v>
      </c>
      <c r="BF281">
        <v>87635</v>
      </c>
      <c r="BG281">
        <v>4523522</v>
      </c>
      <c r="BI281">
        <f t="shared" si="16"/>
        <v>23429070</v>
      </c>
      <c r="BJ281">
        <f t="shared" si="17"/>
        <v>14674646.420407631</v>
      </c>
      <c r="BK281">
        <f t="shared" si="18"/>
        <v>12630450.420407631</v>
      </c>
      <c r="BL281">
        <f t="shared" si="19"/>
        <v>1.8549671009471298</v>
      </c>
    </row>
    <row r="282" spans="1:64" x14ac:dyDescent="0.25">
      <c r="A282" s="3" t="s">
        <v>461</v>
      </c>
      <c r="B282">
        <v>34793538</v>
      </c>
      <c r="C282">
        <v>18814065</v>
      </c>
      <c r="D282">
        <v>10058367</v>
      </c>
      <c r="E282">
        <v>4403202</v>
      </c>
      <c r="F282">
        <v>2063690</v>
      </c>
      <c r="G282">
        <v>2288806</v>
      </c>
      <c r="H282">
        <v>15979473</v>
      </c>
      <c r="I282">
        <v>678093</v>
      </c>
      <c r="J282">
        <v>167071</v>
      </c>
      <c r="K282">
        <v>128031</v>
      </c>
      <c r="L282">
        <v>511125</v>
      </c>
      <c r="M282">
        <v>27703</v>
      </c>
      <c r="N282">
        <v>185740</v>
      </c>
      <c r="O282">
        <v>105470</v>
      </c>
      <c r="P282">
        <v>40664</v>
      </c>
      <c r="Q282">
        <v>13555</v>
      </c>
      <c r="R282">
        <v>21358</v>
      </c>
      <c r="S282">
        <v>4693</v>
      </c>
      <c r="T282">
        <v>89672</v>
      </c>
      <c r="U282">
        <v>52066</v>
      </c>
      <c r="V282">
        <v>37606</v>
      </c>
      <c r="W282">
        <v>221701</v>
      </c>
      <c r="X282">
        <v>1460674</v>
      </c>
      <c r="Y282">
        <v>5406742</v>
      </c>
      <c r="Z282">
        <v>705</v>
      </c>
      <c r="AA282">
        <v>232131</v>
      </c>
      <c r="AB282">
        <v>2759445</v>
      </c>
      <c r="AC282">
        <v>4110640</v>
      </c>
      <c r="AD282">
        <v>45350784</v>
      </c>
      <c r="AE282">
        <v>17015314</v>
      </c>
      <c r="AF282">
        <v>5225930</v>
      </c>
      <c r="AG282">
        <v>185778</v>
      </c>
      <c r="AH282">
        <v>534601</v>
      </c>
      <c r="AI282">
        <v>4505551</v>
      </c>
      <c r="AJ282">
        <v>2660372</v>
      </c>
      <c r="AK282">
        <v>828739</v>
      </c>
      <c r="AL282">
        <v>1104232</v>
      </c>
      <c r="AM282">
        <v>727401</v>
      </c>
      <c r="AN282">
        <v>425790</v>
      </c>
      <c r="AO282">
        <v>2016708</v>
      </c>
      <c r="AP282">
        <v>84810</v>
      </c>
      <c r="AQ282">
        <v>6601704</v>
      </c>
      <c r="AR282">
        <v>28335470</v>
      </c>
      <c r="AS282">
        <v>24503399</v>
      </c>
      <c r="AT282">
        <v>3832071</v>
      </c>
      <c r="AU282">
        <v>17778224</v>
      </c>
      <c r="AV282">
        <v>159.38302003570249</v>
      </c>
      <c r="AW282">
        <v>27.831907749222953</v>
      </c>
      <c r="AX282">
        <v>44.35933510426225</v>
      </c>
      <c r="AY282">
        <v>29203069</v>
      </c>
      <c r="AZ282">
        <v>13223596</v>
      </c>
      <c r="BA282">
        <v>5205687</v>
      </c>
      <c r="BB282">
        <v>4150996</v>
      </c>
      <c r="BC282">
        <v>1920930</v>
      </c>
      <c r="BD282">
        <v>1945983</v>
      </c>
      <c r="BE282">
        <v>12187755</v>
      </c>
      <c r="BF282">
        <v>88455</v>
      </c>
      <c r="BG282">
        <v>4587071</v>
      </c>
      <c r="BI282">
        <f t="shared" si="16"/>
        <v>24503399</v>
      </c>
      <c r="BJ282">
        <f t="shared" si="17"/>
        <v>15373908.082875537</v>
      </c>
      <c r="BK282">
        <f t="shared" si="18"/>
        <v>13310218.082875537</v>
      </c>
      <c r="BL282">
        <f t="shared" si="19"/>
        <v>1.8409464704057119</v>
      </c>
    </row>
    <row r="283" spans="1:64" x14ac:dyDescent="0.25">
      <c r="A283" s="3" t="s">
        <v>462</v>
      </c>
      <c r="B283">
        <v>35080734</v>
      </c>
      <c r="C283">
        <v>19136033</v>
      </c>
      <c r="D283">
        <v>10302586</v>
      </c>
      <c r="E283">
        <v>4449254</v>
      </c>
      <c r="F283">
        <v>2091213</v>
      </c>
      <c r="G283">
        <v>2292980</v>
      </c>
      <c r="H283">
        <v>15944701</v>
      </c>
      <c r="I283">
        <v>709399</v>
      </c>
      <c r="J283">
        <v>150745</v>
      </c>
      <c r="K283">
        <v>118642</v>
      </c>
      <c r="L283">
        <v>523187</v>
      </c>
      <c r="M283">
        <v>41545</v>
      </c>
      <c r="N283">
        <v>184136</v>
      </c>
      <c r="O283">
        <v>103087</v>
      </c>
      <c r="P283">
        <v>41380</v>
      </c>
      <c r="Q283">
        <v>13793</v>
      </c>
      <c r="R283">
        <v>21333</v>
      </c>
      <c r="S283">
        <v>4543</v>
      </c>
      <c r="T283">
        <v>90045</v>
      </c>
      <c r="U283">
        <v>52084</v>
      </c>
      <c r="V283">
        <v>37961</v>
      </c>
      <c r="W283">
        <v>228170</v>
      </c>
      <c r="X283">
        <v>1479025</v>
      </c>
      <c r="Y283">
        <v>5178434</v>
      </c>
      <c r="Z283">
        <v>698</v>
      </c>
      <c r="AA283">
        <v>234548</v>
      </c>
      <c r="AB283">
        <v>2763319</v>
      </c>
      <c r="AC283">
        <v>4242808</v>
      </c>
      <c r="AD283">
        <v>45539994</v>
      </c>
      <c r="AE283">
        <v>17354902</v>
      </c>
      <c r="AF283">
        <v>5297286</v>
      </c>
      <c r="AG283">
        <v>207060</v>
      </c>
      <c r="AH283">
        <v>532606</v>
      </c>
      <c r="AI283">
        <v>4557620</v>
      </c>
      <c r="AJ283">
        <v>2709489</v>
      </c>
      <c r="AK283">
        <v>839262</v>
      </c>
      <c r="AL283">
        <v>1144531</v>
      </c>
      <c r="AM283">
        <v>725696</v>
      </c>
      <c r="AN283">
        <v>465868</v>
      </c>
      <c r="AO283">
        <v>2081998</v>
      </c>
      <c r="AP283">
        <v>104861</v>
      </c>
      <c r="AQ283">
        <v>6695400</v>
      </c>
      <c r="AR283">
        <v>28185092</v>
      </c>
      <c r="AS283">
        <v>24312313</v>
      </c>
      <c r="AT283">
        <v>3872779</v>
      </c>
      <c r="AU283">
        <v>17725832</v>
      </c>
      <c r="AV283">
        <v>159.00575167601778</v>
      </c>
      <c r="AW283">
        <v>28.407837991991713</v>
      </c>
      <c r="AX283">
        <v>45.170096334071765</v>
      </c>
      <c r="AY283">
        <v>29338089</v>
      </c>
      <c r="AZ283">
        <v>13393388</v>
      </c>
      <c r="BA283">
        <v>5275116</v>
      </c>
      <c r="BB283">
        <v>4208302</v>
      </c>
      <c r="BC283">
        <v>1947579</v>
      </c>
      <c r="BD283">
        <v>1962391</v>
      </c>
      <c r="BE283">
        <v>11983187</v>
      </c>
      <c r="BF283">
        <v>89341</v>
      </c>
      <c r="BG283">
        <v>4650958</v>
      </c>
      <c r="BI283">
        <f t="shared" si="16"/>
        <v>24312313</v>
      </c>
      <c r="BJ283">
        <f t="shared" si="17"/>
        <v>15290209.784069674</v>
      </c>
      <c r="BK283">
        <f t="shared" si="18"/>
        <v>13198996.784069674</v>
      </c>
      <c r="BL283">
        <f t="shared" si="19"/>
        <v>1.8419818867857725</v>
      </c>
    </row>
    <row r="284" spans="1:64" x14ac:dyDescent="0.25">
      <c r="A284" s="3" t="s">
        <v>463</v>
      </c>
      <c r="B284">
        <v>35596599</v>
      </c>
      <c r="C284">
        <v>19536531</v>
      </c>
      <c r="D284">
        <v>10663217</v>
      </c>
      <c r="E284">
        <v>4497223</v>
      </c>
      <c r="F284">
        <v>2116253</v>
      </c>
      <c r="G284">
        <v>2259838</v>
      </c>
      <c r="H284">
        <v>16060068</v>
      </c>
      <c r="I284">
        <v>790778</v>
      </c>
      <c r="J284">
        <v>160676</v>
      </c>
      <c r="K284">
        <v>112862</v>
      </c>
      <c r="L284">
        <v>557351</v>
      </c>
      <c r="M284">
        <v>50432</v>
      </c>
      <c r="N284">
        <v>213614</v>
      </c>
      <c r="O284">
        <v>131589</v>
      </c>
      <c r="P284">
        <v>41679</v>
      </c>
      <c r="Q284">
        <v>13893</v>
      </c>
      <c r="R284">
        <v>21223</v>
      </c>
      <c r="S284">
        <v>5230</v>
      </c>
      <c r="T284">
        <v>92146</v>
      </c>
      <c r="U284">
        <v>54461</v>
      </c>
      <c r="V284">
        <v>37685</v>
      </c>
      <c r="W284">
        <v>218088</v>
      </c>
      <c r="X284">
        <v>1553751</v>
      </c>
      <c r="Y284">
        <v>5072306</v>
      </c>
      <c r="Z284">
        <v>728</v>
      </c>
      <c r="AA284">
        <v>242444</v>
      </c>
      <c r="AB284">
        <v>2720773</v>
      </c>
      <c r="AC284">
        <v>4274119</v>
      </c>
      <c r="AD284">
        <v>47182462</v>
      </c>
      <c r="AE284">
        <v>17803823</v>
      </c>
      <c r="AF284">
        <v>5372715</v>
      </c>
      <c r="AG284">
        <v>182012</v>
      </c>
      <c r="AH284">
        <v>535408</v>
      </c>
      <c r="AI284">
        <v>4655295</v>
      </c>
      <c r="AJ284">
        <v>2801622</v>
      </c>
      <c r="AK284">
        <v>886619</v>
      </c>
      <c r="AL284">
        <v>1168598</v>
      </c>
      <c r="AM284">
        <v>746405</v>
      </c>
      <c r="AN284">
        <v>465888</v>
      </c>
      <c r="AO284">
        <v>2079753</v>
      </c>
      <c r="AP284">
        <v>95409</v>
      </c>
      <c r="AQ284">
        <v>6988436</v>
      </c>
      <c r="AR284">
        <v>29378639</v>
      </c>
      <c r="AS284">
        <v>25298801</v>
      </c>
      <c r="AT284">
        <v>4079838</v>
      </c>
      <c r="AU284">
        <v>17792775</v>
      </c>
      <c r="AV284">
        <v>165.1155524713235</v>
      </c>
      <c r="AW284">
        <v>27.824083279965659</v>
      </c>
      <c r="AX284">
        <v>45.941888827796447</v>
      </c>
      <c r="AY284">
        <v>29587488</v>
      </c>
      <c r="AZ284">
        <v>13527420</v>
      </c>
      <c r="BA284">
        <v>5340569</v>
      </c>
      <c r="BB284">
        <v>4261386</v>
      </c>
      <c r="BC284">
        <v>1974781</v>
      </c>
      <c r="BD284">
        <v>1950684</v>
      </c>
      <c r="BE284">
        <v>11783665</v>
      </c>
      <c r="BF284">
        <v>90301</v>
      </c>
      <c r="BG284">
        <v>4715078</v>
      </c>
      <c r="BI284">
        <f t="shared" si="16"/>
        <v>25298801</v>
      </c>
      <c r="BJ284">
        <f t="shared" si="17"/>
        <v>15321876.480650591</v>
      </c>
      <c r="BK284">
        <f t="shared" si="18"/>
        <v>13205623.480650591</v>
      </c>
      <c r="BL284">
        <f t="shared" si="19"/>
        <v>1.9157596789783395</v>
      </c>
    </row>
    <row r="285" spans="1:64" x14ac:dyDescent="0.25">
      <c r="A285" s="3" t="s">
        <v>464</v>
      </c>
      <c r="B285">
        <v>36365494</v>
      </c>
      <c r="C285">
        <v>20041069</v>
      </c>
      <c r="D285">
        <v>11098080</v>
      </c>
      <c r="E285">
        <v>4536068</v>
      </c>
      <c r="F285">
        <v>2155549</v>
      </c>
      <c r="G285">
        <v>2251371</v>
      </c>
      <c r="H285">
        <v>16324425</v>
      </c>
      <c r="I285">
        <v>741945</v>
      </c>
      <c r="J285">
        <v>140012</v>
      </c>
      <c r="K285">
        <v>85895</v>
      </c>
      <c r="L285">
        <v>542656</v>
      </c>
      <c r="M285">
        <v>49903</v>
      </c>
      <c r="N285">
        <v>202556</v>
      </c>
      <c r="O285">
        <v>128850</v>
      </c>
      <c r="P285">
        <v>34613</v>
      </c>
      <c r="Q285">
        <v>11538</v>
      </c>
      <c r="R285">
        <v>21601</v>
      </c>
      <c r="S285">
        <v>5954</v>
      </c>
      <c r="T285">
        <v>97056</v>
      </c>
      <c r="U285">
        <v>60455</v>
      </c>
      <c r="V285">
        <v>36601</v>
      </c>
      <c r="W285">
        <v>219992</v>
      </c>
      <c r="X285">
        <v>1549779</v>
      </c>
      <c r="Y285">
        <v>5226732</v>
      </c>
      <c r="Z285">
        <v>806</v>
      </c>
      <c r="AA285">
        <v>250370</v>
      </c>
      <c r="AB285">
        <v>2696350</v>
      </c>
      <c r="AC285">
        <v>4520373</v>
      </c>
      <c r="AD285">
        <v>47822565</v>
      </c>
      <c r="AE285">
        <v>18086689</v>
      </c>
      <c r="AF285">
        <v>5501562</v>
      </c>
      <c r="AG285">
        <v>188286</v>
      </c>
      <c r="AH285">
        <v>541406</v>
      </c>
      <c r="AI285">
        <v>4771870</v>
      </c>
      <c r="AJ285">
        <v>2859635</v>
      </c>
      <c r="AK285">
        <v>910297</v>
      </c>
      <c r="AL285">
        <v>1188761</v>
      </c>
      <c r="AM285">
        <v>760578</v>
      </c>
      <c r="AN285">
        <v>496996</v>
      </c>
      <c r="AO285">
        <v>2033302</v>
      </c>
      <c r="AP285">
        <v>110474</v>
      </c>
      <c r="AQ285">
        <v>7084720</v>
      </c>
      <c r="AR285">
        <v>29735876</v>
      </c>
      <c r="AS285">
        <v>25472649</v>
      </c>
      <c r="AT285">
        <v>4263227</v>
      </c>
      <c r="AU285">
        <v>18278804</v>
      </c>
      <c r="AV285">
        <v>162.6795467685115</v>
      </c>
      <c r="AW285">
        <v>28.11821423911455</v>
      </c>
      <c r="AX285">
        <v>45.742583483590607</v>
      </c>
      <c r="AY285">
        <v>30050231</v>
      </c>
      <c r="AZ285">
        <v>13725806</v>
      </c>
      <c r="BA285">
        <v>5403627</v>
      </c>
      <c r="BB285">
        <v>4313115</v>
      </c>
      <c r="BC285">
        <v>1999237</v>
      </c>
      <c r="BD285">
        <v>2009827</v>
      </c>
      <c r="BE285">
        <v>11963542</v>
      </c>
      <c r="BF285">
        <v>91317</v>
      </c>
      <c r="BG285">
        <v>4775368</v>
      </c>
      <c r="BI285">
        <f t="shared" si="16"/>
        <v>25472649</v>
      </c>
      <c r="BJ285">
        <f t="shared" si="17"/>
        <v>15658175.539575897</v>
      </c>
      <c r="BK285">
        <f t="shared" si="18"/>
        <v>13502626.539575897</v>
      </c>
      <c r="BL285">
        <f t="shared" si="19"/>
        <v>1.8864958551093918</v>
      </c>
    </row>
    <row r="286" spans="1:64" x14ac:dyDescent="0.25">
      <c r="A286" s="3" t="s">
        <v>465</v>
      </c>
      <c r="B286">
        <v>37127117</v>
      </c>
      <c r="C286">
        <v>20383566</v>
      </c>
      <c r="D286">
        <v>11344171</v>
      </c>
      <c r="E286">
        <v>4567903</v>
      </c>
      <c r="F286">
        <v>2180406</v>
      </c>
      <c r="G286">
        <v>2291086</v>
      </c>
      <c r="H286">
        <v>16743551</v>
      </c>
      <c r="I286">
        <v>731164</v>
      </c>
      <c r="J286">
        <v>148328</v>
      </c>
      <c r="K286">
        <v>97445</v>
      </c>
      <c r="L286">
        <v>539736</v>
      </c>
      <c r="M286">
        <v>54099</v>
      </c>
      <c r="N286">
        <v>197797</v>
      </c>
      <c r="O286">
        <v>128522</v>
      </c>
      <c r="P286">
        <v>32123</v>
      </c>
      <c r="Q286">
        <v>10708</v>
      </c>
      <c r="R286">
        <v>21608</v>
      </c>
      <c r="S286">
        <v>4836</v>
      </c>
      <c r="T286">
        <v>104725</v>
      </c>
      <c r="U286">
        <v>66686</v>
      </c>
      <c r="V286">
        <v>38039</v>
      </c>
      <c r="W286">
        <v>219448</v>
      </c>
      <c r="X286">
        <v>1535465</v>
      </c>
      <c r="Y286">
        <v>5270905</v>
      </c>
      <c r="Z286">
        <v>772</v>
      </c>
      <c r="AA286">
        <v>252566</v>
      </c>
      <c r="AB286">
        <v>2781433</v>
      </c>
      <c r="AC286">
        <v>4809668</v>
      </c>
      <c r="AD286">
        <v>48060977</v>
      </c>
      <c r="AE286">
        <v>18609903</v>
      </c>
      <c r="AF286">
        <v>5668346</v>
      </c>
      <c r="AG286">
        <v>177555</v>
      </c>
      <c r="AH286">
        <v>549957</v>
      </c>
      <c r="AI286">
        <v>4940834</v>
      </c>
      <c r="AJ286">
        <v>2921516</v>
      </c>
      <c r="AK286">
        <v>948922</v>
      </c>
      <c r="AL286">
        <v>1183542</v>
      </c>
      <c r="AM286">
        <v>789052</v>
      </c>
      <c r="AN286">
        <v>512275</v>
      </c>
      <c r="AO286">
        <v>2079893</v>
      </c>
      <c r="AP286">
        <v>101473</v>
      </c>
      <c r="AQ286">
        <v>7326400</v>
      </c>
      <c r="AR286">
        <v>29451074</v>
      </c>
      <c r="AS286">
        <v>25166796</v>
      </c>
      <c r="AT286">
        <v>4284278</v>
      </c>
      <c r="AU286">
        <v>18517213</v>
      </c>
      <c r="AV286">
        <v>159.04700857747761</v>
      </c>
      <c r="AW286">
        <v>29.1665482369405</v>
      </c>
      <c r="AX286">
        <v>46.388522476160915</v>
      </c>
      <c r="AY286">
        <v>30603027</v>
      </c>
      <c r="AZ286">
        <v>13859476</v>
      </c>
      <c r="BA286">
        <v>5461201</v>
      </c>
      <c r="BB286">
        <v>4362497</v>
      </c>
      <c r="BC286">
        <v>2022369</v>
      </c>
      <c r="BD286">
        <v>2013409</v>
      </c>
      <c r="BE286">
        <v>11993124</v>
      </c>
      <c r="BF286">
        <v>92404</v>
      </c>
      <c r="BG286">
        <v>4834054</v>
      </c>
      <c r="BI286">
        <f t="shared" si="16"/>
        <v>25166796</v>
      </c>
      <c r="BJ286">
        <f t="shared" si="17"/>
        <v>15823495.345868347</v>
      </c>
      <c r="BK286">
        <f t="shared" si="18"/>
        <v>13643089.345868347</v>
      </c>
      <c r="BL286">
        <f t="shared" si="19"/>
        <v>1.8446552215551879</v>
      </c>
    </row>
    <row r="287" spans="1:64" x14ac:dyDescent="0.25">
      <c r="A287" s="3" t="s">
        <v>466</v>
      </c>
      <c r="B287">
        <v>37011794</v>
      </c>
      <c r="C287">
        <v>20433374</v>
      </c>
      <c r="D287">
        <v>11371115</v>
      </c>
      <c r="E287">
        <v>4590101</v>
      </c>
      <c r="F287">
        <v>2188701</v>
      </c>
      <c r="G287">
        <v>2283456</v>
      </c>
      <c r="H287">
        <v>16578420</v>
      </c>
      <c r="I287">
        <v>803199</v>
      </c>
      <c r="J287">
        <v>154289</v>
      </c>
      <c r="K287">
        <v>93866</v>
      </c>
      <c r="L287">
        <v>550128</v>
      </c>
      <c r="M287">
        <v>61040</v>
      </c>
      <c r="N287">
        <v>204630</v>
      </c>
      <c r="O287">
        <v>135588</v>
      </c>
      <c r="P287">
        <v>31503</v>
      </c>
      <c r="Q287">
        <v>10501</v>
      </c>
      <c r="R287">
        <v>21917</v>
      </c>
      <c r="S287">
        <v>5121</v>
      </c>
      <c r="T287">
        <v>111368</v>
      </c>
      <c r="U287">
        <v>73106</v>
      </c>
      <c r="V287">
        <v>38262</v>
      </c>
      <c r="W287">
        <v>189632</v>
      </c>
      <c r="X287">
        <v>1418991</v>
      </c>
      <c r="Y287">
        <v>4819112</v>
      </c>
      <c r="Z287">
        <v>777</v>
      </c>
      <c r="AA287">
        <v>239211</v>
      </c>
      <c r="AB287">
        <v>2796095</v>
      </c>
      <c r="AC287">
        <v>5136082</v>
      </c>
      <c r="AD287">
        <v>46428381</v>
      </c>
      <c r="AE287">
        <v>19145246</v>
      </c>
      <c r="AF287">
        <v>5788441</v>
      </c>
      <c r="AG287">
        <v>201257</v>
      </c>
      <c r="AH287">
        <v>551438</v>
      </c>
      <c r="AI287">
        <v>5035746</v>
      </c>
      <c r="AJ287">
        <v>2905313</v>
      </c>
      <c r="AK287">
        <v>945593</v>
      </c>
      <c r="AL287">
        <v>1155473</v>
      </c>
      <c r="AM287">
        <v>804246</v>
      </c>
      <c r="AN287">
        <v>505805</v>
      </c>
      <c r="AO287">
        <v>2117063</v>
      </c>
      <c r="AP287">
        <v>93886</v>
      </c>
      <c r="AQ287">
        <v>7734739</v>
      </c>
      <c r="AR287">
        <v>27283135</v>
      </c>
      <c r="AS287">
        <v>23262045</v>
      </c>
      <c r="AT287">
        <v>4021090</v>
      </c>
      <c r="AU287">
        <v>17866547</v>
      </c>
      <c r="AV287">
        <v>152.70513442354772</v>
      </c>
      <c r="AW287">
        <v>31.864936202527367</v>
      </c>
      <c r="AX287">
        <v>48.659393662047151</v>
      </c>
      <c r="AY287">
        <v>30568893</v>
      </c>
      <c r="AZ287">
        <v>13990473</v>
      </c>
      <c r="BA287">
        <v>5526050</v>
      </c>
      <c r="BB287">
        <v>4411787</v>
      </c>
      <c r="BC287">
        <v>2045916</v>
      </c>
      <c r="BD287">
        <v>2006720</v>
      </c>
      <c r="BE287">
        <v>11423647</v>
      </c>
      <c r="BF287">
        <v>93578</v>
      </c>
      <c r="BG287">
        <v>4888753</v>
      </c>
      <c r="BI287">
        <f t="shared" si="16"/>
        <v>23262045</v>
      </c>
      <c r="BJ287">
        <f t="shared" si="17"/>
        <v>15233309.009427061</v>
      </c>
      <c r="BK287">
        <f t="shared" si="18"/>
        <v>13044608.009427061</v>
      </c>
      <c r="BL287">
        <f t="shared" si="19"/>
        <v>1.7832689938393713</v>
      </c>
    </row>
    <row r="288" spans="1:64" x14ac:dyDescent="0.25">
      <c r="A288" s="3" t="s">
        <v>467</v>
      </c>
      <c r="B288">
        <v>37121313</v>
      </c>
      <c r="C288">
        <v>20384632</v>
      </c>
      <c r="D288">
        <v>11313948</v>
      </c>
      <c r="E288">
        <v>4615911</v>
      </c>
      <c r="F288">
        <v>2184292</v>
      </c>
      <c r="G288">
        <v>2270481</v>
      </c>
      <c r="H288">
        <v>16736681</v>
      </c>
      <c r="I288">
        <v>837876</v>
      </c>
      <c r="J288">
        <v>171575</v>
      </c>
      <c r="K288">
        <v>93857</v>
      </c>
      <c r="L288">
        <v>576361</v>
      </c>
      <c r="M288">
        <v>64591</v>
      </c>
      <c r="N288">
        <v>216373</v>
      </c>
      <c r="O288">
        <v>139396</v>
      </c>
      <c r="P288">
        <v>37425</v>
      </c>
      <c r="Q288">
        <v>12475</v>
      </c>
      <c r="R288">
        <v>22267</v>
      </c>
      <c r="S288">
        <v>4810</v>
      </c>
      <c r="T288">
        <v>115178</v>
      </c>
      <c r="U288">
        <v>78086</v>
      </c>
      <c r="V288">
        <v>37092</v>
      </c>
      <c r="W288">
        <v>211134</v>
      </c>
      <c r="X288">
        <v>1499935</v>
      </c>
      <c r="Y288">
        <v>4969661</v>
      </c>
      <c r="Z288">
        <v>806</v>
      </c>
      <c r="AA288">
        <v>248200</v>
      </c>
      <c r="AB288">
        <v>2754199</v>
      </c>
      <c r="AC288">
        <v>4976935</v>
      </c>
      <c r="AD288">
        <v>47869838</v>
      </c>
      <c r="AE288">
        <v>19268881</v>
      </c>
      <c r="AF288">
        <v>5817416</v>
      </c>
      <c r="AG288">
        <v>179017</v>
      </c>
      <c r="AH288">
        <v>549235</v>
      </c>
      <c r="AI288">
        <v>5089164</v>
      </c>
      <c r="AJ288">
        <v>2964938</v>
      </c>
      <c r="AK288">
        <v>985215</v>
      </c>
      <c r="AL288">
        <v>1131250</v>
      </c>
      <c r="AM288">
        <v>848473</v>
      </c>
      <c r="AN288">
        <v>507867</v>
      </c>
      <c r="AO288">
        <v>2104094</v>
      </c>
      <c r="AP288">
        <v>74206</v>
      </c>
      <c r="AQ288">
        <v>7800360</v>
      </c>
      <c r="AR288">
        <v>28600957</v>
      </c>
      <c r="AS288">
        <v>24323292</v>
      </c>
      <c r="AT288">
        <v>4277665</v>
      </c>
      <c r="AU288">
        <v>17852432</v>
      </c>
      <c r="AV288">
        <v>160.2076206255519</v>
      </c>
      <c r="AW288">
        <v>30.706502626095407</v>
      </c>
      <c r="AX288">
        <v>49.194157234590065</v>
      </c>
      <c r="AY288">
        <v>30858012</v>
      </c>
      <c r="AZ288">
        <v>14121331</v>
      </c>
      <c r="BA288">
        <v>5585296</v>
      </c>
      <c r="BB288">
        <v>4456755</v>
      </c>
      <c r="BC288">
        <v>2071528</v>
      </c>
      <c r="BD288">
        <v>2007752</v>
      </c>
      <c r="BE288">
        <v>11589131</v>
      </c>
      <c r="BF288">
        <v>94803</v>
      </c>
      <c r="BG288">
        <v>4939473</v>
      </c>
      <c r="BI288">
        <f t="shared" si="16"/>
        <v>24323292</v>
      </c>
      <c r="BJ288">
        <f t="shared" si="17"/>
        <v>15182356.435372101</v>
      </c>
      <c r="BK288">
        <f t="shared" si="18"/>
        <v>12998064.435372101</v>
      </c>
      <c r="BL288">
        <f t="shared" si="19"/>
        <v>1.8713010787827877</v>
      </c>
    </row>
    <row r="289" spans="1:64" x14ac:dyDescent="0.25">
      <c r="A289" s="3" t="s">
        <v>468</v>
      </c>
      <c r="B289">
        <v>36987847</v>
      </c>
      <c r="C289">
        <v>20244354</v>
      </c>
      <c r="D289">
        <v>11131557</v>
      </c>
      <c r="E289">
        <v>4644364</v>
      </c>
      <c r="F289">
        <v>2194073</v>
      </c>
      <c r="G289">
        <v>2274360</v>
      </c>
      <c r="H289">
        <v>16743493</v>
      </c>
      <c r="I289">
        <v>756825</v>
      </c>
      <c r="J289">
        <v>178547</v>
      </c>
      <c r="K289">
        <v>76374</v>
      </c>
      <c r="L289">
        <v>551850</v>
      </c>
      <c r="M289">
        <v>56522</v>
      </c>
      <c r="N289">
        <v>226246</v>
      </c>
      <c r="O289">
        <v>138410</v>
      </c>
      <c r="P289">
        <v>45979</v>
      </c>
      <c r="Q289">
        <v>15326</v>
      </c>
      <c r="R289">
        <v>21866</v>
      </c>
      <c r="S289">
        <v>4665</v>
      </c>
      <c r="T289">
        <v>106884</v>
      </c>
      <c r="U289">
        <v>71180</v>
      </c>
      <c r="V289">
        <v>35704</v>
      </c>
      <c r="W289">
        <v>196681</v>
      </c>
      <c r="X289">
        <v>1527627</v>
      </c>
      <c r="Y289">
        <v>5009201</v>
      </c>
      <c r="Z289">
        <v>898</v>
      </c>
      <c r="AA289">
        <v>247352</v>
      </c>
      <c r="AB289">
        <v>2766030</v>
      </c>
      <c r="AC289">
        <v>5042456</v>
      </c>
      <c r="AD289">
        <v>48456988</v>
      </c>
      <c r="AE289">
        <v>19378840</v>
      </c>
      <c r="AF289">
        <v>5964462</v>
      </c>
      <c r="AG289">
        <v>184673</v>
      </c>
      <c r="AH289">
        <v>553127</v>
      </c>
      <c r="AI289">
        <v>5226662</v>
      </c>
      <c r="AJ289">
        <v>3008331</v>
      </c>
      <c r="AK289">
        <v>1015309</v>
      </c>
      <c r="AL289">
        <v>1155563</v>
      </c>
      <c r="AM289">
        <v>837459</v>
      </c>
      <c r="AN289">
        <v>494452</v>
      </c>
      <c r="AO289">
        <v>2083400</v>
      </c>
      <c r="AP289">
        <v>79163</v>
      </c>
      <c r="AQ289">
        <v>7749032</v>
      </c>
      <c r="AR289">
        <v>29078148</v>
      </c>
      <c r="AS289">
        <v>24738081</v>
      </c>
      <c r="AT289">
        <v>4340067</v>
      </c>
      <c r="AU289">
        <v>17609007</v>
      </c>
      <c r="AV289">
        <v>165.13224246074719</v>
      </c>
      <c r="AW289">
        <v>30.857513346448339</v>
      </c>
      <c r="AX289">
        <v>50.95570375661449</v>
      </c>
      <c r="AY289">
        <v>31048995</v>
      </c>
      <c r="AZ289">
        <v>14305502</v>
      </c>
      <c r="BA289">
        <v>5660449</v>
      </c>
      <c r="BB289">
        <v>4499024</v>
      </c>
      <c r="BC289">
        <v>2099922</v>
      </c>
      <c r="BD289">
        <v>2046107</v>
      </c>
      <c r="BE289">
        <v>11670155</v>
      </c>
      <c r="BF289">
        <v>96110</v>
      </c>
      <c r="BG289">
        <v>4986066</v>
      </c>
      <c r="BI289">
        <f t="shared" si="16"/>
        <v>24738081</v>
      </c>
      <c r="BJ289">
        <f t="shared" si="17"/>
        <v>14980769.734220967</v>
      </c>
      <c r="BK289">
        <f t="shared" si="18"/>
        <v>12786696.734220967</v>
      </c>
      <c r="BL289">
        <f t="shared" si="19"/>
        <v>1.9346733182303142</v>
      </c>
    </row>
    <row r="290" spans="1:64" x14ac:dyDescent="0.25">
      <c r="A290" s="3" t="s">
        <v>469</v>
      </c>
      <c r="B290">
        <v>37887700</v>
      </c>
      <c r="C290">
        <v>20797645</v>
      </c>
      <c r="D290">
        <v>11566269</v>
      </c>
      <c r="E290">
        <v>4670172</v>
      </c>
      <c r="F290">
        <v>2241207</v>
      </c>
      <c r="G290">
        <v>2319997</v>
      </c>
      <c r="H290">
        <v>17090055</v>
      </c>
      <c r="I290">
        <v>827123</v>
      </c>
      <c r="J290">
        <v>155667</v>
      </c>
      <c r="K290">
        <v>89387</v>
      </c>
      <c r="L290">
        <v>513195</v>
      </c>
      <c r="M290">
        <v>54066</v>
      </c>
      <c r="N290">
        <v>221736</v>
      </c>
      <c r="O290">
        <v>147987</v>
      </c>
      <c r="P290">
        <v>35391</v>
      </c>
      <c r="Q290">
        <v>11797</v>
      </c>
      <c r="R290">
        <v>21764</v>
      </c>
      <c r="S290">
        <v>4797</v>
      </c>
      <c r="T290">
        <v>102970</v>
      </c>
      <c r="U290">
        <v>66598</v>
      </c>
      <c r="V290">
        <v>36372</v>
      </c>
      <c r="W290">
        <v>186884</v>
      </c>
      <c r="X290">
        <v>1573044</v>
      </c>
      <c r="Y290">
        <v>4972478</v>
      </c>
      <c r="Z290">
        <v>932</v>
      </c>
      <c r="AA290">
        <v>250271</v>
      </c>
      <c r="AB290">
        <v>2895882</v>
      </c>
      <c r="AC290">
        <v>5246420</v>
      </c>
      <c r="AD290">
        <v>49481733</v>
      </c>
      <c r="AE290">
        <v>19716673</v>
      </c>
      <c r="AF290">
        <v>6060290</v>
      </c>
      <c r="AG290">
        <v>185663</v>
      </c>
      <c r="AH290">
        <v>565035</v>
      </c>
      <c r="AI290">
        <v>5309592</v>
      </c>
      <c r="AJ290">
        <v>2972881</v>
      </c>
      <c r="AK290">
        <v>1017229</v>
      </c>
      <c r="AL290">
        <v>1123501</v>
      </c>
      <c r="AM290">
        <v>832151</v>
      </c>
      <c r="AN290">
        <v>521616</v>
      </c>
      <c r="AO290">
        <v>2159510</v>
      </c>
      <c r="AP290">
        <v>61840</v>
      </c>
      <c r="AQ290">
        <v>7940536</v>
      </c>
      <c r="AR290">
        <v>29765060</v>
      </c>
      <c r="AS290">
        <v>25230438</v>
      </c>
      <c r="AT290">
        <v>4534622</v>
      </c>
      <c r="AU290">
        <v>18171027</v>
      </c>
      <c r="AV290">
        <v>163.80504900811451</v>
      </c>
      <c r="AW290">
        <v>30.348236825324729</v>
      </c>
      <c r="AX290">
        <v>49.711944204821826</v>
      </c>
      <c r="AY290">
        <v>31516222</v>
      </c>
      <c r="AZ290">
        <v>14426167</v>
      </c>
      <c r="BA290">
        <v>5710292</v>
      </c>
      <c r="BB290">
        <v>4535899</v>
      </c>
      <c r="BC290">
        <v>2131305</v>
      </c>
      <c r="BD290">
        <v>2048671</v>
      </c>
      <c r="BE290">
        <v>11799549</v>
      </c>
      <c r="BF290">
        <v>97452</v>
      </c>
      <c r="BG290">
        <v>5034386</v>
      </c>
      <c r="BI290">
        <f t="shared" si="16"/>
        <v>25230438</v>
      </c>
      <c r="BJ290">
        <f t="shared" si="17"/>
        <v>15402723.025192065</v>
      </c>
      <c r="BK290">
        <f t="shared" si="18"/>
        <v>13161516.025192065</v>
      </c>
      <c r="BL290">
        <f t="shared" si="19"/>
        <v>1.9169856991935557</v>
      </c>
    </row>
    <row r="291" spans="1:64" x14ac:dyDescent="0.25">
      <c r="A291" s="3" t="s">
        <v>470</v>
      </c>
      <c r="B291">
        <v>38912070</v>
      </c>
      <c r="C291">
        <v>21242743</v>
      </c>
      <c r="D291">
        <v>11953038</v>
      </c>
      <c r="E291">
        <v>4699670</v>
      </c>
      <c r="F291">
        <v>2270827</v>
      </c>
      <c r="G291">
        <v>2319208</v>
      </c>
      <c r="H291">
        <v>17669327</v>
      </c>
      <c r="I291">
        <v>958522</v>
      </c>
      <c r="J291">
        <v>168311</v>
      </c>
      <c r="K291">
        <v>96159</v>
      </c>
      <c r="L291">
        <v>483875</v>
      </c>
      <c r="M291">
        <v>100293</v>
      </c>
      <c r="N291">
        <v>239585</v>
      </c>
      <c r="O291">
        <v>161276</v>
      </c>
      <c r="P291">
        <v>39201</v>
      </c>
      <c r="Q291">
        <v>13067</v>
      </c>
      <c r="R291">
        <v>20838</v>
      </c>
      <c r="S291">
        <v>5203</v>
      </c>
      <c r="T291">
        <v>97228</v>
      </c>
      <c r="U291">
        <v>60254</v>
      </c>
      <c r="V291">
        <v>36974</v>
      </c>
      <c r="W291">
        <v>179330</v>
      </c>
      <c r="X291">
        <v>1642010</v>
      </c>
      <c r="Y291">
        <v>5272732</v>
      </c>
      <c r="Z291">
        <v>875</v>
      </c>
      <c r="AA291">
        <v>257706</v>
      </c>
      <c r="AB291">
        <v>2914601</v>
      </c>
      <c r="AC291">
        <v>5258100</v>
      </c>
      <c r="AD291">
        <v>50601714</v>
      </c>
      <c r="AE291">
        <v>19935226</v>
      </c>
      <c r="AF291">
        <v>6136404</v>
      </c>
      <c r="AG291">
        <v>176268</v>
      </c>
      <c r="AH291">
        <v>569141</v>
      </c>
      <c r="AI291">
        <v>5390995</v>
      </c>
      <c r="AJ291">
        <v>2981860</v>
      </c>
      <c r="AK291">
        <v>999393</v>
      </c>
      <c r="AL291">
        <v>1129371</v>
      </c>
      <c r="AM291">
        <v>853096</v>
      </c>
      <c r="AN291">
        <v>458169</v>
      </c>
      <c r="AO291">
        <v>2240433</v>
      </c>
      <c r="AP291">
        <v>64117</v>
      </c>
      <c r="AQ291">
        <v>8054243</v>
      </c>
      <c r="AR291">
        <v>30666488</v>
      </c>
      <c r="AS291">
        <v>25815478</v>
      </c>
      <c r="AT291">
        <v>4851010</v>
      </c>
      <c r="AU291">
        <v>18976843</v>
      </c>
      <c r="AV291">
        <v>161.5995208138778</v>
      </c>
      <c r="AW291">
        <v>29.733643448183567</v>
      </c>
      <c r="AX291">
        <v>48.049425332771619</v>
      </c>
      <c r="AY291">
        <v>32207596</v>
      </c>
      <c r="AZ291">
        <v>14538269</v>
      </c>
      <c r="BA291">
        <v>5760370</v>
      </c>
      <c r="BB291">
        <v>4571496</v>
      </c>
      <c r="BC291">
        <v>2163678</v>
      </c>
      <c r="BD291">
        <v>2042725</v>
      </c>
      <c r="BE291">
        <v>12272370</v>
      </c>
      <c r="BF291">
        <v>98810</v>
      </c>
      <c r="BG291">
        <v>5085541</v>
      </c>
      <c r="BI291">
        <f t="shared" si="16"/>
        <v>25815478</v>
      </c>
      <c r="BJ291">
        <f t="shared" si="17"/>
        <v>15974971.874906095</v>
      </c>
      <c r="BK291">
        <f t="shared" si="18"/>
        <v>13704144.874906095</v>
      </c>
      <c r="BL291">
        <f t="shared" si="19"/>
        <v>1.8837715330396998</v>
      </c>
    </row>
    <row r="292" spans="1:64" x14ac:dyDescent="0.25">
      <c r="A292" s="3" t="s">
        <v>471</v>
      </c>
      <c r="B292">
        <v>39321595</v>
      </c>
      <c r="C292">
        <v>21445186</v>
      </c>
      <c r="D292">
        <v>12028567</v>
      </c>
      <c r="E292">
        <v>4734456</v>
      </c>
      <c r="F292">
        <v>2324950</v>
      </c>
      <c r="G292">
        <v>2357213</v>
      </c>
      <c r="H292">
        <v>17876409</v>
      </c>
      <c r="I292">
        <v>994846</v>
      </c>
      <c r="J292">
        <v>189039</v>
      </c>
      <c r="K292">
        <v>97587</v>
      </c>
      <c r="L292">
        <v>463847</v>
      </c>
      <c r="M292">
        <v>90280</v>
      </c>
      <c r="N292">
        <v>211927</v>
      </c>
      <c r="O292">
        <v>132530</v>
      </c>
      <c r="P292">
        <v>41185</v>
      </c>
      <c r="Q292">
        <v>13728</v>
      </c>
      <c r="R292">
        <v>19251</v>
      </c>
      <c r="S292">
        <v>5233</v>
      </c>
      <c r="T292">
        <v>88863</v>
      </c>
      <c r="U292">
        <v>50663</v>
      </c>
      <c r="V292">
        <v>38200</v>
      </c>
      <c r="W292">
        <v>178517</v>
      </c>
      <c r="X292">
        <v>1712941</v>
      </c>
      <c r="Y292">
        <v>5268081</v>
      </c>
      <c r="Z292">
        <v>902</v>
      </c>
      <c r="AA292">
        <v>256039</v>
      </c>
      <c r="AB292">
        <v>2953031</v>
      </c>
      <c r="AC292">
        <v>5370509</v>
      </c>
      <c r="AD292">
        <v>51087591</v>
      </c>
      <c r="AE292">
        <v>20249986</v>
      </c>
      <c r="AF292">
        <v>6133961</v>
      </c>
      <c r="AG292">
        <v>180783</v>
      </c>
      <c r="AH292">
        <v>571099</v>
      </c>
      <c r="AI292">
        <v>5382079</v>
      </c>
      <c r="AJ292">
        <v>2936105</v>
      </c>
      <c r="AK292">
        <v>971634</v>
      </c>
      <c r="AL292">
        <v>1109080</v>
      </c>
      <c r="AM292">
        <v>855391</v>
      </c>
      <c r="AN292">
        <v>467240</v>
      </c>
      <c r="AO292">
        <v>2288325</v>
      </c>
      <c r="AP292">
        <v>66113</v>
      </c>
      <c r="AQ292">
        <v>8358242</v>
      </c>
      <c r="AR292">
        <v>30837605</v>
      </c>
      <c r="AS292">
        <v>25831591</v>
      </c>
      <c r="AT292">
        <v>5006014</v>
      </c>
      <c r="AU292">
        <v>19071609</v>
      </c>
      <c r="AV292">
        <v>161.6937739926658</v>
      </c>
      <c r="AW292">
        <v>29.412353845248361</v>
      </c>
      <c r="AX292">
        <v>47.557944952459025</v>
      </c>
      <c r="AY292">
        <v>32521260</v>
      </c>
      <c r="AZ292">
        <v>14644851</v>
      </c>
      <c r="BA292">
        <v>5813323</v>
      </c>
      <c r="BB292">
        <v>4607983</v>
      </c>
      <c r="BC292">
        <v>2195738</v>
      </c>
      <c r="BD292">
        <v>2027807</v>
      </c>
      <c r="BE292">
        <v>12271275</v>
      </c>
      <c r="BF292">
        <v>100195</v>
      </c>
      <c r="BG292">
        <v>5137234</v>
      </c>
      <c r="BI292">
        <f t="shared" si="16"/>
        <v>25831591</v>
      </c>
      <c r="BJ292">
        <f t="shared" si="17"/>
        <v>15975625.011493444</v>
      </c>
      <c r="BK292">
        <f t="shared" si="18"/>
        <v>13650675.011493444</v>
      </c>
      <c r="BL292">
        <f t="shared" si="19"/>
        <v>1.8923306706994785</v>
      </c>
    </row>
    <row r="293" spans="1:64" x14ac:dyDescent="0.25">
      <c r="A293" s="3" t="s">
        <v>472</v>
      </c>
      <c r="B293">
        <v>39651868</v>
      </c>
      <c r="C293">
        <v>21358742</v>
      </c>
      <c r="D293">
        <v>11826170</v>
      </c>
      <c r="E293">
        <v>4786573</v>
      </c>
      <c r="F293">
        <v>2360763</v>
      </c>
      <c r="G293">
        <v>2385236</v>
      </c>
      <c r="H293">
        <v>18293126</v>
      </c>
      <c r="I293">
        <v>936408</v>
      </c>
      <c r="J293">
        <v>181737</v>
      </c>
      <c r="K293">
        <v>87663</v>
      </c>
      <c r="L293">
        <v>463813</v>
      </c>
      <c r="M293">
        <v>81450</v>
      </c>
      <c r="N293">
        <v>212283</v>
      </c>
      <c r="O293">
        <v>135989</v>
      </c>
      <c r="P293">
        <v>38683</v>
      </c>
      <c r="Q293">
        <v>12894</v>
      </c>
      <c r="R293">
        <v>18653</v>
      </c>
      <c r="S293">
        <v>6064</v>
      </c>
      <c r="T293">
        <v>91785</v>
      </c>
      <c r="U293">
        <v>55043</v>
      </c>
      <c r="V293">
        <v>36742</v>
      </c>
      <c r="W293">
        <v>191491</v>
      </c>
      <c r="X293">
        <v>1786453</v>
      </c>
      <c r="Y293">
        <v>5653532</v>
      </c>
      <c r="Z293">
        <v>1030</v>
      </c>
      <c r="AA293">
        <v>269675</v>
      </c>
      <c r="AB293">
        <v>2944732</v>
      </c>
      <c r="AC293">
        <v>5391074</v>
      </c>
      <c r="AD293">
        <v>52777994</v>
      </c>
      <c r="AE293">
        <v>20179680</v>
      </c>
      <c r="AF293">
        <v>6274236</v>
      </c>
      <c r="AG293">
        <v>195512</v>
      </c>
      <c r="AH293">
        <v>571747</v>
      </c>
      <c r="AI293">
        <v>5506977</v>
      </c>
      <c r="AJ293">
        <v>2971373</v>
      </c>
      <c r="AK293">
        <v>954958</v>
      </c>
      <c r="AL293">
        <v>1190131</v>
      </c>
      <c r="AM293">
        <v>826284</v>
      </c>
      <c r="AN293">
        <v>476535</v>
      </c>
      <c r="AO293">
        <v>2232614</v>
      </c>
      <c r="AP293">
        <v>90006</v>
      </c>
      <c r="AQ293">
        <v>8134915</v>
      </c>
      <c r="AR293">
        <v>32598314</v>
      </c>
      <c r="AS293">
        <v>27239691</v>
      </c>
      <c r="AT293">
        <v>5358623</v>
      </c>
      <c r="AU293">
        <v>19472188</v>
      </c>
      <c r="AV293">
        <v>167.4096094640515</v>
      </c>
      <c r="AW293">
        <v>28.36223186266627</v>
      </c>
      <c r="AX293">
        <v>47.481101596578384</v>
      </c>
      <c r="AY293">
        <v>33128206</v>
      </c>
      <c r="AZ293">
        <v>14835080</v>
      </c>
      <c r="BA293">
        <v>5878320</v>
      </c>
      <c r="BB293">
        <v>4644898</v>
      </c>
      <c r="BC293">
        <v>2227986</v>
      </c>
      <c r="BD293">
        <v>2083876</v>
      </c>
      <c r="BE293">
        <v>12948526</v>
      </c>
      <c r="BF293">
        <v>101618</v>
      </c>
      <c r="BG293">
        <v>5186836</v>
      </c>
      <c r="BI293">
        <f t="shared" si="16"/>
        <v>27239691</v>
      </c>
      <c r="BJ293">
        <f t="shared" si="17"/>
        <v>16271282.805811265</v>
      </c>
      <c r="BK293">
        <f t="shared" si="18"/>
        <v>13910519.805811265</v>
      </c>
      <c r="BL293">
        <f t="shared" si="19"/>
        <v>1.9582079879301371</v>
      </c>
    </row>
    <row r="294" spans="1:64" x14ac:dyDescent="0.25">
      <c r="A294" s="3" t="s">
        <v>473</v>
      </c>
      <c r="B294">
        <v>40978437</v>
      </c>
      <c r="C294">
        <v>22325703</v>
      </c>
      <c r="D294">
        <v>12698092</v>
      </c>
      <c r="E294">
        <v>4831007</v>
      </c>
      <c r="F294">
        <v>2407398</v>
      </c>
      <c r="G294">
        <v>2389206</v>
      </c>
      <c r="H294">
        <v>18652734</v>
      </c>
      <c r="I294">
        <v>975316</v>
      </c>
      <c r="J294">
        <v>172120</v>
      </c>
      <c r="K294">
        <v>102936</v>
      </c>
      <c r="L294">
        <v>469833</v>
      </c>
      <c r="M294">
        <v>54700</v>
      </c>
      <c r="N294">
        <v>226236</v>
      </c>
      <c r="O294">
        <v>145288</v>
      </c>
      <c r="P294">
        <v>42263</v>
      </c>
      <c r="Q294">
        <v>14088</v>
      </c>
      <c r="R294">
        <v>18302</v>
      </c>
      <c r="S294">
        <v>6295</v>
      </c>
      <c r="T294">
        <v>92227</v>
      </c>
      <c r="U294">
        <v>55550</v>
      </c>
      <c r="V294">
        <v>36677</v>
      </c>
      <c r="W294">
        <v>168245</v>
      </c>
      <c r="X294">
        <v>1810517</v>
      </c>
      <c r="Y294">
        <v>5922159</v>
      </c>
      <c r="Z294">
        <v>959</v>
      </c>
      <c r="AA294">
        <v>278805</v>
      </c>
      <c r="AB294">
        <v>3012292</v>
      </c>
      <c r="AC294">
        <v>5366389</v>
      </c>
      <c r="AD294">
        <v>53432251</v>
      </c>
      <c r="AE294">
        <v>20230083</v>
      </c>
      <c r="AF294">
        <v>6360946</v>
      </c>
      <c r="AG294">
        <v>194666</v>
      </c>
      <c r="AH294">
        <v>581615</v>
      </c>
      <c r="AI294">
        <v>5584665</v>
      </c>
      <c r="AJ294">
        <v>3014319</v>
      </c>
      <c r="AK294">
        <v>942279</v>
      </c>
      <c r="AL294">
        <v>1248524</v>
      </c>
      <c r="AM294">
        <v>823516</v>
      </c>
      <c r="AN294">
        <v>472850</v>
      </c>
      <c r="AO294">
        <v>2256169</v>
      </c>
      <c r="AP294">
        <v>74445</v>
      </c>
      <c r="AQ294">
        <v>8051354</v>
      </c>
      <c r="AR294">
        <v>33202168</v>
      </c>
      <c r="AS294">
        <v>27672496</v>
      </c>
      <c r="AT294">
        <v>5529672</v>
      </c>
      <c r="AU294">
        <v>20748354</v>
      </c>
      <c r="AV294">
        <v>160.02313985935209</v>
      </c>
      <c r="AW294">
        <v>28.23690549364126</v>
      </c>
      <c r="AX294">
        <v>45.185582770042629</v>
      </c>
      <c r="AY294">
        <v>33605599</v>
      </c>
      <c r="AZ294">
        <v>14952865</v>
      </c>
      <c r="BA294">
        <v>5926610</v>
      </c>
      <c r="BB294">
        <v>4685479</v>
      </c>
      <c r="BC294">
        <v>2258609</v>
      </c>
      <c r="BD294">
        <v>2082167</v>
      </c>
      <c r="BE294">
        <v>13375516</v>
      </c>
      <c r="BF294">
        <v>103051</v>
      </c>
      <c r="BG294">
        <v>5236416</v>
      </c>
      <c r="BI294">
        <f t="shared" si="16"/>
        <v>27672496</v>
      </c>
      <c r="BJ294">
        <f t="shared" si="17"/>
        <v>17292809.042693436</v>
      </c>
      <c r="BK294">
        <f t="shared" si="18"/>
        <v>14885411.042693436</v>
      </c>
      <c r="BL294">
        <f t="shared" si="19"/>
        <v>1.8590347233698432</v>
      </c>
    </row>
    <row r="295" spans="1:64" x14ac:dyDescent="0.25">
      <c r="A295" s="3" t="s">
        <v>474</v>
      </c>
      <c r="B295">
        <v>41666669</v>
      </c>
      <c r="C295">
        <v>22202409</v>
      </c>
      <c r="D295">
        <v>12473852</v>
      </c>
      <c r="E295">
        <v>4871307</v>
      </c>
      <c r="F295">
        <v>2451155</v>
      </c>
      <c r="G295">
        <v>2406095</v>
      </c>
      <c r="H295">
        <v>19464260</v>
      </c>
      <c r="I295">
        <v>987538</v>
      </c>
      <c r="J295">
        <v>176229</v>
      </c>
      <c r="K295">
        <v>228192</v>
      </c>
      <c r="L295">
        <v>502353</v>
      </c>
      <c r="M295">
        <v>39821</v>
      </c>
      <c r="N295">
        <v>208129</v>
      </c>
      <c r="O295">
        <v>127454</v>
      </c>
      <c r="P295">
        <v>42195</v>
      </c>
      <c r="Q295">
        <v>14065</v>
      </c>
      <c r="R295">
        <v>17663</v>
      </c>
      <c r="S295">
        <v>6752</v>
      </c>
      <c r="T295">
        <v>93007</v>
      </c>
      <c r="U295">
        <v>56429</v>
      </c>
      <c r="V295">
        <v>36578</v>
      </c>
      <c r="W295">
        <v>175682</v>
      </c>
      <c r="X295">
        <v>1859513</v>
      </c>
      <c r="Y295">
        <v>6320370</v>
      </c>
      <c r="Z295">
        <v>1105</v>
      </c>
      <c r="AA295">
        <v>290128</v>
      </c>
      <c r="AB295">
        <v>3080486</v>
      </c>
      <c r="AC295">
        <v>5501707</v>
      </c>
      <c r="AD295">
        <v>54743974</v>
      </c>
      <c r="AE295">
        <v>20504406</v>
      </c>
      <c r="AF295">
        <v>6443885</v>
      </c>
      <c r="AG295">
        <v>206063</v>
      </c>
      <c r="AH295">
        <v>576394</v>
      </c>
      <c r="AI295">
        <v>5661428</v>
      </c>
      <c r="AJ295">
        <v>2990860</v>
      </c>
      <c r="AK295">
        <v>920120</v>
      </c>
      <c r="AL295">
        <v>1270360</v>
      </c>
      <c r="AM295">
        <v>800380</v>
      </c>
      <c r="AN295">
        <v>470024</v>
      </c>
      <c r="AO295">
        <v>2319419</v>
      </c>
      <c r="AP295">
        <v>69590</v>
      </c>
      <c r="AQ295">
        <v>8210628</v>
      </c>
      <c r="AR295">
        <v>34239568</v>
      </c>
      <c r="AS295">
        <v>28445792</v>
      </c>
      <c r="AT295">
        <v>5793776</v>
      </c>
      <c r="AU295">
        <v>21162263</v>
      </c>
      <c r="AV295">
        <v>161.79539866621789</v>
      </c>
      <c r="AW295">
        <v>27.555092692758272</v>
      </c>
      <c r="AX295">
        <v>44.582872075094144</v>
      </c>
      <c r="AY295">
        <v>34585796</v>
      </c>
      <c r="AZ295">
        <v>15121536</v>
      </c>
      <c r="BA295">
        <v>5978933</v>
      </c>
      <c r="BB295">
        <v>4728547</v>
      </c>
      <c r="BC295">
        <v>2290113</v>
      </c>
      <c r="BD295">
        <v>2123943</v>
      </c>
      <c r="BE295">
        <v>14081390</v>
      </c>
      <c r="BF295">
        <v>104486</v>
      </c>
      <c r="BG295">
        <v>5284308</v>
      </c>
      <c r="BI295">
        <f t="shared" si="16"/>
        <v>28445792</v>
      </c>
      <c r="BJ295">
        <f t="shared" si="17"/>
        <v>17581335.584631398</v>
      </c>
      <c r="BK295">
        <f t="shared" si="18"/>
        <v>15130180.584631398</v>
      </c>
      <c r="BL295">
        <f t="shared" si="19"/>
        <v>1.8800695630093167</v>
      </c>
    </row>
    <row r="296" spans="1:64" x14ac:dyDescent="0.25">
      <c r="A296" s="3" t="s">
        <v>475</v>
      </c>
      <c r="B296">
        <v>42308369</v>
      </c>
      <c r="C296">
        <v>22536217</v>
      </c>
      <c r="D296">
        <v>12666659</v>
      </c>
      <c r="E296">
        <v>4921584</v>
      </c>
      <c r="F296">
        <v>2496496</v>
      </c>
      <c r="G296">
        <v>2451478</v>
      </c>
      <c r="H296">
        <v>19772152</v>
      </c>
      <c r="I296">
        <v>950449</v>
      </c>
      <c r="J296">
        <v>181313</v>
      </c>
      <c r="K296">
        <v>216550</v>
      </c>
      <c r="L296">
        <v>532543</v>
      </c>
      <c r="M296">
        <v>39551</v>
      </c>
      <c r="N296">
        <v>243351</v>
      </c>
      <c r="O296">
        <v>123727</v>
      </c>
      <c r="P296">
        <v>71295</v>
      </c>
      <c r="Q296">
        <v>23765</v>
      </c>
      <c r="R296">
        <v>17247</v>
      </c>
      <c r="S296">
        <v>7317</v>
      </c>
      <c r="T296">
        <v>101511</v>
      </c>
      <c r="U296">
        <v>65268</v>
      </c>
      <c r="V296">
        <v>36243</v>
      </c>
      <c r="W296">
        <v>154811</v>
      </c>
      <c r="X296">
        <v>1949283</v>
      </c>
      <c r="Y296">
        <v>6564342</v>
      </c>
      <c r="Z296">
        <v>1179</v>
      </c>
      <c r="AA296">
        <v>300875</v>
      </c>
      <c r="AB296">
        <v>3116388</v>
      </c>
      <c r="AC296">
        <v>5420006</v>
      </c>
      <c r="AD296">
        <v>56534172</v>
      </c>
      <c r="AE296">
        <v>20388958</v>
      </c>
      <c r="AF296">
        <v>6502046</v>
      </c>
      <c r="AG296">
        <v>206670</v>
      </c>
      <c r="AH296">
        <v>589144</v>
      </c>
      <c r="AI296">
        <v>5706232</v>
      </c>
      <c r="AJ296">
        <v>3120980</v>
      </c>
      <c r="AK296">
        <v>924365</v>
      </c>
      <c r="AL296">
        <v>1364855</v>
      </c>
      <c r="AM296">
        <v>831760</v>
      </c>
      <c r="AN296">
        <v>471938</v>
      </c>
      <c r="AO296">
        <v>2369669</v>
      </c>
      <c r="AP296">
        <v>286554</v>
      </c>
      <c r="AQ296">
        <v>7637772</v>
      </c>
      <c r="AR296">
        <v>36145214</v>
      </c>
      <c r="AS296">
        <v>29990987</v>
      </c>
      <c r="AT296">
        <v>6154227</v>
      </c>
      <c r="AU296">
        <v>21919411</v>
      </c>
      <c r="AV296">
        <v>164.90048078242319</v>
      </c>
      <c r="AW296">
        <v>26.623236481598919</v>
      </c>
      <c r="AX296">
        <v>43.901844957998122</v>
      </c>
      <c r="AY296">
        <v>34990071</v>
      </c>
      <c r="AZ296">
        <v>15217919</v>
      </c>
      <c r="BA296">
        <v>6027970</v>
      </c>
      <c r="BB296">
        <v>4776648</v>
      </c>
      <c r="BC296">
        <v>2323510</v>
      </c>
      <c r="BD296">
        <v>2089791</v>
      </c>
      <c r="BE296">
        <v>14601113</v>
      </c>
      <c r="BF296">
        <v>105970</v>
      </c>
      <c r="BG296">
        <v>5334387</v>
      </c>
      <c r="BI296">
        <f t="shared" si="16"/>
        <v>29990987</v>
      </c>
      <c r="BJ296">
        <f t="shared" si="17"/>
        <v>18187325.384194244</v>
      </c>
      <c r="BK296">
        <f t="shared" si="18"/>
        <v>15690829.384194244</v>
      </c>
      <c r="BL296">
        <f t="shared" si="19"/>
        <v>1.9113704104265294</v>
      </c>
    </row>
    <row r="297" spans="1:64" x14ac:dyDescent="0.25">
      <c r="A297" s="3" t="s">
        <v>476</v>
      </c>
      <c r="B297">
        <v>42675118</v>
      </c>
      <c r="C297">
        <v>22890614</v>
      </c>
      <c r="D297">
        <v>12859572</v>
      </c>
      <c r="E297">
        <v>4979733</v>
      </c>
      <c r="F297">
        <v>2551723</v>
      </c>
      <c r="G297">
        <v>2499586</v>
      </c>
      <c r="H297">
        <v>19784504</v>
      </c>
      <c r="I297">
        <v>947748</v>
      </c>
      <c r="J297">
        <v>180031</v>
      </c>
      <c r="K297">
        <v>210858</v>
      </c>
      <c r="L297">
        <v>501908</v>
      </c>
      <c r="M297">
        <v>30983</v>
      </c>
      <c r="N297">
        <v>242473</v>
      </c>
      <c r="O297">
        <v>127799</v>
      </c>
      <c r="P297">
        <v>67136</v>
      </c>
      <c r="Q297">
        <v>22379</v>
      </c>
      <c r="R297">
        <v>17334</v>
      </c>
      <c r="S297">
        <v>7825</v>
      </c>
      <c r="T297">
        <v>98725</v>
      </c>
      <c r="U297">
        <v>63531</v>
      </c>
      <c r="V297">
        <v>35194</v>
      </c>
      <c r="W297">
        <v>198216</v>
      </c>
      <c r="X297">
        <v>1915449</v>
      </c>
      <c r="Y297">
        <v>6212949</v>
      </c>
      <c r="Z297">
        <v>1344</v>
      </c>
      <c r="AA297">
        <v>296657</v>
      </c>
      <c r="AB297">
        <v>3206257</v>
      </c>
      <c r="AC297">
        <v>5740906</v>
      </c>
      <c r="AD297">
        <v>56548756</v>
      </c>
      <c r="AE297">
        <v>20744633</v>
      </c>
      <c r="AF297">
        <v>6603275</v>
      </c>
      <c r="AG297">
        <v>242010</v>
      </c>
      <c r="AH297">
        <v>586398</v>
      </c>
      <c r="AI297">
        <v>5774867</v>
      </c>
      <c r="AJ297">
        <v>3129150</v>
      </c>
      <c r="AK297">
        <v>929594</v>
      </c>
      <c r="AL297">
        <v>1358918</v>
      </c>
      <c r="AM297">
        <v>840638</v>
      </c>
      <c r="AN297">
        <v>462033</v>
      </c>
      <c r="AO297">
        <v>2386792</v>
      </c>
      <c r="AP297">
        <v>294136</v>
      </c>
      <c r="AQ297">
        <v>7869247</v>
      </c>
      <c r="AR297">
        <v>35804123</v>
      </c>
      <c r="AS297">
        <v>29715014</v>
      </c>
      <c r="AT297">
        <v>6089109</v>
      </c>
      <c r="AU297">
        <v>21930485</v>
      </c>
      <c r="AV297">
        <v>163.2618844107966</v>
      </c>
      <c r="AW297">
        <v>27.1824133215049</v>
      </c>
      <c r="AX297">
        <v>44.378520217020302</v>
      </c>
      <c r="AY297">
        <v>35221881</v>
      </c>
      <c r="AZ297">
        <v>15437377</v>
      </c>
      <c r="BA297">
        <v>6093982</v>
      </c>
      <c r="BB297">
        <v>4828259</v>
      </c>
      <c r="BC297">
        <v>2360014</v>
      </c>
      <c r="BD297">
        <v>2155122</v>
      </c>
      <c r="BE297">
        <v>14477248</v>
      </c>
      <c r="BF297">
        <v>107445</v>
      </c>
      <c r="BG297">
        <v>5392212</v>
      </c>
      <c r="BI297">
        <f t="shared" si="16"/>
        <v>29715014</v>
      </c>
      <c r="BJ297">
        <f t="shared" si="17"/>
        <v>18200827.52764976</v>
      </c>
      <c r="BK297">
        <f t="shared" si="18"/>
        <v>15649104.52764976</v>
      </c>
      <c r="BL297">
        <f t="shared" si="19"/>
        <v>1.8988315879351283</v>
      </c>
    </row>
    <row r="298" spans="1:64" x14ac:dyDescent="0.25">
      <c r="A298" s="3" t="s">
        <v>477</v>
      </c>
      <c r="B298">
        <v>43087751</v>
      </c>
      <c r="C298">
        <v>23103782</v>
      </c>
      <c r="D298">
        <v>12942179</v>
      </c>
      <c r="E298">
        <v>5039409</v>
      </c>
      <c r="F298">
        <v>2598482</v>
      </c>
      <c r="G298">
        <v>2523712</v>
      </c>
      <c r="H298">
        <v>19983969</v>
      </c>
      <c r="I298">
        <v>995786</v>
      </c>
      <c r="J298">
        <v>179454</v>
      </c>
      <c r="K298">
        <v>222249</v>
      </c>
      <c r="L298">
        <v>486451</v>
      </c>
      <c r="M298">
        <v>16497</v>
      </c>
      <c r="N298">
        <v>241592</v>
      </c>
      <c r="O298">
        <v>133908</v>
      </c>
      <c r="P298">
        <v>60598</v>
      </c>
      <c r="Q298">
        <v>20199</v>
      </c>
      <c r="R298">
        <v>17832</v>
      </c>
      <c r="S298">
        <v>9055</v>
      </c>
      <c r="T298">
        <v>98201</v>
      </c>
      <c r="U298">
        <v>62775</v>
      </c>
      <c r="V298">
        <v>35426</v>
      </c>
      <c r="W298">
        <v>201287</v>
      </c>
      <c r="X298">
        <v>1961404</v>
      </c>
      <c r="Y298">
        <v>6102570</v>
      </c>
      <c r="Z298">
        <v>1250</v>
      </c>
      <c r="AA298">
        <v>297651</v>
      </c>
      <c r="AB298">
        <v>3364394</v>
      </c>
      <c r="AC298">
        <v>5815183</v>
      </c>
      <c r="AD298">
        <v>58090039</v>
      </c>
      <c r="AE298">
        <v>21010288</v>
      </c>
      <c r="AF298">
        <v>6612421</v>
      </c>
      <c r="AG298">
        <v>240837</v>
      </c>
      <c r="AH298">
        <v>589810</v>
      </c>
      <c r="AI298">
        <v>5781774</v>
      </c>
      <c r="AJ298">
        <v>3494378</v>
      </c>
      <c r="AK298">
        <v>949344</v>
      </c>
      <c r="AL298">
        <v>1664963</v>
      </c>
      <c r="AM298">
        <v>880071</v>
      </c>
      <c r="AN298">
        <v>418853</v>
      </c>
      <c r="AO298">
        <v>2503078</v>
      </c>
      <c r="AP298">
        <v>266406</v>
      </c>
      <c r="AQ298">
        <v>7715152</v>
      </c>
      <c r="AR298">
        <v>37079751</v>
      </c>
      <c r="AS298">
        <v>30838538</v>
      </c>
      <c r="AT298">
        <v>6241213</v>
      </c>
      <c r="AU298">
        <v>22077464</v>
      </c>
      <c r="AV298">
        <v>167.95294827705709</v>
      </c>
      <c r="AW298">
        <v>27.256922518169009</v>
      </c>
      <c r="AX298">
        <v>45.778804978857949</v>
      </c>
      <c r="AY298">
        <v>35599313</v>
      </c>
      <c r="AZ298">
        <v>15615344</v>
      </c>
      <c r="BA298">
        <v>6161125</v>
      </c>
      <c r="BB298">
        <v>4878943</v>
      </c>
      <c r="BC298">
        <v>2400266</v>
      </c>
      <c r="BD298">
        <v>2175010</v>
      </c>
      <c r="BE298">
        <v>14589025</v>
      </c>
      <c r="BF298">
        <v>108962</v>
      </c>
      <c r="BG298">
        <v>5451657</v>
      </c>
      <c r="BI298">
        <f t="shared" si="16"/>
        <v>30838538</v>
      </c>
      <c r="BJ298">
        <f t="shared" si="17"/>
        <v>18361415.096523579</v>
      </c>
      <c r="BK298">
        <f t="shared" si="18"/>
        <v>15762933.096523579</v>
      </c>
      <c r="BL298">
        <f t="shared" si="19"/>
        <v>1.9563959201730834</v>
      </c>
    </row>
    <row r="299" spans="1:64" x14ac:dyDescent="0.25">
      <c r="A299" s="3" t="s">
        <v>478</v>
      </c>
      <c r="B299">
        <v>43654522</v>
      </c>
      <c r="C299">
        <v>23354341</v>
      </c>
      <c r="D299">
        <v>13044159</v>
      </c>
      <c r="E299">
        <v>5119724</v>
      </c>
      <c r="F299">
        <v>2634225</v>
      </c>
      <c r="G299">
        <v>2556233</v>
      </c>
      <c r="H299">
        <v>20300181</v>
      </c>
      <c r="I299">
        <v>1145930</v>
      </c>
      <c r="J299">
        <v>188264</v>
      </c>
      <c r="K299">
        <v>132993</v>
      </c>
      <c r="L299">
        <v>473856</v>
      </c>
      <c r="M299">
        <v>13118</v>
      </c>
      <c r="N299">
        <v>239957</v>
      </c>
      <c r="O299">
        <v>141763</v>
      </c>
      <c r="P299">
        <v>52529</v>
      </c>
      <c r="Q299">
        <v>17510</v>
      </c>
      <c r="R299">
        <v>18063</v>
      </c>
      <c r="S299">
        <v>10092</v>
      </c>
      <c r="T299">
        <v>99022</v>
      </c>
      <c r="U299">
        <v>63367</v>
      </c>
      <c r="V299">
        <v>35655</v>
      </c>
      <c r="W299">
        <v>197960</v>
      </c>
      <c r="X299">
        <v>2091549</v>
      </c>
      <c r="Y299">
        <v>6143489</v>
      </c>
      <c r="Z299">
        <v>1202</v>
      </c>
      <c r="AA299">
        <v>304256</v>
      </c>
      <c r="AB299">
        <v>3523569</v>
      </c>
      <c r="AC299">
        <v>5745016</v>
      </c>
      <c r="AD299">
        <v>60656122</v>
      </c>
      <c r="AE299">
        <v>21352497</v>
      </c>
      <c r="AF299">
        <v>6659454</v>
      </c>
      <c r="AG299">
        <v>223580</v>
      </c>
      <c r="AH299">
        <v>584473</v>
      </c>
      <c r="AI299">
        <v>5851401</v>
      </c>
      <c r="AJ299">
        <v>3525888</v>
      </c>
      <c r="AK299">
        <v>938160</v>
      </c>
      <c r="AL299">
        <v>1702016</v>
      </c>
      <c r="AM299">
        <v>885712</v>
      </c>
      <c r="AN299">
        <v>418119</v>
      </c>
      <c r="AO299">
        <v>2653107</v>
      </c>
      <c r="AP299">
        <v>275221</v>
      </c>
      <c r="AQ299">
        <v>7820708</v>
      </c>
      <c r="AR299">
        <v>39303625</v>
      </c>
      <c r="AS299">
        <v>32585439</v>
      </c>
      <c r="AT299">
        <v>6718186</v>
      </c>
      <c r="AU299">
        <v>22302025</v>
      </c>
      <c r="AV299">
        <v>176.23343837450611</v>
      </c>
      <c r="AW299">
        <v>25.914510684447048</v>
      </c>
      <c r="AX299">
        <v>45.670033217129799</v>
      </c>
      <c r="AY299">
        <v>36130055</v>
      </c>
      <c r="AZ299">
        <v>15829874</v>
      </c>
      <c r="BA299">
        <v>6229597</v>
      </c>
      <c r="BB299">
        <v>4928074</v>
      </c>
      <c r="BC299">
        <v>2440362</v>
      </c>
      <c r="BD299">
        <v>2231841</v>
      </c>
      <c r="BE299">
        <v>14777558</v>
      </c>
      <c r="BF299">
        <v>110476</v>
      </c>
      <c r="BG299">
        <v>5511508</v>
      </c>
      <c r="BI299">
        <f t="shared" si="16"/>
        <v>32585439</v>
      </c>
      <c r="BJ299">
        <f t="shared" si="17"/>
        <v>18489929.777545441</v>
      </c>
      <c r="BK299">
        <f t="shared" si="18"/>
        <v>15855704.777545441</v>
      </c>
      <c r="BL299">
        <f t="shared" si="19"/>
        <v>2.0551239731801076</v>
      </c>
    </row>
    <row r="300" spans="1:64" x14ac:dyDescent="0.25">
      <c r="A300" s="3" t="s">
        <v>479</v>
      </c>
      <c r="B300">
        <v>43059751</v>
      </c>
      <c r="C300">
        <v>23340647</v>
      </c>
      <c r="D300">
        <v>12932189</v>
      </c>
      <c r="E300">
        <v>5167558</v>
      </c>
      <c r="F300">
        <v>2661389</v>
      </c>
      <c r="G300">
        <v>2579511</v>
      </c>
      <c r="H300">
        <v>19719104</v>
      </c>
      <c r="I300">
        <v>1201415</v>
      </c>
      <c r="J300">
        <v>187155</v>
      </c>
      <c r="K300">
        <v>106290</v>
      </c>
      <c r="L300">
        <v>480766</v>
      </c>
      <c r="M300">
        <v>14579</v>
      </c>
      <c r="N300">
        <v>263220</v>
      </c>
      <c r="O300">
        <v>162126</v>
      </c>
      <c r="P300">
        <v>54404</v>
      </c>
      <c r="Q300">
        <v>18135</v>
      </c>
      <c r="R300">
        <v>18549</v>
      </c>
      <c r="S300">
        <v>10006</v>
      </c>
      <c r="T300">
        <v>98020</v>
      </c>
      <c r="U300">
        <v>61534</v>
      </c>
      <c r="V300">
        <v>36486</v>
      </c>
      <c r="W300">
        <v>196770</v>
      </c>
      <c r="X300">
        <v>1789868</v>
      </c>
      <c r="Y300">
        <v>5214635</v>
      </c>
      <c r="Z300">
        <v>1248</v>
      </c>
      <c r="AA300">
        <v>269872</v>
      </c>
      <c r="AB300">
        <v>3512687</v>
      </c>
      <c r="AC300">
        <v>6382579</v>
      </c>
      <c r="AD300">
        <v>55548722</v>
      </c>
      <c r="AE300">
        <v>21907801</v>
      </c>
      <c r="AF300">
        <v>6670736</v>
      </c>
      <c r="AG300">
        <v>196467</v>
      </c>
      <c r="AH300">
        <v>586571</v>
      </c>
      <c r="AI300">
        <v>5887698</v>
      </c>
      <c r="AJ300">
        <v>3654319</v>
      </c>
      <c r="AK300">
        <v>1030522</v>
      </c>
      <c r="AL300">
        <v>1709710</v>
      </c>
      <c r="AM300">
        <v>914087</v>
      </c>
      <c r="AN300">
        <v>408188</v>
      </c>
      <c r="AO300">
        <v>2690361</v>
      </c>
      <c r="AP300">
        <v>275257</v>
      </c>
      <c r="AQ300">
        <v>8208940</v>
      </c>
      <c r="AR300">
        <v>33640921</v>
      </c>
      <c r="AS300">
        <v>27827713</v>
      </c>
      <c r="AT300">
        <v>5813208</v>
      </c>
      <c r="AU300">
        <v>21151950</v>
      </c>
      <c r="AV300">
        <v>159.04406383731262</v>
      </c>
      <c r="AW300">
        <v>30.69194984287142</v>
      </c>
      <c r="AX300">
        <v>48.813724301012392</v>
      </c>
      <c r="AY300">
        <v>35683047</v>
      </c>
      <c r="AZ300">
        <v>15963943</v>
      </c>
      <c r="BA300">
        <v>6298919</v>
      </c>
      <c r="BB300">
        <v>4975726</v>
      </c>
      <c r="BC300">
        <v>2480926</v>
      </c>
      <c r="BD300">
        <v>2208372</v>
      </c>
      <c r="BE300">
        <v>13775246</v>
      </c>
      <c r="BF300">
        <v>111970</v>
      </c>
      <c r="BG300">
        <v>5568664</v>
      </c>
      <c r="BI300">
        <f t="shared" si="16"/>
        <v>27827713</v>
      </c>
      <c r="BJ300">
        <f t="shared" si="17"/>
        <v>17496857.366814505</v>
      </c>
      <c r="BK300">
        <f t="shared" si="18"/>
        <v>14835468.366814505</v>
      </c>
      <c r="BL300">
        <f t="shared" si="19"/>
        <v>1.8757556089194918</v>
      </c>
    </row>
    <row r="301" spans="1:64" x14ac:dyDescent="0.25">
      <c r="A301" s="3" t="s">
        <v>480</v>
      </c>
      <c r="B301">
        <v>45251362</v>
      </c>
      <c r="C301">
        <v>23975391</v>
      </c>
      <c r="D301">
        <v>13422312</v>
      </c>
      <c r="E301">
        <v>5225723</v>
      </c>
      <c r="F301">
        <v>2716084</v>
      </c>
      <c r="G301">
        <v>2611272</v>
      </c>
      <c r="H301">
        <v>21275971</v>
      </c>
      <c r="I301">
        <v>1105974</v>
      </c>
      <c r="J301">
        <v>204339</v>
      </c>
      <c r="K301">
        <v>110718</v>
      </c>
      <c r="L301">
        <v>490291</v>
      </c>
      <c r="M301">
        <v>12880</v>
      </c>
      <c r="N301">
        <v>281648</v>
      </c>
      <c r="O301">
        <v>168856</v>
      </c>
      <c r="P301">
        <v>62347</v>
      </c>
      <c r="Q301">
        <v>20782</v>
      </c>
      <c r="R301">
        <v>20020</v>
      </c>
      <c r="S301">
        <v>9643</v>
      </c>
      <c r="T301">
        <v>97066</v>
      </c>
      <c r="U301">
        <v>61868</v>
      </c>
      <c r="V301">
        <v>35198</v>
      </c>
      <c r="W301">
        <v>103778</v>
      </c>
      <c r="X301">
        <v>2026146</v>
      </c>
      <c r="Y301">
        <v>5776189</v>
      </c>
      <c r="Z301">
        <v>1339</v>
      </c>
      <c r="AA301">
        <v>293795</v>
      </c>
      <c r="AB301">
        <v>3670835</v>
      </c>
      <c r="AC301">
        <v>7100973</v>
      </c>
      <c r="AD301">
        <v>61400273</v>
      </c>
      <c r="AE301">
        <v>22861736</v>
      </c>
      <c r="AF301">
        <v>6815533</v>
      </c>
      <c r="AG301">
        <v>241104</v>
      </c>
      <c r="AH301">
        <v>590029</v>
      </c>
      <c r="AI301">
        <v>5984400</v>
      </c>
      <c r="AJ301">
        <v>3749849</v>
      </c>
      <c r="AK301">
        <v>1055499</v>
      </c>
      <c r="AL301">
        <v>1758546</v>
      </c>
      <c r="AM301">
        <v>935804</v>
      </c>
      <c r="AN301">
        <v>386441</v>
      </c>
      <c r="AO301">
        <v>2709790</v>
      </c>
      <c r="AP301">
        <v>301822</v>
      </c>
      <c r="AQ301">
        <v>8898301</v>
      </c>
      <c r="AR301">
        <v>38538537</v>
      </c>
      <c r="AS301">
        <v>31950639</v>
      </c>
      <c r="AT301">
        <v>6587898</v>
      </c>
      <c r="AU301">
        <v>22389626</v>
      </c>
      <c r="AV301">
        <v>172.1267534996997</v>
      </c>
      <c r="AW301">
        <v>27.415109193169421</v>
      </c>
      <c r="AX301">
        <v>47.188737422600248</v>
      </c>
      <c r="AY301">
        <v>37493453</v>
      </c>
      <c r="AZ301">
        <v>16217482</v>
      </c>
      <c r="BA301">
        <v>6365134</v>
      </c>
      <c r="BB301">
        <v>5020669</v>
      </c>
      <c r="BC301">
        <v>2520031</v>
      </c>
      <c r="BD301">
        <v>2311648</v>
      </c>
      <c r="BE301">
        <v>14631717</v>
      </c>
      <c r="BF301">
        <v>113457</v>
      </c>
      <c r="BG301">
        <v>5626329</v>
      </c>
      <c r="BI301">
        <f t="shared" si="16"/>
        <v>31950639</v>
      </c>
      <c r="BJ301">
        <f t="shared" si="17"/>
        <v>18562273.644495212</v>
      </c>
      <c r="BK301">
        <f t="shared" si="18"/>
        <v>15846189.644495212</v>
      </c>
      <c r="BL301">
        <f t="shared" si="19"/>
        <v>2.0162979061088855</v>
      </c>
    </row>
    <row r="302" spans="1:64" x14ac:dyDescent="0.25">
      <c r="A302" s="3" t="s">
        <v>481</v>
      </c>
      <c r="B302">
        <v>46956759</v>
      </c>
      <c r="C302">
        <v>24783926</v>
      </c>
      <c r="D302">
        <v>14126303</v>
      </c>
      <c r="E302">
        <v>5274812</v>
      </c>
      <c r="F302">
        <v>2765022</v>
      </c>
      <c r="G302">
        <v>2617789</v>
      </c>
      <c r="H302">
        <v>22172833</v>
      </c>
      <c r="I302">
        <v>1226012</v>
      </c>
      <c r="J302">
        <v>211944</v>
      </c>
      <c r="K302">
        <v>128879</v>
      </c>
      <c r="L302">
        <v>513557</v>
      </c>
      <c r="M302">
        <v>12132</v>
      </c>
      <c r="N302">
        <v>285122</v>
      </c>
      <c r="O302">
        <v>178111</v>
      </c>
      <c r="P302">
        <v>56379</v>
      </c>
      <c r="Q302">
        <v>18793</v>
      </c>
      <c r="R302">
        <v>21428</v>
      </c>
      <c r="S302">
        <v>10411</v>
      </c>
      <c r="T302">
        <v>99077</v>
      </c>
      <c r="U302">
        <v>63862</v>
      </c>
      <c r="V302">
        <v>35215</v>
      </c>
      <c r="W302">
        <v>103163</v>
      </c>
      <c r="X302">
        <v>2105393</v>
      </c>
      <c r="Y302">
        <v>5935894</v>
      </c>
      <c r="Z302">
        <v>1322</v>
      </c>
      <c r="AA302">
        <v>300039</v>
      </c>
      <c r="AB302">
        <v>3856003</v>
      </c>
      <c r="AC302">
        <v>7394296</v>
      </c>
      <c r="AD302">
        <v>62906645</v>
      </c>
      <c r="AE302">
        <v>23304801</v>
      </c>
      <c r="AF302">
        <v>6902464</v>
      </c>
      <c r="AG302">
        <v>236578</v>
      </c>
      <c r="AH302">
        <v>593815</v>
      </c>
      <c r="AI302">
        <v>6072071</v>
      </c>
      <c r="AJ302">
        <v>3800272</v>
      </c>
      <c r="AK302">
        <v>1067352</v>
      </c>
      <c r="AL302">
        <v>1782376</v>
      </c>
      <c r="AM302">
        <v>950544</v>
      </c>
      <c r="AN302">
        <v>381994</v>
      </c>
      <c r="AO302">
        <v>2791484</v>
      </c>
      <c r="AP302">
        <v>260276</v>
      </c>
      <c r="AQ302">
        <v>9168311</v>
      </c>
      <c r="AR302">
        <v>39601844</v>
      </c>
      <c r="AS302">
        <v>32748329</v>
      </c>
      <c r="AT302">
        <v>6853515</v>
      </c>
      <c r="AU302">
        <v>23651958</v>
      </c>
      <c r="AV302">
        <v>167.43579263579912</v>
      </c>
      <c r="AW302">
        <v>27.025853139565921</v>
      </c>
      <c r="AX302">
        <v>45.250951420819199</v>
      </c>
      <c r="AY302">
        <v>38572979</v>
      </c>
      <c r="AZ302">
        <v>16400146</v>
      </c>
      <c r="BA302">
        <v>6458442</v>
      </c>
      <c r="BB302">
        <v>5063427</v>
      </c>
      <c r="BC302">
        <v>2559449</v>
      </c>
      <c r="BD302">
        <v>2318828</v>
      </c>
      <c r="BE302">
        <v>15268178</v>
      </c>
      <c r="BF302">
        <v>115006</v>
      </c>
      <c r="BG302">
        <v>5687268</v>
      </c>
      <c r="BI302">
        <f t="shared" si="16"/>
        <v>32748329</v>
      </c>
      <c r="BJ302">
        <f t="shared" si="17"/>
        <v>19558738.597327933</v>
      </c>
      <c r="BK302">
        <f t="shared" si="18"/>
        <v>16793716.597327933</v>
      </c>
      <c r="BL302">
        <f t="shared" si="19"/>
        <v>1.950034634097054</v>
      </c>
    </row>
    <row r="303" spans="1:64" x14ac:dyDescent="0.25">
      <c r="A303" s="3" t="s">
        <v>482</v>
      </c>
      <c r="B303">
        <v>47622271</v>
      </c>
      <c r="C303">
        <v>24807117</v>
      </c>
      <c r="D303">
        <v>14076827</v>
      </c>
      <c r="E303">
        <v>5304744</v>
      </c>
      <c r="F303">
        <v>2799619</v>
      </c>
      <c r="G303">
        <v>2625927</v>
      </c>
      <c r="H303">
        <v>22815154</v>
      </c>
      <c r="I303">
        <v>1458418</v>
      </c>
      <c r="J303">
        <v>192091</v>
      </c>
      <c r="K303">
        <v>114639</v>
      </c>
      <c r="L303">
        <v>554776</v>
      </c>
      <c r="M303">
        <v>11012</v>
      </c>
      <c r="N303">
        <v>316041</v>
      </c>
      <c r="O303">
        <v>207804</v>
      </c>
      <c r="P303">
        <v>56134</v>
      </c>
      <c r="Q303">
        <v>18711</v>
      </c>
      <c r="R303">
        <v>22805</v>
      </c>
      <c r="S303">
        <v>10587</v>
      </c>
      <c r="T303">
        <v>101043</v>
      </c>
      <c r="U303">
        <v>65808</v>
      </c>
      <c r="V303">
        <v>35235</v>
      </c>
      <c r="W303">
        <v>58830</v>
      </c>
      <c r="X303">
        <v>2132960</v>
      </c>
      <c r="Y303">
        <v>5824222</v>
      </c>
      <c r="Z303">
        <v>1258</v>
      </c>
      <c r="AA303">
        <v>298197</v>
      </c>
      <c r="AB303">
        <v>3960589</v>
      </c>
      <c r="AC303">
        <v>7791078</v>
      </c>
      <c r="AD303">
        <v>63724378</v>
      </c>
      <c r="AE303">
        <v>23889466</v>
      </c>
      <c r="AF303">
        <v>6992874</v>
      </c>
      <c r="AG303">
        <v>216317</v>
      </c>
      <c r="AH303">
        <v>595136</v>
      </c>
      <c r="AI303">
        <v>6181421</v>
      </c>
      <c r="AJ303">
        <v>3867333</v>
      </c>
      <c r="AK303">
        <v>1050853</v>
      </c>
      <c r="AL303">
        <v>1810025</v>
      </c>
      <c r="AM303">
        <v>1006455</v>
      </c>
      <c r="AN303">
        <v>384749</v>
      </c>
      <c r="AO303">
        <v>2881917</v>
      </c>
      <c r="AP303">
        <v>270274</v>
      </c>
      <c r="AQ303">
        <v>9492318</v>
      </c>
      <c r="AR303">
        <v>39834912</v>
      </c>
      <c r="AS303">
        <v>32920691</v>
      </c>
      <c r="AT303">
        <v>6914221</v>
      </c>
      <c r="AU303">
        <v>23732806</v>
      </c>
      <c r="AV303">
        <v>167.84746285092729</v>
      </c>
      <c r="AW303">
        <v>27.263038010476841</v>
      </c>
      <c r="AX303">
        <v>45.760317596669296</v>
      </c>
      <c r="AY303">
        <v>39460418</v>
      </c>
      <c r="AZ303">
        <v>16645264</v>
      </c>
      <c r="BA303">
        <v>6551003</v>
      </c>
      <c r="BB303">
        <v>5100352</v>
      </c>
      <c r="BC303">
        <v>2599577</v>
      </c>
      <c r="BD303">
        <v>2394332</v>
      </c>
      <c r="BE303">
        <v>15570952</v>
      </c>
      <c r="BF303">
        <v>116612</v>
      </c>
      <c r="BG303">
        <v>5752003</v>
      </c>
      <c r="BI303">
        <f t="shared" si="16"/>
        <v>32920691</v>
      </c>
      <c r="BJ303">
        <f t="shared" si="17"/>
        <v>19613457.624461271</v>
      </c>
      <c r="BK303">
        <f t="shared" si="18"/>
        <v>16813838.624461271</v>
      </c>
      <c r="BL303">
        <f t="shared" si="19"/>
        <v>1.9579521211834401</v>
      </c>
    </row>
    <row r="304" spans="1:64" x14ac:dyDescent="0.25">
      <c r="A304" s="3" t="s">
        <v>483</v>
      </c>
      <c r="B304">
        <v>48816261</v>
      </c>
      <c r="C304">
        <v>24765123</v>
      </c>
      <c r="D304">
        <v>13970391</v>
      </c>
      <c r="E304">
        <v>5319014</v>
      </c>
      <c r="F304">
        <v>2825994</v>
      </c>
      <c r="G304">
        <v>2649724</v>
      </c>
      <c r="H304">
        <v>24051138</v>
      </c>
      <c r="I304">
        <v>1342005</v>
      </c>
      <c r="J304">
        <v>201454</v>
      </c>
      <c r="K304">
        <v>130983</v>
      </c>
      <c r="L304">
        <v>589092</v>
      </c>
      <c r="M304">
        <v>13384</v>
      </c>
      <c r="N304">
        <v>337625</v>
      </c>
      <c r="O304">
        <v>217568</v>
      </c>
      <c r="P304">
        <v>63629</v>
      </c>
      <c r="Q304">
        <v>21210</v>
      </c>
      <c r="R304">
        <v>24226</v>
      </c>
      <c r="S304">
        <v>10992</v>
      </c>
      <c r="T304">
        <v>103274</v>
      </c>
      <c r="U304">
        <v>67448</v>
      </c>
      <c r="V304">
        <v>35826</v>
      </c>
      <c r="W304">
        <v>72078</v>
      </c>
      <c r="X304">
        <v>2317738</v>
      </c>
      <c r="Y304">
        <v>6214598</v>
      </c>
      <c r="Z304">
        <v>1323</v>
      </c>
      <c r="AA304">
        <v>312364</v>
      </c>
      <c r="AB304">
        <v>4053223</v>
      </c>
      <c r="AC304">
        <v>8361997</v>
      </c>
      <c r="AD304">
        <v>67102262</v>
      </c>
      <c r="AE304">
        <v>24383663</v>
      </c>
      <c r="AF304">
        <v>6988163</v>
      </c>
      <c r="AG304">
        <v>194530</v>
      </c>
      <c r="AH304">
        <v>602693</v>
      </c>
      <c r="AI304">
        <v>6190940</v>
      </c>
      <c r="AJ304">
        <v>3931183</v>
      </c>
      <c r="AK304">
        <v>1052681</v>
      </c>
      <c r="AL304">
        <v>1837754</v>
      </c>
      <c r="AM304">
        <v>1040748</v>
      </c>
      <c r="AN304">
        <v>392335</v>
      </c>
      <c r="AO304">
        <v>2920483</v>
      </c>
      <c r="AP304">
        <v>267738</v>
      </c>
      <c r="AQ304">
        <v>9883761</v>
      </c>
      <c r="AR304">
        <v>42718599</v>
      </c>
      <c r="AS304">
        <v>35220841</v>
      </c>
      <c r="AT304">
        <v>7497758</v>
      </c>
      <c r="AU304">
        <v>24432598</v>
      </c>
      <c r="AV304">
        <v>174.8426358722383</v>
      </c>
      <c r="AW304">
        <v>25.561105363029341</v>
      </c>
      <c r="AX304">
        <v>44.691710374800579</v>
      </c>
      <c r="AY304">
        <v>40805550</v>
      </c>
      <c r="AZ304">
        <v>16754412</v>
      </c>
      <c r="BA304">
        <v>6631744</v>
      </c>
      <c r="BB304">
        <v>5131415</v>
      </c>
      <c r="BC304">
        <v>2641698</v>
      </c>
      <c r="BD304">
        <v>2349555</v>
      </c>
      <c r="BE304">
        <v>16421887</v>
      </c>
      <c r="BF304">
        <v>118231</v>
      </c>
      <c r="BG304">
        <v>5814210</v>
      </c>
      <c r="BI304">
        <f t="shared" si="16"/>
        <v>35220841</v>
      </c>
      <c r="BJ304">
        <f t="shared" si="17"/>
        <v>20144309.095029149</v>
      </c>
      <c r="BK304">
        <f t="shared" si="18"/>
        <v>17318315.095029149</v>
      </c>
      <c r="BL304">
        <f t="shared" si="19"/>
        <v>2.0337336979224605</v>
      </c>
    </row>
    <row r="305" spans="1:64" x14ac:dyDescent="0.25">
      <c r="A305" s="3" t="s">
        <v>484</v>
      </c>
      <c r="B305">
        <v>47604860</v>
      </c>
      <c r="C305">
        <v>25017271</v>
      </c>
      <c r="D305">
        <v>14192019</v>
      </c>
      <c r="E305">
        <v>5357067</v>
      </c>
      <c r="F305">
        <v>2883898</v>
      </c>
      <c r="G305">
        <v>2584287</v>
      </c>
      <c r="H305">
        <v>22587589</v>
      </c>
      <c r="I305">
        <v>1650146</v>
      </c>
      <c r="J305">
        <v>293826</v>
      </c>
      <c r="K305">
        <v>109832</v>
      </c>
      <c r="L305">
        <v>705607</v>
      </c>
      <c r="M305">
        <v>26913</v>
      </c>
      <c r="N305">
        <v>376857</v>
      </c>
      <c r="O305">
        <v>222463</v>
      </c>
      <c r="P305">
        <v>91502</v>
      </c>
      <c r="Q305">
        <v>30501</v>
      </c>
      <c r="R305">
        <v>21755</v>
      </c>
      <c r="S305">
        <v>10636</v>
      </c>
      <c r="T305">
        <v>104945</v>
      </c>
      <c r="U305">
        <v>70224</v>
      </c>
      <c r="V305">
        <v>34721</v>
      </c>
      <c r="W305">
        <v>36773</v>
      </c>
      <c r="X305">
        <v>1832349</v>
      </c>
      <c r="Y305">
        <v>4745424</v>
      </c>
      <c r="Z305">
        <v>1388</v>
      </c>
      <c r="AA305">
        <v>264467</v>
      </c>
      <c r="AB305">
        <v>3916900</v>
      </c>
      <c r="AC305">
        <v>8522162</v>
      </c>
      <c r="AD305">
        <v>59084891</v>
      </c>
      <c r="AE305">
        <v>24952390</v>
      </c>
      <c r="AF305">
        <v>7233656</v>
      </c>
      <c r="AG305">
        <v>243129</v>
      </c>
      <c r="AH305">
        <v>605993</v>
      </c>
      <c r="AI305">
        <v>6384534</v>
      </c>
      <c r="AJ305">
        <v>4491822</v>
      </c>
      <c r="AK305">
        <v>1521745</v>
      </c>
      <c r="AL305">
        <v>1924142</v>
      </c>
      <c r="AM305">
        <v>1045935</v>
      </c>
      <c r="AN305">
        <v>378949</v>
      </c>
      <c r="AO305">
        <v>2754846</v>
      </c>
      <c r="AP305">
        <v>291816</v>
      </c>
      <c r="AQ305">
        <v>9801302</v>
      </c>
      <c r="AR305">
        <v>34132501</v>
      </c>
      <c r="AS305">
        <v>28135076</v>
      </c>
      <c r="AT305">
        <v>5997425</v>
      </c>
      <c r="AU305">
        <v>22652470</v>
      </c>
      <c r="AV305">
        <v>150.67893812140889</v>
      </c>
      <c r="AW305">
        <v>34.352823720711243</v>
      </c>
      <c r="AX305">
        <v>51.762469997087159</v>
      </c>
      <c r="AY305">
        <v>39401306</v>
      </c>
      <c r="AZ305">
        <v>16813717</v>
      </c>
      <c r="BA305">
        <v>6673384</v>
      </c>
      <c r="BB305">
        <v>5150397</v>
      </c>
      <c r="BC305">
        <v>2685270</v>
      </c>
      <c r="BD305">
        <v>2304666</v>
      </c>
      <c r="BE305">
        <v>14448916</v>
      </c>
      <c r="BF305">
        <v>119939</v>
      </c>
      <c r="BG305">
        <v>5874092</v>
      </c>
      <c r="BI305">
        <f t="shared" si="16"/>
        <v>28135076</v>
      </c>
      <c r="BJ305">
        <f t="shared" si="17"/>
        <v>18672202.200768288</v>
      </c>
      <c r="BK305">
        <f t="shared" si="18"/>
        <v>15788304.200768288</v>
      </c>
      <c r="BL305">
        <f t="shared" si="19"/>
        <v>1.7820201360593808</v>
      </c>
    </row>
    <row r="306" spans="1:64" x14ac:dyDescent="0.25">
      <c r="A306" s="3" t="s">
        <v>485</v>
      </c>
      <c r="B306">
        <v>48214417</v>
      </c>
      <c r="C306">
        <v>24685169</v>
      </c>
      <c r="D306">
        <v>13839356</v>
      </c>
      <c r="E306">
        <v>5379124</v>
      </c>
      <c r="F306">
        <v>2965499</v>
      </c>
      <c r="G306">
        <v>2501190</v>
      </c>
      <c r="H306">
        <v>23529248</v>
      </c>
      <c r="I306">
        <v>1948031</v>
      </c>
      <c r="J306">
        <v>318606</v>
      </c>
      <c r="K306">
        <v>141387</v>
      </c>
      <c r="L306">
        <v>756437</v>
      </c>
      <c r="M306">
        <v>31246</v>
      </c>
      <c r="N306">
        <v>390020</v>
      </c>
      <c r="O306">
        <v>209581</v>
      </c>
      <c r="P306">
        <v>111208</v>
      </c>
      <c r="Q306">
        <v>37069</v>
      </c>
      <c r="R306">
        <v>20101</v>
      </c>
      <c r="S306">
        <v>12061</v>
      </c>
      <c r="T306">
        <v>107349</v>
      </c>
      <c r="U306">
        <v>72424</v>
      </c>
      <c r="V306">
        <v>34925</v>
      </c>
      <c r="W306">
        <v>57572</v>
      </c>
      <c r="X306">
        <v>2165023</v>
      </c>
      <c r="Y306">
        <v>5611727</v>
      </c>
      <c r="Z306">
        <v>1304</v>
      </c>
      <c r="AA306">
        <v>306759</v>
      </c>
      <c r="AB306">
        <v>3664252</v>
      </c>
      <c r="AC306">
        <v>8029535</v>
      </c>
      <c r="AD306">
        <v>66540773</v>
      </c>
      <c r="AE306">
        <v>24663665</v>
      </c>
      <c r="AF306">
        <v>7636974</v>
      </c>
      <c r="AG306">
        <v>166104</v>
      </c>
      <c r="AH306">
        <v>607684</v>
      </c>
      <c r="AI306">
        <v>6863186</v>
      </c>
      <c r="AJ306">
        <v>4538238</v>
      </c>
      <c r="AK306">
        <v>1540213</v>
      </c>
      <c r="AL306">
        <v>1958106</v>
      </c>
      <c r="AM306">
        <v>1039919</v>
      </c>
      <c r="AN306">
        <v>363135</v>
      </c>
      <c r="AO306">
        <v>2567466</v>
      </c>
      <c r="AP306">
        <v>318697</v>
      </c>
      <c r="AQ306">
        <v>9239155</v>
      </c>
      <c r="AR306">
        <v>41877108</v>
      </c>
      <c r="AS306">
        <v>34692689</v>
      </c>
      <c r="AT306">
        <v>7184419</v>
      </c>
      <c r="AU306">
        <v>23550752</v>
      </c>
      <c r="AV306">
        <v>177.8164389641417</v>
      </c>
      <c r="AW306">
        <v>29.073670273506</v>
      </c>
      <c r="AX306">
        <v>51.697765156524589</v>
      </c>
      <c r="AY306">
        <v>40354960</v>
      </c>
      <c r="AZ306">
        <v>16825712</v>
      </c>
      <c r="BA306">
        <v>6703809</v>
      </c>
      <c r="BB306">
        <v>5147314</v>
      </c>
      <c r="BC306">
        <v>2724433</v>
      </c>
      <c r="BD306">
        <v>2250156</v>
      </c>
      <c r="BE306">
        <v>15691295</v>
      </c>
      <c r="BF306">
        <v>121437</v>
      </c>
      <c r="BG306">
        <v>5919358</v>
      </c>
      <c r="BI306">
        <f t="shared" si="16"/>
        <v>34692689</v>
      </c>
      <c r="BJ306">
        <f t="shared" si="17"/>
        <v>19510394.653104089</v>
      </c>
      <c r="BK306">
        <f t="shared" si="18"/>
        <v>16544895.653104089</v>
      </c>
      <c r="BL306">
        <f t="shared" si="19"/>
        <v>2.0968817046296144</v>
      </c>
    </row>
    <row r="307" spans="1:64" x14ac:dyDescent="0.25">
      <c r="A307" s="3" t="s">
        <v>486</v>
      </c>
      <c r="B307">
        <v>49222690</v>
      </c>
      <c r="C307">
        <v>25063187</v>
      </c>
      <c r="D307">
        <v>14074734</v>
      </c>
      <c r="E307">
        <v>5393440</v>
      </c>
      <c r="F307">
        <v>3014255</v>
      </c>
      <c r="G307">
        <v>2580758</v>
      </c>
      <c r="H307">
        <v>24159503</v>
      </c>
      <c r="I307">
        <v>1923492</v>
      </c>
      <c r="J307">
        <v>313457</v>
      </c>
      <c r="K307">
        <v>153262</v>
      </c>
      <c r="L307">
        <v>721629</v>
      </c>
      <c r="M307">
        <v>28682</v>
      </c>
      <c r="N307">
        <v>377706</v>
      </c>
      <c r="O307">
        <v>221839</v>
      </c>
      <c r="P307">
        <v>94063</v>
      </c>
      <c r="Q307">
        <v>31354</v>
      </c>
      <c r="R307">
        <v>18193</v>
      </c>
      <c r="S307">
        <v>12257</v>
      </c>
      <c r="T307">
        <v>114245</v>
      </c>
      <c r="U307">
        <v>79158</v>
      </c>
      <c r="V307">
        <v>35087</v>
      </c>
      <c r="W307">
        <v>36475</v>
      </c>
      <c r="X307">
        <v>2312758</v>
      </c>
      <c r="Y307">
        <v>5919796</v>
      </c>
      <c r="Z307">
        <v>1302</v>
      </c>
      <c r="AA307">
        <v>326523</v>
      </c>
      <c r="AB307">
        <v>3823312</v>
      </c>
      <c r="AC307">
        <v>8106864</v>
      </c>
      <c r="AD307">
        <v>70441686</v>
      </c>
      <c r="AE307">
        <v>24398042</v>
      </c>
      <c r="AF307">
        <v>7658862</v>
      </c>
      <c r="AG307">
        <v>122229</v>
      </c>
      <c r="AH307">
        <v>609217</v>
      </c>
      <c r="AI307">
        <v>6927416</v>
      </c>
      <c r="AJ307">
        <v>4360196</v>
      </c>
      <c r="AK307">
        <v>1322728</v>
      </c>
      <c r="AL307">
        <v>1993322</v>
      </c>
      <c r="AM307">
        <v>1044146</v>
      </c>
      <c r="AN307">
        <v>359028</v>
      </c>
      <c r="AO307">
        <v>2699888</v>
      </c>
      <c r="AP307">
        <v>271156</v>
      </c>
      <c r="AQ307">
        <v>9048912</v>
      </c>
      <c r="AR307">
        <v>46043644</v>
      </c>
      <c r="AS307">
        <v>38246978</v>
      </c>
      <c r="AT307">
        <v>7796666</v>
      </c>
      <c r="AU307">
        <v>24824648</v>
      </c>
      <c r="AV307">
        <v>185.47551283927422</v>
      </c>
      <c r="AW307">
        <v>26.103619209635099</v>
      </c>
      <c r="AX307">
        <v>48.415821598682008</v>
      </c>
      <c r="AY307">
        <v>40987984</v>
      </c>
      <c r="AZ307">
        <v>16828481</v>
      </c>
      <c r="BA307">
        <v>6720112</v>
      </c>
      <c r="BB307">
        <v>5163125</v>
      </c>
      <c r="BC307">
        <v>2766905</v>
      </c>
      <c r="BD307">
        <v>2178339</v>
      </c>
      <c r="BE307">
        <v>16589942</v>
      </c>
      <c r="BF307">
        <v>123313</v>
      </c>
      <c r="BG307">
        <v>5962721</v>
      </c>
      <c r="BI307">
        <f t="shared" si="16"/>
        <v>38246978</v>
      </c>
      <c r="BJ307">
        <f t="shared" si="17"/>
        <v>20621039.087323256</v>
      </c>
      <c r="BK307">
        <f t="shared" si="18"/>
        <v>17606784.087323256</v>
      </c>
      <c r="BL307">
        <f t="shared" si="19"/>
        <v>2.1722864215468807</v>
      </c>
    </row>
    <row r="308" spans="1:64" x14ac:dyDescent="0.25">
      <c r="A308" s="3" t="s">
        <v>487</v>
      </c>
      <c r="B308">
        <v>50831510</v>
      </c>
      <c r="C308">
        <v>25617910</v>
      </c>
      <c r="D308">
        <v>14441659</v>
      </c>
      <c r="E308">
        <v>5399541</v>
      </c>
      <c r="F308">
        <v>3104439</v>
      </c>
      <c r="G308">
        <v>2672271</v>
      </c>
      <c r="H308">
        <v>25213600</v>
      </c>
      <c r="I308">
        <v>1786356</v>
      </c>
      <c r="J308">
        <v>278135</v>
      </c>
      <c r="K308">
        <v>135012</v>
      </c>
      <c r="L308">
        <v>711198</v>
      </c>
      <c r="M308">
        <v>36991</v>
      </c>
      <c r="N308">
        <v>377229</v>
      </c>
      <c r="O308">
        <v>250853</v>
      </c>
      <c r="P308">
        <v>72901</v>
      </c>
      <c r="Q308">
        <v>24300</v>
      </c>
      <c r="R308">
        <v>16282</v>
      </c>
      <c r="S308">
        <v>12893</v>
      </c>
      <c r="T308">
        <v>117637</v>
      </c>
      <c r="U308">
        <v>81811</v>
      </c>
      <c r="V308">
        <v>35826</v>
      </c>
      <c r="W308">
        <v>33556</v>
      </c>
      <c r="X308">
        <v>2543177</v>
      </c>
      <c r="Y308">
        <v>6749774</v>
      </c>
      <c r="Z308">
        <v>1401</v>
      </c>
      <c r="AA308">
        <v>358441</v>
      </c>
      <c r="AB308">
        <v>3916190</v>
      </c>
      <c r="AC308">
        <v>8168503</v>
      </c>
      <c r="AD308">
        <v>76793396</v>
      </c>
      <c r="AE308">
        <v>24168047</v>
      </c>
      <c r="AF308">
        <v>7684513</v>
      </c>
      <c r="AG308">
        <v>132202</v>
      </c>
      <c r="AH308">
        <v>608494</v>
      </c>
      <c r="AI308">
        <v>6943817</v>
      </c>
      <c r="AJ308">
        <v>4280659</v>
      </c>
      <c r="AK308">
        <v>1203910</v>
      </c>
      <c r="AL308">
        <v>2025851</v>
      </c>
      <c r="AM308">
        <v>1050898</v>
      </c>
      <c r="AN308">
        <v>320120</v>
      </c>
      <c r="AO308">
        <v>2764601</v>
      </c>
      <c r="AP308">
        <v>275391</v>
      </c>
      <c r="AQ308">
        <v>8842763</v>
      </c>
      <c r="AR308">
        <v>52625349</v>
      </c>
      <c r="AS308">
        <v>43927429</v>
      </c>
      <c r="AT308">
        <v>8697920</v>
      </c>
      <c r="AU308">
        <v>26663463</v>
      </c>
      <c r="AV308">
        <v>197.3687731940378</v>
      </c>
      <c r="AW308">
        <v>22.736517338820882</v>
      </c>
      <c r="AX308">
        <v>44.874785338680461</v>
      </c>
      <c r="AY308">
        <v>42128279</v>
      </c>
      <c r="AZ308">
        <v>16914679</v>
      </c>
      <c r="BA308">
        <v>6753080</v>
      </c>
      <c r="BB308">
        <v>5186990</v>
      </c>
      <c r="BC308">
        <v>2814355</v>
      </c>
      <c r="BD308">
        <v>2160254</v>
      </c>
      <c r="BE308">
        <v>17960232</v>
      </c>
      <c r="BF308">
        <v>125393</v>
      </c>
      <c r="BG308">
        <v>6006866</v>
      </c>
      <c r="BI308">
        <f t="shared" si="16"/>
        <v>43927429</v>
      </c>
      <c r="BJ308">
        <f t="shared" si="17"/>
        <v>22256524.316951562</v>
      </c>
      <c r="BK308">
        <f t="shared" si="18"/>
        <v>19152085.316951562</v>
      </c>
      <c r="BL308">
        <f t="shared" si="19"/>
        <v>2.2936107621199722</v>
      </c>
    </row>
    <row r="309" spans="1:64" x14ac:dyDescent="0.25">
      <c r="A309" s="3" t="s">
        <v>488</v>
      </c>
      <c r="B309">
        <v>52031886</v>
      </c>
      <c r="C309">
        <v>26067699</v>
      </c>
      <c r="D309">
        <v>14615245</v>
      </c>
      <c r="E309">
        <v>5507713</v>
      </c>
      <c r="F309">
        <v>3150013</v>
      </c>
      <c r="G309">
        <v>2794728</v>
      </c>
      <c r="H309">
        <v>25964187</v>
      </c>
      <c r="I309">
        <v>1790051</v>
      </c>
      <c r="J309">
        <v>279332</v>
      </c>
      <c r="K309">
        <v>162856</v>
      </c>
      <c r="L309">
        <v>745947</v>
      </c>
      <c r="M309">
        <v>22385</v>
      </c>
      <c r="N309">
        <v>350866</v>
      </c>
      <c r="O309">
        <v>236758</v>
      </c>
      <c r="P309">
        <v>60954</v>
      </c>
      <c r="Q309">
        <v>20318</v>
      </c>
      <c r="R309">
        <v>18897</v>
      </c>
      <c r="S309">
        <v>13939</v>
      </c>
      <c r="T309">
        <v>121775</v>
      </c>
      <c r="U309">
        <v>87045</v>
      </c>
      <c r="V309">
        <v>34730</v>
      </c>
      <c r="W309">
        <v>28316</v>
      </c>
      <c r="X309">
        <v>2691108</v>
      </c>
      <c r="Y309">
        <v>7152518</v>
      </c>
      <c r="Z309">
        <v>1535</v>
      </c>
      <c r="AA309">
        <v>373918</v>
      </c>
      <c r="AB309">
        <v>4067059</v>
      </c>
      <c r="AC309">
        <v>8176521</v>
      </c>
      <c r="AD309">
        <v>80229636</v>
      </c>
      <c r="AE309">
        <v>24404728</v>
      </c>
      <c r="AF309">
        <v>7829111</v>
      </c>
      <c r="AG309">
        <v>144023</v>
      </c>
      <c r="AH309">
        <v>609968</v>
      </c>
      <c r="AI309">
        <v>7075120</v>
      </c>
      <c r="AJ309">
        <v>4325666</v>
      </c>
      <c r="AK309">
        <v>1206078</v>
      </c>
      <c r="AL309">
        <v>2081291</v>
      </c>
      <c r="AM309">
        <v>1038297</v>
      </c>
      <c r="AN309">
        <v>327031</v>
      </c>
      <c r="AO309">
        <v>2806012</v>
      </c>
      <c r="AP309">
        <v>277142</v>
      </c>
      <c r="AQ309">
        <v>8839767</v>
      </c>
      <c r="AR309">
        <v>55824908</v>
      </c>
      <c r="AS309">
        <v>46588437</v>
      </c>
      <c r="AT309">
        <v>9236471</v>
      </c>
      <c r="AU309">
        <v>27627157</v>
      </c>
      <c r="AV309">
        <v>202.06533568663582</v>
      </c>
      <c r="AW309">
        <v>21.773034538632832</v>
      </c>
      <c r="AX309">
        <v>43.995755329655587</v>
      </c>
      <c r="AY309">
        <v>43123664</v>
      </c>
      <c r="AZ309">
        <v>17159477</v>
      </c>
      <c r="BA309">
        <v>6810582</v>
      </c>
      <c r="BB309">
        <v>5215222</v>
      </c>
      <c r="BC309">
        <v>2865276</v>
      </c>
      <c r="BD309">
        <v>2268397</v>
      </c>
      <c r="BE309">
        <v>18718936</v>
      </c>
      <c r="BF309">
        <v>127573</v>
      </c>
      <c r="BG309">
        <v>6051607</v>
      </c>
      <c r="BI309">
        <f t="shared" si="16"/>
        <v>46588437</v>
      </c>
      <c r="BJ309">
        <f t="shared" si="17"/>
        <v>23056125.308028903</v>
      </c>
      <c r="BK309">
        <f t="shared" si="18"/>
        <v>19906112.308028903</v>
      </c>
      <c r="BL309">
        <f t="shared" si="19"/>
        <v>2.3404086282186345</v>
      </c>
    </row>
    <row r="310" spans="1:64" x14ac:dyDescent="0.25">
      <c r="A310" s="3" t="s">
        <v>489</v>
      </c>
      <c r="B310">
        <v>53542275</v>
      </c>
      <c r="C310">
        <v>26673004</v>
      </c>
      <c r="D310">
        <v>15019782</v>
      </c>
      <c r="E310">
        <v>5547367</v>
      </c>
      <c r="F310">
        <v>3208643</v>
      </c>
      <c r="G310">
        <v>2897212</v>
      </c>
      <c r="H310">
        <v>26869271</v>
      </c>
      <c r="I310">
        <v>1816100</v>
      </c>
      <c r="J310">
        <v>290115</v>
      </c>
      <c r="K310">
        <v>198049</v>
      </c>
      <c r="L310">
        <v>759871</v>
      </c>
      <c r="M310">
        <v>36507</v>
      </c>
      <c r="N310">
        <v>384403</v>
      </c>
      <c r="O310">
        <v>271888</v>
      </c>
      <c r="P310">
        <v>55627</v>
      </c>
      <c r="Q310">
        <v>18542</v>
      </c>
      <c r="R310">
        <v>21901</v>
      </c>
      <c r="S310">
        <v>16445</v>
      </c>
      <c r="T310">
        <v>123719</v>
      </c>
      <c r="U310">
        <v>88764</v>
      </c>
      <c r="V310">
        <v>34955</v>
      </c>
      <c r="W310">
        <v>23697</v>
      </c>
      <c r="X310">
        <v>2885874</v>
      </c>
      <c r="Y310">
        <v>7656248</v>
      </c>
      <c r="Z310">
        <v>1512</v>
      </c>
      <c r="AA310">
        <v>399251</v>
      </c>
      <c r="AB310">
        <v>4248326</v>
      </c>
      <c r="AC310">
        <v>8045599</v>
      </c>
      <c r="AD310">
        <v>84770141</v>
      </c>
      <c r="AE310">
        <v>24478651</v>
      </c>
      <c r="AF310">
        <v>7873973</v>
      </c>
      <c r="AG310">
        <v>131976</v>
      </c>
      <c r="AH310">
        <v>614973</v>
      </c>
      <c r="AI310">
        <v>7127024</v>
      </c>
      <c r="AJ310">
        <v>4484057</v>
      </c>
      <c r="AK310">
        <v>1137340</v>
      </c>
      <c r="AL310">
        <v>2291658</v>
      </c>
      <c r="AM310">
        <v>1055059</v>
      </c>
      <c r="AN310">
        <v>297301</v>
      </c>
      <c r="AO310">
        <v>2904104</v>
      </c>
      <c r="AP310">
        <v>253255</v>
      </c>
      <c r="AQ310">
        <v>8665961</v>
      </c>
      <c r="AR310">
        <v>60291490</v>
      </c>
      <c r="AS310">
        <v>50223679</v>
      </c>
      <c r="AT310">
        <v>10067811</v>
      </c>
      <c r="AU310">
        <v>29063624</v>
      </c>
      <c r="AV310">
        <v>207.44656650787209</v>
      </c>
      <c r="AW310">
        <v>20.497138319188991</v>
      </c>
      <c r="AX310">
        <v>42.520609675526927</v>
      </c>
      <c r="AY310">
        <v>44233754</v>
      </c>
      <c r="AZ310">
        <v>17364483</v>
      </c>
      <c r="BA310">
        <v>6867691</v>
      </c>
      <c r="BB310">
        <v>5246866</v>
      </c>
      <c r="BC310">
        <v>2919777</v>
      </c>
      <c r="BD310">
        <v>2330149</v>
      </c>
      <c r="BE310">
        <v>19755103</v>
      </c>
      <c r="BF310">
        <v>129769</v>
      </c>
      <c r="BG310">
        <v>6098356</v>
      </c>
      <c r="BI310">
        <f t="shared" si="16"/>
        <v>50223679</v>
      </c>
      <c r="BJ310">
        <f t="shared" si="17"/>
        <v>24210417.094608378</v>
      </c>
      <c r="BK310">
        <f t="shared" si="18"/>
        <v>21001774.094608378</v>
      </c>
      <c r="BL310">
        <f t="shared" si="19"/>
        <v>2.3914017346226735</v>
      </c>
    </row>
    <row r="311" spans="1:64" x14ac:dyDescent="0.25">
      <c r="A311" s="3" t="s">
        <v>490</v>
      </c>
      <c r="B311">
        <v>55424897</v>
      </c>
      <c r="C311">
        <v>28121645</v>
      </c>
      <c r="D311">
        <v>16165061</v>
      </c>
      <c r="E311">
        <v>5683866</v>
      </c>
      <c r="F311">
        <v>3279539</v>
      </c>
      <c r="G311">
        <v>2993179</v>
      </c>
      <c r="H311">
        <v>27303252</v>
      </c>
      <c r="I311">
        <v>2004622</v>
      </c>
      <c r="J311">
        <v>321779</v>
      </c>
      <c r="K311">
        <v>165924</v>
      </c>
      <c r="L311">
        <v>767935</v>
      </c>
      <c r="M311">
        <v>27355</v>
      </c>
      <c r="N311">
        <v>395972</v>
      </c>
      <c r="O311">
        <v>254007</v>
      </c>
      <c r="P311">
        <v>73636</v>
      </c>
      <c r="Q311">
        <v>24545</v>
      </c>
      <c r="R311">
        <v>24438</v>
      </c>
      <c r="S311">
        <v>19346</v>
      </c>
      <c r="T311">
        <v>125895</v>
      </c>
      <c r="U311">
        <v>90800</v>
      </c>
      <c r="V311">
        <v>35095</v>
      </c>
      <c r="W311">
        <v>8001</v>
      </c>
      <c r="X311">
        <v>2867443</v>
      </c>
      <c r="Y311">
        <v>7606484</v>
      </c>
      <c r="Z311">
        <v>1432</v>
      </c>
      <c r="AA311">
        <v>400880</v>
      </c>
      <c r="AB311">
        <v>4299621</v>
      </c>
      <c r="AC311">
        <v>8309909</v>
      </c>
      <c r="AD311">
        <v>84869876</v>
      </c>
      <c r="AE311">
        <v>24646248</v>
      </c>
      <c r="AF311">
        <v>7942188</v>
      </c>
      <c r="AG311">
        <v>122448</v>
      </c>
      <c r="AH311">
        <v>617511</v>
      </c>
      <c r="AI311">
        <v>7202229</v>
      </c>
      <c r="AJ311">
        <v>4540851</v>
      </c>
      <c r="AK311">
        <v>1072341</v>
      </c>
      <c r="AL311">
        <v>2384932</v>
      </c>
      <c r="AM311">
        <v>1083578</v>
      </c>
      <c r="AN311">
        <v>316782</v>
      </c>
      <c r="AO311">
        <v>2995336</v>
      </c>
      <c r="AP311">
        <v>252183</v>
      </c>
      <c r="AQ311">
        <v>8598909</v>
      </c>
      <c r="AR311">
        <v>60223628</v>
      </c>
      <c r="AS311">
        <v>50072621</v>
      </c>
      <c r="AT311">
        <v>10151007</v>
      </c>
      <c r="AU311">
        <v>30778649</v>
      </c>
      <c r="AV311">
        <v>195.6669012137306</v>
      </c>
      <c r="AW311">
        <v>20.727809025387842</v>
      </c>
      <c r="AX311">
        <v>40.557461609476363</v>
      </c>
      <c r="AY311">
        <v>44881510</v>
      </c>
      <c r="AZ311">
        <v>17578258</v>
      </c>
      <c r="BA311">
        <v>6906128</v>
      </c>
      <c r="BB311">
        <v>5274907</v>
      </c>
      <c r="BC311">
        <v>2975841</v>
      </c>
      <c r="BD311">
        <v>2421382</v>
      </c>
      <c r="BE311">
        <v>20235262</v>
      </c>
      <c r="BF311">
        <v>132013</v>
      </c>
      <c r="BG311">
        <v>6146702</v>
      </c>
      <c r="BI311">
        <f t="shared" si="16"/>
        <v>50072621</v>
      </c>
      <c r="BJ311">
        <f t="shared" si="17"/>
        <v>25590746.666603945</v>
      </c>
      <c r="BK311">
        <f t="shared" si="18"/>
        <v>22311207.666603945</v>
      </c>
      <c r="BL311">
        <f t="shared" si="19"/>
        <v>2.2442810693277773</v>
      </c>
    </row>
    <row r="312" spans="1:64" x14ac:dyDescent="0.25">
      <c r="A312" s="3" t="s">
        <v>491</v>
      </c>
      <c r="B312">
        <v>57326238</v>
      </c>
      <c r="C312">
        <v>29087116</v>
      </c>
      <c r="D312">
        <v>16754962</v>
      </c>
      <c r="E312">
        <v>5827916</v>
      </c>
      <c r="F312">
        <v>3346349</v>
      </c>
      <c r="G312">
        <v>3157889</v>
      </c>
      <c r="H312">
        <v>28239122</v>
      </c>
      <c r="I312">
        <v>2051423</v>
      </c>
      <c r="J312">
        <v>283717</v>
      </c>
      <c r="K312">
        <v>166295</v>
      </c>
      <c r="L312">
        <v>811479</v>
      </c>
      <c r="M312">
        <v>26733</v>
      </c>
      <c r="N312">
        <v>409561</v>
      </c>
      <c r="O312">
        <v>256252</v>
      </c>
      <c r="P312">
        <v>79668</v>
      </c>
      <c r="Q312">
        <v>26556</v>
      </c>
      <c r="R312">
        <v>27263</v>
      </c>
      <c r="S312">
        <v>19822</v>
      </c>
      <c r="T312">
        <v>149032</v>
      </c>
      <c r="U312">
        <v>113222</v>
      </c>
      <c r="V312">
        <v>35810</v>
      </c>
      <c r="W312">
        <v>-31768</v>
      </c>
      <c r="X312">
        <v>3144897</v>
      </c>
      <c r="Y312">
        <v>7969713</v>
      </c>
      <c r="Z312">
        <v>1564</v>
      </c>
      <c r="AA312">
        <v>420303</v>
      </c>
      <c r="AB312">
        <v>4414261</v>
      </c>
      <c r="AC312">
        <v>8421912</v>
      </c>
      <c r="AD312">
        <v>89883427</v>
      </c>
      <c r="AE312">
        <v>25014294</v>
      </c>
      <c r="AF312">
        <v>7932019</v>
      </c>
      <c r="AG312">
        <v>138243</v>
      </c>
      <c r="AH312">
        <v>620247</v>
      </c>
      <c r="AI312">
        <v>7173529</v>
      </c>
      <c r="AJ312">
        <v>4768192</v>
      </c>
      <c r="AK312">
        <v>1119301</v>
      </c>
      <c r="AL312">
        <v>2491250</v>
      </c>
      <c r="AM312">
        <v>1157641</v>
      </c>
      <c r="AN312">
        <v>309493</v>
      </c>
      <c r="AO312">
        <v>3194373</v>
      </c>
      <c r="AP312">
        <v>249846</v>
      </c>
      <c r="AQ312">
        <v>8560371</v>
      </c>
      <c r="AR312">
        <v>64869133</v>
      </c>
      <c r="AS312">
        <v>53575231</v>
      </c>
      <c r="AT312">
        <v>11293902</v>
      </c>
      <c r="AU312">
        <v>32311944</v>
      </c>
      <c r="AV312">
        <v>200.75899100670409</v>
      </c>
      <c r="AW312">
        <v>19.578203396058953</v>
      </c>
      <c r="AX312">
        <v>39.30500359516823</v>
      </c>
      <c r="AY312">
        <v>46040715</v>
      </c>
      <c r="AZ312">
        <v>17801593</v>
      </c>
      <c r="BA312">
        <v>6970893</v>
      </c>
      <c r="BB312">
        <v>5305322</v>
      </c>
      <c r="BC312">
        <v>3035808</v>
      </c>
      <c r="BD312">
        <v>2489570</v>
      </c>
      <c r="BE312">
        <v>21026421</v>
      </c>
      <c r="BF312">
        <v>134354</v>
      </c>
      <c r="BG312">
        <v>6198520</v>
      </c>
      <c r="BI312">
        <f t="shared" si="16"/>
        <v>53575231</v>
      </c>
      <c r="BJ312">
        <f t="shared" si="17"/>
        <v>26686342.03197949</v>
      </c>
      <c r="BK312">
        <f t="shared" si="18"/>
        <v>23339993.03197949</v>
      </c>
      <c r="BL312">
        <f t="shared" si="19"/>
        <v>2.2954261780024288</v>
      </c>
    </row>
    <row r="313" spans="1:64" x14ac:dyDescent="0.25">
      <c r="A313" s="3" t="s">
        <v>492</v>
      </c>
      <c r="B313">
        <v>57351579</v>
      </c>
      <c r="C313">
        <v>29235126</v>
      </c>
      <c r="D313">
        <v>16514907</v>
      </c>
      <c r="E313">
        <v>5944383</v>
      </c>
      <c r="F313">
        <v>3433917</v>
      </c>
      <c r="G313">
        <v>3341919</v>
      </c>
      <c r="H313">
        <v>28116453</v>
      </c>
      <c r="I313">
        <v>2026994</v>
      </c>
      <c r="J313">
        <v>276224</v>
      </c>
      <c r="K313">
        <v>187779</v>
      </c>
      <c r="L313">
        <v>765024</v>
      </c>
      <c r="M313">
        <v>30326</v>
      </c>
      <c r="N313">
        <v>373211</v>
      </c>
      <c r="O313">
        <v>223769</v>
      </c>
      <c r="P313">
        <v>74676</v>
      </c>
      <c r="Q313">
        <v>24892</v>
      </c>
      <c r="R313">
        <v>26554</v>
      </c>
      <c r="S313">
        <v>23320</v>
      </c>
      <c r="T313">
        <v>150539</v>
      </c>
      <c r="U313">
        <v>115813</v>
      </c>
      <c r="V313">
        <v>34726</v>
      </c>
      <c r="W313">
        <v>-66471</v>
      </c>
      <c r="X313">
        <v>2946674</v>
      </c>
      <c r="Y313">
        <v>7529235</v>
      </c>
      <c r="Z313">
        <v>1934</v>
      </c>
      <c r="AA313">
        <v>388748</v>
      </c>
      <c r="AB313">
        <v>4554232</v>
      </c>
      <c r="AC313">
        <v>8952004</v>
      </c>
      <c r="AD313">
        <v>87609410</v>
      </c>
      <c r="AE313">
        <v>25926168</v>
      </c>
      <c r="AF313">
        <v>8033137</v>
      </c>
      <c r="AG313">
        <v>188731</v>
      </c>
      <c r="AH313">
        <v>624518</v>
      </c>
      <c r="AI313">
        <v>7219888</v>
      </c>
      <c r="AJ313">
        <v>4945735</v>
      </c>
      <c r="AK313">
        <v>1147640</v>
      </c>
      <c r="AL313">
        <v>2609062</v>
      </c>
      <c r="AM313">
        <v>1189033</v>
      </c>
      <c r="AN313">
        <v>287969</v>
      </c>
      <c r="AO313">
        <v>3318501</v>
      </c>
      <c r="AP313">
        <v>308557</v>
      </c>
      <c r="AQ313">
        <v>9032270</v>
      </c>
      <c r="AR313">
        <v>61683242</v>
      </c>
      <c r="AS313">
        <v>50931772</v>
      </c>
      <c r="AT313">
        <v>10751470</v>
      </c>
      <c r="AU313">
        <v>31425411</v>
      </c>
      <c r="AV313">
        <v>196.2845989147479</v>
      </c>
      <c r="AW313">
        <v>21.041163173621779</v>
      </c>
      <c r="AX313">
        <v>41.300562742341135</v>
      </c>
      <c r="AY313">
        <v>46320526</v>
      </c>
      <c r="AZ313">
        <v>18204073</v>
      </c>
      <c r="BA313">
        <v>7051831</v>
      </c>
      <c r="BB313">
        <v>5347765</v>
      </c>
      <c r="BC313">
        <v>3099991</v>
      </c>
      <c r="BD313">
        <v>2704486</v>
      </c>
      <c r="BE313">
        <v>20394358</v>
      </c>
      <c r="BF313">
        <v>136790</v>
      </c>
      <c r="BG313">
        <v>6259516</v>
      </c>
      <c r="BI313">
        <f t="shared" si="16"/>
        <v>50931772</v>
      </c>
      <c r="BJ313">
        <f t="shared" si="17"/>
        <v>25947920.66295591</v>
      </c>
      <c r="BK313">
        <f t="shared" si="18"/>
        <v>22514003.66295591</v>
      </c>
      <c r="BL313">
        <f t="shared" si="19"/>
        <v>2.2622263353275596</v>
      </c>
    </row>
    <row r="314" spans="1:64" x14ac:dyDescent="0.25">
      <c r="A314" s="3" t="s">
        <v>493</v>
      </c>
      <c r="B314">
        <v>56752885</v>
      </c>
      <c r="C314">
        <v>29745661</v>
      </c>
      <c r="D314">
        <v>16640095</v>
      </c>
      <c r="E314">
        <v>6081304</v>
      </c>
      <c r="F314">
        <v>3523194</v>
      </c>
      <c r="G314">
        <v>3501068</v>
      </c>
      <c r="H314">
        <v>27007224</v>
      </c>
      <c r="I314">
        <v>1900604</v>
      </c>
      <c r="J314">
        <v>259516</v>
      </c>
      <c r="K314">
        <v>164326</v>
      </c>
      <c r="L314">
        <v>738626</v>
      </c>
      <c r="M314">
        <v>25187</v>
      </c>
      <c r="N314">
        <v>399808</v>
      </c>
      <c r="O314">
        <v>247126</v>
      </c>
      <c r="P314">
        <v>80177</v>
      </c>
      <c r="Q314">
        <v>26726</v>
      </c>
      <c r="R314">
        <v>26655</v>
      </c>
      <c r="S314">
        <v>19124</v>
      </c>
      <c r="T314">
        <v>162437</v>
      </c>
      <c r="U314">
        <v>127453</v>
      </c>
      <c r="V314">
        <v>34984</v>
      </c>
      <c r="W314">
        <v>-39376</v>
      </c>
      <c r="X314">
        <v>2429344</v>
      </c>
      <c r="Y314">
        <v>6378288</v>
      </c>
      <c r="Z314">
        <v>1779</v>
      </c>
      <c r="AA314">
        <v>333867</v>
      </c>
      <c r="AB314">
        <v>4739248</v>
      </c>
      <c r="AC314">
        <v>9513570</v>
      </c>
      <c r="AD314">
        <v>77950853</v>
      </c>
      <c r="AE314">
        <v>26806123</v>
      </c>
      <c r="AF314">
        <v>7997815</v>
      </c>
      <c r="AG314">
        <v>188120</v>
      </c>
      <c r="AH314">
        <v>627718</v>
      </c>
      <c r="AI314">
        <v>7181977</v>
      </c>
      <c r="AJ314">
        <v>5146303</v>
      </c>
      <c r="AK314">
        <v>1236155</v>
      </c>
      <c r="AL314">
        <v>2665787</v>
      </c>
      <c r="AM314">
        <v>1244361</v>
      </c>
      <c r="AN314">
        <v>295240</v>
      </c>
      <c r="AO314">
        <v>3507007</v>
      </c>
      <c r="AP314">
        <v>282161</v>
      </c>
      <c r="AQ314">
        <v>9577597</v>
      </c>
      <c r="AR314">
        <v>51144730</v>
      </c>
      <c r="AS314">
        <v>42148696</v>
      </c>
      <c r="AT314">
        <v>8996034</v>
      </c>
      <c r="AU314">
        <v>29946762</v>
      </c>
      <c r="AV314">
        <v>170.78551125852999</v>
      </c>
      <c r="AW314">
        <v>25.699848254160301</v>
      </c>
      <c r="AX314">
        <v>43.891617233534078</v>
      </c>
      <c r="AY314">
        <v>45514205</v>
      </c>
      <c r="AZ314">
        <v>18506981</v>
      </c>
      <c r="BA314">
        <v>7112937</v>
      </c>
      <c r="BB314">
        <v>5394586</v>
      </c>
      <c r="BC314">
        <v>3169566</v>
      </c>
      <c r="BD314">
        <v>2829892</v>
      </c>
      <c r="BE314">
        <v>18708082</v>
      </c>
      <c r="BF314">
        <v>139225</v>
      </c>
      <c r="BG314">
        <v>6328515</v>
      </c>
      <c r="BI314">
        <f t="shared" si="16"/>
        <v>42148696</v>
      </c>
      <c r="BJ314">
        <f t="shared" si="17"/>
        <v>24679315.996657681</v>
      </c>
      <c r="BK314">
        <f t="shared" si="18"/>
        <v>21156121.996657681</v>
      </c>
      <c r="BL314">
        <f t="shared" si="19"/>
        <v>1.9922694720071477</v>
      </c>
    </row>
    <row r="315" spans="1:64" x14ac:dyDescent="0.25">
      <c r="A315" s="3" t="s">
        <v>494</v>
      </c>
      <c r="B315">
        <v>57098070</v>
      </c>
      <c r="C315">
        <v>30141138</v>
      </c>
      <c r="D315">
        <v>16869933</v>
      </c>
      <c r="E315">
        <v>6183679</v>
      </c>
      <c r="F315">
        <v>3596003</v>
      </c>
      <c r="G315">
        <v>3491523</v>
      </c>
      <c r="H315">
        <v>26956932</v>
      </c>
      <c r="I315">
        <v>1852888</v>
      </c>
      <c r="J315">
        <v>295861</v>
      </c>
      <c r="K315">
        <v>169005</v>
      </c>
      <c r="L315">
        <v>725046</v>
      </c>
      <c r="M315">
        <v>25554</v>
      </c>
      <c r="N315">
        <v>360710</v>
      </c>
      <c r="O315">
        <v>210459</v>
      </c>
      <c r="P315">
        <v>79168</v>
      </c>
      <c r="Q315">
        <v>26389</v>
      </c>
      <c r="R315">
        <v>26522</v>
      </c>
      <c r="S315">
        <v>18172</v>
      </c>
      <c r="T315">
        <v>157516</v>
      </c>
      <c r="U315">
        <v>122424</v>
      </c>
      <c r="V315">
        <v>35092</v>
      </c>
      <c r="W315">
        <v>-79562</v>
      </c>
      <c r="X315">
        <v>2270125</v>
      </c>
      <c r="Y315">
        <v>5851414</v>
      </c>
      <c r="Z315">
        <v>1733</v>
      </c>
      <c r="AA315">
        <v>310496</v>
      </c>
      <c r="AB315">
        <v>4801254</v>
      </c>
      <c r="AC315">
        <v>10214892</v>
      </c>
      <c r="AD315">
        <v>76419526</v>
      </c>
      <c r="AE315">
        <v>27678527</v>
      </c>
      <c r="AF315">
        <v>8006438</v>
      </c>
      <c r="AG315">
        <v>198824</v>
      </c>
      <c r="AH315">
        <v>621966</v>
      </c>
      <c r="AI315">
        <v>7185648</v>
      </c>
      <c r="AJ315">
        <v>5170030</v>
      </c>
      <c r="AK315">
        <v>1221027</v>
      </c>
      <c r="AL315">
        <v>2671044</v>
      </c>
      <c r="AM315">
        <v>1277959</v>
      </c>
      <c r="AN315">
        <v>341552</v>
      </c>
      <c r="AO315">
        <v>3551520</v>
      </c>
      <c r="AP315">
        <v>287627</v>
      </c>
      <c r="AQ315">
        <v>10321360</v>
      </c>
      <c r="AR315">
        <v>48740999</v>
      </c>
      <c r="AS315">
        <v>40214474</v>
      </c>
      <c r="AT315">
        <v>8526525</v>
      </c>
      <c r="AU315">
        <v>29419543</v>
      </c>
      <c r="AV315">
        <v>165.675581035573</v>
      </c>
      <c r="AW315">
        <v>27.03364348358965</v>
      </c>
      <c r="AX315">
        <v>44.788145916522481</v>
      </c>
      <c r="AY315">
        <v>45760986</v>
      </c>
      <c r="AZ315">
        <v>18804054</v>
      </c>
      <c r="BA315">
        <v>7210915</v>
      </c>
      <c r="BB315">
        <v>5447017</v>
      </c>
      <c r="BC315">
        <v>3240847</v>
      </c>
      <c r="BD315">
        <v>2905275</v>
      </c>
      <c r="BE315">
        <v>18082459</v>
      </c>
      <c r="BF315">
        <v>141502</v>
      </c>
      <c r="BG315">
        <v>6405418</v>
      </c>
      <c r="BI315">
        <f t="shared" si="16"/>
        <v>40214474</v>
      </c>
      <c r="BJ315">
        <f t="shared" si="17"/>
        <v>24273024.273483824</v>
      </c>
      <c r="BK315">
        <f t="shared" si="18"/>
        <v>20677021.273483824</v>
      </c>
      <c r="BL315">
        <f t="shared" si="19"/>
        <v>1.9448871995682944</v>
      </c>
    </row>
    <row r="316" spans="1:64" x14ac:dyDescent="0.25">
      <c r="A316" s="3" t="s">
        <v>495</v>
      </c>
      <c r="B316">
        <v>58727173</v>
      </c>
      <c r="C316">
        <v>30222360</v>
      </c>
      <c r="D316">
        <v>16806255</v>
      </c>
      <c r="E316">
        <v>6286700</v>
      </c>
      <c r="F316">
        <v>3662409</v>
      </c>
      <c r="G316">
        <v>3466996</v>
      </c>
      <c r="H316">
        <v>28504813</v>
      </c>
      <c r="I316">
        <v>1996830</v>
      </c>
      <c r="J316">
        <v>301006</v>
      </c>
      <c r="K316">
        <v>201006</v>
      </c>
      <c r="L316">
        <v>738031</v>
      </c>
      <c r="M316">
        <v>30093</v>
      </c>
      <c r="N316">
        <v>382168</v>
      </c>
      <c r="O316">
        <v>216872</v>
      </c>
      <c r="P316">
        <v>88981</v>
      </c>
      <c r="Q316">
        <v>29660</v>
      </c>
      <c r="R316">
        <v>28199</v>
      </c>
      <c r="S316">
        <v>18456</v>
      </c>
      <c r="T316">
        <v>154429</v>
      </c>
      <c r="U316">
        <v>118638</v>
      </c>
      <c r="V316">
        <v>35791</v>
      </c>
      <c r="W316">
        <v>-74936</v>
      </c>
      <c r="X316">
        <v>2397646</v>
      </c>
      <c r="Y316">
        <v>6658832</v>
      </c>
      <c r="Z316">
        <v>1684</v>
      </c>
      <c r="AA316">
        <v>323452</v>
      </c>
      <c r="AB316">
        <v>4876777</v>
      </c>
      <c r="AC316">
        <v>10517795</v>
      </c>
      <c r="AD316">
        <v>79047233</v>
      </c>
      <c r="AE316">
        <v>28203587</v>
      </c>
      <c r="AF316">
        <v>8010590</v>
      </c>
      <c r="AG316">
        <v>197553</v>
      </c>
      <c r="AH316">
        <v>621040</v>
      </c>
      <c r="AI316">
        <v>7191997</v>
      </c>
      <c r="AJ316">
        <v>5170148</v>
      </c>
      <c r="AK316">
        <v>1255624</v>
      </c>
      <c r="AL316">
        <v>2608446</v>
      </c>
      <c r="AM316">
        <v>1306078</v>
      </c>
      <c r="AN316">
        <v>345834</v>
      </c>
      <c r="AO316">
        <v>3595291</v>
      </c>
      <c r="AP316">
        <v>265597</v>
      </c>
      <c r="AQ316">
        <v>10816127</v>
      </c>
      <c r="AR316">
        <v>50843646</v>
      </c>
      <c r="AS316">
        <v>41700600</v>
      </c>
      <c r="AT316">
        <v>9143046</v>
      </c>
      <c r="AU316">
        <v>30523586</v>
      </c>
      <c r="AV316">
        <v>166.5716690216714</v>
      </c>
      <c r="AW316">
        <v>25.924061386156289</v>
      </c>
      <c r="AX316">
        <v>43.182141729123181</v>
      </c>
      <c r="AY316">
        <v>47541135</v>
      </c>
      <c r="AZ316">
        <v>19036322</v>
      </c>
      <c r="BA316">
        <v>7297752</v>
      </c>
      <c r="BB316">
        <v>5501299</v>
      </c>
      <c r="BC316">
        <v>3312102</v>
      </c>
      <c r="BD316">
        <v>2925169</v>
      </c>
      <c r="BE316">
        <v>19337548</v>
      </c>
      <c r="BF316">
        <v>143674</v>
      </c>
      <c r="BG316">
        <v>6487664</v>
      </c>
      <c r="BI316">
        <f t="shared" si="16"/>
        <v>41700600</v>
      </c>
      <c r="BJ316">
        <f t="shared" si="17"/>
        <v>25034629.38500943</v>
      </c>
      <c r="BK316">
        <f t="shared" si="18"/>
        <v>21372220.38500943</v>
      </c>
      <c r="BL316">
        <f t="shared" si="19"/>
        <v>1.9511589927852786</v>
      </c>
    </row>
    <row r="317" spans="1:64" x14ac:dyDescent="0.25">
      <c r="A317" s="3" t="s">
        <v>496</v>
      </c>
      <c r="B317">
        <v>59663628</v>
      </c>
      <c r="C317">
        <v>30464658</v>
      </c>
      <c r="D317">
        <v>16858768</v>
      </c>
      <c r="E317">
        <v>6419836</v>
      </c>
      <c r="F317">
        <v>3743407</v>
      </c>
      <c r="G317">
        <v>3442647</v>
      </c>
      <c r="H317">
        <v>29198970</v>
      </c>
      <c r="I317">
        <v>1957480</v>
      </c>
      <c r="J317">
        <v>280167</v>
      </c>
      <c r="K317">
        <v>198199</v>
      </c>
      <c r="L317">
        <v>805324</v>
      </c>
      <c r="M317">
        <v>32277</v>
      </c>
      <c r="N317">
        <v>386385</v>
      </c>
      <c r="O317">
        <v>219954</v>
      </c>
      <c r="P317">
        <v>89811</v>
      </c>
      <c r="Q317">
        <v>29937</v>
      </c>
      <c r="R317">
        <v>28731</v>
      </c>
      <c r="S317">
        <v>17952</v>
      </c>
      <c r="T317">
        <v>159734</v>
      </c>
      <c r="U317">
        <v>125007</v>
      </c>
      <c r="V317">
        <v>34727</v>
      </c>
      <c r="W317">
        <v>-50451</v>
      </c>
      <c r="X317">
        <v>2609028</v>
      </c>
      <c r="Y317">
        <v>7186131</v>
      </c>
      <c r="Z317">
        <v>2058</v>
      </c>
      <c r="AA317">
        <v>329407</v>
      </c>
      <c r="AB317">
        <v>4850319</v>
      </c>
      <c r="AC317">
        <v>10452912</v>
      </c>
      <c r="AD317">
        <v>83448629</v>
      </c>
      <c r="AE317">
        <v>28341947</v>
      </c>
      <c r="AF317">
        <v>8173559</v>
      </c>
      <c r="AG317">
        <v>206192</v>
      </c>
      <c r="AH317">
        <v>621318</v>
      </c>
      <c r="AI317">
        <v>7346049</v>
      </c>
      <c r="AJ317">
        <v>5194698</v>
      </c>
      <c r="AK317">
        <v>1267589</v>
      </c>
      <c r="AL317">
        <v>2600729</v>
      </c>
      <c r="AM317">
        <v>1326380</v>
      </c>
      <c r="AN317">
        <v>346302</v>
      </c>
      <c r="AO317">
        <v>3473797</v>
      </c>
      <c r="AP317">
        <v>301278</v>
      </c>
      <c r="AQ317">
        <v>10852313</v>
      </c>
      <c r="AR317">
        <v>55106682</v>
      </c>
      <c r="AS317">
        <v>45279437</v>
      </c>
      <c r="AT317">
        <v>9827245</v>
      </c>
      <c r="AU317">
        <v>31321681</v>
      </c>
      <c r="AV317">
        <v>175.93782023931732</v>
      </c>
      <c r="AW317">
        <v>24.258867735858239</v>
      </c>
      <c r="AX317">
        <v>42.680523109208018</v>
      </c>
      <c r="AY317">
        <v>48526645</v>
      </c>
      <c r="AZ317">
        <v>19327675</v>
      </c>
      <c r="BA317">
        <v>7397004</v>
      </c>
      <c r="BB317">
        <v>5557847</v>
      </c>
      <c r="BC317">
        <v>3383365</v>
      </c>
      <c r="BD317">
        <v>2989459</v>
      </c>
      <c r="BE317">
        <v>20184698</v>
      </c>
      <c r="BF317">
        <v>145836</v>
      </c>
      <c r="BG317">
        <v>6577243</v>
      </c>
      <c r="BI317">
        <f t="shared" si="16"/>
        <v>45279437</v>
      </c>
      <c r="BJ317">
        <f t="shared" si="17"/>
        <v>25736045.233713359</v>
      </c>
      <c r="BK317">
        <f t="shared" si="18"/>
        <v>21992638.233713359</v>
      </c>
      <c r="BL317">
        <f t="shared" si="19"/>
        <v>2.0588451698618591</v>
      </c>
    </row>
    <row r="318" spans="1:64" x14ac:dyDescent="0.25">
      <c r="A318" s="3" t="s">
        <v>497</v>
      </c>
      <c r="B318">
        <v>60713955</v>
      </c>
      <c r="C318">
        <v>31046889</v>
      </c>
      <c r="D318">
        <v>17357662</v>
      </c>
      <c r="E318">
        <v>6452868</v>
      </c>
      <c r="F318">
        <v>3822380</v>
      </c>
      <c r="G318">
        <v>3413979</v>
      </c>
      <c r="H318">
        <v>29667066</v>
      </c>
      <c r="I318">
        <v>1917600</v>
      </c>
      <c r="J318">
        <v>392035</v>
      </c>
      <c r="K318">
        <v>226829</v>
      </c>
      <c r="L318">
        <v>834765</v>
      </c>
      <c r="M318">
        <v>31992</v>
      </c>
      <c r="N318">
        <v>397984</v>
      </c>
      <c r="O318">
        <v>214706</v>
      </c>
      <c r="P318">
        <v>102753</v>
      </c>
      <c r="Q318">
        <v>34251</v>
      </c>
      <c r="R318">
        <v>28649</v>
      </c>
      <c r="S318">
        <v>17625</v>
      </c>
      <c r="T318">
        <v>160356</v>
      </c>
      <c r="U318">
        <v>125352</v>
      </c>
      <c r="V318">
        <v>35004</v>
      </c>
      <c r="W318">
        <v>-69784</v>
      </c>
      <c r="X318">
        <v>2844595</v>
      </c>
      <c r="Y318">
        <v>7379629</v>
      </c>
      <c r="Z318">
        <v>1934</v>
      </c>
      <c r="AA318">
        <v>332896</v>
      </c>
      <c r="AB318">
        <v>4863373</v>
      </c>
      <c r="AC318">
        <v>10352862</v>
      </c>
      <c r="AD318">
        <v>87826853</v>
      </c>
      <c r="AE318">
        <v>28434295</v>
      </c>
      <c r="AF318">
        <v>8192330</v>
      </c>
      <c r="AG318">
        <v>192674</v>
      </c>
      <c r="AH318">
        <v>624053</v>
      </c>
      <c r="AI318">
        <v>7375603</v>
      </c>
      <c r="AJ318">
        <v>5190695</v>
      </c>
      <c r="AK318">
        <v>1257262</v>
      </c>
      <c r="AL318">
        <v>2604262</v>
      </c>
      <c r="AM318">
        <v>1329171</v>
      </c>
      <c r="AN318">
        <v>343676</v>
      </c>
      <c r="AO318">
        <v>3489514</v>
      </c>
      <c r="AP318">
        <v>250622</v>
      </c>
      <c r="AQ318">
        <v>10967458</v>
      </c>
      <c r="AR318">
        <v>59392558</v>
      </c>
      <c r="AS318">
        <v>48767054</v>
      </c>
      <c r="AT318">
        <v>10625504</v>
      </c>
      <c r="AU318">
        <v>32279660</v>
      </c>
      <c r="AV318">
        <v>183.99375074126709</v>
      </c>
      <c r="AW318">
        <v>22.533168212758241</v>
      </c>
      <c r="AX318">
        <v>41.459621355492843</v>
      </c>
      <c r="AY318">
        <v>49165241</v>
      </c>
      <c r="AZ318">
        <v>19498175</v>
      </c>
      <c r="BA318">
        <v>7491500</v>
      </c>
      <c r="BB318">
        <v>5619819</v>
      </c>
      <c r="BC318">
        <v>3454223</v>
      </c>
      <c r="BD318">
        <v>2932633</v>
      </c>
      <c r="BE318">
        <v>20730946</v>
      </c>
      <c r="BF318">
        <v>148096</v>
      </c>
      <c r="BG318">
        <v>6671732</v>
      </c>
      <c r="BI318">
        <f t="shared" si="16"/>
        <v>48767054</v>
      </c>
      <c r="BJ318">
        <f t="shared" si="17"/>
        <v>26504733.885541834</v>
      </c>
      <c r="BK318">
        <f t="shared" si="18"/>
        <v>22682353.885541834</v>
      </c>
      <c r="BL318">
        <f t="shared" si="19"/>
        <v>2.149999697830526</v>
      </c>
    </row>
    <row r="319" spans="1:64" x14ac:dyDescent="0.25">
      <c r="A319" s="3" t="s">
        <v>498</v>
      </c>
      <c r="B319">
        <v>60424361</v>
      </c>
      <c r="C319">
        <v>30981724</v>
      </c>
      <c r="D319">
        <v>17120822</v>
      </c>
      <c r="E319">
        <v>6522871</v>
      </c>
      <c r="F319">
        <v>3892624</v>
      </c>
      <c r="G319">
        <v>3445407</v>
      </c>
      <c r="H319">
        <v>29442637</v>
      </c>
      <c r="I319">
        <v>2075131</v>
      </c>
      <c r="J319">
        <v>418831</v>
      </c>
      <c r="K319">
        <v>235514</v>
      </c>
      <c r="L319">
        <v>867350</v>
      </c>
      <c r="M319">
        <v>29644</v>
      </c>
      <c r="N319">
        <v>432021</v>
      </c>
      <c r="O319">
        <v>241704</v>
      </c>
      <c r="P319">
        <v>108785</v>
      </c>
      <c r="Q319">
        <v>36262</v>
      </c>
      <c r="R319">
        <v>27367</v>
      </c>
      <c r="S319">
        <v>17903</v>
      </c>
      <c r="T319">
        <v>160343</v>
      </c>
      <c r="U319">
        <v>125256</v>
      </c>
      <c r="V319">
        <v>35087</v>
      </c>
      <c r="W319">
        <v>-58648</v>
      </c>
      <c r="X319">
        <v>2759163</v>
      </c>
      <c r="Y319">
        <v>6984186</v>
      </c>
      <c r="Z319">
        <v>1884</v>
      </c>
      <c r="AA319">
        <v>311086</v>
      </c>
      <c r="AB319">
        <v>4950542</v>
      </c>
      <c r="AC319">
        <v>10275590</v>
      </c>
      <c r="AD319">
        <v>85720466</v>
      </c>
      <c r="AE319">
        <v>28737594</v>
      </c>
      <c r="AF319">
        <v>8211606</v>
      </c>
      <c r="AG319">
        <v>203151</v>
      </c>
      <c r="AH319">
        <v>620887</v>
      </c>
      <c r="AI319">
        <v>7387568</v>
      </c>
      <c r="AJ319">
        <v>5185211</v>
      </c>
      <c r="AK319">
        <v>1239196</v>
      </c>
      <c r="AL319">
        <v>2606889</v>
      </c>
      <c r="AM319">
        <v>1339126</v>
      </c>
      <c r="AN319">
        <v>330077</v>
      </c>
      <c r="AO319">
        <v>3608245</v>
      </c>
      <c r="AP319">
        <v>254431</v>
      </c>
      <c r="AQ319">
        <v>11148025</v>
      </c>
      <c r="AR319">
        <v>56982872</v>
      </c>
      <c r="AS319">
        <v>46762520</v>
      </c>
      <c r="AT319">
        <v>10220352</v>
      </c>
      <c r="AU319">
        <v>31686767</v>
      </c>
      <c r="AV319">
        <v>179.83176330803238</v>
      </c>
      <c r="AW319">
        <v>23.510251466440646</v>
      </c>
      <c r="AX319">
        <v>42.278899770252771</v>
      </c>
      <c r="AY319">
        <v>49154946</v>
      </c>
      <c r="AZ319">
        <v>19712309</v>
      </c>
      <c r="BA319">
        <v>7606727</v>
      </c>
      <c r="BB319">
        <v>5681410</v>
      </c>
      <c r="BC319">
        <v>3524296</v>
      </c>
      <c r="BD319">
        <v>2899876</v>
      </c>
      <c r="BE319">
        <v>20417352</v>
      </c>
      <c r="BF319">
        <v>150544</v>
      </c>
      <c r="BG319">
        <v>6765318</v>
      </c>
      <c r="BI319">
        <f t="shared" si="16"/>
        <v>46762520</v>
      </c>
      <c r="BJ319">
        <f t="shared" si="17"/>
        <v>26003481.887624521</v>
      </c>
      <c r="BK319">
        <f t="shared" si="18"/>
        <v>22110857.887624521</v>
      </c>
      <c r="BL319">
        <f t="shared" si="19"/>
        <v>2.1149120598424656</v>
      </c>
    </row>
    <row r="320" spans="1:64" x14ac:dyDescent="0.25">
      <c r="A320" s="3" t="s">
        <v>499</v>
      </c>
      <c r="B320">
        <v>60433449</v>
      </c>
      <c r="C320">
        <v>29993419</v>
      </c>
      <c r="D320">
        <v>16017296</v>
      </c>
      <c r="E320">
        <v>6569746</v>
      </c>
      <c r="F320">
        <v>3967446</v>
      </c>
      <c r="G320">
        <v>3438931</v>
      </c>
      <c r="H320">
        <v>30440030</v>
      </c>
      <c r="I320">
        <v>2012867</v>
      </c>
      <c r="J320">
        <v>412432</v>
      </c>
      <c r="K320">
        <v>245211</v>
      </c>
      <c r="L320">
        <v>894814</v>
      </c>
      <c r="M320">
        <v>27345</v>
      </c>
      <c r="N320">
        <v>378275</v>
      </c>
      <c r="O320">
        <v>196246</v>
      </c>
      <c r="P320">
        <v>102127</v>
      </c>
      <c r="Q320">
        <v>34042</v>
      </c>
      <c r="R320">
        <v>29105</v>
      </c>
      <c r="S320">
        <v>16755</v>
      </c>
      <c r="T320">
        <v>162471</v>
      </c>
      <c r="U320">
        <v>126692</v>
      </c>
      <c r="V320">
        <v>35779</v>
      </c>
      <c r="W320">
        <v>-57407</v>
      </c>
      <c r="X320">
        <v>3089551</v>
      </c>
      <c r="Y320">
        <v>7702468</v>
      </c>
      <c r="Z320">
        <v>1917</v>
      </c>
      <c r="AA320">
        <v>330633</v>
      </c>
      <c r="AB320">
        <v>4889843</v>
      </c>
      <c r="AC320">
        <v>10349610</v>
      </c>
      <c r="AD320">
        <v>91224870</v>
      </c>
      <c r="AE320">
        <v>28654036</v>
      </c>
      <c r="AF320">
        <v>8236201</v>
      </c>
      <c r="AG320">
        <v>217959</v>
      </c>
      <c r="AH320">
        <v>619683</v>
      </c>
      <c r="AI320">
        <v>7398559</v>
      </c>
      <c r="AJ320">
        <v>5190871</v>
      </c>
      <c r="AK320">
        <v>1245015</v>
      </c>
      <c r="AL320">
        <v>2586652</v>
      </c>
      <c r="AM320">
        <v>1359204</v>
      </c>
      <c r="AN320">
        <v>324148</v>
      </c>
      <c r="AO320">
        <v>3549718</v>
      </c>
      <c r="AP320">
        <v>238053</v>
      </c>
      <c r="AQ320">
        <v>11115045</v>
      </c>
      <c r="AR320">
        <v>62570834</v>
      </c>
      <c r="AS320">
        <v>51240911</v>
      </c>
      <c r="AT320">
        <v>11329923</v>
      </c>
      <c r="AU320">
        <v>31779414</v>
      </c>
      <c r="AV320">
        <v>196.89109099127091</v>
      </c>
      <c r="AW320">
        <v>21.458994297566822</v>
      </c>
      <c r="AX320">
        <v>42.250847988233922</v>
      </c>
      <c r="AY320">
        <v>50240389</v>
      </c>
      <c r="AZ320">
        <v>19800359</v>
      </c>
      <c r="BA320">
        <v>7704614</v>
      </c>
      <c r="BB320">
        <v>5742157</v>
      </c>
      <c r="BC320">
        <v>3594431</v>
      </c>
      <c r="BD320">
        <v>2759157</v>
      </c>
      <c r="BE320">
        <v>21586353</v>
      </c>
      <c r="BF320">
        <v>153133</v>
      </c>
      <c r="BG320">
        <v>6862212</v>
      </c>
      <c r="BI320">
        <f t="shared" si="16"/>
        <v>51240911</v>
      </c>
      <c r="BJ320">
        <f t="shared" si="17"/>
        <v>26025002.320837229</v>
      </c>
      <c r="BK320">
        <f t="shared" si="18"/>
        <v>22057556.320837229</v>
      </c>
      <c r="BL320">
        <f t="shared" si="19"/>
        <v>2.3230547507020973</v>
      </c>
    </row>
    <row r="321" spans="1:64" x14ac:dyDescent="0.25">
      <c r="A321" s="3" t="s">
        <v>500</v>
      </c>
      <c r="B321">
        <v>60806540</v>
      </c>
      <c r="C321">
        <v>29820556</v>
      </c>
      <c r="D321">
        <v>15639545</v>
      </c>
      <c r="E321">
        <v>6668340</v>
      </c>
      <c r="F321">
        <v>4050540</v>
      </c>
      <c r="G321">
        <v>3462131</v>
      </c>
      <c r="H321">
        <v>30985984</v>
      </c>
      <c r="I321">
        <v>1974711</v>
      </c>
      <c r="J321">
        <v>410756</v>
      </c>
      <c r="K321">
        <v>244091</v>
      </c>
      <c r="L321">
        <v>905169</v>
      </c>
      <c r="M321">
        <v>34660</v>
      </c>
      <c r="N321">
        <v>391813</v>
      </c>
      <c r="O321">
        <v>210075</v>
      </c>
      <c r="P321">
        <v>102241</v>
      </c>
      <c r="Q321">
        <v>34080</v>
      </c>
      <c r="R321">
        <v>29008</v>
      </c>
      <c r="S321">
        <v>16409</v>
      </c>
      <c r="T321">
        <v>160825</v>
      </c>
      <c r="U321">
        <v>126099</v>
      </c>
      <c r="V321">
        <v>34726</v>
      </c>
      <c r="W321">
        <v>-46892</v>
      </c>
      <c r="X321">
        <v>3422210</v>
      </c>
      <c r="Y321">
        <v>8260313</v>
      </c>
      <c r="Z321">
        <v>1990</v>
      </c>
      <c r="AA321">
        <v>340890</v>
      </c>
      <c r="AB321">
        <v>4813419</v>
      </c>
      <c r="AC321">
        <v>10072029</v>
      </c>
      <c r="AD321">
        <v>96875543</v>
      </c>
      <c r="AE321">
        <v>28585472</v>
      </c>
      <c r="AF321">
        <v>8365273</v>
      </c>
      <c r="AG321">
        <v>232372</v>
      </c>
      <c r="AH321">
        <v>624600</v>
      </c>
      <c r="AI321">
        <v>7508301</v>
      </c>
      <c r="AJ321">
        <v>5230961</v>
      </c>
      <c r="AK321">
        <v>1257102</v>
      </c>
      <c r="AL321">
        <v>2605752</v>
      </c>
      <c r="AM321">
        <v>1368107</v>
      </c>
      <c r="AN321">
        <v>331706</v>
      </c>
      <c r="AO321">
        <v>3455408</v>
      </c>
      <c r="AP321">
        <v>265280</v>
      </c>
      <c r="AQ321">
        <v>10936844</v>
      </c>
      <c r="AR321">
        <v>68290071</v>
      </c>
      <c r="AS321">
        <v>55887160</v>
      </c>
      <c r="AT321">
        <v>12402911</v>
      </c>
      <c r="AU321">
        <v>32221068</v>
      </c>
      <c r="AV321">
        <v>211.94229214485529</v>
      </c>
      <c r="AW321">
        <v>19.909532529260368</v>
      </c>
      <c r="AX321">
        <v>42.196719597840001</v>
      </c>
      <c r="AY321">
        <v>51015910</v>
      </c>
      <c r="AZ321">
        <v>20029926</v>
      </c>
      <c r="BA321">
        <v>7813368</v>
      </c>
      <c r="BB321">
        <v>5803107</v>
      </c>
      <c r="BC321">
        <v>3667802</v>
      </c>
      <c r="BD321">
        <v>2745649</v>
      </c>
      <c r="BE321">
        <v>22430438</v>
      </c>
      <c r="BF321">
        <v>155830</v>
      </c>
      <c r="BG321">
        <v>6959950</v>
      </c>
      <c r="BI321">
        <f t="shared" si="16"/>
        <v>55887160</v>
      </c>
      <c r="BJ321">
        <f t="shared" si="17"/>
        <v>26369045.759778347</v>
      </c>
      <c r="BK321">
        <f t="shared" si="18"/>
        <v>22318505.759778347</v>
      </c>
      <c r="BL321">
        <f t="shared" si="19"/>
        <v>2.5040726561864166</v>
      </c>
    </row>
    <row r="322" spans="1:64" x14ac:dyDescent="0.25">
      <c r="A322" s="3" t="s">
        <v>501</v>
      </c>
      <c r="B322">
        <v>61036272</v>
      </c>
      <c r="C322">
        <v>29908321</v>
      </c>
      <c r="D322">
        <v>15570461</v>
      </c>
      <c r="E322">
        <v>6736545</v>
      </c>
      <c r="F322">
        <v>4135929</v>
      </c>
      <c r="G322">
        <v>3465386</v>
      </c>
      <c r="H322">
        <v>31127951</v>
      </c>
      <c r="I322">
        <v>1921457</v>
      </c>
      <c r="J322">
        <v>407010</v>
      </c>
      <c r="K322">
        <v>224140</v>
      </c>
      <c r="L322">
        <v>922014</v>
      </c>
      <c r="M322">
        <v>28354</v>
      </c>
      <c r="N322">
        <v>373805</v>
      </c>
      <c r="O322">
        <v>217499</v>
      </c>
      <c r="P322">
        <v>84686</v>
      </c>
      <c r="Q322">
        <v>28229</v>
      </c>
      <c r="R322">
        <v>29232</v>
      </c>
      <c r="S322">
        <v>14159</v>
      </c>
      <c r="T322">
        <v>162919</v>
      </c>
      <c r="U322">
        <v>127916</v>
      </c>
      <c r="V322">
        <v>35003</v>
      </c>
      <c r="W322">
        <v>-75737</v>
      </c>
      <c r="X322">
        <v>3575288</v>
      </c>
      <c r="Y322">
        <v>8287688</v>
      </c>
      <c r="Z322">
        <v>2037</v>
      </c>
      <c r="AA322">
        <v>334639</v>
      </c>
      <c r="AB322">
        <v>4923927</v>
      </c>
      <c r="AC322">
        <v>10040410</v>
      </c>
      <c r="AD322">
        <v>98876311</v>
      </c>
      <c r="AE322">
        <v>28664307</v>
      </c>
      <c r="AF322">
        <v>8421402</v>
      </c>
      <c r="AG322">
        <v>211891</v>
      </c>
      <c r="AH322">
        <v>631368</v>
      </c>
      <c r="AI322">
        <v>7578143</v>
      </c>
      <c r="AJ322">
        <v>5302787</v>
      </c>
      <c r="AK322">
        <v>1273590</v>
      </c>
      <c r="AL322">
        <v>2654648</v>
      </c>
      <c r="AM322">
        <v>1374549</v>
      </c>
      <c r="AN322">
        <v>367197</v>
      </c>
      <c r="AO322">
        <v>3526886</v>
      </c>
      <c r="AP322">
        <v>205813</v>
      </c>
      <c r="AQ322">
        <v>10840222</v>
      </c>
      <c r="AR322">
        <v>70212004</v>
      </c>
      <c r="AS322">
        <v>57324962</v>
      </c>
      <c r="AT322">
        <v>12887042</v>
      </c>
      <c r="AU322">
        <v>32371965</v>
      </c>
      <c r="AV322">
        <v>216.89138424830668</v>
      </c>
      <c r="AW322">
        <v>19.546784478619919</v>
      </c>
      <c r="AX322">
        <v>42.395291431711904</v>
      </c>
      <c r="AY322">
        <v>51383793</v>
      </c>
      <c r="AZ322">
        <v>20255842</v>
      </c>
      <c r="BA322">
        <v>7909848</v>
      </c>
      <c r="BB322">
        <v>5868114</v>
      </c>
      <c r="BC322">
        <v>3740689</v>
      </c>
      <c r="BD322">
        <v>2737191</v>
      </c>
      <c r="BE322">
        <v>22719486</v>
      </c>
      <c r="BF322">
        <v>158512</v>
      </c>
      <c r="BG322">
        <v>7056974</v>
      </c>
      <c r="BI322">
        <f t="shared" si="16"/>
        <v>57324962</v>
      </c>
      <c r="BJ322">
        <f t="shared" si="17"/>
        <v>26430262.409304325</v>
      </c>
      <c r="BK322">
        <f t="shared" si="18"/>
        <v>22294333.409304325</v>
      </c>
      <c r="BL322">
        <f t="shared" si="19"/>
        <v>2.5712794792992546</v>
      </c>
    </row>
    <row r="323" spans="1:64" x14ac:dyDescent="0.25">
      <c r="A323" s="3" t="s">
        <v>502</v>
      </c>
      <c r="B323">
        <v>61970478</v>
      </c>
      <c r="C323">
        <v>30236865</v>
      </c>
      <c r="D323">
        <v>15702619</v>
      </c>
      <c r="E323">
        <v>6822701</v>
      </c>
      <c r="F323">
        <v>4227931</v>
      </c>
      <c r="G323">
        <v>3483614</v>
      </c>
      <c r="H323">
        <v>31733613</v>
      </c>
      <c r="I323">
        <v>1894030</v>
      </c>
      <c r="J323">
        <v>379659</v>
      </c>
      <c r="K323">
        <v>215857</v>
      </c>
      <c r="L323">
        <v>971005</v>
      </c>
      <c r="M323">
        <v>45858</v>
      </c>
      <c r="N323">
        <v>391717</v>
      </c>
      <c r="O323">
        <v>200914</v>
      </c>
      <c r="P323">
        <v>110207</v>
      </c>
      <c r="Q323">
        <v>36736</v>
      </c>
      <c r="R323">
        <v>30041</v>
      </c>
      <c r="S323">
        <v>13819</v>
      </c>
      <c r="T323">
        <v>162417</v>
      </c>
      <c r="U323">
        <v>127330</v>
      </c>
      <c r="V323">
        <v>35087</v>
      </c>
      <c r="W323">
        <v>-89023</v>
      </c>
      <c r="X323">
        <v>3791847</v>
      </c>
      <c r="Y323">
        <v>8762644</v>
      </c>
      <c r="Z323">
        <v>2013</v>
      </c>
      <c r="AA323">
        <v>342157</v>
      </c>
      <c r="AB323">
        <v>4928069</v>
      </c>
      <c r="AC323">
        <v>9935363</v>
      </c>
      <c r="AD323">
        <v>103230412</v>
      </c>
      <c r="AE323">
        <v>28728178</v>
      </c>
      <c r="AF323">
        <v>8522876</v>
      </c>
      <c r="AG323">
        <v>192044</v>
      </c>
      <c r="AH323">
        <v>633792</v>
      </c>
      <c r="AI323">
        <v>7697040</v>
      </c>
      <c r="AJ323">
        <v>5317849</v>
      </c>
      <c r="AK323">
        <v>1259107</v>
      </c>
      <c r="AL323">
        <v>2670619</v>
      </c>
      <c r="AM323">
        <v>1388123</v>
      </c>
      <c r="AN323">
        <v>384458</v>
      </c>
      <c r="AO323">
        <v>3578526</v>
      </c>
      <c r="AP323">
        <v>209059</v>
      </c>
      <c r="AQ323">
        <v>10715411</v>
      </c>
      <c r="AR323">
        <v>74502234</v>
      </c>
      <c r="AS323">
        <v>60927791</v>
      </c>
      <c r="AT323">
        <v>13574443</v>
      </c>
      <c r="AU323">
        <v>33242299</v>
      </c>
      <c r="AV323">
        <v>224.11877478627972</v>
      </c>
      <c r="AW323">
        <v>18.577596746964659</v>
      </c>
      <c r="AX323">
        <v>41.635882214032954</v>
      </c>
      <c r="AY323">
        <v>52247379</v>
      </c>
      <c r="AZ323">
        <v>20513766</v>
      </c>
      <c r="BA323">
        <v>8014191</v>
      </c>
      <c r="BB323">
        <v>5938436</v>
      </c>
      <c r="BC323">
        <v>3815362</v>
      </c>
      <c r="BD323">
        <v>2745777</v>
      </c>
      <c r="BE323">
        <v>23519201</v>
      </c>
      <c r="BF323">
        <v>161163</v>
      </c>
      <c r="BG323">
        <v>7151836</v>
      </c>
      <c r="BI323">
        <f t="shared" si="16"/>
        <v>60927791</v>
      </c>
      <c r="BJ323">
        <f t="shared" si="17"/>
        <v>27185491.736736875</v>
      </c>
      <c r="BK323">
        <f t="shared" si="18"/>
        <v>22957560.736736875</v>
      </c>
      <c r="BL323">
        <f t="shared" si="19"/>
        <v>2.6539313866434795</v>
      </c>
    </row>
    <row r="324" spans="1:64" x14ac:dyDescent="0.25">
      <c r="A324" s="3" t="s">
        <v>503</v>
      </c>
      <c r="B324">
        <v>61905297</v>
      </c>
      <c r="C324">
        <v>30449347</v>
      </c>
      <c r="D324">
        <v>15734736</v>
      </c>
      <c r="E324">
        <v>6877321</v>
      </c>
      <c r="F324">
        <v>4326363</v>
      </c>
      <c r="G324">
        <v>3510927</v>
      </c>
      <c r="H324">
        <v>31455950</v>
      </c>
      <c r="I324">
        <v>1880350</v>
      </c>
      <c r="J324">
        <v>384227</v>
      </c>
      <c r="K324">
        <v>209186</v>
      </c>
      <c r="L324">
        <v>1036099</v>
      </c>
      <c r="M324">
        <v>41275</v>
      </c>
      <c r="N324">
        <v>398848</v>
      </c>
      <c r="O324">
        <v>202579</v>
      </c>
      <c r="P324">
        <v>113991</v>
      </c>
      <c r="Q324">
        <v>38730</v>
      </c>
      <c r="R324">
        <v>29953</v>
      </c>
      <c r="S324">
        <v>13595</v>
      </c>
      <c r="T324">
        <v>162388</v>
      </c>
      <c r="U324">
        <v>126609</v>
      </c>
      <c r="V324">
        <v>35779</v>
      </c>
      <c r="W324">
        <v>-89402</v>
      </c>
      <c r="X324">
        <v>3889074</v>
      </c>
      <c r="Y324">
        <v>8090728</v>
      </c>
      <c r="Z324">
        <v>2075</v>
      </c>
      <c r="AA324">
        <v>326384</v>
      </c>
      <c r="AB324">
        <v>5003808</v>
      </c>
      <c r="AC324">
        <v>10120910</v>
      </c>
      <c r="AD324">
        <v>105146478</v>
      </c>
      <c r="AE324">
        <v>28861005</v>
      </c>
      <c r="AF324">
        <v>8501899</v>
      </c>
      <c r="AG324">
        <v>196640</v>
      </c>
      <c r="AH324">
        <v>632677</v>
      </c>
      <c r="AI324">
        <v>7672582</v>
      </c>
      <c r="AJ324">
        <v>5239192</v>
      </c>
      <c r="AK324">
        <v>1158289</v>
      </c>
      <c r="AL324">
        <v>2673058</v>
      </c>
      <c r="AM324">
        <v>1407845</v>
      </c>
      <c r="AN324">
        <v>395711</v>
      </c>
      <c r="AO324">
        <v>3604517</v>
      </c>
      <c r="AP324">
        <v>203390</v>
      </c>
      <c r="AQ324">
        <v>10916296</v>
      </c>
      <c r="AR324">
        <v>76285473</v>
      </c>
      <c r="AS324">
        <v>62312833</v>
      </c>
      <c r="AT324">
        <v>13972640</v>
      </c>
      <c r="AU324">
        <v>33044292</v>
      </c>
      <c r="AV324">
        <v>230.8582429923768</v>
      </c>
      <c r="AW324">
        <v>18.0127231697784</v>
      </c>
      <c r="AX324">
        <v>41.583856224831166</v>
      </c>
      <c r="AY324">
        <v>52176208</v>
      </c>
      <c r="AZ324">
        <v>20720258</v>
      </c>
      <c r="BA324">
        <v>8116813</v>
      </c>
      <c r="BB324">
        <v>6000087</v>
      </c>
      <c r="BC324">
        <v>3888871</v>
      </c>
      <c r="BD324">
        <v>2714487</v>
      </c>
      <c r="BE324">
        <v>23315203</v>
      </c>
      <c r="BF324">
        <v>163868</v>
      </c>
      <c r="BG324">
        <v>7246120</v>
      </c>
      <c r="BI324">
        <f>AS324</f>
        <v>62312833</v>
      </c>
      <c r="BJ324">
        <f>BI324*100/AV324</f>
        <v>26991816.35981594</v>
      </c>
      <c r="BK324">
        <f>BJ324-F324</f>
        <v>22665453.35981594</v>
      </c>
      <c r="BL324">
        <f>BI324/BK324</f>
        <v>2.7492427356637719</v>
      </c>
    </row>
    <row r="327" spans="1:64" x14ac:dyDescent="0.25">
      <c r="B327">
        <v>1</v>
      </c>
      <c r="C327">
        <f>B327+1</f>
        <v>2</v>
      </c>
      <c r="D327">
        <f t="shared" ref="D327:BG327" si="20">C327+1</f>
        <v>3</v>
      </c>
      <c r="E327">
        <f t="shared" si="20"/>
        <v>4</v>
      </c>
      <c r="F327">
        <f t="shared" si="20"/>
        <v>5</v>
      </c>
      <c r="G327">
        <f t="shared" si="20"/>
        <v>6</v>
      </c>
      <c r="H327">
        <f t="shared" si="20"/>
        <v>7</v>
      </c>
      <c r="I327">
        <f t="shared" si="20"/>
        <v>8</v>
      </c>
      <c r="J327">
        <f t="shared" si="20"/>
        <v>9</v>
      </c>
      <c r="K327">
        <f t="shared" si="20"/>
        <v>10</v>
      </c>
      <c r="L327">
        <f t="shared" si="20"/>
        <v>11</v>
      </c>
      <c r="M327">
        <f t="shared" si="20"/>
        <v>12</v>
      </c>
      <c r="N327">
        <f t="shared" si="20"/>
        <v>13</v>
      </c>
      <c r="O327">
        <f t="shared" si="20"/>
        <v>14</v>
      </c>
      <c r="P327">
        <f t="shared" si="20"/>
        <v>15</v>
      </c>
      <c r="Q327">
        <f t="shared" si="20"/>
        <v>16</v>
      </c>
      <c r="R327">
        <f t="shared" si="20"/>
        <v>17</v>
      </c>
      <c r="S327">
        <f t="shared" si="20"/>
        <v>18</v>
      </c>
      <c r="T327">
        <f t="shared" si="20"/>
        <v>19</v>
      </c>
      <c r="U327">
        <f t="shared" si="20"/>
        <v>20</v>
      </c>
      <c r="V327">
        <f t="shared" si="20"/>
        <v>21</v>
      </c>
      <c r="W327">
        <f t="shared" si="20"/>
        <v>22</v>
      </c>
      <c r="X327">
        <f t="shared" si="20"/>
        <v>23</v>
      </c>
      <c r="Y327">
        <f t="shared" si="20"/>
        <v>24</v>
      </c>
      <c r="Z327">
        <f t="shared" si="20"/>
        <v>25</v>
      </c>
      <c r="AA327">
        <f t="shared" si="20"/>
        <v>26</v>
      </c>
      <c r="AB327">
        <f t="shared" si="20"/>
        <v>27</v>
      </c>
      <c r="AC327">
        <f t="shared" si="20"/>
        <v>28</v>
      </c>
      <c r="AD327">
        <f t="shared" si="20"/>
        <v>29</v>
      </c>
      <c r="AE327">
        <f t="shared" si="20"/>
        <v>30</v>
      </c>
      <c r="AF327">
        <f t="shared" si="20"/>
        <v>31</v>
      </c>
      <c r="AG327">
        <f t="shared" si="20"/>
        <v>32</v>
      </c>
      <c r="AH327">
        <f t="shared" si="20"/>
        <v>33</v>
      </c>
      <c r="AI327">
        <f t="shared" si="20"/>
        <v>34</v>
      </c>
      <c r="AJ327">
        <f t="shared" si="20"/>
        <v>35</v>
      </c>
      <c r="AK327">
        <f t="shared" si="20"/>
        <v>36</v>
      </c>
      <c r="AL327">
        <f t="shared" si="20"/>
        <v>37</v>
      </c>
      <c r="AM327">
        <f t="shared" si="20"/>
        <v>38</v>
      </c>
      <c r="AN327">
        <f t="shared" si="20"/>
        <v>39</v>
      </c>
      <c r="AO327">
        <f t="shared" si="20"/>
        <v>40</v>
      </c>
      <c r="AP327">
        <f t="shared" si="20"/>
        <v>41</v>
      </c>
      <c r="AQ327">
        <f t="shared" si="20"/>
        <v>42</v>
      </c>
      <c r="AR327">
        <f t="shared" si="20"/>
        <v>43</v>
      </c>
      <c r="AS327">
        <f t="shared" si="20"/>
        <v>44</v>
      </c>
      <c r="AT327">
        <f t="shared" si="20"/>
        <v>45</v>
      </c>
      <c r="AU327">
        <f t="shared" si="20"/>
        <v>46</v>
      </c>
      <c r="AV327">
        <f t="shared" si="20"/>
        <v>47</v>
      </c>
      <c r="AW327">
        <f t="shared" si="20"/>
        <v>48</v>
      </c>
      <c r="AX327">
        <f t="shared" si="20"/>
        <v>49</v>
      </c>
      <c r="AY327">
        <f t="shared" si="20"/>
        <v>50</v>
      </c>
      <c r="AZ327">
        <f t="shared" si="20"/>
        <v>51</v>
      </c>
      <c r="BA327">
        <f t="shared" si="20"/>
        <v>52</v>
      </c>
      <c r="BB327">
        <f t="shared" si="20"/>
        <v>53</v>
      </c>
      <c r="BC327">
        <f t="shared" si="20"/>
        <v>54</v>
      </c>
      <c r="BD327">
        <f t="shared" si="20"/>
        <v>55</v>
      </c>
      <c r="BE327">
        <f t="shared" si="20"/>
        <v>56</v>
      </c>
      <c r="BF327">
        <f t="shared" si="20"/>
        <v>57</v>
      </c>
      <c r="BG327">
        <f t="shared" si="20"/>
        <v>58</v>
      </c>
      <c r="BI327">
        <v>44</v>
      </c>
    </row>
    <row r="328" spans="1:64" s="9" customFormat="1" ht="250.8" x14ac:dyDescent="0.25">
      <c r="B328" s="9" t="str">
        <f>B2</f>
        <v>Nonfinancial corporate business; total assets</v>
      </c>
      <c r="C328" s="9" t="str">
        <f t="shared" ref="C328:BG328" si="21">C2</f>
        <v>Nonfinancial corporate business; nonfinancial assets</v>
      </c>
      <c r="D328" s="9" t="str">
        <f t="shared" si="21"/>
        <v>Nonfinancial corporate business; real estate at market value</v>
      </c>
      <c r="E328" s="9" t="str">
        <f t="shared" si="21"/>
        <v xml:space="preserve">Nonfinancial corporate business; equipment, current cost basis </v>
      </c>
      <c r="F328" s="9" t="str">
        <f t="shared" si="21"/>
        <v>Nonfinancial corporate business; nonresidential intellectual property products, current cost basis</v>
      </c>
      <c r="G328" s="9" t="str">
        <f t="shared" si="21"/>
        <v>Nonfinancial corporate business; inventories excluding IVA, current cost basis</v>
      </c>
      <c r="H328" s="9" t="str">
        <f t="shared" si="21"/>
        <v>Nonfinancial corporate business; total financial assets</v>
      </c>
      <c r="I328" s="9" t="str">
        <f t="shared" si="21"/>
        <v>Nonfinancial corporate business; checkable deposits and currency; asset</v>
      </c>
      <c r="J328" s="9" t="str">
        <f t="shared" si="21"/>
        <v>Nonfinancial corporate business; total time and savings deposits; asset</v>
      </c>
      <c r="K328" s="9" t="str">
        <f t="shared" si="21"/>
        <v>Nonfinancial corporate business; private foreign deposits; asset</v>
      </c>
      <c r="L328" s="9" t="str">
        <f t="shared" si="21"/>
        <v>Nonfinancial corporate business; money market fund shares; asset</v>
      </c>
      <c r="M328" s="9" t="str">
        <f t="shared" si="21"/>
        <v>Nonfinancial corporate business; security repurchase agreements; asset</v>
      </c>
      <c r="N328" s="9" t="str">
        <f t="shared" si="21"/>
        <v>Nonfinancial corporate business; debt securities; asset</v>
      </c>
      <c r="O328" s="9" t="str">
        <f t="shared" si="21"/>
        <v>Nonfinancial corporate business; commercial paper; asset</v>
      </c>
      <c r="P328" s="9" t="str">
        <f t="shared" si="21"/>
        <v>Nonfinancial corporate business; Treasury securities; asset</v>
      </c>
      <c r="Q328" s="9" t="str">
        <f t="shared" si="21"/>
        <v>Nonfinancial corporate business; agency- and GSE-backed securities; asset</v>
      </c>
      <c r="R328" s="9" t="str">
        <f t="shared" si="21"/>
        <v>Nonfinancial corporate business; municipal securities; asset</v>
      </c>
      <c r="S328" s="9" t="str">
        <f t="shared" si="21"/>
        <v>Equity real estate investment trusts; corporate and foreign bonds; asset</v>
      </c>
      <c r="T328" s="9" t="str">
        <f t="shared" si="21"/>
        <v>Nonfinancial corporate business; loans; asset</v>
      </c>
      <c r="U328" s="9" t="str">
        <f t="shared" si="21"/>
        <v>Nonfinancial corporate business; total mortgages; asset</v>
      </c>
      <c r="V328" s="9" t="str">
        <f t="shared" si="21"/>
        <v>Nonfinancial corporate business; consumer credit; asset</v>
      </c>
      <c r="W328" s="9" t="str">
        <f t="shared" si="21"/>
        <v>Nonfinancial corporate business; U.S. direct investment abroad: intercompany debt (market value)</v>
      </c>
      <c r="X328" s="9" t="str">
        <f t="shared" si="21"/>
        <v>Nonfinancial corporate business; corporate equities; asset</v>
      </c>
      <c r="Y328" s="9" t="str">
        <f t="shared" si="21"/>
        <v>Nonfinancial corporate business; U.S. direct investment abroad: equity; asset (market value)</v>
      </c>
      <c r="Z328" s="9" t="str">
        <f t="shared" si="21"/>
        <v xml:space="preserve">Nonfinancial corporate business; equity in Fannie Mae and Farm Credit System; asset </v>
      </c>
      <c r="AA328" s="9" t="str">
        <f t="shared" si="21"/>
        <v>Nonfinancial corporate business; mutual fund shares; asset</v>
      </c>
      <c r="AB328" s="9" t="str">
        <f t="shared" si="21"/>
        <v>Nonfinancial corporate business; trade receivables; asset</v>
      </c>
      <c r="AC328" s="9" t="str">
        <f t="shared" si="21"/>
        <v>Nonfinancial corporate business; total miscellaneous assets</v>
      </c>
      <c r="AD328" s="9" t="str">
        <f t="shared" si="21"/>
        <v>Nonfinancial corporate business; total liabilities and equity</v>
      </c>
      <c r="AE328" s="9" t="str">
        <f t="shared" si="21"/>
        <v>Nonfinancial corporate business; total liabilities</v>
      </c>
      <c r="AF328" s="9" t="str">
        <f t="shared" si="21"/>
        <v>Nonfinancial corporate business; debt securities; liability</v>
      </c>
      <c r="AG328" s="9" t="str">
        <f t="shared" si="21"/>
        <v>Nonfinancial corporate business; commercial paper; liability</v>
      </c>
      <c r="AH328" s="9" t="str">
        <f t="shared" si="21"/>
        <v>Nonfinancial corporate business; municipal securities; liability</v>
      </c>
      <c r="AI328" s="9" t="str">
        <f t="shared" si="21"/>
        <v>Nonfinancial corporate business; corporate bonds; liability</v>
      </c>
      <c r="AJ328" s="9" t="str">
        <f t="shared" si="21"/>
        <v>Nonfinancial corporate business; loans; liability</v>
      </c>
      <c r="AK328" s="9" t="str">
        <f t="shared" si="21"/>
        <v>Nonfinancial corporate business; depository institution loans n.e.c.; liability</v>
      </c>
      <c r="AL328" s="9" t="str">
        <f t="shared" si="21"/>
        <v>Nonfinancial corporate business; other loans and advances; liability</v>
      </c>
      <c r="AM328" s="9" t="str">
        <f t="shared" si="21"/>
        <v>Nonfinancial corporate business; total mortgages; liability</v>
      </c>
      <c r="AN328" s="9" t="str">
        <f t="shared" si="21"/>
        <v>Nonfinancial corporate business; foreign direct investment in U.S.: intercompany debt; liability (market value)</v>
      </c>
      <c r="AO328" s="9" t="str">
        <f t="shared" si="21"/>
        <v>Nonfinancial corporate business; trade payables; liability</v>
      </c>
      <c r="AP328" s="9" t="str">
        <f t="shared" si="21"/>
        <v>Nonfinancial corporate business; total taxes payable; liability</v>
      </c>
      <c r="AQ328" s="9" t="str">
        <f t="shared" si="21"/>
        <v>Nonfinancial corporate business; total miscellaneous liabilities</v>
      </c>
      <c r="AR328" s="9" t="str">
        <f t="shared" si="21"/>
        <v>Nonfinancial corporate business; equity and investment fund shares excluding mutual fund shares and money market fund shares; liability</v>
      </c>
      <c r="AS328" s="9" t="str">
        <f t="shared" si="21"/>
        <v>Nonfinancial corporate business; corporate equities; liability</v>
      </c>
      <c r="AT328" s="9" t="str">
        <f t="shared" si="21"/>
        <v>Nonfinancial corporate business; foreign direct investment in U.S.; liability (market value)</v>
      </c>
      <c r="AU328" s="9" t="str">
        <f t="shared" si="21"/>
        <v>Nonfinancial corporate business; net worth</v>
      </c>
      <c r="AV328" s="9" t="str">
        <f t="shared" si="21"/>
        <v>Nonfinancial corporate business; corporate equities as a percentage of net worth</v>
      </c>
      <c r="AW328" s="9" t="str">
        <f t="shared" si="21"/>
        <v xml:space="preserve">Nonfinancial corporate business; debt as a percentage of the market value of corporate equities </v>
      </c>
      <c r="AX328" s="9" t="str">
        <f t="shared" si="21"/>
        <v>Nonfinancial corporate business; debt as a percentage of net worth (market value)</v>
      </c>
      <c r="AY328" s="9" t="str">
        <f t="shared" si="21"/>
        <v>Nonfinancial corporate business; total assets at historical cost</v>
      </c>
      <c r="AZ328" s="9" t="str">
        <f t="shared" si="21"/>
        <v>Nonfinancial corporate business; nonfinancial assets at historical cost</v>
      </c>
      <c r="BA328" s="9" t="str">
        <f t="shared" si="21"/>
        <v>Nonfinancial corporate business; real estate, historical cost basis</v>
      </c>
      <c r="BB328" s="9" t="str">
        <f t="shared" si="21"/>
        <v>Nonfinancial corporate business; nonresidential equipment, historical cost basis</v>
      </c>
      <c r="BC328" s="9" t="str">
        <f t="shared" si="21"/>
        <v>Nonfinancial corporate business; nonresidential intellectual property products, historical cost basis</v>
      </c>
      <c r="BD328" s="9" t="str">
        <f t="shared" si="21"/>
        <v>Nonfinancial corporate business; inventories, historical cost basis (SOI)</v>
      </c>
      <c r="BE328" s="9" t="str">
        <f t="shared" si="21"/>
        <v>Nonfinancial corporate business; net worth at historical cost</v>
      </c>
      <c r="BF328" s="9" t="str">
        <f t="shared" si="21"/>
        <v>Nonfinancial corporate business; residential structures, historical cost basis</v>
      </c>
      <c r="BG328" s="9" t="str">
        <f t="shared" si="21"/>
        <v>Nonfinancial corporate business; nonresidential structures, historical cost basis</v>
      </c>
      <c r="BI328" s="11" t="s">
        <v>590</v>
      </c>
      <c r="BJ328" s="11" t="s">
        <v>591</v>
      </c>
      <c r="BK328" s="11" t="s">
        <v>592</v>
      </c>
      <c r="BL328" s="11" t="s">
        <v>593</v>
      </c>
    </row>
  </sheetData>
  <hyperlinks>
    <hyperlink ref="A1" r:id="rId1" display="https://www.federalreserve.gov//datadownload/Download.aspx?rel=Z1&amp;series=c127b37edf388dadbc959fcfc9b1e902&amp;filetype=spreadsheetml&amp;label=include&amp;layout=seriescolumn&amp;from=03/01/1945&amp;to=12/31/2024" xr:uid="{FB8C8AA7-8524-435F-A913-C8FB47F39B37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2385B-9A2B-4FA4-8812-26A3512663E4}">
  <dimension ref="D6:V514"/>
  <sheetViews>
    <sheetView topLeftCell="F1" workbookViewId="0">
      <pane ySplit="7" topLeftCell="A489" activePane="bottomLeft" state="frozen"/>
      <selection pane="bottomLeft" activeCell="M190" sqref="M190"/>
    </sheetView>
  </sheetViews>
  <sheetFormatPr defaultColWidth="9.109375" defaultRowHeight="13.2" x14ac:dyDescent="0.25"/>
  <cols>
    <col min="1" max="9" width="9.109375" style="5"/>
    <col min="10" max="14" width="8.88671875" style="5" customWidth="1"/>
    <col min="15" max="15" width="12.44140625" style="5" bestFit="1" customWidth="1"/>
    <col min="16" max="16384" width="9.109375" style="5"/>
  </cols>
  <sheetData>
    <row r="6" spans="4:22" ht="14.4" x14ac:dyDescent="0.3">
      <c r="D6" s="6"/>
      <c r="E6" s="6" t="s">
        <v>522</v>
      </c>
      <c r="F6" s="6" t="s">
        <v>521</v>
      </c>
      <c r="I6" s="6" t="s">
        <v>516</v>
      </c>
      <c r="K6" s="5" t="s">
        <v>514</v>
      </c>
      <c r="M6" s="5" t="s">
        <v>520</v>
      </c>
      <c r="R6" s="5" t="s">
        <v>594</v>
      </c>
      <c r="S6" s="7"/>
      <c r="U6" s="5" t="s">
        <v>594</v>
      </c>
    </row>
    <row r="7" spans="4:22" s="7" customFormat="1" ht="27" x14ac:dyDescent="0.3">
      <c r="D7" s="8"/>
      <c r="E7" s="8"/>
      <c r="F7" s="8" t="s">
        <v>519</v>
      </c>
      <c r="G7" s="7" t="s">
        <v>515</v>
      </c>
      <c r="I7" s="8" t="s">
        <v>518</v>
      </c>
      <c r="J7" s="7" t="s">
        <v>517</v>
      </c>
      <c r="K7" s="7" t="s">
        <v>516</v>
      </c>
      <c r="L7" s="7" t="s">
        <v>515</v>
      </c>
      <c r="M7" s="7" t="s">
        <v>514</v>
      </c>
      <c r="N7" s="7" t="s">
        <v>510</v>
      </c>
      <c r="O7" s="7" t="s">
        <v>513</v>
      </c>
      <c r="P7" s="8" t="s">
        <v>512</v>
      </c>
      <c r="Q7" s="8"/>
      <c r="R7" s="7" t="s">
        <v>514</v>
      </c>
      <c r="S7" s="7" t="s">
        <v>595</v>
      </c>
      <c r="T7" s="7" t="s">
        <v>596</v>
      </c>
      <c r="U7" s="7" t="s">
        <v>514</v>
      </c>
    </row>
    <row r="8" spans="4:22" ht="14.4" x14ac:dyDescent="0.3">
      <c r="D8" s="6">
        <v>1900</v>
      </c>
      <c r="E8" s="6" t="s">
        <v>508</v>
      </c>
      <c r="F8" s="6">
        <v>19969.780888835932</v>
      </c>
      <c r="I8" s="6">
        <v>26802.084633486131</v>
      </c>
      <c r="K8" s="5">
        <f t="shared" ref="K8:K71" si="0">F8/I8</f>
        <v>0.74508312177650471</v>
      </c>
      <c r="M8" s="5">
        <f>Sheet3!J9</f>
        <v>0.83706730477412727</v>
      </c>
      <c r="N8" s="5">
        <f>LN(M8)</f>
        <v>-0.17785079980900653</v>
      </c>
      <c r="O8" s="5">
        <f t="shared" ref="O8:O39" si="1">N8-$N$508</f>
        <v>1.9363340147089153E-2</v>
      </c>
      <c r="P8" s="5">
        <f t="shared" ref="P8:P39" si="2">EXP(O8)</f>
        <v>1.0195520255098498</v>
      </c>
      <c r="S8" s="5">
        <f t="shared" ref="S8:S71" si="3">$S$219*K8/$K$219</f>
        <v>0.85189664388204356</v>
      </c>
      <c r="T8" s="5">
        <f t="shared" ref="T8:T71" si="4">LN(S8)</f>
        <v>-0.16029006950907565</v>
      </c>
      <c r="U8" s="5">
        <f t="shared" ref="U8:U71" si="5">T8-$T$508</f>
        <v>-3.0776362629441889E-2</v>
      </c>
      <c r="V8" s="5">
        <f t="shared" ref="V8:V71" si="6">EXP(U8)</f>
        <v>0.96969240828933378</v>
      </c>
    </row>
    <row r="9" spans="4:22" ht="14.4" x14ac:dyDescent="0.3">
      <c r="D9" s="6"/>
      <c r="E9" s="6" t="s">
        <v>507</v>
      </c>
      <c r="F9" s="6">
        <v>18693.756550891147</v>
      </c>
      <c r="I9" s="6">
        <v>26985.245082455196</v>
      </c>
      <c r="K9" s="5">
        <f t="shared" si="0"/>
        <v>0.69273992115954997</v>
      </c>
      <c r="M9" s="5">
        <f>Sheet3!J10</f>
        <v>0.77826207810462777</v>
      </c>
      <c r="N9" s="5">
        <f t="shared" ref="N9:N71" si="7">LN(M9)</f>
        <v>-0.25069195021177798</v>
      </c>
      <c r="O9" s="5">
        <f t="shared" si="1"/>
        <v>-5.3477810255682295E-2</v>
      </c>
      <c r="P9" s="5">
        <f t="shared" si="2"/>
        <v>0.94792697502764023</v>
      </c>
      <c r="S9" s="5">
        <f t="shared" si="3"/>
        <v>0.79204963402184192</v>
      </c>
      <c r="T9" s="5">
        <f t="shared" si="4"/>
        <v>-0.23313121991184732</v>
      </c>
      <c r="U9" s="5">
        <f t="shared" si="5"/>
        <v>-0.10361751303221356</v>
      </c>
      <c r="V9" s="5">
        <f t="shared" si="6"/>
        <v>0.90157007028386804</v>
      </c>
    </row>
    <row r="10" spans="4:22" ht="14.4" x14ac:dyDescent="0.3">
      <c r="D10" s="6"/>
      <c r="E10" s="6" t="s">
        <v>506</v>
      </c>
      <c r="F10" s="6">
        <v>18502.352900199425</v>
      </c>
      <c r="I10" s="6">
        <v>27168.405531424261</v>
      </c>
      <c r="K10" s="5">
        <f t="shared" si="0"/>
        <v>0.6810246143741755</v>
      </c>
      <c r="M10" s="5">
        <f>Sheet3!J11</f>
        <v>0.76510045896600898</v>
      </c>
      <c r="N10" s="5">
        <f t="shared" si="7"/>
        <v>-0.26774813486735882</v>
      </c>
      <c r="O10" s="5">
        <f t="shared" si="1"/>
        <v>-7.0533994911263137E-2</v>
      </c>
      <c r="P10" s="5">
        <f t="shared" si="2"/>
        <v>0.9318960592634784</v>
      </c>
      <c r="S10" s="5">
        <f t="shared" si="3"/>
        <v>0.77865484592261203</v>
      </c>
      <c r="T10" s="5">
        <f t="shared" si="4"/>
        <v>-0.250187404567428</v>
      </c>
      <c r="U10" s="5">
        <f t="shared" si="5"/>
        <v>-0.12067369768779423</v>
      </c>
      <c r="V10" s="5">
        <f t="shared" si="6"/>
        <v>0.88632312169714955</v>
      </c>
    </row>
    <row r="11" spans="4:22" ht="14.4" x14ac:dyDescent="0.3">
      <c r="D11" s="6"/>
      <c r="E11" s="6" t="s">
        <v>509</v>
      </c>
      <c r="F11" s="6">
        <v>21915.718004201735</v>
      </c>
      <c r="I11" s="6">
        <v>27351.565980393327</v>
      </c>
      <c r="K11" s="5">
        <f t="shared" si="0"/>
        <v>0.80126008214344213</v>
      </c>
      <c r="M11" s="5">
        <f>Sheet3!J12</f>
        <v>0.90017958772671391</v>
      </c>
      <c r="N11" s="5">
        <f t="shared" si="7"/>
        <v>-0.10516099364509593</v>
      </c>
      <c r="O11" s="5">
        <f t="shared" si="1"/>
        <v>9.2053146310999756E-2</v>
      </c>
      <c r="P11" s="5">
        <f t="shared" si="2"/>
        <v>1.0964230913750057</v>
      </c>
      <c r="S11" s="5">
        <f t="shared" si="3"/>
        <v>0.91612701308700284</v>
      </c>
      <c r="T11" s="5">
        <f t="shared" si="4"/>
        <v>-8.7600263345165172E-2</v>
      </c>
      <c r="U11" s="5">
        <f t="shared" si="5"/>
        <v>4.1913443534468589E-2</v>
      </c>
      <c r="V11" s="5">
        <f t="shared" si="6"/>
        <v>1.0428042133973416</v>
      </c>
    </row>
    <row r="12" spans="4:22" ht="14.4" x14ac:dyDescent="0.3">
      <c r="D12" s="6">
        <v>1901</v>
      </c>
      <c r="E12" s="6" t="s">
        <v>508</v>
      </c>
      <c r="F12" s="6">
        <v>24930.090982454854</v>
      </c>
      <c r="I12" s="6">
        <v>27534.726429362392</v>
      </c>
      <c r="K12" s="5">
        <f t="shared" si="0"/>
        <v>0.90540543580160593</v>
      </c>
      <c r="M12" s="5">
        <f>Sheet3!J13</f>
        <v>1.017182198500572</v>
      </c>
      <c r="N12" s="5">
        <f t="shared" si="7"/>
        <v>1.7036253921709058E-2</v>
      </c>
      <c r="O12" s="5">
        <f t="shared" si="1"/>
        <v>0.21425039387780476</v>
      </c>
      <c r="P12" s="5">
        <f t="shared" si="2"/>
        <v>1.2389328371553845</v>
      </c>
      <c r="S12" s="5">
        <f t="shared" si="3"/>
        <v>1.0352024218088649</v>
      </c>
      <c r="T12" s="5">
        <f t="shared" si="4"/>
        <v>3.4596984221639759E-2</v>
      </c>
      <c r="U12" s="5">
        <f t="shared" si="5"/>
        <v>0.16411069110127352</v>
      </c>
      <c r="V12" s="5">
        <f t="shared" si="6"/>
        <v>1.1783447401511096</v>
      </c>
    </row>
    <row r="13" spans="4:22" ht="14.4" x14ac:dyDescent="0.3">
      <c r="D13" s="6"/>
      <c r="E13" s="6" t="s">
        <v>507</v>
      </c>
      <c r="F13" s="6">
        <v>28216.48113859737</v>
      </c>
      <c r="I13" s="6">
        <v>27717.886878331457</v>
      </c>
      <c r="K13" s="5">
        <f t="shared" si="0"/>
        <v>1.0179881771815618</v>
      </c>
      <c r="M13" s="5">
        <f>Sheet3!J14</f>
        <v>1.1436638340881651</v>
      </c>
      <c r="N13" s="5">
        <f t="shared" si="7"/>
        <v>0.1342369984533128</v>
      </c>
      <c r="O13" s="5">
        <f t="shared" si="1"/>
        <v>0.33145113840940849</v>
      </c>
      <c r="P13" s="5">
        <f t="shared" si="2"/>
        <v>1.3929880810021456</v>
      </c>
      <c r="S13" s="5">
        <f t="shared" si="3"/>
        <v>1.163924784103086</v>
      </c>
      <c r="T13" s="5">
        <f t="shared" si="4"/>
        <v>0.15179772875324374</v>
      </c>
      <c r="U13" s="5">
        <f t="shared" si="5"/>
        <v>0.28131143563287753</v>
      </c>
      <c r="V13" s="5">
        <f t="shared" si="6"/>
        <v>1.3248661502190879</v>
      </c>
    </row>
    <row r="14" spans="4:22" ht="14.4" x14ac:dyDescent="0.3">
      <c r="D14" s="6"/>
      <c r="E14" s="6" t="s">
        <v>506</v>
      </c>
      <c r="F14" s="6">
        <v>26556.688130444585</v>
      </c>
      <c r="I14" s="6">
        <v>27901.047327300523</v>
      </c>
      <c r="K14" s="5">
        <f t="shared" si="0"/>
        <v>0.95181689127703417</v>
      </c>
      <c r="M14" s="5">
        <f>Sheet3!J15</f>
        <v>1.06932337686042</v>
      </c>
      <c r="N14" s="5">
        <f t="shared" si="7"/>
        <v>6.7026090376745437E-2</v>
      </c>
      <c r="O14" s="5">
        <f t="shared" si="1"/>
        <v>0.26424023033284111</v>
      </c>
      <c r="P14" s="5">
        <f t="shared" si="2"/>
        <v>1.3024410445672103</v>
      </c>
      <c r="S14" s="5">
        <f t="shared" si="3"/>
        <v>1.0882673242360306</v>
      </c>
      <c r="T14" s="5">
        <f t="shared" si="4"/>
        <v>8.4586820676676222E-2</v>
      </c>
      <c r="U14" s="5">
        <f t="shared" si="5"/>
        <v>0.21410052755630998</v>
      </c>
      <c r="V14" s="5">
        <f t="shared" si="6"/>
        <v>1.2387471767609686</v>
      </c>
    </row>
    <row r="15" spans="4:22" ht="14.4" x14ac:dyDescent="0.3">
      <c r="D15" s="6"/>
      <c r="E15" s="6" t="s">
        <v>509</v>
      </c>
      <c r="F15" s="6">
        <v>26390.708829629308</v>
      </c>
      <c r="I15" s="6">
        <v>28084.207776269588</v>
      </c>
      <c r="K15" s="5">
        <f t="shared" si="0"/>
        <v>0.93969924449600317</v>
      </c>
      <c r="M15" s="5">
        <f>Sheet3!J16</f>
        <v>1.0557097468710332</v>
      </c>
      <c r="N15" s="5">
        <f t="shared" si="7"/>
        <v>5.4213286585302368E-2</v>
      </c>
      <c r="O15" s="5">
        <f t="shared" si="1"/>
        <v>0.25142742654139805</v>
      </c>
      <c r="P15" s="5">
        <f t="shared" si="2"/>
        <v>1.2858595774007604</v>
      </c>
      <c r="S15" s="5">
        <f t="shared" si="3"/>
        <v>1.0744125175402417</v>
      </c>
      <c r="T15" s="5">
        <f t="shared" si="4"/>
        <v>7.1774016885233133E-2</v>
      </c>
      <c r="U15" s="5">
        <f t="shared" si="5"/>
        <v>0.20128772376486689</v>
      </c>
      <c r="V15" s="5">
        <f t="shared" si="6"/>
        <v>1.222976600638024</v>
      </c>
    </row>
    <row r="16" spans="4:22" ht="14.4" x14ac:dyDescent="0.3">
      <c r="D16" s="6">
        <v>1902</v>
      </c>
      <c r="E16" s="6" t="s">
        <v>508</v>
      </c>
      <c r="F16" s="6">
        <v>30657.952102145493</v>
      </c>
      <c r="I16" s="6">
        <v>28614.221459795644</v>
      </c>
      <c r="K16" s="5">
        <f t="shared" si="0"/>
        <v>1.0714235977107183</v>
      </c>
      <c r="M16" s="5">
        <f>Sheet3!J17</f>
        <v>1.2036961206002601</v>
      </c>
      <c r="N16" s="5">
        <f t="shared" si="7"/>
        <v>0.18539692350250417</v>
      </c>
      <c r="O16" s="5">
        <f t="shared" si="1"/>
        <v>0.38261106345859985</v>
      </c>
      <c r="P16" s="5">
        <f t="shared" si="2"/>
        <v>1.4661076963070461</v>
      </c>
      <c r="S16" s="5">
        <f t="shared" si="3"/>
        <v>1.2250205921851118</v>
      </c>
      <c r="T16" s="5">
        <f t="shared" si="4"/>
        <v>0.2029576538024348</v>
      </c>
      <c r="U16" s="5">
        <f t="shared" si="5"/>
        <v>0.33247136068206856</v>
      </c>
      <c r="V16" s="5">
        <f t="shared" si="6"/>
        <v>1.3944099636627827</v>
      </c>
    </row>
    <row r="17" spans="4:22" ht="14.4" x14ac:dyDescent="0.3">
      <c r="D17" s="6"/>
      <c r="E17" s="6" t="s">
        <v>507</v>
      </c>
      <c r="F17" s="6">
        <v>31443.094777932147</v>
      </c>
      <c r="I17" s="6">
        <v>29144.235143321701</v>
      </c>
      <c r="K17" s="5">
        <f t="shared" si="0"/>
        <v>1.0788787087156488</v>
      </c>
      <c r="M17" s="5">
        <f>Sheet3!J18</f>
        <v>1.2120716017959823</v>
      </c>
      <c r="N17" s="5">
        <f t="shared" si="7"/>
        <v>0.19233096329154678</v>
      </c>
      <c r="O17" s="5">
        <f t="shared" si="1"/>
        <v>0.38954510324764247</v>
      </c>
      <c r="P17" s="5">
        <f t="shared" si="2"/>
        <v>1.4763090729096389</v>
      </c>
      <c r="S17" s="5">
        <f t="shared" si="3"/>
        <v>1.2335444519522287</v>
      </c>
      <c r="T17" s="5">
        <f t="shared" si="4"/>
        <v>0.20989169359147769</v>
      </c>
      <c r="U17" s="5">
        <f t="shared" si="5"/>
        <v>0.33940540047111145</v>
      </c>
      <c r="V17" s="5">
        <f t="shared" si="6"/>
        <v>1.404112457697541</v>
      </c>
    </row>
    <row r="18" spans="4:22" ht="14.4" x14ac:dyDescent="0.3">
      <c r="D18" s="6"/>
      <c r="E18" s="6" t="s">
        <v>506</v>
      </c>
      <c r="F18" s="6">
        <v>33088.155622437516</v>
      </c>
      <c r="I18" s="6">
        <v>29674.248826847757</v>
      </c>
      <c r="K18" s="5">
        <f t="shared" si="0"/>
        <v>1.1150461066600288</v>
      </c>
      <c r="M18" s="5">
        <f>Sheet3!J19</f>
        <v>1.2527040432419938</v>
      </c>
      <c r="N18" s="5">
        <f t="shared" si="7"/>
        <v>0.22530444948473211</v>
      </c>
      <c r="O18" s="5">
        <f t="shared" si="1"/>
        <v>0.42251858944082776</v>
      </c>
      <c r="P18" s="5">
        <f t="shared" si="2"/>
        <v>1.525799583100895</v>
      </c>
      <c r="S18" s="5">
        <f t="shared" si="3"/>
        <v>1.2748967306796022</v>
      </c>
      <c r="T18" s="5">
        <f t="shared" si="4"/>
        <v>0.2428651797846631</v>
      </c>
      <c r="U18" s="5">
        <f t="shared" si="5"/>
        <v>0.37237888666429686</v>
      </c>
      <c r="V18" s="5">
        <f t="shared" si="6"/>
        <v>1.4511827109205959</v>
      </c>
    </row>
    <row r="19" spans="4:22" ht="14.4" x14ac:dyDescent="0.3">
      <c r="D19" s="6"/>
      <c r="E19" s="6" t="s">
        <v>509</v>
      </c>
      <c r="F19" s="6">
        <v>30097.135905155032</v>
      </c>
      <c r="I19" s="6">
        <v>30204.262510373814</v>
      </c>
      <c r="K19" s="5">
        <f t="shared" si="0"/>
        <v>0.99645326201287021</v>
      </c>
      <c r="M19" s="5">
        <f>Sheet3!J20</f>
        <v>1.1194703275223257</v>
      </c>
      <c r="N19" s="5">
        <f t="shared" si="7"/>
        <v>0.11285565158912668</v>
      </c>
      <c r="O19" s="5">
        <f t="shared" si="1"/>
        <v>0.31006979154522235</v>
      </c>
      <c r="P19" s="5">
        <f t="shared" si="2"/>
        <v>1.3635202729982916</v>
      </c>
      <c r="S19" s="5">
        <f t="shared" si="3"/>
        <v>1.1393026695734325</v>
      </c>
      <c r="T19" s="5">
        <f t="shared" si="4"/>
        <v>0.13041638188905746</v>
      </c>
      <c r="U19" s="5">
        <f t="shared" si="5"/>
        <v>0.25993008876869123</v>
      </c>
      <c r="V19" s="5">
        <f t="shared" si="6"/>
        <v>1.2968394198558426</v>
      </c>
    </row>
    <row r="20" spans="4:22" ht="14.4" x14ac:dyDescent="0.3">
      <c r="D20" s="6">
        <v>1903</v>
      </c>
      <c r="E20" s="6" t="s">
        <v>508</v>
      </c>
      <c r="F20" s="6">
        <v>30488.434122003939</v>
      </c>
      <c r="I20" s="6">
        <v>30674.844569737605</v>
      </c>
      <c r="K20" s="5">
        <f t="shared" si="0"/>
        <v>0.99392301899656343</v>
      </c>
      <c r="M20" s="5">
        <f>Sheet3!J21</f>
        <v>1.1166277135371456</v>
      </c>
      <c r="N20" s="5">
        <f t="shared" si="7"/>
        <v>0.11031317316085436</v>
      </c>
      <c r="O20" s="5">
        <f t="shared" si="1"/>
        <v>0.30752731311695003</v>
      </c>
      <c r="P20" s="5">
        <f t="shared" si="2"/>
        <v>1.3600579554166545</v>
      </c>
      <c r="S20" s="5">
        <f t="shared" si="3"/>
        <v>1.1364096963321944</v>
      </c>
      <c r="T20" s="5">
        <f t="shared" si="4"/>
        <v>0.12787390346078531</v>
      </c>
      <c r="U20" s="5">
        <f t="shared" si="5"/>
        <v>0.25738761034041907</v>
      </c>
      <c r="V20" s="5">
        <f t="shared" si="6"/>
        <v>1.2935464215683634</v>
      </c>
    </row>
    <row r="21" spans="4:22" ht="14.4" x14ac:dyDescent="0.3">
      <c r="D21" s="6"/>
      <c r="E21" s="6" t="s">
        <v>507</v>
      </c>
      <c r="F21" s="6">
        <v>27092.445172770829</v>
      </c>
      <c r="I21" s="6">
        <v>31145.426629101396</v>
      </c>
      <c r="K21" s="5">
        <f t="shared" si="0"/>
        <v>0.86986913023873702</v>
      </c>
      <c r="M21" s="5">
        <f>Sheet3!J22</f>
        <v>0.97725876090046049</v>
      </c>
      <c r="N21" s="5">
        <f t="shared" si="7"/>
        <v>-2.3003809498440331E-2</v>
      </c>
      <c r="O21" s="5">
        <f t="shared" si="1"/>
        <v>0.17421033045765535</v>
      </c>
      <c r="P21" s="5">
        <f t="shared" si="2"/>
        <v>1.1903058970773781</v>
      </c>
      <c r="S21" s="5">
        <f t="shared" si="3"/>
        <v>0.99457170751648616</v>
      </c>
      <c r="T21" s="5">
        <f t="shared" si="4"/>
        <v>-5.4430791985095118E-3</v>
      </c>
      <c r="U21" s="5">
        <f t="shared" si="5"/>
        <v>0.12407062768112424</v>
      </c>
      <c r="V21" s="5">
        <f t="shared" si="6"/>
        <v>1.1320958254786062</v>
      </c>
    </row>
    <row r="22" spans="4:22" ht="14.4" x14ac:dyDescent="0.3">
      <c r="D22" s="6"/>
      <c r="E22" s="6" t="s">
        <v>506</v>
      </c>
      <c r="F22" s="6">
        <v>24413.387223931375</v>
      </c>
      <c r="I22" s="6">
        <v>31616.008688465186</v>
      </c>
      <c r="K22" s="5">
        <f t="shared" si="0"/>
        <v>0.77218435332852053</v>
      </c>
      <c r="M22" s="5">
        <f>Sheet3!J23</f>
        <v>0.86751431691045944</v>
      </c>
      <c r="N22" s="5">
        <f t="shared" si="7"/>
        <v>-0.1421232636541255</v>
      </c>
      <c r="O22" s="5">
        <f t="shared" si="1"/>
        <v>5.5090876301970182E-2</v>
      </c>
      <c r="P22" s="5">
        <f t="shared" si="2"/>
        <v>1.056636633542291</v>
      </c>
      <c r="S22" s="5">
        <f t="shared" si="3"/>
        <v>0.88288305000165201</v>
      </c>
      <c r="T22" s="5">
        <f t="shared" si="4"/>
        <v>-0.12456253335419469</v>
      </c>
      <c r="U22" s="5">
        <f t="shared" si="5"/>
        <v>4.9511735254390704E-3</v>
      </c>
      <c r="V22" s="5">
        <f t="shared" si="6"/>
        <v>1.0049634508390857</v>
      </c>
    </row>
    <row r="23" spans="4:22" ht="14.4" x14ac:dyDescent="0.3">
      <c r="D23" s="6"/>
      <c r="E23" s="6" t="s">
        <v>509</v>
      </c>
      <c r="F23" s="6">
        <v>24790.71932940172</v>
      </c>
      <c r="I23" s="6">
        <v>32086.590747828977</v>
      </c>
      <c r="K23" s="5">
        <f t="shared" si="0"/>
        <v>0.77261930144694768</v>
      </c>
      <c r="M23" s="5">
        <f>Sheet3!J24</f>
        <v>0.86800296151744005</v>
      </c>
      <c r="N23" s="5">
        <f t="shared" si="7"/>
        <v>-0.14156015244115569</v>
      </c>
      <c r="O23" s="5">
        <f t="shared" si="1"/>
        <v>5.5653987514939995E-2</v>
      </c>
      <c r="P23" s="5">
        <f t="shared" si="2"/>
        <v>1.0572318050368172</v>
      </c>
      <c r="S23" s="5">
        <f t="shared" si="3"/>
        <v>0.88338035135169124</v>
      </c>
      <c r="T23" s="5">
        <f t="shared" si="4"/>
        <v>-0.12399942214122482</v>
      </c>
      <c r="U23" s="5">
        <f t="shared" si="5"/>
        <v>5.5142847384089394E-3</v>
      </c>
      <c r="V23" s="5">
        <f t="shared" si="6"/>
        <v>1.0055295163908498</v>
      </c>
    </row>
    <row r="24" spans="4:22" ht="14.4" x14ac:dyDescent="0.3">
      <c r="D24" s="6">
        <v>1904</v>
      </c>
      <c r="E24" s="6" t="s">
        <v>508</v>
      </c>
      <c r="F24" s="6">
        <v>26381.429657371129</v>
      </c>
      <c r="I24" s="6">
        <v>32260.393567671072</v>
      </c>
      <c r="K24" s="5">
        <f t="shared" si="0"/>
        <v>0.81776527623669804</v>
      </c>
      <c r="M24" s="5">
        <f>Sheet3!J25</f>
        <v>0.9187224293649382</v>
      </c>
      <c r="N24" s="5">
        <f t="shared" si="7"/>
        <v>-8.4771237759854345E-2</v>
      </c>
      <c r="O24" s="5">
        <f t="shared" si="1"/>
        <v>0.11244290219624134</v>
      </c>
      <c r="P24" s="5">
        <f t="shared" si="2"/>
        <v>1.1190083621688058</v>
      </c>
      <c r="S24" s="5">
        <f t="shared" si="3"/>
        <v>0.93499835648979179</v>
      </c>
      <c r="T24" s="5">
        <f t="shared" si="4"/>
        <v>-6.7210507459923491E-2</v>
      </c>
      <c r="U24" s="5">
        <f t="shared" si="5"/>
        <v>6.230319941971027E-2</v>
      </c>
      <c r="V24" s="5">
        <f t="shared" si="6"/>
        <v>1.0642849864034614</v>
      </c>
    </row>
    <row r="25" spans="4:22" ht="14.4" x14ac:dyDescent="0.3">
      <c r="D25" s="6"/>
      <c r="E25" s="6" t="s">
        <v>507</v>
      </c>
      <c r="F25" s="6">
        <v>26503.565905784886</v>
      </c>
      <c r="I25" s="6">
        <v>32434.196387513166</v>
      </c>
      <c r="K25" s="5">
        <f t="shared" si="0"/>
        <v>0.8171488385014678</v>
      </c>
      <c r="M25" s="5">
        <f>Sheet3!J26</f>
        <v>0.91802988935361707</v>
      </c>
      <c r="N25" s="5">
        <f t="shared" si="7"/>
        <v>-8.5525329682952927E-2</v>
      </c>
      <c r="O25" s="5">
        <f t="shared" si="1"/>
        <v>0.11168881027314276</v>
      </c>
      <c r="P25" s="5">
        <f t="shared" si="2"/>
        <v>1.1181648450856967</v>
      </c>
      <c r="S25" s="5">
        <f t="shared" si="3"/>
        <v>0.93429354755981253</v>
      </c>
      <c r="T25" s="5">
        <f t="shared" si="4"/>
        <v>-6.7964599383022045E-2</v>
      </c>
      <c r="U25" s="5">
        <f t="shared" si="5"/>
        <v>6.1549107496611716E-2</v>
      </c>
      <c r="V25" s="5">
        <f t="shared" si="6"/>
        <v>1.0634827202205817</v>
      </c>
    </row>
    <row r="26" spans="4:22" ht="14.4" x14ac:dyDescent="0.3">
      <c r="D26" s="6"/>
      <c r="E26" s="6" t="s">
        <v>506</v>
      </c>
      <c r="F26" s="6">
        <v>29801.244612956274</v>
      </c>
      <c r="I26" s="6">
        <v>32607.99920735526</v>
      </c>
      <c r="K26" s="5">
        <f t="shared" si="0"/>
        <v>0.91392435406567729</v>
      </c>
      <c r="M26" s="5">
        <f>Sheet3!J27</f>
        <v>1.0267528192037965</v>
      </c>
      <c r="N26" s="5">
        <f t="shared" si="7"/>
        <v>2.6401219605615447E-2</v>
      </c>
      <c r="O26" s="5">
        <f t="shared" si="1"/>
        <v>0.22361535956171114</v>
      </c>
      <c r="P26" s="5">
        <f t="shared" si="2"/>
        <v>1.2505898994581488</v>
      </c>
      <c r="S26" s="5">
        <f t="shared" si="3"/>
        <v>1.0449425939675958</v>
      </c>
      <c r="T26" s="5">
        <f t="shared" si="4"/>
        <v>4.3961949905546104E-2</v>
      </c>
      <c r="U26" s="5">
        <f t="shared" si="5"/>
        <v>0.17347565678517987</v>
      </c>
      <c r="V26" s="5">
        <f t="shared" si="6"/>
        <v>1.18943173182502</v>
      </c>
    </row>
    <row r="27" spans="4:22" ht="14.4" x14ac:dyDescent="0.3">
      <c r="D27" s="6"/>
      <c r="E27" s="6" t="s">
        <v>509</v>
      </c>
      <c r="F27" s="6">
        <v>33587.468313782687</v>
      </c>
      <c r="I27" s="6">
        <v>32781.802027197351</v>
      </c>
      <c r="K27" s="5">
        <f t="shared" si="0"/>
        <v>1.0245766320569234</v>
      </c>
      <c r="M27" s="5">
        <f>Sheet3!J28</f>
        <v>1.1510656661844225</v>
      </c>
      <c r="N27" s="5">
        <f t="shared" si="7"/>
        <v>0.14068817953237742</v>
      </c>
      <c r="O27" s="5">
        <f t="shared" si="1"/>
        <v>0.3379023194884731</v>
      </c>
      <c r="P27" s="5">
        <f t="shared" si="2"/>
        <v>1.4020035482927469</v>
      </c>
      <c r="S27" s="5">
        <f t="shared" si="3"/>
        <v>1.1714577457722573</v>
      </c>
      <c r="T27" s="5">
        <f t="shared" si="4"/>
        <v>0.15824890983230824</v>
      </c>
      <c r="U27" s="5">
        <f t="shared" si="5"/>
        <v>0.28776261671194203</v>
      </c>
      <c r="V27" s="5">
        <f t="shared" si="6"/>
        <v>1.3334407300052495</v>
      </c>
    </row>
    <row r="28" spans="4:22" ht="14.4" x14ac:dyDescent="0.3">
      <c r="D28" s="6">
        <v>1905</v>
      </c>
      <c r="E28" s="6" t="s">
        <v>508</v>
      </c>
      <c r="F28" s="6">
        <v>37025.635325712021</v>
      </c>
      <c r="I28" s="6">
        <v>33315.751266515668</v>
      </c>
      <c r="K28" s="5">
        <f t="shared" si="0"/>
        <v>1.1113552574431964</v>
      </c>
      <c r="M28" s="5">
        <f>Sheet3!J29</f>
        <v>1.2485575405016081</v>
      </c>
      <c r="N28" s="5">
        <f t="shared" si="7"/>
        <v>0.22198891738221943</v>
      </c>
      <c r="O28" s="5">
        <f t="shared" si="1"/>
        <v>0.41920305733831509</v>
      </c>
      <c r="P28" s="5">
        <f t="shared" si="2"/>
        <v>1.5207491227094416</v>
      </c>
      <c r="S28" s="5">
        <f t="shared" si="3"/>
        <v>1.2706767692162457</v>
      </c>
      <c r="T28" s="5">
        <f t="shared" si="4"/>
        <v>0.23954964768215029</v>
      </c>
      <c r="U28" s="5">
        <f t="shared" si="5"/>
        <v>0.36906335456178407</v>
      </c>
      <c r="V28" s="5">
        <f t="shared" si="6"/>
        <v>1.4463792354947005</v>
      </c>
    </row>
    <row r="29" spans="4:22" ht="14.4" x14ac:dyDescent="0.3">
      <c r="D29" s="6"/>
      <c r="E29" s="6" t="s">
        <v>507</v>
      </c>
      <c r="F29" s="6">
        <v>35184.581635483242</v>
      </c>
      <c r="I29" s="6">
        <v>33849.700505833986</v>
      </c>
      <c r="K29" s="5">
        <f t="shared" si="0"/>
        <v>1.0394355373814663</v>
      </c>
      <c r="M29" s="5">
        <f>Sheet3!J30</f>
        <v>1.1677589765928684</v>
      </c>
      <c r="N29" s="5">
        <f t="shared" si="7"/>
        <v>0.15508650745498653</v>
      </c>
      <c r="O29" s="5">
        <f t="shared" si="1"/>
        <v>0.35230064741108225</v>
      </c>
      <c r="P29" s="5">
        <f t="shared" si="2"/>
        <v>1.4223360811038193</v>
      </c>
      <c r="S29" s="5">
        <f t="shared" si="3"/>
        <v>1.188446791970966</v>
      </c>
      <c r="T29" s="5">
        <f t="shared" si="4"/>
        <v>0.17264723775491739</v>
      </c>
      <c r="U29" s="5">
        <f t="shared" si="5"/>
        <v>0.30216094463455112</v>
      </c>
      <c r="V29" s="5">
        <f t="shared" si="6"/>
        <v>1.3527789317005783</v>
      </c>
    </row>
    <row r="30" spans="4:22" ht="14.4" x14ac:dyDescent="0.3">
      <c r="D30" s="6"/>
      <c r="E30" s="6" t="s">
        <v>506</v>
      </c>
      <c r="F30" s="6">
        <v>37762.056801803534</v>
      </c>
      <c r="I30" s="6">
        <v>34383.649745152303</v>
      </c>
      <c r="K30" s="5">
        <f t="shared" si="0"/>
        <v>1.0982562084505747</v>
      </c>
      <c r="M30" s="5">
        <f>Sheet3!J31</f>
        <v>1.2338413493614642</v>
      </c>
      <c r="N30" s="5">
        <f t="shared" si="7"/>
        <v>0.21013235106021264</v>
      </c>
      <c r="O30" s="5">
        <f t="shared" si="1"/>
        <v>0.40734649101630832</v>
      </c>
      <c r="P30" s="5">
        <f t="shared" si="2"/>
        <v>1.502824730729071</v>
      </c>
      <c r="S30" s="5">
        <f t="shared" si="3"/>
        <v>1.2556998685876897</v>
      </c>
      <c r="T30" s="5">
        <f t="shared" si="4"/>
        <v>0.22769308136014341</v>
      </c>
      <c r="U30" s="5">
        <f t="shared" si="5"/>
        <v>0.35720678823977714</v>
      </c>
      <c r="V30" s="5">
        <f t="shared" si="6"/>
        <v>1.4293314082218587</v>
      </c>
    </row>
    <row r="31" spans="4:22" ht="14.4" x14ac:dyDescent="0.3">
      <c r="D31" s="6"/>
      <c r="E31" s="6" t="s">
        <v>509</v>
      </c>
      <c r="F31" s="6">
        <v>39030.338232850016</v>
      </c>
      <c r="I31" s="6">
        <v>34917.59898447062</v>
      </c>
      <c r="K31" s="5">
        <f t="shared" si="0"/>
        <v>1.1177841365956609</v>
      </c>
      <c r="M31" s="5">
        <f>Sheet3!J32</f>
        <v>1.2557800964656205</v>
      </c>
      <c r="N31" s="5">
        <f t="shared" si="7"/>
        <v>0.22775697028545794</v>
      </c>
      <c r="O31" s="5">
        <f t="shared" si="1"/>
        <v>0.42497111024155365</v>
      </c>
      <c r="P31" s="5">
        <f t="shared" si="2"/>
        <v>1.5295462308039385</v>
      </c>
      <c r="S31" s="5">
        <f t="shared" si="3"/>
        <v>1.2780272787283247</v>
      </c>
      <c r="T31" s="5">
        <f t="shared" si="4"/>
        <v>0.24531770058538885</v>
      </c>
      <c r="U31" s="5">
        <f t="shared" si="5"/>
        <v>0.37483140746502264</v>
      </c>
      <c r="V31" s="5">
        <f t="shared" si="6"/>
        <v>1.4547461346040111</v>
      </c>
    </row>
    <row r="32" spans="4:22" ht="14.4" x14ac:dyDescent="0.3">
      <c r="D32" s="6">
        <v>1906</v>
      </c>
      <c r="E32" s="6" t="s">
        <v>508</v>
      </c>
      <c r="F32" s="6">
        <v>37996.289343010278</v>
      </c>
      <c r="I32" s="6">
        <v>35758.764877304769</v>
      </c>
      <c r="K32" s="5">
        <f t="shared" si="0"/>
        <v>1.0625727558930764</v>
      </c>
      <c r="M32" s="5">
        <f>Sheet3!J33</f>
        <v>1.1937525987451267</v>
      </c>
      <c r="N32" s="5">
        <f t="shared" si="7"/>
        <v>0.17710178976970184</v>
      </c>
      <c r="O32" s="5">
        <f t="shared" si="1"/>
        <v>0.37431592972579752</v>
      </c>
      <c r="P32" s="5">
        <f t="shared" si="2"/>
        <v>1.4539964385978008</v>
      </c>
      <c r="S32" s="5">
        <f t="shared" si="3"/>
        <v>1.2149009126223778</v>
      </c>
      <c r="T32" s="5">
        <f t="shared" si="4"/>
        <v>0.19466252006963272</v>
      </c>
      <c r="U32" s="5">
        <f t="shared" si="5"/>
        <v>0.32417622694926651</v>
      </c>
      <c r="V32" s="5">
        <f t="shared" si="6"/>
        <v>1.3828909883072902</v>
      </c>
    </row>
    <row r="33" spans="4:22" ht="14.4" x14ac:dyDescent="0.3">
      <c r="D33" s="6"/>
      <c r="E33" s="6" t="s">
        <v>507</v>
      </c>
      <c r="F33" s="6">
        <v>36962.917457112511</v>
      </c>
      <c r="I33" s="6">
        <v>36599.930770138919</v>
      </c>
      <c r="K33" s="5">
        <f t="shared" si="0"/>
        <v>1.0099176878025613</v>
      </c>
      <c r="M33" s="5">
        <f>Sheet3!J34</f>
        <v>1.1345970030256378</v>
      </c>
      <c r="N33" s="5">
        <f t="shared" si="7"/>
        <v>0.12627752446989229</v>
      </c>
      <c r="O33" s="5">
        <f t="shared" si="1"/>
        <v>0.32349166442598798</v>
      </c>
      <c r="P33" s="5">
        <f t="shared" si="2"/>
        <v>1.38194463691822</v>
      </c>
      <c r="S33" s="5">
        <f t="shared" si="3"/>
        <v>1.1546973266348997</v>
      </c>
      <c r="T33" s="5">
        <f t="shared" si="4"/>
        <v>0.14383825476982304</v>
      </c>
      <c r="U33" s="5">
        <f t="shared" si="5"/>
        <v>0.2733519616494568</v>
      </c>
      <c r="V33" s="5">
        <f t="shared" si="6"/>
        <v>1.31436276871269</v>
      </c>
    </row>
    <row r="34" spans="4:22" ht="14.4" x14ac:dyDescent="0.3">
      <c r="D34" s="6"/>
      <c r="E34" s="6" t="s">
        <v>506</v>
      </c>
      <c r="F34" s="6">
        <v>39864.307752133165</v>
      </c>
      <c r="I34" s="6">
        <v>37441.096662973068</v>
      </c>
      <c r="K34" s="5">
        <f t="shared" si="0"/>
        <v>1.064720622661582</v>
      </c>
      <c r="M34" s="5">
        <f>Sheet3!J35</f>
        <v>1.196165630250444</v>
      </c>
      <c r="N34" s="5">
        <f t="shared" si="7"/>
        <v>0.17912113277149888</v>
      </c>
      <c r="O34" s="5">
        <f t="shared" si="1"/>
        <v>0.37633527272759459</v>
      </c>
      <c r="P34" s="5">
        <f t="shared" si="2"/>
        <v>1.4569355226413823</v>
      </c>
      <c r="S34" s="5">
        <f t="shared" si="3"/>
        <v>1.2173566929750892</v>
      </c>
      <c r="T34" s="5">
        <f t="shared" si="4"/>
        <v>0.19668186307142976</v>
      </c>
      <c r="U34" s="5">
        <f t="shared" si="5"/>
        <v>0.32619556995106352</v>
      </c>
      <c r="V34" s="5">
        <f t="shared" si="6"/>
        <v>1.3856863409848155</v>
      </c>
    </row>
    <row r="35" spans="4:22" ht="14.4" x14ac:dyDescent="0.3">
      <c r="D35" s="6"/>
      <c r="E35" s="6" t="s">
        <v>509</v>
      </c>
      <c r="F35" s="6">
        <v>39109.151373977104</v>
      </c>
      <c r="I35" s="6">
        <v>38282.262555807218</v>
      </c>
      <c r="K35" s="5">
        <f t="shared" si="0"/>
        <v>1.0215997896405538</v>
      </c>
      <c r="M35" s="5">
        <f>Sheet3!J36</f>
        <v>1.1477213179024932</v>
      </c>
      <c r="N35" s="5">
        <f t="shared" si="7"/>
        <v>0.13777851398740926</v>
      </c>
      <c r="O35" s="5">
        <f t="shared" si="1"/>
        <v>0.33499265394350497</v>
      </c>
      <c r="P35" s="5">
        <f t="shared" si="2"/>
        <v>1.3979301159111399</v>
      </c>
      <c r="S35" s="5">
        <f t="shared" si="3"/>
        <v>1.1680541495965386</v>
      </c>
      <c r="T35" s="5">
        <f t="shared" si="4"/>
        <v>0.15533924428734003</v>
      </c>
      <c r="U35" s="5">
        <f t="shared" si="5"/>
        <v>0.28485295116697379</v>
      </c>
      <c r="V35" s="5">
        <f t="shared" si="6"/>
        <v>1.3295665025432923</v>
      </c>
    </row>
    <row r="36" spans="4:22" ht="14.4" x14ac:dyDescent="0.3">
      <c r="D36" s="6">
        <v>1907</v>
      </c>
      <c r="E36" s="6" t="s">
        <v>508</v>
      </c>
      <c r="F36" s="6">
        <v>33323.289392809806</v>
      </c>
      <c r="I36" s="6">
        <v>38936.651589735389</v>
      </c>
      <c r="K36" s="5">
        <f t="shared" si="0"/>
        <v>0.85583346364571844</v>
      </c>
      <c r="M36" s="5">
        <f>Sheet3!J37</f>
        <v>0.96149032210169449</v>
      </c>
      <c r="N36" s="5">
        <f t="shared" si="7"/>
        <v>-3.9270779420813681E-2</v>
      </c>
      <c r="O36" s="5">
        <f t="shared" si="1"/>
        <v>0.15794336053528202</v>
      </c>
      <c r="P36" s="5">
        <f t="shared" si="2"/>
        <v>1.1710998623598374</v>
      </c>
      <c r="S36" s="5">
        <f t="shared" si="3"/>
        <v>0.97852391779239356</v>
      </c>
      <c r="T36" s="5">
        <f t="shared" si="4"/>
        <v>-2.171004912088283E-2</v>
      </c>
      <c r="U36" s="5">
        <f t="shared" si="5"/>
        <v>0.10780365775875093</v>
      </c>
      <c r="V36" s="5">
        <f t="shared" si="6"/>
        <v>1.1138290322272986</v>
      </c>
    </row>
    <row r="37" spans="4:22" ht="14.4" x14ac:dyDescent="0.3">
      <c r="D37" s="6"/>
      <c r="E37" s="6" t="s">
        <v>507</v>
      </c>
      <c r="F37" s="6">
        <v>31287.974711332801</v>
      </c>
      <c r="I37" s="6">
        <v>39591.040623663561</v>
      </c>
      <c r="K37" s="5">
        <f t="shared" si="0"/>
        <v>0.79027916969254863</v>
      </c>
      <c r="M37" s="5">
        <f>Sheet3!J38</f>
        <v>0.88784302752210986</v>
      </c>
      <c r="N37" s="5">
        <f t="shared" si="7"/>
        <v>-0.11896032242420267</v>
      </c>
      <c r="O37" s="5">
        <f t="shared" si="1"/>
        <v>7.8253817531893019E-2</v>
      </c>
      <c r="P37" s="5">
        <f t="shared" si="2"/>
        <v>1.0813971013826931</v>
      </c>
      <c r="S37" s="5">
        <f t="shared" si="3"/>
        <v>0.90357190052268321</v>
      </c>
      <c r="T37" s="5">
        <f t="shared" si="4"/>
        <v>-0.10139959212427171</v>
      </c>
      <c r="U37" s="5">
        <f t="shared" si="5"/>
        <v>2.8114114755362046E-2</v>
      </c>
      <c r="V37" s="5">
        <f t="shared" si="6"/>
        <v>1.0285130462395984</v>
      </c>
    </row>
    <row r="38" spans="4:22" ht="14.4" x14ac:dyDescent="0.3">
      <c r="D38" s="6"/>
      <c r="E38" s="6" t="s">
        <v>506</v>
      </c>
      <c r="F38" s="6">
        <v>29731.557601968034</v>
      </c>
      <c r="I38" s="6">
        <v>40245.429657591732</v>
      </c>
      <c r="K38" s="5">
        <f t="shared" si="0"/>
        <v>0.73875612348841191</v>
      </c>
      <c r="M38" s="5">
        <f>Sheet3!J39</f>
        <v>0.82995920736924078</v>
      </c>
      <c r="N38" s="5">
        <f t="shared" si="7"/>
        <v>-0.18637872714718626</v>
      </c>
      <c r="O38" s="5">
        <f t="shared" si="1"/>
        <v>1.0835412808909428E-2</v>
      </c>
      <c r="P38" s="5">
        <f t="shared" si="2"/>
        <v>1.0108943284939225</v>
      </c>
      <c r="S38" s="5">
        <f t="shared" si="3"/>
        <v>0.84466262065706099</v>
      </c>
      <c r="T38" s="5">
        <f t="shared" si="4"/>
        <v>-0.16881799684725554</v>
      </c>
      <c r="U38" s="5">
        <f t="shared" si="5"/>
        <v>-3.9304289967621781E-2</v>
      </c>
      <c r="V38" s="5">
        <f t="shared" si="6"/>
        <v>0.96145810257510012</v>
      </c>
    </row>
    <row r="39" spans="4:22" ht="14.4" x14ac:dyDescent="0.3">
      <c r="D39" s="6"/>
      <c r="E39" s="6" t="s">
        <v>509</v>
      </c>
      <c r="F39" s="6">
        <v>26219.642073144965</v>
      </c>
      <c r="I39" s="6">
        <v>40899.818691519904</v>
      </c>
      <c r="K39" s="5">
        <f t="shared" si="0"/>
        <v>0.64106988519685781</v>
      </c>
      <c r="M39" s="5">
        <f>Sheet3!J40</f>
        <v>0.72021312158317441</v>
      </c>
      <c r="N39" s="5">
        <f t="shared" si="7"/>
        <v>-0.32820810857319049</v>
      </c>
      <c r="O39" s="5">
        <f t="shared" si="1"/>
        <v>-0.13099396861709481</v>
      </c>
      <c r="P39" s="5">
        <f t="shared" si="2"/>
        <v>0.87722306524328775</v>
      </c>
      <c r="S39" s="5">
        <f t="shared" si="3"/>
        <v>0.73297229226038763</v>
      </c>
      <c r="T39" s="5">
        <f t="shared" si="4"/>
        <v>-0.31064737827325944</v>
      </c>
      <c r="U39" s="5">
        <f t="shared" si="5"/>
        <v>-0.18113367139362568</v>
      </c>
      <c r="V39" s="5">
        <f t="shared" si="6"/>
        <v>0.83432382601303279</v>
      </c>
    </row>
    <row r="40" spans="4:22" ht="14.4" x14ac:dyDescent="0.3">
      <c r="D40" s="6">
        <v>1908</v>
      </c>
      <c r="E40" s="6" t="s">
        <v>508</v>
      </c>
      <c r="F40" s="6">
        <v>28250.956285861426</v>
      </c>
      <c r="I40" s="6">
        <v>40862.958219316126</v>
      </c>
      <c r="K40" s="5">
        <f t="shared" si="0"/>
        <v>0.69135856817402552</v>
      </c>
      <c r="M40" s="5">
        <f>Sheet3!J41</f>
        <v>0.77671019028602062</v>
      </c>
      <c r="N40" s="5">
        <f t="shared" si="7"/>
        <v>-0.25268798366574996</v>
      </c>
      <c r="O40" s="5">
        <f t="shared" ref="O40:O71" si="8">N40-$N$508</f>
        <v>-5.5473843709654275E-2</v>
      </c>
      <c r="P40" s="5">
        <f t="shared" ref="P40:P71" si="9">EXP(O40)</f>
        <v>0.9460367681592069</v>
      </c>
      <c r="S40" s="5">
        <f t="shared" si="3"/>
        <v>0.79047025322795295</v>
      </c>
      <c r="T40" s="5">
        <f t="shared" si="4"/>
        <v>-0.23512725336581899</v>
      </c>
      <c r="U40" s="5">
        <f t="shared" si="5"/>
        <v>-0.10561354648618523</v>
      </c>
      <c r="V40" s="5">
        <f t="shared" si="6"/>
        <v>0.89977230106311712</v>
      </c>
    </row>
    <row r="41" spans="4:22" ht="14.4" x14ac:dyDescent="0.3">
      <c r="D41" s="6"/>
      <c r="E41" s="6" t="s">
        <v>507</v>
      </c>
      <c r="F41" s="6">
        <v>31417.366233476172</v>
      </c>
      <c r="I41" s="6">
        <v>40826.097747112348</v>
      </c>
      <c r="K41" s="5">
        <f t="shared" si="0"/>
        <v>0.76954124854360684</v>
      </c>
      <c r="M41" s="5">
        <f>Sheet3!J42</f>
        <v>0.86454490781517868</v>
      </c>
      <c r="N41" s="5">
        <f t="shared" si="7"/>
        <v>-0.14555202863170633</v>
      </c>
      <c r="O41" s="5">
        <f t="shared" si="8"/>
        <v>5.1662111324389359E-2</v>
      </c>
      <c r="P41" s="5">
        <f t="shared" si="9"/>
        <v>1.0530198789033343</v>
      </c>
      <c r="S41" s="5">
        <f t="shared" si="3"/>
        <v>0.87986103537014626</v>
      </c>
      <c r="T41" s="5">
        <f t="shared" si="4"/>
        <v>-0.1279912983317755</v>
      </c>
      <c r="U41" s="5">
        <f t="shared" si="5"/>
        <v>1.5224085478582616E-3</v>
      </c>
      <c r="V41" s="5">
        <f t="shared" si="6"/>
        <v>1.0015235680000636</v>
      </c>
    </row>
    <row r="42" spans="4:22" ht="14.4" x14ac:dyDescent="0.3">
      <c r="D42" s="6"/>
      <c r="E42" s="6" t="s">
        <v>506</v>
      </c>
      <c r="F42" s="6">
        <v>33596.843210405801</v>
      </c>
      <c r="I42" s="6">
        <v>40789.23727490857</v>
      </c>
      <c r="K42" s="5">
        <f t="shared" si="0"/>
        <v>0.82366931707921009</v>
      </c>
      <c r="M42" s="5">
        <f>Sheet3!J43</f>
        <v>0.92535535314334094</v>
      </c>
      <c r="N42" s="5">
        <f t="shared" si="7"/>
        <v>-7.7577449682038807E-2</v>
      </c>
      <c r="O42" s="5">
        <f t="shared" si="8"/>
        <v>0.11963669027405688</v>
      </c>
      <c r="P42" s="5">
        <f t="shared" si="9"/>
        <v>1.1270872954096014</v>
      </c>
      <c r="S42" s="5">
        <f t="shared" si="3"/>
        <v>0.94174878799478456</v>
      </c>
      <c r="T42" s="5">
        <f t="shared" si="4"/>
        <v>-6.0016719382108022E-2</v>
      </c>
      <c r="U42" s="5">
        <f t="shared" si="5"/>
        <v>6.9496987497525739E-2</v>
      </c>
      <c r="V42" s="5">
        <f t="shared" si="6"/>
        <v>1.0719688318911484</v>
      </c>
    </row>
    <row r="43" spans="4:22" ht="14.4" x14ac:dyDescent="0.3">
      <c r="D43" s="6"/>
      <c r="E43" s="6" t="s">
        <v>509</v>
      </c>
      <c r="F43" s="6">
        <v>37133.353022027462</v>
      </c>
      <c r="I43" s="6">
        <v>40752.376802704792</v>
      </c>
      <c r="K43" s="5">
        <f t="shared" si="0"/>
        <v>0.91119478016710109</v>
      </c>
      <c r="M43" s="5">
        <f>Sheet3!J44</f>
        <v>1.0236862659566697</v>
      </c>
      <c r="N43" s="5">
        <f t="shared" si="7"/>
        <v>2.3410098771409024E-2</v>
      </c>
      <c r="O43" s="5">
        <f t="shared" si="8"/>
        <v>0.2206242387275047</v>
      </c>
      <c r="P43" s="5">
        <f t="shared" si="9"/>
        <v>1.2468548227724268</v>
      </c>
      <c r="S43" s="5">
        <f t="shared" si="3"/>
        <v>1.0418217141953086</v>
      </c>
      <c r="T43" s="5">
        <f t="shared" si="4"/>
        <v>4.0970829071340038E-2</v>
      </c>
      <c r="U43" s="5">
        <f t="shared" si="5"/>
        <v>0.17048453595097379</v>
      </c>
      <c r="V43" s="5">
        <f t="shared" si="6"/>
        <v>1.1858793132961947</v>
      </c>
    </row>
    <row r="44" spans="4:22" ht="14.4" x14ac:dyDescent="0.3">
      <c r="D44" s="6">
        <v>1909</v>
      </c>
      <c r="E44" s="6" t="s">
        <v>508</v>
      </c>
      <c r="F44" s="6">
        <v>35895.912012656408</v>
      </c>
      <c r="I44" s="6">
        <v>41012.363410181912</v>
      </c>
      <c r="K44" s="5">
        <f t="shared" si="0"/>
        <v>0.87524612160597237</v>
      </c>
      <c r="M44" s="5">
        <f>Sheet3!J45</f>
        <v>0.9832995683486736</v>
      </c>
      <c r="N44" s="5">
        <f t="shared" si="7"/>
        <v>-1.684145617845419E-2</v>
      </c>
      <c r="O44" s="5">
        <f t="shared" si="8"/>
        <v>0.18037268377764148</v>
      </c>
      <c r="P44" s="5">
        <f t="shared" si="9"/>
        <v>1.1976636297643601</v>
      </c>
      <c r="S44" s="5">
        <f t="shared" si="3"/>
        <v>1.0007195328611389</v>
      </c>
      <c r="T44" s="5">
        <f t="shared" si="4"/>
        <v>7.1927412147679618E-4</v>
      </c>
      <c r="U44" s="5">
        <f t="shared" si="5"/>
        <v>0.13023298100111055</v>
      </c>
      <c r="V44" s="5">
        <f t="shared" si="6"/>
        <v>1.1390937396117484</v>
      </c>
    </row>
    <row r="45" spans="4:22" ht="14.4" x14ac:dyDescent="0.3">
      <c r="D45" s="6"/>
      <c r="E45" s="6" t="s">
        <v>507</v>
      </c>
      <c r="F45" s="6">
        <v>39437.212749331033</v>
      </c>
      <c r="I45" s="6">
        <v>41272.350017659031</v>
      </c>
      <c r="K45" s="5">
        <f t="shared" si="0"/>
        <v>0.95553591526669046</v>
      </c>
      <c r="M45" s="5">
        <f>Sheet3!J46</f>
        <v>1.0735015326881745</v>
      </c>
      <c r="N45" s="5">
        <f t="shared" si="7"/>
        <v>7.092576608432824E-2</v>
      </c>
      <c r="O45" s="5">
        <f t="shared" si="8"/>
        <v>0.26813990604042393</v>
      </c>
      <c r="P45" s="5">
        <f t="shared" si="9"/>
        <v>1.3075300585721623</v>
      </c>
      <c r="S45" s="5">
        <f t="shared" si="3"/>
        <v>1.0925194995473584</v>
      </c>
      <c r="T45" s="5">
        <f t="shared" si="4"/>
        <v>8.8486496384259039E-2</v>
      </c>
      <c r="U45" s="5">
        <f t="shared" si="5"/>
        <v>0.2180002032638928</v>
      </c>
      <c r="V45" s="5">
        <f t="shared" si="6"/>
        <v>1.243587320395436</v>
      </c>
    </row>
    <row r="46" spans="4:22" ht="14.4" x14ac:dyDescent="0.3">
      <c r="D46" s="6"/>
      <c r="E46" s="6" t="s">
        <v>506</v>
      </c>
      <c r="F46" s="6">
        <v>41006.652848539095</v>
      </c>
      <c r="I46" s="6">
        <v>41532.336625136151</v>
      </c>
      <c r="K46" s="5">
        <f t="shared" si="0"/>
        <v>0.98734278349562199</v>
      </c>
      <c r="M46" s="5">
        <f>Sheet3!J47</f>
        <v>1.1092351155375839</v>
      </c>
      <c r="N46" s="5">
        <f t="shared" si="7"/>
        <v>0.10367069269470422</v>
      </c>
      <c r="O46" s="5">
        <f t="shared" si="8"/>
        <v>0.3008848326507999</v>
      </c>
      <c r="P46" s="5">
        <f t="shared" si="9"/>
        <v>1.3510537353004872</v>
      </c>
      <c r="S46" s="5">
        <f t="shared" si="3"/>
        <v>1.1288861323493733</v>
      </c>
      <c r="T46" s="5">
        <f t="shared" si="4"/>
        <v>0.12123142299463517</v>
      </c>
      <c r="U46" s="5">
        <f t="shared" si="5"/>
        <v>0.25074512987426895</v>
      </c>
      <c r="V46" s="5">
        <f t="shared" si="6"/>
        <v>1.2849825389309402</v>
      </c>
    </row>
    <row r="47" spans="4:22" ht="14.4" x14ac:dyDescent="0.3">
      <c r="D47" s="6"/>
      <c r="E47" s="6" t="s">
        <v>509</v>
      </c>
      <c r="F47" s="6">
        <v>41449.315440623432</v>
      </c>
      <c r="I47" s="6">
        <v>41792.323232613271</v>
      </c>
      <c r="K47" s="5">
        <f t="shared" si="0"/>
        <v>0.99179256462770249</v>
      </c>
      <c r="M47" s="5">
        <f>Sheet3!J48</f>
        <v>1.1142342440780137</v>
      </c>
      <c r="N47" s="5">
        <f t="shared" si="7"/>
        <v>0.10816739236134691</v>
      </c>
      <c r="O47" s="5">
        <f t="shared" si="8"/>
        <v>0.30538153231744258</v>
      </c>
      <c r="P47" s="5">
        <f t="shared" si="9"/>
        <v>1.3571426980399346</v>
      </c>
      <c r="S47" s="5">
        <f t="shared" si="3"/>
        <v>1.1339738245834836</v>
      </c>
      <c r="T47" s="5">
        <f t="shared" si="4"/>
        <v>0.12572812266127772</v>
      </c>
      <c r="U47" s="5">
        <f t="shared" si="5"/>
        <v>0.25524182954091146</v>
      </c>
      <c r="V47" s="5">
        <f t="shared" si="6"/>
        <v>1.2907737303513545</v>
      </c>
    </row>
    <row r="48" spans="4:22" ht="14.4" x14ac:dyDescent="0.3">
      <c r="D48" s="6">
        <v>1910</v>
      </c>
      <c r="E48" s="6" t="s">
        <v>508</v>
      </c>
      <c r="F48" s="6">
        <v>42099.850274223929</v>
      </c>
      <c r="I48" s="6">
        <v>42327.099110621428</v>
      </c>
      <c r="K48" s="5">
        <f t="shared" si="0"/>
        <v>0.99463112660275665</v>
      </c>
      <c r="M48" s="5">
        <f>Sheet3!J49</f>
        <v>1.1174232405167301</v>
      </c>
      <c r="N48" s="5">
        <f t="shared" si="7"/>
        <v>0.11102535657078562</v>
      </c>
      <c r="O48" s="5">
        <f t="shared" si="8"/>
        <v>0.30823949652688132</v>
      </c>
      <c r="P48" s="5">
        <f t="shared" si="9"/>
        <v>1.3610269111251827</v>
      </c>
      <c r="S48" s="5">
        <f t="shared" si="3"/>
        <v>1.1372193167296945</v>
      </c>
      <c r="T48" s="5">
        <f t="shared" si="4"/>
        <v>0.12858608687071646</v>
      </c>
      <c r="U48" s="5">
        <f t="shared" si="5"/>
        <v>0.25809979375035019</v>
      </c>
      <c r="V48" s="5">
        <f t="shared" si="6"/>
        <v>1.2944679919944124</v>
      </c>
    </row>
    <row r="49" spans="4:22" ht="14.4" x14ac:dyDescent="0.3">
      <c r="D49" s="6"/>
      <c r="E49" s="6" t="s">
        <v>507</v>
      </c>
      <c r="F49" s="6">
        <v>38464.722640104192</v>
      </c>
      <c r="I49" s="6">
        <v>42861.874988629585</v>
      </c>
      <c r="K49" s="5">
        <f t="shared" si="0"/>
        <v>0.8974111060308988</v>
      </c>
      <c r="M49" s="5">
        <f>Sheet3!J50</f>
        <v>1.0082009293252803</v>
      </c>
      <c r="N49" s="5">
        <f t="shared" si="7"/>
        <v>8.1674844327611611E-3</v>
      </c>
      <c r="O49" s="5">
        <f t="shared" si="8"/>
        <v>0.20538162438885685</v>
      </c>
      <c r="P49" s="5">
        <f t="shared" si="9"/>
        <v>1.2279936078639133</v>
      </c>
      <c r="S49" s="5">
        <f t="shared" si="3"/>
        <v>1.0260620420274604</v>
      </c>
      <c r="T49" s="5">
        <f t="shared" si="4"/>
        <v>2.572821473269199E-2</v>
      </c>
      <c r="U49" s="5">
        <f t="shared" si="5"/>
        <v>0.15524192161232575</v>
      </c>
      <c r="V49" s="5">
        <f t="shared" si="6"/>
        <v>1.1679404769736901</v>
      </c>
    </row>
    <row r="50" spans="4:22" ht="14.4" x14ac:dyDescent="0.3">
      <c r="D50" s="6"/>
      <c r="E50" s="6" t="s">
        <v>506</v>
      </c>
      <c r="F50" s="6">
        <v>37661.613046519597</v>
      </c>
      <c r="I50" s="6">
        <v>43396.650866637741</v>
      </c>
      <c r="K50" s="5">
        <f t="shared" si="0"/>
        <v>0.86784607324324425</v>
      </c>
      <c r="M50" s="5">
        <f>Sheet3!J51</f>
        <v>0.97498594754967105</v>
      </c>
      <c r="N50" s="5">
        <f t="shared" si="7"/>
        <v>-2.5332220857722989E-2</v>
      </c>
      <c r="O50" s="5">
        <f t="shared" si="8"/>
        <v>0.17188191909837269</v>
      </c>
      <c r="P50" s="5">
        <f t="shared" si="9"/>
        <v>1.1875375994241464</v>
      </c>
      <c r="S50" s="5">
        <f t="shared" si="3"/>
        <v>0.99225862939879483</v>
      </c>
      <c r="T50" s="5">
        <f t="shared" si="4"/>
        <v>-7.7714905577922497E-3</v>
      </c>
      <c r="U50" s="5">
        <f t="shared" si="5"/>
        <v>0.12174221632184151</v>
      </c>
      <c r="V50" s="5">
        <f t="shared" si="6"/>
        <v>1.1294629071467714</v>
      </c>
    </row>
    <row r="51" spans="4:22" ht="14.4" x14ac:dyDescent="0.3">
      <c r="D51" s="6"/>
      <c r="E51" s="6" t="s">
        <v>509</v>
      </c>
      <c r="F51" s="6">
        <v>38253.378010213513</v>
      </c>
      <c r="I51" s="6">
        <v>43931.426744645898</v>
      </c>
      <c r="K51" s="5">
        <f t="shared" si="0"/>
        <v>0.87075200704415112</v>
      </c>
      <c r="M51" s="5">
        <f>Sheet3!J52</f>
        <v>0.97825063319813588</v>
      </c>
      <c r="N51" s="5">
        <f t="shared" si="7"/>
        <v>-2.1989370615427165E-2</v>
      </c>
      <c r="O51" s="5">
        <f t="shared" si="8"/>
        <v>0.17522476934066852</v>
      </c>
      <c r="P51" s="5">
        <f t="shared" si="9"/>
        <v>1.1915140023329225</v>
      </c>
      <c r="S51" s="5">
        <f t="shared" si="3"/>
        <v>0.99558115165165906</v>
      </c>
      <c r="T51" s="5">
        <f t="shared" si="4"/>
        <v>-4.4286403154963549E-3</v>
      </c>
      <c r="U51" s="5">
        <f t="shared" si="5"/>
        <v>0.1250850665641374</v>
      </c>
      <c r="V51" s="5">
        <f t="shared" si="6"/>
        <v>1.1332448502124153</v>
      </c>
    </row>
    <row r="52" spans="4:22" ht="14.4" x14ac:dyDescent="0.3">
      <c r="D52" s="6">
        <v>1911</v>
      </c>
      <c r="E52" s="6" t="s">
        <v>508</v>
      </c>
      <c r="F52" s="6">
        <v>39338.624805422522</v>
      </c>
      <c r="I52" s="6">
        <v>44042.425478264238</v>
      </c>
      <c r="K52" s="5">
        <f t="shared" si="0"/>
        <v>0.89319841898436925</v>
      </c>
      <c r="M52" s="5">
        <f>Sheet3!J53</f>
        <v>1.003468165303613</v>
      </c>
      <c r="N52" s="5">
        <f t="shared" si="7"/>
        <v>3.4621650874852449E-3</v>
      </c>
      <c r="O52" s="5">
        <f t="shared" si="8"/>
        <v>0.20067630504358094</v>
      </c>
      <c r="P52" s="5">
        <f t="shared" si="9"/>
        <v>1.2222290783965333</v>
      </c>
      <c r="S52" s="5">
        <f t="shared" si="3"/>
        <v>1.0212454331797025</v>
      </c>
      <c r="T52" s="5">
        <f t="shared" si="4"/>
        <v>2.1022895387416141E-2</v>
      </c>
      <c r="U52" s="5">
        <f t="shared" si="5"/>
        <v>0.1505366022670499</v>
      </c>
      <c r="V52" s="5">
        <f t="shared" si="6"/>
        <v>1.1624578529172243</v>
      </c>
    </row>
    <row r="53" spans="4:22" ht="14.4" x14ac:dyDescent="0.3">
      <c r="D53" s="6"/>
      <c r="E53" s="6" t="s">
        <v>507</v>
      </c>
      <c r="F53" s="6">
        <v>40815.933676870794</v>
      </c>
      <c r="I53" s="6">
        <v>44153.424211882579</v>
      </c>
      <c r="K53" s="5">
        <f t="shared" si="0"/>
        <v>0.92441151293281576</v>
      </c>
      <c r="M53" s="5">
        <f>Sheet3!J54</f>
        <v>1.038534669511616</v>
      </c>
      <c r="N53" s="5">
        <f t="shared" si="7"/>
        <v>3.7810747995966953E-2</v>
      </c>
      <c r="O53" s="5">
        <f t="shared" si="8"/>
        <v>0.23502488795206264</v>
      </c>
      <c r="P53" s="5">
        <f t="shared" si="9"/>
        <v>1.2649402501134435</v>
      </c>
      <c r="S53" s="5">
        <f t="shared" si="3"/>
        <v>1.0569331694908635</v>
      </c>
      <c r="T53" s="5">
        <f t="shared" si="4"/>
        <v>5.5371478295897836E-2</v>
      </c>
      <c r="U53" s="5">
        <f t="shared" si="5"/>
        <v>0.1848851851755316</v>
      </c>
      <c r="V53" s="5">
        <f t="shared" si="6"/>
        <v>1.2030803007440714</v>
      </c>
    </row>
    <row r="54" spans="4:22" ht="14.4" x14ac:dyDescent="0.3">
      <c r="D54" s="6"/>
      <c r="E54" s="6" t="s">
        <v>506</v>
      </c>
      <c r="F54" s="6">
        <v>36595.051187018595</v>
      </c>
      <c r="I54" s="6">
        <v>44264.422945500919</v>
      </c>
      <c r="K54" s="5">
        <f t="shared" si="0"/>
        <v>0.82673733784070835</v>
      </c>
      <c r="M54" s="5">
        <f>Sheet3!J55</f>
        <v>0.92880213618641294</v>
      </c>
      <c r="N54" s="5">
        <f t="shared" si="7"/>
        <v>-7.3859548658795113E-2</v>
      </c>
      <c r="O54" s="5">
        <f t="shared" si="8"/>
        <v>0.12335459129730057</v>
      </c>
      <c r="P54" s="5">
        <f t="shared" si="9"/>
        <v>1.1312854938256838</v>
      </c>
      <c r="S54" s="5">
        <f t="shared" si="3"/>
        <v>0.94525663364809787</v>
      </c>
      <c r="T54" s="5">
        <f t="shared" si="4"/>
        <v>-5.6298818358864279E-2</v>
      </c>
      <c r="U54" s="5">
        <f t="shared" si="5"/>
        <v>7.3214888520769489E-2</v>
      </c>
      <c r="V54" s="5">
        <f t="shared" si="6"/>
        <v>1.0759617238973525</v>
      </c>
    </row>
    <row r="55" spans="4:22" ht="14.4" x14ac:dyDescent="0.3">
      <c r="D55" s="6"/>
      <c r="E55" s="6" t="s">
        <v>509</v>
      </c>
      <c r="F55" s="6">
        <v>38452.239482553559</v>
      </c>
      <c r="I55" s="6">
        <v>44375.421679119259</v>
      </c>
      <c r="K55" s="5">
        <f t="shared" si="0"/>
        <v>0.86652110622415024</v>
      </c>
      <c r="M55" s="5">
        <f>Sheet3!J56</f>
        <v>0.97349740682290853</v>
      </c>
      <c r="N55" s="5">
        <f t="shared" si="7"/>
        <v>-2.6860117940345221E-2</v>
      </c>
      <c r="O55" s="5">
        <f t="shared" si="8"/>
        <v>0.17035402201575045</v>
      </c>
      <c r="P55" s="5">
        <f t="shared" si="9"/>
        <v>1.1857245496199442</v>
      </c>
      <c r="S55" s="5">
        <f t="shared" si="3"/>
        <v>0.99074371794283644</v>
      </c>
      <c r="T55" s="5">
        <f t="shared" si="4"/>
        <v>-9.2993876404142486E-3</v>
      </c>
      <c r="U55" s="5">
        <f t="shared" si="5"/>
        <v>0.12021431923921952</v>
      </c>
      <c r="V55" s="5">
        <f t="shared" si="6"/>
        <v>1.1277385217431863</v>
      </c>
    </row>
    <row r="56" spans="4:22" ht="14.4" x14ac:dyDescent="0.3">
      <c r="D56" s="6">
        <v>1912</v>
      </c>
      <c r="E56" s="6" t="s">
        <v>508</v>
      </c>
      <c r="F56" s="6">
        <v>40430.785722405213</v>
      </c>
      <c r="I56" s="6">
        <v>44811.029790444743</v>
      </c>
      <c r="K56" s="5">
        <f t="shared" si="0"/>
        <v>0.90225076083894085</v>
      </c>
      <c r="M56" s="5">
        <f>Sheet3!J57</f>
        <v>1.0136380633681852</v>
      </c>
      <c r="N56" s="5">
        <f t="shared" si="7"/>
        <v>1.3545901971825454E-2</v>
      </c>
      <c r="O56" s="5">
        <f t="shared" si="8"/>
        <v>0.21076004192792114</v>
      </c>
      <c r="P56" s="5">
        <f t="shared" si="9"/>
        <v>1.2346160634236942</v>
      </c>
      <c r="S56" s="5">
        <f t="shared" si="3"/>
        <v>1.031595499393517</v>
      </c>
      <c r="T56" s="5">
        <f t="shared" si="4"/>
        <v>3.1106632271756324E-2</v>
      </c>
      <c r="U56" s="5">
        <f t="shared" si="5"/>
        <v>0.1606203391513901</v>
      </c>
      <c r="V56" s="5">
        <f t="shared" si="6"/>
        <v>1.174239071571981</v>
      </c>
    </row>
    <row r="57" spans="4:22" ht="14.4" x14ac:dyDescent="0.3">
      <c r="D57" s="6"/>
      <c r="E57" s="6" t="s">
        <v>507</v>
      </c>
      <c r="F57" s="6">
        <v>41648.056690391597</v>
      </c>
      <c r="I57" s="6">
        <v>45246.637901770227</v>
      </c>
      <c r="K57" s="5">
        <f t="shared" si="0"/>
        <v>0.92046743408447063</v>
      </c>
      <c r="M57" s="5">
        <f>Sheet3!J58</f>
        <v>1.0341036746938441</v>
      </c>
      <c r="N57" s="5">
        <f t="shared" si="7"/>
        <v>3.3535036721329889E-2</v>
      </c>
      <c r="O57" s="5">
        <f t="shared" si="8"/>
        <v>0.23074917667742556</v>
      </c>
      <c r="P57" s="5">
        <f t="shared" si="9"/>
        <v>1.2595432769958494</v>
      </c>
      <c r="S57" s="5">
        <f t="shared" si="3"/>
        <v>1.0524236759378485</v>
      </c>
      <c r="T57" s="5">
        <f t="shared" si="4"/>
        <v>5.1095767021260785E-2</v>
      </c>
      <c r="U57" s="5">
        <f t="shared" si="5"/>
        <v>0.18060947390089455</v>
      </c>
      <c r="V57" s="5">
        <f t="shared" si="6"/>
        <v>1.1979472582617561</v>
      </c>
    </row>
    <row r="58" spans="4:22" ht="14.4" x14ac:dyDescent="0.3">
      <c r="D58" s="6"/>
      <c r="E58" s="6" t="s">
        <v>506</v>
      </c>
      <c r="F58" s="6">
        <v>42865.327658377995</v>
      </c>
      <c r="I58" s="6">
        <v>45682.246013095712</v>
      </c>
      <c r="K58" s="5">
        <f t="shared" si="0"/>
        <v>0.93833669312340307</v>
      </c>
      <c r="M58" s="5">
        <f>Sheet3!J59</f>
        <v>1.0541789818171166</v>
      </c>
      <c r="N58" s="5">
        <f t="shared" si="7"/>
        <v>5.2762247673448739E-2</v>
      </c>
      <c r="O58" s="5">
        <f t="shared" si="8"/>
        <v>0.24997638762954444</v>
      </c>
      <c r="P58" s="5">
        <f t="shared" si="9"/>
        <v>1.2839950981618757</v>
      </c>
      <c r="S58" s="5">
        <f t="shared" si="3"/>
        <v>1.0728546337182767</v>
      </c>
      <c r="T58" s="5">
        <f t="shared" si="4"/>
        <v>7.0322977973379622E-2</v>
      </c>
      <c r="U58" s="5">
        <f t="shared" si="5"/>
        <v>0.19983668485301337</v>
      </c>
      <c r="V58" s="5">
        <f t="shared" si="6"/>
        <v>1.2212033008768322</v>
      </c>
    </row>
    <row r="59" spans="4:22" ht="14.4" x14ac:dyDescent="0.3">
      <c r="D59" s="6"/>
      <c r="E59" s="6" t="s">
        <v>509</v>
      </c>
      <c r="F59" s="6">
        <v>40778.57742754418</v>
      </c>
      <c r="I59" s="6">
        <v>46117.854124421196</v>
      </c>
      <c r="K59" s="5">
        <f t="shared" si="0"/>
        <v>0.88422538736359679</v>
      </c>
      <c r="M59" s="5">
        <f>Sheet3!J60</f>
        <v>0.99338736871202682</v>
      </c>
      <c r="N59" s="5">
        <f t="shared" si="7"/>
        <v>-6.6345915980741453E-3</v>
      </c>
      <c r="O59" s="5">
        <f t="shared" si="8"/>
        <v>0.19057954835802154</v>
      </c>
      <c r="P59" s="5">
        <f t="shared" si="9"/>
        <v>1.209950619394389</v>
      </c>
      <c r="S59" s="5">
        <f t="shared" si="3"/>
        <v>1.0109860469451069</v>
      </c>
      <c r="T59" s="5">
        <f t="shared" si="4"/>
        <v>1.0926138701856845E-2</v>
      </c>
      <c r="U59" s="5">
        <f t="shared" si="5"/>
        <v>0.14043984558149061</v>
      </c>
      <c r="V59" s="5">
        <f t="shared" si="6"/>
        <v>1.1507798529898376</v>
      </c>
    </row>
    <row r="60" spans="4:22" ht="14.4" x14ac:dyDescent="0.3">
      <c r="D60" s="6">
        <v>1913</v>
      </c>
      <c r="E60" s="6" t="s">
        <v>508</v>
      </c>
      <c r="F60" s="6">
        <v>42373.148392011302</v>
      </c>
      <c r="I60" s="6">
        <v>46921.009184384333</v>
      </c>
      <c r="K60" s="5">
        <f t="shared" si="0"/>
        <v>0.90307410536501009</v>
      </c>
      <c r="M60" s="5">
        <f>Sheet3!J61</f>
        <v>1.0145630538332679</v>
      </c>
      <c r="N60" s="5">
        <f t="shared" si="7"/>
        <v>1.4458030972612279E-2</v>
      </c>
      <c r="O60" s="5">
        <f t="shared" si="8"/>
        <v>0.21167217092870796</v>
      </c>
      <c r="P60" s="5">
        <f t="shared" si="9"/>
        <v>1.2357427062836814</v>
      </c>
      <c r="S60" s="5">
        <f t="shared" si="3"/>
        <v>1.0325368768291576</v>
      </c>
      <c r="T60" s="5">
        <f t="shared" si="4"/>
        <v>3.2018761272543099E-2</v>
      </c>
      <c r="U60" s="5">
        <f t="shared" si="5"/>
        <v>0.16153246815217687</v>
      </c>
      <c r="V60" s="5">
        <f t="shared" si="6"/>
        <v>1.1753106177028776</v>
      </c>
    </row>
    <row r="61" spans="4:22" ht="14.4" x14ac:dyDescent="0.3">
      <c r="D61" s="6"/>
      <c r="E61" s="6" t="s">
        <v>507</v>
      </c>
      <c r="F61" s="6">
        <v>39098.859652628598</v>
      </c>
      <c r="I61" s="6">
        <v>47724.16424434747</v>
      </c>
      <c r="K61" s="5">
        <f t="shared" si="0"/>
        <v>0.81926756123884414</v>
      </c>
      <c r="M61" s="5">
        <f>Sheet3!J62</f>
        <v>0.92041017885354659</v>
      </c>
      <c r="N61" s="5">
        <f t="shared" si="7"/>
        <v>-8.2935861719163742E-2</v>
      </c>
      <c r="O61" s="5">
        <f t="shared" si="8"/>
        <v>0.11427827823693194</v>
      </c>
      <c r="P61" s="5">
        <f t="shared" si="9"/>
        <v>1.1210640492083661</v>
      </c>
      <c r="S61" s="5">
        <f t="shared" si="3"/>
        <v>0.93671600585545078</v>
      </c>
      <c r="T61" s="5">
        <f t="shared" si="4"/>
        <v>-6.5375131419232846E-2</v>
      </c>
      <c r="U61" s="5">
        <f t="shared" si="5"/>
        <v>6.4138575460400915E-2</v>
      </c>
      <c r="V61" s="5">
        <f t="shared" si="6"/>
        <v>1.066240143243137</v>
      </c>
    </row>
    <row r="62" spans="4:22" ht="14.4" x14ac:dyDescent="0.3">
      <c r="D62" s="6"/>
      <c r="E62" s="6" t="s">
        <v>506</v>
      </c>
      <c r="F62" s="6">
        <v>41073.063157256402</v>
      </c>
      <c r="I62" s="6">
        <v>48527.319304310608</v>
      </c>
      <c r="K62" s="5">
        <f t="shared" si="0"/>
        <v>0.84639052282469562</v>
      </c>
      <c r="M62" s="5">
        <f>Sheet3!J63</f>
        <v>0.95088160370347241</v>
      </c>
      <c r="N62" s="5">
        <f t="shared" si="7"/>
        <v>-5.0365720818565239E-2</v>
      </c>
      <c r="O62" s="5">
        <f t="shared" si="8"/>
        <v>0.14684841913753044</v>
      </c>
      <c r="P62" s="5">
        <f t="shared" si="9"/>
        <v>1.1581783920440312</v>
      </c>
      <c r="S62" s="5">
        <f t="shared" si="3"/>
        <v>0.96772725718005037</v>
      </c>
      <c r="T62" s="5">
        <f t="shared" si="4"/>
        <v>-3.2804990518634398E-2</v>
      </c>
      <c r="U62" s="5">
        <f t="shared" si="5"/>
        <v>9.6708716360999369E-2</v>
      </c>
      <c r="V62" s="5">
        <f t="shared" si="6"/>
        <v>1.1015394664614833</v>
      </c>
    </row>
    <row r="63" spans="4:22" ht="14.4" x14ac:dyDescent="0.3">
      <c r="D63" s="6"/>
      <c r="E63" s="6" t="s">
        <v>509</v>
      </c>
      <c r="F63" s="6">
        <v>38713.649212701224</v>
      </c>
      <c r="I63" s="6">
        <v>49330.474364273745</v>
      </c>
      <c r="K63" s="5">
        <f t="shared" si="0"/>
        <v>0.78478161241316857</v>
      </c>
      <c r="M63" s="5">
        <f>Sheet3!J64</f>
        <v>0.88166676970577407</v>
      </c>
      <c r="N63" s="5">
        <f t="shared" si="7"/>
        <v>-0.12594110648930099</v>
      </c>
      <c r="O63" s="5">
        <f t="shared" si="8"/>
        <v>7.12730334667947E-2</v>
      </c>
      <c r="P63" s="5">
        <f t="shared" si="9"/>
        <v>1.0738743894922611</v>
      </c>
      <c r="S63" s="5">
        <f t="shared" si="3"/>
        <v>0.89728622519469214</v>
      </c>
      <c r="T63" s="5">
        <f t="shared" si="4"/>
        <v>-0.10838037618937005</v>
      </c>
      <c r="U63" s="5">
        <f t="shared" si="5"/>
        <v>2.1133330690263713E-2</v>
      </c>
      <c r="V63" s="5">
        <f t="shared" si="6"/>
        <v>1.0213582209561589</v>
      </c>
    </row>
    <row r="64" spans="4:22" ht="14.4" x14ac:dyDescent="0.3">
      <c r="D64" s="6">
        <v>1914</v>
      </c>
      <c r="E64" s="6" t="s">
        <v>508</v>
      </c>
      <c r="F64" s="6">
        <v>37740.528126428107</v>
      </c>
      <c r="I64" s="6">
        <v>49532.514193992734</v>
      </c>
      <c r="K64" s="5">
        <f t="shared" si="0"/>
        <v>0.76193443318096798</v>
      </c>
      <c r="M64" s="5">
        <f>Sheet3!J65</f>
        <v>0.85599899361122156</v>
      </c>
      <c r="N64" s="5">
        <f t="shared" si="7"/>
        <v>-0.15548607852891136</v>
      </c>
      <c r="O64" s="5">
        <f t="shared" si="8"/>
        <v>4.1728061427184326E-2</v>
      </c>
      <c r="P64" s="5">
        <f t="shared" si="9"/>
        <v>1.0426109140724489</v>
      </c>
      <c r="S64" s="5">
        <f t="shared" si="3"/>
        <v>0.87116372323319757</v>
      </c>
      <c r="T64" s="5">
        <f t="shared" si="4"/>
        <v>-0.13792534822898053</v>
      </c>
      <c r="U64" s="5">
        <f t="shared" si="5"/>
        <v>-8.4116413493467712E-3</v>
      </c>
      <c r="V64" s="5">
        <f t="shared" si="6"/>
        <v>0.99162363751872029</v>
      </c>
    </row>
    <row r="65" spans="4:22" ht="14.4" x14ac:dyDescent="0.3">
      <c r="D65" s="6"/>
      <c r="E65" s="6" t="s">
        <v>507</v>
      </c>
      <c r="F65" s="6">
        <v>36878.665104310166</v>
      </c>
      <c r="I65" s="6">
        <v>49734.554023711724</v>
      </c>
      <c r="K65" s="5">
        <f t="shared" si="0"/>
        <v>0.74150991857145609</v>
      </c>
      <c r="M65" s="5">
        <f>Sheet3!J66</f>
        <v>0.83305297202541495</v>
      </c>
      <c r="N65" s="5">
        <f t="shared" si="7"/>
        <v>-0.1826580469699266</v>
      </c>
      <c r="O65" s="5">
        <f t="shared" si="8"/>
        <v>1.4556092986169084E-2</v>
      </c>
      <c r="P65" s="5">
        <f t="shared" si="9"/>
        <v>1.0146625488074661</v>
      </c>
      <c r="S65" s="5">
        <f t="shared" si="3"/>
        <v>0.84781119391099646</v>
      </c>
      <c r="T65" s="5">
        <f t="shared" si="4"/>
        <v>-0.16509731666999589</v>
      </c>
      <c r="U65" s="5">
        <f t="shared" si="5"/>
        <v>-3.5583609790362125E-2</v>
      </c>
      <c r="V65" s="5">
        <f t="shared" si="6"/>
        <v>0.96504204389381587</v>
      </c>
    </row>
    <row r="66" spans="4:22" ht="14.4" x14ac:dyDescent="0.3">
      <c r="D66" s="6"/>
      <c r="E66" s="6" t="s">
        <v>506</v>
      </c>
      <c r="F66" s="6">
        <v>34837.410578241332</v>
      </c>
      <c r="I66" s="6">
        <v>49936.593853430713</v>
      </c>
      <c r="K66" s="5">
        <f t="shared" si="0"/>
        <v>0.69763289583772747</v>
      </c>
      <c r="M66" s="5">
        <f>Sheet3!J67</f>
        <v>0.78375911461838543</v>
      </c>
      <c r="N66" s="5">
        <f t="shared" si="7"/>
        <v>-0.24365355760548618</v>
      </c>
      <c r="O66" s="5">
        <f t="shared" si="8"/>
        <v>-4.6439417649390496E-2</v>
      </c>
      <c r="P66" s="5">
        <f t="shared" si="9"/>
        <v>0.95462239208662514</v>
      </c>
      <c r="S66" s="5">
        <f t="shared" si="3"/>
        <v>0.7976440550805296</v>
      </c>
      <c r="T66" s="5">
        <f t="shared" si="4"/>
        <v>-0.22609282730555533</v>
      </c>
      <c r="U66" s="5">
        <f t="shared" si="5"/>
        <v>-9.6579120425921566E-2</v>
      </c>
      <c r="V66" s="5">
        <f t="shared" si="6"/>
        <v>0.90793805831192576</v>
      </c>
    </row>
    <row r="67" spans="4:22" ht="14.4" x14ac:dyDescent="0.3">
      <c r="D67" s="6"/>
      <c r="E67" s="6" t="s">
        <v>509</v>
      </c>
      <c r="F67" s="6">
        <v>33340.490592457521</v>
      </c>
      <c r="I67" s="6">
        <v>50138.633683149703</v>
      </c>
      <c r="K67" s="5">
        <f t="shared" si="0"/>
        <v>0.66496607791812234</v>
      </c>
      <c r="M67" s="5">
        <f>Sheet3!J68</f>
        <v>0.74705941705133572</v>
      </c>
      <c r="N67" s="5">
        <f t="shared" si="7"/>
        <v>-0.2916105561138202</v>
      </c>
      <c r="O67" s="5">
        <f t="shared" si="8"/>
        <v>-9.4396416157724511E-2</v>
      </c>
      <c r="P67" s="5">
        <f t="shared" si="9"/>
        <v>0.90992198295980931</v>
      </c>
      <c r="S67" s="5">
        <f t="shared" si="3"/>
        <v>0.7602941920401951</v>
      </c>
      <c r="T67" s="5">
        <f t="shared" si="4"/>
        <v>-0.2740498258138892</v>
      </c>
      <c r="U67" s="5">
        <f t="shared" si="5"/>
        <v>-0.14453611893425544</v>
      </c>
      <c r="V67" s="5">
        <f t="shared" si="6"/>
        <v>0.86542365365854435</v>
      </c>
    </row>
    <row r="68" spans="4:22" ht="14.4" x14ac:dyDescent="0.3">
      <c r="D68" s="6">
        <v>1915</v>
      </c>
      <c r="E68" s="6" t="s">
        <v>508</v>
      </c>
      <c r="F68" s="6">
        <v>36612.060905789476</v>
      </c>
      <c r="I68" s="6">
        <v>51729.777555430097</v>
      </c>
      <c r="K68" s="5">
        <f t="shared" si="0"/>
        <v>0.70775600893621649</v>
      </c>
      <c r="M68" s="5">
        <f>Sheet3!J69</f>
        <v>0.79513197591347418</v>
      </c>
      <c r="N68" s="5">
        <f t="shared" si="7"/>
        <v>-0.22924717066718286</v>
      </c>
      <c r="O68" s="5">
        <f t="shared" si="8"/>
        <v>-3.2033030711087179E-2</v>
      </c>
      <c r="P68" s="5">
        <f t="shared" si="9"/>
        <v>0.96847459214642695</v>
      </c>
      <c r="S68" s="5">
        <f t="shared" si="3"/>
        <v>0.80921839601269208</v>
      </c>
      <c r="T68" s="5">
        <f t="shared" si="4"/>
        <v>-0.21168644036725201</v>
      </c>
      <c r="U68" s="5">
        <f t="shared" si="5"/>
        <v>-8.2172733487618249E-2</v>
      </c>
      <c r="V68" s="5">
        <f t="shared" si="6"/>
        <v>0.92111283792101706</v>
      </c>
    </row>
    <row r="69" spans="4:22" ht="14.4" x14ac:dyDescent="0.3">
      <c r="D69" s="6"/>
      <c r="E69" s="6" t="s">
        <v>507</v>
      </c>
      <c r="F69" s="6">
        <v>38885.200750666758</v>
      </c>
      <c r="I69" s="6">
        <v>53320.921427710491</v>
      </c>
      <c r="K69" s="5">
        <f t="shared" si="0"/>
        <v>0.72926723150096207</v>
      </c>
      <c r="M69" s="5">
        <f>Sheet3!J70</f>
        <v>0.81929886490665849</v>
      </c>
      <c r="N69" s="5">
        <f t="shared" si="7"/>
        <v>-0.19930634727819546</v>
      </c>
      <c r="O69" s="5">
        <f t="shared" si="8"/>
        <v>-2.0922073220997761E-3</v>
      </c>
      <c r="P69" s="5">
        <f t="shared" si="9"/>
        <v>0.99790997981805674</v>
      </c>
      <c r="S69" s="5">
        <f t="shared" si="3"/>
        <v>0.83381342141739234</v>
      </c>
      <c r="T69" s="5">
        <f t="shared" si="4"/>
        <v>-0.18174561697826455</v>
      </c>
      <c r="U69" s="5">
        <f t="shared" si="5"/>
        <v>-5.223191009863079E-2</v>
      </c>
      <c r="V69" s="5">
        <f t="shared" si="6"/>
        <v>0.9491087334183157</v>
      </c>
    </row>
    <row r="70" spans="4:22" ht="14.4" x14ac:dyDescent="0.3">
      <c r="D70" s="6"/>
      <c r="E70" s="6" t="s">
        <v>506</v>
      </c>
      <c r="F70" s="6">
        <v>41883.810758802756</v>
      </c>
      <c r="I70" s="6">
        <v>54912.065299990885</v>
      </c>
      <c r="K70" s="5">
        <f t="shared" si="0"/>
        <v>0.76274331569914033</v>
      </c>
      <c r="M70" s="5">
        <f>Sheet3!J71</f>
        <v>0.85690773666226672</v>
      </c>
      <c r="N70" s="5">
        <f t="shared" si="7"/>
        <v>-0.15442502468372274</v>
      </c>
      <c r="O70" s="5">
        <f t="shared" si="8"/>
        <v>4.2789115272372946E-2</v>
      </c>
      <c r="P70" s="5">
        <f t="shared" si="9"/>
        <v>1.0437177675035612</v>
      </c>
      <c r="S70" s="5">
        <f t="shared" si="3"/>
        <v>0.87208856541843316</v>
      </c>
      <c r="T70" s="5">
        <f t="shared" si="4"/>
        <v>-0.1368642943837918</v>
      </c>
      <c r="U70" s="5">
        <f t="shared" si="5"/>
        <v>-7.3505875041580404E-3</v>
      </c>
      <c r="V70" s="5">
        <f t="shared" si="6"/>
        <v>0.99267636199219866</v>
      </c>
    </row>
    <row r="71" spans="4:22" ht="14.4" x14ac:dyDescent="0.3">
      <c r="D71" s="6"/>
      <c r="E71" s="6" t="s">
        <v>509</v>
      </c>
      <c r="F71" s="6">
        <v>45849.714317950362</v>
      </c>
      <c r="I71" s="6">
        <v>56503.209172271279</v>
      </c>
      <c r="K71" s="5">
        <f t="shared" si="0"/>
        <v>0.81145327831133041</v>
      </c>
      <c r="M71" s="5">
        <f>Sheet3!J72</f>
        <v>0.91163118419147393</v>
      </c>
      <c r="N71" s="5">
        <f t="shared" si="7"/>
        <v>-9.2519773999694493E-2</v>
      </c>
      <c r="O71" s="5">
        <f t="shared" si="8"/>
        <v>0.10469436595640119</v>
      </c>
      <c r="P71" s="5">
        <f t="shared" si="9"/>
        <v>1.1103711912522527</v>
      </c>
      <c r="S71" s="5">
        <f t="shared" si="3"/>
        <v>0.92778148404743899</v>
      </c>
      <c r="T71" s="5">
        <f t="shared" si="4"/>
        <v>-7.4959043699763625E-2</v>
      </c>
      <c r="U71" s="5">
        <f t="shared" si="5"/>
        <v>5.4554663179870136E-2</v>
      </c>
      <c r="V71" s="5">
        <f t="shared" si="6"/>
        <v>1.0560702029914129</v>
      </c>
    </row>
    <row r="72" spans="4:22" ht="14.4" x14ac:dyDescent="0.3">
      <c r="D72" s="6">
        <v>1916</v>
      </c>
      <c r="E72" s="6" t="s">
        <v>508</v>
      </c>
      <c r="F72" s="6">
        <v>44316.562965272082</v>
      </c>
      <c r="I72" s="6">
        <v>60680.919571265593</v>
      </c>
      <c r="K72" s="5">
        <f t="shared" ref="K72:K135" si="10">F72/I72</f>
        <v>0.73032121593387045</v>
      </c>
      <c r="M72" s="5">
        <f>Sheet3!J73</f>
        <v>0.82048296891162498</v>
      </c>
      <c r="N72" s="5">
        <f t="shared" ref="N72:N135" si="11">LN(M72)</f>
        <v>-0.19786212563070482</v>
      </c>
      <c r="O72" s="5">
        <f t="shared" ref="O72:O103" si="12">N72-$N$508</f>
        <v>-6.4798567460913614E-4</v>
      </c>
      <c r="P72" s="5">
        <f t="shared" ref="P72:P103" si="13">EXP(O72)</f>
        <v>0.99935222422276881</v>
      </c>
      <c r="S72" s="5">
        <f t="shared" ref="S72:S135" si="14">$S$219*K72/$K$219</f>
        <v>0.83501850280342305</v>
      </c>
      <c r="T72" s="5">
        <f t="shared" ref="T72:T135" si="15">LN(S72)</f>
        <v>-0.18030139533077397</v>
      </c>
      <c r="U72" s="5">
        <f t="shared" ref="U72:U135" si="16">T72-$T$508</f>
        <v>-5.0787688451140206E-2</v>
      </c>
      <c r="V72" s="5">
        <f t="shared" ref="V72:V135" si="17">EXP(U72)</f>
        <v>0.95048044708780466</v>
      </c>
    </row>
    <row r="73" spans="4:22" ht="14.4" x14ac:dyDescent="0.3">
      <c r="D73" s="6"/>
      <c r="E73" s="6" t="s">
        <v>507</v>
      </c>
      <c r="F73" s="6">
        <v>45234.790551248268</v>
      </c>
      <c r="I73" s="6">
        <v>64858.629970259906</v>
      </c>
      <c r="K73" s="5">
        <f t="shared" si="10"/>
        <v>0.69743672618416552</v>
      </c>
      <c r="M73" s="5">
        <f>Sheet3!J74</f>
        <v>0.78353872685440817</v>
      </c>
      <c r="N73" s="5">
        <f t="shared" si="11"/>
        <v>-0.24393479038664376</v>
      </c>
      <c r="O73" s="5">
        <f t="shared" si="12"/>
        <v>-4.6720650430548072E-2</v>
      </c>
      <c r="P73" s="5">
        <f t="shared" si="13"/>
        <v>0.95435395872424311</v>
      </c>
      <c r="S73" s="5">
        <f t="shared" si="14"/>
        <v>0.79741976296517147</v>
      </c>
      <c r="T73" s="5">
        <f t="shared" si="15"/>
        <v>-0.22637406008671293</v>
      </c>
      <c r="U73" s="5">
        <f t="shared" si="16"/>
        <v>-9.686035320707917E-2</v>
      </c>
      <c r="V73" s="5">
        <f t="shared" si="17"/>
        <v>0.90768275226856487</v>
      </c>
    </row>
    <row r="74" spans="4:22" ht="14.4" x14ac:dyDescent="0.3">
      <c r="D74" s="6"/>
      <c r="E74" s="6" t="s">
        <v>506</v>
      </c>
      <c r="F74" s="6">
        <v>46781.279117102917</v>
      </c>
      <c r="I74" s="6">
        <v>69036.34036925422</v>
      </c>
      <c r="K74" s="5">
        <f t="shared" si="10"/>
        <v>0.67763266225996621</v>
      </c>
      <c r="M74" s="5">
        <f>Sheet3!J75</f>
        <v>0.76128975364846763</v>
      </c>
      <c r="N74" s="5">
        <f t="shared" si="11"/>
        <v>-0.27274123978002651</v>
      </c>
      <c r="O74" s="5">
        <f t="shared" si="12"/>
        <v>-7.5527099823930827E-2</v>
      </c>
      <c r="P74" s="5">
        <f t="shared" si="13"/>
        <v>0.92725460175706098</v>
      </c>
      <c r="S74" s="5">
        <f t="shared" si="14"/>
        <v>0.77477663081096937</v>
      </c>
      <c r="T74" s="5">
        <f t="shared" si="15"/>
        <v>-0.2551805094800958</v>
      </c>
      <c r="U74" s="5">
        <f t="shared" si="16"/>
        <v>-0.12566680260046204</v>
      </c>
      <c r="V74" s="5">
        <f t="shared" si="17"/>
        <v>0.88190864750185782</v>
      </c>
    </row>
    <row r="75" spans="4:22" ht="14.4" x14ac:dyDescent="0.3">
      <c r="D75" s="6"/>
      <c r="E75" s="6" t="s">
        <v>509</v>
      </c>
      <c r="F75" s="6">
        <v>47361.212329298411</v>
      </c>
      <c r="I75" s="6">
        <v>73214.050768248533</v>
      </c>
      <c r="K75" s="5">
        <f t="shared" si="10"/>
        <v>0.64688692719947161</v>
      </c>
      <c r="M75" s="5">
        <f>Sheet3!J76</f>
        <v>0.72674830608618135</v>
      </c>
      <c r="N75" s="5">
        <f t="shared" si="11"/>
        <v>-0.31917507035263609</v>
      </c>
      <c r="O75" s="5">
        <f t="shared" si="12"/>
        <v>-0.12196093039654041</v>
      </c>
      <c r="P75" s="5">
        <f t="shared" si="13"/>
        <v>0.88518295157395643</v>
      </c>
      <c r="S75" s="5">
        <f t="shared" si="14"/>
        <v>0.73962325295794307</v>
      </c>
      <c r="T75" s="5">
        <f t="shared" si="15"/>
        <v>-0.30161434005270532</v>
      </c>
      <c r="U75" s="5">
        <f t="shared" si="16"/>
        <v>-0.17210063317307156</v>
      </c>
      <c r="V75" s="5">
        <f t="shared" si="17"/>
        <v>0.84189444639587729</v>
      </c>
    </row>
    <row r="76" spans="4:22" ht="14.4" x14ac:dyDescent="0.3">
      <c r="D76" s="6">
        <v>1917</v>
      </c>
      <c r="E76" s="6" t="s">
        <v>508</v>
      </c>
      <c r="F76" s="6">
        <v>45231.471932213979</v>
      </c>
      <c r="I76" s="6">
        <v>79471.998106086743</v>
      </c>
      <c r="K76" s="5">
        <f t="shared" si="10"/>
        <v>0.56914980131536053</v>
      </c>
      <c r="M76" s="5">
        <f>Sheet3!J77</f>
        <v>0.63941414893932469</v>
      </c>
      <c r="N76" s="5">
        <f t="shared" si="11"/>
        <v>-0.44720291413809782</v>
      </c>
      <c r="O76" s="5">
        <f t="shared" si="12"/>
        <v>-0.24998877418200213</v>
      </c>
      <c r="P76" s="5">
        <f t="shared" si="13"/>
        <v>0.77880952579632423</v>
      </c>
      <c r="S76" s="5">
        <f t="shared" si="14"/>
        <v>0.65074189903891733</v>
      </c>
      <c r="T76" s="5">
        <f t="shared" si="15"/>
        <v>-0.42964218383816705</v>
      </c>
      <c r="U76" s="5">
        <f t="shared" si="16"/>
        <v>-0.30012847695853329</v>
      </c>
      <c r="V76" s="5">
        <f t="shared" si="17"/>
        <v>0.7407230487237314</v>
      </c>
    </row>
    <row r="77" spans="4:22" ht="14.4" x14ac:dyDescent="0.3">
      <c r="D77" s="6"/>
      <c r="E77" s="6" t="s">
        <v>507</v>
      </c>
      <c r="F77" s="6">
        <v>43919.710662429032</v>
      </c>
      <c r="I77" s="6">
        <v>85729.945443924953</v>
      </c>
      <c r="K77" s="5">
        <f t="shared" si="10"/>
        <v>0.51230302824765528</v>
      </c>
      <c r="M77" s="5">
        <f>Sheet3!J78</f>
        <v>0.57554936160736303</v>
      </c>
      <c r="N77" s="5">
        <f t="shared" si="11"/>
        <v>-0.55243028280878381</v>
      </c>
      <c r="O77" s="5">
        <f t="shared" si="12"/>
        <v>-0.3552161428526881</v>
      </c>
      <c r="P77" s="5">
        <f t="shared" si="13"/>
        <v>0.70102190595776492</v>
      </c>
      <c r="S77" s="5">
        <f t="shared" si="14"/>
        <v>0.58574569421758649</v>
      </c>
      <c r="T77" s="5">
        <f t="shared" si="15"/>
        <v>-0.53486955250885304</v>
      </c>
      <c r="U77" s="5">
        <f t="shared" si="16"/>
        <v>-0.40535584562921928</v>
      </c>
      <c r="V77" s="5">
        <f t="shared" si="17"/>
        <v>0.66673951229887141</v>
      </c>
    </row>
    <row r="78" spans="4:22" ht="14.4" x14ac:dyDescent="0.3">
      <c r="D78" s="6"/>
      <c r="E78" s="6" t="s">
        <v>506</v>
      </c>
      <c r="F78" s="6">
        <v>39450.005595013688</v>
      </c>
      <c r="I78" s="6">
        <v>91987.892781763163</v>
      </c>
      <c r="K78" s="5">
        <f t="shared" si="10"/>
        <v>0.42886084681390541</v>
      </c>
      <c r="M78" s="5">
        <f>Sheet3!J79</f>
        <v>0.48180583168993996</v>
      </c>
      <c r="N78" s="5">
        <f t="shared" si="11"/>
        <v>-0.73021408491044248</v>
      </c>
      <c r="O78" s="5">
        <f t="shared" si="12"/>
        <v>-0.53299994495434677</v>
      </c>
      <c r="P78" s="5">
        <f t="shared" si="13"/>
        <v>0.58684183314803784</v>
      </c>
      <c r="S78" s="5">
        <f t="shared" si="14"/>
        <v>0.4903414201922644</v>
      </c>
      <c r="T78" s="5">
        <f t="shared" si="15"/>
        <v>-0.71265335461051171</v>
      </c>
      <c r="U78" s="5">
        <f t="shared" si="16"/>
        <v>-0.5831396477308779</v>
      </c>
      <c r="V78" s="5">
        <f t="shared" si="17"/>
        <v>0.55814323961121926</v>
      </c>
    </row>
    <row r="79" spans="4:22" ht="14.4" x14ac:dyDescent="0.3">
      <c r="D79" s="6"/>
      <c r="E79" s="6" t="s">
        <v>509</v>
      </c>
      <c r="F79" s="6">
        <v>33036.950498287326</v>
      </c>
      <c r="I79" s="6">
        <v>98245.840119601373</v>
      </c>
      <c r="K79" s="5">
        <f t="shared" si="10"/>
        <v>0.33626818660280361</v>
      </c>
      <c r="M79" s="5">
        <f>Sheet3!J80</f>
        <v>0.37778215129844889</v>
      </c>
      <c r="N79" s="5">
        <f t="shared" si="11"/>
        <v>-0.97343756881463384</v>
      </c>
      <c r="O79" s="5">
        <f t="shared" si="12"/>
        <v>-0.77622342885853812</v>
      </c>
      <c r="P79" s="5">
        <f t="shared" si="13"/>
        <v>0.4601404873431717</v>
      </c>
      <c r="S79" s="5">
        <f t="shared" si="14"/>
        <v>0.3844748743310783</v>
      </c>
      <c r="T79" s="5">
        <f t="shared" si="15"/>
        <v>-0.95587683851470306</v>
      </c>
      <c r="U79" s="5">
        <f t="shared" si="16"/>
        <v>-0.82636313163506925</v>
      </c>
      <c r="V79" s="5">
        <f t="shared" si="17"/>
        <v>0.4376380274465132</v>
      </c>
    </row>
    <row r="80" spans="4:22" ht="14.4" x14ac:dyDescent="0.3">
      <c r="D80" s="6">
        <v>1918</v>
      </c>
      <c r="E80" s="6" t="s">
        <v>508</v>
      </c>
      <c r="F80" s="6">
        <v>36466.433895777292</v>
      </c>
      <c r="I80" s="6">
        <v>103385.91328170687</v>
      </c>
      <c r="K80" s="5">
        <f t="shared" si="10"/>
        <v>0.35272149501076827</v>
      </c>
      <c r="M80" s="5">
        <f>Sheet3!J81</f>
        <v>0.396266701707851</v>
      </c>
      <c r="N80" s="5">
        <f t="shared" si="11"/>
        <v>-0.92566780525846437</v>
      </c>
      <c r="O80" s="5">
        <f t="shared" si="12"/>
        <v>-0.72845366530236866</v>
      </c>
      <c r="P80" s="5">
        <f t="shared" si="13"/>
        <v>0.48265475913835332</v>
      </c>
      <c r="S80" s="5">
        <f t="shared" si="14"/>
        <v>0.40328689382775096</v>
      </c>
      <c r="T80" s="5">
        <f t="shared" si="15"/>
        <v>-0.90810707495853349</v>
      </c>
      <c r="U80" s="5">
        <f t="shared" si="16"/>
        <v>-0.77859336807889967</v>
      </c>
      <c r="V80" s="5">
        <f t="shared" si="17"/>
        <v>0.45905127355039183</v>
      </c>
    </row>
    <row r="81" spans="4:22" ht="14.4" x14ac:dyDescent="0.3">
      <c r="D81" s="6"/>
      <c r="E81" s="6" t="s">
        <v>507</v>
      </c>
      <c r="F81" s="6">
        <v>37317.985236750108</v>
      </c>
      <c r="I81" s="6">
        <v>108525.98644381238</v>
      </c>
      <c r="K81" s="5">
        <f t="shared" si="10"/>
        <v>0.34386220719653082</v>
      </c>
      <c r="M81" s="5">
        <f>Sheet3!J82</f>
        <v>0.38631369115622227</v>
      </c>
      <c r="N81" s="5">
        <f t="shared" si="11"/>
        <v>-0.9511055681667262</v>
      </c>
      <c r="O81" s="5">
        <f t="shared" si="12"/>
        <v>-0.75389142821063049</v>
      </c>
      <c r="P81" s="5">
        <f t="shared" si="13"/>
        <v>0.47053194415088678</v>
      </c>
      <c r="S81" s="5">
        <f t="shared" si="14"/>
        <v>0.39315755746842079</v>
      </c>
      <c r="T81" s="5">
        <f t="shared" si="15"/>
        <v>-0.93354483786679532</v>
      </c>
      <c r="U81" s="5">
        <f t="shared" si="16"/>
        <v>-0.8040311309871615</v>
      </c>
      <c r="V81" s="5">
        <f t="shared" si="17"/>
        <v>0.44752130610752017</v>
      </c>
    </row>
    <row r="82" spans="4:22" ht="14.4" x14ac:dyDescent="0.3">
      <c r="D82" s="6"/>
      <c r="E82" s="6" t="s">
        <v>506</v>
      </c>
      <c r="F82" s="6">
        <v>37768.806534912183</v>
      </c>
      <c r="I82" s="6">
        <v>113666.05960591788</v>
      </c>
      <c r="K82" s="5">
        <f t="shared" si="10"/>
        <v>0.33227866494059233</v>
      </c>
      <c r="M82" s="5">
        <f>Sheet3!J83</f>
        <v>0.37330010352750648</v>
      </c>
      <c r="N82" s="5">
        <f t="shared" si="11"/>
        <v>-0.98537261573105472</v>
      </c>
      <c r="O82" s="5">
        <f t="shared" si="12"/>
        <v>-0.78815847577495901</v>
      </c>
      <c r="P82" s="5">
        <f t="shared" si="13"/>
        <v>0.45468133148170925</v>
      </c>
      <c r="S82" s="5">
        <f t="shared" si="14"/>
        <v>0.37991342337963402</v>
      </c>
      <c r="T82" s="5">
        <f t="shared" si="15"/>
        <v>-0.96781188543112395</v>
      </c>
      <c r="U82" s="5">
        <f t="shared" si="16"/>
        <v>-0.83829817855149025</v>
      </c>
      <c r="V82" s="5">
        <f t="shared" si="17"/>
        <v>0.43244584317138396</v>
      </c>
    </row>
    <row r="83" spans="4:22" ht="14.4" x14ac:dyDescent="0.3">
      <c r="D83" s="6"/>
      <c r="E83" s="6" t="s">
        <v>509</v>
      </c>
      <c r="F83" s="6">
        <v>39572.091727560517</v>
      </c>
      <c r="I83" s="6">
        <v>118806.13276802338</v>
      </c>
      <c r="K83" s="5">
        <f t="shared" si="10"/>
        <v>0.33308122068771967</v>
      </c>
      <c r="M83" s="5">
        <f>Sheet3!J84</f>
        <v>0.37420173873644413</v>
      </c>
      <c r="N83" s="5">
        <f t="shared" si="11"/>
        <v>-0.98296021860979987</v>
      </c>
      <c r="O83" s="5">
        <f t="shared" si="12"/>
        <v>-0.78574607865370416</v>
      </c>
      <c r="P83" s="5">
        <f t="shared" si="13"/>
        <v>0.45577952752675899</v>
      </c>
      <c r="S83" s="5">
        <f t="shared" si="14"/>
        <v>0.38083103180146471</v>
      </c>
      <c r="T83" s="5">
        <f t="shared" si="15"/>
        <v>-0.9653994883098691</v>
      </c>
      <c r="U83" s="5">
        <f t="shared" si="16"/>
        <v>-0.8358857814302354</v>
      </c>
      <c r="V83" s="5">
        <f t="shared" si="17"/>
        <v>0.4334903336348947</v>
      </c>
    </row>
    <row r="84" spans="4:22" ht="14.4" x14ac:dyDescent="0.3">
      <c r="D84" s="6">
        <v>1919</v>
      </c>
      <c r="E84" s="6" t="s">
        <v>508</v>
      </c>
      <c r="F84" s="6">
        <v>42316.758519664458</v>
      </c>
      <c r="I84" s="6">
        <v>123732.69495961422</v>
      </c>
      <c r="K84" s="5">
        <f t="shared" si="10"/>
        <v>0.34200142923805588</v>
      </c>
      <c r="M84" s="5">
        <f>Sheet3!J85</f>
        <v>0.38422319098924768</v>
      </c>
      <c r="N84" s="5">
        <f t="shared" si="11"/>
        <v>-0.95653166870663098</v>
      </c>
      <c r="O84" s="5">
        <f t="shared" si="12"/>
        <v>-0.75931752875053526</v>
      </c>
      <c r="P84" s="5">
        <f t="shared" si="13"/>
        <v>0.46798570483725987</v>
      </c>
      <c r="S84" s="5">
        <f t="shared" si="14"/>
        <v>0.3910300223632705</v>
      </c>
      <c r="T84" s="5">
        <f t="shared" si="15"/>
        <v>-0.93897093840669998</v>
      </c>
      <c r="U84" s="5">
        <f t="shared" si="16"/>
        <v>-0.80945723152706628</v>
      </c>
      <c r="V84" s="5">
        <f t="shared" si="17"/>
        <v>0.44509958669513688</v>
      </c>
    </row>
    <row r="85" spans="4:22" ht="14.4" x14ac:dyDescent="0.3">
      <c r="D85" s="6"/>
      <c r="E85" s="6" t="s">
        <v>507</v>
      </c>
      <c r="F85" s="6">
        <v>47997.210094348484</v>
      </c>
      <c r="I85" s="6">
        <v>128659.25715120506</v>
      </c>
      <c r="K85" s="5">
        <f t="shared" si="10"/>
        <v>0.37305679480132864</v>
      </c>
      <c r="M85" s="5">
        <f>Sheet3!J86</f>
        <v>0.4191124944656745</v>
      </c>
      <c r="N85" s="5">
        <f t="shared" si="11"/>
        <v>-0.86961591188353338</v>
      </c>
      <c r="O85" s="5">
        <f t="shared" si="12"/>
        <v>-0.67240177192743766</v>
      </c>
      <c r="P85" s="5">
        <f t="shared" si="13"/>
        <v>0.51048104520611748</v>
      </c>
      <c r="S85" s="5">
        <f t="shared" si="14"/>
        <v>0.42653741868544592</v>
      </c>
      <c r="T85" s="5">
        <f t="shared" si="15"/>
        <v>-0.85205518158360238</v>
      </c>
      <c r="U85" s="5">
        <f t="shared" si="16"/>
        <v>-0.72254147470396868</v>
      </c>
      <c r="V85" s="5">
        <f t="shared" si="17"/>
        <v>0.48551675807267969</v>
      </c>
    </row>
    <row r="86" spans="4:22" ht="14.4" x14ac:dyDescent="0.3">
      <c r="D86" s="6"/>
      <c r="E86" s="6" t="s">
        <v>506</v>
      </c>
      <c r="F86" s="6">
        <v>46954.92540174591</v>
      </c>
      <c r="I86" s="6">
        <v>133585.8193427959</v>
      </c>
      <c r="K86" s="5">
        <f t="shared" si="10"/>
        <v>0.35149633121801954</v>
      </c>
      <c r="M86" s="5">
        <f>Sheet3!J87</f>
        <v>0.39489028540753562</v>
      </c>
      <c r="N86" s="5">
        <f t="shared" si="11"/>
        <v>-0.92914731112497639</v>
      </c>
      <c r="O86" s="5">
        <f t="shared" si="12"/>
        <v>-0.73193317116888068</v>
      </c>
      <c r="P86" s="5">
        <f t="shared" si="13"/>
        <v>0.48097827742782945</v>
      </c>
      <c r="S86" s="5">
        <f t="shared" si="14"/>
        <v>0.40188609317512047</v>
      </c>
      <c r="T86" s="5">
        <f t="shared" si="15"/>
        <v>-0.91158658082504562</v>
      </c>
      <c r="U86" s="5">
        <f t="shared" si="16"/>
        <v>-0.78207287394541192</v>
      </c>
      <c r="V86" s="5">
        <f t="shared" si="17"/>
        <v>0.45745677758877762</v>
      </c>
    </row>
    <row r="87" spans="4:22" ht="14.4" x14ac:dyDescent="0.3">
      <c r="D87" s="6"/>
      <c r="E87" s="6" t="s">
        <v>509</v>
      </c>
      <c r="F87" s="6">
        <v>46485.897290074754</v>
      </c>
      <c r="I87" s="6">
        <v>138512.38153438675</v>
      </c>
      <c r="K87" s="5">
        <f t="shared" si="10"/>
        <v>0.33560824509059706</v>
      </c>
      <c r="M87" s="5">
        <f>Sheet3!J88</f>
        <v>0.37704073675450622</v>
      </c>
      <c r="N87" s="5">
        <f t="shared" si="11"/>
        <v>-0.97540204231991223</v>
      </c>
      <c r="O87" s="5">
        <f t="shared" si="12"/>
        <v>-0.77818790236381652</v>
      </c>
      <c r="P87" s="5">
        <f t="shared" si="13"/>
        <v>0.45923744084295842</v>
      </c>
      <c r="S87" s="5">
        <f t="shared" si="14"/>
        <v>0.38372032501573922</v>
      </c>
      <c r="T87" s="5">
        <f t="shared" si="15"/>
        <v>-0.95784131201998124</v>
      </c>
      <c r="U87" s="5">
        <f t="shared" si="16"/>
        <v>-0.82832760514034742</v>
      </c>
      <c r="V87" s="5">
        <f t="shared" si="17"/>
        <v>0.43677914304073601</v>
      </c>
    </row>
    <row r="88" spans="4:22" ht="14.4" x14ac:dyDescent="0.3">
      <c r="D88" s="6">
        <v>1920</v>
      </c>
      <c r="E88" s="6" t="s">
        <v>508</v>
      </c>
      <c r="F88" s="6">
        <v>49236.174043118961</v>
      </c>
      <c r="I88" s="6">
        <v>139606.92722327207</v>
      </c>
      <c r="K88" s="5">
        <f t="shared" si="10"/>
        <v>0.35267715594352994</v>
      </c>
      <c r="M88" s="5">
        <f>Sheet3!J89</f>
        <v>0.39621688876426836</v>
      </c>
      <c r="N88" s="5">
        <f t="shared" si="11"/>
        <v>-0.92579351876028859</v>
      </c>
      <c r="O88" s="5">
        <f t="shared" si="12"/>
        <v>-0.72857937880419288</v>
      </c>
      <c r="P88" s="5">
        <f t="shared" si="13"/>
        <v>0.48259408673216014</v>
      </c>
      <c r="S88" s="5">
        <f t="shared" si="14"/>
        <v>0.40323619840670427</v>
      </c>
      <c r="T88" s="5">
        <f t="shared" si="15"/>
        <v>-0.90823278846035771</v>
      </c>
      <c r="U88" s="5">
        <f t="shared" si="16"/>
        <v>-0.77871908158072389</v>
      </c>
      <c r="V88" s="5">
        <f t="shared" si="17"/>
        <v>0.45899356823452159</v>
      </c>
    </row>
    <row r="89" spans="4:22" ht="14.4" x14ac:dyDescent="0.3">
      <c r="D89" s="6"/>
      <c r="E89" s="6" t="s">
        <v>507</v>
      </c>
      <c r="F89" s="6">
        <v>44976.989437312819</v>
      </c>
      <c r="I89" s="6">
        <v>140701.47291215739</v>
      </c>
      <c r="K89" s="5">
        <f t="shared" si="10"/>
        <v>0.31966253448812726</v>
      </c>
      <c r="M89" s="5">
        <f>Sheet3!J90</f>
        <v>0.35912644960102358</v>
      </c>
      <c r="N89" s="5">
        <f t="shared" si="11"/>
        <v>-1.0240807252104303</v>
      </c>
      <c r="O89" s="5">
        <f t="shared" si="12"/>
        <v>-0.82686658525433454</v>
      </c>
      <c r="P89" s="5">
        <f t="shared" si="13"/>
        <v>0.43741775245144154</v>
      </c>
      <c r="S89" s="5">
        <f t="shared" si="14"/>
        <v>0.36548867145986513</v>
      </c>
      <c r="T89" s="5">
        <f t="shared" si="15"/>
        <v>-1.0065199949104995</v>
      </c>
      <c r="U89" s="5">
        <f t="shared" si="16"/>
        <v>-0.87700628803086578</v>
      </c>
      <c r="V89" s="5">
        <f t="shared" si="17"/>
        <v>0.41602651281187425</v>
      </c>
    </row>
    <row r="90" spans="4:22" ht="14.4" x14ac:dyDescent="0.3">
      <c r="D90" s="6"/>
      <c r="E90" s="6" t="s">
        <v>506</v>
      </c>
      <c r="F90" s="6">
        <v>44693.043796925747</v>
      </c>
      <c r="I90" s="6">
        <v>141796.01860104271</v>
      </c>
      <c r="K90" s="5">
        <f t="shared" si="10"/>
        <v>0.31519251554357175</v>
      </c>
      <c r="M90" s="5">
        <f>Sheet3!J91</f>
        <v>0.35410458479044105</v>
      </c>
      <c r="N90" s="5">
        <f t="shared" si="11"/>
        <v>-1.0381629722202237</v>
      </c>
      <c r="O90" s="5">
        <f t="shared" si="12"/>
        <v>-0.84094883226412798</v>
      </c>
      <c r="P90" s="5">
        <f t="shared" si="13"/>
        <v>0.43130109682498913</v>
      </c>
      <c r="S90" s="5">
        <f t="shared" si="14"/>
        <v>0.36037784016378566</v>
      </c>
      <c r="T90" s="5">
        <f t="shared" si="15"/>
        <v>-1.0206022419202927</v>
      </c>
      <c r="U90" s="5">
        <f t="shared" si="16"/>
        <v>-0.89108853504065899</v>
      </c>
      <c r="V90" s="5">
        <f t="shared" si="17"/>
        <v>0.41020898278232526</v>
      </c>
    </row>
    <row r="91" spans="4:22" ht="14.4" x14ac:dyDescent="0.3">
      <c r="D91" s="6"/>
      <c r="E91" s="6" t="s">
        <v>509</v>
      </c>
      <c r="F91" s="6">
        <v>38673.396220719733</v>
      </c>
      <c r="I91" s="6">
        <v>142890.56428992804</v>
      </c>
      <c r="K91" s="5">
        <f t="shared" si="10"/>
        <v>0.27065045486313971</v>
      </c>
      <c r="M91" s="5">
        <f>Sheet3!J92</f>
        <v>0.30406358722501936</v>
      </c>
      <c r="N91" s="5">
        <f t="shared" si="11"/>
        <v>-1.1905184309452437</v>
      </c>
      <c r="O91" s="5">
        <f t="shared" si="12"/>
        <v>-0.99330429098914796</v>
      </c>
      <c r="P91" s="5">
        <f t="shared" si="13"/>
        <v>0.37035091977784457</v>
      </c>
      <c r="S91" s="5">
        <f t="shared" si="14"/>
        <v>0.309450324969538</v>
      </c>
      <c r="T91" s="5">
        <f t="shared" si="15"/>
        <v>-1.1729577006453127</v>
      </c>
      <c r="U91" s="5">
        <f t="shared" si="16"/>
        <v>-1.043443993765679</v>
      </c>
      <c r="V91" s="5">
        <f t="shared" si="17"/>
        <v>0.35223948001276217</v>
      </c>
    </row>
    <row r="92" spans="4:22" ht="14.4" x14ac:dyDescent="0.3">
      <c r="D92" s="6">
        <v>1921</v>
      </c>
      <c r="E92" s="6" t="s">
        <v>508</v>
      </c>
      <c r="F92" s="6">
        <v>39180.591370563598</v>
      </c>
      <c r="I92" s="6">
        <v>137161.9866581168</v>
      </c>
      <c r="K92" s="5">
        <f t="shared" si="10"/>
        <v>0.28565196761274103</v>
      </c>
      <c r="M92" s="5">
        <f>Sheet3!J93</f>
        <v>0.32091711064788675</v>
      </c>
      <c r="N92" s="5">
        <f t="shared" si="11"/>
        <v>-1.1365724114779614</v>
      </c>
      <c r="O92" s="5">
        <f t="shared" si="12"/>
        <v>-0.93935827152186568</v>
      </c>
      <c r="P92" s="5">
        <f t="shared" si="13"/>
        <v>0.39087859281531773</v>
      </c>
      <c r="S92" s="5">
        <f t="shared" si="14"/>
        <v>0.32660242248862859</v>
      </c>
      <c r="T92" s="5">
        <f t="shared" si="15"/>
        <v>-1.1190116811780304</v>
      </c>
      <c r="U92" s="5">
        <f t="shared" si="16"/>
        <v>-0.9894979742983967</v>
      </c>
      <c r="V92" s="5">
        <f t="shared" si="17"/>
        <v>0.37176327890309263</v>
      </c>
    </row>
    <row r="93" spans="4:22" ht="14.4" x14ac:dyDescent="0.3">
      <c r="D93" s="6"/>
      <c r="E93" s="6" t="s">
        <v>507</v>
      </c>
      <c r="F93" s="6">
        <v>37301.289749591801</v>
      </c>
      <c r="I93" s="6">
        <v>131433.40902630554</v>
      </c>
      <c r="K93" s="5">
        <f t="shared" si="10"/>
        <v>0.28380371494530887</v>
      </c>
      <c r="M93" s="5">
        <f>Sheet3!J94</f>
        <v>0.3188406820808562</v>
      </c>
      <c r="N93" s="5">
        <f t="shared" si="11"/>
        <v>-1.1430637301672188</v>
      </c>
      <c r="O93" s="5">
        <f t="shared" si="12"/>
        <v>-0.94584959021112314</v>
      </c>
      <c r="P93" s="5">
        <f t="shared" si="13"/>
        <v>0.38834949277847686</v>
      </c>
      <c r="S93" s="5">
        <f t="shared" si="14"/>
        <v>0.32448920827344496</v>
      </c>
      <c r="T93" s="5">
        <f t="shared" si="15"/>
        <v>-1.1255029998672879</v>
      </c>
      <c r="U93" s="5">
        <f t="shared" si="16"/>
        <v>-0.99598929298765415</v>
      </c>
      <c r="V93" s="5">
        <f t="shared" si="17"/>
        <v>0.36935786059763392</v>
      </c>
    </row>
    <row r="94" spans="4:22" ht="14.4" x14ac:dyDescent="0.3">
      <c r="D94" s="6"/>
      <c r="E94" s="6" t="s">
        <v>506</v>
      </c>
      <c r="F94" s="6">
        <v>37642.980953404862</v>
      </c>
      <c r="I94" s="6">
        <v>125704.83139449429</v>
      </c>
      <c r="K94" s="5">
        <f t="shared" si="10"/>
        <v>0.29945532352110993</v>
      </c>
      <c r="M94" s="5">
        <f>Sheet3!J95</f>
        <v>0.33642455886320444</v>
      </c>
      <c r="N94" s="5">
        <f t="shared" si="11"/>
        <v>-1.0893813486039479</v>
      </c>
      <c r="O94" s="5">
        <f t="shared" si="12"/>
        <v>-0.89216720864785215</v>
      </c>
      <c r="P94" s="5">
        <f t="shared" si="13"/>
        <v>0.40976673973999378</v>
      </c>
      <c r="S94" s="5">
        <f t="shared" si="14"/>
        <v>0.34238459796538845</v>
      </c>
      <c r="T94" s="5">
        <f t="shared" si="15"/>
        <v>-1.0718206183040171</v>
      </c>
      <c r="U94" s="5">
        <f t="shared" si="16"/>
        <v>-0.94230691142438339</v>
      </c>
      <c r="V94" s="5">
        <f t="shared" si="17"/>
        <v>0.38972773017310269</v>
      </c>
    </row>
    <row r="95" spans="4:22" ht="14.4" x14ac:dyDescent="0.3">
      <c r="D95" s="6"/>
      <c r="E95" s="6" t="s">
        <v>509</v>
      </c>
      <c r="F95" s="6">
        <v>41629.378331223823</v>
      </c>
      <c r="I95" s="6">
        <v>119976.25376268305</v>
      </c>
      <c r="K95" s="5">
        <f t="shared" si="10"/>
        <v>0.34698014836809371</v>
      </c>
      <c r="M95" s="5">
        <f>Sheet3!J96</f>
        <v>0.38981655752997879</v>
      </c>
      <c r="N95" s="5">
        <f t="shared" si="11"/>
        <v>-0.94207901582265363</v>
      </c>
      <c r="O95" s="5">
        <f t="shared" si="12"/>
        <v>-0.74486487586655792</v>
      </c>
      <c r="P95" s="5">
        <f t="shared" si="13"/>
        <v>0.47479845233497781</v>
      </c>
      <c r="S95" s="5">
        <f t="shared" si="14"/>
        <v>0.39672248001497229</v>
      </c>
      <c r="T95" s="5">
        <f t="shared" si="15"/>
        <v>-0.92451828552272297</v>
      </c>
      <c r="U95" s="5">
        <f t="shared" si="16"/>
        <v>-0.79500457864308927</v>
      </c>
      <c r="V95" s="5">
        <f t="shared" si="17"/>
        <v>0.45157916729802516</v>
      </c>
    </row>
    <row r="96" spans="4:22" ht="14.4" x14ac:dyDescent="0.3">
      <c r="D96" s="6">
        <v>1922</v>
      </c>
      <c r="E96" s="6" t="s">
        <v>508</v>
      </c>
      <c r="F96" s="6">
        <v>41282.500543653528</v>
      </c>
      <c r="I96" s="6">
        <v>119227.78729510288</v>
      </c>
      <c r="K96" s="5">
        <f t="shared" si="10"/>
        <v>0.34624898675234533</v>
      </c>
      <c r="M96" s="5">
        <f>Sheet3!J97</f>
        <v>0.3889951304097542</v>
      </c>
      <c r="N96" s="5">
        <f t="shared" si="11"/>
        <v>-0.94418845366889737</v>
      </c>
      <c r="O96" s="5">
        <f t="shared" si="12"/>
        <v>-0.74697431371280165</v>
      </c>
      <c r="P96" s="5">
        <f t="shared" si="13"/>
        <v>0.47379795012988968</v>
      </c>
      <c r="S96" s="5">
        <f t="shared" si="14"/>
        <v>0.3958865006344352</v>
      </c>
      <c r="T96" s="5">
        <f t="shared" si="15"/>
        <v>-0.92662772336896637</v>
      </c>
      <c r="U96" s="5">
        <f t="shared" si="16"/>
        <v>-0.79711401648933267</v>
      </c>
      <c r="V96" s="5">
        <f t="shared" si="17"/>
        <v>0.45062759310811035</v>
      </c>
    </row>
    <row r="97" spans="4:22" ht="14.4" x14ac:dyDescent="0.3">
      <c r="D97" s="6"/>
      <c r="E97" s="6" t="s">
        <v>507</v>
      </c>
      <c r="F97" s="6">
        <v>45069.396588355587</v>
      </c>
      <c r="I97" s="6">
        <v>118479.32082752272</v>
      </c>
      <c r="K97" s="5">
        <f t="shared" si="10"/>
        <v>0.38039884322063039</v>
      </c>
      <c r="M97" s="5">
        <f>Sheet3!J98</f>
        <v>0.42736095494242327</v>
      </c>
      <c r="N97" s="5">
        <f t="shared" si="11"/>
        <v>-0.8501262951077655</v>
      </c>
      <c r="O97" s="5">
        <f t="shared" si="12"/>
        <v>-0.65291215515166978</v>
      </c>
      <c r="P97" s="5">
        <f t="shared" si="13"/>
        <v>0.52052770995869246</v>
      </c>
      <c r="S97" s="5">
        <f t="shared" si="14"/>
        <v>0.43493200745657468</v>
      </c>
      <c r="T97" s="5">
        <f t="shared" si="15"/>
        <v>-0.83256556480783472</v>
      </c>
      <c r="U97" s="5">
        <f t="shared" si="16"/>
        <v>-0.70305185792820102</v>
      </c>
      <c r="V97" s="5">
        <f t="shared" si="17"/>
        <v>0.49507210620150921</v>
      </c>
    </row>
    <row r="98" spans="4:22" ht="14.4" x14ac:dyDescent="0.3">
      <c r="D98" s="6"/>
      <c r="E98" s="6" t="s">
        <v>506</v>
      </c>
      <c r="F98" s="6">
        <v>48322.926992958775</v>
      </c>
      <c r="I98" s="6">
        <v>117730.85435994256</v>
      </c>
      <c r="K98" s="5">
        <f t="shared" si="10"/>
        <v>0.41045252967603074</v>
      </c>
      <c r="M98" s="5">
        <f>Sheet3!J99</f>
        <v>0.46112491708904502</v>
      </c>
      <c r="N98" s="5">
        <f t="shared" si="11"/>
        <v>-0.77408630286678815</v>
      </c>
      <c r="O98" s="5">
        <f t="shared" si="12"/>
        <v>-0.57687216291069243</v>
      </c>
      <c r="P98" s="5">
        <f t="shared" si="13"/>
        <v>0.56165237914537758</v>
      </c>
      <c r="S98" s="5">
        <f t="shared" si="14"/>
        <v>0.46929412609723631</v>
      </c>
      <c r="T98" s="5">
        <f t="shared" si="15"/>
        <v>-0.75652557256685726</v>
      </c>
      <c r="U98" s="5">
        <f t="shared" si="16"/>
        <v>-0.62701186568722345</v>
      </c>
      <c r="V98" s="5">
        <f t="shared" si="17"/>
        <v>0.53418563695419141</v>
      </c>
    </row>
    <row r="99" spans="4:22" ht="14.4" x14ac:dyDescent="0.3">
      <c r="D99" s="6"/>
      <c r="E99" s="6" t="s">
        <v>509</v>
      </c>
      <c r="F99" s="6">
        <v>46829.503200681902</v>
      </c>
      <c r="I99" s="6">
        <v>116982.3878923624</v>
      </c>
      <c r="K99" s="5">
        <f t="shared" si="10"/>
        <v>0.40031242347156198</v>
      </c>
      <c r="M99" s="5">
        <f>Sheet3!J100</f>
        <v>0.44973296480530495</v>
      </c>
      <c r="N99" s="5">
        <f t="shared" si="11"/>
        <v>-0.79910128389985369</v>
      </c>
      <c r="O99" s="5">
        <f t="shared" si="12"/>
        <v>-0.60188714394375797</v>
      </c>
      <c r="P99" s="5">
        <f t="shared" si="13"/>
        <v>0.54777692616906892</v>
      </c>
      <c r="S99" s="5">
        <f t="shared" si="14"/>
        <v>0.45770035596378056</v>
      </c>
      <c r="T99" s="5">
        <f t="shared" si="15"/>
        <v>-0.78154055359992292</v>
      </c>
      <c r="U99" s="5">
        <f t="shared" si="16"/>
        <v>-0.65202684672028921</v>
      </c>
      <c r="V99" s="5">
        <f t="shared" si="17"/>
        <v>0.52098874157656339</v>
      </c>
    </row>
    <row r="100" spans="4:22" ht="14.4" x14ac:dyDescent="0.3">
      <c r="D100" s="6">
        <v>1923</v>
      </c>
      <c r="E100" s="6" t="s">
        <v>508</v>
      </c>
      <c r="F100" s="6">
        <v>56257.829032528753</v>
      </c>
      <c r="I100" s="6">
        <v>119709.83792867626</v>
      </c>
      <c r="K100" s="5">
        <f t="shared" si="10"/>
        <v>0.46995159300146622</v>
      </c>
      <c r="M100" s="5">
        <f>Sheet3!J101</f>
        <v>0.52796943298098709</v>
      </c>
      <c r="N100" s="5">
        <f t="shared" si="11"/>
        <v>-0.6387168890331506</v>
      </c>
      <c r="O100" s="5">
        <f t="shared" si="12"/>
        <v>-0.44150274907705489</v>
      </c>
      <c r="P100" s="5">
        <f t="shared" si="13"/>
        <v>0.64306932278080575</v>
      </c>
      <c r="S100" s="5">
        <f t="shared" si="14"/>
        <v>0.53732284783261841</v>
      </c>
      <c r="T100" s="5">
        <f t="shared" si="15"/>
        <v>-0.62115615873321983</v>
      </c>
      <c r="U100" s="5">
        <f t="shared" si="16"/>
        <v>-0.49164245185358607</v>
      </c>
      <c r="V100" s="5">
        <f t="shared" si="17"/>
        <v>0.61162101070072949</v>
      </c>
    </row>
    <row r="101" spans="4:22" ht="14.4" x14ac:dyDescent="0.3">
      <c r="D101" s="6"/>
      <c r="E101" s="6" t="s">
        <v>507</v>
      </c>
      <c r="F101" s="6">
        <v>49755.068306605492</v>
      </c>
      <c r="I101" s="6">
        <v>122437.28796499013</v>
      </c>
      <c r="K101" s="5">
        <f t="shared" si="10"/>
        <v>0.40637185888038063</v>
      </c>
      <c r="M101" s="5">
        <f>Sheet3!J102</f>
        <v>0.45654046737497683</v>
      </c>
      <c r="N101" s="5">
        <f t="shared" si="11"/>
        <v>-0.78407793583336527</v>
      </c>
      <c r="O101" s="5">
        <f t="shared" si="12"/>
        <v>-0.58686379587726956</v>
      </c>
      <c r="P101" s="5">
        <f t="shared" si="13"/>
        <v>0.55606849722194307</v>
      </c>
      <c r="S101" s="5">
        <f t="shared" si="14"/>
        <v>0.46462845906761252</v>
      </c>
      <c r="T101" s="5">
        <f t="shared" si="15"/>
        <v>-0.76651720553343439</v>
      </c>
      <c r="U101" s="5">
        <f t="shared" si="16"/>
        <v>-0.63700349865380068</v>
      </c>
      <c r="V101" s="5">
        <f t="shared" si="17"/>
        <v>0.52887482615252501</v>
      </c>
    </row>
    <row r="102" spans="4:22" ht="14.4" x14ac:dyDescent="0.3">
      <c r="D102" s="6"/>
      <c r="E102" s="6" t="s">
        <v>506</v>
      </c>
      <c r="F102" s="6">
        <v>48621.559556215201</v>
      </c>
      <c r="I102" s="6">
        <v>125164.73800130399</v>
      </c>
      <c r="K102" s="5">
        <f t="shared" si="10"/>
        <v>0.38846052276887</v>
      </c>
      <c r="M102" s="5">
        <f>Sheet3!J103</f>
        <v>0.4364178885571694</v>
      </c>
      <c r="N102" s="5">
        <f t="shared" si="11"/>
        <v>-0.82915503466909035</v>
      </c>
      <c r="O102" s="5">
        <f t="shared" si="12"/>
        <v>-0.63194089471299464</v>
      </c>
      <c r="P102" s="5">
        <f t="shared" si="13"/>
        <v>0.53155909890335362</v>
      </c>
      <c r="S102" s="5">
        <f t="shared" si="14"/>
        <v>0.44414939213551241</v>
      </c>
      <c r="T102" s="5">
        <f t="shared" si="15"/>
        <v>-0.81159430436915936</v>
      </c>
      <c r="U102" s="5">
        <f t="shared" si="16"/>
        <v>-0.68208059748952565</v>
      </c>
      <c r="V102" s="5">
        <f t="shared" si="17"/>
        <v>0.50556402210661044</v>
      </c>
    </row>
    <row r="103" spans="4:22" ht="14.4" x14ac:dyDescent="0.3">
      <c r="D103" s="6"/>
      <c r="E103" s="6" t="s">
        <v>509</v>
      </c>
      <c r="F103" s="6">
        <v>51007.89376756319</v>
      </c>
      <c r="I103" s="6">
        <v>127892.18803761786</v>
      </c>
      <c r="K103" s="5">
        <f t="shared" si="10"/>
        <v>0.3988351012695151</v>
      </c>
      <c r="M103" s="5">
        <f>Sheet3!J104</f>
        <v>0.44807325989747948</v>
      </c>
      <c r="N103" s="5">
        <f t="shared" si="11"/>
        <v>-0.80279853337928797</v>
      </c>
      <c r="O103" s="5">
        <f t="shared" si="12"/>
        <v>-0.60558439342319226</v>
      </c>
      <c r="P103" s="5">
        <f t="shared" si="13"/>
        <v>0.54575539756453384</v>
      </c>
      <c r="S103" s="5">
        <f t="shared" si="14"/>
        <v>0.45601124801183091</v>
      </c>
      <c r="T103" s="5">
        <f t="shared" si="15"/>
        <v>-0.7852378030793572</v>
      </c>
      <c r="U103" s="5">
        <f t="shared" si="16"/>
        <v>-0.65572409619972349</v>
      </c>
      <c r="V103" s="5">
        <f t="shared" si="17"/>
        <v>0.51906607270640226</v>
      </c>
    </row>
    <row r="104" spans="4:22" ht="14.4" x14ac:dyDescent="0.3">
      <c r="D104" s="6">
        <v>1924</v>
      </c>
      <c r="E104" s="6" t="s">
        <v>508</v>
      </c>
      <c r="F104" s="6">
        <v>50555.601984549576</v>
      </c>
      <c r="I104" s="6">
        <v>128125.72387283799</v>
      </c>
      <c r="K104" s="5">
        <f t="shared" si="10"/>
        <v>0.39457807890884516</v>
      </c>
      <c r="M104" s="5">
        <f>Sheet3!J105</f>
        <v>0.44329068714866598</v>
      </c>
      <c r="N104" s="5">
        <f t="shared" si="11"/>
        <v>-0.81352954546293077</v>
      </c>
      <c r="O104" s="5">
        <f t="shared" ref="O104:O135" si="18">N104-$N$508</f>
        <v>-0.61631540550683506</v>
      </c>
      <c r="P104" s="5">
        <f t="shared" ref="P104:P135" si="19">EXP(O104)</f>
        <v>0.53993020082660026</v>
      </c>
      <c r="S104" s="5">
        <f t="shared" si="14"/>
        <v>0.4511439480341603</v>
      </c>
      <c r="T104" s="5">
        <f t="shared" si="15"/>
        <v>-0.79596881516299989</v>
      </c>
      <c r="U104" s="5">
        <f t="shared" si="16"/>
        <v>-0.66645510828336607</v>
      </c>
      <c r="V104" s="5">
        <f t="shared" si="17"/>
        <v>0.51352574821855568</v>
      </c>
    </row>
    <row r="105" spans="4:22" ht="14.4" x14ac:dyDescent="0.3">
      <c r="D105" s="6"/>
      <c r="E105" s="6" t="s">
        <v>507</v>
      </c>
      <c r="F105" s="6">
        <v>50148.832773179645</v>
      </c>
      <c r="I105" s="6">
        <v>128359.25970805812</v>
      </c>
      <c r="K105" s="5">
        <f t="shared" si="10"/>
        <v>0.39069119662452689</v>
      </c>
      <c r="M105" s="5">
        <f>Sheet3!J106</f>
        <v>0.43892395009260299</v>
      </c>
      <c r="N105" s="5">
        <f t="shared" si="11"/>
        <v>-0.82342911532698482</v>
      </c>
      <c r="O105" s="5">
        <f t="shared" si="18"/>
        <v>-0.6262149753708891</v>
      </c>
      <c r="P105" s="5">
        <f t="shared" si="19"/>
        <v>0.53461149397353636</v>
      </c>
      <c r="S105" s="5">
        <f t="shared" si="14"/>
        <v>0.44669985062220935</v>
      </c>
      <c r="T105" s="5">
        <f t="shared" si="15"/>
        <v>-0.80586838502705405</v>
      </c>
      <c r="U105" s="5">
        <f t="shared" si="16"/>
        <v>-0.67635467814742034</v>
      </c>
      <c r="V105" s="5">
        <f t="shared" si="17"/>
        <v>0.50846714450997743</v>
      </c>
    </row>
    <row r="106" spans="4:22" ht="14.4" x14ac:dyDescent="0.3">
      <c r="D106" s="6"/>
      <c r="E106" s="6" t="s">
        <v>506</v>
      </c>
      <c r="F106" s="6">
        <v>53751.645788170528</v>
      </c>
      <c r="I106" s="6">
        <v>128592.79554327825</v>
      </c>
      <c r="K106" s="5">
        <f t="shared" si="10"/>
        <v>0.41799888991510625</v>
      </c>
      <c r="M106" s="5">
        <f>Sheet3!J107</f>
        <v>0.4696029126865246</v>
      </c>
      <c r="N106" s="5">
        <f t="shared" si="11"/>
        <v>-0.75586780800340436</v>
      </c>
      <c r="O106" s="5">
        <f t="shared" si="18"/>
        <v>-0.55865366804730865</v>
      </c>
      <c r="P106" s="5">
        <f t="shared" si="19"/>
        <v>0.57197861878509959</v>
      </c>
      <c r="S106" s="5">
        <f t="shared" si="14"/>
        <v>0.47792231639346167</v>
      </c>
      <c r="T106" s="5">
        <f t="shared" si="15"/>
        <v>-0.73830707770347337</v>
      </c>
      <c r="U106" s="5">
        <f t="shared" si="16"/>
        <v>-0.60879337082383955</v>
      </c>
      <c r="V106" s="5">
        <f t="shared" si="17"/>
        <v>0.54400688779208517</v>
      </c>
    </row>
    <row r="107" spans="4:22" ht="14.4" x14ac:dyDescent="0.3">
      <c r="D107" s="6"/>
      <c r="E107" s="6" t="s">
        <v>509</v>
      </c>
      <c r="F107" s="6">
        <v>59039.64553597974</v>
      </c>
      <c r="I107" s="6">
        <v>128826.33137849838</v>
      </c>
      <c r="K107" s="5">
        <f t="shared" si="10"/>
        <v>0.4582886503421279</v>
      </c>
      <c r="M107" s="5">
        <f>Sheet3!J108</f>
        <v>0.51486664257780312</v>
      </c>
      <c r="N107" s="5">
        <f t="shared" si="11"/>
        <v>-0.66384735830168973</v>
      </c>
      <c r="O107" s="5">
        <f t="shared" si="18"/>
        <v>-0.46663321834559401</v>
      </c>
      <c r="P107" s="5">
        <f t="shared" si="19"/>
        <v>0.62711006070091602</v>
      </c>
      <c r="S107" s="5">
        <f t="shared" si="14"/>
        <v>0.52398793066849114</v>
      </c>
      <c r="T107" s="5">
        <f t="shared" si="15"/>
        <v>-0.64628662800175884</v>
      </c>
      <c r="U107" s="5">
        <f t="shared" si="16"/>
        <v>-0.51677292112212503</v>
      </c>
      <c r="V107" s="5">
        <f t="shared" si="17"/>
        <v>0.59644221168551503</v>
      </c>
    </row>
    <row r="108" spans="4:22" ht="14.4" x14ac:dyDescent="0.3">
      <c r="D108" s="6">
        <v>1925</v>
      </c>
      <c r="E108" s="6" t="s">
        <v>508</v>
      </c>
      <c r="F108" s="6">
        <v>62333.02736460646</v>
      </c>
      <c r="I108" s="6">
        <v>129779.12076109828</v>
      </c>
      <c r="K108" s="5">
        <f t="shared" si="10"/>
        <v>0.48030089123003977</v>
      </c>
      <c r="M108" s="5">
        <f>Sheet3!J109</f>
        <v>0.5395964030750624</v>
      </c>
      <c r="N108" s="5">
        <f t="shared" si="11"/>
        <v>-0.61693382058057111</v>
      </c>
      <c r="O108" s="5">
        <f t="shared" si="18"/>
        <v>-0.4197196806244754</v>
      </c>
      <c r="P108" s="5">
        <f t="shared" si="19"/>
        <v>0.65723102858671545</v>
      </c>
      <c r="S108" s="5">
        <f t="shared" si="14"/>
        <v>0.54915579931115266</v>
      </c>
      <c r="T108" s="5">
        <f t="shared" si="15"/>
        <v>-0.59937309028064023</v>
      </c>
      <c r="U108" s="5">
        <f t="shared" si="16"/>
        <v>-0.46985938340100647</v>
      </c>
      <c r="V108" s="5">
        <f t="shared" si="17"/>
        <v>0.62509016015541319</v>
      </c>
    </row>
    <row r="109" spans="4:22" ht="14.4" x14ac:dyDescent="0.3">
      <c r="D109" s="6"/>
      <c r="E109" s="6" t="s">
        <v>507</v>
      </c>
      <c r="F109" s="6">
        <v>64792.752217300265</v>
      </c>
      <c r="I109" s="6">
        <v>130731.91014369819</v>
      </c>
      <c r="K109" s="5">
        <f t="shared" si="10"/>
        <v>0.49561543272856051</v>
      </c>
      <c r="M109" s="5">
        <f>Sheet3!J110</f>
        <v>0.55680160018844382</v>
      </c>
      <c r="N109" s="5">
        <f t="shared" si="11"/>
        <v>-0.58554629606439768</v>
      </c>
      <c r="O109" s="5">
        <f t="shared" si="18"/>
        <v>-0.38833215610830196</v>
      </c>
      <c r="P109" s="5">
        <f t="shared" si="19"/>
        <v>0.67818704188002832</v>
      </c>
      <c r="S109" s="5">
        <f t="shared" si="14"/>
        <v>0.56666580071082939</v>
      </c>
      <c r="T109" s="5">
        <f t="shared" si="15"/>
        <v>-0.56798556576446679</v>
      </c>
      <c r="U109" s="5">
        <f t="shared" si="16"/>
        <v>-0.43847185888483303</v>
      </c>
      <c r="V109" s="5">
        <f t="shared" si="17"/>
        <v>0.64502135198289645</v>
      </c>
    </row>
    <row r="110" spans="4:22" ht="14.4" x14ac:dyDescent="0.3">
      <c r="D110" s="6"/>
      <c r="E110" s="6" t="s">
        <v>506</v>
      </c>
      <c r="F110" s="6">
        <v>69052.275742696846</v>
      </c>
      <c r="I110" s="6">
        <v>131684.69952629809</v>
      </c>
      <c r="K110" s="5">
        <f t="shared" si="10"/>
        <v>0.52437584617722999</v>
      </c>
      <c r="M110" s="5">
        <f>Sheet3!J111</f>
        <v>0.58911262840267398</v>
      </c>
      <c r="N110" s="5">
        <f t="shared" si="11"/>
        <v>-0.52913789391176957</v>
      </c>
      <c r="O110" s="5">
        <f t="shared" si="18"/>
        <v>-0.33192375395567386</v>
      </c>
      <c r="P110" s="5">
        <f t="shared" si="19"/>
        <v>0.71754203051025978</v>
      </c>
      <c r="S110" s="5">
        <f t="shared" si="14"/>
        <v>0.59954924549369326</v>
      </c>
      <c r="T110" s="5">
        <f t="shared" si="15"/>
        <v>-0.51157716361183869</v>
      </c>
      <c r="U110" s="5">
        <f t="shared" si="16"/>
        <v>-0.38206345673220493</v>
      </c>
      <c r="V110" s="5">
        <f t="shared" si="17"/>
        <v>0.6824517456736594</v>
      </c>
    </row>
    <row r="111" spans="4:22" ht="14.4" x14ac:dyDescent="0.3">
      <c r="D111" s="6"/>
      <c r="E111" s="6" t="s">
        <v>509</v>
      </c>
      <c r="F111" s="6">
        <v>74751.63820625568</v>
      </c>
      <c r="I111" s="6">
        <v>132637.488908898</v>
      </c>
      <c r="K111" s="5">
        <f t="shared" si="10"/>
        <v>0.56357850876986082</v>
      </c>
      <c r="M111" s="5">
        <f>Sheet3!J112</f>
        <v>0.63315505287491458</v>
      </c>
      <c r="N111" s="5">
        <f t="shared" si="11"/>
        <v>-0.45703993758366007</v>
      </c>
      <c r="O111" s="5">
        <f t="shared" si="18"/>
        <v>-0.25982579762756441</v>
      </c>
      <c r="P111" s="5">
        <f t="shared" si="19"/>
        <v>0.77118591651910839</v>
      </c>
      <c r="S111" s="5">
        <f t="shared" si="14"/>
        <v>0.64437191791482484</v>
      </c>
      <c r="T111" s="5">
        <f t="shared" si="15"/>
        <v>-0.43947920728372908</v>
      </c>
      <c r="U111" s="5">
        <f t="shared" si="16"/>
        <v>-0.30996550040409532</v>
      </c>
      <c r="V111" s="5">
        <f t="shared" si="17"/>
        <v>0.73347226028438395</v>
      </c>
    </row>
    <row r="112" spans="4:22" ht="14.4" x14ac:dyDescent="0.3">
      <c r="D112" s="6">
        <v>1926</v>
      </c>
      <c r="E112" s="6" t="s">
        <v>508</v>
      </c>
      <c r="F112" s="6">
        <v>69037.880975575026</v>
      </c>
      <c r="I112" s="6">
        <v>133192.03793617355</v>
      </c>
      <c r="K112" s="5">
        <f t="shared" si="10"/>
        <v>0.51833339323675187</v>
      </c>
      <c r="M112" s="5">
        <f>Sheet3!J113</f>
        <v>0.58232420487074521</v>
      </c>
      <c r="N112" s="5">
        <f t="shared" si="11"/>
        <v>-0.54072793330463254</v>
      </c>
      <c r="O112" s="5">
        <f t="shared" si="18"/>
        <v>-0.34351379334853682</v>
      </c>
      <c r="P112" s="5">
        <f t="shared" si="19"/>
        <v>0.7092736978176285</v>
      </c>
      <c r="S112" s="5">
        <f t="shared" si="14"/>
        <v>0.59264055942852623</v>
      </c>
      <c r="T112" s="5">
        <f t="shared" si="15"/>
        <v>-0.52316720300470154</v>
      </c>
      <c r="U112" s="5">
        <f t="shared" si="16"/>
        <v>-0.39365349612506778</v>
      </c>
      <c r="V112" s="5">
        <f t="shared" si="17"/>
        <v>0.67458776302182211</v>
      </c>
    </row>
    <row r="113" spans="4:22" ht="14.4" x14ac:dyDescent="0.3">
      <c r="D113" s="6"/>
      <c r="E113" s="6" t="s">
        <v>507</v>
      </c>
      <c r="F113" s="6">
        <v>70791.595140915626</v>
      </c>
      <c r="I113" s="6">
        <v>133746.58696344914</v>
      </c>
      <c r="K113" s="5">
        <f t="shared" si="10"/>
        <v>0.52929646092772342</v>
      </c>
      <c r="M113" s="5">
        <f>Sheet3!J114</f>
        <v>0.59464071729187962</v>
      </c>
      <c r="N113" s="5">
        <f t="shared" si="11"/>
        <v>-0.51979789230341633</v>
      </c>
      <c r="O113" s="5">
        <f t="shared" si="18"/>
        <v>-0.32258375234732062</v>
      </c>
      <c r="P113" s="5">
        <f t="shared" si="19"/>
        <v>0.72427526951271848</v>
      </c>
      <c r="S113" s="5">
        <f t="shared" si="14"/>
        <v>0.60517526904632346</v>
      </c>
      <c r="T113" s="5">
        <f t="shared" si="15"/>
        <v>-0.50223716200348545</v>
      </c>
      <c r="U113" s="5">
        <f t="shared" si="16"/>
        <v>-0.37272345512385169</v>
      </c>
      <c r="V113" s="5">
        <f t="shared" si="17"/>
        <v>0.68885570602145707</v>
      </c>
    </row>
    <row r="114" spans="4:22" ht="14.4" x14ac:dyDescent="0.3">
      <c r="D114" s="6"/>
      <c r="E114" s="6" t="s">
        <v>506</v>
      </c>
      <c r="F114" s="6">
        <v>77864.908941122732</v>
      </c>
      <c r="I114" s="6">
        <v>134301.13599072472</v>
      </c>
      <c r="K114" s="5">
        <f t="shared" si="10"/>
        <v>0.5797784833815578</v>
      </c>
      <c r="M114" s="5">
        <f>Sheet3!J115</f>
        <v>0.65135499418252363</v>
      </c>
      <c r="N114" s="5">
        <f t="shared" si="11"/>
        <v>-0.42870047943489858</v>
      </c>
      <c r="O114" s="5">
        <f t="shared" si="18"/>
        <v>-0.2314863394788029</v>
      </c>
      <c r="P114" s="5">
        <f t="shared" si="19"/>
        <v>0.79335353305185585</v>
      </c>
      <c r="S114" s="5">
        <f t="shared" si="14"/>
        <v>0.66289428622424762</v>
      </c>
      <c r="T114" s="5">
        <f t="shared" si="15"/>
        <v>-0.41113974913496781</v>
      </c>
      <c r="U114" s="5">
        <f t="shared" si="16"/>
        <v>-0.28162604225533405</v>
      </c>
      <c r="V114" s="5">
        <f t="shared" si="17"/>
        <v>0.75455580376606612</v>
      </c>
    </row>
    <row r="115" spans="4:22" ht="14.4" x14ac:dyDescent="0.3">
      <c r="D115" s="6"/>
      <c r="E115" s="6" t="s">
        <v>509</v>
      </c>
      <c r="F115" s="6">
        <v>78858.680301482396</v>
      </c>
      <c r="I115" s="6">
        <v>134855.68501800031</v>
      </c>
      <c r="K115" s="5">
        <f t="shared" si="10"/>
        <v>0.58476348469073791</v>
      </c>
      <c r="M115" s="5">
        <f>Sheet3!J116</f>
        <v>0.65695541846836936</v>
      </c>
      <c r="N115" s="5">
        <f t="shared" si="11"/>
        <v>-0.42013911901239109</v>
      </c>
      <c r="O115" s="5">
        <f t="shared" si="18"/>
        <v>-0.22292497905629541</v>
      </c>
      <c r="P115" s="5">
        <f t="shared" si="19"/>
        <v>0.80017487691725664</v>
      </c>
      <c r="S115" s="5">
        <f t="shared" si="14"/>
        <v>0.66859392665485173</v>
      </c>
      <c r="T115" s="5">
        <f t="shared" si="15"/>
        <v>-0.40257838871246038</v>
      </c>
      <c r="U115" s="5">
        <f t="shared" si="16"/>
        <v>-0.27306468183282662</v>
      </c>
      <c r="V115" s="5">
        <f t="shared" si="17"/>
        <v>0.76104356034455201</v>
      </c>
    </row>
    <row r="116" spans="4:22" ht="14.4" x14ac:dyDescent="0.3">
      <c r="D116" s="6">
        <v>1927</v>
      </c>
      <c r="E116" s="6" t="s">
        <v>508</v>
      </c>
      <c r="F116" s="6">
        <v>79695.933513248485</v>
      </c>
      <c r="I116" s="6">
        <v>135041.24825802163</v>
      </c>
      <c r="K116" s="5">
        <f t="shared" si="10"/>
        <v>0.59015992921640104</v>
      </c>
      <c r="M116" s="5">
        <f>Sheet3!J117</f>
        <v>0.66301808066327927</v>
      </c>
      <c r="N116" s="5">
        <f t="shared" si="11"/>
        <v>-0.41095301818278285</v>
      </c>
      <c r="O116" s="5">
        <f t="shared" si="18"/>
        <v>-0.21373887822668716</v>
      </c>
      <c r="P116" s="5">
        <f t="shared" si="19"/>
        <v>0.80755922879141118</v>
      </c>
      <c r="S116" s="5">
        <f t="shared" si="14"/>
        <v>0.67476399392110109</v>
      </c>
      <c r="T116" s="5">
        <f t="shared" si="15"/>
        <v>-0.39339228788285191</v>
      </c>
      <c r="U116" s="5">
        <f t="shared" si="16"/>
        <v>-0.26387858100321815</v>
      </c>
      <c r="V116" s="5">
        <f t="shared" si="17"/>
        <v>0.76806679189462834</v>
      </c>
    </row>
    <row r="117" spans="4:22" ht="14.4" x14ac:dyDescent="0.3">
      <c r="D117" s="6"/>
      <c r="E117" s="6" t="s">
        <v>507</v>
      </c>
      <c r="F117" s="6">
        <v>85556.773612997131</v>
      </c>
      <c r="I117" s="6">
        <v>135226.81149804295</v>
      </c>
      <c r="K117" s="5">
        <f t="shared" si="10"/>
        <v>0.63269090400933792</v>
      </c>
      <c r="M117" s="5">
        <f>Sheet3!J118</f>
        <v>0.71079971387818253</v>
      </c>
      <c r="N117" s="5">
        <f t="shared" si="11"/>
        <v>-0.34136458523663665</v>
      </c>
      <c r="O117" s="5">
        <f t="shared" si="18"/>
        <v>-0.14415044528054097</v>
      </c>
      <c r="P117" s="5">
        <f t="shared" si="19"/>
        <v>0.86575748913269734</v>
      </c>
      <c r="S117" s="5">
        <f t="shared" si="14"/>
        <v>0.72339211825808325</v>
      </c>
      <c r="T117" s="5">
        <f t="shared" si="15"/>
        <v>-0.32380385493670583</v>
      </c>
      <c r="U117" s="5">
        <f t="shared" si="16"/>
        <v>-0.19429014805707207</v>
      </c>
      <c r="V117" s="5">
        <f t="shared" si="17"/>
        <v>0.82341895619479721</v>
      </c>
    </row>
    <row r="118" spans="4:22" ht="14.4" x14ac:dyDescent="0.3">
      <c r="D118" s="6"/>
      <c r="E118" s="6" t="s">
        <v>506</v>
      </c>
      <c r="F118" s="6">
        <v>97335.913029158575</v>
      </c>
      <c r="I118" s="6">
        <v>135412.37473806427</v>
      </c>
      <c r="K118" s="5">
        <f t="shared" si="10"/>
        <v>0.7188110630024831</v>
      </c>
      <c r="M118" s="5">
        <f>Sheet3!J119</f>
        <v>0.80755183088122351</v>
      </c>
      <c r="N118" s="5">
        <f t="shared" si="11"/>
        <v>-0.21374803909540074</v>
      </c>
      <c r="O118" s="5">
        <f t="shared" si="18"/>
        <v>-1.6533899139305058E-2</v>
      </c>
      <c r="P118" s="5">
        <f t="shared" si="19"/>
        <v>0.98360203556308778</v>
      </c>
      <c r="S118" s="5">
        <f t="shared" si="14"/>
        <v>0.82185827897572605</v>
      </c>
      <c r="T118" s="5">
        <f t="shared" si="15"/>
        <v>-0.19618730879547006</v>
      </c>
      <c r="U118" s="5">
        <f t="shared" si="16"/>
        <v>-6.6673601915836295E-2</v>
      </c>
      <c r="V118" s="5">
        <f t="shared" si="17"/>
        <v>0.93550049708007443</v>
      </c>
    </row>
    <row r="119" spans="4:22" ht="14.4" x14ac:dyDescent="0.3">
      <c r="D119" s="6"/>
      <c r="E119" s="6" t="s">
        <v>509</v>
      </c>
      <c r="F119" s="6">
        <v>100323.7922956971</v>
      </c>
      <c r="I119" s="6">
        <v>135597.9379780856</v>
      </c>
      <c r="K119" s="5">
        <f t="shared" si="10"/>
        <v>0.73986222645886213</v>
      </c>
      <c r="M119" s="5">
        <f>Sheet3!J120</f>
        <v>0.8312018642020379</v>
      </c>
      <c r="N119" s="5">
        <f t="shared" si="11"/>
        <v>-0.18488259641566201</v>
      </c>
      <c r="O119" s="5">
        <f t="shared" si="18"/>
        <v>1.233154354043367E-2</v>
      </c>
      <c r="P119" s="5">
        <f t="shared" si="19"/>
        <v>1.0124078905261102</v>
      </c>
      <c r="S119" s="5">
        <f t="shared" si="14"/>
        <v>0.84592729218265916</v>
      </c>
      <c r="T119" s="5">
        <f t="shared" si="15"/>
        <v>-0.16732186611573119</v>
      </c>
      <c r="U119" s="5">
        <f t="shared" si="16"/>
        <v>-3.7808159236097427E-2</v>
      </c>
      <c r="V119" s="5">
        <f t="shared" si="17"/>
        <v>0.96289764619363571</v>
      </c>
    </row>
    <row r="120" spans="4:22" ht="14.4" x14ac:dyDescent="0.3">
      <c r="D120" s="6">
        <v>1928</v>
      </c>
      <c r="E120" s="6" t="s">
        <v>508</v>
      </c>
      <c r="F120" s="6">
        <v>104900.81516659902</v>
      </c>
      <c r="I120" s="6">
        <v>135890.3682611704</v>
      </c>
      <c r="K120" s="5">
        <f t="shared" si="10"/>
        <v>0.77195180577469669</v>
      </c>
      <c r="M120" s="5">
        <f>Sheet3!J121</f>
        <v>0.86725306021517012</v>
      </c>
      <c r="N120" s="5">
        <f t="shared" si="11"/>
        <v>-0.14242446449604743</v>
      </c>
      <c r="O120" s="5">
        <f t="shared" si="18"/>
        <v>5.4789675460048259E-2</v>
      </c>
      <c r="P120" s="5">
        <f t="shared" si="19"/>
        <v>1.0563184216239172</v>
      </c>
      <c r="S120" s="5">
        <f t="shared" si="14"/>
        <v>0.88261716492808717</v>
      </c>
      <c r="T120" s="5">
        <f t="shared" si="15"/>
        <v>-0.12486373419611649</v>
      </c>
      <c r="U120" s="5">
        <f t="shared" si="16"/>
        <v>4.6499726835172728E-3</v>
      </c>
      <c r="V120" s="5">
        <f t="shared" si="17"/>
        <v>1.0046608005831363</v>
      </c>
    </row>
    <row r="121" spans="4:22" ht="14.4" x14ac:dyDescent="0.3">
      <c r="D121" s="6"/>
      <c r="E121" s="6" t="s">
        <v>507</v>
      </c>
      <c r="F121" s="6">
        <v>109326.76736814868</v>
      </c>
      <c r="I121" s="6">
        <v>136182.7985442552</v>
      </c>
      <c r="K121" s="5">
        <f t="shared" si="10"/>
        <v>0.80279424814890155</v>
      </c>
      <c r="M121" s="5">
        <f>Sheet3!J122</f>
        <v>0.90190315408559751</v>
      </c>
      <c r="N121" s="5">
        <f t="shared" si="11"/>
        <v>-0.10324813265992312</v>
      </c>
      <c r="O121" s="5">
        <f t="shared" si="18"/>
        <v>9.3966007296172563E-2</v>
      </c>
      <c r="P121" s="5">
        <f t="shared" si="19"/>
        <v>1.0985224035357819</v>
      </c>
      <c r="S121" s="5">
        <f t="shared" si="14"/>
        <v>0.91788111384839532</v>
      </c>
      <c r="T121" s="5">
        <f t="shared" si="15"/>
        <v>-8.5687402359992212E-2</v>
      </c>
      <c r="U121" s="5">
        <f t="shared" si="16"/>
        <v>4.3826304519641548E-2</v>
      </c>
      <c r="V121" s="5">
        <f t="shared" si="17"/>
        <v>1.0448008619390541</v>
      </c>
    </row>
    <row r="122" spans="4:22" ht="14.4" x14ac:dyDescent="0.3">
      <c r="D122" s="6"/>
      <c r="E122" s="6" t="s">
        <v>506</v>
      </c>
      <c r="F122" s="6">
        <v>121684.94559325487</v>
      </c>
      <c r="I122" s="6">
        <v>136475.22882734</v>
      </c>
      <c r="K122" s="5">
        <f t="shared" si="10"/>
        <v>0.89162660974324592</v>
      </c>
      <c r="M122" s="5">
        <f>Sheet3!J123</f>
        <v>1.0017023084661247</v>
      </c>
      <c r="N122" s="5">
        <f t="shared" si="11"/>
        <v>1.7008611813184782E-3</v>
      </c>
      <c r="O122" s="5">
        <f t="shared" si="18"/>
        <v>0.19891500113741417</v>
      </c>
      <c r="P122" s="5">
        <f t="shared" si="19"/>
        <v>1.2200782562282877</v>
      </c>
      <c r="S122" s="5">
        <f t="shared" si="14"/>
        <v>1.0194482927289255</v>
      </c>
      <c r="T122" s="5">
        <f t="shared" si="15"/>
        <v>1.9261591481249302E-2</v>
      </c>
      <c r="U122" s="5">
        <f t="shared" si="16"/>
        <v>0.14877529836088307</v>
      </c>
      <c r="V122" s="5">
        <f t="shared" si="17"/>
        <v>1.1604122133854062</v>
      </c>
    </row>
    <row r="123" spans="4:22" ht="14.4" x14ac:dyDescent="0.3">
      <c r="D123" s="6"/>
      <c r="E123" s="6" t="s">
        <v>509</v>
      </c>
      <c r="F123" s="6">
        <v>133065.96554009683</v>
      </c>
      <c r="I123" s="6">
        <v>136767.65911042481</v>
      </c>
      <c r="K123" s="5">
        <f t="shared" si="10"/>
        <v>0.97293443790436407</v>
      </c>
      <c r="M123" s="5">
        <f>Sheet3!J124</f>
        <v>1.0930479886817617</v>
      </c>
      <c r="N123" s="5">
        <f t="shared" si="11"/>
        <v>8.8970113703376472E-2</v>
      </c>
      <c r="O123" s="5">
        <f t="shared" si="18"/>
        <v>0.28618425365947214</v>
      </c>
      <c r="P123" s="5">
        <f t="shared" si="19"/>
        <v>1.331337736504558</v>
      </c>
      <c r="S123" s="5">
        <f t="shared" si="14"/>
        <v>1.1124122371632639</v>
      </c>
      <c r="T123" s="5">
        <f t="shared" si="15"/>
        <v>0.10653084400330719</v>
      </c>
      <c r="U123" s="5">
        <f t="shared" si="16"/>
        <v>0.23604455088294096</v>
      </c>
      <c r="V123" s="5">
        <f t="shared" si="17"/>
        <v>1.266230720606913</v>
      </c>
    </row>
    <row r="124" spans="4:22" ht="14.4" x14ac:dyDescent="0.3">
      <c r="D124" s="6">
        <v>1929</v>
      </c>
      <c r="E124" s="6" t="s">
        <v>508</v>
      </c>
      <c r="F124" s="6">
        <v>224009.67947848077</v>
      </c>
      <c r="I124" s="6">
        <v>137428.35435423616</v>
      </c>
      <c r="K124" s="5">
        <f t="shared" si="10"/>
        <v>1.630010637405088</v>
      </c>
      <c r="M124" s="5">
        <f>Sheet3!J125</f>
        <v>1.831243482945395</v>
      </c>
      <c r="N124" s="5">
        <f t="shared" si="11"/>
        <v>0.60499523497575836</v>
      </c>
      <c r="O124" s="5">
        <f t="shared" si="18"/>
        <v>0.80220937493185407</v>
      </c>
      <c r="P124" s="5">
        <f t="shared" si="19"/>
        <v>2.2304634186405008</v>
      </c>
      <c r="S124" s="5">
        <f t="shared" si="14"/>
        <v>1.8636854746978819</v>
      </c>
      <c r="T124" s="5">
        <f t="shared" si="15"/>
        <v>0.62255596527568902</v>
      </c>
      <c r="U124" s="5">
        <f t="shared" si="16"/>
        <v>0.75206967215532283</v>
      </c>
      <c r="V124" s="5">
        <f t="shared" si="17"/>
        <v>2.1213860498596708</v>
      </c>
    </row>
    <row r="125" spans="4:22" ht="14.4" x14ac:dyDescent="0.3">
      <c r="D125" s="6"/>
      <c r="E125" s="6" t="s">
        <v>507</v>
      </c>
      <c r="F125" s="6">
        <v>230352.06914519353</v>
      </c>
      <c r="I125" s="6">
        <v>138089.04959804751</v>
      </c>
      <c r="K125" s="5">
        <f t="shared" si="10"/>
        <v>1.6681414624527227</v>
      </c>
      <c r="M125" s="5">
        <f>Sheet3!J126</f>
        <v>1.8740817462459176</v>
      </c>
      <c r="N125" s="5">
        <f t="shared" si="11"/>
        <v>0.62811880412734689</v>
      </c>
      <c r="O125" s="5">
        <f t="shared" si="18"/>
        <v>0.8253329440834426</v>
      </c>
      <c r="P125" s="5">
        <f t="shared" si="19"/>
        <v>2.2826406305185318</v>
      </c>
      <c r="S125" s="5">
        <f t="shared" si="14"/>
        <v>1.907282653236946</v>
      </c>
      <c r="T125" s="5">
        <f t="shared" si="15"/>
        <v>0.64567953442727777</v>
      </c>
      <c r="U125" s="5">
        <f t="shared" si="16"/>
        <v>0.77519324130691158</v>
      </c>
      <c r="V125" s="5">
        <f t="shared" si="17"/>
        <v>2.1710116157728274</v>
      </c>
    </row>
    <row r="126" spans="4:22" ht="14.4" x14ac:dyDescent="0.3">
      <c r="D126" s="6"/>
      <c r="E126" s="6" t="s">
        <v>506</v>
      </c>
      <c r="F126" s="6">
        <v>275717.77301126416</v>
      </c>
      <c r="I126" s="6">
        <v>138749.74484185886</v>
      </c>
      <c r="K126" s="5">
        <f t="shared" si="10"/>
        <v>1.9871587751423667</v>
      </c>
      <c r="M126" s="5">
        <f>Sheet3!J127</f>
        <v>2.2324833182379167</v>
      </c>
      <c r="N126" s="5">
        <f t="shared" si="11"/>
        <v>0.80311456150674387</v>
      </c>
      <c r="O126" s="5">
        <f t="shared" si="18"/>
        <v>1.0003287014628395</v>
      </c>
      <c r="P126" s="5">
        <f t="shared" si="19"/>
        <v>2.7191754785364672</v>
      </c>
      <c r="S126" s="5">
        <f t="shared" si="14"/>
        <v>2.2720336052818593</v>
      </c>
      <c r="T126" s="5">
        <f t="shared" si="15"/>
        <v>0.82067529180667464</v>
      </c>
      <c r="U126" s="5">
        <f t="shared" si="16"/>
        <v>0.95018899868630835</v>
      </c>
      <c r="V126" s="5">
        <f t="shared" si="17"/>
        <v>2.5861984012289665</v>
      </c>
    </row>
    <row r="127" spans="4:22" ht="14.4" x14ac:dyDescent="0.3">
      <c r="D127" s="6"/>
      <c r="E127" s="6" t="s">
        <v>509</v>
      </c>
      <c r="F127" s="6">
        <v>188509.91509396335</v>
      </c>
      <c r="I127" s="6">
        <v>139410.44008567021</v>
      </c>
      <c r="K127" s="5">
        <f t="shared" si="10"/>
        <v>1.3521936734302011</v>
      </c>
      <c r="M127" s="5">
        <f>Sheet3!J128</f>
        <v>1.5191286457437203</v>
      </c>
      <c r="N127" s="5">
        <f t="shared" si="11"/>
        <v>0.41813691110307272</v>
      </c>
      <c r="O127" s="5">
        <f t="shared" si="18"/>
        <v>0.61535105105916843</v>
      </c>
      <c r="P127" s="5">
        <f t="shared" si="19"/>
        <v>1.8503060374529607</v>
      </c>
      <c r="S127" s="5">
        <f t="shared" si="14"/>
        <v>1.5460412652043047</v>
      </c>
      <c r="T127" s="5">
        <f t="shared" si="15"/>
        <v>0.43569764140300349</v>
      </c>
      <c r="U127" s="5">
        <f t="shared" si="16"/>
        <v>0.5652113482826373</v>
      </c>
      <c r="V127" s="5">
        <f t="shared" si="17"/>
        <v>1.7598196782874436</v>
      </c>
    </row>
    <row r="128" spans="4:22" ht="14.4" x14ac:dyDescent="0.3">
      <c r="D128" s="6">
        <v>1930</v>
      </c>
      <c r="E128" s="6" t="s">
        <v>508</v>
      </c>
      <c r="F128" s="6">
        <v>140354.47031302482</v>
      </c>
      <c r="I128" s="6">
        <v>135721.22499282999</v>
      </c>
      <c r="K128" s="5">
        <f t="shared" si="10"/>
        <v>1.034137956833499</v>
      </c>
      <c r="M128" s="5">
        <f>Sheet3!J129</f>
        <v>1.1618073836208818</v>
      </c>
      <c r="N128" s="5">
        <f t="shared" si="11"/>
        <v>0.14997688188479844</v>
      </c>
      <c r="O128" s="5">
        <f t="shared" si="18"/>
        <v>0.34719102184089412</v>
      </c>
      <c r="P128" s="5">
        <f t="shared" si="19"/>
        <v>1.4150870120803474</v>
      </c>
      <c r="S128" s="5">
        <f t="shared" si="14"/>
        <v>1.1823897616107186</v>
      </c>
      <c r="T128" s="5">
        <f t="shared" si="15"/>
        <v>0.16753761218472935</v>
      </c>
      <c r="U128" s="5">
        <f t="shared" si="16"/>
        <v>0.29705131906436311</v>
      </c>
      <c r="V128" s="5">
        <f t="shared" si="17"/>
        <v>1.345884367202302</v>
      </c>
    </row>
    <row r="129" spans="4:22" ht="14.4" x14ac:dyDescent="0.3">
      <c r="D129" s="6"/>
      <c r="E129" s="6" t="s">
        <v>507</v>
      </c>
      <c r="F129" s="6">
        <v>126166.59152616098</v>
      </c>
      <c r="I129" s="6">
        <v>132032.00989998976</v>
      </c>
      <c r="K129" s="5">
        <f t="shared" si="10"/>
        <v>0.95557578515791997</v>
      </c>
      <c r="M129" s="5">
        <f>Sheet3!J130</f>
        <v>1.0735463247139465</v>
      </c>
      <c r="N129" s="5">
        <f t="shared" si="11"/>
        <v>7.096749037624292E-2</v>
      </c>
      <c r="O129" s="5">
        <f t="shared" si="18"/>
        <v>0.26818163033233861</v>
      </c>
      <c r="P129" s="5">
        <f t="shared" si="19"/>
        <v>1.3075846154761794</v>
      </c>
      <c r="S129" s="5">
        <f t="shared" si="14"/>
        <v>1.0925650851008861</v>
      </c>
      <c r="T129" s="5">
        <f t="shared" si="15"/>
        <v>8.8528220676173983E-2</v>
      </c>
      <c r="U129" s="5">
        <f t="shared" si="16"/>
        <v>0.21804192755580776</v>
      </c>
      <c r="V129" s="5">
        <f t="shared" si="17"/>
        <v>1.2436392092783199</v>
      </c>
    </row>
    <row r="130" spans="4:22" ht="14.4" x14ac:dyDescent="0.3">
      <c r="D130" s="6"/>
      <c r="E130" s="6" t="s">
        <v>506</v>
      </c>
      <c r="F130" s="6">
        <v>121828.14925249189</v>
      </c>
      <c r="I130" s="6">
        <v>128342.79480714953</v>
      </c>
      <c r="K130" s="5">
        <f t="shared" si="10"/>
        <v>0.94924027044567105</v>
      </c>
      <c r="M130" s="5">
        <f>Sheet3!J131</f>
        <v>1.0664286594903747</v>
      </c>
      <c r="N130" s="5">
        <f t="shared" si="11"/>
        <v>6.4315364512209774E-2</v>
      </c>
      <c r="O130" s="5">
        <f t="shared" si="18"/>
        <v>0.26152950446830547</v>
      </c>
      <c r="P130" s="5">
        <f t="shared" si="19"/>
        <v>1.2989152648108206</v>
      </c>
      <c r="S130" s="5">
        <f t="shared" si="14"/>
        <v>1.0853213245554028</v>
      </c>
      <c r="T130" s="5">
        <f t="shared" si="15"/>
        <v>8.1876094812140657E-2</v>
      </c>
      <c r="U130" s="5">
        <f t="shared" si="16"/>
        <v>0.2113898016917744</v>
      </c>
      <c r="V130" s="5">
        <f t="shared" si="17"/>
        <v>1.2353938198183825</v>
      </c>
    </row>
    <row r="131" spans="4:22" ht="14.4" x14ac:dyDescent="0.3">
      <c r="D131" s="6"/>
      <c r="E131" s="6" t="s">
        <v>509</v>
      </c>
      <c r="F131" s="6">
        <v>90931.404952172714</v>
      </c>
      <c r="I131" s="6">
        <v>124653.57971430931</v>
      </c>
      <c r="K131" s="5">
        <f t="shared" si="10"/>
        <v>0.72947287322655574</v>
      </c>
      <c r="M131" s="5">
        <f>Sheet3!J132</f>
        <v>0.81952989411663613</v>
      </c>
      <c r="N131" s="5">
        <f t="shared" si="11"/>
        <v>-0.1990244029807989</v>
      </c>
      <c r="O131" s="5">
        <f t="shared" si="18"/>
        <v>-1.8102630247032181E-3</v>
      </c>
      <c r="P131" s="5">
        <f t="shared" si="19"/>
        <v>0.99819137451313233</v>
      </c>
      <c r="S131" s="5">
        <f t="shared" si="14"/>
        <v>0.83404854350076152</v>
      </c>
      <c r="T131" s="5">
        <f t="shared" si="15"/>
        <v>-0.18146367268086791</v>
      </c>
      <c r="U131" s="5">
        <f t="shared" si="16"/>
        <v>-5.1949965801234149E-2</v>
      </c>
      <c r="V131" s="5">
        <f t="shared" si="17"/>
        <v>0.94937636694041216</v>
      </c>
    </row>
    <row r="132" spans="4:22" ht="14.4" x14ac:dyDescent="0.3">
      <c r="D132" s="6">
        <v>1931</v>
      </c>
      <c r="E132" s="6" t="s">
        <v>508</v>
      </c>
      <c r="F132" s="6">
        <v>104573.58517346942</v>
      </c>
      <c r="I132" s="6">
        <v>121412.7790955399</v>
      </c>
      <c r="K132" s="5">
        <f t="shared" si="10"/>
        <v>0.86130624760001828</v>
      </c>
      <c r="M132" s="5">
        <f>Sheet3!J133</f>
        <v>0.96763874820389129</v>
      </c>
      <c r="N132" s="5">
        <f t="shared" si="11"/>
        <v>-3.2896455364017203E-2</v>
      </c>
      <c r="O132" s="5">
        <f t="shared" si="18"/>
        <v>0.16431768459207849</v>
      </c>
      <c r="P132" s="5">
        <f t="shared" si="19"/>
        <v>1.178588675087846</v>
      </c>
      <c r="S132" s="5">
        <f t="shared" si="14"/>
        <v>0.9847812683444277</v>
      </c>
      <c r="T132" s="5">
        <f t="shared" si="15"/>
        <v>-1.5335725064086465E-2</v>
      </c>
      <c r="U132" s="5">
        <f t="shared" si="16"/>
        <v>0.11417798181554729</v>
      </c>
      <c r="V132" s="5">
        <f t="shared" si="17"/>
        <v>1.1209516161344992</v>
      </c>
    </row>
    <row r="133" spans="4:22" ht="14.4" x14ac:dyDescent="0.3">
      <c r="D133" s="6"/>
      <c r="E133" s="6" t="s">
        <v>507</v>
      </c>
      <c r="F133" s="6">
        <v>82740.195456703979</v>
      </c>
      <c r="I133" s="6">
        <v>118171.97847677048</v>
      </c>
      <c r="K133" s="5">
        <f t="shared" si="10"/>
        <v>0.70016764145967592</v>
      </c>
      <c r="M133" s="5">
        <f>Sheet3!J134</f>
        <v>0.78660678707806153</v>
      </c>
      <c r="N133" s="5">
        <f t="shared" si="11"/>
        <v>-0.24002679064883042</v>
      </c>
      <c r="O133" s="5">
        <f t="shared" si="18"/>
        <v>-4.2812650692734738E-2</v>
      </c>
      <c r="P133" s="5">
        <f t="shared" si="19"/>
        <v>0.9580908709146625</v>
      </c>
      <c r="S133" s="5">
        <f t="shared" si="14"/>
        <v>0.80054217641132031</v>
      </c>
      <c r="T133" s="5">
        <f t="shared" si="15"/>
        <v>-0.22246606034889957</v>
      </c>
      <c r="U133" s="5">
        <f t="shared" si="16"/>
        <v>-9.2952353469265808E-2</v>
      </c>
      <c r="V133" s="5">
        <f t="shared" si="17"/>
        <v>0.91123691653956573</v>
      </c>
    </row>
    <row r="134" spans="4:22" ht="14.4" x14ac:dyDescent="0.3">
      <c r="D134" s="6"/>
      <c r="E134" s="6" t="s">
        <v>506</v>
      </c>
      <c r="F134" s="6">
        <v>70570.765122769153</v>
      </c>
      <c r="I134" s="6">
        <v>114931.17785800107</v>
      </c>
      <c r="K134" s="5">
        <f t="shared" si="10"/>
        <v>0.61402629328275249</v>
      </c>
      <c r="M134" s="5">
        <f>Sheet3!J135</f>
        <v>0.68983086498208912</v>
      </c>
      <c r="N134" s="5">
        <f t="shared" si="11"/>
        <v>-0.37130883465280101</v>
      </c>
      <c r="O134" s="5">
        <f t="shared" si="18"/>
        <v>-0.17409469469670533</v>
      </c>
      <c r="P134" s="5">
        <f t="shared" si="19"/>
        <v>0.84021732976595342</v>
      </c>
      <c r="S134" s="5">
        <f t="shared" si="14"/>
        <v>0.70205178887385067</v>
      </c>
      <c r="T134" s="5">
        <f t="shared" si="15"/>
        <v>-0.35374810435287019</v>
      </c>
      <c r="U134" s="5">
        <f t="shared" si="16"/>
        <v>-0.22423439747323642</v>
      </c>
      <c r="V134" s="5">
        <f t="shared" si="17"/>
        <v>0.79912779887788998</v>
      </c>
    </row>
    <row r="135" spans="4:22" ht="14.4" x14ac:dyDescent="0.3">
      <c r="D135" s="6"/>
      <c r="E135" s="6" t="s">
        <v>509</v>
      </c>
      <c r="F135" s="6">
        <v>50348.035303142147</v>
      </c>
      <c r="I135" s="6">
        <v>111690.37723923166</v>
      </c>
      <c r="K135" s="5">
        <f t="shared" si="10"/>
        <v>0.45078221192950912</v>
      </c>
      <c r="M135" s="5">
        <f>Sheet3!J136</f>
        <v>0.50643349735298282</v>
      </c>
      <c r="N135" s="5">
        <f t="shared" si="11"/>
        <v>-0.68036226232843433</v>
      </c>
      <c r="O135" s="5">
        <f t="shared" si="18"/>
        <v>-0.48314812237233862</v>
      </c>
      <c r="P135" s="5">
        <f t="shared" si="19"/>
        <v>0.61683844903200213</v>
      </c>
      <c r="S135" s="5">
        <f t="shared" si="14"/>
        <v>0.51540538530634383</v>
      </c>
      <c r="T135" s="5">
        <f t="shared" si="15"/>
        <v>-0.66280153202850356</v>
      </c>
      <c r="U135" s="5">
        <f t="shared" si="16"/>
        <v>-0.53328782514886974</v>
      </c>
      <c r="V135" s="5">
        <f t="shared" si="17"/>
        <v>0.58667291732188398</v>
      </c>
    </row>
    <row r="136" spans="4:22" ht="14.4" x14ac:dyDescent="0.3">
      <c r="D136" s="6">
        <v>1932</v>
      </c>
      <c r="E136" s="6" t="s">
        <v>508</v>
      </c>
      <c r="F136" s="6">
        <v>53195.889163146829</v>
      </c>
      <c r="I136" s="6">
        <v>109280.99987308111</v>
      </c>
      <c r="K136" s="5">
        <f t="shared" ref="K136:K199" si="20">F136/I136</f>
        <v>0.48678076907173712</v>
      </c>
      <c r="M136" s="5">
        <f>Sheet3!J137</f>
        <v>0.54687625376780469</v>
      </c>
      <c r="N136" s="5">
        <f t="shared" ref="N136:N199" si="21">LN(M136)</f>
        <v>-0.60353272926890045</v>
      </c>
      <c r="O136" s="5">
        <f t="shared" ref="O136:O167" si="22">N136-$N$508</f>
        <v>-0.40631858931280473</v>
      </c>
      <c r="P136" s="5">
        <f t="shared" ref="P136:P167" si="23">EXP(O136)</f>
        <v>0.66609792193789874</v>
      </c>
      <c r="S136" s="5">
        <f t="shared" ref="S136:S199" si="24">$S$219*K136/$K$219</f>
        <v>0.5565646185754326</v>
      </c>
      <c r="T136" s="5">
        <f t="shared" ref="T136:T199" si="25">LN(S136)</f>
        <v>-0.58597199896896968</v>
      </c>
      <c r="U136" s="5">
        <f t="shared" ref="U136:U199" si="26">T136-$T$508</f>
        <v>-0.45645829208933592</v>
      </c>
      <c r="V136" s="5">
        <f t="shared" ref="V136:V199" si="27">EXP(U136)</f>
        <v>0.63352343178120785</v>
      </c>
    </row>
    <row r="137" spans="4:22" ht="14.4" x14ac:dyDescent="0.3">
      <c r="D137" s="6"/>
      <c r="E137" s="6" t="s">
        <v>507</v>
      </c>
      <c r="F137" s="6">
        <v>30719.659964674378</v>
      </c>
      <c r="I137" s="6">
        <v>106871.62250693055</v>
      </c>
      <c r="K137" s="5">
        <f t="shared" si="20"/>
        <v>0.28744449877405231</v>
      </c>
      <c r="M137" s="5">
        <f>Sheet3!J138</f>
        <v>0.32293093861428185</v>
      </c>
      <c r="N137" s="5">
        <f t="shared" si="21"/>
        <v>-1.1303167909602823</v>
      </c>
      <c r="O137" s="5">
        <f t="shared" si="22"/>
        <v>-0.93310265100418655</v>
      </c>
      <c r="P137" s="5">
        <f t="shared" si="23"/>
        <v>0.39333144501783029</v>
      </c>
      <c r="S137" s="5">
        <f t="shared" si="24"/>
        <v>0.32865192708179952</v>
      </c>
      <c r="T137" s="5">
        <f t="shared" si="25"/>
        <v>-1.1127560606603513</v>
      </c>
      <c r="U137" s="5">
        <f t="shared" si="26"/>
        <v>-0.98324235378071756</v>
      </c>
      <c r="V137" s="5">
        <f t="shared" si="27"/>
        <v>0.37409617815680435</v>
      </c>
    </row>
    <row r="138" spans="4:22" ht="14.4" x14ac:dyDescent="0.3">
      <c r="D138" s="6"/>
      <c r="E138" s="6" t="s">
        <v>506</v>
      </c>
      <c r="F138" s="6">
        <v>53195.889163146829</v>
      </c>
      <c r="I138" s="6">
        <v>104462.24514078</v>
      </c>
      <c r="K138" s="5">
        <f t="shared" si="20"/>
        <v>0.50923555291633493</v>
      </c>
      <c r="M138" s="5">
        <f>Sheet3!J139</f>
        <v>0.57210319133051213</v>
      </c>
      <c r="N138" s="5">
        <f t="shared" si="21"/>
        <v>-0.55843589944928818</v>
      </c>
      <c r="O138" s="5">
        <f t="shared" si="22"/>
        <v>-0.36122175949319246</v>
      </c>
      <c r="P138" s="5">
        <f t="shared" si="23"/>
        <v>0.69682445389390335</v>
      </c>
      <c r="S138" s="5">
        <f t="shared" si="24"/>
        <v>0.58223847218615443</v>
      </c>
      <c r="T138" s="5">
        <f t="shared" si="25"/>
        <v>-0.54087516914935718</v>
      </c>
      <c r="U138" s="5">
        <f t="shared" si="26"/>
        <v>-0.41136146226972342</v>
      </c>
      <c r="V138" s="5">
        <f t="shared" si="27"/>
        <v>0.66274733014568565</v>
      </c>
    </row>
    <row r="139" spans="4:22" ht="14.4" x14ac:dyDescent="0.3">
      <c r="D139" s="6"/>
      <c r="E139" s="6" t="s">
        <v>509</v>
      </c>
      <c r="F139" s="6">
        <v>43922.02955116966</v>
      </c>
      <c r="I139" s="6">
        <v>102052.86777462944</v>
      </c>
      <c r="K139" s="5">
        <f t="shared" si="20"/>
        <v>0.43038505932205434</v>
      </c>
      <c r="M139" s="5">
        <f>Sheet3!J140</f>
        <v>0.48351821574322146</v>
      </c>
      <c r="N139" s="5">
        <f t="shared" si="21"/>
        <v>-0.72666629004516181</v>
      </c>
      <c r="O139" s="5">
        <f t="shared" si="22"/>
        <v>-0.5294521500890661</v>
      </c>
      <c r="P139" s="5">
        <f t="shared" si="23"/>
        <v>0.58892752520650982</v>
      </c>
      <c r="S139" s="5">
        <f t="shared" si="24"/>
        <v>0.49208414054426913</v>
      </c>
      <c r="T139" s="5">
        <f t="shared" si="25"/>
        <v>-0.70910555974523104</v>
      </c>
      <c r="U139" s="5">
        <f t="shared" si="26"/>
        <v>-0.57959185286559722</v>
      </c>
      <c r="V139" s="5">
        <f t="shared" si="27"/>
        <v>0.56012693412069592</v>
      </c>
    </row>
    <row r="140" spans="4:22" ht="14.4" x14ac:dyDescent="0.3">
      <c r="D140" s="6">
        <v>1933</v>
      </c>
      <c r="E140" s="6" t="s">
        <v>508</v>
      </c>
      <c r="F140" s="6">
        <v>37300.054985772571</v>
      </c>
      <c r="I140" s="6">
        <v>101014.84758543818</v>
      </c>
      <c r="K140" s="5">
        <f t="shared" si="20"/>
        <v>0.3692531927469796</v>
      </c>
      <c r="M140" s="5">
        <f>Sheet3!J141</f>
        <v>0.41483931899435805</v>
      </c>
      <c r="N140" s="5">
        <f t="shared" si="21"/>
        <v>-0.87986401687231153</v>
      </c>
      <c r="O140" s="5">
        <f t="shared" si="22"/>
        <v>-0.68264987691621581</v>
      </c>
      <c r="P140" s="5">
        <f t="shared" si="23"/>
        <v>0.50527629681576514</v>
      </c>
      <c r="S140" s="5">
        <f t="shared" si="24"/>
        <v>0.42218854037904036</v>
      </c>
      <c r="T140" s="5">
        <f t="shared" si="25"/>
        <v>-0.86230328657238065</v>
      </c>
      <c r="U140" s="5">
        <f t="shared" si="26"/>
        <v>-0.73278957969274683</v>
      </c>
      <c r="V140" s="5">
        <f t="shared" si="27"/>
        <v>0.48056653986419062</v>
      </c>
    </row>
    <row r="141" spans="4:22" ht="14.4" x14ac:dyDescent="0.3">
      <c r="D141" s="6"/>
      <c r="E141" s="6" t="s">
        <v>507</v>
      </c>
      <c r="F141" s="6">
        <v>62206.672761184105</v>
      </c>
      <c r="I141" s="6">
        <v>99976.827396246925</v>
      </c>
      <c r="K141" s="5">
        <f t="shared" si="20"/>
        <v>0.62221091008054241</v>
      </c>
      <c r="M141" s="5">
        <f>Sheet3!J142</f>
        <v>0.69902591305565165</v>
      </c>
      <c r="N141" s="5">
        <f t="shared" si="21"/>
        <v>-0.35806746582508764</v>
      </c>
      <c r="O141" s="5">
        <f t="shared" si="22"/>
        <v>-0.16085332586899195</v>
      </c>
      <c r="P141" s="5">
        <f t="shared" si="23"/>
        <v>0.85141694278941371</v>
      </c>
      <c r="S141" s="5">
        <f t="shared" si="24"/>
        <v>0.71140973482338898</v>
      </c>
      <c r="T141" s="5">
        <f t="shared" si="25"/>
        <v>-0.34050673552515676</v>
      </c>
      <c r="U141" s="5">
        <f t="shared" si="26"/>
        <v>-0.210993028645523</v>
      </c>
      <c r="V141" s="5">
        <f t="shared" si="27"/>
        <v>0.80977971212302025</v>
      </c>
    </row>
    <row r="142" spans="4:22" ht="14.4" x14ac:dyDescent="0.3">
      <c r="D142" s="6"/>
      <c r="E142" s="6" t="s">
        <v>506</v>
      </c>
      <c r="F142" s="6">
        <v>63344.234630734143</v>
      </c>
      <c r="I142" s="6">
        <v>98938.807207055666</v>
      </c>
      <c r="K142" s="5">
        <f t="shared" si="20"/>
        <v>0.64023648979484415</v>
      </c>
      <c r="M142" s="5">
        <f>Sheet3!J143</f>
        <v>0.71927683941198339</v>
      </c>
      <c r="N142" s="5">
        <f t="shared" si="21"/>
        <v>-0.32950896141495195</v>
      </c>
      <c r="O142" s="5">
        <f t="shared" si="22"/>
        <v>-0.13229482145885627</v>
      </c>
      <c r="P142" s="5">
        <f t="shared" si="23"/>
        <v>0.87608266903065091</v>
      </c>
      <c r="S142" s="5">
        <f t="shared" si="24"/>
        <v>0.73201942307673273</v>
      </c>
      <c r="T142" s="5">
        <f t="shared" si="25"/>
        <v>-0.31194823111502107</v>
      </c>
      <c r="U142" s="5">
        <f t="shared" si="26"/>
        <v>-0.18243452423538731</v>
      </c>
      <c r="V142" s="5">
        <f t="shared" si="27"/>
        <v>0.83323919911595701</v>
      </c>
    </row>
    <row r="143" spans="4:22" ht="14.4" x14ac:dyDescent="0.3">
      <c r="D143" s="6"/>
      <c r="E143" s="6" t="s">
        <v>509</v>
      </c>
      <c r="F143" s="6">
        <v>59692.062312705057</v>
      </c>
      <c r="I143" s="6">
        <v>97900.787017864408</v>
      </c>
      <c r="K143" s="5">
        <f t="shared" si="20"/>
        <v>0.60971994333214885</v>
      </c>
      <c r="M143" s="5">
        <f>Sheet3!J144</f>
        <v>0.68499287490928851</v>
      </c>
      <c r="N143" s="5">
        <f t="shared" si="21"/>
        <v>-0.37834684236628824</v>
      </c>
      <c r="O143" s="5">
        <f t="shared" si="22"/>
        <v>-0.18113270241019255</v>
      </c>
      <c r="P143" s="5">
        <f t="shared" si="23"/>
        <v>0.83432463445938976</v>
      </c>
      <c r="S143" s="5">
        <f t="shared" si="24"/>
        <v>0.69712808980849827</v>
      </c>
      <c r="T143" s="5">
        <f t="shared" si="25"/>
        <v>-0.3607861120663573</v>
      </c>
      <c r="U143" s="5">
        <f t="shared" si="26"/>
        <v>-0.23127240518672354</v>
      </c>
      <c r="V143" s="5">
        <f t="shared" si="27"/>
        <v>0.79352327673466783</v>
      </c>
    </row>
    <row r="144" spans="4:22" ht="14.4" x14ac:dyDescent="0.3">
      <c r="D144" s="6">
        <v>1934</v>
      </c>
      <c r="E144" s="6" t="s">
        <v>508</v>
      </c>
      <c r="F144" s="6">
        <v>64740.725795685459</v>
      </c>
      <c r="I144" s="6">
        <v>97832.735000429879</v>
      </c>
      <c r="K144" s="5">
        <f t="shared" si="20"/>
        <v>0.66174911490924782</v>
      </c>
      <c r="M144" s="5">
        <f>Sheet3!J145</f>
        <v>0.74344530410649245</v>
      </c>
      <c r="N144" s="5">
        <f t="shared" si="21"/>
        <v>-0.29646008121302286</v>
      </c>
      <c r="O144" s="5">
        <f t="shared" si="22"/>
        <v>-9.9245941256927178E-2</v>
      </c>
      <c r="P144" s="5">
        <f t="shared" si="23"/>
        <v>0.90551997591411471</v>
      </c>
      <c r="S144" s="5">
        <f t="shared" si="24"/>
        <v>0.75661605209760896</v>
      </c>
      <c r="T144" s="5">
        <f t="shared" si="25"/>
        <v>-0.27889935091309193</v>
      </c>
      <c r="U144" s="5">
        <f t="shared" si="26"/>
        <v>-0.14938564403345816</v>
      </c>
      <c r="V144" s="5">
        <f t="shared" si="27"/>
        <v>0.86123691996899909</v>
      </c>
    </row>
    <row r="145" spans="4:22" ht="14.4" x14ac:dyDescent="0.3">
      <c r="D145" s="6"/>
      <c r="E145" s="6" t="s">
        <v>507</v>
      </c>
      <c r="F145" s="6">
        <v>59918.325363977041</v>
      </c>
      <c r="I145" s="6">
        <v>97764.682982995349</v>
      </c>
      <c r="K145" s="5">
        <f t="shared" si="20"/>
        <v>0.61288313464279232</v>
      </c>
      <c r="M145" s="5">
        <f>Sheet3!J146</f>
        <v>0.68854657777477835</v>
      </c>
      <c r="N145" s="5">
        <f t="shared" si="21"/>
        <v>-0.37317231201265655</v>
      </c>
      <c r="O145" s="5">
        <f t="shared" si="22"/>
        <v>-0.17595817205656086</v>
      </c>
      <c r="P145" s="5">
        <f t="shared" si="23"/>
        <v>0.83865306173627163</v>
      </c>
      <c r="S145" s="5">
        <f t="shared" si="24"/>
        <v>0.70074474945724852</v>
      </c>
      <c r="T145" s="5">
        <f t="shared" si="25"/>
        <v>-0.35561158171272578</v>
      </c>
      <c r="U145" s="5">
        <f t="shared" si="26"/>
        <v>-0.22609787483309202</v>
      </c>
      <c r="V145" s="5">
        <f t="shared" si="27"/>
        <v>0.79764002896035813</v>
      </c>
    </row>
    <row r="146" spans="4:22" ht="14.4" x14ac:dyDescent="0.3">
      <c r="D146" s="6"/>
      <c r="E146" s="6" t="s">
        <v>506</v>
      </c>
      <c r="F146" s="6">
        <v>53528.644791963401</v>
      </c>
      <c r="I146" s="6">
        <v>97696.63096556082</v>
      </c>
      <c r="K146" s="5">
        <f t="shared" si="20"/>
        <v>0.54790676262759619</v>
      </c>
      <c r="M146" s="5">
        <f>Sheet3!J147</f>
        <v>0.61554855244428919</v>
      </c>
      <c r="N146" s="5">
        <f t="shared" si="21"/>
        <v>-0.48524145353730341</v>
      </c>
      <c r="O146" s="5">
        <f t="shared" si="22"/>
        <v>-0.2880273135812077</v>
      </c>
      <c r="P146" s="5">
        <f t="shared" si="23"/>
        <v>0.74974111384457565</v>
      </c>
      <c r="S146" s="5">
        <f t="shared" si="24"/>
        <v>0.62645350377797726</v>
      </c>
      <c r="T146" s="5">
        <f t="shared" si="25"/>
        <v>-0.46768072323737259</v>
      </c>
      <c r="U146" s="5">
        <f t="shared" si="26"/>
        <v>-0.33816701635773883</v>
      </c>
      <c r="V146" s="5">
        <f t="shared" si="27"/>
        <v>0.71307618256548733</v>
      </c>
    </row>
    <row r="147" spans="4:22" ht="14.4" x14ac:dyDescent="0.3">
      <c r="D147" s="6"/>
      <c r="E147" s="6" t="s">
        <v>509</v>
      </c>
      <c r="F147" s="6">
        <v>55819.284997024894</v>
      </c>
      <c r="I147" s="6">
        <v>97628.578948126291</v>
      </c>
      <c r="K147" s="5">
        <f t="shared" si="20"/>
        <v>0.57175148505115247</v>
      </c>
      <c r="M147" s="5">
        <f>Sheet3!J148</f>
        <v>0.64233702335285514</v>
      </c>
      <c r="N147" s="5">
        <f t="shared" si="21"/>
        <v>-0.44264215454113803</v>
      </c>
      <c r="O147" s="5">
        <f t="shared" si="22"/>
        <v>-0.24542801458504235</v>
      </c>
      <c r="P147" s="5">
        <f t="shared" si="23"/>
        <v>0.78236960096785424</v>
      </c>
      <c r="S147" s="5">
        <f t="shared" si="24"/>
        <v>0.65371655458832656</v>
      </c>
      <c r="T147" s="5">
        <f t="shared" si="25"/>
        <v>-0.42508142424120715</v>
      </c>
      <c r="U147" s="5">
        <f t="shared" si="26"/>
        <v>-0.29556771736157339</v>
      </c>
      <c r="V147" s="5">
        <f t="shared" si="27"/>
        <v>0.74410902391714617</v>
      </c>
    </row>
    <row r="148" spans="4:22" ht="14.4" x14ac:dyDescent="0.3">
      <c r="D148" s="6">
        <v>1935</v>
      </c>
      <c r="E148" s="6" t="s">
        <v>508</v>
      </c>
      <c r="F148" s="6">
        <v>49954.9459545676</v>
      </c>
      <c r="I148" s="6">
        <v>97994.305986932377</v>
      </c>
      <c r="K148" s="5">
        <f t="shared" si="20"/>
        <v>0.50977396545090214</v>
      </c>
      <c r="M148" s="5">
        <f>Sheet3!J149</f>
        <v>0.57270807354565645</v>
      </c>
      <c r="N148" s="5">
        <f t="shared" si="21"/>
        <v>-0.55737916234337093</v>
      </c>
      <c r="O148" s="5">
        <f t="shared" si="22"/>
        <v>-0.36016502238727521</v>
      </c>
      <c r="P148" s="5">
        <f t="shared" si="23"/>
        <v>0.69756120335733118</v>
      </c>
      <c r="S148" s="5">
        <f t="shared" si="24"/>
        <v>0.58285407038965176</v>
      </c>
      <c r="T148" s="5">
        <f t="shared" si="25"/>
        <v>-0.53981843204344016</v>
      </c>
      <c r="U148" s="5">
        <f t="shared" si="26"/>
        <v>-0.41030472516380639</v>
      </c>
      <c r="V148" s="5">
        <f t="shared" si="27"/>
        <v>0.66344805001443374</v>
      </c>
    </row>
    <row r="149" spans="4:22" ht="14.4" x14ac:dyDescent="0.3">
      <c r="D149" s="6"/>
      <c r="E149" s="6" t="s">
        <v>507</v>
      </c>
      <c r="F149" s="6">
        <v>60112.253633795968</v>
      </c>
      <c r="I149" s="6">
        <v>98360.033025738463</v>
      </c>
      <c r="K149" s="5">
        <f t="shared" si="20"/>
        <v>0.61114511437858132</v>
      </c>
      <c r="M149" s="5">
        <f>Sheet3!J150</f>
        <v>0.68659399034434898</v>
      </c>
      <c r="N149" s="5">
        <f t="shared" si="21"/>
        <v>-0.37601215077234051</v>
      </c>
      <c r="O149" s="5">
        <f t="shared" si="22"/>
        <v>-0.17879801081624483</v>
      </c>
      <c r="P149" s="5">
        <f t="shared" si="23"/>
        <v>0.83627480080274186</v>
      </c>
      <c r="S149" s="5">
        <f t="shared" si="24"/>
        <v>0.6987575703267509</v>
      </c>
      <c r="T149" s="5">
        <f t="shared" si="25"/>
        <v>-0.35845142047240974</v>
      </c>
      <c r="U149" s="5">
        <f t="shared" si="26"/>
        <v>-0.22893771359277598</v>
      </c>
      <c r="V149" s="5">
        <f t="shared" si="27"/>
        <v>0.79537807320481768</v>
      </c>
    </row>
    <row r="150" spans="4:22" ht="14.4" x14ac:dyDescent="0.3">
      <c r="D150" s="6"/>
      <c r="E150" s="6" t="s">
        <v>506</v>
      </c>
      <c r="F150" s="6">
        <v>68962.773190550521</v>
      </c>
      <c r="I150" s="6">
        <v>98725.760064544549</v>
      </c>
      <c r="K150" s="5">
        <f t="shared" si="20"/>
        <v>0.69852866309121653</v>
      </c>
      <c r="M150" s="5">
        <f>Sheet3!J151</f>
        <v>0.78476546875347208</v>
      </c>
      <c r="N150" s="5">
        <f t="shared" si="21"/>
        <v>-0.24237037175830106</v>
      </c>
      <c r="O150" s="5">
        <f t="shared" si="22"/>
        <v>-4.5156231802205377E-2</v>
      </c>
      <c r="P150" s="5">
        <f t="shared" si="23"/>
        <v>0.95584813629017473</v>
      </c>
      <c r="S150" s="5">
        <f t="shared" si="24"/>
        <v>0.79866823761083217</v>
      </c>
      <c r="T150" s="5">
        <f t="shared" si="25"/>
        <v>-0.22480964145837024</v>
      </c>
      <c r="U150" s="5">
        <f t="shared" si="26"/>
        <v>-9.5295934578736474E-2</v>
      </c>
      <c r="V150" s="5">
        <f t="shared" si="27"/>
        <v>0.90910385938822913</v>
      </c>
    </row>
    <row r="151" spans="4:22" ht="14.4" x14ac:dyDescent="0.3">
      <c r="D151" s="6"/>
      <c r="E151" s="6" t="s">
        <v>509</v>
      </c>
      <c r="F151" s="6">
        <v>77456.895986630378</v>
      </c>
      <c r="I151" s="6">
        <v>99091.487103350635</v>
      </c>
      <c r="K151" s="5">
        <f t="shared" si="20"/>
        <v>0.78167053750888038</v>
      </c>
      <c r="M151" s="5">
        <f>Sheet3!J152</f>
        <v>0.87817161727382287</v>
      </c>
      <c r="N151" s="5">
        <f t="shared" si="21"/>
        <v>-0.12991324058219089</v>
      </c>
      <c r="O151" s="5">
        <f t="shared" si="22"/>
        <v>6.7300899373904793E-2</v>
      </c>
      <c r="P151" s="5">
        <f t="shared" si="23"/>
        <v>1.0696172769265957</v>
      </c>
      <c r="S151" s="5">
        <f t="shared" si="24"/>
        <v>0.89372915324880031</v>
      </c>
      <c r="T151" s="5">
        <f t="shared" si="25"/>
        <v>-0.11235251028225987</v>
      </c>
      <c r="U151" s="5">
        <f t="shared" si="26"/>
        <v>1.716119659737389E-2</v>
      </c>
      <c r="V151" s="5">
        <f t="shared" si="27"/>
        <v>1.0173092959058709</v>
      </c>
    </row>
    <row r="152" spans="4:22" ht="14.4" x14ac:dyDescent="0.3">
      <c r="D152" s="6">
        <v>1936</v>
      </c>
      <c r="E152" s="6" t="s">
        <v>508</v>
      </c>
      <c r="F152" s="6">
        <v>91202.302060510818</v>
      </c>
      <c r="I152" s="6">
        <v>101052.96428186118</v>
      </c>
      <c r="K152" s="5">
        <f t="shared" si="20"/>
        <v>0.9025198093756609</v>
      </c>
      <c r="M152" s="5">
        <f>Sheet3!J153</f>
        <v>1.0139403272725784</v>
      </c>
      <c r="N152" s="5">
        <f t="shared" si="21"/>
        <v>1.3844054593719275E-2</v>
      </c>
      <c r="O152" s="5">
        <f t="shared" si="22"/>
        <v>0.21105819454981495</v>
      </c>
      <c r="P152" s="5">
        <f t="shared" si="23"/>
        <v>1.2349842223210792</v>
      </c>
      <c r="S152" s="5">
        <f t="shared" si="24"/>
        <v>1.031903118152786</v>
      </c>
      <c r="T152" s="5">
        <f t="shared" si="25"/>
        <v>3.1404784893650096E-2</v>
      </c>
      <c r="U152" s="5">
        <f t="shared" si="26"/>
        <v>0.16091849177328385</v>
      </c>
      <c r="V152" s="5">
        <f t="shared" si="27"/>
        <v>1.1745892262270707</v>
      </c>
    </row>
    <row r="153" spans="4:22" ht="14.4" x14ac:dyDescent="0.3">
      <c r="D153" s="6"/>
      <c r="E153" s="6" t="s">
        <v>507</v>
      </c>
      <c r="F153" s="6">
        <v>90158.937905040642</v>
      </c>
      <c r="I153" s="6">
        <v>103014.44146037172</v>
      </c>
      <c r="K153" s="5">
        <f t="shared" si="20"/>
        <v>0.87520678292201959</v>
      </c>
      <c r="M153" s="5">
        <f>Sheet3!J154</f>
        <v>0.98325537311033417</v>
      </c>
      <c r="N153" s="5">
        <f t="shared" si="21"/>
        <v>-1.688640304204304E-2</v>
      </c>
      <c r="O153" s="5">
        <f t="shared" si="22"/>
        <v>0.18032773691405266</v>
      </c>
      <c r="P153" s="5">
        <f t="shared" si="23"/>
        <v>1.1976097997503221</v>
      </c>
      <c r="S153" s="5">
        <f t="shared" si="24"/>
        <v>1.0006745546676266</v>
      </c>
      <c r="T153" s="5">
        <f t="shared" si="25"/>
        <v>6.7432725788787117E-4</v>
      </c>
      <c r="U153" s="5">
        <f t="shared" si="26"/>
        <v>0.13018803413752164</v>
      </c>
      <c r="V153" s="5">
        <f t="shared" si="27"/>
        <v>1.1390425420714121</v>
      </c>
    </row>
    <row r="154" spans="4:22" ht="14.4" x14ac:dyDescent="0.3">
      <c r="D154" s="6"/>
      <c r="E154" s="6" t="s">
        <v>506</v>
      </c>
      <c r="F154" s="6">
        <v>98505.851148802074</v>
      </c>
      <c r="I154" s="6">
        <v>104975.91863888226</v>
      </c>
      <c r="K154" s="5">
        <f t="shared" si="20"/>
        <v>0.93836617412858991</v>
      </c>
      <c r="M154" s="5">
        <f>Sheet3!J155</f>
        <v>1.05421210239767</v>
      </c>
      <c r="N154" s="5">
        <f t="shared" si="21"/>
        <v>5.2793665545402553E-2</v>
      </c>
      <c r="O154" s="5">
        <f t="shared" si="22"/>
        <v>0.25000780550149826</v>
      </c>
      <c r="P154" s="5">
        <f t="shared" si="23"/>
        <v>1.2840354391891706</v>
      </c>
      <c r="S154" s="5">
        <f t="shared" si="24"/>
        <v>1.0728883410572876</v>
      </c>
      <c r="T154" s="5">
        <f t="shared" si="25"/>
        <v>7.0354395845333442E-2</v>
      </c>
      <c r="U154" s="5">
        <f t="shared" si="26"/>
        <v>0.19986810272496719</v>
      </c>
      <c r="V154" s="5">
        <f t="shared" si="27"/>
        <v>1.2212416690884893</v>
      </c>
    </row>
    <row r="155" spans="4:22" ht="14.4" x14ac:dyDescent="0.3">
      <c r="D155" s="6"/>
      <c r="E155" s="6" t="s">
        <v>509</v>
      </c>
      <c r="F155" s="6">
        <v>104704.66171953664</v>
      </c>
      <c r="I155" s="6">
        <v>106937.3958173928</v>
      </c>
      <c r="K155" s="5">
        <f t="shared" si="20"/>
        <v>0.97912111024595372</v>
      </c>
      <c r="M155" s="5">
        <f>Sheet3!J156</f>
        <v>1.0999984362105524</v>
      </c>
      <c r="N155" s="5">
        <f t="shared" si="21"/>
        <v>9.5308758176543787E-2</v>
      </c>
      <c r="O155" s="5">
        <f t="shared" si="22"/>
        <v>0.29252289813263949</v>
      </c>
      <c r="P155" s="5">
        <f t="shared" si="23"/>
        <v>1.3398034152089611</v>
      </c>
      <c r="S155" s="5">
        <f t="shared" si="24"/>
        <v>1.1194858176143039</v>
      </c>
      <c r="T155" s="5">
        <f t="shared" si="25"/>
        <v>0.11286948847647447</v>
      </c>
      <c r="U155" s="5">
        <f t="shared" si="26"/>
        <v>0.24238319535610825</v>
      </c>
      <c r="V155" s="5">
        <f t="shared" si="27"/>
        <v>1.274282398368596</v>
      </c>
    </row>
    <row r="156" spans="4:22" ht="14.4" x14ac:dyDescent="0.3">
      <c r="D156" s="6">
        <v>1937</v>
      </c>
      <c r="E156" s="6" t="s">
        <v>508</v>
      </c>
      <c r="F156" s="6">
        <v>108661.22330817007</v>
      </c>
      <c r="I156" s="6">
        <v>109567.89530437201</v>
      </c>
      <c r="K156" s="5">
        <f t="shared" si="20"/>
        <v>0.99172502133327223</v>
      </c>
      <c r="M156" s="5">
        <f>Sheet3!J157</f>
        <v>1.1141583622310467</v>
      </c>
      <c r="N156" s="5">
        <f t="shared" si="21"/>
        <v>0.10809928780312719</v>
      </c>
      <c r="O156" s="5">
        <f t="shared" si="22"/>
        <v>0.30531342775922288</v>
      </c>
      <c r="P156" s="5">
        <f t="shared" si="23"/>
        <v>1.3570502735833425</v>
      </c>
      <c r="S156" s="5">
        <f t="shared" si="24"/>
        <v>1.1338965984268843</v>
      </c>
      <c r="T156" s="5">
        <f t="shared" si="25"/>
        <v>0.12566001810305816</v>
      </c>
      <c r="U156" s="5">
        <f t="shared" si="26"/>
        <v>0.25517372498269192</v>
      </c>
      <c r="V156" s="5">
        <f t="shared" si="27"/>
        <v>1.2906858257700726</v>
      </c>
    </row>
    <row r="157" spans="4:22" ht="14.4" x14ac:dyDescent="0.3">
      <c r="D157" s="6"/>
      <c r="E157" s="6" t="s">
        <v>507</v>
      </c>
      <c r="F157" s="6">
        <v>93944.805557754575</v>
      </c>
      <c r="I157" s="6">
        <v>112198.39479135122</v>
      </c>
      <c r="K157" s="5">
        <f t="shared" si="20"/>
        <v>0.83730971135958066</v>
      </c>
      <c r="M157" s="5">
        <f>Sheet3!J158</f>
        <v>0.94067972131464306</v>
      </c>
      <c r="N157" s="5">
        <f t="shared" si="21"/>
        <v>-6.1152557253018436E-2</v>
      </c>
      <c r="O157" s="5">
        <f t="shared" si="22"/>
        <v>0.13606158270307725</v>
      </c>
      <c r="P157" s="5">
        <f t="shared" si="23"/>
        <v>1.1457524499552394</v>
      </c>
      <c r="S157" s="5">
        <f t="shared" si="24"/>
        <v>0.9573446400132406</v>
      </c>
      <c r="T157" s="5">
        <f t="shared" si="25"/>
        <v>-4.3591826953087588E-2</v>
      </c>
      <c r="U157" s="5">
        <f t="shared" si="26"/>
        <v>8.592187992654618E-2</v>
      </c>
      <c r="V157" s="5">
        <f t="shared" si="27"/>
        <v>1.0897211958800299</v>
      </c>
    </row>
    <row r="158" spans="4:22" ht="14.4" x14ac:dyDescent="0.3">
      <c r="D158" s="6"/>
      <c r="E158" s="6" t="s">
        <v>506</v>
      </c>
      <c r="F158" s="6">
        <v>86316.295132028972</v>
      </c>
      <c r="I158" s="6">
        <v>114828.89427833044</v>
      </c>
      <c r="K158" s="5">
        <f t="shared" si="20"/>
        <v>0.75169490810221862</v>
      </c>
      <c r="M158" s="5">
        <f>Sheet3!J159</f>
        <v>0.84449534870325549</v>
      </c>
      <c r="N158" s="5">
        <f t="shared" si="21"/>
        <v>-0.16901605050166377</v>
      </c>
      <c r="O158" s="5">
        <f t="shared" si="22"/>
        <v>2.8198089454431918E-2</v>
      </c>
      <c r="P158" s="5">
        <f t="shared" si="23"/>
        <v>1.0285994189396559</v>
      </c>
      <c r="S158" s="5">
        <f t="shared" si="24"/>
        <v>0.85945628174836808</v>
      </c>
      <c r="T158" s="5">
        <f t="shared" si="25"/>
        <v>-0.15145532020173288</v>
      </c>
      <c r="U158" s="5">
        <f t="shared" si="26"/>
        <v>-2.1941613322099124E-2</v>
      </c>
      <c r="V158" s="5">
        <f t="shared" si="27"/>
        <v>0.97829735291616859</v>
      </c>
    </row>
    <row r="159" spans="4:22" ht="14.4" x14ac:dyDescent="0.3">
      <c r="D159" s="6"/>
      <c r="E159" s="6" t="s">
        <v>509</v>
      </c>
      <c r="F159" s="6">
        <v>66193.846371256732</v>
      </c>
      <c r="I159" s="6">
        <v>117459.39376530965</v>
      </c>
      <c r="K159" s="5">
        <f t="shared" si="20"/>
        <v>0.56354663726185827</v>
      </c>
      <c r="M159" s="5">
        <f>Sheet3!J160</f>
        <v>0.63311924667219299</v>
      </c>
      <c r="N159" s="5">
        <f t="shared" si="21"/>
        <v>-0.4570964912114861</v>
      </c>
      <c r="O159" s="5">
        <f t="shared" si="22"/>
        <v>-0.25988235125539039</v>
      </c>
      <c r="P159" s="5">
        <f t="shared" si="23"/>
        <v>0.7711423043910246</v>
      </c>
      <c r="S159" s="5">
        <f t="shared" si="24"/>
        <v>0.64433547737562957</v>
      </c>
      <c r="T159" s="5">
        <f t="shared" si="25"/>
        <v>-0.43953576091155516</v>
      </c>
      <c r="U159" s="5">
        <f t="shared" si="26"/>
        <v>-0.3100220540319214</v>
      </c>
      <c r="V159" s="5">
        <f t="shared" si="27"/>
        <v>0.73343078094006986</v>
      </c>
    </row>
    <row r="160" spans="4:22" ht="14.4" x14ac:dyDescent="0.3">
      <c r="D160" s="6">
        <v>1938</v>
      </c>
      <c r="E160" s="6" t="s">
        <v>508</v>
      </c>
      <c r="F160" s="6">
        <v>62462.847808145903</v>
      </c>
      <c r="I160" s="6">
        <v>117337.06542734144</v>
      </c>
      <c r="K160" s="5">
        <f t="shared" si="20"/>
        <v>0.53233688417770031</v>
      </c>
      <c r="M160" s="5">
        <f>Sheet3!J161</f>
        <v>0.59805649577463815</v>
      </c>
      <c r="N160" s="5">
        <f t="shared" si="21"/>
        <v>-0.51407005495441493</v>
      </c>
      <c r="O160" s="5">
        <f t="shared" si="22"/>
        <v>-0.31685591499831922</v>
      </c>
      <c r="P160" s="5">
        <f t="shared" si="23"/>
        <v>0.72843570422439219</v>
      </c>
      <c r="S160" s="5">
        <f t="shared" si="24"/>
        <v>0.60865156086791317</v>
      </c>
      <c r="T160" s="5">
        <f t="shared" si="25"/>
        <v>-0.49650932465448411</v>
      </c>
      <c r="U160" s="5">
        <f t="shared" si="26"/>
        <v>-0.36699561777485035</v>
      </c>
      <c r="V160" s="5">
        <f t="shared" si="27"/>
        <v>0.69281268109889449</v>
      </c>
    </row>
    <row r="161" spans="4:22" ht="14.4" x14ac:dyDescent="0.3">
      <c r="D161" s="6"/>
      <c r="E161" s="6" t="s">
        <v>507</v>
      </c>
      <c r="F161" s="6">
        <v>61857.000593711906</v>
      </c>
      <c r="I161" s="6">
        <v>117214.73708937323</v>
      </c>
      <c r="K161" s="5">
        <f t="shared" si="20"/>
        <v>0.52772374984339665</v>
      </c>
      <c r="M161" s="5">
        <f>Sheet3!J162</f>
        <v>0.59287384727420023</v>
      </c>
      <c r="N161" s="5">
        <f t="shared" si="21"/>
        <v>-0.52277363908448893</v>
      </c>
      <c r="O161" s="5">
        <f t="shared" si="22"/>
        <v>-0.32555949912839321</v>
      </c>
      <c r="P161" s="5">
        <f t="shared" si="23"/>
        <v>0.7221232132861003</v>
      </c>
      <c r="S161" s="5">
        <f t="shared" si="24"/>
        <v>0.60337709746603096</v>
      </c>
      <c r="T161" s="5">
        <f t="shared" si="25"/>
        <v>-0.50521290878455805</v>
      </c>
      <c r="U161" s="5">
        <f t="shared" si="26"/>
        <v>-0.37569920190492428</v>
      </c>
      <c r="V161" s="5">
        <f t="shared" si="27"/>
        <v>0.68680889278098523</v>
      </c>
    </row>
    <row r="162" spans="4:22" ht="14.4" x14ac:dyDescent="0.3">
      <c r="D162" s="6"/>
      <c r="E162" s="6" t="s">
        <v>506</v>
      </c>
      <c r="F162" s="6">
        <v>71187.04769599557</v>
      </c>
      <c r="I162" s="6">
        <v>117092.40875140502</v>
      </c>
      <c r="K162" s="5">
        <f t="shared" si="20"/>
        <v>0.60795613016323213</v>
      </c>
      <c r="M162" s="5">
        <f>Sheet3!J163</f>
        <v>0.68301131031296547</v>
      </c>
      <c r="N162" s="5">
        <f t="shared" si="21"/>
        <v>-0.38124385979301828</v>
      </c>
      <c r="O162" s="5">
        <f t="shared" si="22"/>
        <v>-0.1840297198369226</v>
      </c>
      <c r="P162" s="5">
        <f t="shared" si="23"/>
        <v>0.83191107919765972</v>
      </c>
      <c r="S162" s="5">
        <f t="shared" si="24"/>
        <v>0.69511142015766447</v>
      </c>
      <c r="T162" s="5">
        <f t="shared" si="25"/>
        <v>-0.36368312949308762</v>
      </c>
      <c r="U162" s="5">
        <f t="shared" si="26"/>
        <v>-0.23416942261345386</v>
      </c>
      <c r="V162" s="5">
        <f t="shared" si="27"/>
        <v>0.79122775266553935</v>
      </c>
    </row>
    <row r="163" spans="4:22" ht="14.4" x14ac:dyDescent="0.3">
      <c r="D163" s="6"/>
      <c r="E163" s="6" t="s">
        <v>509</v>
      </c>
      <c r="F163" s="6">
        <v>76882.011511675213</v>
      </c>
      <c r="I163" s="6">
        <v>116970.08041343681</v>
      </c>
      <c r="K163" s="5">
        <f t="shared" si="20"/>
        <v>0.65727929090868165</v>
      </c>
      <c r="M163" s="5">
        <f>Sheet3!J164</f>
        <v>0.73842365830669554</v>
      </c>
      <c r="N163" s="5">
        <f t="shared" si="21"/>
        <v>-0.30323755634644967</v>
      </c>
      <c r="O163" s="5">
        <f t="shared" si="22"/>
        <v>-0.10602341639035398</v>
      </c>
      <c r="P163" s="5">
        <f t="shared" si="23"/>
        <v>0.89940358704385837</v>
      </c>
      <c r="S163" s="5">
        <f t="shared" si="24"/>
        <v>0.75150544369227201</v>
      </c>
      <c r="T163" s="5">
        <f t="shared" si="25"/>
        <v>-0.28567682604651878</v>
      </c>
      <c r="U163" s="5">
        <f t="shared" si="26"/>
        <v>-0.15616311916688502</v>
      </c>
      <c r="V163" s="5">
        <f t="shared" si="27"/>
        <v>0.85541964365034617</v>
      </c>
    </row>
    <row r="164" spans="4:22" ht="14.4" x14ac:dyDescent="0.3">
      <c r="D164" s="6">
        <v>1939</v>
      </c>
      <c r="E164" s="6" t="s">
        <v>508</v>
      </c>
      <c r="F164" s="6">
        <v>75735.94302592543</v>
      </c>
      <c r="I164" s="6">
        <v>117626.88067578996</v>
      </c>
      <c r="K164" s="5">
        <f t="shared" si="20"/>
        <v>0.64386594790924734</v>
      </c>
      <c r="M164" s="5">
        <f>Sheet3!J165</f>
        <v>0.72335437201582276</v>
      </c>
      <c r="N164" s="5">
        <f t="shared" si="21"/>
        <v>-0.32385603580256284</v>
      </c>
      <c r="O164" s="5">
        <f t="shared" si="22"/>
        <v>-0.12664189584646715</v>
      </c>
      <c r="P164" s="5">
        <f t="shared" si="23"/>
        <v>0.88104912346223163</v>
      </c>
      <c r="S164" s="5">
        <f t="shared" si="24"/>
        <v>0.73616919254057245</v>
      </c>
      <c r="T164" s="5">
        <f t="shared" si="25"/>
        <v>-0.30629530550263206</v>
      </c>
      <c r="U164" s="5">
        <f t="shared" si="26"/>
        <v>-0.1767815986229983</v>
      </c>
      <c r="V164" s="5">
        <f t="shared" si="27"/>
        <v>0.83796277676370912</v>
      </c>
    </row>
    <row r="165" spans="4:22" ht="14.4" x14ac:dyDescent="0.3">
      <c r="D165" s="6"/>
      <c r="E165" s="6" t="s">
        <v>507</v>
      </c>
      <c r="F165" s="6">
        <v>69867.782791471152</v>
      </c>
      <c r="I165" s="6">
        <v>118283.68093814311</v>
      </c>
      <c r="K165" s="5">
        <f t="shared" si="20"/>
        <v>0.59067981514718648</v>
      </c>
      <c r="M165" s="5">
        <f>Sheet3!J166</f>
        <v>0.66360214907410964</v>
      </c>
      <c r="N165" s="5">
        <f t="shared" si="21"/>
        <v>-0.41007248216278891</v>
      </c>
      <c r="O165" s="5">
        <f t="shared" si="22"/>
        <v>-0.21285834220669322</v>
      </c>
      <c r="P165" s="5">
        <f t="shared" si="23"/>
        <v>0.80827062694052321</v>
      </c>
      <c r="S165" s="5">
        <f t="shared" si="24"/>
        <v>0.67535840958653937</v>
      </c>
      <c r="T165" s="5">
        <f t="shared" si="25"/>
        <v>-0.39251175186285792</v>
      </c>
      <c r="U165" s="5">
        <f t="shared" si="26"/>
        <v>-0.26299804498322416</v>
      </c>
      <c r="V165" s="5">
        <f t="shared" si="27"/>
        <v>0.7687434002159349</v>
      </c>
    </row>
    <row r="166" spans="4:22" ht="14.4" x14ac:dyDescent="0.3">
      <c r="D166" s="6"/>
      <c r="E166" s="6" t="s">
        <v>506</v>
      </c>
      <c r="F166" s="6">
        <v>78058.756452063564</v>
      </c>
      <c r="I166" s="6">
        <v>118940.48120049626</v>
      </c>
      <c r="K166" s="5">
        <f t="shared" si="20"/>
        <v>0.65628418234226782</v>
      </c>
      <c r="M166" s="5">
        <f>Sheet3!J167</f>
        <v>0.73730569868407025</v>
      </c>
      <c r="N166" s="5">
        <f t="shared" si="21"/>
        <v>-0.3047526848911199</v>
      </c>
      <c r="O166" s="5">
        <f t="shared" si="22"/>
        <v>-0.10753854493502421</v>
      </c>
      <c r="P166" s="5">
        <f t="shared" si="23"/>
        <v>0.89804190681673091</v>
      </c>
      <c r="S166" s="5">
        <f t="shared" si="24"/>
        <v>0.7503676784909814</v>
      </c>
      <c r="T166" s="5">
        <f t="shared" si="25"/>
        <v>-0.28719195459118907</v>
      </c>
      <c r="U166" s="5">
        <f t="shared" si="26"/>
        <v>-0.15767824771155531</v>
      </c>
      <c r="V166" s="5">
        <f t="shared" si="27"/>
        <v>0.85412455429175949</v>
      </c>
    </row>
    <row r="167" spans="4:22" ht="14.4" x14ac:dyDescent="0.3">
      <c r="D167" s="6"/>
      <c r="E167" s="6" t="s">
        <v>509</v>
      </c>
      <c r="F167" s="6">
        <v>75613.689687707621</v>
      </c>
      <c r="I167" s="6">
        <v>119597.28146284941</v>
      </c>
      <c r="K167" s="5">
        <f t="shared" si="20"/>
        <v>0.63223585655829106</v>
      </c>
      <c r="M167" s="5">
        <f>Sheet3!J168</f>
        <v>0.71028848857692506</v>
      </c>
      <c r="N167" s="5">
        <f t="shared" si="21"/>
        <v>-0.34208406953384995</v>
      </c>
      <c r="O167" s="5">
        <f t="shared" si="22"/>
        <v>-0.14486992957775427</v>
      </c>
      <c r="P167" s="5">
        <f t="shared" si="23"/>
        <v>0.86513481424333516</v>
      </c>
      <c r="S167" s="5">
        <f t="shared" si="24"/>
        <v>0.72287183617810591</v>
      </c>
      <c r="T167" s="5">
        <f t="shared" si="25"/>
        <v>-0.32452333923391924</v>
      </c>
      <c r="U167" s="5">
        <f t="shared" si="26"/>
        <v>-0.19500963235428548</v>
      </c>
      <c r="V167" s="5">
        <f t="shared" si="27"/>
        <v>0.82282673225924574</v>
      </c>
    </row>
    <row r="168" spans="4:22" ht="14.4" x14ac:dyDescent="0.3">
      <c r="D168" s="6">
        <v>1940</v>
      </c>
      <c r="E168" s="6" t="s">
        <v>508</v>
      </c>
      <c r="F168" s="6">
        <v>74058.275636581879</v>
      </c>
      <c r="I168" s="6">
        <v>122406.19341135549</v>
      </c>
      <c r="K168" s="5">
        <f t="shared" si="20"/>
        <v>0.6050206576370144</v>
      </c>
      <c r="M168" s="5">
        <f>Sheet3!J169</f>
        <v>0.67971343923798933</v>
      </c>
      <c r="N168" s="5">
        <f t="shared" si="21"/>
        <v>-0.38608398251665837</v>
      </c>
      <c r="O168" s="5">
        <f t="shared" ref="O168:O198" si="28">N168-$N$508</f>
        <v>-0.18886984256056269</v>
      </c>
      <c r="P168" s="5">
        <f t="shared" ref="P168:P198" si="29">EXP(O168)</f>
        <v>0.82789425627889868</v>
      </c>
      <c r="S168" s="5">
        <f t="shared" si="24"/>
        <v>0.69175512457103205</v>
      </c>
      <c r="T168" s="5">
        <f t="shared" si="25"/>
        <v>-0.36852325221672749</v>
      </c>
      <c r="U168" s="5">
        <f t="shared" si="26"/>
        <v>-0.23900954533709373</v>
      </c>
      <c r="V168" s="5">
        <f t="shared" si="27"/>
        <v>0.78740736626807495</v>
      </c>
    </row>
    <row r="169" spans="4:22" ht="14.4" x14ac:dyDescent="0.3">
      <c r="D169" s="6"/>
      <c r="E169" s="6" t="s">
        <v>507</v>
      </c>
      <c r="F169" s="6">
        <v>58941.853942859816</v>
      </c>
      <c r="I169" s="6">
        <v>125215.10535986157</v>
      </c>
      <c r="K169" s="5">
        <f t="shared" si="20"/>
        <v>0.47072478814328395</v>
      </c>
      <c r="M169" s="5">
        <f>Sheet3!J170</f>
        <v>0.52883808287320666</v>
      </c>
      <c r="N169" s="5">
        <f t="shared" si="21"/>
        <v>-0.63707297550147757</v>
      </c>
      <c r="O169" s="5">
        <f t="shared" si="28"/>
        <v>-0.43985883554538185</v>
      </c>
      <c r="P169" s="5">
        <f t="shared" si="29"/>
        <v>0.64412734255056647</v>
      </c>
      <c r="S169" s="5">
        <f t="shared" si="24"/>
        <v>0.53820688657558435</v>
      </c>
      <c r="T169" s="5">
        <f t="shared" si="25"/>
        <v>-0.61951224520154657</v>
      </c>
      <c r="U169" s="5">
        <f t="shared" si="26"/>
        <v>-0.48999853832191281</v>
      </c>
      <c r="V169" s="5">
        <f t="shared" si="27"/>
        <v>0.61262728964764657</v>
      </c>
    </row>
    <row r="170" spans="4:22" ht="14.4" x14ac:dyDescent="0.3">
      <c r="D170" s="6"/>
      <c r="E170" s="6" t="s">
        <v>506</v>
      </c>
      <c r="F170" s="6">
        <v>64793.372017849004</v>
      </c>
      <c r="I170" s="6">
        <v>128024.01730836765</v>
      </c>
      <c r="K170" s="5">
        <f t="shared" si="20"/>
        <v>0.50610325609282458</v>
      </c>
      <c r="M170" s="5">
        <f>Sheet3!J171</f>
        <v>0.56858419702883367</v>
      </c>
      <c r="N170" s="5">
        <f t="shared" si="21"/>
        <v>-0.56460587292523523</v>
      </c>
      <c r="O170" s="5">
        <f t="shared" si="28"/>
        <v>-0.36739173296913952</v>
      </c>
      <c r="P170" s="5">
        <f t="shared" si="29"/>
        <v>0.69253830181560416</v>
      </c>
      <c r="S170" s="5">
        <f t="shared" si="24"/>
        <v>0.57865713599210855</v>
      </c>
      <c r="T170" s="5">
        <f t="shared" si="25"/>
        <v>-0.54704514262530446</v>
      </c>
      <c r="U170" s="5">
        <f t="shared" si="26"/>
        <v>-0.4175314357456707</v>
      </c>
      <c r="V170" s="5">
        <f t="shared" si="27"/>
        <v>0.65867078571528059</v>
      </c>
    </row>
    <row r="171" spans="4:22" ht="14.4" x14ac:dyDescent="0.3">
      <c r="D171" s="6"/>
      <c r="E171" s="6" t="s">
        <v>509</v>
      </c>
      <c r="F171" s="6">
        <v>64183.838885037621</v>
      </c>
      <c r="I171" s="6">
        <v>130832.92925687373</v>
      </c>
      <c r="K171" s="5">
        <f t="shared" si="20"/>
        <v>0.49057862764060611</v>
      </c>
      <c r="M171" s="5">
        <f>Sheet3!J172</f>
        <v>0.55114297669205592</v>
      </c>
      <c r="N171" s="5">
        <f t="shared" si="21"/>
        <v>-0.59576101766034495</v>
      </c>
      <c r="O171" s="5">
        <f t="shared" si="28"/>
        <v>-0.39854687770424924</v>
      </c>
      <c r="P171" s="5">
        <f t="shared" si="29"/>
        <v>0.67129481109471933</v>
      </c>
      <c r="S171" s="5">
        <f t="shared" si="24"/>
        <v>0.56090693002256886</v>
      </c>
      <c r="T171" s="5">
        <f t="shared" si="25"/>
        <v>-0.57820028736041429</v>
      </c>
      <c r="U171" s="5">
        <f t="shared" si="26"/>
        <v>-0.44868658048078053</v>
      </c>
      <c r="V171" s="5">
        <f t="shared" si="27"/>
        <v>0.63846617509984316</v>
      </c>
    </row>
    <row r="172" spans="4:22" ht="14.4" x14ac:dyDescent="0.3">
      <c r="D172" s="6">
        <v>1941</v>
      </c>
      <c r="E172" s="6" t="s">
        <v>508</v>
      </c>
      <c r="F172" s="6">
        <v>62586.316616861608</v>
      </c>
      <c r="I172" s="6">
        <v>137050.92860929162</v>
      </c>
      <c r="K172" s="5">
        <f t="shared" si="20"/>
        <v>0.45666466657284988</v>
      </c>
      <c r="M172" s="5">
        <f>Sheet3!J173</f>
        <v>0.51304217000955421</v>
      </c>
      <c r="N172" s="5">
        <f t="shared" si="21"/>
        <v>-0.66739723444215926</v>
      </c>
      <c r="O172" s="5">
        <f t="shared" si="28"/>
        <v>-0.47018309448606355</v>
      </c>
      <c r="P172" s="5">
        <f t="shared" si="29"/>
        <v>0.62488784428912181</v>
      </c>
      <c r="S172" s="5">
        <f t="shared" si="24"/>
        <v>0.5221311360608395</v>
      </c>
      <c r="T172" s="5">
        <f t="shared" si="25"/>
        <v>-0.64983650414222838</v>
      </c>
      <c r="U172" s="5">
        <f t="shared" si="26"/>
        <v>-0.52032279726259456</v>
      </c>
      <c r="V172" s="5">
        <f t="shared" si="27"/>
        <v>0.59432866933536854</v>
      </c>
    </row>
    <row r="173" spans="4:22" ht="14.4" x14ac:dyDescent="0.3">
      <c r="D173" s="6"/>
      <c r="E173" s="6" t="s">
        <v>507</v>
      </c>
      <c r="F173" s="6">
        <v>61391.201023172791</v>
      </c>
      <c r="I173" s="6">
        <v>143268.9279617095</v>
      </c>
      <c r="K173" s="5">
        <f t="shared" si="20"/>
        <v>0.42850324837762727</v>
      </c>
      <c r="M173" s="5">
        <f>Sheet3!J174</f>
        <v>0.48140408596453277</v>
      </c>
      <c r="N173" s="5">
        <f t="shared" si="21"/>
        <v>-0.73104826599878092</v>
      </c>
      <c r="O173" s="5">
        <f t="shared" si="28"/>
        <v>-0.53383412604268521</v>
      </c>
      <c r="P173" s="5">
        <f t="shared" si="29"/>
        <v>0.58635250491153557</v>
      </c>
      <c r="S173" s="5">
        <f t="shared" si="24"/>
        <v>0.48993255720930423</v>
      </c>
      <c r="T173" s="5">
        <f t="shared" si="25"/>
        <v>-0.71348753569885015</v>
      </c>
      <c r="U173" s="5">
        <f t="shared" si="26"/>
        <v>-0.58397382881921645</v>
      </c>
      <c r="V173" s="5">
        <f t="shared" si="27"/>
        <v>0.55767784121640895</v>
      </c>
    </row>
    <row r="174" spans="4:22" ht="14.4" x14ac:dyDescent="0.3">
      <c r="D174" s="6"/>
      <c r="E174" s="6" t="s">
        <v>506</v>
      </c>
      <c r="F174" s="6">
        <v>64410.44041775506</v>
      </c>
      <c r="I174" s="6">
        <v>149486.92731412739</v>
      </c>
      <c r="K174" s="5">
        <f t="shared" si="20"/>
        <v>0.43087674337171217</v>
      </c>
      <c r="M174" s="5">
        <f>Sheet3!J175</f>
        <v>0.48407060061172602</v>
      </c>
      <c r="N174" s="5">
        <f t="shared" si="21"/>
        <v>-0.72552451387086636</v>
      </c>
      <c r="O174" s="5">
        <f t="shared" si="28"/>
        <v>-0.52831037391477065</v>
      </c>
      <c r="P174" s="5">
        <f t="shared" si="29"/>
        <v>0.58960033264783829</v>
      </c>
      <c r="S174" s="5">
        <f t="shared" si="24"/>
        <v>0.49264631136724407</v>
      </c>
      <c r="T174" s="5">
        <f t="shared" si="25"/>
        <v>-0.70796378357093559</v>
      </c>
      <c r="U174" s="5">
        <f t="shared" si="26"/>
        <v>-0.57845007669130188</v>
      </c>
      <c r="V174" s="5">
        <f t="shared" si="27"/>
        <v>0.56076683895318391</v>
      </c>
    </row>
    <row r="175" spans="4:22" ht="14.4" x14ac:dyDescent="0.3">
      <c r="D175" s="6"/>
      <c r="E175" s="6" t="s">
        <v>509</v>
      </c>
      <c r="F175" s="6">
        <v>55101.118951126402</v>
      </c>
      <c r="I175" s="6">
        <v>155704.92666654527</v>
      </c>
      <c r="K175" s="5">
        <f t="shared" si="20"/>
        <v>0.35388166662914861</v>
      </c>
      <c r="M175" s="5">
        <f>Sheet3!J176</f>
        <v>0.39757010222960426</v>
      </c>
      <c r="N175" s="5">
        <f t="shared" si="21"/>
        <v>-0.92238400262663578</v>
      </c>
      <c r="O175" s="5">
        <f t="shared" si="28"/>
        <v>-0.72516986267054007</v>
      </c>
      <c r="P175" s="5">
        <f t="shared" si="29"/>
        <v>0.48424230727746348</v>
      </c>
      <c r="S175" s="5">
        <f t="shared" si="24"/>
        <v>0.40461338516695733</v>
      </c>
      <c r="T175" s="5">
        <f t="shared" si="25"/>
        <v>-0.9048232723267049</v>
      </c>
      <c r="U175" s="5">
        <f t="shared" si="26"/>
        <v>-0.77530956544707119</v>
      </c>
      <c r="V175" s="5">
        <f t="shared" si="27"/>
        <v>0.4605611850995539</v>
      </c>
    </row>
    <row r="176" spans="4:22" ht="14.4" x14ac:dyDescent="0.3">
      <c r="D176" s="6">
        <v>1942</v>
      </c>
      <c r="E176" s="6" t="s">
        <v>508</v>
      </c>
      <c r="F176" s="6">
        <v>55263.025528955499</v>
      </c>
      <c r="I176" s="6">
        <v>159853.84473809428</v>
      </c>
      <c r="K176" s="5">
        <f t="shared" si="20"/>
        <v>0.3457097051340795</v>
      </c>
      <c r="M176" s="5">
        <f>Sheet3!J177</f>
        <v>0.38838927181824606</v>
      </c>
      <c r="N176" s="5">
        <f t="shared" si="21"/>
        <v>-0.94574716442367157</v>
      </c>
      <c r="O176" s="5">
        <f t="shared" si="28"/>
        <v>-0.74853302446757586</v>
      </c>
      <c r="P176" s="5">
        <f t="shared" si="29"/>
        <v>0.47306001143532872</v>
      </c>
      <c r="S176" s="5">
        <f t="shared" si="24"/>
        <v>0.3952699087572597</v>
      </c>
      <c r="T176" s="5">
        <f t="shared" si="25"/>
        <v>-0.92818643412374069</v>
      </c>
      <c r="U176" s="5">
        <f t="shared" si="26"/>
        <v>-0.79867272724410698</v>
      </c>
      <c r="V176" s="5">
        <f t="shared" si="27"/>
        <v>0.44992574216574094</v>
      </c>
    </row>
    <row r="177" spans="4:22" ht="14.4" x14ac:dyDescent="0.3">
      <c r="D177" s="6"/>
      <c r="E177" s="6" t="s">
        <v>507</v>
      </c>
      <c r="F177" s="6">
        <v>56276.406192689406</v>
      </c>
      <c r="I177" s="6">
        <v>164002.76280964329</v>
      </c>
      <c r="K177" s="5">
        <f t="shared" si="20"/>
        <v>0.34314303752314823</v>
      </c>
      <c r="M177" s="5">
        <f>Sheet3!J178</f>
        <v>0.38550573644274239</v>
      </c>
      <c r="N177" s="5">
        <f t="shared" si="21"/>
        <v>-0.9531992055635462</v>
      </c>
      <c r="O177" s="5">
        <f t="shared" si="28"/>
        <v>-0.75598506560745049</v>
      </c>
      <c r="P177" s="5">
        <f t="shared" si="29"/>
        <v>0.4695478514023701</v>
      </c>
      <c r="S177" s="5">
        <f t="shared" si="24"/>
        <v>0.39233528916944815</v>
      </c>
      <c r="T177" s="5">
        <f t="shared" si="25"/>
        <v>-0.93563847526361543</v>
      </c>
      <c r="U177" s="5">
        <f t="shared" si="26"/>
        <v>-0.80612476838398162</v>
      </c>
      <c r="V177" s="5">
        <f t="shared" si="27"/>
        <v>0.44658533889504554</v>
      </c>
    </row>
    <row r="178" spans="4:22" ht="14.4" x14ac:dyDescent="0.3">
      <c r="D178" s="6"/>
      <c r="E178" s="6" t="s">
        <v>506</v>
      </c>
      <c r="F178" s="6">
        <v>58640.961074735176</v>
      </c>
      <c r="I178" s="6">
        <v>168151.6808811923</v>
      </c>
      <c r="K178" s="5">
        <f t="shared" si="20"/>
        <v>0.34873847687652909</v>
      </c>
      <c r="M178" s="5">
        <f>Sheet3!J179</f>
        <v>0.39179196035745684</v>
      </c>
      <c r="N178" s="5">
        <f t="shared" si="21"/>
        <v>-0.93702429344369786</v>
      </c>
      <c r="O178" s="5">
        <f t="shared" si="28"/>
        <v>-0.73981015348760215</v>
      </c>
      <c r="P178" s="5">
        <f t="shared" si="29"/>
        <v>0.47720450253245456</v>
      </c>
      <c r="S178" s="5">
        <f t="shared" si="24"/>
        <v>0.39873287873613339</v>
      </c>
      <c r="T178" s="5">
        <f t="shared" si="25"/>
        <v>-0.91946356314376709</v>
      </c>
      <c r="U178" s="5">
        <f t="shared" si="26"/>
        <v>-0.78994985626413339</v>
      </c>
      <c r="V178" s="5">
        <f t="shared" si="27"/>
        <v>0.45386755332647682</v>
      </c>
    </row>
    <row r="179" spans="4:22" ht="14.4" x14ac:dyDescent="0.3">
      <c r="D179" s="6"/>
      <c r="E179" s="6" t="s">
        <v>509</v>
      </c>
      <c r="F179" s="6">
        <v>64315.892791645027</v>
      </c>
      <c r="I179" s="6">
        <v>172300.5989527413</v>
      </c>
      <c r="K179" s="5">
        <f t="shared" si="20"/>
        <v>0.37327724443538135</v>
      </c>
      <c r="M179" s="5">
        <f>Sheet3!J180</f>
        <v>0.41936015969338092</v>
      </c>
      <c r="N179" s="5">
        <f t="shared" si="21"/>
        <v>-0.86902515860450724</v>
      </c>
      <c r="O179" s="5">
        <f t="shared" si="28"/>
        <v>-0.67181101864841153</v>
      </c>
      <c r="P179" s="5">
        <f t="shared" si="29"/>
        <v>0.51078270265124315</v>
      </c>
      <c r="S179" s="5">
        <f t="shared" si="24"/>
        <v>0.42678947150734686</v>
      </c>
      <c r="T179" s="5">
        <f t="shared" si="25"/>
        <v>-0.85146442830457636</v>
      </c>
      <c r="U179" s="5">
        <f t="shared" si="26"/>
        <v>-0.72195072142494254</v>
      </c>
      <c r="V179" s="5">
        <f t="shared" si="27"/>
        <v>0.48580366342632858</v>
      </c>
    </row>
    <row r="180" spans="4:22" ht="14.4" x14ac:dyDescent="0.3">
      <c r="D180" s="6">
        <v>1943</v>
      </c>
      <c r="E180" s="6" t="s">
        <v>508</v>
      </c>
      <c r="F180" s="6">
        <v>75082.983670343456</v>
      </c>
      <c r="I180" s="6">
        <v>173925.99043699342</v>
      </c>
      <c r="K180" s="5">
        <f t="shared" si="20"/>
        <v>0.43169501856333015</v>
      </c>
      <c r="M180" s="5">
        <f>Sheet3!J181</f>
        <v>0.48498989590803881</v>
      </c>
      <c r="N180" s="5">
        <f t="shared" si="21"/>
        <v>-0.72362722144096892</v>
      </c>
      <c r="O180" s="5">
        <f t="shared" si="28"/>
        <v>-0.5264130814848732</v>
      </c>
      <c r="P180" s="5">
        <f t="shared" si="29"/>
        <v>0.59072003876472012</v>
      </c>
      <c r="S180" s="5">
        <f t="shared" si="24"/>
        <v>0.4935818927394931</v>
      </c>
      <c r="T180" s="5">
        <f t="shared" si="25"/>
        <v>-0.70606649114103814</v>
      </c>
      <c r="U180" s="5">
        <f t="shared" si="26"/>
        <v>-0.57655278426140444</v>
      </c>
      <c r="V180" s="5">
        <f t="shared" si="27"/>
        <v>0.56183178757168384</v>
      </c>
    </row>
    <row r="181" spans="4:22" ht="14.4" x14ac:dyDescent="0.3">
      <c r="D181" s="6"/>
      <c r="E181" s="6" t="s">
        <v>507</v>
      </c>
      <c r="F181" s="6">
        <v>82069.02460805382</v>
      </c>
      <c r="I181" s="6">
        <v>175551.38192124554</v>
      </c>
      <c r="K181" s="5">
        <f t="shared" si="20"/>
        <v>0.46749289985578679</v>
      </c>
      <c r="M181" s="5">
        <f>Sheet3!J182</f>
        <v>0.52520720205054627</v>
      </c>
      <c r="N181" s="5">
        <f t="shared" si="21"/>
        <v>-0.64396242367998868</v>
      </c>
      <c r="O181" s="5">
        <f t="shared" si="28"/>
        <v>-0.44674828372389297</v>
      </c>
      <c r="P181" s="5">
        <f t="shared" si="29"/>
        <v>0.63970491214859637</v>
      </c>
      <c r="S181" s="5">
        <f t="shared" si="24"/>
        <v>0.53451168169836749</v>
      </c>
      <c r="T181" s="5">
        <f t="shared" si="25"/>
        <v>-0.62640169338005791</v>
      </c>
      <c r="U181" s="5">
        <f t="shared" si="26"/>
        <v>-0.49688798650042415</v>
      </c>
      <c r="V181" s="5">
        <f t="shared" si="27"/>
        <v>0.60842113137452269</v>
      </c>
    </row>
    <row r="182" spans="4:22" ht="14.4" x14ac:dyDescent="0.3">
      <c r="D182" s="6"/>
      <c r="E182" s="6" t="s">
        <v>506</v>
      </c>
      <c r="F182" s="6">
        <v>81322.942566162426</v>
      </c>
      <c r="I182" s="6">
        <v>177176.77340549766</v>
      </c>
      <c r="K182" s="5">
        <f t="shared" si="20"/>
        <v>0.45899324726972951</v>
      </c>
      <c r="M182" s="5">
        <f>Sheet3!J183</f>
        <v>0.51565822546822393</v>
      </c>
      <c r="N182" s="5">
        <f t="shared" si="21"/>
        <v>-0.6623110866974764</v>
      </c>
      <c r="O182" s="5">
        <f t="shared" si="28"/>
        <v>-0.46509694674138069</v>
      </c>
      <c r="P182" s="5">
        <f t="shared" si="29"/>
        <v>0.62807421248976791</v>
      </c>
      <c r="S182" s="5">
        <f t="shared" si="24"/>
        <v>0.52479353710402854</v>
      </c>
      <c r="T182" s="5">
        <f t="shared" si="25"/>
        <v>-0.64475035639754541</v>
      </c>
      <c r="U182" s="5">
        <f t="shared" si="26"/>
        <v>-0.5152366495179117</v>
      </c>
      <c r="V182" s="5">
        <f t="shared" si="27"/>
        <v>0.5973592131201606</v>
      </c>
    </row>
    <row r="183" spans="4:22" ht="14.4" x14ac:dyDescent="0.3">
      <c r="D183" s="6"/>
      <c r="E183" s="6" t="s">
        <v>509</v>
      </c>
      <c r="F183" s="6">
        <v>77863.834917393207</v>
      </c>
      <c r="I183" s="6">
        <v>178802.16488974978</v>
      </c>
      <c r="K183" s="5">
        <f t="shared" si="20"/>
        <v>0.43547478838080289</v>
      </c>
      <c r="M183" s="5">
        <f>Sheet3!J184</f>
        <v>0.48923629693539633</v>
      </c>
      <c r="N183" s="5">
        <f t="shared" si="21"/>
        <v>-0.71490968140601696</v>
      </c>
      <c r="O183" s="5">
        <f t="shared" si="28"/>
        <v>-0.51769554144992125</v>
      </c>
      <c r="P183" s="5">
        <f t="shared" si="29"/>
        <v>0.5958921757528417</v>
      </c>
      <c r="S183" s="5">
        <f t="shared" si="24"/>
        <v>0.49790352227053697</v>
      </c>
      <c r="T183" s="5">
        <f t="shared" si="25"/>
        <v>-0.69734895110608619</v>
      </c>
      <c r="U183" s="5">
        <f t="shared" si="26"/>
        <v>-0.56783524422645248</v>
      </c>
      <c r="V183" s="5">
        <f t="shared" si="27"/>
        <v>0.56675098918820344</v>
      </c>
    </row>
    <row r="184" spans="4:22" ht="14.4" x14ac:dyDescent="0.3">
      <c r="D184" s="6">
        <v>1944</v>
      </c>
      <c r="E184" s="6" t="s">
        <v>508</v>
      </c>
      <c r="F184" s="6">
        <v>82462.794896702137</v>
      </c>
      <c r="I184" s="6">
        <v>180946.39696967186</v>
      </c>
      <c r="K184" s="5">
        <f t="shared" si="20"/>
        <v>0.45573051620654043</v>
      </c>
      <c r="M184" s="5">
        <f>Sheet3!J185</f>
        <v>0.5119926941772257</v>
      </c>
      <c r="N184" s="5">
        <f t="shared" si="21"/>
        <v>-0.66944492322954108</v>
      </c>
      <c r="O184" s="5">
        <f t="shared" si="28"/>
        <v>-0.47223078327344536</v>
      </c>
      <c r="P184" s="5">
        <f t="shared" si="29"/>
        <v>0.62360957764978286</v>
      </c>
      <c r="S184" s="5">
        <f t="shared" si="24"/>
        <v>0.52106306789678991</v>
      </c>
      <c r="T184" s="5">
        <f t="shared" si="25"/>
        <v>-0.65188419292961042</v>
      </c>
      <c r="U184" s="5">
        <f t="shared" si="26"/>
        <v>-0.52237048604997671</v>
      </c>
      <c r="V184" s="5">
        <f t="shared" si="27"/>
        <v>0.59311291435188263</v>
      </c>
    </row>
    <row r="185" spans="4:22" ht="14.4" x14ac:dyDescent="0.3">
      <c r="D185" s="6"/>
      <c r="E185" s="6" t="s">
        <v>507</v>
      </c>
      <c r="F185" s="6">
        <v>86347.405895968288</v>
      </c>
      <c r="I185" s="6">
        <v>183090.62904959393</v>
      </c>
      <c r="K185" s="5">
        <f t="shared" si="20"/>
        <v>0.47161018750216477</v>
      </c>
      <c r="M185" s="5">
        <f>Sheet3!J186</f>
        <v>0.52983278914600485</v>
      </c>
      <c r="N185" s="5">
        <f t="shared" si="21"/>
        <v>-0.63519381439144584</v>
      </c>
      <c r="O185" s="5">
        <f t="shared" si="28"/>
        <v>-0.43797967443535013</v>
      </c>
      <c r="P185" s="5">
        <f t="shared" si="29"/>
        <v>0.64533889960151647</v>
      </c>
      <c r="S185" s="5">
        <f t="shared" si="24"/>
        <v>0.53921921489209146</v>
      </c>
      <c r="T185" s="5">
        <f t="shared" si="25"/>
        <v>-0.61763308409151507</v>
      </c>
      <c r="U185" s="5">
        <f t="shared" si="26"/>
        <v>-0.48811937721188131</v>
      </c>
      <c r="V185" s="5">
        <f t="shared" si="27"/>
        <v>0.6137795973721375</v>
      </c>
    </row>
    <row r="186" spans="4:22" ht="14.4" x14ac:dyDescent="0.3">
      <c r="D186" s="6"/>
      <c r="E186" s="6" t="s">
        <v>506</v>
      </c>
      <c r="F186" s="6">
        <v>85870.348404830336</v>
      </c>
      <c r="I186" s="6">
        <v>185234.86112951601</v>
      </c>
      <c r="K186" s="5">
        <f t="shared" si="20"/>
        <v>0.46357552720483797</v>
      </c>
      <c r="M186" s="5">
        <f>Sheet3!J187</f>
        <v>0.52080621044184194</v>
      </c>
      <c r="N186" s="5">
        <f t="shared" si="21"/>
        <v>-0.65237726334735313</v>
      </c>
      <c r="O186" s="5">
        <f t="shared" si="28"/>
        <v>-0.45516312339125742</v>
      </c>
      <c r="P186" s="5">
        <f t="shared" si="29"/>
        <v>0.63434448308475044</v>
      </c>
      <c r="S186" s="5">
        <f t="shared" si="24"/>
        <v>0.53003272288606518</v>
      </c>
      <c r="T186" s="5">
        <f t="shared" si="25"/>
        <v>-0.63481653304742225</v>
      </c>
      <c r="U186" s="5">
        <f t="shared" si="26"/>
        <v>-0.50530282616778854</v>
      </c>
      <c r="V186" s="5">
        <f t="shared" si="27"/>
        <v>0.60332284581544537</v>
      </c>
    </row>
    <row r="187" spans="4:22" ht="14.4" x14ac:dyDescent="0.3">
      <c r="D187" s="6"/>
      <c r="E187" s="6" t="s">
        <v>509</v>
      </c>
      <c r="F187" s="6">
        <v>89277.901912958521</v>
      </c>
      <c r="I187" s="6">
        <v>187379.09320943808</v>
      </c>
      <c r="K187" s="5">
        <f t="shared" si="20"/>
        <v>0.47645604631659988</v>
      </c>
      <c r="M187" s="5">
        <f>Sheet3!J188</f>
        <v>0.53527689311046411</v>
      </c>
      <c r="N187" s="5">
        <f t="shared" si="21"/>
        <v>-0.62497110875685158</v>
      </c>
      <c r="O187" s="5">
        <f t="shared" si="28"/>
        <v>-0.42775696880075587</v>
      </c>
      <c r="P187" s="5">
        <f t="shared" si="29"/>
        <v>0.65196984455945906</v>
      </c>
      <c r="S187" s="5">
        <f t="shared" si="24"/>
        <v>0.54475976565762307</v>
      </c>
      <c r="T187" s="5">
        <f t="shared" si="25"/>
        <v>-0.6074103784569207</v>
      </c>
      <c r="U187" s="5">
        <f t="shared" si="26"/>
        <v>-0.47789667157728694</v>
      </c>
      <c r="V187" s="5">
        <f t="shared" si="27"/>
        <v>0.62008626620768426</v>
      </c>
    </row>
    <row r="188" spans="4:22" ht="14.4" x14ac:dyDescent="0.3">
      <c r="D188" s="6">
        <v>1945</v>
      </c>
      <c r="E188" s="6" t="s">
        <v>508</v>
      </c>
      <c r="F188" s="6">
        <v>91892.555402933634</v>
      </c>
      <c r="I188" s="6">
        <v>192781.06990707855</v>
      </c>
      <c r="K188" s="5">
        <f t="shared" si="20"/>
        <v>0.47666793968529331</v>
      </c>
      <c r="M188" s="5">
        <f>Sheet3!J189</f>
        <v>0.53551494575968905</v>
      </c>
      <c r="N188" s="5">
        <f t="shared" si="21"/>
        <v>-0.62452647956842233</v>
      </c>
      <c r="O188" s="5">
        <f t="shared" si="28"/>
        <v>-0.42731233961232662</v>
      </c>
      <c r="P188" s="5">
        <f t="shared" si="29"/>
        <v>0.65225979383750521</v>
      </c>
      <c r="S188" s="5">
        <f t="shared" si="24"/>
        <v>0.54500203560627036</v>
      </c>
      <c r="T188" s="5">
        <f t="shared" si="25"/>
        <v>-0.60696574926849145</v>
      </c>
      <c r="U188" s="5">
        <f t="shared" si="26"/>
        <v>-0.47745204238885769</v>
      </c>
      <c r="V188" s="5">
        <f t="shared" si="27"/>
        <v>0.62036203596408257</v>
      </c>
    </row>
    <row r="189" spans="4:22" ht="14.4" x14ac:dyDescent="0.3">
      <c r="D189" s="6"/>
      <c r="E189" s="6" t="s">
        <v>507</v>
      </c>
      <c r="F189" s="6">
        <v>99544.771071806783</v>
      </c>
      <c r="I189" s="6">
        <v>198183.04660471901</v>
      </c>
      <c r="K189" s="5">
        <f t="shared" si="20"/>
        <v>0.50228701585333524</v>
      </c>
      <c r="M189" s="5">
        <f>Sheet3!J190</f>
        <v>0.56429682312614293</v>
      </c>
      <c r="N189" s="5">
        <f t="shared" si="21"/>
        <v>-0.57217488378340209</v>
      </c>
      <c r="O189" s="5">
        <f t="shared" si="28"/>
        <v>-0.37496074382730638</v>
      </c>
      <c r="P189" s="5">
        <f t="shared" si="29"/>
        <v>0.68731625966717036</v>
      </c>
      <c r="S189" s="5">
        <f t="shared" si="24"/>
        <v>0.57429380771738248</v>
      </c>
      <c r="T189" s="5">
        <f t="shared" si="25"/>
        <v>-0.55461415348347132</v>
      </c>
      <c r="U189" s="5">
        <f t="shared" si="26"/>
        <v>-0.42510044660383756</v>
      </c>
      <c r="V189" s="5">
        <f t="shared" si="27"/>
        <v>0.6537041194732407</v>
      </c>
    </row>
    <row r="190" spans="4:22" ht="14.4" x14ac:dyDescent="0.3">
      <c r="D190" s="6"/>
      <c r="E190" s="6" t="s">
        <v>506</v>
      </c>
      <c r="F190" s="6">
        <v>104492.32430599202</v>
      </c>
      <c r="I190" s="6">
        <v>203585.02330235948</v>
      </c>
      <c r="K190" s="5">
        <f t="shared" si="20"/>
        <v>0.51326135199445677</v>
      </c>
      <c r="M190" s="5">
        <f>Sheet3!J191</f>
        <v>0.57662599514312685</v>
      </c>
      <c r="N190" s="5">
        <f t="shared" si="21"/>
        <v>-0.55056141129922176</v>
      </c>
      <c r="O190" s="5">
        <f t="shared" si="28"/>
        <v>-0.35334727134312605</v>
      </c>
      <c r="P190" s="5">
        <f t="shared" si="29"/>
        <v>0.70233325081123055</v>
      </c>
      <c r="S190" s="5">
        <f t="shared" si="24"/>
        <v>0.5868414012062324</v>
      </c>
      <c r="T190" s="5">
        <f t="shared" si="25"/>
        <v>-0.5330006809992911</v>
      </c>
      <c r="U190" s="5">
        <f t="shared" si="26"/>
        <v>-0.40348697411965734</v>
      </c>
      <c r="V190" s="5">
        <f t="shared" si="27"/>
        <v>0.66798672785750746</v>
      </c>
    </row>
    <row r="191" spans="4:22" ht="14.4" x14ac:dyDescent="0.3">
      <c r="D191" s="6"/>
      <c r="E191" s="6" t="s">
        <v>509</v>
      </c>
      <c r="F191" s="6">
        <v>114321.46339790666</v>
      </c>
      <c r="G191" s="5">
        <f>'[1]B. 103 q caL Q3 2023'!BK8</f>
        <v>103694</v>
      </c>
      <c r="I191" s="6">
        <v>208986.99999999994</v>
      </c>
      <c r="J191" s="5">
        <f>'[2]B 103 to Q4 2023'!BK8</f>
        <v>196863.74846744974</v>
      </c>
      <c r="K191" s="5">
        <f t="shared" si="20"/>
        <v>0.54702667341943134</v>
      </c>
      <c r="L191" s="5">
        <f>Sheet3!J192</f>
        <v>0.61455981188648023</v>
      </c>
      <c r="M191" s="5">
        <f>Sheet3!J192</f>
        <v>0.61455981188648023</v>
      </c>
      <c r="N191" s="5">
        <f t="shared" si="21"/>
        <v>-0.48684902047922568</v>
      </c>
      <c r="O191" s="5">
        <f t="shared" si="28"/>
        <v>-0.28963488052313002</v>
      </c>
      <c r="P191" s="5">
        <f t="shared" si="29"/>
        <v>0.74853682306333447</v>
      </c>
      <c r="S191" s="5">
        <f t="shared" si="24"/>
        <v>0.62544724686403075</v>
      </c>
      <c r="T191" s="5">
        <f t="shared" si="25"/>
        <v>-0.46928829017929496</v>
      </c>
      <c r="U191" s="5">
        <f t="shared" si="26"/>
        <v>-0.3397745832996612</v>
      </c>
      <c r="V191" s="5">
        <f t="shared" si="27"/>
        <v>0.71193078576500679</v>
      </c>
    </row>
    <row r="192" spans="4:22" ht="14.4" x14ac:dyDescent="0.3">
      <c r="D192" s="6">
        <v>1946</v>
      </c>
      <c r="E192" s="6" t="s">
        <v>508</v>
      </c>
      <c r="F192" s="6">
        <v>114904.67701388687</v>
      </c>
      <c r="I192" s="6">
        <v>213002.99999999994</v>
      </c>
      <c r="K192" s="5">
        <f t="shared" si="20"/>
        <v>0.5394509796288639</v>
      </c>
      <c r="L192" s="5">
        <f>Sheet3!J193</f>
        <v>0.60604886136602731</v>
      </c>
      <c r="M192" s="5">
        <f>Sheet3!J193</f>
        <v>0.60604886136602731</v>
      </c>
      <c r="N192" s="5">
        <f t="shared" si="21"/>
        <v>-0.50079466684631446</v>
      </c>
      <c r="O192" s="5">
        <f t="shared" si="28"/>
        <v>-0.30358052689021875</v>
      </c>
      <c r="P192" s="5">
        <f t="shared" si="29"/>
        <v>0.73817044416805166</v>
      </c>
      <c r="S192" s="5">
        <f t="shared" si="24"/>
        <v>0.61678551782113578</v>
      </c>
      <c r="T192" s="5">
        <f t="shared" si="25"/>
        <v>-0.48323393654638358</v>
      </c>
      <c r="U192" s="5">
        <f t="shared" si="26"/>
        <v>-0.35372022966674982</v>
      </c>
      <c r="V192" s="5">
        <f t="shared" si="27"/>
        <v>0.70207135861985481</v>
      </c>
    </row>
    <row r="193" spans="4:22" ht="14.4" x14ac:dyDescent="0.3">
      <c r="D193" s="6"/>
      <c r="E193" s="6" t="s">
        <v>507</v>
      </c>
      <c r="F193" s="6">
        <v>121787.15909401128</v>
      </c>
      <c r="I193" s="6">
        <v>217018.99999999994</v>
      </c>
      <c r="K193" s="5">
        <f t="shared" si="20"/>
        <v>0.56118201214645402</v>
      </c>
      <c r="L193" s="5">
        <f>Sheet3!J194</f>
        <v>0.63046269693391244</v>
      </c>
      <c r="M193" s="5">
        <f>Sheet3!J194</f>
        <v>0.63046269693391244</v>
      </c>
      <c r="N193" s="5">
        <f t="shared" si="21"/>
        <v>-0.46130128958768657</v>
      </c>
      <c r="O193" s="5">
        <f t="shared" si="28"/>
        <v>-0.26408714963159086</v>
      </c>
      <c r="P193" s="5">
        <f t="shared" si="29"/>
        <v>0.7679066139619708</v>
      </c>
      <c r="S193" s="5">
        <f t="shared" si="24"/>
        <v>0.64163186466319944</v>
      </c>
      <c r="T193" s="5">
        <f t="shared" si="25"/>
        <v>-0.44374055928775574</v>
      </c>
      <c r="U193" s="5">
        <f t="shared" si="26"/>
        <v>-0.31422685240812198</v>
      </c>
      <c r="V193" s="5">
        <f t="shared" si="27"/>
        <v>0.73035332695427735</v>
      </c>
    </row>
    <row r="194" spans="4:22" ht="14.4" x14ac:dyDescent="0.3">
      <c r="D194" s="6"/>
      <c r="E194" s="6" t="s">
        <v>506</v>
      </c>
      <c r="F194" s="6">
        <v>98911.099608645352</v>
      </c>
      <c r="I194" s="6">
        <v>221034.99999999994</v>
      </c>
      <c r="K194" s="5">
        <f t="shared" si="20"/>
        <v>0.44749066712803576</v>
      </c>
      <c r="L194" s="5">
        <f>Sheet3!J195</f>
        <v>0.50273559512572086</v>
      </c>
      <c r="M194" s="5">
        <f>Sheet3!J195</f>
        <v>0.50273559512572086</v>
      </c>
      <c r="N194" s="5">
        <f t="shared" si="21"/>
        <v>-0.68769090290152579</v>
      </c>
      <c r="O194" s="5">
        <f t="shared" si="28"/>
        <v>-0.49047676294543008</v>
      </c>
      <c r="P194" s="5">
        <f t="shared" si="29"/>
        <v>0.61233438623509273</v>
      </c>
      <c r="S194" s="5">
        <f t="shared" si="24"/>
        <v>0.5116419716849524</v>
      </c>
      <c r="T194" s="5">
        <f t="shared" si="25"/>
        <v>-0.67013017260159491</v>
      </c>
      <c r="U194" s="5">
        <f t="shared" si="26"/>
        <v>-0.5406164657219612</v>
      </c>
      <c r="V194" s="5">
        <f t="shared" si="27"/>
        <v>0.58238911876002308</v>
      </c>
    </row>
    <row r="195" spans="4:22" ht="14.4" x14ac:dyDescent="0.3">
      <c r="D195" s="6"/>
      <c r="E195" s="6" t="s">
        <v>509</v>
      </c>
      <c r="F195" s="6">
        <v>99173.289402173905</v>
      </c>
      <c r="G195" s="5">
        <f>'[1]B. 103 q caL Q3 2023'!BK12</f>
        <v>97302</v>
      </c>
      <c r="I195" s="6">
        <v>225050.99999999994</v>
      </c>
      <c r="J195" s="5">
        <f>'[2]B 103 to Q4 2023'!BK12</f>
        <v>210057.50626756268</v>
      </c>
      <c r="K195" s="5">
        <f t="shared" si="20"/>
        <v>0.44067028985507256</v>
      </c>
      <c r="L195" s="5">
        <f>Sheet3!J196</f>
        <v>0.49507320866901283</v>
      </c>
      <c r="M195" s="5">
        <f>Sheet3!J196</f>
        <v>0.49507320866901283</v>
      </c>
      <c r="N195" s="5">
        <f t="shared" si="21"/>
        <v>-0.70304963104799045</v>
      </c>
      <c r="O195" s="5">
        <f t="shared" si="28"/>
        <v>-0.50583549109189474</v>
      </c>
      <c r="P195" s="5">
        <f t="shared" si="29"/>
        <v>0.60300156247334757</v>
      </c>
      <c r="S195" s="5">
        <f t="shared" si="24"/>
        <v>0.50384383971949698</v>
      </c>
      <c r="T195" s="5">
        <f t="shared" si="25"/>
        <v>-0.68548890074805946</v>
      </c>
      <c r="U195" s="5">
        <f t="shared" si="26"/>
        <v>-0.55597519386842564</v>
      </c>
      <c r="V195" s="5">
        <f t="shared" si="27"/>
        <v>0.57351270233081664</v>
      </c>
    </row>
    <row r="196" spans="4:22" ht="14.4" x14ac:dyDescent="0.3">
      <c r="D196" s="6">
        <v>1947</v>
      </c>
      <c r="E196" s="6" t="s">
        <v>508</v>
      </c>
      <c r="F196" s="6">
        <v>96659.832251294458</v>
      </c>
      <c r="I196" s="6">
        <v>234195.99999999994</v>
      </c>
      <c r="K196" s="5">
        <f t="shared" si="20"/>
        <v>0.41273050031296216</v>
      </c>
      <c r="L196" s="5">
        <f>Sheet3!J197</f>
        <v>0.46368411442647006</v>
      </c>
      <c r="M196" s="5">
        <f>Sheet3!J197</f>
        <v>0.46368411442647006</v>
      </c>
      <c r="N196" s="5">
        <f t="shared" si="21"/>
        <v>-0.76855174647116253</v>
      </c>
      <c r="O196" s="5">
        <f t="shared" si="28"/>
        <v>-0.57133760651506682</v>
      </c>
      <c r="P196" s="5">
        <f t="shared" si="29"/>
        <v>0.56476949387936559</v>
      </c>
      <c r="S196" s="5">
        <f t="shared" si="24"/>
        <v>0.47189866173057177</v>
      </c>
      <c r="T196" s="5">
        <f t="shared" si="25"/>
        <v>-0.75099101617123165</v>
      </c>
      <c r="U196" s="5">
        <f t="shared" si="26"/>
        <v>-0.62147730929159795</v>
      </c>
      <c r="V196" s="5">
        <f t="shared" si="27"/>
        <v>0.53715031400615787</v>
      </c>
    </row>
    <row r="197" spans="4:22" ht="14.4" x14ac:dyDescent="0.3">
      <c r="D197" s="6"/>
      <c r="E197" s="6" t="s">
        <v>507</v>
      </c>
      <c r="F197" s="6">
        <v>94619.519169472944</v>
      </c>
      <c r="I197" s="6">
        <v>243340.99999999994</v>
      </c>
      <c r="K197" s="5">
        <f t="shared" si="20"/>
        <v>0.38883508808409994</v>
      </c>
      <c r="L197" s="5">
        <f>Sheet3!J198</f>
        <v>0.43683869580634432</v>
      </c>
      <c r="M197" s="5">
        <f>Sheet3!J198</f>
        <v>0.43683869580634432</v>
      </c>
      <c r="N197" s="5">
        <f t="shared" si="21"/>
        <v>-0.8281912691750033</v>
      </c>
      <c r="O197" s="5">
        <f t="shared" si="28"/>
        <v>-0.63097712921890758</v>
      </c>
      <c r="P197" s="5">
        <f t="shared" si="29"/>
        <v>0.53207164416799191</v>
      </c>
      <c r="S197" s="5">
        <f t="shared" si="24"/>
        <v>0.44457765433288737</v>
      </c>
      <c r="T197" s="5">
        <f t="shared" si="25"/>
        <v>-0.81063053887507242</v>
      </c>
      <c r="U197" s="5">
        <f t="shared" si="26"/>
        <v>-0.6811168319954386</v>
      </c>
      <c r="V197" s="5">
        <f t="shared" si="27"/>
        <v>0.50605150213665184</v>
      </c>
    </row>
    <row r="198" spans="4:22" ht="14.4" x14ac:dyDescent="0.3">
      <c r="D198" s="6"/>
      <c r="E198" s="6" t="s">
        <v>506</v>
      </c>
      <c r="F198" s="6">
        <v>96022.234413225233</v>
      </c>
      <c r="I198" s="6">
        <v>252485.99999999994</v>
      </c>
      <c r="K198" s="5">
        <f t="shared" si="20"/>
        <v>0.38030716322182323</v>
      </c>
      <c r="L198" s="5">
        <f>Sheet3!J199</f>
        <v>0.42725795659598342</v>
      </c>
      <c r="M198" s="5">
        <f>Sheet3!J199</f>
        <v>0.42725795659598342</v>
      </c>
      <c r="N198" s="5">
        <f t="shared" si="21"/>
        <v>-0.85036733434887735</v>
      </c>
      <c r="O198" s="5">
        <f t="shared" si="28"/>
        <v>-0.65315319439278163</v>
      </c>
      <c r="P198" s="5">
        <f t="shared" si="29"/>
        <v>0.52040225747459956</v>
      </c>
      <c r="S198" s="5">
        <f t="shared" si="24"/>
        <v>0.43482718440930351</v>
      </c>
      <c r="T198" s="5">
        <f t="shared" si="25"/>
        <v>-0.83280660404894657</v>
      </c>
      <c r="U198" s="5">
        <f t="shared" si="26"/>
        <v>-0.70329289716931287</v>
      </c>
      <c r="V198" s="5">
        <f t="shared" si="27"/>
        <v>0.49495278877740312</v>
      </c>
    </row>
    <row r="199" spans="4:22" ht="14.4" x14ac:dyDescent="0.3">
      <c r="D199" s="6"/>
      <c r="E199" s="6" t="s">
        <v>509</v>
      </c>
      <c r="F199" s="6">
        <v>95830.95506180446</v>
      </c>
      <c r="G199" s="5">
        <f>'[1]B. 103 q caL Q3 2023'!BK16</f>
        <v>95116</v>
      </c>
      <c r="I199" s="6">
        <v>261630.99999999994</v>
      </c>
      <c r="J199" s="5">
        <f>'[2]B 103 to Q4 2023'!BK16</f>
        <v>245208.94716546836</v>
      </c>
      <c r="K199" s="5">
        <f t="shared" si="20"/>
        <v>0.36628287573645507</v>
      </c>
      <c r="L199" s="5">
        <f>Sheet3!J200</f>
        <v>0.4115023017117812</v>
      </c>
      <c r="M199" s="5">
        <f>Sheet3!J200</f>
        <v>0.4115023017117812</v>
      </c>
      <c r="N199" s="5">
        <f t="shared" si="21"/>
        <v>-0.8879406654133869</v>
      </c>
      <c r="O199" s="5">
        <f t="shared" ref="O199:O262" si="30">N199-$N$508</f>
        <v>-0.69072652545729119</v>
      </c>
      <c r="P199" s="5">
        <f t="shared" ref="P199:P262" si="31">EXP(O199)</f>
        <v>0.50121179362682433</v>
      </c>
      <c r="S199" s="5">
        <f t="shared" si="24"/>
        <v>0.41879240507738658</v>
      </c>
      <c r="T199" s="5">
        <f t="shared" si="25"/>
        <v>-0.87037993511345602</v>
      </c>
      <c r="U199" s="5">
        <f t="shared" si="26"/>
        <v>-0.74086622823382231</v>
      </c>
      <c r="V199" s="5">
        <f t="shared" si="27"/>
        <v>0.47670080492652239</v>
      </c>
    </row>
    <row r="200" spans="4:22" ht="14.4" x14ac:dyDescent="0.3">
      <c r="D200" s="6">
        <v>1948</v>
      </c>
      <c r="E200" s="6" t="s">
        <v>508</v>
      </c>
      <c r="F200" s="6">
        <v>89874.237364708199</v>
      </c>
      <c r="I200" s="6">
        <v>267420.99999999994</v>
      </c>
      <c r="K200" s="5">
        <f t="shared" ref="K200:K219" si="32">F200/I200</f>
        <v>0.33607771029465983</v>
      </c>
      <c r="L200" s="5">
        <f>Sheet3!J201</f>
        <v>0.3775681597514372</v>
      </c>
      <c r="M200" s="5">
        <f>Sheet3!J201</f>
        <v>0.3775681597514372</v>
      </c>
      <c r="N200" s="5">
        <f t="shared" ref="N200:N263" si="33">LN(M200)</f>
        <v>-0.97400417095831793</v>
      </c>
      <c r="O200" s="5">
        <f t="shared" si="30"/>
        <v>-0.77679003100222221</v>
      </c>
      <c r="P200" s="5">
        <f t="shared" si="31"/>
        <v>0.45987984460398762</v>
      </c>
      <c r="S200" s="5">
        <f t="shared" ref="S200:S217" si="34">$S$219*K200/$K$219</f>
        <v>0.38425709174695555</v>
      </c>
      <c r="T200" s="5">
        <f t="shared" ref="T200:T263" si="35">LN(S200)</f>
        <v>-0.95644344065838705</v>
      </c>
      <c r="U200" s="5">
        <f t="shared" ref="U200:U263" si="36">T200-$T$508</f>
        <v>-0.82692973377875334</v>
      </c>
      <c r="V200" s="5">
        <f t="shared" ref="V200:V263" si="37">EXP(U200)</f>
        <v>0.4373901310379546</v>
      </c>
    </row>
    <row r="201" spans="4:22" ht="14.4" x14ac:dyDescent="0.3">
      <c r="D201" s="6"/>
      <c r="E201" s="6" t="s">
        <v>507</v>
      </c>
      <c r="F201" s="6">
        <v>105712.21485834908</v>
      </c>
      <c r="I201" s="6">
        <v>273210.99999999994</v>
      </c>
      <c r="K201" s="5">
        <f t="shared" si="32"/>
        <v>0.38692517818956446</v>
      </c>
      <c r="L201" s="5">
        <f>Sheet3!J202</f>
        <v>0.43469299812369055</v>
      </c>
      <c r="M201" s="5">
        <f>Sheet3!J202</f>
        <v>0.43469299812369055</v>
      </c>
      <c r="N201" s="5">
        <f t="shared" si="33"/>
        <v>-0.83311524849302898</v>
      </c>
      <c r="O201" s="5">
        <f t="shared" si="30"/>
        <v>-0.63590110853693327</v>
      </c>
      <c r="P201" s="5">
        <f t="shared" si="31"/>
        <v>0.52945817401331696</v>
      </c>
      <c r="S201" s="5">
        <f t="shared" si="34"/>
        <v>0.44239394384244907</v>
      </c>
      <c r="T201" s="5">
        <f t="shared" si="35"/>
        <v>-0.8155545181930981</v>
      </c>
      <c r="U201" s="5">
        <f t="shared" si="36"/>
        <v>-0.68604081131346439</v>
      </c>
      <c r="V201" s="5">
        <f t="shared" si="37"/>
        <v>0.50356583970367119</v>
      </c>
    </row>
    <row r="202" spans="4:22" ht="14.4" x14ac:dyDescent="0.3">
      <c r="D202" s="6"/>
      <c r="E202" s="6" t="s">
        <v>506</v>
      </c>
      <c r="F202" s="6">
        <v>99050.208452293795</v>
      </c>
      <c r="I202" s="6">
        <v>279000.99999999994</v>
      </c>
      <c r="K202" s="5">
        <f t="shared" si="32"/>
        <v>0.35501739582400715</v>
      </c>
      <c r="L202" s="5">
        <f>Sheet3!J203</f>
        <v>0.3988460427902048</v>
      </c>
      <c r="M202" s="5">
        <f>Sheet3!J203</f>
        <v>0.3988460427902048</v>
      </c>
      <c r="N202" s="5">
        <f t="shared" si="33"/>
        <v>-0.91917979422315865</v>
      </c>
      <c r="O202" s="5">
        <f t="shared" si="30"/>
        <v>-0.72196565426706294</v>
      </c>
      <c r="P202" s="5">
        <f t="shared" si="31"/>
        <v>0.48579640905108545</v>
      </c>
      <c r="S202" s="5">
        <f t="shared" si="34"/>
        <v>0.40591193006910459</v>
      </c>
      <c r="T202" s="5">
        <f t="shared" si="35"/>
        <v>-0.90161906392322777</v>
      </c>
      <c r="U202" s="5">
        <f t="shared" si="36"/>
        <v>-0.77210535704359406</v>
      </c>
      <c r="V202" s="5">
        <f t="shared" si="37"/>
        <v>0.46203928592607779</v>
      </c>
    </row>
    <row r="203" spans="4:22" ht="14.4" x14ac:dyDescent="0.3">
      <c r="D203" s="6"/>
      <c r="E203" s="6" t="s">
        <v>509</v>
      </c>
      <c r="F203" s="6">
        <v>95467.808781113112</v>
      </c>
      <c r="G203" s="5">
        <f>'[1]B. 103 q caL Q3 2023'!BK20</f>
        <v>94141</v>
      </c>
      <c r="I203" s="6">
        <v>284790.99999999994</v>
      </c>
      <c r="J203" s="5">
        <f>'[2]B 103 to Q4 2023'!BK20</f>
        <v>267275.05985184771</v>
      </c>
      <c r="K203" s="5">
        <f t="shared" si="32"/>
        <v>0.3352205960901613</v>
      </c>
      <c r="L203" s="5">
        <f>Sheet3!J204</f>
        <v>0.37660523057471318</v>
      </c>
      <c r="M203" s="5">
        <f>Sheet3!J204</f>
        <v>0.37660523057471318</v>
      </c>
      <c r="N203" s="5">
        <f t="shared" si="33"/>
        <v>-0.97655777391577658</v>
      </c>
      <c r="O203" s="5">
        <f t="shared" si="30"/>
        <v>-0.77934363395968087</v>
      </c>
      <c r="P203" s="5">
        <f t="shared" si="31"/>
        <v>0.4587069922097391</v>
      </c>
      <c r="S203" s="5">
        <f t="shared" si="34"/>
        <v>0.38327710348404209</v>
      </c>
      <c r="T203" s="5">
        <f t="shared" si="35"/>
        <v>-0.95899704361584559</v>
      </c>
      <c r="U203" s="5">
        <f t="shared" si="36"/>
        <v>-0.82948333673621177</v>
      </c>
      <c r="V203" s="5">
        <f t="shared" si="37"/>
        <v>0.43627463517870413</v>
      </c>
    </row>
    <row r="204" spans="4:22" ht="14.4" x14ac:dyDescent="0.3">
      <c r="D204" s="6">
        <v>1949</v>
      </c>
      <c r="E204" s="6" t="s">
        <v>508</v>
      </c>
      <c r="F204" s="6">
        <v>94504.662100190122</v>
      </c>
      <c r="I204" s="6">
        <v>287075.49999999994</v>
      </c>
      <c r="K204" s="5">
        <f t="shared" si="32"/>
        <v>0.32919793608367881</v>
      </c>
      <c r="L204" s="5">
        <f>Sheet3!J205</f>
        <v>0.36983904351201735</v>
      </c>
      <c r="M204" s="5">
        <f>Sheet3!J205</f>
        <v>0.36983904351201735</v>
      </c>
      <c r="N204" s="5">
        <f t="shared" si="33"/>
        <v>-0.99468738552653302</v>
      </c>
      <c r="O204" s="5">
        <f t="shared" si="30"/>
        <v>-0.79747324557043731</v>
      </c>
      <c r="P204" s="5">
        <f t="shared" si="31"/>
        <v>0.4504657436441753</v>
      </c>
      <c r="S204" s="5">
        <f t="shared" si="34"/>
        <v>0.37639104782553789</v>
      </c>
      <c r="T204" s="5">
        <f t="shared" si="35"/>
        <v>-0.97712665522660214</v>
      </c>
      <c r="U204" s="5">
        <f t="shared" si="36"/>
        <v>-0.84761294834696832</v>
      </c>
      <c r="V204" s="5">
        <f t="shared" si="37"/>
        <v>0.4284364121465285</v>
      </c>
    </row>
    <row r="205" spans="4:22" ht="14.4" x14ac:dyDescent="0.3">
      <c r="D205" s="6"/>
      <c r="E205" s="6" t="s">
        <v>507</v>
      </c>
      <c r="F205" s="6">
        <v>88546.621699507436</v>
      </c>
      <c r="I205" s="6">
        <v>289359.99999999994</v>
      </c>
      <c r="K205" s="5">
        <f t="shared" si="32"/>
        <v>0.30600850739392954</v>
      </c>
      <c r="L205" s="5">
        <f>Sheet3!J206</f>
        <v>0.34378676557784776</v>
      </c>
      <c r="M205" s="5">
        <f>Sheet3!J206</f>
        <v>0.34378676557784776</v>
      </c>
      <c r="N205" s="5">
        <f t="shared" si="33"/>
        <v>-1.0677336813122866</v>
      </c>
      <c r="O205" s="5">
        <f t="shared" si="30"/>
        <v>-0.87051954135619092</v>
      </c>
      <c r="P205" s="5">
        <f t="shared" si="31"/>
        <v>0.41873394312414958</v>
      </c>
      <c r="S205" s="5">
        <f t="shared" si="34"/>
        <v>0.34987723225656159</v>
      </c>
      <c r="T205" s="5">
        <f t="shared" si="35"/>
        <v>-1.0501729510123556</v>
      </c>
      <c r="U205" s="5">
        <f t="shared" si="36"/>
        <v>-0.92065924413272193</v>
      </c>
      <c r="V205" s="5">
        <f t="shared" si="37"/>
        <v>0.39825640632462528</v>
      </c>
    </row>
    <row r="206" spans="4:22" ht="14.4" x14ac:dyDescent="0.3">
      <c r="D206" s="6"/>
      <c r="E206" s="6" t="s">
        <v>506</v>
      </c>
      <c r="F206" s="6">
        <v>98180.89979422836</v>
      </c>
      <c r="I206" s="6">
        <v>291644.49999999994</v>
      </c>
      <c r="K206" s="5">
        <f t="shared" si="32"/>
        <v>0.3366458129477099</v>
      </c>
      <c r="L206" s="5">
        <f>Sheet3!J207</f>
        <v>0.37820639747649776</v>
      </c>
      <c r="M206" s="5">
        <f>Sheet3!J207</f>
        <v>0.37820639747649776</v>
      </c>
      <c r="N206" s="5">
        <f t="shared" si="33"/>
        <v>-0.97231520730989573</v>
      </c>
      <c r="O206" s="5">
        <f t="shared" si="30"/>
        <v>-0.77510106735380002</v>
      </c>
      <c r="P206" s="5">
        <f t="shared" si="31"/>
        <v>0.46065722123981007</v>
      </c>
      <c r="S206" s="5">
        <f t="shared" si="34"/>
        <v>0.38490663638079442</v>
      </c>
      <c r="T206" s="5">
        <f t="shared" si="35"/>
        <v>-0.95475447700996485</v>
      </c>
      <c r="U206" s="5">
        <f t="shared" si="36"/>
        <v>-0.82524077013033104</v>
      </c>
      <c r="V206" s="5">
        <f t="shared" si="37"/>
        <v>0.43812949126997575</v>
      </c>
    </row>
    <row r="207" spans="4:22" ht="14.4" x14ac:dyDescent="0.3">
      <c r="D207" s="6"/>
      <c r="E207" s="6" t="s">
        <v>509</v>
      </c>
      <c r="F207" s="6">
        <v>104836.15768860794</v>
      </c>
      <c r="G207" s="5">
        <f>'[1]B. 103 q caL Q3 2023'!BK24</f>
        <v>103822</v>
      </c>
      <c r="I207" s="6">
        <v>293928.99999999994</v>
      </c>
      <c r="J207" s="5">
        <f>'[2]B 103 to Q4 2023'!BK24</f>
        <v>275546.27427706332</v>
      </c>
      <c r="K207" s="5">
        <f t="shared" si="32"/>
        <v>0.3566717053730934</v>
      </c>
      <c r="L207" s="5">
        <f>Sheet3!J208</f>
        <v>0.40070458500521838</v>
      </c>
      <c r="M207" s="5">
        <f>Sheet3!J208</f>
        <v>0.40070458500521838</v>
      </c>
      <c r="N207" s="5">
        <f t="shared" si="33"/>
        <v>-0.9145308189168122</v>
      </c>
      <c r="O207" s="5">
        <f t="shared" si="30"/>
        <v>-0.71731667896071649</v>
      </c>
      <c r="P207" s="5">
        <f t="shared" si="31"/>
        <v>0.48806012245740943</v>
      </c>
      <c r="S207" s="5">
        <f t="shared" si="34"/>
        <v>0.4078033978954706</v>
      </c>
      <c r="T207" s="5">
        <f t="shared" si="35"/>
        <v>-0.89697008861688132</v>
      </c>
      <c r="U207" s="5">
        <f t="shared" si="36"/>
        <v>-0.76745638173724751</v>
      </c>
      <c r="V207" s="5">
        <f t="shared" si="37"/>
        <v>0.46419229592432432</v>
      </c>
    </row>
    <row r="208" spans="4:22" ht="14.4" x14ac:dyDescent="0.3">
      <c r="D208" s="6">
        <v>1950</v>
      </c>
      <c r="E208" s="6" t="s">
        <v>508</v>
      </c>
      <c r="F208" s="6">
        <v>110467.18307269171</v>
      </c>
      <c r="I208" s="6">
        <v>299709.24999999994</v>
      </c>
      <c r="K208" s="5">
        <f t="shared" si="32"/>
        <v>0.36858116015001785</v>
      </c>
      <c r="L208" s="5">
        <f>Sheet3!J209</f>
        <v>0.41408432066166478</v>
      </c>
      <c r="M208" s="5">
        <f>Sheet3!J209</f>
        <v>0.41408432066166478</v>
      </c>
      <c r="N208" s="5">
        <f t="shared" si="33"/>
        <v>-0.88168565279956312</v>
      </c>
      <c r="O208" s="5">
        <f t="shared" si="30"/>
        <v>-0.68447151284346741</v>
      </c>
      <c r="P208" s="5">
        <f t="shared" si="31"/>
        <v>0.50435670519515863</v>
      </c>
      <c r="S208" s="5">
        <f t="shared" si="34"/>
        <v>0.42142016662690646</v>
      </c>
      <c r="T208" s="5">
        <f t="shared" si="35"/>
        <v>-0.86412492249963213</v>
      </c>
      <c r="U208" s="5">
        <f t="shared" si="36"/>
        <v>-0.73461121561999843</v>
      </c>
      <c r="V208" s="5">
        <f t="shared" si="37"/>
        <v>0.47969191945158074</v>
      </c>
    </row>
    <row r="209" spans="4:22" ht="14.4" x14ac:dyDescent="0.3">
      <c r="D209" s="6"/>
      <c r="E209" s="6" t="s">
        <v>507</v>
      </c>
      <c r="F209" s="6">
        <v>119317.29168773731</v>
      </c>
      <c r="I209" s="6">
        <v>305489.49999999994</v>
      </c>
      <c r="K209" s="5">
        <f t="shared" si="32"/>
        <v>0.39057739034479855</v>
      </c>
      <c r="L209" s="5">
        <f>Sheet3!J210</f>
        <v>0.43879609386682855</v>
      </c>
      <c r="M209" s="5">
        <f>Sheet3!J210</f>
        <v>0.43879609386682855</v>
      </c>
      <c r="N209" s="5">
        <f t="shared" si="33"/>
        <v>-0.82372045247385461</v>
      </c>
      <c r="O209" s="5">
        <f t="shared" si="30"/>
        <v>-0.6265063125177589</v>
      </c>
      <c r="P209" s="5">
        <f t="shared" si="31"/>
        <v>0.53445576447219412</v>
      </c>
      <c r="S209" s="5">
        <f t="shared" si="34"/>
        <v>0.44656972931772709</v>
      </c>
      <c r="T209" s="5">
        <f t="shared" si="35"/>
        <v>-0.80615972217392384</v>
      </c>
      <c r="U209" s="5">
        <f t="shared" si="36"/>
        <v>-0.67664601529429014</v>
      </c>
      <c r="V209" s="5">
        <f t="shared" si="37"/>
        <v>0.508319030719391</v>
      </c>
    </row>
    <row r="210" spans="4:22" ht="14.4" x14ac:dyDescent="0.3">
      <c r="D210" s="6"/>
      <c r="E210" s="6" t="s">
        <v>506</v>
      </c>
      <c r="F210" s="6">
        <v>121482.06645688516</v>
      </c>
      <c r="I210" s="6">
        <v>311269.74999999994</v>
      </c>
      <c r="K210" s="5">
        <f t="shared" si="32"/>
        <v>0.39027906327834677</v>
      </c>
      <c r="L210" s="5">
        <f>Sheet3!J211</f>
        <v>0.43846093685392967</v>
      </c>
      <c r="M210" s="5">
        <f>Sheet3!J211</f>
        <v>0.43846093685392967</v>
      </c>
      <c r="N210" s="5">
        <f t="shared" si="33"/>
        <v>-0.82448455470950244</v>
      </c>
      <c r="O210" s="5">
        <f t="shared" si="30"/>
        <v>-0.62727041475340672</v>
      </c>
      <c r="P210" s="5">
        <f t="shared" si="31"/>
        <v>0.5340475416095688</v>
      </c>
      <c r="S210" s="5">
        <f t="shared" si="34"/>
        <v>0.44622863472135033</v>
      </c>
      <c r="T210" s="5">
        <f t="shared" si="35"/>
        <v>-0.80692382440957167</v>
      </c>
      <c r="U210" s="5">
        <f t="shared" si="36"/>
        <v>-0.67741011752993785</v>
      </c>
      <c r="V210" s="5">
        <f t="shared" si="37"/>
        <v>0.50793077136540676</v>
      </c>
    </row>
    <row r="211" spans="4:22" ht="14.4" x14ac:dyDescent="0.3">
      <c r="D211" s="6"/>
      <c r="E211" s="6" t="s">
        <v>509</v>
      </c>
      <c r="F211" s="6">
        <v>125747.94614902945</v>
      </c>
      <c r="G211" s="5">
        <f>'[1]B. 103 q caL Q3 2023'!BK28</f>
        <v>126681</v>
      </c>
      <c r="I211" s="6">
        <v>317049.99999999994</v>
      </c>
      <c r="J211" s="5">
        <f>'[2]B 103 to Q4 2023'!BK28</f>
        <v>297887.82995478227</v>
      </c>
      <c r="K211" s="5">
        <f t="shared" si="32"/>
        <v>0.39661865998747664</v>
      </c>
      <c r="L211" s="5">
        <f>Sheet3!J212</f>
        <v>0.44558318801701269</v>
      </c>
      <c r="M211" s="5">
        <f>Sheet3!J212</f>
        <v>0.44558318801701269</v>
      </c>
      <c r="N211" s="5">
        <f t="shared" si="33"/>
        <v>-0.80837131994748246</v>
      </c>
      <c r="O211" s="5">
        <f t="shared" si="30"/>
        <v>-0.61115717999138675</v>
      </c>
      <c r="P211" s="5">
        <f t="shared" si="31"/>
        <v>0.54272247797143125</v>
      </c>
      <c r="S211" s="5">
        <f t="shared" si="34"/>
        <v>0.45347706245005331</v>
      </c>
      <c r="T211" s="5">
        <f t="shared" si="35"/>
        <v>-0.79081058964755158</v>
      </c>
      <c r="U211" s="5">
        <f t="shared" si="36"/>
        <v>-0.66129688276791776</v>
      </c>
      <c r="V211" s="5">
        <f t="shared" si="37"/>
        <v>0.51618147336198661</v>
      </c>
    </row>
    <row r="212" spans="4:22" ht="14.4" x14ac:dyDescent="0.3">
      <c r="D212" s="6">
        <v>1951</v>
      </c>
      <c r="E212" s="6" t="s">
        <v>508</v>
      </c>
      <c r="F212" s="6">
        <v>136948.27599460003</v>
      </c>
      <c r="I212" s="6">
        <v>325671.24999999994</v>
      </c>
      <c r="K212" s="5">
        <f t="shared" si="32"/>
        <v>0.42051079422761467</v>
      </c>
      <c r="L212" s="5">
        <f>Sheet3!J213</f>
        <v>0.47242492396455305</v>
      </c>
      <c r="M212" s="5">
        <f>Sheet3!J213</f>
        <v>0.47242492396455305</v>
      </c>
      <c r="N212" s="5">
        <f t="shared" si="33"/>
        <v>-0.74987643575317564</v>
      </c>
      <c r="O212" s="5">
        <f t="shared" si="30"/>
        <v>-0.55266229579707993</v>
      </c>
      <c r="P212" s="5">
        <f t="shared" si="31"/>
        <v>0.57541584216978536</v>
      </c>
      <c r="S212" s="5">
        <f t="shared" si="34"/>
        <v>0.48079432193356386</v>
      </c>
      <c r="T212" s="5">
        <f t="shared" si="35"/>
        <v>-0.73231570545324476</v>
      </c>
      <c r="U212" s="5">
        <f t="shared" si="36"/>
        <v>-0.60280199857361105</v>
      </c>
      <c r="V212" s="5">
        <f t="shared" si="37"/>
        <v>0.54727601907555989</v>
      </c>
    </row>
    <row r="213" spans="4:22" ht="14.4" x14ac:dyDescent="0.3">
      <c r="D213" s="6"/>
      <c r="E213" s="6" t="s">
        <v>507</v>
      </c>
      <c r="F213" s="6">
        <v>136441.76364695473</v>
      </c>
      <c r="I213" s="6">
        <v>334292.49999999994</v>
      </c>
      <c r="K213" s="5">
        <f t="shared" si="32"/>
        <v>0.40815083690766246</v>
      </c>
      <c r="L213" s="5">
        <f>Sheet3!J214</f>
        <v>0.45853906900615948</v>
      </c>
      <c r="M213" s="5">
        <f>Sheet3!J214</f>
        <v>0.45853906900615948</v>
      </c>
      <c r="N213" s="5">
        <f t="shared" si="33"/>
        <v>-0.77970978043347006</v>
      </c>
      <c r="O213" s="5">
        <f t="shared" si="30"/>
        <v>-0.58249564047737434</v>
      </c>
      <c r="P213" s="5">
        <f t="shared" si="31"/>
        <v>0.55850280367452809</v>
      </c>
      <c r="S213" s="5">
        <f t="shared" si="34"/>
        <v>0.46666246757845875</v>
      </c>
      <c r="T213" s="5">
        <f t="shared" si="35"/>
        <v>-0.76214905013353929</v>
      </c>
      <c r="U213" s="5">
        <f t="shared" si="36"/>
        <v>-0.63263534325390558</v>
      </c>
      <c r="V213" s="5">
        <f t="shared" si="37"/>
        <v>0.53119008660756739</v>
      </c>
    </row>
    <row r="214" spans="4:22" ht="14.4" x14ac:dyDescent="0.3">
      <c r="D214" s="6"/>
      <c r="E214" s="6" t="s">
        <v>506</v>
      </c>
      <c r="F214" s="6">
        <v>148661.3740338978</v>
      </c>
      <c r="I214" s="6">
        <v>342913.74999999994</v>
      </c>
      <c r="K214" s="5">
        <f t="shared" si="32"/>
        <v>0.43352409763066607</v>
      </c>
      <c r="L214" s="5">
        <f>Sheet3!J215</f>
        <v>0.48704478379955773</v>
      </c>
      <c r="M214" s="5">
        <f>Sheet3!J215</f>
        <v>0.48704478379955773</v>
      </c>
      <c r="N214" s="5">
        <f t="shared" si="33"/>
        <v>-0.71939920160682036</v>
      </c>
      <c r="O214" s="5">
        <f t="shared" si="30"/>
        <v>-0.52218506165072465</v>
      </c>
      <c r="P214" s="5">
        <f t="shared" si="31"/>
        <v>0.59322290215461093</v>
      </c>
      <c r="S214" s="5">
        <f t="shared" si="34"/>
        <v>0.49567318466829591</v>
      </c>
      <c r="T214" s="5">
        <f t="shared" si="35"/>
        <v>-0.70183847130688959</v>
      </c>
      <c r="U214" s="5">
        <f t="shared" si="36"/>
        <v>-0.57232476442725577</v>
      </c>
      <c r="V214" s="5">
        <f t="shared" si="37"/>
        <v>0.56421225229289196</v>
      </c>
    </row>
    <row r="215" spans="4:22" ht="14.4" x14ac:dyDescent="0.3">
      <c r="D215" s="6"/>
      <c r="E215" s="6" t="s">
        <v>509</v>
      </c>
      <c r="F215" s="6">
        <v>148218.17572970813</v>
      </c>
      <c r="G215" s="5">
        <f>'[1]B. 103 q caL Q3 2023'!BK32</f>
        <v>147629</v>
      </c>
      <c r="I215" s="6">
        <v>351534.99999999994</v>
      </c>
      <c r="J215" s="5">
        <f>'[2]B 103 to Q4 2023'!BK32</f>
        <v>311661.48244872346</v>
      </c>
      <c r="K215" s="5">
        <f t="shared" si="32"/>
        <v>0.42163134746101572</v>
      </c>
      <c r="L215" s="5">
        <f>Sheet3!J216</f>
        <v>0.47368381501647022</v>
      </c>
      <c r="M215" s="5">
        <f>Sheet3!J216</f>
        <v>0.47368381501647022</v>
      </c>
      <c r="N215" s="5">
        <f t="shared" si="33"/>
        <v>-0.74721523679579915</v>
      </c>
      <c r="O215" s="5">
        <f t="shared" si="30"/>
        <v>-0.55000109683970344</v>
      </c>
      <c r="P215" s="5">
        <f t="shared" si="31"/>
        <v>0.5769491775593748</v>
      </c>
      <c r="S215" s="5">
        <f t="shared" si="34"/>
        <v>0.4820755152808906</v>
      </c>
      <c r="T215" s="5">
        <f t="shared" si="35"/>
        <v>-0.72965450649586838</v>
      </c>
      <c r="U215" s="5">
        <f t="shared" si="36"/>
        <v>-0.60014079961623468</v>
      </c>
      <c r="V215" s="5">
        <f t="shared" si="37"/>
        <v>0.54873436906599082</v>
      </c>
    </row>
    <row r="216" spans="4:22" ht="14.4" x14ac:dyDescent="0.3">
      <c r="D216" s="6">
        <v>1952</v>
      </c>
      <c r="E216" s="6" t="s">
        <v>508</v>
      </c>
      <c r="F216" s="6">
        <v>134398.91636754226</v>
      </c>
      <c r="G216" s="5">
        <f>'[1]B. 103 q caL Q3 2023'!BK33</f>
        <v>151463</v>
      </c>
      <c r="I216" s="6">
        <v>355809.74999999994</v>
      </c>
      <c r="J216" s="5">
        <f>'[2]B 103 to Q4 2023'!BK33</f>
        <v>320356.56942256709</v>
      </c>
      <c r="K216" s="5">
        <f t="shared" si="32"/>
        <v>0.37772690705508288</v>
      </c>
      <c r="L216" s="5">
        <f>Sheet3!J217</f>
        <v>0.47277175875769167</v>
      </c>
      <c r="M216" s="5">
        <f>Sheet3!J217</f>
        <v>0.47277175875769167</v>
      </c>
      <c r="N216" s="5">
        <f t="shared" si="33"/>
        <v>-0.74914254657424495</v>
      </c>
      <c r="O216" s="5">
        <f t="shared" si="30"/>
        <v>-0.55192840661814924</v>
      </c>
      <c r="P216" s="5">
        <f t="shared" si="31"/>
        <v>0.57583828862521969</v>
      </c>
      <c r="S216" s="5">
        <f t="shared" si="34"/>
        <v>0.43187702823939716</v>
      </c>
      <c r="T216" s="5">
        <f t="shared" si="35"/>
        <v>-0.83961438811372624</v>
      </c>
      <c r="U216" s="5">
        <f t="shared" si="36"/>
        <v>-0.71010068123409242</v>
      </c>
      <c r="V216" s="5">
        <f t="shared" si="37"/>
        <v>0.49159470060817428</v>
      </c>
    </row>
    <row r="217" spans="4:22" ht="14.4" x14ac:dyDescent="0.3">
      <c r="D217" s="6"/>
      <c r="E217" s="6" t="s">
        <v>507</v>
      </c>
      <c r="F217" s="6">
        <v>137616.36207646705</v>
      </c>
      <c r="G217" s="5">
        <f>'[1]B. 103 q caL Q3 2023'!BK34</f>
        <v>157607</v>
      </c>
      <c r="I217" s="6">
        <v>360084.49999999994</v>
      </c>
      <c r="J217" s="5">
        <f>'[2]B 103 to Q4 2023'!BK34</f>
        <v>319285.4488465598</v>
      </c>
      <c r="K217" s="5">
        <f t="shared" si="32"/>
        <v>0.38217796677298543</v>
      </c>
      <c r="L217" s="5">
        <f>Sheet3!J218</f>
        <v>0.4935997213829062</v>
      </c>
      <c r="M217" s="5">
        <f>Sheet3!J218</f>
        <v>0.4935997213829062</v>
      </c>
      <c r="N217" s="5">
        <f t="shared" si="33"/>
        <v>-0.70603037085038456</v>
      </c>
      <c r="O217" s="5">
        <f t="shared" si="30"/>
        <v>-0.50881623089428885</v>
      </c>
      <c r="P217" s="5">
        <f t="shared" si="31"/>
        <v>0.6012068478326672</v>
      </c>
      <c r="S217" s="5">
        <f t="shared" si="34"/>
        <v>0.43696618235465728</v>
      </c>
      <c r="T217" s="5">
        <f t="shared" si="35"/>
        <v>-0.82789947279710741</v>
      </c>
      <c r="U217" s="5">
        <f t="shared" si="36"/>
        <v>-0.6983857659174737</v>
      </c>
      <c r="V217" s="5">
        <f t="shared" si="37"/>
        <v>0.49738755605093549</v>
      </c>
    </row>
    <row r="218" spans="4:22" ht="14.4" x14ac:dyDescent="0.3">
      <c r="D218" s="6"/>
      <c r="E218" s="6" t="s">
        <v>506</v>
      </c>
      <c r="F218" s="6">
        <v>139874.21871430901</v>
      </c>
      <c r="G218" s="5">
        <f>'[1]B. 103 q caL Q3 2023'!BK35</f>
        <v>156907</v>
      </c>
      <c r="I218" s="6">
        <v>364359.24999999994</v>
      </c>
      <c r="J218" s="5">
        <f>'[2]B 103 to Q4 2023'!BK35</f>
        <v>320098.76145319856</v>
      </c>
      <c r="K218" s="5">
        <f t="shared" si="32"/>
        <v>0.38389095024844033</v>
      </c>
      <c r="L218" s="5">
        <f>Sheet3!J219</f>
        <v>0.49016043629945594</v>
      </c>
      <c r="M218" s="5">
        <f>Sheet3!J219</f>
        <v>0.49016043629945594</v>
      </c>
      <c r="N218" s="5">
        <f t="shared" si="33"/>
        <v>-0.71302252044873138</v>
      </c>
      <c r="O218" s="5">
        <f t="shared" si="30"/>
        <v>-0.51580838049263567</v>
      </c>
      <c r="P218" s="5">
        <f t="shared" si="31"/>
        <v>0.59701778196766642</v>
      </c>
      <c r="S218" s="5">
        <f>$S$219*K218/$K$219</f>
        <v>0.43892473547593325</v>
      </c>
      <c r="T218" s="5">
        <f t="shared" si="35"/>
        <v>-0.8234273259905236</v>
      </c>
      <c r="U218" s="5">
        <f t="shared" si="36"/>
        <v>-0.69391361911088989</v>
      </c>
      <c r="V218" s="5">
        <f t="shared" si="37"/>
        <v>0.49961692754402903</v>
      </c>
    </row>
    <row r="219" spans="4:22" ht="14.4" x14ac:dyDescent="0.3">
      <c r="D219" s="6"/>
      <c r="E219" s="6" t="s">
        <v>509</v>
      </c>
      <c r="F219" s="6">
        <v>146986.46712351116</v>
      </c>
      <c r="G219" s="5">
        <f>'[1]B. 103 q caL Q3 2023'!BK36</f>
        <v>146628</v>
      </c>
      <c r="I219" s="6">
        <v>368633.99999999994</v>
      </c>
      <c r="J219" s="5">
        <f>'[2]B 103 to Q4 2023'!BK36</f>
        <v>332638.42169635516</v>
      </c>
      <c r="K219" s="5">
        <f t="shared" si="32"/>
        <v>0.39873280034807201</v>
      </c>
      <c r="L219" s="5">
        <f>Sheet3!J220</f>
        <v>0.44078337799684614</v>
      </c>
      <c r="M219" s="5">
        <f>Sheet3!J220</f>
        <v>0.44078337799684614</v>
      </c>
      <c r="N219" s="5">
        <f t="shared" si="33"/>
        <v>-0.81920173057301249</v>
      </c>
      <c r="O219" s="5">
        <f t="shared" si="30"/>
        <v>-0.62198759061691677</v>
      </c>
      <c r="P219" s="5">
        <f t="shared" si="31"/>
        <v>0.53687628615362537</v>
      </c>
      <c r="R219" s="5">
        <f>'B 103'!BL36</f>
        <v>0.45589428144917998</v>
      </c>
      <c r="S219" s="5">
        <f>R219</f>
        <v>0.45589428144917998</v>
      </c>
      <c r="T219" s="5">
        <f t="shared" si="35"/>
        <v>-0.78549433527378643</v>
      </c>
      <c r="U219" s="5">
        <f t="shared" si="36"/>
        <v>-0.65598062839415272</v>
      </c>
      <c r="V219" s="5">
        <f t="shared" si="37"/>
        <v>0.51893293262580587</v>
      </c>
    </row>
    <row r="220" spans="4:22" ht="14.4" x14ac:dyDescent="0.3">
      <c r="D220" s="5">
        <f>D216+1</f>
        <v>1953</v>
      </c>
      <c r="E220" s="6" t="s">
        <v>508</v>
      </c>
      <c r="G220" s="5">
        <f>'[1]B. 103 q caL Q3 2023'!BK37</f>
        <v>143052</v>
      </c>
      <c r="J220" s="5">
        <f>'[2]B 103 to Q4 2023'!BK37</f>
        <v>340102.37192206609</v>
      </c>
      <c r="L220" s="5">
        <f>Sheet3!J221</f>
        <v>0.42059627477582046</v>
      </c>
      <c r="M220" s="5">
        <f>Sheet3!J221</f>
        <v>0.42059627477582046</v>
      </c>
      <c r="N220" s="5">
        <f t="shared" si="33"/>
        <v>-0.86608187268138515</v>
      </c>
      <c r="O220" s="5">
        <f t="shared" si="30"/>
        <v>-0.66886773272528943</v>
      </c>
      <c r="P220" s="5">
        <f t="shared" si="31"/>
        <v>0.51228829679985777</v>
      </c>
      <c r="R220" s="5">
        <f>'B 103'!BL37</f>
        <v>0.43520252756292044</v>
      </c>
      <c r="S220" s="5">
        <f t="shared" ref="S220:S283" si="38">R220</f>
        <v>0.43520252756292044</v>
      </c>
      <c r="T220" s="5">
        <f t="shared" si="35"/>
        <v>-0.83194377563805888</v>
      </c>
      <c r="U220" s="5">
        <f t="shared" si="36"/>
        <v>-0.70243006875842506</v>
      </c>
      <c r="V220" s="5">
        <f t="shared" si="37"/>
        <v>0.4953800323980696</v>
      </c>
    </row>
    <row r="221" spans="4:22" ht="14.4" x14ac:dyDescent="0.3">
      <c r="E221" s="6" t="s">
        <v>507</v>
      </c>
      <c r="G221" s="5">
        <f>'[1]B. 103 q caL Q3 2023'!BK38</f>
        <v>133816</v>
      </c>
      <c r="J221" s="5">
        <f>'[2]B 103 to Q4 2023'!BK38</f>
        <v>354660.49578660802</v>
      </c>
      <c r="L221" s="5">
        <f>Sheet3!J222</f>
        <v>0.37729267646022074</v>
      </c>
      <c r="M221" s="5">
        <f>Sheet3!J222</f>
        <v>0.37729267646022074</v>
      </c>
      <c r="N221" s="5">
        <f t="shared" si="33"/>
        <v>-0.97473406258928164</v>
      </c>
      <c r="O221" s="5">
        <f t="shared" si="30"/>
        <v>-0.77751992263318592</v>
      </c>
      <c r="P221" s="5">
        <f t="shared" si="31"/>
        <v>0.45954430462297063</v>
      </c>
      <c r="R221" s="5">
        <f>'B 103'!BL38</f>
        <v>0.39022710792740473</v>
      </c>
      <c r="S221" s="5">
        <f t="shared" si="38"/>
        <v>0.39022710792740473</v>
      </c>
      <c r="T221" s="5">
        <f t="shared" si="35"/>
        <v>-0.94102638132662442</v>
      </c>
      <c r="U221" s="5">
        <f t="shared" si="36"/>
        <v>-0.81151267444699071</v>
      </c>
      <c r="V221" s="5">
        <f t="shared" si="37"/>
        <v>0.44418564949564632</v>
      </c>
    </row>
    <row r="222" spans="4:22" ht="14.4" x14ac:dyDescent="0.3">
      <c r="E222" s="6" t="s">
        <v>506</v>
      </c>
      <c r="G222" s="5">
        <f>'[1]B. 103 q caL Q3 2023'!BK39</f>
        <v>129274</v>
      </c>
      <c r="J222" s="5">
        <f>'[2]B 103 to Q4 2023'!BK39</f>
        <v>364405.77463651646</v>
      </c>
      <c r="L222" s="5">
        <f>Sheet3!J223</f>
        <v>0.35473950281100991</v>
      </c>
      <c r="M222" s="5">
        <f>Sheet3!J223</f>
        <v>0.35473950281100991</v>
      </c>
      <c r="N222" s="5">
        <f t="shared" si="33"/>
        <v>-1.0363715537645393</v>
      </c>
      <c r="O222" s="5">
        <f t="shared" si="30"/>
        <v>-0.83915741380844355</v>
      </c>
      <c r="P222" s="5">
        <f t="shared" si="31"/>
        <v>0.43207443004468565</v>
      </c>
      <c r="R222" s="5">
        <f>'B 103'!BL39</f>
        <v>0.36691740704493109</v>
      </c>
      <c r="S222" s="5">
        <f t="shared" si="38"/>
        <v>0.36691740704493109</v>
      </c>
      <c r="T222" s="5">
        <f t="shared" si="35"/>
        <v>-1.0026185051787693</v>
      </c>
      <c r="U222" s="5">
        <f t="shared" si="36"/>
        <v>-0.87310479829913556</v>
      </c>
      <c r="V222" s="5">
        <f t="shared" si="37"/>
        <v>0.4176528064007044</v>
      </c>
    </row>
    <row r="223" spans="4:22" ht="14.4" x14ac:dyDescent="0.3">
      <c r="E223" s="6" t="s">
        <v>509</v>
      </c>
      <c r="G223" s="5">
        <f>'[1]B. 103 q caL Q3 2023'!BK40</f>
        <v>144082</v>
      </c>
      <c r="J223" s="5">
        <f>'[2]B 103 to Q4 2023'!BK40</f>
        <v>349935.85202103946</v>
      </c>
      <c r="L223" s="5">
        <f>Sheet3!J224</f>
        <v>0.41172096528337648</v>
      </c>
      <c r="M223" s="5">
        <f>Sheet3!J224</f>
        <v>0.41172096528337648</v>
      </c>
      <c r="N223" s="5">
        <f t="shared" si="33"/>
        <v>-0.88740942781235088</v>
      </c>
      <c r="O223" s="5">
        <f t="shared" si="30"/>
        <v>-0.69019528785625517</v>
      </c>
      <c r="P223" s="5">
        <f t="shared" si="31"/>
        <v>0.50147812691454641</v>
      </c>
      <c r="R223" s="5">
        <f>'B 103'!BL40</f>
        <v>0.42683677923610691</v>
      </c>
      <c r="S223" s="5">
        <f t="shared" si="38"/>
        <v>0.42683677923610691</v>
      </c>
      <c r="T223" s="5">
        <f t="shared" si="35"/>
        <v>-0.85135358886221557</v>
      </c>
      <c r="U223" s="5">
        <f t="shared" si="36"/>
        <v>-0.72183988198258175</v>
      </c>
      <c r="V223" s="5">
        <f t="shared" si="37"/>
        <v>0.48585751261773164</v>
      </c>
    </row>
    <row r="224" spans="4:22" ht="14.4" x14ac:dyDescent="0.3">
      <c r="D224" s="5">
        <f>D220+1</f>
        <v>1954</v>
      </c>
      <c r="E224" s="6" t="s">
        <v>508</v>
      </c>
      <c r="G224" s="5">
        <f>'[1]B. 103 q caL Q3 2023'!BK41</f>
        <v>156255</v>
      </c>
      <c r="J224" s="5">
        <f>'[2]B 103 to Q4 2023'!BK41</f>
        <v>342629.34120717959</v>
      </c>
      <c r="L224" s="5">
        <f>Sheet3!J225</f>
        <v>0.45602841588162701</v>
      </c>
      <c r="M224" s="5">
        <f>Sheet3!J225</f>
        <v>0.45602841588162701</v>
      </c>
      <c r="N224" s="5">
        <f t="shared" si="33"/>
        <v>-0.78520015587939918</v>
      </c>
      <c r="O224" s="5">
        <f t="shared" si="30"/>
        <v>-0.58798601592330346</v>
      </c>
      <c r="P224" s="5">
        <f t="shared" si="31"/>
        <v>0.55544481602661666</v>
      </c>
      <c r="R224" s="5">
        <f>'B 103'!BL41</f>
        <v>0.47374243884654071</v>
      </c>
      <c r="S224" s="5">
        <f t="shared" si="38"/>
        <v>0.47374243884654071</v>
      </c>
      <c r="T224" s="5">
        <f t="shared" si="35"/>
        <v>-0.74709148293125027</v>
      </c>
      <c r="U224" s="5">
        <f t="shared" si="36"/>
        <v>-0.61757777605161657</v>
      </c>
      <c r="V224" s="5">
        <f t="shared" si="37"/>
        <v>0.53924903887468811</v>
      </c>
    </row>
    <row r="225" spans="4:22" ht="14.4" x14ac:dyDescent="0.3">
      <c r="E225" s="6" t="s">
        <v>507</v>
      </c>
      <c r="G225" s="5">
        <f>'[1]B. 103 q caL Q3 2023'!BK42</f>
        <v>172550</v>
      </c>
      <c r="J225" s="5">
        <f>'[2]B 103 to Q4 2023'!BK42</f>
        <v>331420.13631910965</v>
      </c>
      <c r="L225" s="5">
        <f>Sheet3!J226</f>
        <v>0.52061812775497429</v>
      </c>
      <c r="M225" s="5">
        <f>Sheet3!J226</f>
        <v>0.52061812775497429</v>
      </c>
      <c r="N225" s="5">
        <f t="shared" si="33"/>
        <v>-0.6527384661385961</v>
      </c>
      <c r="O225" s="5">
        <f t="shared" si="30"/>
        <v>-0.45552432618250038</v>
      </c>
      <c r="P225" s="5">
        <f t="shared" si="31"/>
        <v>0.63411539746252443</v>
      </c>
      <c r="R225" s="5">
        <f>'B 103'!BL42</f>
        <v>0.54201530108271223</v>
      </c>
      <c r="S225" s="5">
        <f t="shared" si="38"/>
        <v>0.54201530108271223</v>
      </c>
      <c r="T225" s="5">
        <f t="shared" si="35"/>
        <v>-0.61246104716105998</v>
      </c>
      <c r="U225" s="5">
        <f t="shared" si="36"/>
        <v>-0.48294734028142622</v>
      </c>
      <c r="V225" s="5">
        <f t="shared" si="37"/>
        <v>0.6169623115798285</v>
      </c>
    </row>
    <row r="226" spans="4:22" ht="14.4" x14ac:dyDescent="0.3">
      <c r="E226" s="6" t="s">
        <v>506</v>
      </c>
      <c r="G226" s="5">
        <f>'[1]B. 103 q caL Q3 2023'!BK43</f>
        <v>191985</v>
      </c>
      <c r="J226" s="5">
        <f>'[2]B 103 to Q4 2023'!BK43</f>
        <v>314137.40734417719</v>
      </c>
      <c r="L226" s="5">
        <f>Sheet3!J227</f>
        <v>0.6111228890782836</v>
      </c>
      <c r="M226" s="5">
        <f>Sheet3!J227</f>
        <v>0.6111228890782836</v>
      </c>
      <c r="N226" s="5">
        <f t="shared" si="33"/>
        <v>-0.49245721224632538</v>
      </c>
      <c r="O226" s="5">
        <f t="shared" si="30"/>
        <v>-0.29524307229022972</v>
      </c>
      <c r="P226" s="5">
        <f t="shared" si="31"/>
        <v>0.74435063446101724</v>
      </c>
      <c r="R226" s="5">
        <f>'B 103'!BL43</f>
        <v>0.63828998205417564</v>
      </c>
      <c r="S226" s="5">
        <f t="shared" si="38"/>
        <v>0.63828998205417564</v>
      </c>
      <c r="T226" s="5">
        <f t="shared" si="35"/>
        <v>-0.4489625815727647</v>
      </c>
      <c r="U226" s="5">
        <f t="shared" si="36"/>
        <v>-0.31944887469313094</v>
      </c>
      <c r="V226" s="5">
        <f t="shared" si="37"/>
        <v>0.72654934648477187</v>
      </c>
    </row>
    <row r="227" spans="4:22" ht="14.4" x14ac:dyDescent="0.3">
      <c r="E227" s="6" t="s">
        <v>509</v>
      </c>
      <c r="G227" s="5">
        <f>'[1]B. 103 q caL Q3 2023'!BK44</f>
        <v>194840</v>
      </c>
      <c r="J227" s="5">
        <f>'[2]B 103 to Q4 2023'!BK44</f>
        <v>312360.78842754313</v>
      </c>
      <c r="L227" s="5">
        <f>Sheet3!J228</f>
        <v>0.62373828823463451</v>
      </c>
      <c r="M227" s="5">
        <f>Sheet3!J228</f>
        <v>0.62373828823463451</v>
      </c>
      <c r="N227" s="5">
        <f t="shared" si="33"/>
        <v>-0.47202440847002647</v>
      </c>
      <c r="O227" s="5">
        <f t="shared" si="30"/>
        <v>-0.27481026851393076</v>
      </c>
      <c r="P227" s="5">
        <f t="shared" si="31"/>
        <v>0.75971625164510204</v>
      </c>
      <c r="R227" s="5">
        <f>'B 103'!BL44</f>
        <v>0.65223518164751271</v>
      </c>
      <c r="S227" s="5">
        <f t="shared" si="38"/>
        <v>0.65223518164751271</v>
      </c>
      <c r="T227" s="5">
        <f t="shared" si="35"/>
        <v>-0.42735007404666009</v>
      </c>
      <c r="U227" s="5">
        <f t="shared" si="36"/>
        <v>-0.29783636716702633</v>
      </c>
      <c r="V227" s="5">
        <f t="shared" si="37"/>
        <v>0.74242281455727999</v>
      </c>
    </row>
    <row r="228" spans="4:22" ht="14.4" x14ac:dyDescent="0.3">
      <c r="D228" s="5">
        <f>D224+1</f>
        <v>1955</v>
      </c>
      <c r="E228" s="6" t="s">
        <v>508</v>
      </c>
      <c r="G228" s="5">
        <f>'[1]B. 103 q caL Q3 2023'!BK45</f>
        <v>202122</v>
      </c>
      <c r="J228" s="5">
        <f>'[2]B 103 to Q4 2023'!BK45</f>
        <v>311014.68181937526</v>
      </c>
      <c r="L228" s="5">
        <f>Sheet3!J229</f>
        <v>0.64985042077970012</v>
      </c>
      <c r="M228" s="5">
        <f>Sheet3!J229</f>
        <v>0.64985042077970012</v>
      </c>
      <c r="N228" s="5">
        <f t="shared" si="33"/>
        <v>-0.43101306445194071</v>
      </c>
      <c r="O228" s="5">
        <f t="shared" si="30"/>
        <v>-0.23379892449584502</v>
      </c>
      <c r="P228" s="5">
        <f t="shared" si="31"/>
        <v>0.79152095537067302</v>
      </c>
      <c r="R228" s="5">
        <f>'B 103'!BL45</f>
        <v>0.6808675540982233</v>
      </c>
      <c r="S228" s="5">
        <f t="shared" si="38"/>
        <v>0.6808675540982233</v>
      </c>
      <c r="T228" s="5">
        <f t="shared" si="35"/>
        <v>-0.38438747912186799</v>
      </c>
      <c r="U228" s="5">
        <f t="shared" si="36"/>
        <v>-0.25487377224223423</v>
      </c>
      <c r="V228" s="5">
        <f t="shared" si="37"/>
        <v>0.77501432010687943</v>
      </c>
    </row>
    <row r="229" spans="4:22" ht="14.4" x14ac:dyDescent="0.3">
      <c r="E229" s="6" t="s">
        <v>507</v>
      </c>
      <c r="G229" s="5">
        <f>'[1]B. 103 q caL Q3 2023'!BK46</f>
        <v>225533</v>
      </c>
      <c r="J229" s="5">
        <f>'[2]B 103 to Q4 2023'!BK46</f>
        <v>296303.61746943701</v>
      </c>
      <c r="L229" s="5">
        <f>Sheet3!J230</f>
        <v>0.76111954352355293</v>
      </c>
      <c r="M229" s="5">
        <f>Sheet3!J230</f>
        <v>0.76111954352355293</v>
      </c>
      <c r="N229" s="5">
        <f t="shared" si="33"/>
        <v>-0.27296484604141769</v>
      </c>
      <c r="O229" s="5">
        <f t="shared" si="30"/>
        <v>-7.5750706085322E-2</v>
      </c>
      <c r="P229" s="5">
        <f t="shared" si="31"/>
        <v>0.92704728500173039</v>
      </c>
      <c r="R229" s="5">
        <f>'B 103'!BL46</f>
        <v>0.80017825717291335</v>
      </c>
      <c r="S229" s="5">
        <f t="shared" si="38"/>
        <v>0.80017825717291335</v>
      </c>
      <c r="T229" s="5">
        <f t="shared" si="35"/>
        <v>-0.22292075466908393</v>
      </c>
      <c r="U229" s="5">
        <f t="shared" si="36"/>
        <v>-9.3407047789450165E-2</v>
      </c>
      <c r="V229" s="5">
        <f t="shared" si="37"/>
        <v>0.91082267647271253</v>
      </c>
    </row>
    <row r="230" spans="4:22" ht="14.4" x14ac:dyDescent="0.3">
      <c r="E230" s="6" t="s">
        <v>506</v>
      </c>
      <c r="G230" s="5">
        <f>'[1]B. 103 q caL Q3 2023'!BK47</f>
        <v>240995</v>
      </c>
      <c r="J230" s="5">
        <f>'[2]B 103 to Q4 2023'!BK47</f>
        <v>292104.20249050949</v>
      </c>
      <c r="L230" s="5">
        <f>Sheet3!J231</f>
        <v>0.8249918452322782</v>
      </c>
      <c r="M230" s="5">
        <f>Sheet3!J231</f>
        <v>0.8249918452322782</v>
      </c>
      <c r="N230" s="5">
        <f t="shared" si="33"/>
        <v>-0.19238177726324424</v>
      </c>
      <c r="O230" s="5">
        <f t="shared" si="30"/>
        <v>4.8323626928514496E-3</v>
      </c>
      <c r="P230" s="5">
        <f t="shared" si="31"/>
        <v>1.0048440573875295</v>
      </c>
      <c r="R230" s="5">
        <f>'B 103'!BL47</f>
        <v>0.86912056910779967</v>
      </c>
      <c r="S230" s="5">
        <f t="shared" si="38"/>
        <v>0.86912056910779967</v>
      </c>
      <c r="T230" s="5">
        <f t="shared" si="35"/>
        <v>-0.14027341868289758</v>
      </c>
      <c r="U230" s="5">
        <f t="shared" si="36"/>
        <v>-1.0759711803263822E-2</v>
      </c>
      <c r="V230" s="5">
        <f t="shared" si="37"/>
        <v>0.98929796684189386</v>
      </c>
    </row>
    <row r="231" spans="4:22" ht="14.4" x14ac:dyDescent="0.3">
      <c r="E231" s="6" t="s">
        <v>509</v>
      </c>
      <c r="G231" s="5">
        <f>'[1]B. 103 q caL Q3 2023'!BK48</f>
        <v>244222</v>
      </c>
      <c r="J231" s="5">
        <f>'[2]B 103 to Q4 2023'!BK48</f>
        <v>299667.14676053758</v>
      </c>
      <c r="L231" s="5">
        <f>Sheet3!J232</f>
        <v>0.81494261696468473</v>
      </c>
      <c r="M231" s="5">
        <f>Sheet3!J232</f>
        <v>0.81494261696468473</v>
      </c>
      <c r="N231" s="5">
        <f t="shared" si="33"/>
        <v>-0.20463757685236711</v>
      </c>
      <c r="O231" s="5">
        <f t="shared" si="30"/>
        <v>-7.4234368962714237E-3</v>
      </c>
      <c r="P231" s="5">
        <f t="shared" si="31"/>
        <v>0.99260404875668184</v>
      </c>
      <c r="R231" s="5">
        <f>'B 103'!BL48</f>
        <v>0.85860941585697759</v>
      </c>
      <c r="S231" s="5">
        <f t="shared" si="38"/>
        <v>0.85860941585697759</v>
      </c>
      <c r="T231" s="5">
        <f t="shared" si="35"/>
        <v>-0.15244115672842459</v>
      </c>
      <c r="U231" s="5">
        <f t="shared" si="36"/>
        <v>-2.2927449848790832E-2</v>
      </c>
      <c r="V231" s="5">
        <f t="shared" si="37"/>
        <v>0.9773333868862305</v>
      </c>
    </row>
    <row r="232" spans="4:22" ht="14.4" x14ac:dyDescent="0.3">
      <c r="D232" s="5">
        <f>D228+1</f>
        <v>1956</v>
      </c>
      <c r="E232" s="6" t="s">
        <v>508</v>
      </c>
      <c r="G232" s="5">
        <f>'[1]B. 103 q caL Q3 2023'!BK49</f>
        <v>262345</v>
      </c>
      <c r="J232" s="5">
        <f>'[2]B 103 to Q4 2023'!BK49</f>
        <v>298786.15278050822</v>
      </c>
      <c r="L232" s="5">
        <f>Sheet3!J233</f>
        <v>0.87799822940882621</v>
      </c>
      <c r="M232" s="5">
        <f>Sheet3!J233</f>
        <v>0.87799822940882621</v>
      </c>
      <c r="N232" s="5">
        <f t="shared" si="33"/>
        <v>-0.13011070196770272</v>
      </c>
      <c r="O232" s="5">
        <f t="shared" si="30"/>
        <v>6.7103437988392967E-2</v>
      </c>
      <c r="P232" s="5">
        <f t="shared" si="31"/>
        <v>1.0694060896684769</v>
      </c>
      <c r="R232" s="5">
        <f>'B 103'!BL49</f>
        <v>0.92705669361192522</v>
      </c>
      <c r="S232" s="5">
        <f t="shared" si="38"/>
        <v>0.92705669361192522</v>
      </c>
      <c r="T232" s="5">
        <f t="shared" si="35"/>
        <v>-7.5740557128949129E-2</v>
      </c>
      <c r="U232" s="5">
        <f t="shared" si="36"/>
        <v>5.3773149750684632E-2</v>
      </c>
      <c r="V232" s="5">
        <f t="shared" si="37"/>
        <v>1.0552451923660444</v>
      </c>
    </row>
    <row r="233" spans="4:22" ht="14.4" x14ac:dyDescent="0.3">
      <c r="E233" s="6" t="s">
        <v>507</v>
      </c>
      <c r="G233" s="5">
        <f>'[1]B. 103 q caL Q3 2023'!BK50</f>
        <v>252704</v>
      </c>
      <c r="J233" s="5">
        <f>'[2]B 103 to Q4 2023'!BK50</f>
        <v>314070.92793594807</v>
      </c>
      <c r="L233" s="5">
        <f>Sheet3!J234</f>
        <v>0.80457515157546577</v>
      </c>
      <c r="M233" s="5">
        <f>Sheet3!J234</f>
        <v>0.80457515157546577</v>
      </c>
      <c r="N233" s="5">
        <f t="shared" si="33"/>
        <v>-0.21744090289702153</v>
      </c>
      <c r="O233" s="5">
        <f t="shared" si="30"/>
        <v>-2.0226762940925846E-2</v>
      </c>
      <c r="P233" s="5">
        <f t="shared" si="31"/>
        <v>0.97997642577260924</v>
      </c>
      <c r="R233" s="5">
        <f>'B 103'!BL50</f>
        <v>0.84881242768785958</v>
      </c>
      <c r="S233" s="5">
        <f t="shared" si="38"/>
        <v>0.84881242768785958</v>
      </c>
      <c r="T233" s="5">
        <f t="shared" si="35"/>
        <v>-0.16391705030997841</v>
      </c>
      <c r="U233" s="5">
        <f t="shared" si="36"/>
        <v>-3.4403343430344652E-2</v>
      </c>
      <c r="V233" s="5">
        <f t="shared" si="37"/>
        <v>0.96618172298437166</v>
      </c>
    </row>
    <row r="234" spans="4:22" ht="14.4" x14ac:dyDescent="0.3">
      <c r="E234" s="6" t="s">
        <v>506</v>
      </c>
      <c r="G234" s="5">
        <f>'[1]B. 103 q caL Q3 2023'!BK51</f>
        <v>246833</v>
      </c>
      <c r="J234" s="5">
        <f>'[2]B 103 to Q4 2023'!BK51</f>
        <v>333169.87420054385</v>
      </c>
      <c r="L234" s="5">
        <f>Sheet3!J235</f>
        <v>0.74083375374729821</v>
      </c>
      <c r="M234" s="5">
        <f>Sheet3!J235</f>
        <v>0.74083375374729821</v>
      </c>
      <c r="N234" s="5">
        <f t="shared" si="33"/>
        <v>-0.29997903277443155</v>
      </c>
      <c r="O234" s="5">
        <f t="shared" si="30"/>
        <v>-0.10276489281833587</v>
      </c>
      <c r="P234" s="5">
        <f t="shared" si="31"/>
        <v>0.90233909494641773</v>
      </c>
      <c r="R234" s="5">
        <f>'B 103'!BL51</f>
        <v>0.7805398027031788</v>
      </c>
      <c r="S234" s="5">
        <f t="shared" si="38"/>
        <v>0.7805398027031788</v>
      </c>
      <c r="T234" s="5">
        <f t="shared" si="35"/>
        <v>-0.24776954391029452</v>
      </c>
      <c r="U234" s="5">
        <f t="shared" si="36"/>
        <v>-0.11825583703066075</v>
      </c>
      <c r="V234" s="5">
        <f t="shared" si="37"/>
        <v>0.88846872033660396</v>
      </c>
    </row>
    <row r="235" spans="4:22" ht="14.4" x14ac:dyDescent="0.3">
      <c r="E235" s="6" t="s">
        <v>509</v>
      </c>
      <c r="G235" s="5">
        <f>'[1]B. 103 q caL Q3 2023'!BK52</f>
        <v>268373</v>
      </c>
      <c r="J235" s="5">
        <f>'[2]B 103 to Q4 2023'!BK52</f>
        <v>321309.29927223013</v>
      </c>
      <c r="L235" s="5">
        <f>Sheet3!J236</f>
        <v>0.83521218715082379</v>
      </c>
      <c r="M235" s="5">
        <f>Sheet3!J236</f>
        <v>0.83521218715082379</v>
      </c>
      <c r="N235" s="5">
        <f t="shared" si="33"/>
        <v>-0.18006947006508001</v>
      </c>
      <c r="O235" s="5">
        <f t="shared" si="30"/>
        <v>1.7144669891015679E-2</v>
      </c>
      <c r="P235" s="5">
        <f t="shared" si="31"/>
        <v>1.0172924832727912</v>
      </c>
      <c r="R235" s="5">
        <f>'B 103'!BL52</f>
        <v>0.88324133300621221</v>
      </c>
      <c r="S235" s="5">
        <f t="shared" si="38"/>
        <v>0.88324133300621221</v>
      </c>
      <c r="T235" s="5">
        <f t="shared" si="35"/>
        <v>-0.12415680540782557</v>
      </c>
      <c r="U235" s="5">
        <f t="shared" si="36"/>
        <v>5.356901471808187E-3</v>
      </c>
      <c r="V235" s="5">
        <f t="shared" si="37"/>
        <v>1.0053712753234714</v>
      </c>
    </row>
    <row r="236" spans="4:22" ht="14.4" x14ac:dyDescent="0.3">
      <c r="D236" s="5">
        <f>D232+1</f>
        <v>1957</v>
      </c>
      <c r="E236" s="6" t="s">
        <v>508</v>
      </c>
      <c r="G236" s="5">
        <f>'[1]B. 103 q caL Q3 2023'!BK53</f>
        <v>254023</v>
      </c>
      <c r="J236" s="5">
        <f>'[2]B 103 to Q4 2023'!BK53</f>
        <v>345269.44917496433</v>
      </c>
      <c r="L236" s="5">
        <f>Sheet3!J237</f>
        <v>0.7356944795052498</v>
      </c>
      <c r="M236" s="5">
        <f>Sheet3!J237</f>
        <v>0.7356944795052498</v>
      </c>
      <c r="N236" s="5">
        <f t="shared" si="33"/>
        <v>-0.30694035580287232</v>
      </c>
      <c r="O236" s="5">
        <f t="shared" si="30"/>
        <v>-0.10972621584677664</v>
      </c>
      <c r="P236" s="5">
        <f t="shared" si="31"/>
        <v>0.89607943406461454</v>
      </c>
      <c r="R236" s="5">
        <f>'B 103'!BL53</f>
        <v>0.77635325717060299</v>
      </c>
      <c r="S236" s="5">
        <f t="shared" si="38"/>
        <v>0.77635325717060299</v>
      </c>
      <c r="T236" s="5">
        <f t="shared" si="35"/>
        <v>-0.25314763407125856</v>
      </c>
      <c r="U236" s="5">
        <f t="shared" si="36"/>
        <v>-0.1236339271916248</v>
      </c>
      <c r="V236" s="5">
        <f t="shared" si="37"/>
        <v>0.88370328141974575</v>
      </c>
    </row>
    <row r="237" spans="4:22" ht="14.4" x14ac:dyDescent="0.3">
      <c r="E237" s="6" t="s">
        <v>507</v>
      </c>
      <c r="G237" s="5">
        <f>'[1]B. 103 q caL Q3 2023'!BK54</f>
        <v>273076</v>
      </c>
      <c r="J237" s="5">
        <f>'[2]B 103 to Q4 2023'!BK54</f>
        <v>334574.35371536278</v>
      </c>
      <c r="L237" s="5">
        <f>Sheet3!J238</f>
        <v>0.81615793580551843</v>
      </c>
      <c r="M237" s="5">
        <f>Sheet3!J238</f>
        <v>0.81615793580551843</v>
      </c>
      <c r="N237" s="5">
        <f t="shared" si="33"/>
        <v>-0.20314739396490633</v>
      </c>
      <c r="O237" s="5">
        <f t="shared" si="30"/>
        <v>-5.9332540088106456E-3</v>
      </c>
      <c r="P237" s="5">
        <f t="shared" si="31"/>
        <v>0.99408431298244393</v>
      </c>
      <c r="R237" s="5">
        <f>'B 103'!BL54</f>
        <v>0.86414212799128987</v>
      </c>
      <c r="S237" s="5">
        <f t="shared" si="38"/>
        <v>0.86414212799128987</v>
      </c>
      <c r="T237" s="5">
        <f t="shared" si="35"/>
        <v>-0.14601802371680234</v>
      </c>
      <c r="U237" s="5">
        <f t="shared" si="36"/>
        <v>-1.6504316837168576E-2</v>
      </c>
      <c r="V237" s="5">
        <f t="shared" si="37"/>
        <v>0.98363113320607132</v>
      </c>
    </row>
    <row r="238" spans="4:22" ht="14.4" x14ac:dyDescent="0.3">
      <c r="E238" s="6" t="s">
        <v>506</v>
      </c>
      <c r="G238" s="5">
        <f>'[1]B. 103 q caL Q3 2023'!BK55</f>
        <v>245392</v>
      </c>
      <c r="J238" s="5">
        <f>'[2]B 103 to Q4 2023'!BK55</f>
        <v>367722.06584979751</v>
      </c>
      <c r="L238" s="5">
        <f>Sheet3!J239</f>
        <v>0.66730680780093266</v>
      </c>
      <c r="M238" s="5">
        <f>Sheet3!J239</f>
        <v>0.66730680780093266</v>
      </c>
      <c r="N238" s="5">
        <f t="shared" si="33"/>
        <v>-0.40450535711512636</v>
      </c>
      <c r="O238" s="5">
        <f t="shared" si="30"/>
        <v>-0.20729121715903068</v>
      </c>
      <c r="P238" s="5">
        <f t="shared" si="31"/>
        <v>0.81278291918657419</v>
      </c>
      <c r="R238" s="5">
        <f>'B 103'!BL55</f>
        <v>0.70378857192009292</v>
      </c>
      <c r="S238" s="5">
        <f t="shared" si="38"/>
        <v>0.70378857192009292</v>
      </c>
      <c r="T238" s="5">
        <f t="shared" si="35"/>
        <v>-0.35127729190751222</v>
      </c>
      <c r="U238" s="5">
        <f t="shared" si="36"/>
        <v>-0.22176358502787846</v>
      </c>
      <c r="V238" s="5">
        <f t="shared" si="37"/>
        <v>0.80110473510235047</v>
      </c>
    </row>
    <row r="239" spans="4:22" ht="14.4" x14ac:dyDescent="0.3">
      <c r="E239" s="6" t="s">
        <v>509</v>
      </c>
      <c r="G239" s="5">
        <f>'[1]B. 103 q caL Q3 2023'!BK56</f>
        <v>245747</v>
      </c>
      <c r="J239" s="5">
        <f>'[2]B 103 to Q4 2023'!BK56</f>
        <v>368216.93229036749</v>
      </c>
      <c r="L239" s="5">
        <f>Sheet3!J240</f>
        <v>0.66737230441068751</v>
      </c>
      <c r="M239" s="5">
        <f>Sheet3!J240</f>
        <v>0.66737230441068751</v>
      </c>
      <c r="N239" s="5">
        <f t="shared" si="33"/>
        <v>-0.40440721126237694</v>
      </c>
      <c r="O239" s="5">
        <f t="shared" si="30"/>
        <v>-0.20719307130628126</v>
      </c>
      <c r="P239" s="5">
        <f t="shared" si="31"/>
        <v>0.81286269437401582</v>
      </c>
      <c r="R239" s="5">
        <f>'B 103'!BL56</f>
        <v>0.70460292500710697</v>
      </c>
      <c r="S239" s="5">
        <f t="shared" si="38"/>
        <v>0.70460292500710697</v>
      </c>
      <c r="T239" s="5">
        <f t="shared" si="35"/>
        <v>-0.35012086178201696</v>
      </c>
      <c r="U239" s="5">
        <f t="shared" si="36"/>
        <v>-0.2206071549023832</v>
      </c>
      <c r="V239" s="5">
        <f t="shared" si="37"/>
        <v>0.80203169262920015</v>
      </c>
    </row>
    <row r="240" spans="4:22" ht="14.4" x14ac:dyDescent="0.3">
      <c r="D240" s="5">
        <f>D236+1</f>
        <v>1958</v>
      </c>
      <c r="E240" s="6" t="s">
        <v>508</v>
      </c>
      <c r="G240" s="5">
        <f>'[1]B. 103 q caL Q3 2023'!BK57</f>
        <v>261319</v>
      </c>
      <c r="J240" s="5">
        <f>'[2]B 103 to Q4 2023'!BK57</f>
        <v>356920.00472339697</v>
      </c>
      <c r="L240" s="5">
        <f>Sheet3!J241</f>
        <v>0.73211968154366769</v>
      </c>
      <c r="M240" s="5">
        <f>Sheet3!J241</f>
        <v>0.73211968154366769</v>
      </c>
      <c r="N240" s="5">
        <f t="shared" si="33"/>
        <v>-0.31181127900879663</v>
      </c>
      <c r="O240" s="5">
        <f t="shared" si="30"/>
        <v>-0.11459713905270094</v>
      </c>
      <c r="P240" s="5">
        <f t="shared" si="31"/>
        <v>0.8917253128586704</v>
      </c>
      <c r="R240" s="5">
        <f>'B 103'!BL57</f>
        <v>0.77563257585921808</v>
      </c>
      <c r="S240" s="5">
        <f t="shared" si="38"/>
        <v>0.77563257585921808</v>
      </c>
      <c r="T240" s="5">
        <f t="shared" si="35"/>
        <v>-0.25407635564570535</v>
      </c>
      <c r="U240" s="5">
        <f t="shared" si="36"/>
        <v>-0.12456264876607159</v>
      </c>
      <c r="V240" s="5">
        <f t="shared" si="37"/>
        <v>0.88288294810646806</v>
      </c>
    </row>
    <row r="241" spans="4:22" ht="14.4" x14ac:dyDescent="0.3">
      <c r="E241" s="6" t="s">
        <v>507</v>
      </c>
      <c r="G241" s="5">
        <f>'[1]B. 103 q caL Q3 2023'!BK58</f>
        <v>278565</v>
      </c>
      <c r="J241" s="5">
        <f>'[2]B 103 to Q4 2023'!BK58</f>
        <v>344579.45633215766</v>
      </c>
      <c r="L241" s="5">
        <f>Sheet3!J242</f>
        <v>0.80838546662279842</v>
      </c>
      <c r="M241" s="5">
        <f>Sheet3!J242</f>
        <v>0.80838546662279842</v>
      </c>
      <c r="N241" s="5">
        <f t="shared" si="33"/>
        <v>-0.21271627156727196</v>
      </c>
      <c r="O241" s="5">
        <f t="shared" si="30"/>
        <v>-1.5502131611176279E-2</v>
      </c>
      <c r="P241" s="5">
        <f t="shared" si="31"/>
        <v>0.98461740792802499</v>
      </c>
      <c r="R241" s="5">
        <f>'B 103'!BL58</f>
        <v>0.85930102081103765</v>
      </c>
      <c r="S241" s="5">
        <f t="shared" si="38"/>
        <v>0.85930102081103765</v>
      </c>
      <c r="T241" s="5">
        <f t="shared" si="35"/>
        <v>-0.15163598670714531</v>
      </c>
      <c r="U241" s="5">
        <f t="shared" si="36"/>
        <v>-2.2122279827511554E-2</v>
      </c>
      <c r="V241" s="5">
        <f t="shared" si="37"/>
        <v>0.97812062331720329</v>
      </c>
    </row>
    <row r="242" spans="4:22" ht="14.4" x14ac:dyDescent="0.3">
      <c r="E242" s="6" t="s">
        <v>506</v>
      </c>
      <c r="G242" s="5">
        <f>'[1]B. 103 q caL Q3 2023'!BK59</f>
        <v>310541</v>
      </c>
      <c r="J242" s="5">
        <f>'[2]B 103 to Q4 2023'!BK59</f>
        <v>318396.29555762501</v>
      </c>
      <c r="L242" s="5">
        <f>Sheet3!J243</f>
        <v>0.97528616214041552</v>
      </c>
      <c r="M242" s="5">
        <f>Sheet3!J243</f>
        <v>0.97528616214041552</v>
      </c>
      <c r="N242" s="5">
        <f t="shared" si="33"/>
        <v>-2.5024351415685524E-2</v>
      </c>
      <c r="O242" s="5">
        <f t="shared" si="30"/>
        <v>0.17218978854041017</v>
      </c>
      <c r="P242" s="5">
        <f t="shared" si="31"/>
        <v>1.187903262247596</v>
      </c>
      <c r="R242" s="5">
        <f>'B 103'!BL59</f>
        <v>1.0433683684096329</v>
      </c>
      <c r="S242" s="5">
        <f t="shared" si="38"/>
        <v>1.0433683684096329</v>
      </c>
      <c r="T242" s="5">
        <f t="shared" si="35"/>
        <v>4.2454295265493436E-2</v>
      </c>
      <c r="U242" s="5">
        <f t="shared" si="36"/>
        <v>0.1719680021451272</v>
      </c>
      <c r="V242" s="5">
        <f t="shared" si="37"/>
        <v>1.1876398306789662</v>
      </c>
    </row>
    <row r="243" spans="4:22" ht="14.4" x14ac:dyDescent="0.3">
      <c r="E243" s="6" t="s">
        <v>509</v>
      </c>
      <c r="G243" s="5">
        <f>'[1]B. 103 q caL Q3 2023'!BK60</f>
        <v>324670</v>
      </c>
      <c r="J243" s="5">
        <f>'[2]B 103 to Q4 2023'!BK60</f>
        <v>308135.94379278185</v>
      </c>
      <c r="L243" s="5">
        <f>Sheet3!J244</f>
        <v>1.0536109681263459</v>
      </c>
      <c r="M243" s="5">
        <f>Sheet3!J244</f>
        <v>1.0536109681263459</v>
      </c>
      <c r="N243" s="5">
        <f t="shared" si="33"/>
        <v>5.2223281535446413E-2</v>
      </c>
      <c r="O243" s="5">
        <f t="shared" si="30"/>
        <v>0.24943742149154211</v>
      </c>
      <c r="P243" s="5">
        <f t="shared" si="31"/>
        <v>1.2833032547394418</v>
      </c>
      <c r="R243" s="5">
        <f>'B 103'!BL60</f>
        <v>1.1312906538373162</v>
      </c>
      <c r="S243" s="5">
        <f t="shared" si="38"/>
        <v>1.1312906538373162</v>
      </c>
      <c r="T243" s="5">
        <f t="shared" si="35"/>
        <v>0.12335915248003712</v>
      </c>
      <c r="U243" s="5">
        <f t="shared" si="36"/>
        <v>0.25287285935967085</v>
      </c>
      <c r="V243" s="5">
        <f t="shared" si="37"/>
        <v>1.2877195449388541</v>
      </c>
    </row>
    <row r="244" spans="4:22" ht="14.4" x14ac:dyDescent="0.3">
      <c r="D244" s="5">
        <f>D240+1</f>
        <v>1959</v>
      </c>
      <c r="E244" s="6" t="s">
        <v>508</v>
      </c>
      <c r="G244" s="5">
        <f>'[1]B. 103 q caL Q3 2023'!BK61</f>
        <v>332012</v>
      </c>
      <c r="J244" s="5">
        <f>'[2]B 103 to Q4 2023'!BK61</f>
        <v>307448.15123609209</v>
      </c>
      <c r="L244" s="5">
        <f>Sheet3!J245</f>
        <v>1.0798472728139041</v>
      </c>
      <c r="M244" s="5">
        <f>Sheet3!J245</f>
        <v>1.0798472728139041</v>
      </c>
      <c r="N244" s="5">
        <f t="shared" si="33"/>
        <v>7.6819617075017332E-2</v>
      </c>
      <c r="O244" s="5">
        <f t="shared" si="30"/>
        <v>0.27403375703111299</v>
      </c>
      <c r="P244" s="5">
        <f t="shared" si="31"/>
        <v>1.3152592007351005</v>
      </c>
      <c r="R244" s="5">
        <f>'B 103'!BL61</f>
        <v>1.1611653284339565</v>
      </c>
      <c r="S244" s="5">
        <f t="shared" si="38"/>
        <v>1.1611653284339565</v>
      </c>
      <c r="T244" s="5">
        <f t="shared" si="35"/>
        <v>0.14942409432948792</v>
      </c>
      <c r="U244" s="5">
        <f t="shared" si="36"/>
        <v>0.27893780120912171</v>
      </c>
      <c r="V244" s="5">
        <f t="shared" si="37"/>
        <v>1.3217251316077545</v>
      </c>
    </row>
    <row r="245" spans="4:22" ht="14.4" x14ac:dyDescent="0.3">
      <c r="E245" s="6" t="s">
        <v>507</v>
      </c>
      <c r="G245" s="5">
        <f>'[1]B. 103 q caL Q3 2023'!BK62</f>
        <v>346451</v>
      </c>
      <c r="J245" s="5">
        <f>'[2]B 103 to Q4 2023'!BK62</f>
        <v>300544.878446766</v>
      </c>
      <c r="L245" s="5">
        <f>Sheet3!J246</f>
        <v>1.1526898714054719</v>
      </c>
      <c r="M245" s="5">
        <f>Sheet3!J246</f>
        <v>1.1526898714054719</v>
      </c>
      <c r="N245" s="5">
        <f t="shared" si="33"/>
        <v>0.142098229742703</v>
      </c>
      <c r="O245" s="5">
        <f t="shared" si="30"/>
        <v>0.33931236969879869</v>
      </c>
      <c r="P245" s="5">
        <f t="shared" si="31"/>
        <v>1.4039818381071023</v>
      </c>
      <c r="R245" s="5">
        <f>'B 103'!BL62</f>
        <v>1.2443523614173988</v>
      </c>
      <c r="S245" s="5">
        <f t="shared" si="38"/>
        <v>1.2443523614173988</v>
      </c>
      <c r="T245" s="5">
        <f t="shared" si="35"/>
        <v>0.21861520293745274</v>
      </c>
      <c r="U245" s="5">
        <f t="shared" si="36"/>
        <v>0.3481289098170865</v>
      </c>
      <c r="V245" s="5">
        <f t="shared" si="37"/>
        <v>1.4164148277480855</v>
      </c>
    </row>
    <row r="246" spans="4:22" ht="14.4" x14ac:dyDescent="0.3">
      <c r="E246" s="6" t="s">
        <v>506</v>
      </c>
      <c r="G246" s="5">
        <f>'[1]B. 103 q caL Q3 2023'!BK63</f>
        <v>339875</v>
      </c>
      <c r="J246" s="5">
        <f>'[2]B 103 to Q4 2023'!BK63</f>
        <v>313608.65383281035</v>
      </c>
      <c r="L246" s="5">
        <f>Sheet3!J247</f>
        <v>1.0837073390139289</v>
      </c>
      <c r="M246" s="5">
        <f>Sheet3!J247</f>
        <v>1.0837073390139289</v>
      </c>
      <c r="N246" s="5">
        <f t="shared" si="33"/>
        <v>8.0387884106154023E-2</v>
      </c>
      <c r="O246" s="5">
        <f t="shared" si="30"/>
        <v>0.27760202406224971</v>
      </c>
      <c r="P246" s="5">
        <f t="shared" si="31"/>
        <v>1.3199607800351059</v>
      </c>
      <c r="R246" s="5">
        <f>'B 103'!BL63</f>
        <v>1.1683468011272835</v>
      </c>
      <c r="S246" s="5">
        <f t="shared" si="38"/>
        <v>1.1683468011272835</v>
      </c>
      <c r="T246" s="5">
        <f t="shared" si="35"/>
        <v>0.15558975910773909</v>
      </c>
      <c r="U246" s="5">
        <f t="shared" si="36"/>
        <v>0.28510346598737285</v>
      </c>
      <c r="V246" s="5">
        <f t="shared" si="37"/>
        <v>1.329899620380621</v>
      </c>
    </row>
    <row r="247" spans="4:22" ht="14.4" x14ac:dyDescent="0.3">
      <c r="E247" s="6" t="s">
        <v>509</v>
      </c>
      <c r="G247" s="5">
        <f>'[1]B. 103 q caL Q3 2023'!BK64</f>
        <v>362157</v>
      </c>
      <c r="J247" s="5">
        <f>'[2]B 103 to Q4 2023'!BK64</f>
        <v>295381.63881276641</v>
      </c>
      <c r="L247" s="5">
        <f>Sheet3!J248</f>
        <v>1.2260072105382731</v>
      </c>
      <c r="M247" s="5">
        <f>Sheet3!J248</f>
        <v>1.2260072105382731</v>
      </c>
      <c r="N247" s="5">
        <f t="shared" si="33"/>
        <v>0.20376271884931274</v>
      </c>
      <c r="O247" s="5">
        <f t="shared" si="30"/>
        <v>0.40097685880540845</v>
      </c>
      <c r="P247" s="5">
        <f t="shared" si="31"/>
        <v>1.4932827117543064</v>
      </c>
      <c r="R247" s="5">
        <f>'B 103'!BL64</f>
        <v>1.3309091426138604</v>
      </c>
      <c r="S247" s="5">
        <f t="shared" si="38"/>
        <v>1.3309091426138604</v>
      </c>
      <c r="T247" s="5">
        <f t="shared" si="35"/>
        <v>0.28586227458400626</v>
      </c>
      <c r="U247" s="5">
        <f t="shared" si="36"/>
        <v>0.41537598146364002</v>
      </c>
      <c r="V247" s="5">
        <f t="shared" si="37"/>
        <v>1.5149402230703277</v>
      </c>
    </row>
    <row r="248" spans="4:22" ht="14.4" x14ac:dyDescent="0.3">
      <c r="D248" s="5">
        <f>D244+1</f>
        <v>1960</v>
      </c>
      <c r="E248" s="6" t="s">
        <v>508</v>
      </c>
      <c r="G248" s="5">
        <f>'[1]B. 103 q caL Q3 2023'!BK65</f>
        <v>339310</v>
      </c>
      <c r="J248" s="5">
        <f>'[2]B 103 to Q4 2023'!BK65</f>
        <v>320357.29536117997</v>
      </c>
      <c r="L248" s="5">
        <f>Sheet3!J249</f>
        <v>1.0591186653112441</v>
      </c>
      <c r="M248" s="5">
        <f>Sheet3!J249</f>
        <v>1.0591186653112441</v>
      </c>
      <c r="N248" s="5">
        <f t="shared" si="33"/>
        <v>5.7437114459942026E-2</v>
      </c>
      <c r="O248" s="5">
        <f t="shared" si="30"/>
        <v>0.2546512544160377</v>
      </c>
      <c r="P248" s="5">
        <f t="shared" si="31"/>
        <v>1.290011656547434</v>
      </c>
      <c r="R248" s="5">
        <f>'B 103'!BL65</f>
        <v>1.1438785377989156</v>
      </c>
      <c r="S248" s="5">
        <f t="shared" si="38"/>
        <v>1.1438785377989156</v>
      </c>
      <c r="T248" s="5">
        <f t="shared" si="35"/>
        <v>0.1344247140681312</v>
      </c>
      <c r="U248" s="5">
        <f t="shared" si="36"/>
        <v>0.26393842094776498</v>
      </c>
      <c r="V248" s="5">
        <f t="shared" si="37"/>
        <v>1.3020480149494487</v>
      </c>
    </row>
    <row r="249" spans="4:22" ht="14.4" x14ac:dyDescent="0.3">
      <c r="E249" s="6" t="s">
        <v>507</v>
      </c>
      <c r="G249" s="5">
        <f>'[1]B. 103 q caL Q3 2023'!BK66</f>
        <v>347588</v>
      </c>
      <c r="J249" s="5">
        <f>'[2]B 103 to Q4 2023'!BK66</f>
        <v>314132.88540357171</v>
      </c>
      <c r="L249" s="5">
        <f>Sheet3!J250</f>
        <v>1.1064546148984302</v>
      </c>
      <c r="M249" s="5">
        <f>Sheet3!J250</f>
        <v>1.1064546148984302</v>
      </c>
      <c r="N249" s="5">
        <f t="shared" si="33"/>
        <v>0.1011608628565757</v>
      </c>
      <c r="O249" s="5">
        <f t="shared" si="30"/>
        <v>0.29837500281267137</v>
      </c>
      <c r="P249" s="5">
        <f t="shared" si="31"/>
        <v>1.3476670720747081</v>
      </c>
      <c r="R249" s="5">
        <f>'B 103'!BL66</f>
        <v>1.1986299975580224</v>
      </c>
      <c r="S249" s="5">
        <f t="shared" si="38"/>
        <v>1.1986299975580224</v>
      </c>
      <c r="T249" s="5">
        <f t="shared" si="35"/>
        <v>0.18117923589214949</v>
      </c>
      <c r="U249" s="5">
        <f t="shared" si="36"/>
        <v>0.31069294277178328</v>
      </c>
      <c r="V249" s="5">
        <f t="shared" si="37"/>
        <v>1.3643702171232091</v>
      </c>
    </row>
    <row r="250" spans="4:22" ht="14.4" x14ac:dyDescent="0.3">
      <c r="E250" s="6" t="s">
        <v>506</v>
      </c>
      <c r="G250" s="5">
        <f>'[1]B. 103 q caL Q3 2023'!BK67</f>
        <v>321285</v>
      </c>
      <c r="J250" s="5">
        <f>'[2]B 103 to Q4 2023'!BK67</f>
        <v>344111.21267694084</v>
      </c>
      <c r="L250" s="5">
        <f>Sheet3!J251</f>
        <v>0.93362866871380901</v>
      </c>
      <c r="M250" s="5">
        <f>Sheet3!J251</f>
        <v>0.93362866871380901</v>
      </c>
      <c r="N250" s="5">
        <f t="shared" si="33"/>
        <v>-6.867649077581181E-2</v>
      </c>
      <c r="O250" s="5">
        <f t="shared" si="30"/>
        <v>0.12853764918028387</v>
      </c>
      <c r="P250" s="5">
        <f t="shared" si="31"/>
        <v>1.1371642337865329</v>
      </c>
      <c r="R250" s="5">
        <f>'B 103'!BL67</f>
        <v>1.0057441319945006</v>
      </c>
      <c r="S250" s="5">
        <f t="shared" si="38"/>
        <v>1.0057441319945006</v>
      </c>
      <c r="T250" s="5">
        <f t="shared" si="35"/>
        <v>5.7276973733705406E-3</v>
      </c>
      <c r="U250" s="5">
        <f t="shared" si="36"/>
        <v>0.13524140425300429</v>
      </c>
      <c r="V250" s="5">
        <f t="shared" si="37"/>
        <v>1.1448131137509809</v>
      </c>
    </row>
    <row r="251" spans="4:22" ht="14.4" x14ac:dyDescent="0.3">
      <c r="E251" s="6" t="s">
        <v>509</v>
      </c>
      <c r="G251" s="5">
        <f>'[1]B. 103 q caL Q3 2023'!BK68</f>
        <v>365166</v>
      </c>
      <c r="J251" s="5">
        <f>'[2]B 103 to Q4 2023'!BK68</f>
        <v>298826.90896116465</v>
      </c>
      <c r="L251" s="5">
        <f>Sheet3!J252</f>
        <v>1.221941772643945</v>
      </c>
      <c r="M251" s="5">
        <f>Sheet3!J252</f>
        <v>1.221941772643945</v>
      </c>
      <c r="N251" s="5">
        <f t="shared" si="33"/>
        <v>0.20044121038660215</v>
      </c>
      <c r="O251" s="5">
        <f t="shared" si="30"/>
        <v>0.39765535034269783</v>
      </c>
      <c r="P251" s="5">
        <f t="shared" si="31"/>
        <v>1.4883309887374039</v>
      </c>
      <c r="R251" s="5">
        <f>'B 103'!BL68</f>
        <v>1.3343162423236392</v>
      </c>
      <c r="S251" s="5">
        <f t="shared" si="38"/>
        <v>1.3343162423236392</v>
      </c>
      <c r="T251" s="5">
        <f t="shared" si="35"/>
        <v>0.28841898260951288</v>
      </c>
      <c r="U251" s="5">
        <f t="shared" si="36"/>
        <v>0.41793268948914664</v>
      </c>
      <c r="V251" s="5">
        <f t="shared" si="37"/>
        <v>1.5188184385165135</v>
      </c>
    </row>
    <row r="252" spans="4:22" ht="14.4" x14ac:dyDescent="0.3">
      <c r="D252" s="5">
        <f>D248+1</f>
        <v>1961</v>
      </c>
      <c r="E252" s="6" t="s">
        <v>508</v>
      </c>
      <c r="G252" s="5">
        <f>'[1]B. 103 q caL Q3 2023'!BK69</f>
        <v>410353</v>
      </c>
      <c r="J252" s="5">
        <f>'[2]B 103 to Q4 2023'!BK69</f>
        <v>259704.16930704482</v>
      </c>
      <c r="L252" s="5">
        <f>Sheet3!J253</f>
        <v>1.5799942806975629</v>
      </c>
      <c r="M252" s="5">
        <f>Sheet3!J253</f>
        <v>1.5799942806975629</v>
      </c>
      <c r="N252" s="5">
        <f t="shared" si="33"/>
        <v>0.45742122722065481</v>
      </c>
      <c r="O252" s="5">
        <f t="shared" si="30"/>
        <v>0.65463536717675053</v>
      </c>
      <c r="P252" s="5">
        <f t="shared" si="31"/>
        <v>1.9244406751902192</v>
      </c>
      <c r="R252" s="5">
        <f>'B 103'!BL69</f>
        <v>1.7530382629144656</v>
      </c>
      <c r="S252" s="5">
        <f t="shared" si="38"/>
        <v>1.7530382629144656</v>
      </c>
      <c r="T252" s="5">
        <f t="shared" si="35"/>
        <v>0.56135043280554775</v>
      </c>
      <c r="U252" s="5">
        <f t="shared" si="36"/>
        <v>0.69086413968518157</v>
      </c>
      <c r="V252" s="5">
        <f t="shared" si="37"/>
        <v>1.9954391265617586</v>
      </c>
    </row>
    <row r="253" spans="4:22" ht="14.4" x14ac:dyDescent="0.3">
      <c r="E253" s="6" t="s">
        <v>507</v>
      </c>
      <c r="G253" s="5">
        <f>'[1]B. 103 q caL Q3 2023'!BK70</f>
        <v>411555</v>
      </c>
      <c r="J253" s="5">
        <f>'[2]B 103 to Q4 2023'!BK70</f>
        <v>266373.59313615441</v>
      </c>
      <c r="L253" s="5">
        <f>Sheet3!J254</f>
        <v>1.54495464712936</v>
      </c>
      <c r="M253" s="5">
        <f>Sheet3!J254</f>
        <v>1.54495464712936</v>
      </c>
      <c r="N253" s="5">
        <f t="shared" si="33"/>
        <v>0.43499455531002534</v>
      </c>
      <c r="O253" s="5">
        <f t="shared" si="30"/>
        <v>0.632208695266121</v>
      </c>
      <c r="P253" s="5">
        <f t="shared" si="31"/>
        <v>1.8817622320425393</v>
      </c>
      <c r="R253" s="5">
        <f>'B 103'!BL70</f>
        <v>1.712982032758761</v>
      </c>
      <c r="S253" s="5">
        <f t="shared" si="38"/>
        <v>1.712982032758761</v>
      </c>
      <c r="T253" s="5">
        <f t="shared" si="35"/>
        <v>0.53823573052968476</v>
      </c>
      <c r="U253" s="5">
        <f t="shared" si="36"/>
        <v>0.66774943740931847</v>
      </c>
      <c r="V253" s="5">
        <f t="shared" si="37"/>
        <v>1.949844132655367</v>
      </c>
    </row>
    <row r="254" spans="4:22" ht="14.4" x14ac:dyDescent="0.3">
      <c r="E254" s="6" t="s">
        <v>506</v>
      </c>
      <c r="G254" s="5">
        <f>'[1]B. 103 q caL Q3 2023'!BK71</f>
        <v>423621</v>
      </c>
      <c r="J254" s="5">
        <f>'[2]B 103 to Q4 2023'!BK71</f>
        <v>261284.48277015783</v>
      </c>
      <c r="L254" s="5">
        <f>Sheet3!J255</f>
        <v>1.6212219368098659</v>
      </c>
      <c r="M254" s="5">
        <f>Sheet3!J255</f>
        <v>1.6212219368098659</v>
      </c>
      <c r="N254" s="5">
        <f t="shared" si="33"/>
        <v>0.4831801468980042</v>
      </c>
      <c r="O254" s="5">
        <f t="shared" si="30"/>
        <v>0.68039428685409986</v>
      </c>
      <c r="P254" s="5">
        <f t="shared" si="31"/>
        <v>1.9746561597236456</v>
      </c>
      <c r="R254" s="5">
        <f>'B 103'!BL71</f>
        <v>1.805674914822512</v>
      </c>
      <c r="S254" s="5">
        <f t="shared" si="38"/>
        <v>1.805674914822512</v>
      </c>
      <c r="T254" s="5">
        <f t="shared" si="35"/>
        <v>0.5909344359255071</v>
      </c>
      <c r="U254" s="5">
        <f t="shared" si="36"/>
        <v>0.7204481428051408</v>
      </c>
      <c r="V254" s="5">
        <f t="shared" si="37"/>
        <v>2.0553540964346388</v>
      </c>
    </row>
    <row r="255" spans="4:22" ht="14.4" x14ac:dyDescent="0.3">
      <c r="E255" s="6" t="s">
        <v>509</v>
      </c>
      <c r="G255" s="5">
        <f>'[1]B. 103 q caL Q3 2023'!BK72</f>
        <v>437674</v>
      </c>
      <c r="J255" s="5">
        <f>'[2]B 103 to Q4 2023'!BK72</f>
        <v>250830.37320391324</v>
      </c>
      <c r="L255" s="5">
        <f>Sheet3!J256</f>
        <v>1.7448107546219429</v>
      </c>
      <c r="M255" s="5">
        <f>Sheet3!J256</f>
        <v>1.7448107546219429</v>
      </c>
      <c r="N255" s="5">
        <f t="shared" si="33"/>
        <v>0.55664609969987089</v>
      </c>
      <c r="O255" s="5">
        <f t="shared" si="30"/>
        <v>0.7538602396559666</v>
      </c>
      <c r="P255" s="5">
        <f t="shared" si="31"/>
        <v>2.1251879375293408</v>
      </c>
      <c r="R255" s="5">
        <f>'B 103'!BL72</f>
        <v>1.9573161681094169</v>
      </c>
      <c r="S255" s="5">
        <f t="shared" si="38"/>
        <v>1.9573161681094169</v>
      </c>
      <c r="T255" s="5">
        <f t="shared" si="35"/>
        <v>0.67157423290678331</v>
      </c>
      <c r="U255" s="5">
        <f t="shared" si="36"/>
        <v>0.80108793978641701</v>
      </c>
      <c r="V255" s="5">
        <f t="shared" si="37"/>
        <v>2.2279635005822058</v>
      </c>
    </row>
    <row r="256" spans="4:22" ht="14.4" x14ac:dyDescent="0.3">
      <c r="D256" s="5">
        <f>D252+1</f>
        <v>1962</v>
      </c>
      <c r="E256" s="6" t="s">
        <v>508</v>
      </c>
      <c r="G256" s="5">
        <f>'[1]B. 103 q caL Q3 2023'!BK73</f>
        <v>427931</v>
      </c>
      <c r="J256" s="5">
        <f>'[2]B 103 to Q4 2023'!BK73</f>
        <v>257445.91779257153</v>
      </c>
      <c r="L256" s="5">
        <f>Sheet3!J257</f>
        <v>1.6621339638010308</v>
      </c>
      <c r="M256" s="5">
        <f>Sheet3!J257</f>
        <v>1.6621339638010308</v>
      </c>
      <c r="N256" s="5">
        <f t="shared" si="33"/>
        <v>0.50810229715667021</v>
      </c>
      <c r="O256" s="5">
        <f t="shared" si="30"/>
        <v>0.70531643711276593</v>
      </c>
      <c r="P256" s="5">
        <f t="shared" si="31"/>
        <v>2.0244872064610537</v>
      </c>
      <c r="R256" s="5">
        <f>'B 103'!BL73</f>
        <v>1.8623607471964303</v>
      </c>
      <c r="S256" s="5">
        <f t="shared" si="38"/>
        <v>1.8623607471964303</v>
      </c>
      <c r="T256" s="5">
        <f t="shared" si="35"/>
        <v>0.62184490187047203</v>
      </c>
      <c r="U256" s="5">
        <f t="shared" si="36"/>
        <v>0.75135860875010585</v>
      </c>
      <c r="V256" s="5">
        <f t="shared" si="37"/>
        <v>2.1198781460424239</v>
      </c>
    </row>
    <row r="257" spans="4:22" ht="14.4" x14ac:dyDescent="0.3">
      <c r="E257" s="6" t="s">
        <v>507</v>
      </c>
      <c r="G257" s="5">
        <f>'[1]B. 103 q caL Q3 2023'!BK74</f>
        <v>326582</v>
      </c>
      <c r="J257" s="5">
        <f>'[2]B 103 to Q4 2023'!BK74</f>
        <v>256910.81900571371</v>
      </c>
      <c r="L257" s="5">
        <f>Sheet3!J258</f>
        <v>1.2711198259309331</v>
      </c>
      <c r="M257" s="5">
        <f>Sheet3!J258</f>
        <v>1.2711198259309331</v>
      </c>
      <c r="N257" s="5">
        <f t="shared" si="33"/>
        <v>0.23989826465647501</v>
      </c>
      <c r="O257" s="5">
        <f t="shared" si="30"/>
        <v>0.43711240461257073</v>
      </c>
      <c r="P257" s="5">
        <f t="shared" si="31"/>
        <v>1.5482300954799728</v>
      </c>
      <c r="R257" s="5">
        <f>'B 103'!BL74</f>
        <v>1.4277393126419324</v>
      </c>
      <c r="S257" s="5">
        <f t="shared" si="38"/>
        <v>1.4277393126419324</v>
      </c>
      <c r="T257" s="5">
        <f t="shared" si="35"/>
        <v>0.35609229308003532</v>
      </c>
      <c r="U257" s="5">
        <f t="shared" si="36"/>
        <v>0.48560599995966908</v>
      </c>
      <c r="V257" s="5">
        <f t="shared" si="37"/>
        <v>1.6251595571220627</v>
      </c>
    </row>
    <row r="258" spans="4:22" ht="14.4" x14ac:dyDescent="0.3">
      <c r="E258" s="6" t="s">
        <v>506</v>
      </c>
      <c r="G258" s="5">
        <f>'[1]B. 103 q caL Q3 2023'!BK75</f>
        <v>345363</v>
      </c>
      <c r="J258" s="5">
        <f>'[2]B 103 to Q4 2023'!BK75</f>
        <v>263899.14492367278</v>
      </c>
      <c r="L258" s="5">
        <f>Sheet3!J259</f>
        <v>1.3086294737299309</v>
      </c>
      <c r="M258" s="5">
        <f>Sheet3!J259</f>
        <v>1.3086294737299309</v>
      </c>
      <c r="N258" s="5">
        <f t="shared" si="33"/>
        <v>0.26898038630083126</v>
      </c>
      <c r="O258" s="5">
        <f t="shared" si="30"/>
        <v>0.46619452625692692</v>
      </c>
      <c r="P258" s="5">
        <f t="shared" si="31"/>
        <v>1.5939170279064505</v>
      </c>
      <c r="R258" s="5">
        <f>'B 103'!BL75</f>
        <v>1.4678310169129083</v>
      </c>
      <c r="S258" s="5">
        <f t="shared" si="38"/>
        <v>1.4678310169129083</v>
      </c>
      <c r="T258" s="5">
        <f t="shared" si="35"/>
        <v>0.38378581247178417</v>
      </c>
      <c r="U258" s="5">
        <f t="shared" si="36"/>
        <v>0.51329951935141793</v>
      </c>
      <c r="V258" s="5">
        <f t="shared" si="37"/>
        <v>1.6707949303168528</v>
      </c>
    </row>
    <row r="259" spans="4:22" ht="14.4" x14ac:dyDescent="0.3">
      <c r="E259" s="6" t="s">
        <v>509</v>
      </c>
      <c r="G259" s="5">
        <f>'[1]B. 103 q caL Q3 2023'!BK76</f>
        <v>424314</v>
      </c>
      <c r="J259" s="5">
        <f>'[2]B 103 to Q4 2023'!BK76</f>
        <v>269873.74340260436</v>
      </c>
      <c r="L259" s="5">
        <f>Sheet3!J260</f>
        <v>1.5721936143576491</v>
      </c>
      <c r="M259" s="5">
        <f>Sheet3!J260</f>
        <v>1.5721936143576491</v>
      </c>
      <c r="N259" s="5">
        <f t="shared" si="33"/>
        <v>0.45247185077255858</v>
      </c>
      <c r="O259" s="5">
        <f t="shared" si="30"/>
        <v>0.64968599072865429</v>
      </c>
      <c r="P259" s="5">
        <f t="shared" si="31"/>
        <v>1.9149394258619687</v>
      </c>
      <c r="R259" s="5">
        <f>'B 103'!BL76</f>
        <v>1.7621700672953742</v>
      </c>
      <c r="S259" s="5">
        <f t="shared" si="38"/>
        <v>1.7621700672953742</v>
      </c>
      <c r="T259" s="5">
        <f t="shared" si="35"/>
        <v>0.56654604232017403</v>
      </c>
      <c r="U259" s="5">
        <f t="shared" si="36"/>
        <v>0.69605974919980773</v>
      </c>
      <c r="V259" s="5">
        <f t="shared" si="37"/>
        <v>2.0058336285776348</v>
      </c>
    </row>
    <row r="260" spans="4:22" ht="14.4" x14ac:dyDescent="0.3">
      <c r="D260" s="5">
        <f>D256+1</f>
        <v>1963</v>
      </c>
      <c r="E260" s="6" t="s">
        <v>508</v>
      </c>
      <c r="G260" s="5">
        <f>'[1]B. 103 q caL Q3 2023'!BK77</f>
        <v>447981</v>
      </c>
      <c r="J260" s="5">
        <f>'[2]B 103 to Q4 2023'!BK77</f>
        <v>276200.07570378983</v>
      </c>
      <c r="L260" s="5">
        <f>Sheet3!J261</f>
        <v>1.6218682292710789</v>
      </c>
      <c r="M260" s="5">
        <f>Sheet3!J261</f>
        <v>1.6218682292710789</v>
      </c>
      <c r="N260" s="5">
        <f t="shared" si="33"/>
        <v>0.48357871273285397</v>
      </c>
      <c r="O260" s="5">
        <f t="shared" si="30"/>
        <v>0.68079285268894962</v>
      </c>
      <c r="P260" s="5">
        <f t="shared" si="31"/>
        <v>1.9754433470670567</v>
      </c>
      <c r="R260" s="5">
        <f>'B 103'!BL77</f>
        <v>1.816048791719802</v>
      </c>
      <c r="S260" s="5">
        <f t="shared" si="38"/>
        <v>1.816048791719802</v>
      </c>
      <c r="T260" s="5">
        <f t="shared" si="35"/>
        <v>0.59666314750528737</v>
      </c>
      <c r="U260" s="5">
        <f t="shared" si="36"/>
        <v>0.72617685438492119</v>
      </c>
      <c r="V260" s="5">
        <f t="shared" si="37"/>
        <v>2.0671624181883086</v>
      </c>
    </row>
    <row r="261" spans="4:22" ht="14.4" x14ac:dyDescent="0.3">
      <c r="E261" s="6" t="s">
        <v>507</v>
      </c>
      <c r="G261" s="5">
        <f>'[1]B. 103 q caL Q3 2023'!BK78</f>
        <v>469026</v>
      </c>
      <c r="J261" s="5">
        <f>'[2]B 103 to Q4 2023'!BK78</f>
        <v>282846.79458203906</v>
      </c>
      <c r="L261" s="5">
        <f>Sheet3!J262</f>
        <v>1.658152127169314</v>
      </c>
      <c r="M261" s="5">
        <f>Sheet3!J262</f>
        <v>1.658152127169314</v>
      </c>
      <c r="N261" s="5">
        <f t="shared" si="33"/>
        <v>0.50570380592338482</v>
      </c>
      <c r="O261" s="5">
        <f t="shared" si="30"/>
        <v>0.70291794587948053</v>
      </c>
      <c r="P261" s="5">
        <f t="shared" si="31"/>
        <v>2.0196373101863312</v>
      </c>
      <c r="R261" s="5">
        <f>'B 103'!BL78</f>
        <v>1.8560317079568125</v>
      </c>
      <c r="S261" s="5">
        <f t="shared" si="38"/>
        <v>1.8560317079568125</v>
      </c>
      <c r="T261" s="5">
        <f t="shared" si="35"/>
        <v>0.61844071824653346</v>
      </c>
      <c r="U261" s="5">
        <f t="shared" si="36"/>
        <v>0.74795442512616717</v>
      </c>
      <c r="V261" s="5">
        <f t="shared" si="37"/>
        <v>2.1126739607148988</v>
      </c>
    </row>
    <row r="262" spans="4:22" ht="14.4" x14ac:dyDescent="0.3">
      <c r="E262" s="6" t="s">
        <v>506</v>
      </c>
      <c r="G262" s="5">
        <f>'[1]B. 103 q caL Q3 2023'!BK79</f>
        <v>487677</v>
      </c>
      <c r="J262" s="5">
        <f>'[2]B 103 to Q4 2023'!BK79</f>
        <v>290558.8996300287</v>
      </c>
      <c r="L262" s="5">
        <f>Sheet3!J263</f>
        <v>1.6783357623447481</v>
      </c>
      <c r="M262" s="5">
        <f>Sheet3!J263</f>
        <v>1.6783357623447481</v>
      </c>
      <c r="N262" s="5">
        <f t="shared" si="33"/>
        <v>0.51780268477728608</v>
      </c>
      <c r="O262" s="5">
        <f t="shared" si="30"/>
        <v>0.7150168247333818</v>
      </c>
      <c r="P262" s="5">
        <f t="shared" si="31"/>
        <v>2.0442210754437959</v>
      </c>
      <c r="R262" s="5">
        <f>'B 103'!BL79</f>
        <v>1.8778563806858883</v>
      </c>
      <c r="S262" s="5">
        <f t="shared" si="38"/>
        <v>1.8778563806858883</v>
      </c>
      <c r="T262" s="5">
        <f t="shared" si="35"/>
        <v>0.63013090325358601</v>
      </c>
      <c r="U262" s="5">
        <f t="shared" si="36"/>
        <v>0.75964461013321971</v>
      </c>
      <c r="V262" s="5">
        <f t="shared" si="37"/>
        <v>2.1375164338139179</v>
      </c>
    </row>
    <row r="263" spans="4:22" ht="14.4" x14ac:dyDescent="0.3">
      <c r="E263" s="6" t="s">
        <v>509</v>
      </c>
      <c r="G263" s="5">
        <f>'[1]B. 103 q caL Q3 2023'!BK80</f>
        <v>465779</v>
      </c>
      <c r="J263" s="5">
        <f>'[2]B 103 to Q4 2023'!BK80</f>
        <v>292744.36815162038</v>
      </c>
      <c r="L263" s="5">
        <f>Sheet3!J264</f>
        <v>1.5910130031258312</v>
      </c>
      <c r="M263" s="5">
        <f>Sheet3!J264</f>
        <v>1.5910130031258312</v>
      </c>
      <c r="N263" s="5">
        <f t="shared" si="33"/>
        <v>0.46437092224860688</v>
      </c>
      <c r="O263" s="5">
        <f t="shared" ref="O263:O326" si="39">N263-$N$508</f>
        <v>0.66158506220470259</v>
      </c>
      <c r="P263" s="5">
        <f t="shared" ref="P263:P326" si="40">EXP(O263)</f>
        <v>1.9378615323975177</v>
      </c>
      <c r="R263" s="5">
        <f>'B 103'!BL80</f>
        <v>1.7836900672225167</v>
      </c>
      <c r="S263" s="5">
        <f t="shared" si="38"/>
        <v>1.7836900672225167</v>
      </c>
      <c r="T263" s="5">
        <f t="shared" si="35"/>
        <v>0.5786842899298027</v>
      </c>
      <c r="U263" s="5">
        <f t="shared" si="36"/>
        <v>0.70819799680943651</v>
      </c>
      <c r="V263" s="5">
        <f t="shared" si="37"/>
        <v>2.0303293003303065</v>
      </c>
    </row>
    <row r="264" spans="4:22" ht="14.4" x14ac:dyDescent="0.3">
      <c r="D264" s="5">
        <f>D260+1</f>
        <v>1964</v>
      </c>
      <c r="E264" s="6" t="s">
        <v>508</v>
      </c>
      <c r="G264" s="5">
        <f>'[1]B. 103 q caL Q3 2023'!BK81</f>
        <v>495027</v>
      </c>
      <c r="J264" s="5">
        <f>'[2]B 103 to Q4 2023'!BK81</f>
        <v>302314.28394110943</v>
      </c>
      <c r="L264" s="5">
        <f>Sheet3!J265</f>
        <v>1.6373938080773058</v>
      </c>
      <c r="M264" s="5">
        <f>Sheet3!J265</f>
        <v>1.6373938080773058</v>
      </c>
      <c r="N264" s="5">
        <f t="shared" ref="N264:N327" si="41">LN(M264)</f>
        <v>0.49310583639528965</v>
      </c>
      <c r="O264" s="5">
        <f t="shared" si="39"/>
        <v>0.69031997635138531</v>
      </c>
      <c r="P264" s="5">
        <f t="shared" si="40"/>
        <v>1.9943535771391447</v>
      </c>
      <c r="R264" s="5">
        <f>'B 103'!BL81</f>
        <v>1.8329501761767057</v>
      </c>
      <c r="S264" s="5">
        <f t="shared" si="38"/>
        <v>1.8329501761767057</v>
      </c>
      <c r="T264" s="5">
        <f t="shared" ref="T264:T327" si="42">LN(S264)</f>
        <v>0.60592678691515034</v>
      </c>
      <c r="U264" s="5">
        <f t="shared" ref="U264:U327" si="43">T264-$T$508</f>
        <v>0.73544049379478404</v>
      </c>
      <c r="V264" s="5">
        <f t="shared" ref="V264:V327" si="44">EXP(U264)</f>
        <v>2.0864008367395948</v>
      </c>
    </row>
    <row r="265" spans="4:22" ht="14.4" x14ac:dyDescent="0.3">
      <c r="E265" s="6" t="s">
        <v>507</v>
      </c>
      <c r="G265" s="5">
        <f>'[1]B. 103 q caL Q3 2023'!BK82</f>
        <v>511094</v>
      </c>
      <c r="J265" s="5">
        <f>'[2]B 103 to Q4 2023'!BK82</f>
        <v>313584.41024891811</v>
      </c>
      <c r="L265" s="5">
        <f>Sheet3!J266</f>
        <v>1.6297781178833319</v>
      </c>
      <c r="M265" s="5">
        <f>Sheet3!J266</f>
        <v>1.6297781178833319</v>
      </c>
      <c r="N265" s="5">
        <f t="shared" si="41"/>
        <v>0.48844388155500285</v>
      </c>
      <c r="O265" s="5">
        <f t="shared" si="39"/>
        <v>0.68565802151109856</v>
      </c>
      <c r="P265" s="5">
        <f t="shared" si="40"/>
        <v>1.9850776296512465</v>
      </c>
      <c r="R265" s="5">
        <f>'B 103'!BL82</f>
        <v>1.8211127531983904</v>
      </c>
      <c r="S265" s="5">
        <f t="shared" si="38"/>
        <v>1.8211127531983904</v>
      </c>
      <c r="T265" s="5">
        <f t="shared" si="42"/>
        <v>0.59944771711438471</v>
      </c>
      <c r="U265" s="5">
        <f t="shared" si="43"/>
        <v>0.72896142399401853</v>
      </c>
      <c r="V265" s="5">
        <f t="shared" si="44"/>
        <v>2.0729265974897788</v>
      </c>
    </row>
    <row r="266" spans="4:22" ht="14.4" x14ac:dyDescent="0.3">
      <c r="E266" s="6" t="s">
        <v>506</v>
      </c>
      <c r="G266" s="5">
        <f>'[1]B. 103 q caL Q3 2023'!BK83</f>
        <v>528953</v>
      </c>
      <c r="J266" s="5">
        <f>'[2]B 103 to Q4 2023'!BK83</f>
        <v>322619.30956197687</v>
      </c>
      <c r="L266" s="5">
        <f>Sheet3!J267</f>
        <v>1.6394973541335842</v>
      </c>
      <c r="M266" s="5">
        <f>Sheet3!J267</f>
        <v>1.6394973541335842</v>
      </c>
      <c r="N266" s="5">
        <f t="shared" si="41"/>
        <v>0.49438970347606342</v>
      </c>
      <c r="O266" s="5">
        <f t="shared" si="39"/>
        <v>0.69160384343215908</v>
      </c>
      <c r="P266" s="5">
        <f t="shared" si="40"/>
        <v>1.9969157064090373</v>
      </c>
      <c r="R266" s="5">
        <f>'B 103'!BL83</f>
        <v>1.829931337286735</v>
      </c>
      <c r="S266" s="5">
        <f t="shared" si="38"/>
        <v>1.829931337286735</v>
      </c>
      <c r="T266" s="5">
        <f t="shared" si="42"/>
        <v>0.60427844554107235</v>
      </c>
      <c r="U266" s="5">
        <f t="shared" si="43"/>
        <v>0.73379215242070606</v>
      </c>
      <c r="V266" s="5">
        <f t="shared" si="44"/>
        <v>2.0829645687668585</v>
      </c>
    </row>
    <row r="267" spans="4:22" ht="14.4" x14ac:dyDescent="0.3">
      <c r="E267" s="6" t="s">
        <v>509</v>
      </c>
      <c r="G267" s="5">
        <f>'[1]B. 103 q caL Q3 2023'!BK84</f>
        <v>545955</v>
      </c>
      <c r="J267" s="5">
        <f>'[2]B 103 to Q4 2023'!BK84</f>
        <v>326507.1960540468</v>
      </c>
      <c r="L267" s="5">
        <f>Sheet3!J268</f>
        <v>1.6720461799282669</v>
      </c>
      <c r="M267" s="5">
        <f>Sheet3!J268</f>
        <v>1.6720461799282669</v>
      </c>
      <c r="N267" s="5">
        <f t="shared" si="41"/>
        <v>0.5140481338554187</v>
      </c>
      <c r="O267" s="5">
        <f t="shared" si="39"/>
        <v>0.71126227381151441</v>
      </c>
      <c r="P267" s="5">
        <f t="shared" si="40"/>
        <v>2.0365603336423166</v>
      </c>
      <c r="R267" s="5">
        <f>'B 103'!BL84</f>
        <v>1.8673613256893977</v>
      </c>
      <c r="S267" s="5">
        <f t="shared" si="38"/>
        <v>1.8673613256893977</v>
      </c>
      <c r="T267" s="5">
        <f t="shared" si="42"/>
        <v>0.62452637860871607</v>
      </c>
      <c r="U267" s="5">
        <f t="shared" si="43"/>
        <v>0.75404008548834978</v>
      </c>
      <c r="V267" s="5">
        <f t="shared" si="44"/>
        <v>2.1255701780940921</v>
      </c>
    </row>
    <row r="268" spans="4:22" ht="14.4" x14ac:dyDescent="0.3">
      <c r="D268" s="5">
        <f>D264+1</f>
        <v>1965</v>
      </c>
      <c r="E268" s="6" t="s">
        <v>508</v>
      </c>
      <c r="G268" s="5">
        <f>'[1]B. 103 q caL Q3 2023'!BK85</f>
        <v>559834</v>
      </c>
      <c r="J268" s="5">
        <f>'[2]B 103 to Q4 2023'!BK85</f>
        <v>336142.80327344773</v>
      </c>
      <c r="L268" s="5">
        <f>Sheet3!J269</f>
        <v>1.6654009341793468</v>
      </c>
      <c r="M268" s="5">
        <f>Sheet3!J269</f>
        <v>1.6654009341793468</v>
      </c>
      <c r="N268" s="5">
        <f t="shared" si="41"/>
        <v>0.51006589575334238</v>
      </c>
      <c r="O268" s="5">
        <f t="shared" si="39"/>
        <v>0.70728003570943809</v>
      </c>
      <c r="P268" s="5">
        <f t="shared" si="40"/>
        <v>2.028466392181838</v>
      </c>
      <c r="R268" s="5">
        <f>'B 103'!BL85</f>
        <v>1.8577615193007384</v>
      </c>
      <c r="S268" s="5">
        <f t="shared" si="38"/>
        <v>1.8577615193007384</v>
      </c>
      <c r="T268" s="5">
        <f t="shared" si="42"/>
        <v>0.61937227870947187</v>
      </c>
      <c r="U268" s="5">
        <f t="shared" si="43"/>
        <v>0.74888598558910568</v>
      </c>
      <c r="V268" s="5">
        <f t="shared" si="44"/>
        <v>2.1146429612269024</v>
      </c>
    </row>
    <row r="269" spans="4:22" ht="14.4" x14ac:dyDescent="0.3">
      <c r="E269" s="6" t="s">
        <v>507</v>
      </c>
      <c r="G269" s="5">
        <f>'[1]B. 103 q caL Q3 2023'!BK86</f>
        <v>539451</v>
      </c>
      <c r="J269" s="5">
        <f>'[2]B 103 to Q4 2023'!BK86</f>
        <v>344128.25915041409</v>
      </c>
      <c r="L269" s="5">
        <f>Sheet3!J270</f>
        <v>1.5675328762142613</v>
      </c>
      <c r="M269" s="5">
        <f>Sheet3!J270</f>
        <v>1.5675328762142613</v>
      </c>
      <c r="N269" s="5">
        <f t="shared" si="41"/>
        <v>0.44950296696640524</v>
      </c>
      <c r="O269" s="5">
        <f t="shared" si="39"/>
        <v>0.64671710692250095</v>
      </c>
      <c r="P269" s="5">
        <f t="shared" si="40"/>
        <v>1.9092626242626705</v>
      </c>
      <c r="R269" s="5">
        <f>'B 103'!BL86</f>
        <v>1.7486304226515439</v>
      </c>
      <c r="S269" s="5">
        <f t="shared" si="38"/>
        <v>1.7486304226515439</v>
      </c>
      <c r="T269" s="5">
        <f t="shared" si="42"/>
        <v>0.55883286590424863</v>
      </c>
      <c r="U269" s="5">
        <f t="shared" si="43"/>
        <v>0.68834657278388245</v>
      </c>
      <c r="V269" s="5">
        <f t="shared" si="44"/>
        <v>1.9904217934491057</v>
      </c>
    </row>
    <row r="270" spans="4:22" ht="14.4" x14ac:dyDescent="0.3">
      <c r="E270" s="6" t="s">
        <v>506</v>
      </c>
      <c r="G270" s="5">
        <f>'[1]B. 103 q caL Q3 2023'!BK87</f>
        <v>587928</v>
      </c>
      <c r="J270" s="5">
        <f>'[2]B 103 to Q4 2023'!BK87</f>
        <v>356003.57209641597</v>
      </c>
      <c r="L270" s="5">
        <f>Sheet3!J271</f>
        <v>1.6514113850995999</v>
      </c>
      <c r="M270" s="5">
        <f>Sheet3!J271</f>
        <v>1.6514113850995999</v>
      </c>
      <c r="N270" s="5">
        <f t="shared" si="41"/>
        <v>0.50163030718815649</v>
      </c>
      <c r="O270" s="5">
        <f t="shared" si="39"/>
        <v>0.6988444471442522</v>
      </c>
      <c r="P270" s="5">
        <f t="shared" si="40"/>
        <v>2.0114270537452787</v>
      </c>
      <c r="R270" s="5">
        <f>'B 103'!BL87</f>
        <v>1.8405104463129383</v>
      </c>
      <c r="S270" s="5">
        <f t="shared" si="38"/>
        <v>1.8405104463129383</v>
      </c>
      <c r="T270" s="5">
        <f t="shared" si="42"/>
        <v>0.61004294962248229</v>
      </c>
      <c r="U270" s="5">
        <f t="shared" si="43"/>
        <v>0.73955665650211611</v>
      </c>
      <c r="V270" s="5">
        <f t="shared" si="44"/>
        <v>2.0950065010632781</v>
      </c>
    </row>
    <row r="271" spans="4:22" ht="14.4" x14ac:dyDescent="0.3">
      <c r="E271" s="6" t="s">
        <v>509</v>
      </c>
      <c r="G271" s="5">
        <f>'[1]B. 103 q caL Q3 2023'!BK88</f>
        <v>623812</v>
      </c>
      <c r="J271" s="5">
        <f>'[2]B 103 to Q4 2023'!BK88</f>
        <v>378181.32342330506</v>
      </c>
      <c r="L271" s="5">
        <f>Sheet3!J272</f>
        <v>1.6494531288603269</v>
      </c>
      <c r="M271" s="5">
        <f>Sheet3!J272</f>
        <v>1.6494531288603269</v>
      </c>
      <c r="N271" s="5">
        <f t="shared" si="41"/>
        <v>0.50044379592074217</v>
      </c>
      <c r="O271" s="5">
        <f t="shared" si="39"/>
        <v>0.69765793587683789</v>
      </c>
      <c r="P271" s="5">
        <f t="shared" si="40"/>
        <v>2.0090418881751608</v>
      </c>
      <c r="R271" s="5">
        <f>'B 103'!BL88</f>
        <v>1.8310079341959662</v>
      </c>
      <c r="S271" s="5">
        <f t="shared" si="38"/>
        <v>1.8310079341959662</v>
      </c>
      <c r="T271" s="5">
        <f t="shared" si="42"/>
        <v>0.60486659894129546</v>
      </c>
      <c r="U271" s="5">
        <f t="shared" si="43"/>
        <v>0.73438030582092928</v>
      </c>
      <c r="V271" s="5">
        <f t="shared" si="44"/>
        <v>2.0841900318053233</v>
      </c>
    </row>
    <row r="272" spans="4:22" ht="14.4" x14ac:dyDescent="0.3">
      <c r="D272" s="5">
        <f>D268+1</f>
        <v>1966</v>
      </c>
      <c r="E272" s="6" t="s">
        <v>508</v>
      </c>
      <c r="G272" s="5">
        <f>'[1]B. 103 q caL Q3 2023'!BK89</f>
        <v>606267</v>
      </c>
      <c r="J272" s="5">
        <f>'[2]B 103 to Q4 2023'!BK89</f>
        <v>385908.91261937068</v>
      </c>
      <c r="L272" s="5">
        <f>Sheet3!J273</f>
        <v>1.570966222733186</v>
      </c>
      <c r="M272" s="5">
        <f>Sheet3!J273</f>
        <v>1.570966222733186</v>
      </c>
      <c r="N272" s="5">
        <f t="shared" si="41"/>
        <v>0.45169085855423963</v>
      </c>
      <c r="O272" s="5">
        <f t="shared" si="39"/>
        <v>0.64890499851033534</v>
      </c>
      <c r="P272" s="5">
        <f t="shared" si="40"/>
        <v>1.9134444569273585</v>
      </c>
      <c r="R272" s="5">
        <f>'B 103'!BL89</f>
        <v>1.74537238714521</v>
      </c>
      <c r="S272" s="5">
        <f t="shared" si="38"/>
        <v>1.74537238714521</v>
      </c>
      <c r="T272" s="5">
        <f t="shared" si="42"/>
        <v>0.55696793526282107</v>
      </c>
      <c r="U272" s="5">
        <f t="shared" si="43"/>
        <v>0.68648164214245488</v>
      </c>
      <c r="V272" s="5">
        <f t="shared" si="44"/>
        <v>1.9867132540163965</v>
      </c>
    </row>
    <row r="273" spans="4:22" ht="14.4" x14ac:dyDescent="0.3">
      <c r="E273" s="6" t="s">
        <v>507</v>
      </c>
      <c r="G273" s="5">
        <f>'[1]B. 103 q caL Q3 2023'!BK90</f>
        <v>581050</v>
      </c>
      <c r="J273" s="5">
        <f>'[2]B 103 to Q4 2023'!BK90</f>
        <v>402825.50932099018</v>
      </c>
      <c r="L273" s="5">
        <f>Sheet3!J274</f>
        <v>1.4423933790497461</v>
      </c>
      <c r="M273" s="5">
        <f>Sheet3!J274</f>
        <v>1.4423933790497461</v>
      </c>
      <c r="N273" s="5">
        <f t="shared" si="41"/>
        <v>0.36630380266470075</v>
      </c>
      <c r="O273" s="5">
        <f t="shared" si="39"/>
        <v>0.56351794262079646</v>
      </c>
      <c r="P273" s="5">
        <f t="shared" si="40"/>
        <v>1.7568421115061805</v>
      </c>
      <c r="R273" s="5">
        <f>'B 103'!BL90</f>
        <v>1.5996645630738586</v>
      </c>
      <c r="S273" s="5">
        <f t="shared" si="38"/>
        <v>1.5996645630738586</v>
      </c>
      <c r="T273" s="5">
        <f t="shared" si="42"/>
        <v>0.4697939591876667</v>
      </c>
      <c r="U273" s="5">
        <f t="shared" si="43"/>
        <v>0.59930766606730046</v>
      </c>
      <c r="V273" s="5">
        <f t="shared" si="44"/>
        <v>1.8208577223095348</v>
      </c>
    </row>
    <row r="274" spans="4:22" ht="14.4" x14ac:dyDescent="0.3">
      <c r="E274" s="6" t="s">
        <v>506</v>
      </c>
      <c r="G274" s="5">
        <f>'[1]B. 103 q caL Q3 2023'!BK91</f>
        <v>523227</v>
      </c>
      <c r="J274" s="5">
        <f>'[2]B 103 to Q4 2023'!BK91</f>
        <v>408597.95754089829</v>
      </c>
      <c r="L274" s="5">
        <f>Sheet3!J275</f>
        <v>1.2805051453017549</v>
      </c>
      <c r="M274" s="5">
        <f>Sheet3!J275</f>
        <v>1.2805051453017549</v>
      </c>
      <c r="N274" s="5">
        <f t="shared" si="41"/>
        <v>0.24725464484675758</v>
      </c>
      <c r="O274" s="5">
        <f t="shared" si="39"/>
        <v>0.44446878480285323</v>
      </c>
      <c r="P274" s="5">
        <f t="shared" si="40"/>
        <v>1.5596614598637009</v>
      </c>
      <c r="R274" s="5">
        <f>'B 103'!BL91</f>
        <v>1.4217397207740257</v>
      </c>
      <c r="S274" s="5">
        <f t="shared" si="38"/>
        <v>1.4217397207740257</v>
      </c>
      <c r="T274" s="5">
        <f t="shared" si="42"/>
        <v>0.35188127719729262</v>
      </c>
      <c r="U274" s="5">
        <f t="shared" si="43"/>
        <v>0.48139498407692638</v>
      </c>
      <c r="V274" s="5">
        <f t="shared" si="44"/>
        <v>1.6183303734072021</v>
      </c>
    </row>
    <row r="275" spans="4:22" ht="14.4" x14ac:dyDescent="0.3">
      <c r="E275" s="6" t="s">
        <v>509</v>
      </c>
      <c r="G275" s="5">
        <f>'[1]B. 103 q caL Q3 2023'!BK92</f>
        <v>547891</v>
      </c>
      <c r="J275" s="5">
        <f>'[2]B 103 to Q4 2023'!BK92</f>
        <v>420059.33415643836</v>
      </c>
      <c r="L275" s="5">
        <f>Sheet3!J276</f>
        <v>1.3042812288511321</v>
      </c>
      <c r="M275" s="5">
        <f>Sheet3!J276</f>
        <v>1.3042812288511321</v>
      </c>
      <c r="N275" s="5">
        <f t="shared" si="41"/>
        <v>0.26565210654870897</v>
      </c>
      <c r="O275" s="5">
        <f t="shared" si="39"/>
        <v>0.46286624650480468</v>
      </c>
      <c r="P275" s="5">
        <f t="shared" si="40"/>
        <v>1.5886208446147276</v>
      </c>
      <c r="R275" s="5">
        <f>'B 103'!BL92</f>
        <v>1.4478107779874696</v>
      </c>
      <c r="S275" s="5">
        <f t="shared" si="38"/>
        <v>1.4478107779874696</v>
      </c>
      <c r="T275" s="5">
        <f t="shared" si="42"/>
        <v>0.37005260723893746</v>
      </c>
      <c r="U275" s="5">
        <f t="shared" si="43"/>
        <v>0.49956631411857122</v>
      </c>
      <c r="V275" s="5">
        <f t="shared" si="44"/>
        <v>1.6480063985887896</v>
      </c>
    </row>
    <row r="276" spans="4:22" ht="14.4" x14ac:dyDescent="0.3">
      <c r="D276" s="5">
        <f>D272+1</f>
        <v>1967</v>
      </c>
      <c r="E276" s="6" t="s">
        <v>508</v>
      </c>
      <c r="G276" s="5">
        <f>'[1]B. 103 q caL Q3 2023'!BK93</f>
        <v>625556</v>
      </c>
      <c r="J276" s="5">
        <f>'[2]B 103 to Q4 2023'!BK93</f>
        <v>434371.58007759525</v>
      </c>
      <c r="L276" s="5">
        <f>Sheet3!J277</f>
        <v>1.4401008321623721</v>
      </c>
      <c r="M276" s="5">
        <f>Sheet3!J277</f>
        <v>1.4401008321623721</v>
      </c>
      <c r="N276" s="5">
        <f t="shared" si="41"/>
        <v>0.36471313347144058</v>
      </c>
      <c r="O276" s="5">
        <f t="shared" si="39"/>
        <v>0.56192727342753623</v>
      </c>
      <c r="P276" s="5">
        <f t="shared" si="40"/>
        <v>1.7540497783099518</v>
      </c>
      <c r="R276" s="5">
        <f>'B 103'!BL93</f>
        <v>1.5970345665550982</v>
      </c>
      <c r="S276" s="5">
        <f t="shared" si="38"/>
        <v>1.5970345665550982</v>
      </c>
      <c r="T276" s="5">
        <f t="shared" si="42"/>
        <v>0.4681485136793454</v>
      </c>
      <c r="U276" s="5">
        <f t="shared" si="43"/>
        <v>0.59766222055897922</v>
      </c>
      <c r="V276" s="5">
        <f t="shared" si="44"/>
        <v>1.8178640637755046</v>
      </c>
    </row>
    <row r="277" spans="4:22" ht="14.4" x14ac:dyDescent="0.3">
      <c r="E277" s="6" t="s">
        <v>507</v>
      </c>
      <c r="G277" s="5">
        <f>'[1]B. 103 q caL Q3 2023'!BK94</f>
        <v>641312</v>
      </c>
      <c r="J277" s="5">
        <f>'[2]B 103 to Q4 2023'!BK94</f>
        <v>445130.55074913113</v>
      </c>
      <c r="L277" s="5">
        <f>Sheet3!J278</f>
        <v>1.44069261083199</v>
      </c>
      <c r="M277" s="5">
        <f>Sheet3!J278</f>
        <v>1.44069261083199</v>
      </c>
      <c r="N277" s="5">
        <f t="shared" si="41"/>
        <v>0.36512397769866628</v>
      </c>
      <c r="O277" s="5">
        <f t="shared" si="39"/>
        <v>0.56233811765476194</v>
      </c>
      <c r="P277" s="5">
        <f t="shared" si="40"/>
        <v>1.7547705675915559</v>
      </c>
      <c r="R277" s="5">
        <f>'B 103'!BL94</f>
        <v>1.5984787630951989</v>
      </c>
      <c r="S277" s="5">
        <f t="shared" si="38"/>
        <v>1.5984787630951989</v>
      </c>
      <c r="T277" s="5">
        <f t="shared" si="42"/>
        <v>0.46905240390882946</v>
      </c>
      <c r="U277" s="5">
        <f t="shared" si="43"/>
        <v>0.59856611078846322</v>
      </c>
      <c r="V277" s="5">
        <f t="shared" si="44"/>
        <v>1.8195079561784979</v>
      </c>
    </row>
    <row r="278" spans="4:22" ht="14.4" x14ac:dyDescent="0.3">
      <c r="E278" s="6" t="s">
        <v>506</v>
      </c>
      <c r="G278" s="5">
        <f>'[1]B. 103 q caL Q3 2023'!BK95</f>
        <v>678588</v>
      </c>
      <c r="J278" s="5">
        <f>'[2]B 103 to Q4 2023'!BK95</f>
        <v>462128.76441848848</v>
      </c>
      <c r="L278" s="5">
        <f>Sheet3!J279</f>
        <v>1.468361289258814</v>
      </c>
      <c r="M278" s="5">
        <f>Sheet3!J279</f>
        <v>1.468361289258814</v>
      </c>
      <c r="N278" s="5">
        <f t="shared" si="41"/>
        <v>0.38414700976159127</v>
      </c>
      <c r="O278" s="5">
        <f t="shared" si="39"/>
        <v>0.58136114971768693</v>
      </c>
      <c r="P278" s="5">
        <f t="shared" si="40"/>
        <v>1.7884711517290062</v>
      </c>
      <c r="R278" s="5">
        <f>'B 103'!BL95</f>
        <v>1.6279079351625541</v>
      </c>
      <c r="S278" s="5">
        <f t="shared" si="38"/>
        <v>1.6279079351625541</v>
      </c>
      <c r="T278" s="5">
        <f t="shared" si="42"/>
        <v>0.48729571509833502</v>
      </c>
      <c r="U278" s="5">
        <f t="shared" si="43"/>
        <v>0.61680942197796873</v>
      </c>
      <c r="V278" s="5">
        <f t="shared" si="44"/>
        <v>1.8530064385834903</v>
      </c>
    </row>
    <row r="279" spans="4:22" ht="14.4" x14ac:dyDescent="0.3">
      <c r="E279" s="6" t="s">
        <v>509</v>
      </c>
      <c r="G279" s="5">
        <f>'[1]B. 103 q caL Q3 2023'!BK96</f>
        <v>712221</v>
      </c>
      <c r="J279" s="5">
        <f>'[2]B 103 to Q4 2023'!BK96</f>
        <v>478674.89728801389</v>
      </c>
      <c r="L279" s="5">
        <f>Sheet3!J280</f>
        <v>1.4878673915263518</v>
      </c>
      <c r="M279" s="5">
        <f>Sheet3!J280</f>
        <v>1.4878673915263518</v>
      </c>
      <c r="N279" s="5">
        <f t="shared" si="41"/>
        <v>0.39734381384172013</v>
      </c>
      <c r="O279" s="5">
        <f t="shared" si="39"/>
        <v>0.59455795379781584</v>
      </c>
      <c r="P279" s="5">
        <f t="shared" si="40"/>
        <v>1.8122296786279117</v>
      </c>
      <c r="R279" s="5">
        <f>'B 103'!BL96</f>
        <v>1.649061280213894</v>
      </c>
      <c r="S279" s="5">
        <f t="shared" si="38"/>
        <v>1.649061280213894</v>
      </c>
      <c r="T279" s="5">
        <f t="shared" si="42"/>
        <v>0.50020620493299439</v>
      </c>
      <c r="U279" s="5">
        <f t="shared" si="43"/>
        <v>0.62971991181262821</v>
      </c>
      <c r="V279" s="5">
        <f t="shared" si="44"/>
        <v>1.8770847563624362</v>
      </c>
    </row>
    <row r="280" spans="4:22" ht="14.4" x14ac:dyDescent="0.3">
      <c r="D280" s="5">
        <f>D276+1</f>
        <v>1968</v>
      </c>
      <c r="E280" s="6" t="s">
        <v>508</v>
      </c>
      <c r="G280" s="5">
        <f>'[1]B. 103 q caL Q3 2023'!BK97</f>
        <v>652734</v>
      </c>
      <c r="J280" s="5">
        <f>'[2]B 103 to Q4 2023'!BK97</f>
        <v>488069.27562523523</v>
      </c>
      <c r="L280" s="5">
        <f>Sheet3!J281</f>
        <v>1.3373499675316021</v>
      </c>
      <c r="M280" s="5">
        <f>Sheet3!J281</f>
        <v>1.3373499675316021</v>
      </c>
      <c r="N280" s="5">
        <f t="shared" si="41"/>
        <v>0.29069001968792441</v>
      </c>
      <c r="O280" s="5">
        <f t="shared" si="39"/>
        <v>0.48790415964402012</v>
      </c>
      <c r="P280" s="5">
        <f t="shared" si="40"/>
        <v>1.6288987282573419</v>
      </c>
      <c r="R280" s="5">
        <f>'B 103'!BL97</f>
        <v>1.4844439299277514</v>
      </c>
      <c r="S280" s="5">
        <f t="shared" si="38"/>
        <v>1.4844439299277514</v>
      </c>
      <c r="T280" s="5">
        <f t="shared" si="42"/>
        <v>0.39504024416666356</v>
      </c>
      <c r="U280" s="5">
        <f t="shared" si="43"/>
        <v>0.52455395104629732</v>
      </c>
      <c r="V280" s="5">
        <f t="shared" si="44"/>
        <v>1.6897049891200602</v>
      </c>
    </row>
    <row r="281" spans="4:22" ht="14.4" x14ac:dyDescent="0.3">
      <c r="E281" s="6" t="s">
        <v>507</v>
      </c>
      <c r="G281" s="5">
        <f>'[1]B. 103 q caL Q3 2023'!BK98</f>
        <v>731114</v>
      </c>
      <c r="J281" s="5">
        <f>'[2]B 103 to Q4 2023'!BK98</f>
        <v>509537.0748689326</v>
      </c>
      <c r="L281" s="5">
        <f>Sheet3!J282</f>
        <v>1.4348285731118671</v>
      </c>
      <c r="M281" s="5">
        <f>Sheet3!J282</f>
        <v>1.4348285731118671</v>
      </c>
      <c r="N281" s="5">
        <f t="shared" si="41"/>
        <v>0.36104538082943577</v>
      </c>
      <c r="O281" s="5">
        <f t="shared" si="39"/>
        <v>0.55825952078553143</v>
      </c>
      <c r="P281" s="5">
        <f t="shared" si="40"/>
        <v>1.7476281412882961</v>
      </c>
      <c r="R281" s="5">
        <f>'B 103'!BL98</f>
        <v>1.5898241745795889</v>
      </c>
      <c r="S281" s="5">
        <f t="shared" si="38"/>
        <v>1.5898241745795889</v>
      </c>
      <c r="T281" s="5">
        <f t="shared" si="42"/>
        <v>0.4636234280920814</v>
      </c>
      <c r="U281" s="5">
        <f t="shared" si="43"/>
        <v>0.59313713497171516</v>
      </c>
      <c r="V281" s="5">
        <f t="shared" si="44"/>
        <v>1.8096566569149959</v>
      </c>
    </row>
    <row r="282" spans="4:22" ht="14.4" x14ac:dyDescent="0.3">
      <c r="E282" s="6" t="s">
        <v>506</v>
      </c>
      <c r="G282" s="5">
        <f>'[1]B. 103 q caL Q3 2023'!BK99</f>
        <v>728536</v>
      </c>
      <c r="J282" s="5">
        <f>'[2]B 103 to Q4 2023'!BK99</f>
        <v>522245.60092152911</v>
      </c>
      <c r="L282" s="5">
        <f>Sheet3!J283</f>
        <v>1.3949800101101351</v>
      </c>
      <c r="M282" s="5">
        <f>Sheet3!J283</f>
        <v>1.3949800101101351</v>
      </c>
      <c r="N282" s="5">
        <f t="shared" si="41"/>
        <v>0.33288008550050419</v>
      </c>
      <c r="O282" s="5">
        <f t="shared" si="39"/>
        <v>0.5300942254565999</v>
      </c>
      <c r="P282" s="5">
        <f t="shared" si="40"/>
        <v>1.6990923988332309</v>
      </c>
      <c r="R282" s="5">
        <f>'B 103'!BL99</f>
        <v>1.5459928312638673</v>
      </c>
      <c r="S282" s="5">
        <f t="shared" si="38"/>
        <v>1.5459928312638673</v>
      </c>
      <c r="T282" s="5">
        <f t="shared" si="42"/>
        <v>0.43566631319708449</v>
      </c>
      <c r="U282" s="5">
        <f t="shared" si="43"/>
        <v>0.5651800200767183</v>
      </c>
      <c r="V282" s="5">
        <f t="shared" si="44"/>
        <v>1.7597645471577661</v>
      </c>
    </row>
    <row r="283" spans="4:22" ht="14.4" x14ac:dyDescent="0.3">
      <c r="E283" s="6" t="s">
        <v>509</v>
      </c>
      <c r="G283" s="5">
        <f>'[1]B. 103 q caL Q3 2023'!BK100</f>
        <v>843150</v>
      </c>
      <c r="J283" s="5">
        <f>'[2]B 103 to Q4 2023'!BK100</f>
        <v>545256.95452197827</v>
      </c>
      <c r="L283" s="5">
        <f>Sheet3!J284</f>
        <v>1.5463070192869512</v>
      </c>
      <c r="M283" s="5">
        <f>Sheet3!J284</f>
        <v>1.5463070192869512</v>
      </c>
      <c r="N283" s="5">
        <f t="shared" si="41"/>
        <v>0.43586951989717804</v>
      </c>
      <c r="O283" s="5">
        <f t="shared" si="39"/>
        <v>0.63308365985327375</v>
      </c>
      <c r="P283" s="5">
        <f t="shared" si="40"/>
        <v>1.883409427870941</v>
      </c>
      <c r="R283" s="5">
        <f>'B 103'!BL100</f>
        <v>1.7112191932805321</v>
      </c>
      <c r="S283" s="5">
        <f t="shared" si="38"/>
        <v>1.7112191932805321</v>
      </c>
      <c r="T283" s="5">
        <f t="shared" si="42"/>
        <v>0.53720609499275263</v>
      </c>
      <c r="U283" s="5">
        <f t="shared" si="43"/>
        <v>0.66671980187238633</v>
      </c>
      <c r="V283" s="5">
        <f t="shared" si="44"/>
        <v>1.9478375370532508</v>
      </c>
    </row>
    <row r="284" spans="4:22" ht="14.4" x14ac:dyDescent="0.3">
      <c r="D284" s="5">
        <f>D280+1</f>
        <v>1969</v>
      </c>
      <c r="E284" s="6" t="s">
        <v>508</v>
      </c>
      <c r="G284" s="5">
        <f>'[1]B. 103 q caL Q3 2023'!BK101</f>
        <v>803399</v>
      </c>
      <c r="J284" s="5">
        <f>'[2]B 103 to Q4 2023'!BK101</f>
        <v>561600.62874331966</v>
      </c>
      <c r="L284" s="5">
        <f>Sheet3!J285</f>
        <v>1.430529440432341</v>
      </c>
      <c r="M284" s="5">
        <f>Sheet3!J285</f>
        <v>1.430529440432341</v>
      </c>
      <c r="N284" s="5">
        <f t="shared" si="41"/>
        <v>0.35804461381519004</v>
      </c>
      <c r="O284" s="5">
        <f t="shared" si="39"/>
        <v>0.55525875377128575</v>
      </c>
      <c r="P284" s="5">
        <f t="shared" si="40"/>
        <v>1.7423917768928081</v>
      </c>
      <c r="R284" s="5">
        <f>'B 103'!BL101</f>
        <v>1.5835653440814002</v>
      </c>
      <c r="S284" s="5">
        <f t="shared" ref="S284:S347" si="45">R284</f>
        <v>1.5835653440814002</v>
      </c>
      <c r="T284" s="5">
        <f t="shared" si="42"/>
        <v>0.45967885174755574</v>
      </c>
      <c r="U284" s="5">
        <f t="shared" si="43"/>
        <v>0.58919255862718956</v>
      </c>
      <c r="V284" s="5">
        <f t="shared" si="44"/>
        <v>1.80253238842251</v>
      </c>
    </row>
    <row r="285" spans="4:22" ht="14.4" x14ac:dyDescent="0.3">
      <c r="E285" s="6" t="s">
        <v>507</v>
      </c>
      <c r="G285" s="5">
        <f>'[1]B. 103 q caL Q3 2023'!BK102</f>
        <v>774485</v>
      </c>
      <c r="J285" s="5">
        <f>'[2]B 103 to Q4 2023'!BK102</f>
        <v>576863.73197922704</v>
      </c>
      <c r="L285" s="5">
        <f>Sheet3!J286</f>
        <v>1.342558011058067</v>
      </c>
      <c r="M285" s="5">
        <f>Sheet3!J286</f>
        <v>1.342558011058067</v>
      </c>
      <c r="N285" s="5">
        <f t="shared" si="41"/>
        <v>0.29457675768374225</v>
      </c>
      <c r="O285" s="5">
        <f t="shared" si="39"/>
        <v>0.49179089763983797</v>
      </c>
      <c r="P285" s="5">
        <f t="shared" si="40"/>
        <v>1.6352421504601524</v>
      </c>
      <c r="R285" s="5">
        <f>'B 103'!BL102</f>
        <v>1.4865536218383737</v>
      </c>
      <c r="S285" s="5">
        <f t="shared" si="45"/>
        <v>1.4865536218383737</v>
      </c>
      <c r="T285" s="5">
        <f t="shared" si="42"/>
        <v>0.39646043535057224</v>
      </c>
      <c r="U285" s="5">
        <f t="shared" si="43"/>
        <v>0.525974142230206</v>
      </c>
      <c r="V285" s="5">
        <f t="shared" si="44"/>
        <v>1.6921063980753033</v>
      </c>
    </row>
    <row r="286" spans="4:22" ht="14.4" x14ac:dyDescent="0.3">
      <c r="E286" s="6" t="s">
        <v>506</v>
      </c>
      <c r="G286" s="5">
        <f>'[1]B. 103 q caL Q3 2023'!BK103</f>
        <v>743955</v>
      </c>
      <c r="J286" s="5">
        <f>'[2]B 103 to Q4 2023'!BK103</f>
        <v>592535.83101917151</v>
      </c>
      <c r="L286" s="5">
        <f>Sheet3!J287</f>
        <v>1.2555254365991391</v>
      </c>
      <c r="M286" s="5">
        <f>Sheet3!J287</f>
        <v>1.2555254365991391</v>
      </c>
      <c r="N286" s="5">
        <f t="shared" si="41"/>
        <v>0.22755415954498739</v>
      </c>
      <c r="O286" s="5">
        <f t="shared" si="39"/>
        <v>0.42476829950108308</v>
      </c>
      <c r="P286" s="5">
        <f t="shared" si="40"/>
        <v>1.5292360538549568</v>
      </c>
      <c r="R286" s="5">
        <f>'B 103'!BL103</f>
        <v>1.3908983317832126</v>
      </c>
      <c r="S286" s="5">
        <f t="shared" si="45"/>
        <v>1.3908983317832126</v>
      </c>
      <c r="T286" s="5">
        <f t="shared" si="42"/>
        <v>0.32994982025084263</v>
      </c>
      <c r="U286" s="5">
        <f t="shared" si="43"/>
        <v>0.45946352713047639</v>
      </c>
      <c r="V286" s="5">
        <f t="shared" si="44"/>
        <v>1.5832244001881897</v>
      </c>
    </row>
    <row r="287" spans="4:22" ht="14.4" x14ac:dyDescent="0.3">
      <c r="E287" s="6" t="s">
        <v>509</v>
      </c>
      <c r="G287" s="5">
        <f>'[1]B. 103 q caL Q3 2023'!BK104</f>
        <v>705075</v>
      </c>
      <c r="J287" s="5">
        <f>'[2]B 103 to Q4 2023'!BK104</f>
        <v>614012.82470685535</v>
      </c>
      <c r="L287" s="5">
        <f>Sheet3!J288</f>
        <v>1.1482899825314739</v>
      </c>
      <c r="M287" s="5">
        <f>Sheet3!J288</f>
        <v>1.1482899825314739</v>
      </c>
      <c r="N287" s="5">
        <f t="shared" si="41"/>
        <v>0.13827386402379713</v>
      </c>
      <c r="O287" s="5">
        <f t="shared" si="39"/>
        <v>0.33548800397989281</v>
      </c>
      <c r="P287" s="5">
        <f t="shared" si="40"/>
        <v>1.3986227521794619</v>
      </c>
      <c r="R287" s="5">
        <f>'B 103'!BL104</f>
        <v>1.2710220718948264</v>
      </c>
      <c r="S287" s="5">
        <f t="shared" si="45"/>
        <v>1.2710220718948264</v>
      </c>
      <c r="T287" s="5">
        <f t="shared" si="42"/>
        <v>0.2398213578274436</v>
      </c>
      <c r="U287" s="5">
        <f t="shared" si="43"/>
        <v>0.36933506470707733</v>
      </c>
      <c r="V287" s="5">
        <f t="shared" si="44"/>
        <v>1.44677228480225</v>
      </c>
    </row>
    <row r="288" spans="4:22" ht="14.4" x14ac:dyDescent="0.3">
      <c r="D288" s="5">
        <f>D284+1</f>
        <v>1970</v>
      </c>
      <c r="E288" s="6" t="s">
        <v>508</v>
      </c>
      <c r="G288" s="5">
        <f>'[1]B. 103 q caL Q3 2023'!BK105</f>
        <v>677754</v>
      </c>
      <c r="J288" s="5">
        <f>'[2]B 103 to Q4 2023'!BK105</f>
        <v>627981.06637199596</v>
      </c>
      <c r="L288" s="5">
        <f>Sheet3!J289</f>
        <v>1.0792433681432141</v>
      </c>
      <c r="M288" s="5">
        <f>Sheet3!J289</f>
        <v>1.0792433681432141</v>
      </c>
      <c r="N288" s="5">
        <f t="shared" si="41"/>
        <v>7.6260210559160324E-2</v>
      </c>
      <c r="O288" s="5">
        <f t="shared" si="39"/>
        <v>0.27347435051525604</v>
      </c>
      <c r="P288" s="5">
        <f t="shared" si="40"/>
        <v>1.3145236419255457</v>
      </c>
      <c r="R288" s="5">
        <f>'B 103'!BL105</f>
        <v>1.1955864510475558</v>
      </c>
      <c r="S288" s="5">
        <f t="shared" si="45"/>
        <v>1.1955864510475558</v>
      </c>
      <c r="T288" s="5">
        <f t="shared" si="42"/>
        <v>0.17863681901779671</v>
      </c>
      <c r="U288" s="5">
        <f t="shared" si="43"/>
        <v>0.30815052589743047</v>
      </c>
      <c r="V288" s="5">
        <f t="shared" si="44"/>
        <v>1.3609058250908306</v>
      </c>
    </row>
    <row r="289" spans="4:22" ht="14.4" x14ac:dyDescent="0.3">
      <c r="E289" s="6" t="s">
        <v>507</v>
      </c>
      <c r="G289" s="5">
        <f>'[1]B. 103 q caL Q3 2023'!BK106</f>
        <v>541573</v>
      </c>
      <c r="J289" s="5">
        <f>'[2]B 103 to Q4 2023'!BK106</f>
        <v>642621.62277689646</v>
      </c>
      <c r="L289" s="5">
        <f>Sheet3!J290</f>
        <v>0.84316883547705757</v>
      </c>
      <c r="M289" s="5">
        <f>Sheet3!J290</f>
        <v>0.84316883547705757</v>
      </c>
      <c r="N289" s="5">
        <f t="shared" si="41"/>
        <v>-0.17058806170129423</v>
      </c>
      <c r="O289" s="5">
        <f t="shared" si="39"/>
        <v>2.6626078254801455E-2</v>
      </c>
      <c r="P289" s="5">
        <f t="shared" si="40"/>
        <v>1.0269837194147524</v>
      </c>
      <c r="R289" s="5">
        <f>'B 103'!BL106</f>
        <v>0.93396203182244908</v>
      </c>
      <c r="S289" s="5">
        <f t="shared" si="45"/>
        <v>0.93396203182244908</v>
      </c>
      <c r="T289" s="5">
        <f t="shared" si="42"/>
        <v>-6.8319492733269746E-2</v>
      </c>
      <c r="U289" s="5">
        <f t="shared" si="43"/>
        <v>6.1194214146364015E-2</v>
      </c>
      <c r="V289" s="5">
        <f t="shared" si="44"/>
        <v>1.0631053642395969</v>
      </c>
    </row>
    <row r="290" spans="4:22" ht="14.4" x14ac:dyDescent="0.3">
      <c r="E290" s="6" t="s">
        <v>506</v>
      </c>
      <c r="G290" s="5">
        <f>'[1]B. 103 q caL Q3 2023'!BK107</f>
        <v>633467</v>
      </c>
      <c r="J290" s="5">
        <f>'[2]B 103 to Q4 2023'!BK107</f>
        <v>659476.95967973117</v>
      </c>
      <c r="L290" s="5">
        <f>Sheet3!J291</f>
        <v>0.96097598066973788</v>
      </c>
      <c r="M290" s="5">
        <f>Sheet3!J291</f>
        <v>0.96097598066973788</v>
      </c>
      <c r="N290" s="5">
        <f t="shared" si="41"/>
        <v>-3.9805864424370979E-2</v>
      </c>
      <c r="O290" s="5">
        <f t="shared" si="39"/>
        <v>0.15740827553172471</v>
      </c>
      <c r="P290" s="5">
        <f t="shared" si="40"/>
        <v>1.1704733920082133</v>
      </c>
      <c r="R290" s="5">
        <f>'B 103'!BL107</f>
        <v>1.0641229367256275</v>
      </c>
      <c r="S290" s="5">
        <f t="shared" si="45"/>
        <v>1.0641229367256275</v>
      </c>
      <c r="T290" s="5">
        <f t="shared" si="42"/>
        <v>6.2150926280350002E-2</v>
      </c>
      <c r="U290" s="5">
        <f t="shared" si="43"/>
        <v>0.19166463315998378</v>
      </c>
      <c r="V290" s="5">
        <f t="shared" si="44"/>
        <v>1.2112642309837161</v>
      </c>
    </row>
    <row r="291" spans="4:22" ht="14.4" x14ac:dyDescent="0.3">
      <c r="E291" s="6" t="s">
        <v>509</v>
      </c>
      <c r="G291" s="5">
        <f>'[1]B. 103 q caL Q3 2023'!BK108</f>
        <v>702189</v>
      </c>
      <c r="J291" s="5">
        <f>'[2]B 103 to Q4 2023'!BK108</f>
        <v>686578.76977722731</v>
      </c>
      <c r="L291" s="5">
        <f>Sheet3!J292</f>
        <v>1.0231497627760289</v>
      </c>
      <c r="M291" s="5">
        <f>Sheet3!J292</f>
        <v>1.0231497627760289</v>
      </c>
      <c r="N291" s="5">
        <f t="shared" si="41"/>
        <v>2.2885871930180792E-2</v>
      </c>
      <c r="O291" s="5">
        <f t="shared" si="39"/>
        <v>0.22010001188627648</v>
      </c>
      <c r="P291" s="5">
        <f t="shared" si="40"/>
        <v>1.2462013593037247</v>
      </c>
      <c r="R291" s="5">
        <f>'B 103'!BL108</f>
        <v>1.1308055015361693</v>
      </c>
      <c r="S291" s="5">
        <f t="shared" si="45"/>
        <v>1.1308055015361693</v>
      </c>
      <c r="T291" s="5">
        <f t="shared" si="42"/>
        <v>0.12293021199717301</v>
      </c>
      <c r="U291" s="5">
        <f t="shared" si="43"/>
        <v>0.25244391887680678</v>
      </c>
      <c r="V291" s="5">
        <f t="shared" si="44"/>
        <v>1.2871673083422377</v>
      </c>
    </row>
    <row r="292" spans="4:22" ht="14.4" x14ac:dyDescent="0.3">
      <c r="D292" s="5">
        <f>D288+1</f>
        <v>1971</v>
      </c>
      <c r="E292" s="6" t="s">
        <v>508</v>
      </c>
      <c r="G292" s="5">
        <f>'[1]B. 103 q caL Q3 2023'!BK109</f>
        <v>774490</v>
      </c>
      <c r="J292" s="5">
        <f>'[2]B 103 to Q4 2023'!BK109</f>
        <v>719273.6344680615</v>
      </c>
      <c r="L292" s="5">
        <f>Sheet3!J293</f>
        <v>1.077180337208391</v>
      </c>
      <c r="M292" s="5">
        <f>Sheet3!J293</f>
        <v>1.077180337208391</v>
      </c>
      <c r="N292" s="5">
        <f t="shared" si="41"/>
        <v>7.4346828175999649E-2</v>
      </c>
      <c r="O292" s="5">
        <f t="shared" si="39"/>
        <v>0.27156096813209535</v>
      </c>
      <c r="P292" s="5">
        <f t="shared" si="40"/>
        <v>1.3120108602695284</v>
      </c>
      <c r="R292" s="5">
        <f>'B 103'!BL109</f>
        <v>1.1875984718153831</v>
      </c>
      <c r="S292" s="5">
        <f t="shared" si="45"/>
        <v>1.1875984718153831</v>
      </c>
      <c r="T292" s="5">
        <f t="shared" si="42"/>
        <v>0.1719331771226916</v>
      </c>
      <c r="U292" s="5">
        <f t="shared" si="43"/>
        <v>0.30144688400232533</v>
      </c>
      <c r="V292" s="5">
        <f t="shared" si="44"/>
        <v>1.3518133103184831</v>
      </c>
    </row>
    <row r="293" spans="4:22" ht="14.4" x14ac:dyDescent="0.3">
      <c r="E293" s="6" t="s">
        <v>507</v>
      </c>
      <c r="G293" s="5">
        <f>'[1]B. 103 q caL Q3 2023'!BK110</f>
        <v>778343</v>
      </c>
      <c r="J293" s="5">
        <f>'[2]B 103 to Q4 2023'!BK110</f>
        <v>742600.18510363717</v>
      </c>
      <c r="L293" s="5">
        <f>Sheet3!J294</f>
        <v>1.0485489868706599</v>
      </c>
      <c r="M293" s="5">
        <f>Sheet3!J294</f>
        <v>1.0485489868706599</v>
      </c>
      <c r="N293" s="5">
        <f t="shared" si="41"/>
        <v>4.740729117513566E-2</v>
      </c>
      <c r="O293" s="5">
        <f t="shared" si="39"/>
        <v>0.24462143113123136</v>
      </c>
      <c r="P293" s="5">
        <f t="shared" si="40"/>
        <v>1.2771377370888388</v>
      </c>
      <c r="R293" s="5">
        <f>'B 103'!BL110</f>
        <v>1.1540279665754256</v>
      </c>
      <c r="S293" s="5">
        <f t="shared" si="45"/>
        <v>1.1540279665754256</v>
      </c>
      <c r="T293" s="5">
        <f t="shared" si="42"/>
        <v>0.14325840225969774</v>
      </c>
      <c r="U293" s="5">
        <f t="shared" si="43"/>
        <v>0.27277210913933148</v>
      </c>
      <c r="V293" s="5">
        <f t="shared" si="44"/>
        <v>1.3136008530827301</v>
      </c>
    </row>
    <row r="294" spans="4:22" ht="14.4" x14ac:dyDescent="0.3">
      <c r="E294" s="6" t="s">
        <v>506</v>
      </c>
      <c r="G294" s="5">
        <f>'[1]B. 103 q caL Q3 2023'!BK111</f>
        <v>765304</v>
      </c>
      <c r="J294" s="5">
        <f>'[2]B 103 to Q4 2023'!BK111</f>
        <v>768637.11536972108</v>
      </c>
      <c r="L294" s="5">
        <f>Sheet3!J295</f>
        <v>0.99604367578492015</v>
      </c>
      <c r="M294" s="5">
        <f>Sheet3!J295</f>
        <v>0.99604367578492015</v>
      </c>
      <c r="N294" s="5">
        <f t="shared" si="41"/>
        <v>-3.9641711692952686E-3</v>
      </c>
      <c r="O294" s="5">
        <f t="shared" si="39"/>
        <v>0.19324996878680042</v>
      </c>
      <c r="P294" s="5">
        <f t="shared" si="40"/>
        <v>1.2131860142558275</v>
      </c>
      <c r="R294" s="5">
        <f>'B 103'!BL111</f>
        <v>1.0940292996170169</v>
      </c>
      <c r="S294" s="5">
        <f t="shared" si="45"/>
        <v>1.0940292996170169</v>
      </c>
      <c r="T294" s="5">
        <f t="shared" si="42"/>
        <v>8.9867485740805247E-2</v>
      </c>
      <c r="U294" s="5">
        <f t="shared" si="43"/>
        <v>0.21938119262043901</v>
      </c>
      <c r="V294" s="5">
        <f t="shared" si="44"/>
        <v>1.2453058876372449</v>
      </c>
    </row>
    <row r="295" spans="4:22" ht="14.4" x14ac:dyDescent="0.3">
      <c r="E295" s="6" t="s">
        <v>509</v>
      </c>
      <c r="G295" s="5">
        <f>'[1]B. 103 q caL Q3 2023'!BK112</f>
        <v>823753</v>
      </c>
      <c r="J295" s="5">
        <f>'[2]B 103 to Q4 2023'!BK112</f>
        <v>797397.09694142558</v>
      </c>
      <c r="L295" s="5">
        <f>Sheet3!J296</f>
        <v>1.0333982926025911</v>
      </c>
      <c r="M295" s="5">
        <f>Sheet3!J296</f>
        <v>1.0333982926025911</v>
      </c>
      <c r="N295" s="5">
        <f t="shared" si="41"/>
        <v>3.2852684656103553E-2</v>
      </c>
      <c r="O295" s="5">
        <f t="shared" si="39"/>
        <v>0.23006682461219924</v>
      </c>
      <c r="P295" s="5">
        <f t="shared" si="40"/>
        <v>1.2586841181972752</v>
      </c>
      <c r="R295" s="5">
        <f>'B 103'!BL112</f>
        <v>1.132455444340019</v>
      </c>
      <c r="S295" s="5">
        <f t="shared" si="45"/>
        <v>1.132455444340019</v>
      </c>
      <c r="T295" s="5">
        <f t="shared" si="42"/>
        <v>0.1243882348549858</v>
      </c>
      <c r="U295" s="5">
        <f t="shared" si="43"/>
        <v>0.25390194173461955</v>
      </c>
      <c r="V295" s="5">
        <f t="shared" si="44"/>
        <v>1.2890453965146642</v>
      </c>
    </row>
    <row r="296" spans="4:22" ht="14.4" x14ac:dyDescent="0.3">
      <c r="D296" s="5">
        <f>D292+1</f>
        <v>1972</v>
      </c>
      <c r="E296" s="6" t="s">
        <v>508</v>
      </c>
      <c r="G296" s="5">
        <f>'[1]B. 103 q caL Q3 2023'!BK113</f>
        <v>871948</v>
      </c>
      <c r="J296" s="5">
        <f>'[2]B 103 to Q4 2023'!BK113</f>
        <v>836309.57325487572</v>
      </c>
      <c r="L296" s="5">
        <f>Sheet3!J297</f>
        <v>1.042939960709377</v>
      </c>
      <c r="M296" s="5">
        <f>Sheet3!J297</f>
        <v>1.042939960709377</v>
      </c>
      <c r="N296" s="5">
        <f t="shared" si="41"/>
        <v>4.2043610324731952E-2</v>
      </c>
      <c r="O296" s="5">
        <f t="shared" si="39"/>
        <v>0.23925775028082763</v>
      </c>
      <c r="P296" s="5">
        <f t="shared" si="40"/>
        <v>1.2703059160975545</v>
      </c>
      <c r="R296" s="5">
        <f>'B 103'!BL113</f>
        <v>1.1400855869475224</v>
      </c>
      <c r="S296" s="5">
        <f t="shared" si="45"/>
        <v>1.1400855869475224</v>
      </c>
      <c r="T296" s="5">
        <f t="shared" si="42"/>
        <v>0.13110333585807848</v>
      </c>
      <c r="U296" s="5">
        <f t="shared" si="43"/>
        <v>0.26061704273771225</v>
      </c>
      <c r="V296" s="5">
        <f t="shared" si="44"/>
        <v>1.2977305949055684</v>
      </c>
    </row>
    <row r="297" spans="4:22" ht="14.4" x14ac:dyDescent="0.3">
      <c r="E297" s="6" t="s">
        <v>507</v>
      </c>
      <c r="G297" s="5">
        <f>'[1]B. 103 q caL Q3 2023'!BK114</f>
        <v>874936</v>
      </c>
      <c r="J297" s="5">
        <f>'[2]B 103 to Q4 2023'!BK114</f>
        <v>859730.52396471566</v>
      </c>
      <c r="L297" s="5">
        <f>Sheet3!J298</f>
        <v>1.0179758634509299</v>
      </c>
      <c r="M297" s="5">
        <f>Sheet3!J298</f>
        <v>1.0179758634509299</v>
      </c>
      <c r="N297" s="5">
        <f t="shared" si="41"/>
        <v>1.7816208074096587E-2</v>
      </c>
      <c r="O297" s="5">
        <f t="shared" si="39"/>
        <v>0.21503034803019228</v>
      </c>
      <c r="P297" s="5">
        <f t="shared" si="40"/>
        <v>1.2398995249033093</v>
      </c>
      <c r="R297" s="5">
        <f>'B 103'!BL114</f>
        <v>1.1119610621079823</v>
      </c>
      <c r="S297" s="5">
        <f t="shared" si="45"/>
        <v>1.1119610621079823</v>
      </c>
      <c r="T297" s="5">
        <f t="shared" si="42"/>
        <v>0.10612517912536906</v>
      </c>
      <c r="U297" s="5">
        <f t="shared" si="43"/>
        <v>0.23563888600500282</v>
      </c>
      <c r="V297" s="5">
        <f t="shared" si="44"/>
        <v>1.2657171594501013</v>
      </c>
    </row>
    <row r="298" spans="4:22" ht="14.4" x14ac:dyDescent="0.3">
      <c r="E298" s="6" t="s">
        <v>506</v>
      </c>
      <c r="G298" s="5">
        <f>'[1]B. 103 q caL Q3 2023'!BK115</f>
        <v>893435</v>
      </c>
      <c r="J298" s="5">
        <f>'[2]B 103 to Q4 2023'!BK115</f>
        <v>883360.90414913429</v>
      </c>
      <c r="L298" s="5">
        <f>Sheet3!J299</f>
        <v>1.0117042569706141</v>
      </c>
      <c r="M298" s="5">
        <f>Sheet3!J299</f>
        <v>1.0117042569706141</v>
      </c>
      <c r="N298" s="5">
        <f t="shared" si="41"/>
        <v>1.1636291960910549E-2</v>
      </c>
      <c r="O298" s="5">
        <f t="shared" si="39"/>
        <v>0.20885043191700622</v>
      </c>
      <c r="P298" s="5">
        <f t="shared" si="40"/>
        <v>1.2322606778790164</v>
      </c>
      <c r="R298" s="5">
        <f>'B 103'!BL115</f>
        <v>1.1042567340360192</v>
      </c>
      <c r="S298" s="5">
        <f t="shared" si="45"/>
        <v>1.1042567340360192</v>
      </c>
      <c r="T298" s="5">
        <f t="shared" si="42"/>
        <v>9.9172469765258342E-2</v>
      </c>
      <c r="U298" s="5">
        <f t="shared" si="43"/>
        <v>0.2286861766448921</v>
      </c>
      <c r="V298" s="5">
        <f t="shared" si="44"/>
        <v>1.2569475176208897</v>
      </c>
    </row>
    <row r="299" spans="4:22" ht="14.4" x14ac:dyDescent="0.3">
      <c r="E299" s="6" t="s">
        <v>509</v>
      </c>
      <c r="G299" s="5">
        <f>'[1]B. 103 q caL Q3 2023'!BK116</f>
        <v>1032664</v>
      </c>
      <c r="J299" s="5">
        <f>'[2]B 103 to Q4 2023'!BK116</f>
        <v>943617.55674445804</v>
      </c>
      <c r="L299" s="5">
        <f>Sheet3!J300</f>
        <v>1.0946577141363361</v>
      </c>
      <c r="M299" s="5">
        <f>Sheet3!J300</f>
        <v>1.0946577141363361</v>
      </c>
      <c r="N299" s="5">
        <f t="shared" si="41"/>
        <v>9.0441724572249513E-2</v>
      </c>
      <c r="O299" s="5">
        <f t="shared" si="39"/>
        <v>0.28765586452834518</v>
      </c>
      <c r="P299" s="5">
        <f t="shared" si="40"/>
        <v>1.3332983898933186</v>
      </c>
      <c r="R299" s="5">
        <f>'B 103'!BL116</f>
        <v>1.1896464797116826</v>
      </c>
      <c r="S299" s="5">
        <f t="shared" si="45"/>
        <v>1.1896464797116826</v>
      </c>
      <c r="T299" s="5">
        <f t="shared" si="42"/>
        <v>0.17365618711512401</v>
      </c>
      <c r="U299" s="5">
        <f t="shared" si="43"/>
        <v>0.3031698939947578</v>
      </c>
      <c r="V299" s="5">
        <f t="shared" si="44"/>
        <v>1.3541445059199924</v>
      </c>
    </row>
    <row r="300" spans="4:22" ht="14.4" x14ac:dyDescent="0.3">
      <c r="D300" s="5">
        <f>D296+1</f>
        <v>1973</v>
      </c>
      <c r="E300" s="6" t="s">
        <v>508</v>
      </c>
      <c r="G300" s="5">
        <f>'[1]B. 103 q caL Q3 2023'!BK117</f>
        <v>970552</v>
      </c>
      <c r="J300" s="5">
        <f>'[2]B 103 to Q4 2023'!BK117</f>
        <v>972695.88535967807</v>
      </c>
      <c r="L300" s="5">
        <f>Sheet3!J301</f>
        <v>0.99803044921039896</v>
      </c>
      <c r="M300" s="5">
        <f>Sheet3!J301</f>
        <v>0.99803044921039896</v>
      </c>
      <c r="N300" s="5">
        <f t="shared" si="41"/>
        <v>-1.9714929052400206E-3</v>
      </c>
      <c r="O300" s="5">
        <f t="shared" si="39"/>
        <v>0.19524264705085567</v>
      </c>
      <c r="P300" s="5">
        <f t="shared" si="40"/>
        <v>1.2156059138966606</v>
      </c>
      <c r="R300" s="5">
        <f>'B 103'!BL117</f>
        <v>1.0840653863933487</v>
      </c>
      <c r="S300" s="5">
        <f t="shared" si="45"/>
        <v>1.0840653863933487</v>
      </c>
      <c r="T300" s="5">
        <f t="shared" si="42"/>
        <v>8.071822074936319E-2</v>
      </c>
      <c r="U300" s="5">
        <f t="shared" si="43"/>
        <v>0.21023192762899695</v>
      </c>
      <c r="V300" s="5">
        <f t="shared" si="44"/>
        <v>1.2339642171667335</v>
      </c>
    </row>
    <row r="301" spans="4:22" ht="14.4" x14ac:dyDescent="0.3">
      <c r="E301" s="6" t="s">
        <v>507</v>
      </c>
      <c r="G301" s="5">
        <f>'[1]B. 103 q caL Q3 2023'!BK118</f>
        <v>903639</v>
      </c>
      <c r="J301" s="5">
        <f>'[2]B 103 to Q4 2023'!BK118</f>
        <v>1002539.8083202159</v>
      </c>
      <c r="L301" s="5">
        <f>Sheet3!J302</f>
        <v>0.90153536734426243</v>
      </c>
      <c r="M301" s="5">
        <f>Sheet3!J302</f>
        <v>0.90153536734426243</v>
      </c>
      <c r="N301" s="5">
        <f t="shared" si="41"/>
        <v>-0.10365600544523131</v>
      </c>
      <c r="O301" s="5">
        <f t="shared" si="39"/>
        <v>9.355813451086438E-2</v>
      </c>
      <c r="P301" s="5">
        <f t="shared" si="40"/>
        <v>1.0980744375061147</v>
      </c>
      <c r="R301" s="5">
        <f>'B 103'!BL118</f>
        <v>0.97882714875524357</v>
      </c>
      <c r="S301" s="5">
        <f t="shared" si="45"/>
        <v>0.97882714875524357</v>
      </c>
      <c r="T301" s="5">
        <f t="shared" si="42"/>
        <v>-2.1400211023406852E-2</v>
      </c>
      <c r="U301" s="5">
        <f t="shared" si="43"/>
        <v>0.10811349585622691</v>
      </c>
      <c r="V301" s="5">
        <f t="shared" si="44"/>
        <v>1.1141741923646762</v>
      </c>
    </row>
    <row r="302" spans="4:22" ht="14.4" x14ac:dyDescent="0.3">
      <c r="E302" s="6" t="s">
        <v>506</v>
      </c>
      <c r="G302" s="5">
        <f>'[1]B. 103 q caL Q3 2023'!BK119</f>
        <v>953484</v>
      </c>
      <c r="J302" s="5">
        <f>'[2]B 103 to Q4 2023'!BK119</f>
        <v>1048466.2670872469</v>
      </c>
      <c r="L302" s="5">
        <f>Sheet3!J303</f>
        <v>0.90962775066861201</v>
      </c>
      <c r="M302" s="5">
        <f>Sheet3!J303</f>
        <v>0.90962775066861201</v>
      </c>
      <c r="N302" s="5">
        <f t="shared" si="41"/>
        <v>-9.4719828360561323E-2</v>
      </c>
      <c r="O302" s="5">
        <f t="shared" si="39"/>
        <v>0.10249431159553436</v>
      </c>
      <c r="P302" s="5">
        <f t="shared" si="40"/>
        <v>1.1079309995322342</v>
      </c>
      <c r="R302" s="5">
        <f>'B 103'!BL119</f>
        <v>0.98621978223002593</v>
      </c>
      <c r="S302" s="5">
        <f t="shared" si="45"/>
        <v>0.98621978223002593</v>
      </c>
      <c r="T302" s="5">
        <f t="shared" si="42"/>
        <v>-1.3876046348446476E-2</v>
      </c>
      <c r="U302" s="5">
        <f t="shared" si="43"/>
        <v>0.11563766053118729</v>
      </c>
      <c r="V302" s="5">
        <f t="shared" si="44"/>
        <v>1.1225890401155667</v>
      </c>
    </row>
    <row r="303" spans="4:22" ht="14.4" x14ac:dyDescent="0.3">
      <c r="E303" s="6" t="s">
        <v>509</v>
      </c>
      <c r="G303" s="5">
        <f>'[1]B. 103 q caL Q3 2023'!BK120</f>
        <v>809377</v>
      </c>
      <c r="J303" s="5">
        <f>'[2]B 103 to Q4 2023'!BK120</f>
        <v>1086145.081725247</v>
      </c>
      <c r="L303" s="5">
        <f>Sheet3!J304</f>
        <v>0.74535105855511885</v>
      </c>
      <c r="M303" s="5">
        <f>Sheet3!J304</f>
        <v>0.74535105855511885</v>
      </c>
      <c r="N303" s="5">
        <f t="shared" si="41"/>
        <v>-0.29389995205456587</v>
      </c>
      <c r="O303" s="5">
        <f t="shared" si="39"/>
        <v>-9.6685812098470186E-2</v>
      </c>
      <c r="P303" s="5">
        <f t="shared" si="40"/>
        <v>0.90784119404931085</v>
      </c>
      <c r="R303" s="5">
        <f>'B 103'!BL120</f>
        <v>0.80786144881931898</v>
      </c>
      <c r="S303" s="5">
        <f t="shared" si="45"/>
        <v>0.80786144881931898</v>
      </c>
      <c r="T303" s="5">
        <f t="shared" si="42"/>
        <v>-0.21336470939794502</v>
      </c>
      <c r="U303" s="5">
        <f t="shared" si="43"/>
        <v>-8.3851002518311263E-2</v>
      </c>
      <c r="V303" s="5">
        <f t="shared" si="44"/>
        <v>0.91956825924317731</v>
      </c>
    </row>
    <row r="304" spans="4:22" ht="14.4" x14ac:dyDescent="0.3">
      <c r="D304" s="5">
        <f>D300+1</f>
        <v>1974</v>
      </c>
      <c r="E304" s="6" t="s">
        <v>508</v>
      </c>
      <c r="G304" s="5">
        <f>'[1]B. 103 q caL Q3 2023'!BK121</f>
        <v>784167</v>
      </c>
      <c r="J304" s="5">
        <f>'[2]B 103 to Q4 2023'!BK121</f>
        <v>1137130.5481556188</v>
      </c>
      <c r="L304" s="5">
        <f>Sheet3!J305</f>
        <v>0.68976151833667376</v>
      </c>
      <c r="M304" s="5">
        <f>Sheet3!J305</f>
        <v>0.68976151833667376</v>
      </c>
      <c r="N304" s="5">
        <f t="shared" si="41"/>
        <v>-0.37140936673214892</v>
      </c>
      <c r="O304" s="5">
        <f t="shared" si="39"/>
        <v>-0.17419522677605323</v>
      </c>
      <c r="P304" s="5">
        <f t="shared" si="40"/>
        <v>0.84013286521645747</v>
      </c>
      <c r="R304" s="5">
        <f>'B 103'!BL121</f>
        <v>0.7468892421117751</v>
      </c>
      <c r="S304" s="5">
        <f t="shared" si="45"/>
        <v>0.7468892421117751</v>
      </c>
      <c r="T304" s="5">
        <f t="shared" si="42"/>
        <v>-0.29183837510780353</v>
      </c>
      <c r="U304" s="5">
        <f t="shared" si="43"/>
        <v>-0.16232466822816977</v>
      </c>
      <c r="V304" s="5">
        <f t="shared" si="44"/>
        <v>0.85016513811861538</v>
      </c>
    </row>
    <row r="305" spans="4:22" ht="14.4" x14ac:dyDescent="0.3">
      <c r="E305" s="6" t="s">
        <v>507</v>
      </c>
      <c r="G305" s="5">
        <f>'[1]B. 103 q caL Q3 2023'!BK122</f>
        <v>723296</v>
      </c>
      <c r="J305" s="5">
        <f>'[2]B 103 to Q4 2023'!BK122</f>
        <v>1194538.371690958</v>
      </c>
      <c r="L305" s="5">
        <f>Sheet3!J306</f>
        <v>0.60560904570152885</v>
      </c>
      <c r="M305" s="5">
        <f>Sheet3!J306</f>
        <v>0.60560904570152885</v>
      </c>
      <c r="N305" s="5">
        <f t="shared" si="41"/>
        <v>-0.50152064021099052</v>
      </c>
      <c r="O305" s="5">
        <f t="shared" si="39"/>
        <v>-0.30430650025489481</v>
      </c>
      <c r="P305" s="5">
        <f t="shared" si="40"/>
        <v>0.7376347465616192</v>
      </c>
      <c r="R305" s="5">
        <f>'B 103'!BL122</f>
        <v>0.65487133637962969</v>
      </c>
      <c r="S305" s="5">
        <f t="shared" si="45"/>
        <v>0.65487133637962969</v>
      </c>
      <c r="T305" s="5">
        <f t="shared" si="42"/>
        <v>-0.42331649565057433</v>
      </c>
      <c r="U305" s="5">
        <f t="shared" si="43"/>
        <v>-0.29380278877094057</v>
      </c>
      <c r="V305" s="5">
        <f t="shared" si="44"/>
        <v>0.74542348282985482</v>
      </c>
    </row>
    <row r="306" spans="4:22" ht="14.4" x14ac:dyDescent="0.3">
      <c r="E306" s="6" t="s">
        <v>506</v>
      </c>
      <c r="G306" s="5">
        <f>'[1]B. 103 q caL Q3 2023'!BK123</f>
        <v>540407</v>
      </c>
      <c r="J306" s="5">
        <f>'[2]B 103 to Q4 2023'!BK123</f>
        <v>1256520.1535600296</v>
      </c>
      <c r="L306" s="5">
        <f>Sheet3!J307</f>
        <v>0.43015564006141327</v>
      </c>
      <c r="M306" s="5">
        <f>Sheet3!J307</f>
        <v>0.43015564006141327</v>
      </c>
      <c r="N306" s="5">
        <f t="shared" si="41"/>
        <v>-0.84360818215274858</v>
      </c>
      <c r="O306" s="5">
        <f t="shared" si="39"/>
        <v>-0.64639404219665286</v>
      </c>
      <c r="P306" s="5">
        <f t="shared" si="40"/>
        <v>0.52393164994951236</v>
      </c>
      <c r="R306" s="5">
        <f>'B 103'!BL123</f>
        <v>0.46445223656857415</v>
      </c>
      <c r="S306" s="5">
        <f t="shared" si="45"/>
        <v>0.46445223656857415</v>
      </c>
      <c r="T306" s="5">
        <f t="shared" si="42"/>
        <v>-0.76689655363953402</v>
      </c>
      <c r="U306" s="5">
        <f t="shared" si="43"/>
        <v>-0.63738284675990031</v>
      </c>
      <c r="V306" s="5">
        <f t="shared" si="44"/>
        <v>0.52867423653791101</v>
      </c>
    </row>
    <row r="307" spans="4:22" ht="14.4" x14ac:dyDescent="0.3">
      <c r="E307" s="6" t="s">
        <v>509</v>
      </c>
      <c r="G307" s="5">
        <f>'[1]B. 103 q caL Q3 2023'!BK124</f>
        <v>557581</v>
      </c>
      <c r="J307" s="5">
        <f>'[2]B 103 to Q4 2023'!BK124</f>
        <v>1424803.0135071883</v>
      </c>
      <c r="L307" s="5">
        <f>Sheet3!J308</f>
        <v>0.39138924213215026</v>
      </c>
      <c r="M307" s="5">
        <f>Sheet3!J308</f>
        <v>0.39138924213215026</v>
      </c>
      <c r="N307" s="5">
        <f t="shared" si="41"/>
        <v>-0.93805271000814205</v>
      </c>
      <c r="O307" s="5">
        <f t="shared" si="39"/>
        <v>-0.74083857005204634</v>
      </c>
      <c r="P307" s="5">
        <f t="shared" si="40"/>
        <v>0.47671398978637158</v>
      </c>
      <c r="R307" s="5">
        <f>'B 103'!BL124</f>
        <v>0.41956222398063348</v>
      </c>
      <c r="S307" s="5">
        <f t="shared" si="45"/>
        <v>0.41956222398063348</v>
      </c>
      <c r="T307" s="5">
        <f t="shared" si="42"/>
        <v>-0.86854343515763677</v>
      </c>
      <c r="U307" s="5">
        <f t="shared" si="43"/>
        <v>-0.73902972827800295</v>
      </c>
      <c r="V307" s="5">
        <f t="shared" si="44"/>
        <v>0.47757707031810143</v>
      </c>
    </row>
    <row r="308" spans="4:22" ht="14.4" x14ac:dyDescent="0.3">
      <c r="D308" s="5">
        <f>D304+1</f>
        <v>1975</v>
      </c>
      <c r="E308" s="6" t="s">
        <v>508</v>
      </c>
      <c r="G308" s="5">
        <f>'[1]B. 103 q caL Q3 2023'!BK125</f>
        <v>684902</v>
      </c>
      <c r="J308" s="5">
        <f>'[2]B 103 to Q4 2023'!BK125</f>
        <v>1367107.5404830663</v>
      </c>
      <c r="L308" s="5">
        <f>Sheet3!J309</f>
        <v>0.50105135072610762</v>
      </c>
      <c r="M308" s="5">
        <f>Sheet3!J309</f>
        <v>0.50105135072610762</v>
      </c>
      <c r="N308" s="5">
        <f t="shared" si="41"/>
        <v>-0.69104668669037883</v>
      </c>
      <c r="O308" s="5">
        <f t="shared" si="39"/>
        <v>-0.49383254673428312</v>
      </c>
      <c r="P308" s="5">
        <f t="shared" si="40"/>
        <v>0.61028296841088003</v>
      </c>
      <c r="R308" s="5">
        <f>'B 103'!BL125</f>
        <v>0.53969405281100247</v>
      </c>
      <c r="S308" s="5">
        <f t="shared" si="45"/>
        <v>0.53969405281100247</v>
      </c>
      <c r="T308" s="5">
        <f t="shared" si="42"/>
        <v>-0.61675286885312097</v>
      </c>
      <c r="U308" s="5">
        <f t="shared" si="43"/>
        <v>-0.48723916197348721</v>
      </c>
      <c r="V308" s="5">
        <f t="shared" si="44"/>
        <v>0.61432009336826887</v>
      </c>
    </row>
    <row r="309" spans="4:22" ht="14.4" x14ac:dyDescent="0.3">
      <c r="E309" s="6" t="s">
        <v>507</v>
      </c>
      <c r="G309" s="5">
        <f>'[1]B. 103 q caL Q3 2023'!BK126</f>
        <v>791599</v>
      </c>
      <c r="J309" s="5">
        <f>'[2]B 103 to Q4 2023'!BK126</f>
        <v>1436048.4977895366</v>
      </c>
      <c r="L309" s="5">
        <f>Sheet3!J310</f>
        <v>0.55130149033891795</v>
      </c>
      <c r="M309" s="5">
        <f>Sheet3!J310</f>
        <v>0.55130149033891795</v>
      </c>
      <c r="N309" s="5">
        <f t="shared" si="41"/>
        <v>-0.59547345007268904</v>
      </c>
      <c r="O309" s="5">
        <f t="shared" si="39"/>
        <v>-0.39825931011659332</v>
      </c>
      <c r="P309" s="5">
        <f t="shared" si="40"/>
        <v>0.67148788148321426</v>
      </c>
      <c r="R309" s="5">
        <f>'B 103'!BL126</f>
        <v>0.59275338693885882</v>
      </c>
      <c r="S309" s="5">
        <f t="shared" si="45"/>
        <v>0.59275338693885882</v>
      </c>
      <c r="T309" s="5">
        <f t="shared" si="42"/>
        <v>-0.52297684011138812</v>
      </c>
      <c r="U309" s="5">
        <f t="shared" si="43"/>
        <v>-0.39346313323175436</v>
      </c>
      <c r="V309" s="5">
        <f t="shared" si="44"/>
        <v>0.67471619172382657</v>
      </c>
    </row>
    <row r="310" spans="4:22" ht="14.4" x14ac:dyDescent="0.3">
      <c r="E310" s="6" t="s">
        <v>506</v>
      </c>
      <c r="G310" s="5">
        <f>'[1]B. 103 q caL Q3 2023'!BK127</f>
        <v>701690</v>
      </c>
      <c r="J310" s="5">
        <f>'[2]B 103 to Q4 2023'!BK127</f>
        <v>1439829.3083803267</v>
      </c>
      <c r="L310" s="5">
        <f>Sheet3!J311</f>
        <v>0.48739229516904642</v>
      </c>
      <c r="M310" s="5">
        <f>Sheet3!J311</f>
        <v>0.48739229516904642</v>
      </c>
      <c r="N310" s="5">
        <f t="shared" si="41"/>
        <v>-0.71868594594009416</v>
      </c>
      <c r="O310" s="5">
        <f t="shared" si="39"/>
        <v>-0.52147180598399845</v>
      </c>
      <c r="P310" s="5">
        <f t="shared" si="40"/>
        <v>0.59364617268331177</v>
      </c>
      <c r="R310" s="5">
        <f>'B 103'!BL127</f>
        <v>0.52457068666649564</v>
      </c>
      <c r="S310" s="5">
        <f t="shared" si="45"/>
        <v>0.52457068666649564</v>
      </c>
      <c r="T310" s="5">
        <f t="shared" si="42"/>
        <v>-0.64517509060485878</v>
      </c>
      <c r="U310" s="5">
        <f t="shared" si="43"/>
        <v>-0.51566138372522508</v>
      </c>
      <c r="V310" s="5">
        <f t="shared" si="44"/>
        <v>0.59710554810221328</v>
      </c>
    </row>
    <row r="311" spans="4:22" ht="14.4" x14ac:dyDescent="0.3">
      <c r="E311" s="6" t="s">
        <v>509</v>
      </c>
      <c r="G311" s="5">
        <f>'[1]B. 103 q caL Q3 2023'!BK128</f>
        <v>754817</v>
      </c>
      <c r="J311" s="5">
        <f>'[2]B 103 to Q4 2023'!BK128</f>
        <v>1479435.1148109105</v>
      </c>
      <c r="L311" s="5">
        <f>Sheet3!J312</f>
        <v>0.51025726075627942</v>
      </c>
      <c r="M311" s="5">
        <f>Sheet3!J312</f>
        <v>0.51025726075627942</v>
      </c>
      <c r="N311" s="5">
        <f t="shared" si="41"/>
        <v>-0.67284024759180006</v>
      </c>
      <c r="O311" s="5">
        <f t="shared" si="39"/>
        <v>-0.47562610763570434</v>
      </c>
      <c r="P311" s="5">
        <f t="shared" si="40"/>
        <v>0.62149581135002196</v>
      </c>
      <c r="R311" s="5">
        <f>'B 103'!BL128</f>
        <v>0.54869878587504739</v>
      </c>
      <c r="S311" s="5">
        <f t="shared" si="45"/>
        <v>0.54869878587504739</v>
      </c>
      <c r="T311" s="5">
        <f t="shared" si="42"/>
        <v>-0.60020564764965834</v>
      </c>
      <c r="U311" s="5">
        <f t="shared" si="43"/>
        <v>-0.47069194077002457</v>
      </c>
      <c r="V311" s="5">
        <f t="shared" si="44"/>
        <v>0.62456995331734189</v>
      </c>
    </row>
    <row r="312" spans="4:22" ht="14.4" x14ac:dyDescent="0.3">
      <c r="D312" s="5">
        <f>D308+1</f>
        <v>1976</v>
      </c>
      <c r="E312" s="6" t="s">
        <v>508</v>
      </c>
      <c r="G312" s="5">
        <f>'[1]B. 103 q caL Q3 2023'!BK129</f>
        <v>868179</v>
      </c>
      <c r="J312" s="5">
        <f>'[2]B 103 to Q4 2023'!BK129</f>
        <v>1539711.4413058024</v>
      </c>
      <c r="L312" s="5">
        <f>Sheet3!J313</f>
        <v>0.56391802079210573</v>
      </c>
      <c r="M312" s="5">
        <f>Sheet3!J313</f>
        <v>0.56391802079210573</v>
      </c>
      <c r="N312" s="5">
        <f t="shared" si="41"/>
        <v>-0.57284639125436543</v>
      </c>
      <c r="O312" s="5">
        <f t="shared" si="39"/>
        <v>-0.37563225129826971</v>
      </c>
      <c r="P312" s="5">
        <f t="shared" si="40"/>
        <v>0.68685487659231748</v>
      </c>
      <c r="R312" s="5">
        <f>'B 103'!BL129</f>
        <v>0.60524952989182423</v>
      </c>
      <c r="S312" s="5">
        <f t="shared" si="45"/>
        <v>0.60524952989182423</v>
      </c>
      <c r="T312" s="5">
        <f t="shared" si="42"/>
        <v>-0.50211445988162029</v>
      </c>
      <c r="U312" s="5">
        <f t="shared" si="43"/>
        <v>-0.37260075300198653</v>
      </c>
      <c r="V312" s="5">
        <f t="shared" si="44"/>
        <v>0.68894023526409742</v>
      </c>
    </row>
    <row r="313" spans="4:22" ht="14.4" x14ac:dyDescent="0.3">
      <c r="E313" s="6" t="s">
        <v>507</v>
      </c>
      <c r="G313" s="5">
        <f>'[1]B. 103 q caL Q3 2023'!BK130</f>
        <v>887651</v>
      </c>
      <c r="J313" s="5">
        <f>'[2]B 103 to Q4 2023'!BK130</f>
        <v>1600719.0156952832</v>
      </c>
      <c r="L313" s="5">
        <f>Sheet3!J314</f>
        <v>0.55459180952259612</v>
      </c>
      <c r="M313" s="5">
        <f>Sheet3!J314</f>
        <v>0.55459180952259612</v>
      </c>
      <c r="N313" s="5">
        <f t="shared" si="41"/>
        <v>-0.58952291417024671</v>
      </c>
      <c r="O313" s="5">
        <f t="shared" si="39"/>
        <v>-0.392308774214151</v>
      </c>
      <c r="P313" s="5">
        <f t="shared" si="40"/>
        <v>0.67549550616185128</v>
      </c>
      <c r="R313" s="5">
        <f>'B 103'!BL130</f>
        <v>0.59467076545536779</v>
      </c>
      <c r="S313" s="5">
        <f t="shared" si="45"/>
        <v>0.59467076545536779</v>
      </c>
      <c r="T313" s="5">
        <f t="shared" si="42"/>
        <v>-0.51974736195214932</v>
      </c>
      <c r="U313" s="5">
        <f t="shared" si="43"/>
        <v>-0.39023365507251556</v>
      </c>
      <c r="V313" s="5">
        <f t="shared" si="44"/>
        <v>0.67689869520547341</v>
      </c>
    </row>
    <row r="314" spans="4:22" ht="14.4" x14ac:dyDescent="0.3">
      <c r="E314" s="6" t="s">
        <v>506</v>
      </c>
      <c r="G314" s="5">
        <f>'[1]B. 103 q caL Q3 2023'!BK131</f>
        <v>897275</v>
      </c>
      <c r="J314" s="5">
        <f>'[2]B 103 to Q4 2023'!BK131</f>
        <v>1642196.4764978464</v>
      </c>
      <c r="L314" s="5">
        <f>Sheet3!J315</f>
        <v>0.54644873450710651</v>
      </c>
      <c r="M314" s="5">
        <f>Sheet3!J315</f>
        <v>0.54644873450710651</v>
      </c>
      <c r="N314" s="5">
        <f t="shared" si="41"/>
        <v>-0.60431478270602579</v>
      </c>
      <c r="O314" s="5">
        <f t="shared" si="39"/>
        <v>-0.40710064274993008</v>
      </c>
      <c r="P314" s="5">
        <f t="shared" si="40"/>
        <v>0.66557720141076393</v>
      </c>
      <c r="R314" s="5">
        <f>'B 103'!BL131</f>
        <v>0.58587704075435776</v>
      </c>
      <c r="S314" s="5">
        <f t="shared" si="45"/>
        <v>0.58587704075435776</v>
      </c>
      <c r="T314" s="5">
        <f t="shared" si="42"/>
        <v>-0.53464533948634851</v>
      </c>
      <c r="U314" s="5">
        <f t="shared" si="43"/>
        <v>-0.40513163260671475</v>
      </c>
      <c r="V314" s="5">
        <f t="shared" si="44"/>
        <v>0.66688902074039058</v>
      </c>
    </row>
    <row r="315" spans="4:22" ht="14.4" x14ac:dyDescent="0.3">
      <c r="E315" s="6" t="s">
        <v>509</v>
      </c>
      <c r="G315" s="5">
        <f>'[1]B. 103 q caL Q3 2023'!BK132</f>
        <v>927300</v>
      </c>
      <c r="J315" s="5">
        <f>'[2]B 103 to Q4 2023'!BK132</f>
        <v>1717558.9556188711</v>
      </c>
      <c r="L315" s="5">
        <f>Sheet3!J316</f>
        <v>0.53995661100532</v>
      </c>
      <c r="M315" s="5">
        <f>Sheet3!J316</f>
        <v>0.53995661100532</v>
      </c>
      <c r="N315" s="5">
        <f t="shared" si="41"/>
        <v>-0.61626649264219857</v>
      </c>
      <c r="O315" s="5">
        <f t="shared" si="39"/>
        <v>-0.41905235268610286</v>
      </c>
      <c r="P315" s="5">
        <f t="shared" si="40"/>
        <v>0.65766976358783691</v>
      </c>
      <c r="R315" s="5">
        <f>'B 103'!BL132</f>
        <v>0.57811219638179412</v>
      </c>
      <c r="S315" s="5">
        <f t="shared" si="45"/>
        <v>0.57811219638179412</v>
      </c>
      <c r="T315" s="5">
        <f t="shared" si="42"/>
        <v>-0.54798731775975018</v>
      </c>
      <c r="U315" s="5">
        <f t="shared" si="43"/>
        <v>-0.41847361088011642</v>
      </c>
      <c r="V315" s="5">
        <f t="shared" si="44"/>
        <v>0.65805049473644772</v>
      </c>
    </row>
    <row r="316" spans="4:22" ht="14.4" x14ac:dyDescent="0.3">
      <c r="D316" s="5">
        <f>D312+1</f>
        <v>1977</v>
      </c>
      <c r="E316" s="6" t="s">
        <v>508</v>
      </c>
      <c r="G316" s="5">
        <f>'[1]B. 103 q caL Q3 2023'!BK133</f>
        <v>856996</v>
      </c>
      <c r="J316" s="5">
        <f>'[2]B 103 to Q4 2023'!BK133</f>
        <v>1756850.6916941574</v>
      </c>
      <c r="L316" s="5">
        <f>Sheet3!J317</f>
        <v>0.48786546534971964</v>
      </c>
      <c r="M316" s="5">
        <f>Sheet3!J317</f>
        <v>0.48786546534971964</v>
      </c>
      <c r="N316" s="5">
        <f t="shared" si="41"/>
        <v>-0.71771559689606568</v>
      </c>
      <c r="O316" s="5">
        <f t="shared" si="39"/>
        <v>-0.52050145693996996</v>
      </c>
      <c r="P316" s="5">
        <f t="shared" si="40"/>
        <v>0.59422249625175694</v>
      </c>
      <c r="R316" s="5">
        <f>'B 103'!BL133</f>
        <v>0.52225214623334204</v>
      </c>
      <c r="S316" s="5">
        <f t="shared" si="45"/>
        <v>0.52225214623334204</v>
      </c>
      <c r="T316" s="5">
        <f t="shared" si="42"/>
        <v>-0.64960476896397412</v>
      </c>
      <c r="U316" s="5">
        <f t="shared" si="43"/>
        <v>-0.52009106208434042</v>
      </c>
      <c r="V316" s="5">
        <f t="shared" si="44"/>
        <v>0.59446641215481044</v>
      </c>
    </row>
    <row r="317" spans="4:22" ht="14.4" x14ac:dyDescent="0.3">
      <c r="E317" s="6" t="s">
        <v>507</v>
      </c>
      <c r="G317" s="5">
        <f>'[1]B. 103 q caL Q3 2023'!BK134</f>
        <v>881959</v>
      </c>
      <c r="J317" s="5">
        <f>'[2]B 103 to Q4 2023'!BK134</f>
        <v>1811504.8308989448</v>
      </c>
      <c r="L317" s="5">
        <f>Sheet3!J318</f>
        <v>0.48692599196857111</v>
      </c>
      <c r="M317" s="5">
        <f>Sheet3!J318</f>
        <v>0.48692599196857111</v>
      </c>
      <c r="N317" s="5">
        <f t="shared" si="41"/>
        <v>-0.71964313465805996</v>
      </c>
      <c r="O317" s="5">
        <f t="shared" si="39"/>
        <v>-0.52242899470196424</v>
      </c>
      <c r="P317" s="5">
        <f t="shared" si="40"/>
        <v>0.59307821312995823</v>
      </c>
      <c r="R317" s="5">
        <f>'B 103'!BL134</f>
        <v>0.52102859100241894</v>
      </c>
      <c r="S317" s="5">
        <f t="shared" si="45"/>
        <v>0.52102859100241894</v>
      </c>
      <c r="T317" s="5">
        <f t="shared" si="42"/>
        <v>-0.65195036157051467</v>
      </c>
      <c r="U317" s="5">
        <f t="shared" si="43"/>
        <v>-0.52243665469088096</v>
      </c>
      <c r="V317" s="5">
        <f t="shared" si="44"/>
        <v>0.59307367017481849</v>
      </c>
    </row>
    <row r="318" spans="4:22" ht="14.4" x14ac:dyDescent="0.3">
      <c r="E318" s="6" t="s">
        <v>506</v>
      </c>
      <c r="G318" s="5">
        <f>'[1]B. 103 q caL Q3 2023'!BK135</f>
        <v>845194</v>
      </c>
      <c r="J318" s="5">
        <f>'[2]B 103 to Q4 2023'!BK135</f>
        <v>1856516.1953852831</v>
      </c>
      <c r="L318" s="5">
        <f>Sheet3!J319</f>
        <v>0.45531814304904439</v>
      </c>
      <c r="M318" s="5">
        <f>Sheet3!J319</f>
        <v>0.45531814304904439</v>
      </c>
      <c r="N318" s="5">
        <f t="shared" si="41"/>
        <v>-0.78675888887604417</v>
      </c>
      <c r="O318" s="5">
        <f t="shared" si="39"/>
        <v>-0.58954474891994846</v>
      </c>
      <c r="P318" s="5">
        <f t="shared" si="40"/>
        <v>0.55457970028145009</v>
      </c>
      <c r="R318" s="5">
        <f>'B 103'!BL135</f>
        <v>0.4872609486584355</v>
      </c>
      <c r="S318" s="5">
        <f t="shared" si="45"/>
        <v>0.4872609486584355</v>
      </c>
      <c r="T318" s="5">
        <f t="shared" si="42"/>
        <v>-0.71895547053715037</v>
      </c>
      <c r="U318" s="5">
        <f t="shared" si="43"/>
        <v>-0.58944176365751666</v>
      </c>
      <c r="V318" s="5">
        <f t="shared" si="44"/>
        <v>0.55463681675845022</v>
      </c>
    </row>
    <row r="319" spans="4:22" ht="14.4" x14ac:dyDescent="0.3">
      <c r="E319" s="6" t="s">
        <v>509</v>
      </c>
      <c r="G319" s="5">
        <f>'[1]B. 103 q caL Q3 2023'!BK136</f>
        <v>819054</v>
      </c>
      <c r="J319" s="5">
        <f>'[2]B 103 to Q4 2023'!BK136</f>
        <v>1910004.7480793069</v>
      </c>
      <c r="L319" s="5">
        <f>Sheet3!J320</f>
        <v>0.42888517895883477</v>
      </c>
      <c r="M319" s="5">
        <f>Sheet3!J320</f>
        <v>0.42888517895883477</v>
      </c>
      <c r="N319" s="5">
        <f t="shared" si="41"/>
        <v>-0.84656604399287327</v>
      </c>
      <c r="O319" s="5">
        <f t="shared" si="39"/>
        <v>-0.64935190403677756</v>
      </c>
      <c r="P319" s="5">
        <f t="shared" si="40"/>
        <v>0.52238422218226144</v>
      </c>
      <c r="R319" s="5">
        <f>'B 103'!BL136</f>
        <v>0.45888706918208466</v>
      </c>
      <c r="S319" s="5">
        <f t="shared" si="45"/>
        <v>0.45888706918208466</v>
      </c>
      <c r="T319" s="5">
        <f t="shared" si="42"/>
        <v>-0.77895113583390996</v>
      </c>
      <c r="U319" s="5">
        <f t="shared" si="43"/>
        <v>-0.64943742895427614</v>
      </c>
      <c r="V319" s="5">
        <f t="shared" si="44"/>
        <v>0.52233954722519493</v>
      </c>
    </row>
    <row r="320" spans="4:22" ht="14.4" x14ac:dyDescent="0.3">
      <c r="D320" s="5">
        <f>D316+1</f>
        <v>1978</v>
      </c>
      <c r="E320" s="6" t="s">
        <v>508</v>
      </c>
      <c r="G320" s="5">
        <f>'[1]B. 103 q caL Q3 2023'!BK137</f>
        <v>773767</v>
      </c>
      <c r="J320" s="5">
        <f>'[2]B 103 to Q4 2023'!BK137</f>
        <v>1952051.2228264054</v>
      </c>
      <c r="L320" s="5">
        <f>Sheet3!J321</f>
        <v>0.39644860666793846</v>
      </c>
      <c r="M320" s="5">
        <f>Sheet3!J321</f>
        <v>0.39644860666793846</v>
      </c>
      <c r="N320" s="5">
        <f t="shared" si="41"/>
        <v>-0.92520886379143752</v>
      </c>
      <c r="O320" s="5">
        <f t="shared" si="39"/>
        <v>-0.72799472383534181</v>
      </c>
      <c r="P320" s="5">
        <f t="shared" si="40"/>
        <v>0.48287632025948385</v>
      </c>
      <c r="R320" s="5">
        <f>'B 103'!BL137</f>
        <v>0.42438429604494871</v>
      </c>
      <c r="S320" s="5">
        <f t="shared" si="45"/>
        <v>0.42438429604494871</v>
      </c>
      <c r="T320" s="5">
        <f t="shared" si="42"/>
        <v>-0.85711587564853664</v>
      </c>
      <c r="U320" s="5">
        <f t="shared" si="43"/>
        <v>-0.72760216876890293</v>
      </c>
      <c r="V320" s="5">
        <f t="shared" si="44"/>
        <v>0.48306591301582891</v>
      </c>
    </row>
    <row r="321" spans="4:22" ht="14.4" x14ac:dyDescent="0.3">
      <c r="E321" s="6" t="s">
        <v>507</v>
      </c>
      <c r="G321" s="5">
        <f>'[1]B. 103 q caL Q3 2023'!BK138</f>
        <v>833089</v>
      </c>
      <c r="J321" s="5">
        <f>'[2]B 103 to Q4 2023'!BK138</f>
        <v>2040150.868123645</v>
      </c>
      <c r="L321" s="5">
        <f>Sheet3!J322</f>
        <v>0.4084047375777089</v>
      </c>
      <c r="M321" s="5">
        <f>Sheet3!J322</f>
        <v>0.4084047375777089</v>
      </c>
      <c r="N321" s="5">
        <f t="shared" si="41"/>
        <v>-0.89549659242171875</v>
      </c>
      <c r="O321" s="5">
        <f t="shared" si="39"/>
        <v>-0.69828245246562304</v>
      </c>
      <c r="P321" s="5">
        <f t="shared" si="40"/>
        <v>0.49743894553082524</v>
      </c>
      <c r="R321" s="5">
        <f>'B 103'!BL138</f>
        <v>0.43661426132338238</v>
      </c>
      <c r="S321" s="5">
        <f t="shared" si="45"/>
        <v>0.43661426132338238</v>
      </c>
      <c r="T321" s="5">
        <f t="shared" si="42"/>
        <v>-0.82870517089362306</v>
      </c>
      <c r="U321" s="5">
        <f t="shared" si="43"/>
        <v>-0.69919146401398935</v>
      </c>
      <c r="V321" s="5">
        <f t="shared" si="44"/>
        <v>0.49698697323986873</v>
      </c>
    </row>
    <row r="322" spans="4:22" ht="14.4" x14ac:dyDescent="0.3">
      <c r="E322" s="6" t="s">
        <v>506</v>
      </c>
      <c r="G322" s="5">
        <f>'[1]B. 103 q caL Q3 2023'!BK139</f>
        <v>895681</v>
      </c>
      <c r="J322" s="5">
        <f>'[2]B 103 to Q4 2023'!BK139</f>
        <v>2132955.7398654642</v>
      </c>
      <c r="L322" s="5">
        <f>Sheet3!J323</f>
        <v>0.41998442920450657</v>
      </c>
      <c r="M322" s="5">
        <f>Sheet3!J323</f>
        <v>0.41998442920450657</v>
      </c>
      <c r="N322" s="5">
        <f t="shared" si="41"/>
        <v>-0.86753764171455905</v>
      </c>
      <c r="O322" s="5">
        <f t="shared" si="39"/>
        <v>-0.67032350175846334</v>
      </c>
      <c r="P322" s="5">
        <f t="shared" si="40"/>
        <v>0.5115430659349387</v>
      </c>
      <c r="R322" s="5">
        <f>'B 103'!BL139</f>
        <v>0.44849630208496838</v>
      </c>
      <c r="S322" s="5">
        <f t="shared" si="45"/>
        <v>0.44849630208496838</v>
      </c>
      <c r="T322" s="5">
        <f t="shared" si="42"/>
        <v>-0.80185484258981132</v>
      </c>
      <c r="U322" s="5">
        <f t="shared" si="43"/>
        <v>-0.67234113571017762</v>
      </c>
      <c r="V322" s="5">
        <f t="shared" si="44"/>
        <v>0.51051199978415651</v>
      </c>
    </row>
    <row r="323" spans="4:22" ht="14.4" x14ac:dyDescent="0.3">
      <c r="E323" s="6" t="s">
        <v>509</v>
      </c>
      <c r="G323" s="5">
        <f>'[1]B. 103 q caL Q3 2023'!BK140</f>
        <v>856213</v>
      </c>
      <c r="J323" s="5">
        <f>'[2]B 103 to Q4 2023'!BK140</f>
        <v>2208900.3516248022</v>
      </c>
      <c r="L323" s="5">
        <f>Sheet3!J324</f>
        <v>0.38767347237525873</v>
      </c>
      <c r="M323" s="5">
        <f>Sheet3!J324</f>
        <v>0.38767347237525873</v>
      </c>
      <c r="N323" s="5">
        <f t="shared" si="41"/>
        <v>-0.94759185971751425</v>
      </c>
      <c r="O323" s="5">
        <f t="shared" si="39"/>
        <v>-0.75037771976141854</v>
      </c>
      <c r="P323" s="5">
        <f t="shared" si="40"/>
        <v>0.47218816425196097</v>
      </c>
      <c r="R323" s="5">
        <f>'B 103'!BL140</f>
        <v>0.41385876546721739</v>
      </c>
      <c r="S323" s="5">
        <f t="shared" si="45"/>
        <v>0.41385876546721739</v>
      </c>
      <c r="T323" s="5">
        <f t="shared" si="42"/>
        <v>-0.88223050957488092</v>
      </c>
      <c r="U323" s="5">
        <f t="shared" si="43"/>
        <v>-0.7527168026952471</v>
      </c>
      <c r="V323" s="5">
        <f t="shared" si="44"/>
        <v>0.47108496771249647</v>
      </c>
    </row>
    <row r="324" spans="4:22" ht="14.4" x14ac:dyDescent="0.3">
      <c r="D324" s="5">
        <f>D320+1</f>
        <v>1979</v>
      </c>
      <c r="E324" s="6" t="s">
        <v>508</v>
      </c>
      <c r="G324" s="5">
        <f>'[1]B. 103 q caL Q3 2023'!BK141</f>
        <v>910760</v>
      </c>
      <c r="J324" s="5">
        <f>'[2]B 103 to Q4 2023'!BK141</f>
        <v>2302774.918176861</v>
      </c>
      <c r="L324" s="5">
        <f>Sheet3!J325</f>
        <v>0.39556362868227452</v>
      </c>
      <c r="M324" s="5">
        <f>Sheet3!J325</f>
        <v>0.39556362868227452</v>
      </c>
      <c r="N324" s="5">
        <f t="shared" si="41"/>
        <v>-0.9274436230905333</v>
      </c>
      <c r="O324" s="5">
        <f t="shared" si="39"/>
        <v>-0.73022948313443758</v>
      </c>
      <c r="P324" s="5">
        <f t="shared" si="40"/>
        <v>0.48179841279294056</v>
      </c>
      <c r="R324" s="5">
        <f>'B 103'!BL141</f>
        <v>0.42195820561040032</v>
      </c>
      <c r="S324" s="5">
        <f t="shared" si="45"/>
        <v>0.42195820561040032</v>
      </c>
      <c r="T324" s="5">
        <f t="shared" si="42"/>
        <v>-0.86284900868870873</v>
      </c>
      <c r="U324" s="5">
        <f t="shared" si="43"/>
        <v>-0.73333530180907491</v>
      </c>
      <c r="V324" s="5">
        <f t="shared" si="44"/>
        <v>0.48030435562139617</v>
      </c>
    </row>
    <row r="325" spans="4:22" ht="14.4" x14ac:dyDescent="0.3">
      <c r="E325" s="6" t="s">
        <v>507</v>
      </c>
      <c r="G325" s="5">
        <f>'[1]B. 103 q caL Q3 2023'!BK142</f>
        <v>920994</v>
      </c>
      <c r="J325" s="5">
        <f>'[2]B 103 to Q4 2023'!BK142</f>
        <v>2399746.2153957291</v>
      </c>
      <c r="L325" s="5">
        <f>Sheet3!J326</f>
        <v>0.38384953087935025</v>
      </c>
      <c r="M325" s="5">
        <f>Sheet3!J326</f>
        <v>0.38384953087935025</v>
      </c>
      <c r="N325" s="5">
        <f t="shared" si="41"/>
        <v>-0.95750464985473571</v>
      </c>
      <c r="O325" s="5">
        <f t="shared" si="39"/>
        <v>-0.76029050989864</v>
      </c>
      <c r="P325" s="5">
        <f t="shared" si="40"/>
        <v>0.46753058501627853</v>
      </c>
      <c r="R325" s="5">
        <f>'B 103'!BL142</f>
        <v>0.40929913152914188</v>
      </c>
      <c r="S325" s="5">
        <f t="shared" si="45"/>
        <v>0.40929913152914188</v>
      </c>
      <c r="T325" s="5">
        <f t="shared" si="42"/>
        <v>-0.89330901733029699</v>
      </c>
      <c r="U325" s="5">
        <f t="shared" si="43"/>
        <v>-0.76379531045066318</v>
      </c>
      <c r="V325" s="5">
        <f t="shared" si="44"/>
        <v>0.46589485169773914</v>
      </c>
    </row>
    <row r="326" spans="4:22" ht="14.4" x14ac:dyDescent="0.3">
      <c r="E326" s="6" t="s">
        <v>506</v>
      </c>
      <c r="G326" s="5">
        <f>'[1]B. 103 q caL Q3 2023'!BK143</f>
        <v>980996</v>
      </c>
      <c r="J326" s="5">
        <f>'[2]B 103 to Q4 2023'!BK143</f>
        <v>2515769.6917214133</v>
      </c>
      <c r="L326" s="5">
        <f>Sheet3!J327</f>
        <v>0.39000406841737595</v>
      </c>
      <c r="M326" s="5">
        <f>Sheet3!J327</f>
        <v>0.39000406841737595</v>
      </c>
      <c r="N326" s="5">
        <f t="shared" si="41"/>
        <v>-0.9415981080734307</v>
      </c>
      <c r="O326" s="5">
        <f t="shared" si="39"/>
        <v>-0.74438396811733498</v>
      </c>
      <c r="P326" s="5">
        <f t="shared" si="40"/>
        <v>0.47502684150268337</v>
      </c>
      <c r="R326" s="5">
        <f>'B 103'!BL143</f>
        <v>0.41550841235953062</v>
      </c>
      <c r="S326" s="5">
        <f t="shared" si="45"/>
        <v>0.41550841235953062</v>
      </c>
      <c r="T326" s="5">
        <f t="shared" si="42"/>
        <v>-0.87825241853892788</v>
      </c>
      <c r="U326" s="5">
        <f t="shared" si="43"/>
        <v>-0.74873871165929407</v>
      </c>
      <c r="V326" s="5">
        <f t="shared" si="44"/>
        <v>0.47296271905630355</v>
      </c>
    </row>
    <row r="327" spans="4:22" ht="14.4" x14ac:dyDescent="0.3">
      <c r="E327" s="6" t="s">
        <v>509</v>
      </c>
      <c r="G327" s="5">
        <f>'[1]B. 103 q caL Q3 2023'!BK144</f>
        <v>1014625</v>
      </c>
      <c r="J327" s="5">
        <f>'[2]B 103 to Q4 2023'!BK144</f>
        <v>2602005.402423508</v>
      </c>
      <c r="L327" s="5">
        <f>Sheet3!J328</f>
        <v>0.38999935542712544</v>
      </c>
      <c r="M327" s="5">
        <f>Sheet3!J328</f>
        <v>0.38999935542712544</v>
      </c>
      <c r="N327" s="5">
        <f t="shared" si="41"/>
        <v>-0.94161019261077117</v>
      </c>
      <c r="O327" s="5">
        <f t="shared" ref="O327:O390" si="46">N327-$N$508</f>
        <v>-0.74439605265467546</v>
      </c>
      <c r="P327" s="5">
        <f t="shared" ref="P327:P390" si="47">EXP(O327)</f>
        <v>0.47502110105776491</v>
      </c>
      <c r="R327" s="5">
        <f>'B 103'!BL144</f>
        <v>0.41553006275961807</v>
      </c>
      <c r="S327" s="5">
        <f t="shared" si="45"/>
        <v>0.41553006275961807</v>
      </c>
      <c r="T327" s="5">
        <f t="shared" si="42"/>
        <v>-0.87820031409192434</v>
      </c>
      <c r="U327" s="5">
        <f t="shared" si="43"/>
        <v>-0.74868660721229063</v>
      </c>
      <c r="V327" s="5">
        <f t="shared" si="44"/>
        <v>0.47298736315926132</v>
      </c>
    </row>
    <row r="328" spans="4:22" ht="14.4" x14ac:dyDescent="0.3">
      <c r="D328" s="5">
        <f>D324+1</f>
        <v>1980</v>
      </c>
      <c r="E328" s="6" t="s">
        <v>508</v>
      </c>
      <c r="G328" s="5">
        <f>'[1]B. 103 q caL Q3 2023'!BK145</f>
        <v>956763</v>
      </c>
      <c r="J328" s="5">
        <f>'[2]B 103 to Q4 2023'!BK145</f>
        <v>2649945.5977325309</v>
      </c>
      <c r="L328" s="5">
        <f>Sheet3!J329</f>
        <v>0.36110501049063326</v>
      </c>
      <c r="M328" s="5">
        <f>Sheet3!J329</f>
        <v>0.36110501049063326</v>
      </c>
      <c r="N328" s="5">
        <f t="shared" ref="N328:N391" si="48">LN(M328)</f>
        <v>-1.0185864751632177</v>
      </c>
      <c r="O328" s="5">
        <f t="shared" si="46"/>
        <v>-0.82137233520712194</v>
      </c>
      <c r="P328" s="5">
        <f t="shared" si="47"/>
        <v>0.43982764918386791</v>
      </c>
      <c r="R328" s="5">
        <f>'B 103'!BL145</f>
        <v>0.38517030421958404</v>
      </c>
      <c r="S328" s="5">
        <f t="shared" si="45"/>
        <v>0.38517030421958404</v>
      </c>
      <c r="T328" s="5">
        <f t="shared" ref="T328:T391" si="49">LN(S328)</f>
        <v>-0.95406969387936624</v>
      </c>
      <c r="U328" s="5">
        <f t="shared" ref="U328:U391" si="50">T328-$T$508</f>
        <v>-0.82455598699973254</v>
      </c>
      <c r="V328" s="5">
        <f t="shared" ref="V328:V391" si="51">EXP(U328)</f>
        <v>0.43842961770364636</v>
      </c>
    </row>
    <row r="329" spans="4:22" ht="14.4" x14ac:dyDescent="0.3">
      <c r="E329" s="6" t="s">
        <v>507</v>
      </c>
      <c r="G329" s="5">
        <f>'[1]B. 103 q caL Q3 2023'!BK146</f>
        <v>1076420</v>
      </c>
      <c r="J329" s="5">
        <f>'[2]B 103 to Q4 2023'!BK146</f>
        <v>2764325.8098576101</v>
      </c>
      <c r="L329" s="5">
        <f>Sheet3!J330</f>
        <v>0.38946437988415161</v>
      </c>
      <c r="M329" s="5">
        <f>Sheet3!J330</f>
        <v>0.38946437988415161</v>
      </c>
      <c r="N329" s="5">
        <f t="shared" si="48"/>
        <v>-0.9429828687283125</v>
      </c>
      <c r="O329" s="5">
        <f t="shared" si="46"/>
        <v>-0.74576872877221678</v>
      </c>
      <c r="P329" s="5">
        <f t="shared" si="47"/>
        <v>0.47436949825912927</v>
      </c>
      <c r="R329" s="5">
        <f>'B 103'!BL146</f>
        <v>0.41516438043614934</v>
      </c>
      <c r="S329" s="5">
        <f t="shared" si="45"/>
        <v>0.41516438043614934</v>
      </c>
      <c r="T329" s="5">
        <f t="shared" si="49"/>
        <v>-0.87908073974081513</v>
      </c>
      <c r="U329" s="5">
        <f t="shared" si="50"/>
        <v>-0.74956703286118143</v>
      </c>
      <c r="V329" s="5">
        <f t="shared" si="51"/>
        <v>0.47257111621726444</v>
      </c>
    </row>
    <row r="330" spans="4:22" ht="14.4" x14ac:dyDescent="0.3">
      <c r="E330" s="6" t="s">
        <v>506</v>
      </c>
      <c r="G330" s="5">
        <f>'[1]B. 103 q caL Q3 2023'!BK147</f>
        <v>1213806</v>
      </c>
      <c r="J330" s="5">
        <f>'[2]B 103 to Q4 2023'!BK147</f>
        <v>2900461.5892079407</v>
      </c>
      <c r="L330" s="5">
        <f>Sheet3!J331</f>
        <v>0.41855518352099241</v>
      </c>
      <c r="M330" s="5">
        <f>Sheet3!J331</f>
        <v>0.41855518352099241</v>
      </c>
      <c r="N330" s="5">
        <f t="shared" si="48"/>
        <v>-0.8709465374801928</v>
      </c>
      <c r="O330" s="5">
        <f t="shared" si="46"/>
        <v>-0.67373239752409708</v>
      </c>
      <c r="P330" s="5">
        <f t="shared" si="47"/>
        <v>0.50980223778018086</v>
      </c>
      <c r="R330" s="5">
        <f>'B 103'!BL147</f>
        <v>0.44576014423589094</v>
      </c>
      <c r="S330" s="5">
        <f t="shared" si="45"/>
        <v>0.44576014423589094</v>
      </c>
      <c r="T330" s="5">
        <f t="shared" si="49"/>
        <v>-0.8079742648177699</v>
      </c>
      <c r="U330" s="5">
        <f t="shared" si="50"/>
        <v>-0.6784605579381362</v>
      </c>
      <c r="V330" s="5">
        <f t="shared" si="51"/>
        <v>0.50739750049226939</v>
      </c>
    </row>
    <row r="331" spans="4:22" ht="14.4" x14ac:dyDescent="0.3">
      <c r="E331" s="6" t="s">
        <v>509</v>
      </c>
      <c r="G331" s="5">
        <f>'[1]B. 103 q caL Q3 2023'!BK148</f>
        <v>1346332</v>
      </c>
      <c r="J331" s="5">
        <f>'[2]B 103 to Q4 2023'!BK148</f>
        <v>3016467.0581578491</v>
      </c>
      <c r="L331" s="5">
        <f>Sheet3!J332</f>
        <v>0.44638978044499134</v>
      </c>
      <c r="M331" s="5">
        <f>Sheet3!J332</f>
        <v>0.44638978044499134</v>
      </c>
      <c r="N331" s="5">
        <f t="shared" si="48"/>
        <v>-0.80656276144547934</v>
      </c>
      <c r="O331" s="5">
        <f t="shared" si="46"/>
        <v>-0.60934862148938362</v>
      </c>
      <c r="P331" s="5">
        <f t="shared" si="47"/>
        <v>0.54370491144961897</v>
      </c>
      <c r="R331" s="5">
        <f>'B 103'!BL148</f>
        <v>0.47520881206277027</v>
      </c>
      <c r="S331" s="5">
        <f t="shared" si="45"/>
        <v>0.47520881206277027</v>
      </c>
      <c r="T331" s="5">
        <f t="shared" si="49"/>
        <v>-0.74400096720250186</v>
      </c>
      <c r="U331" s="5">
        <f t="shared" si="50"/>
        <v>-0.61448726032286816</v>
      </c>
      <c r="V331" s="5">
        <f t="shared" si="51"/>
        <v>0.54091817442734969</v>
      </c>
    </row>
    <row r="332" spans="4:22" ht="14.4" x14ac:dyDescent="0.3">
      <c r="D332" s="5">
        <f>D328+1</f>
        <v>1981</v>
      </c>
      <c r="E332" s="6" t="s">
        <v>508</v>
      </c>
      <c r="G332" s="5">
        <f>'[1]B. 103 q caL Q3 2023'!BK149</f>
        <v>1350793</v>
      </c>
      <c r="J332" s="5">
        <f>'[2]B 103 to Q4 2023'!BK149</f>
        <v>3112000.0187719758</v>
      </c>
      <c r="L332" s="5">
        <f>Sheet3!J333</f>
        <v>0.43412729570933889</v>
      </c>
      <c r="M332" s="5">
        <f>Sheet3!J333</f>
        <v>0.43412729570933889</v>
      </c>
      <c r="N332" s="5">
        <f t="shared" si="48"/>
        <v>-0.83441747980210534</v>
      </c>
      <c r="O332" s="5">
        <f t="shared" si="46"/>
        <v>-0.63720333984600963</v>
      </c>
      <c r="P332" s="5">
        <f t="shared" si="47"/>
        <v>0.52876914573673928</v>
      </c>
      <c r="R332" s="5">
        <f>'B 103'!BL149</f>
        <v>0.46224564478660291</v>
      </c>
      <c r="S332" s="5">
        <f t="shared" si="45"/>
        <v>0.46224564478660291</v>
      </c>
      <c r="T332" s="5">
        <f t="shared" si="49"/>
        <v>-0.77165883052975226</v>
      </c>
      <c r="U332" s="5">
        <f t="shared" si="50"/>
        <v>-0.64214512365011855</v>
      </c>
      <c r="V332" s="5">
        <f t="shared" si="51"/>
        <v>0.5261625289093651</v>
      </c>
    </row>
    <row r="333" spans="4:22" ht="14.4" x14ac:dyDescent="0.3">
      <c r="E333" s="6" t="s">
        <v>507</v>
      </c>
      <c r="G333" s="5">
        <f>'[1]B. 103 q caL Q3 2023'!BK150</f>
        <v>1315628</v>
      </c>
      <c r="J333" s="5">
        <f>'[2]B 103 to Q4 2023'!BK150</f>
        <v>3189760.0996218743</v>
      </c>
      <c r="L333" s="5">
        <f>Sheet3!J334</f>
        <v>0.41252598275711039</v>
      </c>
      <c r="M333" s="5">
        <f>Sheet3!J334</f>
        <v>0.41252598275711039</v>
      </c>
      <c r="N333" s="5">
        <f t="shared" si="48"/>
        <v>-0.88545608668900799</v>
      </c>
      <c r="O333" s="5">
        <f t="shared" si="46"/>
        <v>-0.68824194673291228</v>
      </c>
      <c r="P333" s="5">
        <f t="shared" si="47"/>
        <v>0.50245864209084712</v>
      </c>
      <c r="R333" s="5">
        <f>'B 103'!BL150</f>
        <v>0.43948358298868972</v>
      </c>
      <c r="S333" s="5">
        <f t="shared" si="45"/>
        <v>0.43948358298868972</v>
      </c>
      <c r="T333" s="5">
        <f t="shared" si="49"/>
        <v>-0.82215491639146077</v>
      </c>
      <c r="U333" s="5">
        <f t="shared" si="50"/>
        <v>-0.69264120951182706</v>
      </c>
      <c r="V333" s="5">
        <f t="shared" si="51"/>
        <v>0.50025304953653016</v>
      </c>
    </row>
    <row r="334" spans="4:22" ht="14.4" x14ac:dyDescent="0.3">
      <c r="E334" s="6" t="s">
        <v>506</v>
      </c>
      <c r="G334" s="5">
        <f>'[1]B. 103 q caL Q3 2023'!BK151</f>
        <v>1135956</v>
      </c>
      <c r="J334" s="5">
        <f>'[2]B 103 to Q4 2023'!BK151</f>
        <v>3183423.0727809421</v>
      </c>
      <c r="L334" s="5">
        <f>Sheet3!J335</f>
        <v>0.35689141667343127</v>
      </c>
      <c r="M334" s="5">
        <f>Sheet3!J335</f>
        <v>0.35689141667343127</v>
      </c>
      <c r="N334" s="5">
        <f t="shared" si="48"/>
        <v>-1.030323698443387</v>
      </c>
      <c r="O334" s="5">
        <f t="shared" si="46"/>
        <v>-0.83310955848729129</v>
      </c>
      <c r="P334" s="5">
        <f t="shared" si="47"/>
        <v>0.43469547153638088</v>
      </c>
      <c r="R334" s="5">
        <f>'B 103'!BL151</f>
        <v>0.38106807167791062</v>
      </c>
      <c r="S334" s="5">
        <f t="shared" si="45"/>
        <v>0.38106807167791062</v>
      </c>
      <c r="T334" s="5">
        <f t="shared" si="49"/>
        <v>-0.96477725399298542</v>
      </c>
      <c r="U334" s="5">
        <f t="shared" si="50"/>
        <v>-0.8352635471133516</v>
      </c>
      <c r="V334" s="5">
        <f t="shared" si="51"/>
        <v>0.43376015013235619</v>
      </c>
    </row>
    <row r="335" spans="4:22" ht="14.4" x14ac:dyDescent="0.3">
      <c r="E335" s="6" t="s">
        <v>509</v>
      </c>
      <c r="G335" s="5">
        <f>'[1]B. 103 q caL Q3 2023'!BK152</f>
        <v>1225445</v>
      </c>
      <c r="J335" s="5">
        <f>'[2]B 103 to Q4 2023'!BK152</f>
        <v>3274999.5996468063</v>
      </c>
      <c r="L335" s="5">
        <f>Sheet3!J336</f>
        <v>0.37423961982632953</v>
      </c>
      <c r="M335" s="5">
        <f>Sheet3!J336</f>
        <v>0.37423961982632953</v>
      </c>
      <c r="N335" s="5">
        <f t="shared" si="48"/>
        <v>-0.98285899200203874</v>
      </c>
      <c r="O335" s="5">
        <f t="shared" si="46"/>
        <v>-0.78564485204594303</v>
      </c>
      <c r="P335" s="5">
        <f t="shared" si="47"/>
        <v>0.45582566687744303</v>
      </c>
      <c r="R335" s="5">
        <f>'B 103'!BL152</f>
        <v>0.39984151681844204</v>
      </c>
      <c r="S335" s="5">
        <f t="shared" si="45"/>
        <v>0.39984151681844204</v>
      </c>
      <c r="T335" s="5">
        <f t="shared" si="49"/>
        <v>-0.91668701833915978</v>
      </c>
      <c r="U335" s="5">
        <f t="shared" si="50"/>
        <v>-0.78717331145952607</v>
      </c>
      <c r="V335" s="5">
        <f t="shared" si="51"/>
        <v>0.45512948802204772</v>
      </c>
    </row>
    <row r="336" spans="4:22" ht="14.4" x14ac:dyDescent="0.3">
      <c r="D336" s="5">
        <f>D332+1</f>
        <v>1982</v>
      </c>
      <c r="E336" s="6" t="s">
        <v>508</v>
      </c>
      <c r="G336" s="5">
        <f>'[1]B. 103 q caL Q3 2023'!BK153</f>
        <v>1090243</v>
      </c>
      <c r="J336" s="5">
        <f>'[2]B 103 to Q4 2023'!BK153</f>
        <v>3427394.2784860288</v>
      </c>
      <c r="L336" s="5">
        <f>Sheet3!J337</f>
        <v>0.31815304080829088</v>
      </c>
      <c r="M336" s="5">
        <f>Sheet3!J337</f>
        <v>0.31815304080829088</v>
      </c>
      <c r="N336" s="5">
        <f t="shared" si="48"/>
        <v>-1.145222751567176</v>
      </c>
      <c r="O336" s="5">
        <f t="shared" si="46"/>
        <v>-0.9480086116110803</v>
      </c>
      <c r="P336" s="5">
        <f t="shared" si="47"/>
        <v>0.38751194238286402</v>
      </c>
      <c r="R336" s="5">
        <f>'B 103'!BL153</f>
        <v>0.33952178841542552</v>
      </c>
      <c r="S336" s="5">
        <f t="shared" si="45"/>
        <v>0.33952178841542552</v>
      </c>
      <c r="T336" s="5">
        <f t="shared" si="49"/>
        <v>-1.0802171560885778</v>
      </c>
      <c r="U336" s="5">
        <f t="shared" si="50"/>
        <v>-0.95070344920894412</v>
      </c>
      <c r="V336" s="5">
        <f t="shared" si="51"/>
        <v>0.38646906645266943</v>
      </c>
    </row>
    <row r="337" spans="4:22" ht="14.4" x14ac:dyDescent="0.3">
      <c r="E337" s="6" t="s">
        <v>507</v>
      </c>
      <c r="G337" s="5">
        <f>'[1]B. 103 q caL Q3 2023'!BK154</f>
        <v>1073469</v>
      </c>
      <c r="J337" s="5">
        <f>'[2]B 103 to Q4 2023'!BK154</f>
        <v>3456336.6456671054</v>
      </c>
      <c r="L337" s="5">
        <f>Sheet3!J338</f>
        <v>0.31063350438856918</v>
      </c>
      <c r="M337" s="5">
        <f>Sheet3!J338</f>
        <v>0.31063350438856918</v>
      </c>
      <c r="N337" s="5">
        <f t="shared" si="48"/>
        <v>-1.1691415041927218</v>
      </c>
      <c r="O337" s="5">
        <f t="shared" si="46"/>
        <v>-0.97192736423662607</v>
      </c>
      <c r="P337" s="5">
        <f t="shared" si="47"/>
        <v>0.37835311065703159</v>
      </c>
      <c r="R337" s="5">
        <f>'B 103'!BL154</f>
        <v>0.33197632943797956</v>
      </c>
      <c r="S337" s="5">
        <f t="shared" si="45"/>
        <v>0.33197632943797956</v>
      </c>
      <c r="T337" s="5">
        <f t="shared" si="49"/>
        <v>-1.1026916094809469</v>
      </c>
      <c r="U337" s="5">
        <f t="shared" si="50"/>
        <v>-0.97317790260131321</v>
      </c>
      <c r="V337" s="5">
        <f t="shared" si="51"/>
        <v>0.37788026129651126</v>
      </c>
    </row>
    <row r="338" spans="4:22" ht="14.4" x14ac:dyDescent="0.3">
      <c r="E338" s="6" t="s">
        <v>506</v>
      </c>
      <c r="G338" s="5">
        <f>'[1]B. 103 q caL Q3 2023'!BK155</f>
        <v>1172612</v>
      </c>
      <c r="J338" s="5">
        <f>'[2]B 103 to Q4 2023'!BK155</f>
        <v>3536985.245613493</v>
      </c>
      <c r="L338" s="5">
        <f>Sheet3!J339</f>
        <v>0.33157922276104868</v>
      </c>
      <c r="M338" s="5">
        <f>Sheet3!J339</f>
        <v>0.33157922276104868</v>
      </c>
      <c r="N338" s="5">
        <f t="shared" si="48"/>
        <v>-1.1038885152201039</v>
      </c>
      <c r="O338" s="5">
        <f t="shared" si="46"/>
        <v>-0.90667437526400818</v>
      </c>
      <c r="P338" s="5">
        <f t="shared" si="47"/>
        <v>0.40386509693414802</v>
      </c>
      <c r="R338" s="5">
        <f>'B 103'!BL155</f>
        <v>0.35448178563910021</v>
      </c>
      <c r="S338" s="5">
        <f t="shared" si="45"/>
        <v>0.35448178563910021</v>
      </c>
      <c r="T338" s="5">
        <f t="shared" si="49"/>
        <v>-1.0370983147556434</v>
      </c>
      <c r="U338" s="5">
        <f t="shared" si="50"/>
        <v>-0.9075846078760097</v>
      </c>
      <c r="V338" s="5">
        <f t="shared" si="51"/>
        <v>0.40349765300716173</v>
      </c>
    </row>
    <row r="339" spans="4:22" ht="14.4" x14ac:dyDescent="0.3">
      <c r="E339" s="6" t="s">
        <v>509</v>
      </c>
      <c r="G339" s="5">
        <f>'[1]B. 103 q caL Q3 2023'!BK156</f>
        <v>1386269</v>
      </c>
      <c r="J339" s="5">
        <f>'[2]B 103 to Q4 2023'!BK156</f>
        <v>3598380.3024194334</v>
      </c>
      <c r="L339" s="5">
        <f>Sheet3!J340</f>
        <v>0.38530570557571359</v>
      </c>
      <c r="M339" s="5">
        <f>Sheet3!J340</f>
        <v>0.38530570557571359</v>
      </c>
      <c r="N339" s="5">
        <f t="shared" si="48"/>
        <v>-0.95371821932129552</v>
      </c>
      <c r="O339" s="5">
        <f t="shared" si="46"/>
        <v>-0.75650407936519981</v>
      </c>
      <c r="P339" s="5">
        <f t="shared" si="47"/>
        <v>0.46930421283892299</v>
      </c>
      <c r="R339" s="5">
        <f>'B 103'!BL156</f>
        <v>0.41221183605471456</v>
      </c>
      <c r="S339" s="5">
        <f t="shared" si="45"/>
        <v>0.41221183605471456</v>
      </c>
      <c r="T339" s="5">
        <f t="shared" si="49"/>
        <v>-0.88621789658888972</v>
      </c>
      <c r="U339" s="5">
        <f t="shared" si="50"/>
        <v>-0.7567041897092559</v>
      </c>
      <c r="V339" s="5">
        <f t="shared" si="51"/>
        <v>0.46921030960724219</v>
      </c>
    </row>
    <row r="340" spans="4:22" ht="14.4" x14ac:dyDescent="0.3">
      <c r="D340" s="5">
        <f>D336+1</f>
        <v>1983</v>
      </c>
      <c r="E340" s="6" t="s">
        <v>508</v>
      </c>
      <c r="G340" s="5">
        <f>'[1]B. 103 q caL Q3 2023'!BK157</f>
        <v>1533575</v>
      </c>
      <c r="J340" s="5">
        <f>'[2]B 103 to Q4 2023'!BK157</f>
        <v>3690272.1917704903</v>
      </c>
      <c r="L340" s="5">
        <f>Sheet3!J341</f>
        <v>0.41563363559073357</v>
      </c>
      <c r="M340" s="5">
        <f>Sheet3!J341</f>
        <v>0.41563363559073357</v>
      </c>
      <c r="N340" s="5">
        <f t="shared" si="48"/>
        <v>-0.87795109042670139</v>
      </c>
      <c r="O340" s="5">
        <f t="shared" si="46"/>
        <v>-0.68073695047060567</v>
      </c>
      <c r="P340" s="5">
        <f t="shared" si="47"/>
        <v>0.50624377827169098</v>
      </c>
      <c r="R340" s="5">
        <f>'B 103'!BL157</f>
        <v>0.44470051147294931</v>
      </c>
      <c r="S340" s="5">
        <f t="shared" si="45"/>
        <v>0.44470051147294931</v>
      </c>
      <c r="T340" s="5">
        <f t="shared" si="49"/>
        <v>-0.8103542313133496</v>
      </c>
      <c r="U340" s="5">
        <f t="shared" si="50"/>
        <v>-0.6808405244337159</v>
      </c>
      <c r="V340" s="5">
        <f t="shared" si="51"/>
        <v>0.50619134731256343</v>
      </c>
    </row>
    <row r="341" spans="4:22" ht="14.4" x14ac:dyDescent="0.3">
      <c r="E341" s="6" t="s">
        <v>507</v>
      </c>
      <c r="G341" s="5">
        <f>'[1]B. 103 q caL Q3 2023'!BK158</f>
        <v>1736437</v>
      </c>
      <c r="J341" s="5">
        <f>'[2]B 103 to Q4 2023'!BK158</f>
        <v>3771061.329102424</v>
      </c>
      <c r="L341" s="5">
        <f>Sheet3!J342</f>
        <v>0.46053691019817317</v>
      </c>
      <c r="M341" s="5">
        <f>Sheet3!J342</f>
        <v>0.46053691019817317</v>
      </c>
      <c r="N341" s="5">
        <f t="shared" si="48"/>
        <v>-0.77536227405978098</v>
      </c>
      <c r="O341" s="5">
        <f t="shared" si="46"/>
        <v>-0.57814813410368526</v>
      </c>
      <c r="P341" s="5">
        <f t="shared" si="47"/>
        <v>0.56093618390852751</v>
      </c>
      <c r="R341" s="5">
        <f>'B 103'!BL158</f>
        <v>0.4928000287182206</v>
      </c>
      <c r="S341" s="5">
        <f t="shared" si="45"/>
        <v>0.4928000287182206</v>
      </c>
      <c r="T341" s="5">
        <f t="shared" si="49"/>
        <v>-0.70765180848721876</v>
      </c>
      <c r="U341" s="5">
        <f t="shared" si="50"/>
        <v>-0.57813810160758505</v>
      </c>
      <c r="V341" s="5">
        <f t="shared" si="51"/>
        <v>0.56094181152683453</v>
      </c>
    </row>
    <row r="342" spans="4:22" ht="14.4" x14ac:dyDescent="0.3">
      <c r="E342" s="6" t="s">
        <v>506</v>
      </c>
      <c r="G342" s="5">
        <f>'[1]B. 103 q caL Q3 2023'!BK159</f>
        <v>1709243</v>
      </c>
      <c r="J342" s="5">
        <f>'[2]B 103 to Q4 2023'!BK159</f>
        <v>3772728.5203718389</v>
      </c>
      <c r="L342" s="5">
        <f>Sheet3!J343</f>
        <v>0.45312536445286816</v>
      </c>
      <c r="M342" s="5">
        <f>Sheet3!J343</f>
        <v>0.45312536445286816</v>
      </c>
      <c r="N342" s="5">
        <f t="shared" si="48"/>
        <v>-0.79158644906374331</v>
      </c>
      <c r="O342" s="5">
        <f t="shared" si="46"/>
        <v>-0.5943723091076476</v>
      </c>
      <c r="P342" s="5">
        <f t="shared" si="47"/>
        <v>0.55190888534640814</v>
      </c>
      <c r="R342" s="5">
        <f>'B 103'!BL159</f>
        <v>0.48584486364308621</v>
      </c>
      <c r="S342" s="5">
        <f t="shared" si="45"/>
        <v>0.48584486364308621</v>
      </c>
      <c r="T342" s="5">
        <f t="shared" si="49"/>
        <v>-0.72186591665112876</v>
      </c>
      <c r="U342" s="5">
        <f t="shared" si="50"/>
        <v>-0.59235220977149505</v>
      </c>
      <c r="V342" s="5">
        <f t="shared" si="51"/>
        <v>0.55302492299324046</v>
      </c>
    </row>
    <row r="343" spans="4:22" ht="14.4" x14ac:dyDescent="0.3">
      <c r="E343" s="6" t="s">
        <v>509</v>
      </c>
      <c r="G343" s="5">
        <f>'[1]B. 103 q caL Q3 2023'!BK160</f>
        <v>1630197</v>
      </c>
      <c r="J343" s="5">
        <f>'[2]B 103 to Q4 2023'!BK160</f>
        <v>3797638.3276149165</v>
      </c>
      <c r="L343" s="5">
        <f>Sheet3!J344</f>
        <v>0.42934872475139918</v>
      </c>
      <c r="M343" s="5">
        <f>Sheet3!J344</f>
        <v>0.42934872475139918</v>
      </c>
      <c r="N343" s="5">
        <f t="shared" si="48"/>
        <v>-0.84548581205228823</v>
      </c>
      <c r="O343" s="5">
        <f t="shared" si="46"/>
        <v>-0.64827167209619252</v>
      </c>
      <c r="P343" s="5">
        <f t="shared" si="47"/>
        <v>0.5229488231994438</v>
      </c>
      <c r="R343" s="5">
        <f>'B 103'!BL160</f>
        <v>0.46101770247417867</v>
      </c>
      <c r="S343" s="5">
        <f t="shared" si="45"/>
        <v>0.46101770247417867</v>
      </c>
      <c r="T343" s="5">
        <f t="shared" si="49"/>
        <v>-0.77431883656184763</v>
      </c>
      <c r="U343" s="5">
        <f t="shared" si="50"/>
        <v>-0.64480512968221393</v>
      </c>
      <c r="V343" s="5">
        <f t="shared" si="51"/>
        <v>0.52476479322543401</v>
      </c>
    </row>
    <row r="344" spans="4:22" ht="14.4" x14ac:dyDescent="0.3">
      <c r="D344" s="5">
        <f>D340+1</f>
        <v>1984</v>
      </c>
      <c r="E344" s="6" t="s">
        <v>508</v>
      </c>
      <c r="G344" s="5">
        <f>'[1]B. 103 q caL Q3 2023'!BK161</f>
        <v>1527519</v>
      </c>
      <c r="J344" s="5">
        <f>'[2]B 103 to Q4 2023'!BK161</f>
        <v>3751818.300950611</v>
      </c>
      <c r="L344" s="5">
        <f>Sheet3!J345</f>
        <v>0.40721713896071954</v>
      </c>
      <c r="M344" s="5">
        <f>Sheet3!J345</f>
        <v>0.40721713896071954</v>
      </c>
      <c r="N344" s="5">
        <f t="shared" si="48"/>
        <v>-0.89840872484591727</v>
      </c>
      <c r="O344" s="5">
        <f t="shared" si="46"/>
        <v>-0.70119458488982156</v>
      </c>
      <c r="P344" s="5">
        <f t="shared" si="47"/>
        <v>0.4959924446717684</v>
      </c>
      <c r="R344" s="5">
        <f>'B 103'!BL161</f>
        <v>0.43860342224914339</v>
      </c>
      <c r="S344" s="5">
        <f t="shared" si="45"/>
        <v>0.43860342224914339</v>
      </c>
      <c r="T344" s="5">
        <f t="shared" si="49"/>
        <v>-0.82415964036316425</v>
      </c>
      <c r="U344" s="5">
        <f t="shared" si="50"/>
        <v>-0.69464593348353043</v>
      </c>
      <c r="V344" s="5">
        <f t="shared" si="51"/>
        <v>0.49925118482284492</v>
      </c>
    </row>
    <row r="345" spans="4:22" ht="14.4" x14ac:dyDescent="0.3">
      <c r="E345" s="6" t="s">
        <v>507</v>
      </c>
      <c r="G345" s="5">
        <f>'[1]B. 103 q caL Q3 2023'!BK162</f>
        <v>1455724</v>
      </c>
      <c r="J345" s="5">
        <f>'[2]B 103 to Q4 2023'!BK162</f>
        <v>3749833.5426343489</v>
      </c>
      <c r="L345" s="5">
        <f>Sheet3!J346</f>
        <v>0.38828625769763919</v>
      </c>
      <c r="M345" s="5">
        <f>Sheet3!J346</f>
        <v>0.38828625769763919</v>
      </c>
      <c r="N345" s="5">
        <f t="shared" si="48"/>
        <v>-0.94601243381171363</v>
      </c>
      <c r="O345" s="5">
        <f t="shared" si="46"/>
        <v>-0.74879829385561791</v>
      </c>
      <c r="P345" s="5">
        <f t="shared" si="47"/>
        <v>0.47293453973822402</v>
      </c>
      <c r="R345" s="5">
        <f>'B 103'!BL162</f>
        <v>0.41911101594228128</v>
      </c>
      <c r="S345" s="5">
        <f t="shared" si="45"/>
        <v>0.41911101594228128</v>
      </c>
      <c r="T345" s="5">
        <f t="shared" si="49"/>
        <v>-0.86961943963806387</v>
      </c>
      <c r="U345" s="5">
        <f t="shared" si="50"/>
        <v>-0.74010573275843017</v>
      </c>
      <c r="V345" s="5">
        <f t="shared" si="51"/>
        <v>0.47706347161749446</v>
      </c>
    </row>
    <row r="346" spans="4:22" ht="14.4" x14ac:dyDescent="0.3">
      <c r="E346" s="6" t="s">
        <v>506</v>
      </c>
      <c r="G346" s="5">
        <f>'[1]B. 103 q caL Q3 2023'!BK163</f>
        <v>1542913</v>
      </c>
      <c r="J346" s="5">
        <f>'[2]B 103 to Q4 2023'!BK163</f>
        <v>3861406.5119189708</v>
      </c>
      <c r="L346" s="5">
        <f>Sheet3!J347</f>
        <v>0.39965602857673838</v>
      </c>
      <c r="M346" s="5">
        <f>Sheet3!J347</f>
        <v>0.39965602857673838</v>
      </c>
      <c r="N346" s="5">
        <f t="shared" si="48"/>
        <v>-0.9171510303829743</v>
      </c>
      <c r="O346" s="5">
        <f t="shared" si="46"/>
        <v>-0.71993689042687858</v>
      </c>
      <c r="P346" s="5">
        <f t="shared" si="47"/>
        <v>0.48678297565640444</v>
      </c>
      <c r="R346" s="5">
        <f>'B 103'!BL163</f>
        <v>0.43141703710507912</v>
      </c>
      <c r="S346" s="5">
        <f t="shared" si="45"/>
        <v>0.43141703710507912</v>
      </c>
      <c r="T346" s="5">
        <f t="shared" si="49"/>
        <v>-0.84068005321282924</v>
      </c>
      <c r="U346" s="5">
        <f t="shared" si="50"/>
        <v>-0.71116634633319542</v>
      </c>
      <c r="V346" s="5">
        <f t="shared" si="51"/>
        <v>0.49107110433152268</v>
      </c>
    </row>
    <row r="347" spans="4:22" ht="14.4" x14ac:dyDescent="0.3">
      <c r="E347" s="6" t="s">
        <v>509</v>
      </c>
      <c r="G347" s="5">
        <f>'[1]B. 103 q caL Q3 2023'!BK164</f>
        <v>1553280</v>
      </c>
      <c r="J347" s="5">
        <f>'[2]B 103 to Q4 2023'!BK164</f>
        <v>3931344.201618508</v>
      </c>
      <c r="L347" s="5">
        <f>Sheet3!J348</f>
        <v>0.39519572441265427</v>
      </c>
      <c r="M347" s="5">
        <f>Sheet3!J348</f>
        <v>0.39519572441265427</v>
      </c>
      <c r="N347" s="5">
        <f t="shared" si="48"/>
        <v>-0.92837413196083884</v>
      </c>
      <c r="O347" s="5">
        <f t="shared" si="46"/>
        <v>-0.73115999200474313</v>
      </c>
      <c r="P347" s="5">
        <f t="shared" si="47"/>
        <v>0.48135030361325365</v>
      </c>
      <c r="R347" s="5">
        <f>'B 103'!BL164</f>
        <v>0.42673844509885978</v>
      </c>
      <c r="S347" s="5">
        <f t="shared" si="45"/>
        <v>0.42673844509885978</v>
      </c>
      <c r="T347" s="5">
        <f t="shared" si="49"/>
        <v>-0.85158399418532871</v>
      </c>
      <c r="U347" s="5">
        <f t="shared" si="50"/>
        <v>-0.722070287305695</v>
      </c>
      <c r="V347" s="5">
        <f t="shared" si="51"/>
        <v>0.48574558135582441</v>
      </c>
    </row>
    <row r="348" spans="4:22" ht="14.4" x14ac:dyDescent="0.3">
      <c r="D348" s="5">
        <f>D344+1</f>
        <v>1985</v>
      </c>
      <c r="E348" s="6" t="s">
        <v>508</v>
      </c>
      <c r="G348" s="5">
        <f>'[1]B. 103 q caL Q3 2023'!BK165</f>
        <v>1671084</v>
      </c>
      <c r="J348" s="5">
        <f>'[2]B 103 to Q4 2023'!BK165</f>
        <v>3951089.6359495735</v>
      </c>
      <c r="L348" s="5">
        <f>Sheet3!J349</f>
        <v>0.42304664893617394</v>
      </c>
      <c r="M348" s="5">
        <f>Sheet3!J349</f>
        <v>0.42304664893617394</v>
      </c>
      <c r="N348" s="5">
        <f t="shared" si="48"/>
        <v>-0.86027282484339251</v>
      </c>
      <c r="O348" s="5">
        <f t="shared" si="46"/>
        <v>-0.6630586848872968</v>
      </c>
      <c r="P348" s="5">
        <f t="shared" si="47"/>
        <v>0.51527286437787301</v>
      </c>
      <c r="R348" s="5">
        <f>'B 103'!BL165</f>
        <v>0.45765599780049354</v>
      </c>
      <c r="S348" s="5">
        <f t="shared" ref="S348:S411" si="52">R348</f>
        <v>0.45765599780049354</v>
      </c>
      <c r="T348" s="5">
        <f t="shared" si="49"/>
        <v>-0.78163747358772728</v>
      </c>
      <c r="U348" s="5">
        <f t="shared" si="50"/>
        <v>-0.65212376670809347</v>
      </c>
      <c r="V348" s="5">
        <f t="shared" si="51"/>
        <v>0.52093824980095427</v>
      </c>
    </row>
    <row r="349" spans="4:22" ht="14.4" x14ac:dyDescent="0.3">
      <c r="E349" s="6" t="s">
        <v>507</v>
      </c>
      <c r="G349" s="5">
        <f>'[1]B. 103 q caL Q3 2023'!BK166</f>
        <v>1743624</v>
      </c>
      <c r="J349" s="5">
        <f>'[2]B 103 to Q4 2023'!BK166</f>
        <v>3992490.9310268117</v>
      </c>
      <c r="L349" s="5">
        <f>Sheet3!J350</f>
        <v>0.43683248308158601</v>
      </c>
      <c r="M349" s="5">
        <f>Sheet3!J350</f>
        <v>0.43683248308158601</v>
      </c>
      <c r="N349" s="5">
        <f t="shared" si="48"/>
        <v>-0.82820549128718579</v>
      </c>
      <c r="O349" s="5">
        <f t="shared" si="46"/>
        <v>-0.63099135133109008</v>
      </c>
      <c r="P349" s="5">
        <f t="shared" si="47"/>
        <v>0.5320640770391899</v>
      </c>
      <c r="R349" s="5">
        <f>'B 103'!BL166</f>
        <v>0.47308881558226157</v>
      </c>
      <c r="S349" s="5">
        <f t="shared" si="52"/>
        <v>0.47308881558226157</v>
      </c>
      <c r="T349" s="5">
        <f t="shared" si="49"/>
        <v>-0.74847213732990947</v>
      </c>
      <c r="U349" s="5">
        <f t="shared" si="50"/>
        <v>-0.61895843045027577</v>
      </c>
      <c r="V349" s="5">
        <f t="shared" si="51"/>
        <v>0.53850503604077093</v>
      </c>
    </row>
    <row r="350" spans="4:22" ht="14.4" x14ac:dyDescent="0.3">
      <c r="E350" s="6" t="s">
        <v>506</v>
      </c>
      <c r="G350" s="5">
        <f>'[1]B. 103 q caL Q3 2023'!BK167</f>
        <v>1641750</v>
      </c>
      <c r="J350" s="5">
        <f>'[2]B 103 to Q4 2023'!BK167</f>
        <v>3958583.4476153892</v>
      </c>
      <c r="L350" s="5">
        <f>Sheet3!J351</f>
        <v>0.41488525634524798</v>
      </c>
      <c r="M350" s="5">
        <f>Sheet3!J351</f>
        <v>0.41488525634524798</v>
      </c>
      <c r="N350" s="5">
        <f t="shared" si="48"/>
        <v>-0.87975328771639116</v>
      </c>
      <c r="O350" s="5">
        <f t="shared" si="46"/>
        <v>-0.68253914776029545</v>
      </c>
      <c r="P350" s="5">
        <f t="shared" si="47"/>
        <v>0.50533224873131521</v>
      </c>
      <c r="R350" s="5">
        <f>'B 103'!BL167</f>
        <v>0.45057211599065661</v>
      </c>
      <c r="S350" s="5">
        <f t="shared" si="52"/>
        <v>0.45057211599065661</v>
      </c>
      <c r="T350" s="5">
        <f t="shared" si="49"/>
        <v>-0.79723713485469316</v>
      </c>
      <c r="U350" s="5">
        <f t="shared" si="50"/>
        <v>-0.66772342797505946</v>
      </c>
      <c r="V350" s="5">
        <f t="shared" si="51"/>
        <v>0.51287484626303759</v>
      </c>
    </row>
    <row r="351" spans="4:22" ht="14.4" x14ac:dyDescent="0.3">
      <c r="E351" s="6" t="s">
        <v>509</v>
      </c>
      <c r="G351" s="5">
        <f>'[1]B. 103 q caL Q3 2023'!BK168</f>
        <v>1916908</v>
      </c>
      <c r="J351" s="5">
        <f>'[2]B 103 to Q4 2023'!BK168</f>
        <v>4224232.2483362062</v>
      </c>
      <c r="L351" s="5">
        <f>Sheet3!J352</f>
        <v>0.45395885343083331</v>
      </c>
      <c r="M351" s="5">
        <f>Sheet3!J352</f>
        <v>0.45395885343083331</v>
      </c>
      <c r="N351" s="5">
        <f t="shared" si="48"/>
        <v>-0.78974871625766352</v>
      </c>
      <c r="O351" s="5">
        <f t="shared" si="46"/>
        <v>-0.59253457630156781</v>
      </c>
      <c r="P351" s="5">
        <f t="shared" si="47"/>
        <v>0.55292407895255891</v>
      </c>
      <c r="R351" s="5">
        <f>'B 103'!BL168</f>
        <v>0.49115574400665712</v>
      </c>
      <c r="S351" s="5">
        <f t="shared" si="52"/>
        <v>0.49115574400665712</v>
      </c>
      <c r="T351" s="5">
        <f t="shared" si="49"/>
        <v>-0.71099400391456347</v>
      </c>
      <c r="U351" s="5">
        <f t="shared" si="50"/>
        <v>-0.58148029703492976</v>
      </c>
      <c r="V351" s="5">
        <f t="shared" si="51"/>
        <v>0.5590701638177844</v>
      </c>
    </row>
    <row r="352" spans="4:22" ht="14.4" x14ac:dyDescent="0.3">
      <c r="D352" s="5">
        <f>D348+1</f>
        <v>1986</v>
      </c>
      <c r="E352" s="6" t="s">
        <v>508</v>
      </c>
      <c r="G352" s="5">
        <f>'[1]B. 103 q caL Q3 2023'!BK169</f>
        <v>2136797</v>
      </c>
      <c r="J352" s="5">
        <f>'[2]B 103 to Q4 2023'!BK169</f>
        <v>4310970.5878532343</v>
      </c>
      <c r="L352" s="5">
        <f>Sheet3!J353</f>
        <v>0.49586602359598758</v>
      </c>
      <c r="M352" s="5">
        <f>Sheet3!J353</f>
        <v>0.49586602359598758</v>
      </c>
      <c r="N352" s="5">
        <f t="shared" si="48"/>
        <v>-0.70144950246225746</v>
      </c>
      <c r="O352" s="5">
        <f t="shared" si="46"/>
        <v>-0.50423536250616174</v>
      </c>
      <c r="P352" s="5">
        <f t="shared" si="47"/>
        <v>0.60396721488868077</v>
      </c>
      <c r="R352" s="5">
        <f>'B 103'!BL169</f>
        <v>0.53667398638274533</v>
      </c>
      <c r="S352" s="5">
        <f t="shared" si="52"/>
        <v>0.53667398638274533</v>
      </c>
      <c r="T352" s="5">
        <f t="shared" si="49"/>
        <v>-0.62236447054224464</v>
      </c>
      <c r="U352" s="5">
        <f t="shared" si="50"/>
        <v>-0.49285076366261088</v>
      </c>
      <c r="V352" s="5">
        <f t="shared" si="51"/>
        <v>0.61088242811974136</v>
      </c>
    </row>
    <row r="353" spans="4:22" ht="14.4" x14ac:dyDescent="0.3">
      <c r="E353" s="6" t="s">
        <v>507</v>
      </c>
      <c r="G353" s="5">
        <f>'[1]B. 103 q caL Q3 2023'!BK170</f>
        <v>2244577</v>
      </c>
      <c r="J353" s="5">
        <f>'[2]B 103 to Q4 2023'!BK170</f>
        <v>4357562.2026220132</v>
      </c>
      <c r="L353" s="5">
        <f>Sheet3!J354</f>
        <v>0.51529262715631674</v>
      </c>
      <c r="M353" s="5">
        <f>Sheet3!J354</f>
        <v>0.51529262715631674</v>
      </c>
      <c r="N353" s="5">
        <f t="shared" si="48"/>
        <v>-0.66302033161696405</v>
      </c>
      <c r="O353" s="5">
        <f t="shared" si="46"/>
        <v>-0.46580619166086834</v>
      </c>
      <c r="P353" s="5">
        <f t="shared" si="47"/>
        <v>0.62762891197772785</v>
      </c>
      <c r="R353" s="5">
        <f>'B 103'!BL170</f>
        <v>0.5581665532648028</v>
      </c>
      <c r="S353" s="5">
        <f t="shared" si="52"/>
        <v>0.5581665532648028</v>
      </c>
      <c r="T353" s="5">
        <f t="shared" si="49"/>
        <v>-0.58309787858447126</v>
      </c>
      <c r="U353" s="5">
        <f t="shared" si="50"/>
        <v>-0.4535841717048375</v>
      </c>
      <c r="V353" s="5">
        <f t="shared" si="51"/>
        <v>0.63534687353087704</v>
      </c>
    </row>
    <row r="354" spans="4:22" ht="14.4" x14ac:dyDescent="0.3">
      <c r="E354" s="6" t="s">
        <v>506</v>
      </c>
      <c r="G354" s="5">
        <f>'[1]B. 103 q caL Q3 2023'!BK171</f>
        <v>2031804</v>
      </c>
      <c r="J354" s="5">
        <f>'[2]B 103 to Q4 2023'!BK171</f>
        <v>4287057.2647510236</v>
      </c>
      <c r="L354" s="5">
        <f>Sheet3!J355</f>
        <v>0.47414237137951959</v>
      </c>
      <c r="M354" s="5">
        <f>Sheet3!J355</f>
        <v>0.47414237137951959</v>
      </c>
      <c r="N354" s="5">
        <f t="shared" si="48"/>
        <v>-0.7462476408263955</v>
      </c>
      <c r="O354" s="5">
        <f t="shared" si="46"/>
        <v>-0.54903350087029978</v>
      </c>
      <c r="P354" s="5">
        <f t="shared" si="47"/>
        <v>0.57750770142727759</v>
      </c>
      <c r="R354" s="5">
        <f>'B 103'!BL171</f>
        <v>0.51518794266720114</v>
      </c>
      <c r="S354" s="5">
        <f t="shared" si="52"/>
        <v>0.51518794266720114</v>
      </c>
      <c r="T354" s="5">
        <f t="shared" si="49"/>
        <v>-0.66322350767392491</v>
      </c>
      <c r="U354" s="5">
        <f t="shared" si="50"/>
        <v>-0.53370980079429109</v>
      </c>
      <c r="V354" s="5">
        <f t="shared" si="51"/>
        <v>0.58642540786410013</v>
      </c>
    </row>
    <row r="355" spans="4:22" ht="14.4" x14ac:dyDescent="0.3">
      <c r="E355" s="6" t="s">
        <v>509</v>
      </c>
      <c r="G355" s="5">
        <f>'[1]B. 103 q caL Q3 2023'!BK172</f>
        <v>2240835</v>
      </c>
      <c r="J355" s="5">
        <f>'[2]B 103 to Q4 2023'!BK172</f>
        <v>4399832.4324807487</v>
      </c>
      <c r="L355" s="5">
        <f>Sheet3!J356</f>
        <v>0.50954037090268256</v>
      </c>
      <c r="M355" s="5">
        <f>Sheet3!J356</f>
        <v>0.50954037090268256</v>
      </c>
      <c r="N355" s="5">
        <f t="shared" si="48"/>
        <v>-0.67424619314301548</v>
      </c>
      <c r="O355" s="5">
        <f t="shared" si="46"/>
        <v>-0.47703205318691977</v>
      </c>
      <c r="P355" s="5">
        <f t="shared" si="47"/>
        <v>0.62062263604125834</v>
      </c>
      <c r="R355" s="5">
        <f>'B 103'!BL172</f>
        <v>0.55332342995933137</v>
      </c>
      <c r="S355" s="5">
        <f t="shared" si="52"/>
        <v>0.55332342995933137</v>
      </c>
      <c r="T355" s="5">
        <f t="shared" si="49"/>
        <v>-0.59181258412368187</v>
      </c>
      <c r="U355" s="5">
        <f t="shared" si="50"/>
        <v>-0.46229887724404811</v>
      </c>
      <c r="V355" s="5">
        <f t="shared" si="51"/>
        <v>0.62983406873765257</v>
      </c>
    </row>
    <row r="356" spans="4:22" ht="14.4" x14ac:dyDescent="0.3">
      <c r="D356" s="5">
        <f>D352+1</f>
        <v>1987</v>
      </c>
      <c r="E356" s="6" t="s">
        <v>508</v>
      </c>
      <c r="G356" s="5">
        <f>'[1]B. 103 q caL Q3 2023'!BK173</f>
        <v>2708148</v>
      </c>
      <c r="J356" s="5">
        <f>'[2]B 103 to Q4 2023'!BK173</f>
        <v>4610427.7685203869</v>
      </c>
      <c r="L356" s="5">
        <f>Sheet3!J357</f>
        <v>0.58765753681783672</v>
      </c>
      <c r="M356" s="5">
        <f>Sheet3!J357</f>
        <v>0.58765753681783672</v>
      </c>
      <c r="N356" s="5">
        <f t="shared" si="48"/>
        <v>-0.53161092113397079</v>
      </c>
      <c r="O356" s="5">
        <f t="shared" si="46"/>
        <v>-0.33439678117787508</v>
      </c>
      <c r="P356" s="5">
        <f t="shared" si="47"/>
        <v>0.71576972192269228</v>
      </c>
      <c r="R356" s="5">
        <f>'B 103'!BL173</f>
        <v>0.63675380248212421</v>
      </c>
      <c r="S356" s="5">
        <f t="shared" si="52"/>
        <v>0.63675380248212421</v>
      </c>
      <c r="T356" s="5">
        <f t="shared" si="49"/>
        <v>-0.45137219343702595</v>
      </c>
      <c r="U356" s="5">
        <f t="shared" si="50"/>
        <v>-0.32185848655739219</v>
      </c>
      <c r="V356" s="5">
        <f t="shared" si="51"/>
        <v>0.72480075212243311</v>
      </c>
    </row>
    <row r="357" spans="4:22" ht="14.4" x14ac:dyDescent="0.3">
      <c r="E357" s="6" t="s">
        <v>507</v>
      </c>
      <c r="G357" s="5">
        <f>'[1]B. 103 q caL Q3 2023'!BK174</f>
        <v>2783592</v>
      </c>
      <c r="J357" s="5">
        <f>'[2]B 103 to Q4 2023'!BK174</f>
        <v>4669968.845671854</v>
      </c>
      <c r="L357" s="5">
        <f>Sheet3!J358</f>
        <v>0.59632444185865108</v>
      </c>
      <c r="M357" s="5">
        <f>Sheet3!J358</f>
        <v>0.59632444185865108</v>
      </c>
      <c r="N357" s="5">
        <f t="shared" si="48"/>
        <v>-0.51697039449530613</v>
      </c>
      <c r="O357" s="5">
        <f t="shared" si="46"/>
        <v>-0.31975625453921042</v>
      </c>
      <c r="P357" s="5">
        <f t="shared" si="47"/>
        <v>0.72632605417801577</v>
      </c>
      <c r="R357" s="5">
        <f>'B 103'!BL174</f>
        <v>0.64666470622587813</v>
      </c>
      <c r="S357" s="5">
        <f t="shared" si="52"/>
        <v>0.64666470622587813</v>
      </c>
      <c r="T357" s="5">
        <f t="shared" si="49"/>
        <v>-0.4359273472069351</v>
      </c>
      <c r="U357" s="5">
        <f t="shared" si="50"/>
        <v>-0.30641364032730134</v>
      </c>
      <c r="V357" s="5">
        <f t="shared" si="51"/>
        <v>0.73608208324237967</v>
      </c>
    </row>
    <row r="358" spans="4:22" ht="14.4" x14ac:dyDescent="0.3">
      <c r="E358" s="6" t="s">
        <v>506</v>
      </c>
      <c r="G358" s="5">
        <f>'[1]B. 103 q caL Q3 2023'!BK175</f>
        <v>2944431</v>
      </c>
      <c r="J358" s="5">
        <f>'[2]B 103 to Q4 2023'!BK175</f>
        <v>4754841.5081817992</v>
      </c>
      <c r="L358" s="5">
        <f>Sheet3!J359</f>
        <v>0.61948760735223596</v>
      </c>
      <c r="M358" s="5">
        <f>Sheet3!J359</f>
        <v>0.61948760735223596</v>
      </c>
      <c r="N358" s="5">
        <f t="shared" si="48"/>
        <v>-0.47886258238706203</v>
      </c>
      <c r="O358" s="5">
        <f t="shared" si="46"/>
        <v>-0.28164844243096632</v>
      </c>
      <c r="P358" s="5">
        <f t="shared" si="47"/>
        <v>0.75453890177284189</v>
      </c>
      <c r="R358" s="5">
        <f>'B 103'!BL175</f>
        <v>0.67207294331422296</v>
      </c>
      <c r="S358" s="5">
        <f t="shared" si="52"/>
        <v>0.67207294331422296</v>
      </c>
      <c r="T358" s="5">
        <f t="shared" si="49"/>
        <v>-0.39738839775119716</v>
      </c>
      <c r="U358" s="5">
        <f t="shared" si="50"/>
        <v>-0.2678746908715634</v>
      </c>
      <c r="V358" s="5">
        <f t="shared" si="51"/>
        <v>0.76500363703593466</v>
      </c>
    </row>
    <row r="359" spans="4:22" ht="14.4" x14ac:dyDescent="0.3">
      <c r="E359" s="6" t="s">
        <v>509</v>
      </c>
      <c r="G359" s="5">
        <f>'[1]B. 103 q caL Q3 2023'!BK176</f>
        <v>2286653</v>
      </c>
      <c r="J359" s="5">
        <f>'[2]B 103 to Q4 2023'!BK176</f>
        <v>4516412.292543768</v>
      </c>
      <c r="L359" s="5">
        <f>Sheet3!J360</f>
        <v>0.50652468741212275</v>
      </c>
      <c r="M359" s="5">
        <f>Sheet3!J360</f>
        <v>0.50652468741212275</v>
      </c>
      <c r="N359" s="5">
        <f t="shared" si="48"/>
        <v>-0.68018221529242096</v>
      </c>
      <c r="O359" s="5">
        <f t="shared" si="46"/>
        <v>-0.48296807533632524</v>
      </c>
      <c r="P359" s="5">
        <f t="shared" si="47"/>
        <v>0.61694951896505545</v>
      </c>
      <c r="R359" s="5">
        <f>'B 103'!BL176</f>
        <v>0.5533490306601504</v>
      </c>
      <c r="S359" s="5">
        <f t="shared" si="52"/>
        <v>0.5533490306601504</v>
      </c>
      <c r="T359" s="5">
        <f t="shared" si="49"/>
        <v>-0.59176631803911828</v>
      </c>
      <c r="U359" s="5">
        <f t="shared" si="50"/>
        <v>-0.46225261115948452</v>
      </c>
      <c r="V359" s="5">
        <f t="shared" si="51"/>
        <v>0.62986320936804396</v>
      </c>
    </row>
    <row r="360" spans="4:22" ht="14.4" x14ac:dyDescent="0.3">
      <c r="D360" s="5">
        <f>D356+1</f>
        <v>1988</v>
      </c>
      <c r="E360" s="6" t="s">
        <v>508</v>
      </c>
      <c r="G360" s="5">
        <f>'[1]B. 103 q caL Q3 2023'!BK177</f>
        <v>2419233</v>
      </c>
      <c r="J360" s="5">
        <f>'[2]B 103 to Q4 2023'!BK177</f>
        <v>4568020.8820541436</v>
      </c>
      <c r="L360" s="5">
        <f>Sheet3!J361</f>
        <v>0.52984612397824282</v>
      </c>
      <c r="M360" s="5">
        <f>Sheet3!J361</f>
        <v>0.52984612397824282</v>
      </c>
      <c r="N360" s="5">
        <f t="shared" si="48"/>
        <v>-0.63516864670702089</v>
      </c>
      <c r="O360" s="5">
        <f t="shared" si="46"/>
        <v>-0.43795450675092518</v>
      </c>
      <c r="P360" s="5">
        <f t="shared" si="47"/>
        <v>0.64535514149167328</v>
      </c>
      <c r="R360" s="5">
        <f>'B 103'!BL177</f>
        <v>0.57954871774572625</v>
      </c>
      <c r="S360" s="5">
        <f t="shared" si="52"/>
        <v>0.57954871774572625</v>
      </c>
      <c r="T360" s="5">
        <f t="shared" si="49"/>
        <v>-0.54550555114965593</v>
      </c>
      <c r="U360" s="5">
        <f t="shared" si="50"/>
        <v>-0.41599184427002217</v>
      </c>
      <c r="V360" s="5">
        <f t="shared" si="51"/>
        <v>0.65968565068048646</v>
      </c>
    </row>
    <row r="361" spans="4:22" ht="14.4" x14ac:dyDescent="0.3">
      <c r="E361" s="6" t="s">
        <v>507</v>
      </c>
      <c r="G361" s="5">
        <f>'[1]B. 103 q caL Q3 2023'!BK178</f>
        <v>2514872</v>
      </c>
      <c r="J361" s="5">
        <f>'[2]B 103 to Q4 2023'!BK178</f>
        <v>4631017.8789118612</v>
      </c>
      <c r="L361" s="5">
        <f>Sheet3!J362</f>
        <v>0.5433126467775794</v>
      </c>
      <c r="M361" s="5">
        <f>Sheet3!J362</f>
        <v>0.5433126467775794</v>
      </c>
      <c r="N361" s="5">
        <f t="shared" si="48"/>
        <v>-0.61007034798974769</v>
      </c>
      <c r="O361" s="5">
        <f t="shared" si="46"/>
        <v>-0.41285620803365197</v>
      </c>
      <c r="P361" s="5">
        <f t="shared" si="47"/>
        <v>0.66175743138918997</v>
      </c>
      <c r="R361" s="5">
        <f>'B 103'!BL178</f>
        <v>0.5945665364141709</v>
      </c>
      <c r="S361" s="5">
        <f t="shared" si="52"/>
        <v>0.5945665364141709</v>
      </c>
      <c r="T361" s="5">
        <f t="shared" si="49"/>
        <v>-0.51992264915731834</v>
      </c>
      <c r="U361" s="5">
        <f t="shared" si="50"/>
        <v>-0.39040894227768458</v>
      </c>
      <c r="V361" s="5">
        <f t="shared" si="51"/>
        <v>0.67678005392346141</v>
      </c>
    </row>
    <row r="362" spans="4:22" ht="14.4" x14ac:dyDescent="0.3">
      <c r="E362" s="6" t="s">
        <v>506</v>
      </c>
      <c r="G362" s="5">
        <f>'[1]B. 103 q caL Q3 2023'!BK179</f>
        <v>2459275</v>
      </c>
      <c r="J362" s="5">
        <f>'[2]B 103 to Q4 2023'!BK179</f>
        <v>4636035.7110476792</v>
      </c>
      <c r="L362" s="5">
        <f>Sheet3!J363</f>
        <v>0.53073894707711444</v>
      </c>
      <c r="M362" s="5">
        <f>Sheet3!J363</f>
        <v>0.53073894707711444</v>
      </c>
      <c r="N362" s="5">
        <f t="shared" si="48"/>
        <v>-0.63348500371761529</v>
      </c>
      <c r="O362" s="5">
        <f t="shared" si="46"/>
        <v>-0.43627086376151958</v>
      </c>
      <c r="P362" s="5">
        <f t="shared" si="47"/>
        <v>0.64644260434404466</v>
      </c>
      <c r="R362" s="5">
        <f>'B 103'!BL179</f>
        <v>0.58169596038417515</v>
      </c>
      <c r="S362" s="5">
        <f t="shared" si="52"/>
        <v>0.58169596038417515</v>
      </c>
      <c r="T362" s="5">
        <f t="shared" si="49"/>
        <v>-0.54180737258983502</v>
      </c>
      <c r="U362" s="5">
        <f t="shared" si="50"/>
        <v>-0.41229366571020126</v>
      </c>
      <c r="V362" s="5">
        <f t="shared" si="51"/>
        <v>0.66212980267969002</v>
      </c>
    </row>
    <row r="363" spans="4:22" ht="14.4" x14ac:dyDescent="0.3">
      <c r="E363" s="6" t="s">
        <v>509</v>
      </c>
      <c r="G363" s="5">
        <f>'[1]B. 103 q caL Q3 2023'!BK180</f>
        <v>2558076</v>
      </c>
      <c r="J363" s="5">
        <f>'[2]B 103 to Q4 2023'!BK180</f>
        <v>4752589.7647759197</v>
      </c>
      <c r="L363" s="5">
        <f>Sheet3!J364</f>
        <v>0.53851253377251507</v>
      </c>
      <c r="M363" s="5">
        <f>Sheet3!J364</f>
        <v>0.53851253377251507</v>
      </c>
      <c r="N363" s="5">
        <f t="shared" si="48"/>
        <v>-0.61894450731298556</v>
      </c>
      <c r="O363" s="5">
        <f t="shared" si="46"/>
        <v>-0.42173036735688985</v>
      </c>
      <c r="P363" s="5">
        <f t="shared" si="47"/>
        <v>0.6559108705343133</v>
      </c>
      <c r="R363" s="5">
        <f>'B 103'!BL180</f>
        <v>0.58977194706894176</v>
      </c>
      <c r="S363" s="5">
        <f t="shared" si="52"/>
        <v>0.58977194706894176</v>
      </c>
      <c r="T363" s="5">
        <f t="shared" si="49"/>
        <v>-0.52801934719612342</v>
      </c>
      <c r="U363" s="5">
        <f t="shared" si="50"/>
        <v>-0.39850564031648966</v>
      </c>
      <c r="V363" s="5">
        <f t="shared" si="51"/>
        <v>0.67132249410992917</v>
      </c>
    </row>
    <row r="364" spans="4:22" ht="14.4" x14ac:dyDescent="0.3">
      <c r="D364" s="5">
        <f>D360+1</f>
        <v>1989</v>
      </c>
      <c r="E364" s="6" t="s">
        <v>508</v>
      </c>
      <c r="G364" s="5">
        <f>'[1]B. 103 q caL Q3 2023'!BK181</f>
        <v>2669423</v>
      </c>
      <c r="J364" s="5">
        <f>'[2]B 103 to Q4 2023'!BK181</f>
        <v>4981803.1479199575</v>
      </c>
      <c r="L364" s="5">
        <f>Sheet3!J365</f>
        <v>0.53608082900336862</v>
      </c>
      <c r="M364" s="5">
        <f>Sheet3!J365</f>
        <v>0.53608082900336862</v>
      </c>
      <c r="N364" s="5">
        <f t="shared" si="48"/>
        <v>-0.62347032890115028</v>
      </c>
      <c r="O364" s="5">
        <f t="shared" si="46"/>
        <v>-0.42625618894505457</v>
      </c>
      <c r="P364" s="5">
        <f t="shared" si="47"/>
        <v>0.65294904236507878</v>
      </c>
      <c r="R364" s="5">
        <f>'B 103'!BL181</f>
        <v>0.58578021095566124</v>
      </c>
      <c r="S364" s="5">
        <f t="shared" si="52"/>
        <v>0.58578021095566124</v>
      </c>
      <c r="T364" s="5">
        <f t="shared" si="49"/>
        <v>-0.53481062638876919</v>
      </c>
      <c r="U364" s="5">
        <f t="shared" si="50"/>
        <v>-0.40529691950913543</v>
      </c>
      <c r="V364" s="5">
        <f t="shared" si="51"/>
        <v>0.66677880182901628</v>
      </c>
    </row>
    <row r="365" spans="4:22" ht="14.4" x14ac:dyDescent="0.3">
      <c r="E365" s="6" t="s">
        <v>507</v>
      </c>
      <c r="G365" s="5">
        <f>'[1]B. 103 q caL Q3 2023'!BK182</f>
        <v>2835812</v>
      </c>
      <c r="J365" s="5">
        <f>'[2]B 103 to Q4 2023'!BK182</f>
        <v>5022660.4523702115</v>
      </c>
      <c r="L365" s="5">
        <f>Sheet3!J366</f>
        <v>0.56488806457287644</v>
      </c>
      <c r="M365" s="5">
        <f>Sheet3!J366</f>
        <v>0.56488806457287644</v>
      </c>
      <c r="N365" s="5">
        <f t="shared" si="48"/>
        <v>-0.57112768326344232</v>
      </c>
      <c r="O365" s="5">
        <f t="shared" si="46"/>
        <v>-0.37391354330734661</v>
      </c>
      <c r="P365" s="5">
        <f t="shared" si="47"/>
        <v>0.68803639460870325</v>
      </c>
      <c r="R365" s="5">
        <f>'B 103'!BL182</f>
        <v>0.617958770187513</v>
      </c>
      <c r="S365" s="5">
        <f t="shared" si="52"/>
        <v>0.617958770187513</v>
      </c>
      <c r="T365" s="5">
        <f t="shared" si="49"/>
        <v>-0.48133353865692158</v>
      </c>
      <c r="U365" s="5">
        <f t="shared" si="50"/>
        <v>-0.35181983177728782</v>
      </c>
      <c r="V365" s="5">
        <f t="shared" si="51"/>
        <v>0.70340684212111504</v>
      </c>
    </row>
    <row r="366" spans="4:22" ht="14.4" x14ac:dyDescent="0.3">
      <c r="E366" s="6" t="s">
        <v>506</v>
      </c>
      <c r="G366" s="5">
        <f>'[1]B. 103 q caL Q3 2023'!BK183</f>
        <v>3056089</v>
      </c>
      <c r="J366" s="5">
        <f>'[2]B 103 to Q4 2023'!BK183</f>
        <v>5065400.9101238111</v>
      </c>
      <c r="L366" s="5">
        <f>Sheet3!J367</f>
        <v>0.60361701826908898</v>
      </c>
      <c r="M366" s="5">
        <f>Sheet3!J367</f>
        <v>0.60361701826908898</v>
      </c>
      <c r="N366" s="5">
        <f t="shared" si="48"/>
        <v>-0.50481535787177367</v>
      </c>
      <c r="O366" s="5">
        <f t="shared" si="46"/>
        <v>-0.30760121791567796</v>
      </c>
      <c r="P366" s="5">
        <f t="shared" si="47"/>
        <v>0.73520844751489756</v>
      </c>
      <c r="R366" s="5">
        <f>'B 103'!BL183</f>
        <v>0.66115793392637145</v>
      </c>
      <c r="S366" s="5">
        <f t="shared" si="52"/>
        <v>0.66115793392637145</v>
      </c>
      <c r="T366" s="5">
        <f t="shared" si="49"/>
        <v>-0.41376253586016803</v>
      </c>
      <c r="U366" s="5">
        <f t="shared" si="50"/>
        <v>-0.28424882898053427</v>
      </c>
      <c r="V366" s="5">
        <f t="shared" si="51"/>
        <v>0.7525793578515787</v>
      </c>
    </row>
    <row r="367" spans="4:22" ht="14.4" x14ac:dyDescent="0.3">
      <c r="E367" s="6" t="s">
        <v>509</v>
      </c>
      <c r="G367" s="5">
        <f>'[1]B. 103 q caL Q3 2023'!BK184</f>
        <v>3138600</v>
      </c>
      <c r="J367" s="5">
        <f>'[2]B 103 to Q4 2023'!BK184</f>
        <v>4990322.024943158</v>
      </c>
      <c r="L367" s="5">
        <f>Sheet3!J368</f>
        <v>0.62921862349663871</v>
      </c>
      <c r="M367" s="5">
        <f>Sheet3!J368</f>
        <v>0.62921862349663871</v>
      </c>
      <c r="N367" s="5">
        <f t="shared" si="48"/>
        <v>-0.46327650954463129</v>
      </c>
      <c r="O367" s="5">
        <f t="shared" si="46"/>
        <v>-0.26606236958853557</v>
      </c>
      <c r="P367" s="5">
        <f t="shared" si="47"/>
        <v>0.76639132649867925</v>
      </c>
      <c r="R367" s="5">
        <f>'B 103'!BL184</f>
        <v>0.69144544072258896</v>
      </c>
      <c r="S367" s="5">
        <f t="shared" si="52"/>
        <v>0.69144544072258896</v>
      </c>
      <c r="T367" s="5">
        <f t="shared" si="49"/>
        <v>-0.36897103088511141</v>
      </c>
      <c r="U367" s="5">
        <f t="shared" si="50"/>
        <v>-0.23945732400547765</v>
      </c>
      <c r="V367" s="5">
        <f t="shared" si="51"/>
        <v>0.7870548609741973</v>
      </c>
    </row>
    <row r="368" spans="4:22" ht="14.4" x14ac:dyDescent="0.3">
      <c r="D368" s="5">
        <f>D364+1</f>
        <v>1990</v>
      </c>
      <c r="E368" s="6" t="s">
        <v>508</v>
      </c>
      <c r="G368" s="5">
        <f>'[1]B. 103 q caL Q3 2023'!BK185</f>
        <v>3005478</v>
      </c>
      <c r="J368" s="5">
        <f>'[2]B 103 to Q4 2023'!BK185</f>
        <v>4894637.5681860615</v>
      </c>
      <c r="L368" s="5">
        <f>Sheet3!J369</f>
        <v>0.61432591410813286</v>
      </c>
      <c r="M368" s="5">
        <f>Sheet3!J369</f>
        <v>0.61432591410813286</v>
      </c>
      <c r="N368" s="5">
        <f t="shared" si="48"/>
        <v>-0.48722968692562368</v>
      </c>
      <c r="O368" s="5">
        <f t="shared" si="46"/>
        <v>-0.29001554696952803</v>
      </c>
      <c r="P368" s="5">
        <f t="shared" si="47"/>
        <v>0.74825193443811144</v>
      </c>
      <c r="R368" s="5">
        <f>'B 103'!BL185</f>
        <v>0.67787015763340053</v>
      </c>
      <c r="S368" s="5">
        <f t="shared" si="52"/>
        <v>0.67787015763340053</v>
      </c>
      <c r="T368" s="5">
        <f t="shared" si="49"/>
        <v>-0.3887995172970623</v>
      </c>
      <c r="U368" s="5">
        <f t="shared" si="50"/>
        <v>-0.25928581041742854</v>
      </c>
      <c r="V368" s="5">
        <f t="shared" si="51"/>
        <v>0.77160245950448647</v>
      </c>
    </row>
    <row r="369" spans="4:22" ht="14.4" x14ac:dyDescent="0.3">
      <c r="E369" s="6" t="s">
        <v>507</v>
      </c>
      <c r="G369" s="5">
        <f>'[1]B. 103 q caL Q3 2023'!BK186</f>
        <v>3134877</v>
      </c>
      <c r="J369" s="5">
        <f>'[2]B 103 to Q4 2023'!BK186</f>
        <v>4946254.3667158857</v>
      </c>
      <c r="L369" s="5">
        <f>Sheet3!J370</f>
        <v>0.63406506696825182</v>
      </c>
      <c r="M369" s="5">
        <f>Sheet3!J370</f>
        <v>0.63406506696825182</v>
      </c>
      <c r="N369" s="5">
        <f t="shared" si="48"/>
        <v>-0.45560370052347271</v>
      </c>
      <c r="O369" s="5">
        <f t="shared" si="46"/>
        <v>-0.25838956056737705</v>
      </c>
      <c r="P369" s="5">
        <f t="shared" si="47"/>
        <v>0.77229431808587956</v>
      </c>
      <c r="R369" s="5">
        <f>'B 103'!BL186</f>
        <v>0.70061534496646416</v>
      </c>
      <c r="S369" s="5">
        <f t="shared" si="52"/>
        <v>0.70061534496646416</v>
      </c>
      <c r="T369" s="5">
        <f t="shared" si="49"/>
        <v>-0.35579626585160928</v>
      </c>
      <c r="U369" s="5">
        <f t="shared" si="50"/>
        <v>-0.22628255897197552</v>
      </c>
      <c r="V369" s="5">
        <f t="shared" si="51"/>
        <v>0.79749273110067842</v>
      </c>
    </row>
    <row r="370" spans="4:22" ht="14.4" x14ac:dyDescent="0.3">
      <c r="E370" s="6" t="s">
        <v>506</v>
      </c>
      <c r="G370" s="5">
        <f>'[1]B. 103 q caL Q3 2023'!BK187</f>
        <v>2653601</v>
      </c>
      <c r="J370" s="5">
        <f>'[2]B 103 to Q4 2023'!BK187</f>
        <v>4752750.971209391</v>
      </c>
      <c r="L370" s="5">
        <f>Sheet3!J371</f>
        <v>0.55857548686170877</v>
      </c>
      <c r="M370" s="5">
        <f>Sheet3!J371</f>
        <v>0.55857548686170877</v>
      </c>
      <c r="N370" s="5">
        <f t="shared" si="48"/>
        <v>-0.58236550960311229</v>
      </c>
      <c r="O370" s="5">
        <f t="shared" si="46"/>
        <v>-0.38515136964701657</v>
      </c>
      <c r="P370" s="5">
        <f t="shared" si="47"/>
        <v>0.68034764442708429</v>
      </c>
      <c r="R370" s="5">
        <f>'B 103'!BL187</f>
        <v>0.62137247382478822</v>
      </c>
      <c r="S370" s="5">
        <f t="shared" si="52"/>
        <v>0.62137247382478822</v>
      </c>
      <c r="T370" s="5">
        <f t="shared" si="49"/>
        <v>-0.47582458003557127</v>
      </c>
      <c r="U370" s="5">
        <f t="shared" si="50"/>
        <v>-0.3463108731559375</v>
      </c>
      <c r="V370" s="5">
        <f t="shared" si="51"/>
        <v>0.70729257465098028</v>
      </c>
    </row>
    <row r="371" spans="4:22" ht="14.4" x14ac:dyDescent="0.3">
      <c r="E371" s="6" t="s">
        <v>509</v>
      </c>
      <c r="G371" s="5">
        <f>'[1]B. 103 q caL Q3 2023'!BK188</f>
        <v>2955814</v>
      </c>
      <c r="J371" s="5">
        <f>'[2]B 103 to Q4 2023'!BK188</f>
        <v>4799611.5969695933</v>
      </c>
      <c r="L371" s="5">
        <f>Sheet3!J372</f>
        <v>0.61608895820846832</v>
      </c>
      <c r="M371" s="5">
        <f>Sheet3!J372</f>
        <v>0.61608895820846832</v>
      </c>
      <c r="N371" s="5">
        <f t="shared" si="48"/>
        <v>-0.48436391319903904</v>
      </c>
      <c r="O371" s="5">
        <f t="shared" si="46"/>
        <v>-0.28714977324294333</v>
      </c>
      <c r="P371" s="5">
        <f t="shared" si="47"/>
        <v>0.75039933067890152</v>
      </c>
      <c r="R371" s="5">
        <f>'B 103'!BL188</f>
        <v>0.6856698341462294</v>
      </c>
      <c r="S371" s="5">
        <f t="shared" si="52"/>
        <v>0.6856698341462294</v>
      </c>
      <c r="T371" s="5">
        <f t="shared" si="49"/>
        <v>-0.37735905844612783</v>
      </c>
      <c r="U371" s="5">
        <f t="shared" si="50"/>
        <v>-0.24784535156649407</v>
      </c>
      <c r="V371" s="5">
        <f t="shared" si="51"/>
        <v>0.78048063405291213</v>
      </c>
    </row>
    <row r="372" spans="4:22" ht="14.4" x14ac:dyDescent="0.3">
      <c r="D372" s="5">
        <f>D368+1</f>
        <v>1991</v>
      </c>
      <c r="E372" s="6" t="s">
        <v>508</v>
      </c>
      <c r="G372" s="5">
        <f>'[1]B. 103 q caL Q3 2023'!BK189</f>
        <v>3396441</v>
      </c>
      <c r="J372" s="5">
        <f>'[2]B 103 to Q4 2023'!BK189</f>
        <v>4937124.2598527707</v>
      </c>
      <c r="L372" s="5">
        <f>Sheet3!J373</f>
        <v>0.68823832639727067</v>
      </c>
      <c r="M372" s="5">
        <f>Sheet3!J373</f>
        <v>0.68823832639727067</v>
      </c>
      <c r="N372" s="5">
        <f t="shared" si="48"/>
        <v>-0.37362009638583532</v>
      </c>
      <c r="O372" s="5">
        <f t="shared" si="46"/>
        <v>-0.17640595642973964</v>
      </c>
      <c r="P372" s="5">
        <f t="shared" si="47"/>
        <v>0.83827761006767609</v>
      </c>
      <c r="R372" s="5">
        <f>'B 103'!BL189</f>
        <v>0.76581242566092111</v>
      </c>
      <c r="S372" s="5">
        <f t="shared" si="52"/>
        <v>0.76581242566092111</v>
      </c>
      <c r="T372" s="5">
        <f t="shared" si="49"/>
        <v>-0.26681801434464347</v>
      </c>
      <c r="U372" s="5">
        <f t="shared" si="50"/>
        <v>-0.13730430746500971</v>
      </c>
      <c r="V372" s="5">
        <f t="shared" si="51"/>
        <v>0.87170491945248019</v>
      </c>
    </row>
    <row r="373" spans="4:22" ht="14.4" x14ac:dyDescent="0.3">
      <c r="E373" s="6" t="s">
        <v>507</v>
      </c>
      <c r="G373" s="5">
        <f>'[1]B. 103 q caL Q3 2023'!BK190</f>
        <v>3354319</v>
      </c>
      <c r="J373" s="5">
        <f>'[2]B 103 to Q4 2023'!BK190</f>
        <v>4926559.0326512083</v>
      </c>
      <c r="L373" s="5">
        <f>Sheet3!J374</f>
        <v>0.6812013342944474</v>
      </c>
      <c r="M373" s="5">
        <f>Sheet3!J374</f>
        <v>0.6812013342944474</v>
      </c>
      <c r="N373" s="5">
        <f t="shared" si="48"/>
        <v>-0.38389737145440739</v>
      </c>
      <c r="O373" s="5">
        <f t="shared" si="46"/>
        <v>-0.1866832314983117</v>
      </c>
      <c r="P373" s="5">
        <f t="shared" si="47"/>
        <v>0.82970651965354714</v>
      </c>
      <c r="R373" s="5">
        <f>'B 103'!BL190</f>
        <v>0.76005119623679818</v>
      </c>
      <c r="S373" s="5">
        <f t="shared" si="52"/>
        <v>0.76005119623679818</v>
      </c>
      <c r="T373" s="5">
        <f t="shared" si="49"/>
        <v>-0.2743694845011056</v>
      </c>
      <c r="U373" s="5">
        <f t="shared" si="50"/>
        <v>-0.14485577762147184</v>
      </c>
      <c r="V373" s="5">
        <f t="shared" si="51"/>
        <v>0.86514705768003886</v>
      </c>
    </row>
    <row r="374" spans="4:22" ht="14.4" x14ac:dyDescent="0.3">
      <c r="E374" s="6" t="s">
        <v>506</v>
      </c>
      <c r="G374" s="5">
        <f>'[1]B. 103 q caL Q3 2023'!BK191</f>
        <v>3536308</v>
      </c>
      <c r="J374" s="5">
        <f>'[2]B 103 to Q4 2023'!BK191</f>
        <v>4899999.9473220278</v>
      </c>
      <c r="L374" s="5">
        <f>Sheet3!J375</f>
        <v>0.7220448789931484</v>
      </c>
      <c r="M374" s="5">
        <f>Sheet3!J375</f>
        <v>0.7220448789931484</v>
      </c>
      <c r="N374" s="5">
        <f t="shared" si="48"/>
        <v>-0.32566798275082959</v>
      </c>
      <c r="O374" s="5">
        <f t="shared" si="46"/>
        <v>-0.1284538427947339</v>
      </c>
      <c r="P374" s="5">
        <f t="shared" si="47"/>
        <v>0.87945415462753451</v>
      </c>
      <c r="R374" s="5">
        <f>'B 103'!BL191</f>
        <v>0.80783317672837907</v>
      </c>
      <c r="S374" s="5">
        <f t="shared" si="52"/>
        <v>0.80783317672837907</v>
      </c>
      <c r="T374" s="5">
        <f t="shared" si="49"/>
        <v>-0.21339970622283477</v>
      </c>
      <c r="U374" s="5">
        <f t="shared" si="50"/>
        <v>-8.3885999343201012E-2</v>
      </c>
      <c r="V374" s="5">
        <f t="shared" si="51"/>
        <v>0.91953607783696123</v>
      </c>
    </row>
    <row r="375" spans="4:22" ht="14.4" x14ac:dyDescent="0.3">
      <c r="E375" s="6" t="s">
        <v>509</v>
      </c>
      <c r="G375" s="5">
        <f>'[1]B. 103 q caL Q3 2023'!BK192</f>
        <v>3998481</v>
      </c>
      <c r="J375" s="5">
        <f>'[2]B 103 to Q4 2023'!BK192</f>
        <v>4871571.9008473102</v>
      </c>
      <c r="L375" s="5">
        <f>Sheet3!J376</f>
        <v>0.82117461902055655</v>
      </c>
      <c r="M375" s="5">
        <f>Sheet3!J376</f>
        <v>0.82117461902055655</v>
      </c>
      <c r="N375" s="5">
        <f t="shared" si="48"/>
        <v>-0.19701950149892555</v>
      </c>
      <c r="O375" s="5">
        <f t="shared" si="46"/>
        <v>1.9463845717013206E-4</v>
      </c>
      <c r="P375" s="5">
        <f t="shared" si="47"/>
        <v>1.0001946574004636</v>
      </c>
      <c r="R375" s="5">
        <f>'B 103'!BL192</f>
        <v>0.92039103174744574</v>
      </c>
      <c r="S375" s="5">
        <f t="shared" si="52"/>
        <v>0.92039103174744574</v>
      </c>
      <c r="T375" s="5">
        <f t="shared" si="49"/>
        <v>-8.295666473253778E-2</v>
      </c>
      <c r="U375" s="5">
        <f t="shared" si="50"/>
        <v>4.6557042147095981E-2</v>
      </c>
      <c r="V375" s="5">
        <f t="shared" si="51"/>
        <v>1.0476578380166306</v>
      </c>
    </row>
    <row r="376" spans="4:22" ht="14.4" x14ac:dyDescent="0.3">
      <c r="D376" s="5">
        <f>D372+1</f>
        <v>1992</v>
      </c>
      <c r="E376" s="6" t="s">
        <v>508</v>
      </c>
      <c r="G376" s="5">
        <f>'[1]B. 103 q caL Q3 2023'!BK193</f>
        <v>3908353</v>
      </c>
      <c r="J376" s="5">
        <f>'[2]B 103 to Q4 2023'!BK193</f>
        <v>4670665.3874132326</v>
      </c>
      <c r="L376" s="5">
        <f>Sheet3!J377</f>
        <v>0.83806220064496273</v>
      </c>
      <c r="M376" s="5">
        <f>Sheet3!J377</f>
        <v>0.83806220064496273</v>
      </c>
      <c r="N376" s="5">
        <f t="shared" si="48"/>
        <v>-0.17666295614128075</v>
      </c>
      <c r="O376" s="5">
        <f t="shared" si="46"/>
        <v>2.0551183814814938E-2</v>
      </c>
      <c r="P376" s="5">
        <f t="shared" si="47"/>
        <v>1.0207638134921262</v>
      </c>
      <c r="R376" s="5">
        <f>'B 103'!BL193</f>
        <v>0.94519117837967181</v>
      </c>
      <c r="S376" s="5">
        <f t="shared" si="52"/>
        <v>0.94519117837967181</v>
      </c>
      <c r="T376" s="5">
        <f t="shared" si="49"/>
        <v>-5.6368066785650525E-2</v>
      </c>
      <c r="U376" s="5">
        <f t="shared" si="50"/>
        <v>7.3145640093983236E-2</v>
      </c>
      <c r="V376" s="5">
        <f t="shared" si="51"/>
        <v>1.0758872178204344</v>
      </c>
    </row>
    <row r="377" spans="4:22" ht="14.4" x14ac:dyDescent="0.3">
      <c r="E377" s="6" t="s">
        <v>507</v>
      </c>
      <c r="G377" s="5">
        <f>'[1]B. 103 q caL Q3 2023'!BK194</f>
        <v>3870341</v>
      </c>
      <c r="J377" s="5">
        <f>'[2]B 103 to Q4 2023'!BK194</f>
        <v>4633061.2404196328</v>
      </c>
      <c r="L377" s="5">
        <f>Sheet3!J378</f>
        <v>0.83672585669748889</v>
      </c>
      <c r="M377" s="5">
        <f>Sheet3!J378</f>
        <v>0.83672585669748889</v>
      </c>
      <c r="N377" s="5">
        <f t="shared" si="48"/>
        <v>-0.17825879296997105</v>
      </c>
      <c r="O377" s="5">
        <f t="shared" si="46"/>
        <v>1.8955346986124638E-2</v>
      </c>
      <c r="P377" s="5">
        <f t="shared" si="47"/>
        <v>1.0191361401011645</v>
      </c>
      <c r="R377" s="5">
        <f>'B 103'!BL194</f>
        <v>0.94685885929845492</v>
      </c>
      <c r="S377" s="5">
        <f t="shared" si="52"/>
        <v>0.94685885929845492</v>
      </c>
      <c r="T377" s="5">
        <f t="shared" si="49"/>
        <v>-5.4605236715152806E-2</v>
      </c>
      <c r="U377" s="5">
        <f t="shared" si="50"/>
        <v>7.4908470164480961E-2</v>
      </c>
      <c r="V377" s="5">
        <f t="shared" si="51"/>
        <v>1.0777854968405556</v>
      </c>
    </row>
    <row r="378" spans="4:22" ht="14.4" x14ac:dyDescent="0.3">
      <c r="E378" s="6" t="s">
        <v>506</v>
      </c>
      <c r="G378" s="5">
        <f>'[1]B. 103 q caL Q3 2023'!BK195</f>
        <v>3966349</v>
      </c>
      <c r="J378" s="5">
        <f>'[2]B 103 to Q4 2023'!BK195</f>
        <v>4594103.7538816445</v>
      </c>
      <c r="L378" s="5">
        <f>Sheet3!J379</f>
        <v>0.86490774557945427</v>
      </c>
      <c r="M378" s="5">
        <f>Sheet3!J379</f>
        <v>0.86490774557945427</v>
      </c>
      <c r="N378" s="5">
        <f t="shared" si="48"/>
        <v>-0.14513243024734243</v>
      </c>
      <c r="O378" s="5">
        <f t="shared" si="46"/>
        <v>5.2081709708753254E-2</v>
      </c>
      <c r="P378" s="5">
        <f t="shared" si="47"/>
        <v>1.0534618170550083</v>
      </c>
      <c r="R378" s="5">
        <f>'B 103'!BL195</f>
        <v>0.98208346805540137</v>
      </c>
      <c r="S378" s="5">
        <f t="shared" si="52"/>
        <v>0.98208346805540137</v>
      </c>
      <c r="T378" s="5">
        <f t="shared" si="49"/>
        <v>-1.8078976220041173E-2</v>
      </c>
      <c r="U378" s="5">
        <f t="shared" si="50"/>
        <v>0.11143473065959258</v>
      </c>
      <c r="V378" s="5">
        <f t="shared" si="51"/>
        <v>1.1178807782832918</v>
      </c>
    </row>
    <row r="379" spans="4:22" ht="14.4" x14ac:dyDescent="0.3">
      <c r="E379" s="6" t="s">
        <v>509</v>
      </c>
      <c r="G379" s="5">
        <f>'[1]B. 103 q caL Q3 2023'!BK196</f>
        <v>4361179</v>
      </c>
      <c r="J379" s="5">
        <f>'[2]B 103 to Q4 2023'!BK196</f>
        <v>4548924.2221199861</v>
      </c>
      <c r="L379" s="5">
        <f>Sheet3!J380</f>
        <v>0.96050274191227369</v>
      </c>
      <c r="M379" s="5">
        <f>Sheet3!J380</f>
        <v>0.96050274191227369</v>
      </c>
      <c r="N379" s="5">
        <f t="shared" si="48"/>
        <v>-4.0298442105790082E-2</v>
      </c>
      <c r="O379" s="5">
        <f t="shared" si="46"/>
        <v>0.1569156978503056</v>
      </c>
      <c r="P379" s="5">
        <f t="shared" si="47"/>
        <v>1.1698969849129051</v>
      </c>
      <c r="R379" s="5">
        <f>'B 103'!BL196</f>
        <v>1.0954042038278162</v>
      </c>
      <c r="S379" s="5">
        <f t="shared" si="52"/>
        <v>1.0954042038278162</v>
      </c>
      <c r="T379" s="5">
        <f t="shared" si="49"/>
        <v>9.1123431070377556E-2</v>
      </c>
      <c r="U379" s="5">
        <f t="shared" si="50"/>
        <v>0.22063713795001133</v>
      </c>
      <c r="V379" s="5">
        <f t="shared" si="51"/>
        <v>1.2468709063339516</v>
      </c>
    </row>
    <row r="380" spans="4:22" ht="14.4" x14ac:dyDescent="0.3">
      <c r="D380" s="5">
        <f>D376+1</f>
        <v>1993</v>
      </c>
      <c r="E380" s="6" t="s">
        <v>508</v>
      </c>
      <c r="G380" s="5">
        <f>'[1]B. 103 q caL Q3 2023'!BK197</f>
        <v>4481787</v>
      </c>
      <c r="J380" s="5">
        <f>'[2]B 103 to Q4 2023'!BK197</f>
        <v>4595719.713962771</v>
      </c>
      <c r="L380" s="5">
        <f>Sheet3!J381</f>
        <v>0.97778157361460538</v>
      </c>
      <c r="M380" s="5">
        <f>Sheet3!J381</f>
        <v>0.97778157361460538</v>
      </c>
      <c r="N380" s="5">
        <f t="shared" si="48"/>
        <v>-2.2468973753747536E-2</v>
      </c>
      <c r="O380" s="5">
        <f t="shared" si="46"/>
        <v>0.17474516620234815</v>
      </c>
      <c r="P380" s="5">
        <f t="shared" si="47"/>
        <v>1.1909426854916771</v>
      </c>
      <c r="R380" s="5">
        <f>'B 103'!BL197</f>
        <v>1.1148210150263764</v>
      </c>
      <c r="S380" s="5">
        <f t="shared" si="52"/>
        <v>1.1148210150263764</v>
      </c>
      <c r="T380" s="5">
        <f t="shared" si="49"/>
        <v>0.10869386738660194</v>
      </c>
      <c r="U380" s="5">
        <f t="shared" si="50"/>
        <v>0.23820757426623571</v>
      </c>
      <c r="V380" s="5">
        <f t="shared" si="51"/>
        <v>1.2689725715390539</v>
      </c>
    </row>
    <row r="381" spans="4:22" ht="14.4" x14ac:dyDescent="0.3">
      <c r="E381" s="6" t="s">
        <v>507</v>
      </c>
      <c r="G381" s="5">
        <f>'[1]B. 103 q caL Q3 2023'!BK198</f>
        <v>4502439</v>
      </c>
      <c r="J381" s="5">
        <f>'[2]B 103 to Q4 2023'!BK198</f>
        <v>4635083.0914221974</v>
      </c>
      <c r="L381" s="5">
        <f>Sheet3!J382</f>
        <v>0.97414112917027962</v>
      </c>
      <c r="M381" s="5">
        <f>Sheet3!J382</f>
        <v>0.97414112917027962</v>
      </c>
      <c r="N381" s="5">
        <f t="shared" si="48"/>
        <v>-2.6199089357356296E-2</v>
      </c>
      <c r="O381" s="5">
        <f t="shared" si="46"/>
        <v>0.17101505059873939</v>
      </c>
      <c r="P381" s="5">
        <f t="shared" si="47"/>
        <v>1.1865086065522663</v>
      </c>
      <c r="R381" s="5">
        <f>'B 103'!BL198</f>
        <v>1.1117788284478392</v>
      </c>
      <c r="S381" s="5">
        <f t="shared" si="52"/>
        <v>1.1117788284478392</v>
      </c>
      <c r="T381" s="5">
        <f t="shared" si="49"/>
        <v>0.10596128076538099</v>
      </c>
      <c r="U381" s="5">
        <f t="shared" si="50"/>
        <v>0.23547498764501473</v>
      </c>
      <c r="V381" s="5">
        <f t="shared" si="51"/>
        <v>1.2655097274828027</v>
      </c>
    </row>
    <row r="382" spans="4:22" ht="14.4" x14ac:dyDescent="0.3">
      <c r="E382" s="6" t="s">
        <v>506</v>
      </c>
      <c r="G382" s="5">
        <f>'[1]B. 103 q caL Q3 2023'!BK199</f>
        <v>4628385</v>
      </c>
      <c r="J382" s="5">
        <f>'[2]B 103 to Q4 2023'!BK199</f>
        <v>4721903.4817485427</v>
      </c>
      <c r="L382" s="5">
        <f>Sheet3!J383</f>
        <v>0.98396398680837538</v>
      </c>
      <c r="M382" s="5">
        <f>Sheet3!J383</f>
        <v>0.98396398680837538</v>
      </c>
      <c r="N382" s="5">
        <f t="shared" si="48"/>
        <v>-1.6165981371611265E-2</v>
      </c>
      <c r="O382" s="5">
        <f t="shared" si="46"/>
        <v>0.18104815858448442</v>
      </c>
      <c r="P382" s="5">
        <f t="shared" si="47"/>
        <v>1.1984728946615932</v>
      </c>
      <c r="R382" s="5">
        <f>'B 103'!BL199</f>
        <v>1.1216889502742207</v>
      </c>
      <c r="S382" s="5">
        <f t="shared" si="52"/>
        <v>1.1216889502742207</v>
      </c>
      <c r="T382" s="5">
        <f t="shared" si="49"/>
        <v>0.11483554074615182</v>
      </c>
      <c r="U382" s="5">
        <f t="shared" si="50"/>
        <v>0.24434924762578558</v>
      </c>
      <c r="V382" s="5">
        <f t="shared" si="51"/>
        <v>1.2767901685659762</v>
      </c>
    </row>
    <row r="383" spans="4:22" ht="14.4" x14ac:dyDescent="0.3">
      <c r="E383" s="6" t="s">
        <v>509</v>
      </c>
      <c r="G383" s="5">
        <f>'[1]B. 103 q caL Q3 2023'!BK200</f>
        <v>4842338</v>
      </c>
      <c r="J383" s="5">
        <f>'[2]B 103 to Q4 2023'!BK200</f>
        <v>4948469.3833932448</v>
      </c>
      <c r="L383" s="5">
        <f>Sheet3!J384</f>
        <v>0.98319936611187808</v>
      </c>
      <c r="M383" s="5">
        <f>Sheet3!J384</f>
        <v>0.98319936611187808</v>
      </c>
      <c r="N383" s="5">
        <f t="shared" si="48"/>
        <v>-1.6943365449927791E-2</v>
      </c>
      <c r="O383" s="5">
        <f t="shared" si="46"/>
        <v>0.18027077450616791</v>
      </c>
      <c r="P383" s="5">
        <f t="shared" si="47"/>
        <v>1.1975415829553369</v>
      </c>
      <c r="R383" s="5">
        <f>'B 103'!BL200</f>
        <v>1.1174382410996886</v>
      </c>
      <c r="S383" s="5">
        <f t="shared" si="52"/>
        <v>1.1174382410996886</v>
      </c>
      <c r="T383" s="5">
        <f t="shared" si="49"/>
        <v>0.11103878074322947</v>
      </c>
      <c r="U383" s="5">
        <f t="shared" si="50"/>
        <v>0.24055248762286324</v>
      </c>
      <c r="V383" s="5">
        <f t="shared" si="51"/>
        <v>1.2719516937979498</v>
      </c>
    </row>
    <row r="384" spans="4:22" ht="14.4" x14ac:dyDescent="0.3">
      <c r="D384" s="5">
        <f>D380+1</f>
        <v>1994</v>
      </c>
      <c r="E384" s="6" t="s">
        <v>508</v>
      </c>
      <c r="G384" s="5">
        <f>'[1]B. 103 q caL Q3 2023'!BK201</f>
        <v>4630536</v>
      </c>
      <c r="J384" s="5">
        <f>'[2]B 103 to Q4 2023'!BK201</f>
        <v>4937188.960654797</v>
      </c>
      <c r="L384" s="5">
        <f>Sheet3!J385</f>
        <v>0.94360238865435875</v>
      </c>
      <c r="M384" s="5">
        <f>Sheet3!J385</f>
        <v>0.94360238865435875</v>
      </c>
      <c r="N384" s="5">
        <f t="shared" si="48"/>
        <v>-5.8050400024989068E-2</v>
      </c>
      <c r="O384" s="5">
        <f t="shared" si="46"/>
        <v>0.13916373993110662</v>
      </c>
      <c r="P384" s="5">
        <f t="shared" si="47"/>
        <v>1.1493122729098615</v>
      </c>
      <c r="R384" s="5">
        <f>'B 103'!BL201</f>
        <v>1.0748573540776747</v>
      </c>
      <c r="S384" s="5">
        <f t="shared" si="52"/>
        <v>1.0748573540776747</v>
      </c>
      <c r="T384" s="5">
        <f t="shared" si="49"/>
        <v>7.2187958893781323E-2</v>
      </c>
      <c r="U384" s="5">
        <f t="shared" si="50"/>
        <v>0.20170166577341508</v>
      </c>
      <c r="V384" s="5">
        <f t="shared" si="51"/>
        <v>1.2234829468202473</v>
      </c>
    </row>
    <row r="385" spans="4:22" ht="14.4" x14ac:dyDescent="0.3">
      <c r="E385" s="6" t="s">
        <v>507</v>
      </c>
      <c r="G385" s="5">
        <f>'[1]B. 103 q caL Q3 2023'!BK202</f>
        <v>4541826</v>
      </c>
      <c r="J385" s="5">
        <f>'[2]B 103 to Q4 2023'!BK202</f>
        <v>5028512.7580850683</v>
      </c>
      <c r="L385" s="5">
        <f>Sheet3!J386</f>
        <v>0.90943143144996663</v>
      </c>
      <c r="M385" s="5">
        <f>Sheet3!J386</f>
        <v>0.90943143144996663</v>
      </c>
      <c r="N385" s="5">
        <f t="shared" si="48"/>
        <v>-9.4935675344911707E-2</v>
      </c>
      <c r="O385" s="5">
        <f t="shared" si="46"/>
        <v>0.10227846461118398</v>
      </c>
      <c r="P385" s="5">
        <f t="shared" si="47"/>
        <v>1.1076918817744685</v>
      </c>
      <c r="R385" s="5">
        <f>'B 103'!BL202</f>
        <v>1.0354852237086452</v>
      </c>
      <c r="S385" s="5">
        <f t="shared" si="52"/>
        <v>1.0354852237086452</v>
      </c>
      <c r="T385" s="5">
        <f t="shared" si="49"/>
        <v>3.4870132035266559E-2</v>
      </c>
      <c r="U385" s="5">
        <f t="shared" si="50"/>
        <v>0.16438383891490033</v>
      </c>
      <c r="V385" s="5">
        <f t="shared" si="51"/>
        <v>1.1786666464025735</v>
      </c>
    </row>
    <row r="386" spans="4:22" ht="14.4" x14ac:dyDescent="0.3">
      <c r="E386" s="6" t="s">
        <v>506</v>
      </c>
      <c r="G386" s="5">
        <f>'[1]B. 103 q caL Q3 2023'!BK203</f>
        <v>4800739</v>
      </c>
      <c r="J386" s="5">
        <f>'[2]B 103 to Q4 2023'!BK203</f>
        <v>5184536.030133768</v>
      </c>
      <c r="L386" s="5">
        <f>Sheet3!J387</f>
        <v>0.9323056772848507</v>
      </c>
      <c r="M386" s="5">
        <f>Sheet3!J387</f>
        <v>0.9323056772848507</v>
      </c>
      <c r="N386" s="5">
        <f t="shared" si="48"/>
        <v>-7.0094538150834454E-2</v>
      </c>
      <c r="O386" s="5">
        <f t="shared" si="46"/>
        <v>0.12711960180526122</v>
      </c>
      <c r="P386" s="5">
        <f t="shared" si="47"/>
        <v>1.1355528238276997</v>
      </c>
      <c r="R386" s="5">
        <f>'B 103'!BL203</f>
        <v>1.0599021567730147</v>
      </c>
      <c r="S386" s="5">
        <f t="shared" si="52"/>
        <v>1.0599021567730147</v>
      </c>
      <c r="T386" s="5">
        <f t="shared" si="49"/>
        <v>5.8176598932495237E-2</v>
      </c>
      <c r="U386" s="5">
        <f t="shared" si="50"/>
        <v>0.187690305812129</v>
      </c>
      <c r="V386" s="5">
        <f t="shared" si="51"/>
        <v>1.2064598238921966</v>
      </c>
    </row>
    <row r="387" spans="4:22" ht="14.4" x14ac:dyDescent="0.3">
      <c r="E387" s="6" t="s">
        <v>509</v>
      </c>
      <c r="G387" s="5">
        <f>'[1]B. 103 q caL Q3 2023'!BK204</f>
        <v>4796829</v>
      </c>
      <c r="J387" s="5">
        <f>'[2]B 103 to Q4 2023'!BK204</f>
        <v>5336308.4526419211</v>
      </c>
      <c r="L387" s="5">
        <f>Sheet3!J388</f>
        <v>0.90541440842256382</v>
      </c>
      <c r="M387" s="5">
        <f>Sheet3!J388</f>
        <v>0.90541440842256382</v>
      </c>
      <c r="N387" s="5">
        <f t="shared" si="48"/>
        <v>-9.9362530231749874E-2</v>
      </c>
      <c r="O387" s="5">
        <f t="shared" si="46"/>
        <v>9.7851609724345812E-2</v>
      </c>
      <c r="P387" s="5">
        <f t="shared" si="47"/>
        <v>1.102799128299629</v>
      </c>
      <c r="R387" s="5">
        <f>'B 103'!BL204</f>
        <v>1.0285641946451114</v>
      </c>
      <c r="S387" s="5">
        <f t="shared" si="52"/>
        <v>1.0285641946451114</v>
      </c>
      <c r="T387" s="5">
        <f t="shared" si="49"/>
        <v>2.8163843958045297E-2</v>
      </c>
      <c r="U387" s="5">
        <f t="shared" si="50"/>
        <v>0.15767755083767906</v>
      </c>
      <c r="V387" s="5">
        <f t="shared" si="51"/>
        <v>1.1707886140278059</v>
      </c>
    </row>
    <row r="388" spans="4:22" ht="14.4" x14ac:dyDescent="0.3">
      <c r="D388" s="5">
        <f>D384+1</f>
        <v>1995</v>
      </c>
      <c r="E388" s="6" t="s">
        <v>508</v>
      </c>
      <c r="G388" s="5">
        <f>'[1]B. 103 q caL Q3 2023'!BK205</f>
        <v>5167983</v>
      </c>
      <c r="J388" s="5">
        <f>'[2]B 103 to Q4 2023'!BK205</f>
        <v>5484476.6140638739</v>
      </c>
      <c r="L388" s="5">
        <f>Sheet3!J389</f>
        <v>0.94871153390994012</v>
      </c>
      <c r="M388" s="5">
        <f>Sheet3!J389</f>
        <v>0.94871153390994012</v>
      </c>
      <c r="N388" s="5">
        <f t="shared" si="48"/>
        <v>-5.2650495062668834E-2</v>
      </c>
      <c r="O388" s="5">
        <f t="shared" si="46"/>
        <v>0.14456364489342685</v>
      </c>
      <c r="P388" s="5">
        <f t="shared" si="47"/>
        <v>1.1555352365404357</v>
      </c>
      <c r="R388" s="5">
        <f>'B 103'!BL205</f>
        <v>1.0782702848467316</v>
      </c>
      <c r="S388" s="5">
        <f t="shared" si="52"/>
        <v>1.0782702848467316</v>
      </c>
      <c r="T388" s="5">
        <f t="shared" si="49"/>
        <v>7.5358169117971385E-2</v>
      </c>
      <c r="U388" s="5">
        <f t="shared" si="50"/>
        <v>0.20487187599760515</v>
      </c>
      <c r="V388" s="5">
        <f t="shared" si="51"/>
        <v>1.2273677996137626</v>
      </c>
    </row>
    <row r="389" spans="4:22" ht="14.4" x14ac:dyDescent="0.3">
      <c r="E389" s="6" t="s">
        <v>507</v>
      </c>
      <c r="G389" s="5">
        <f>'[1]B. 103 q caL Q3 2023'!BK206</f>
        <v>5594356</v>
      </c>
      <c r="J389" s="5">
        <f>'[2]B 103 to Q4 2023'!BK206</f>
        <v>5674856.3464901708</v>
      </c>
      <c r="L389" s="5">
        <f>Sheet3!J390</f>
        <v>0.99264078597413852</v>
      </c>
      <c r="M389" s="5">
        <f>Sheet3!J390</f>
        <v>0.99264078597413852</v>
      </c>
      <c r="N389" s="5">
        <f t="shared" si="48"/>
        <v>-7.3864266325314523E-3</v>
      </c>
      <c r="O389" s="5">
        <f t="shared" si="46"/>
        <v>0.18982771332356424</v>
      </c>
      <c r="P389" s="5">
        <f t="shared" si="47"/>
        <v>1.209041278008955</v>
      </c>
      <c r="R389" s="5">
        <f>'B 103'!BL206</f>
        <v>1.1254039679810475</v>
      </c>
      <c r="S389" s="5">
        <f t="shared" si="52"/>
        <v>1.1254039679810475</v>
      </c>
      <c r="T389" s="5">
        <f t="shared" si="49"/>
        <v>0.11814205385145798</v>
      </c>
      <c r="U389" s="5">
        <f t="shared" si="50"/>
        <v>0.24765576073109175</v>
      </c>
      <c r="V389" s="5">
        <f t="shared" si="51"/>
        <v>1.2810188792820489</v>
      </c>
    </row>
    <row r="390" spans="4:22" ht="14.4" x14ac:dyDescent="0.3">
      <c r="E390" s="6" t="s">
        <v>506</v>
      </c>
      <c r="G390" s="5">
        <f>'[1]B. 103 q caL Q3 2023'!BK207</f>
        <v>6024123</v>
      </c>
      <c r="J390" s="5">
        <f>'[2]B 103 to Q4 2023'!BK207</f>
        <v>5845008.7021550471</v>
      </c>
      <c r="L390" s="5">
        <f>Sheet3!J391</f>
        <v>1.037572536409437</v>
      </c>
      <c r="M390" s="5">
        <f>Sheet3!J391</f>
        <v>1.037572536409437</v>
      </c>
      <c r="N390" s="5">
        <f t="shared" si="48"/>
        <v>3.6883885290309337E-2</v>
      </c>
      <c r="O390" s="5">
        <f t="shared" si="46"/>
        <v>0.23409802524640502</v>
      </c>
      <c r="P390" s="5">
        <f t="shared" si="47"/>
        <v>1.2637683673418409</v>
      </c>
      <c r="R390" s="5">
        <f>'B 103'!BL207</f>
        <v>1.175359482753765</v>
      </c>
      <c r="S390" s="5">
        <f t="shared" si="52"/>
        <v>1.175359482753765</v>
      </c>
      <c r="T390" s="5">
        <f t="shared" si="49"/>
        <v>0.16157404357433833</v>
      </c>
      <c r="U390" s="5">
        <f t="shared" si="50"/>
        <v>0.29108775045397206</v>
      </c>
      <c r="V390" s="5">
        <f t="shared" si="51"/>
        <v>1.3378819785502241</v>
      </c>
    </row>
    <row r="391" spans="4:22" ht="14.4" x14ac:dyDescent="0.3">
      <c r="E391" s="6" t="s">
        <v>509</v>
      </c>
      <c r="G391" s="5">
        <f>'[1]B. 103 q caL Q3 2023'!BK208</f>
        <v>6406754</v>
      </c>
      <c r="J391" s="5">
        <f>'[2]B 103 to Q4 2023'!BK208</f>
        <v>5992583.5534959165</v>
      </c>
      <c r="L391" s="5">
        <f>Sheet3!J392</f>
        <v>1.076324809383868</v>
      </c>
      <c r="M391" s="5">
        <f>Sheet3!J392</f>
        <v>1.076324809383868</v>
      </c>
      <c r="N391" s="5">
        <f t="shared" si="48"/>
        <v>7.3552283643905259E-2</v>
      </c>
      <c r="O391" s="5">
        <f t="shared" ref="O391:O454" si="53">N391-$N$508</f>
        <v>0.27076642360000092</v>
      </c>
      <c r="P391" s="5">
        <f t="shared" ref="P391:P454" si="54">EXP(O391)</f>
        <v>1.3109688232416838</v>
      </c>
      <c r="R391" s="5">
        <f>'B 103'!BL208</f>
        <v>1.2165199946578551</v>
      </c>
      <c r="S391" s="5">
        <f t="shared" si="52"/>
        <v>1.2165199946578551</v>
      </c>
      <c r="T391" s="5">
        <f t="shared" si="49"/>
        <v>0.19599431932326403</v>
      </c>
      <c r="U391" s="5">
        <f t="shared" si="50"/>
        <v>0.32550802620289776</v>
      </c>
      <c r="V391" s="5">
        <f t="shared" si="51"/>
        <v>1.3847339484474377</v>
      </c>
    </row>
    <row r="392" spans="4:22" ht="14.4" x14ac:dyDescent="0.3">
      <c r="D392" s="5">
        <f>D388+1</f>
        <v>1996</v>
      </c>
      <c r="E392" s="6" t="s">
        <v>508</v>
      </c>
      <c r="G392" s="5">
        <f>'[1]B. 103 q caL Q3 2023'!BK209</f>
        <v>5639363</v>
      </c>
      <c r="J392" s="5">
        <f>'[2]B 103 to Q4 2023'!BK209</f>
        <v>6107764.4071511924</v>
      </c>
      <c r="L392" s="5">
        <f>Sheet3!J393</f>
        <v>1.1016556472255159</v>
      </c>
      <c r="M392" s="5">
        <f>Sheet3!J393</f>
        <v>1.1016556472255159</v>
      </c>
      <c r="N392" s="5">
        <f t="shared" ref="N392:N455" si="55">LN(M392)</f>
        <v>9.6814182067071944E-2</v>
      </c>
      <c r="O392" s="5">
        <f t="shared" si="53"/>
        <v>0.29402832202316764</v>
      </c>
      <c r="P392" s="5">
        <f t="shared" si="54"/>
        <v>1.3418219062399293</v>
      </c>
      <c r="R392" s="5">
        <f>'B 103'!BL209</f>
        <v>1.2457725257956895</v>
      </c>
      <c r="S392" s="5">
        <f t="shared" si="52"/>
        <v>1.2457725257956895</v>
      </c>
      <c r="T392" s="5">
        <f t="shared" ref="T392:T455" si="56">LN(S392)</f>
        <v>0.21975584013164257</v>
      </c>
      <c r="U392" s="5">
        <f t="shared" ref="U392:U455" si="57">T392-$T$508</f>
        <v>0.34926954701127633</v>
      </c>
      <c r="V392" s="5">
        <f t="shared" ref="V392:V455" si="58">EXP(U392)</f>
        <v>1.4180313649489789</v>
      </c>
    </row>
    <row r="393" spans="4:22" ht="14.4" x14ac:dyDescent="0.3">
      <c r="E393" s="6" t="s">
        <v>507</v>
      </c>
      <c r="G393" s="5">
        <f>'[1]B. 103 q caL Q3 2023'!BK210</f>
        <v>5999228</v>
      </c>
      <c r="J393" s="5">
        <f>'[2]B 103 to Q4 2023'!BK210</f>
        <v>6215450.629041587</v>
      </c>
      <c r="L393" s="5">
        <f>Sheet3!J394</f>
        <v>1.1332429962109858</v>
      </c>
      <c r="M393" s="5">
        <f>Sheet3!J394</f>
        <v>1.1332429962109858</v>
      </c>
      <c r="N393" s="5">
        <f t="shared" si="55"/>
        <v>0.1250834305514561</v>
      </c>
      <c r="O393" s="5">
        <f t="shared" si="53"/>
        <v>0.32229757050755181</v>
      </c>
      <c r="P393" s="5">
        <f t="shared" si="54"/>
        <v>1.3802954500696127</v>
      </c>
      <c r="R393" s="5">
        <f>'B 103'!BL210</f>
        <v>1.2822276087900499</v>
      </c>
      <c r="S393" s="5">
        <f t="shared" si="52"/>
        <v>1.2822276087900499</v>
      </c>
      <c r="T393" s="5">
        <f t="shared" si="56"/>
        <v>0.24859888469768734</v>
      </c>
      <c r="U393" s="5">
        <f t="shared" si="57"/>
        <v>0.37811259157732113</v>
      </c>
      <c r="V393" s="5">
        <f t="shared" si="58"/>
        <v>1.4595272641018384</v>
      </c>
    </row>
    <row r="394" spans="4:22" ht="14.4" x14ac:dyDescent="0.3">
      <c r="E394" s="6" t="s">
        <v>506</v>
      </c>
      <c r="G394" s="5">
        <f>'[1]B. 103 q caL Q3 2023'!BK211</f>
        <v>6100937</v>
      </c>
      <c r="J394" s="5">
        <f>'[2]B 103 to Q4 2023'!BK211</f>
        <v>6279718.9081785372</v>
      </c>
      <c r="L394" s="5">
        <f>Sheet3!J395</f>
        <v>1.1302438574600819</v>
      </c>
      <c r="M394" s="5">
        <f>Sheet3!J395</f>
        <v>1.1302438574600819</v>
      </c>
      <c r="N394" s="5">
        <f t="shared" si="55"/>
        <v>0.12243341250413733</v>
      </c>
      <c r="O394" s="5">
        <f t="shared" si="53"/>
        <v>0.31964755246023302</v>
      </c>
      <c r="P394" s="5">
        <f t="shared" si="54"/>
        <v>1.3766424845663259</v>
      </c>
      <c r="R394" s="5">
        <f>'B 103'!BL211</f>
        <v>1.2797600469231554</v>
      </c>
      <c r="S394" s="5">
        <f t="shared" si="52"/>
        <v>1.2797600469231554</v>
      </c>
      <c r="T394" s="5">
        <f t="shared" si="56"/>
        <v>0.24667259701679248</v>
      </c>
      <c r="U394" s="5">
        <f t="shared" si="57"/>
        <v>0.37618630389642627</v>
      </c>
      <c r="V394" s="5">
        <f t="shared" si="58"/>
        <v>1.4567185008246313</v>
      </c>
    </row>
    <row r="395" spans="4:22" ht="14.4" x14ac:dyDescent="0.3">
      <c r="E395" s="6" t="s">
        <v>509</v>
      </c>
      <c r="G395" s="5">
        <f>'[1]B. 103 q caL Q3 2023'!BK212</f>
        <v>7403979</v>
      </c>
      <c r="J395" s="5">
        <f>'[2]B 103 to Q4 2023'!BK212</f>
        <v>6626890.7277139248</v>
      </c>
      <c r="L395" s="5">
        <f>Sheet3!J396</f>
        <v>1.1161264380713689</v>
      </c>
      <c r="M395" s="5">
        <f>Sheet3!J396</f>
        <v>1.1161264380713689</v>
      </c>
      <c r="N395" s="5">
        <f t="shared" si="55"/>
        <v>0.10986415330451434</v>
      </c>
      <c r="O395" s="5">
        <f t="shared" si="53"/>
        <v>0.30707829326061004</v>
      </c>
      <c r="P395" s="5">
        <f t="shared" si="54"/>
        <v>1.3594473994750282</v>
      </c>
      <c r="R395" s="5">
        <f>'B 103'!BL212</f>
        <v>1.2572770313955219</v>
      </c>
      <c r="S395" s="5">
        <f t="shared" si="52"/>
        <v>1.2572770313955219</v>
      </c>
      <c r="T395" s="5">
        <f t="shared" si="56"/>
        <v>0.22894829625282276</v>
      </c>
      <c r="U395" s="5">
        <f t="shared" si="57"/>
        <v>0.35846200313245652</v>
      </c>
      <c r="V395" s="5">
        <f t="shared" si="58"/>
        <v>1.4311266527651663</v>
      </c>
    </row>
    <row r="396" spans="4:22" ht="14.4" x14ac:dyDescent="0.3">
      <c r="D396" s="5">
        <f>D392+1</f>
        <v>1997</v>
      </c>
      <c r="E396" s="6" t="s">
        <v>508</v>
      </c>
      <c r="G396" s="5">
        <f>'[1]B. 103 q caL Q3 2023'!BK213</f>
        <v>7436270</v>
      </c>
      <c r="J396" s="5">
        <f>'[2]B 103 to Q4 2023'!BK213</f>
        <v>6854287.0371232387</v>
      </c>
      <c r="L396" s="5">
        <f>Sheet3!J397</f>
        <v>1.0863315274911169</v>
      </c>
      <c r="M396" s="5">
        <f>Sheet3!J397</f>
        <v>1.0863315274911169</v>
      </c>
      <c r="N396" s="5">
        <f t="shared" si="55"/>
        <v>8.2806448858026058E-2</v>
      </c>
      <c r="O396" s="5">
        <f t="shared" si="53"/>
        <v>0.28002058881412173</v>
      </c>
      <c r="P396" s="5">
        <f t="shared" si="54"/>
        <v>1.3231570542916409</v>
      </c>
      <c r="R396" s="5">
        <f>'B 103'!BL213</f>
        <v>1.2228382365282637</v>
      </c>
      <c r="S396" s="5">
        <f t="shared" si="52"/>
        <v>1.2228382365282637</v>
      </c>
      <c r="T396" s="5">
        <f t="shared" si="56"/>
        <v>0.20117458019585638</v>
      </c>
      <c r="U396" s="5">
        <f t="shared" si="57"/>
        <v>0.33068828707549014</v>
      </c>
      <c r="V396" s="5">
        <f t="shared" si="58"/>
        <v>1.3919258434026189</v>
      </c>
    </row>
    <row r="397" spans="4:22" ht="14.4" x14ac:dyDescent="0.3">
      <c r="E397" s="6" t="s">
        <v>507</v>
      </c>
      <c r="G397" s="5">
        <f>'[1]B. 103 q caL Q3 2023'!BK214</f>
        <v>8571846</v>
      </c>
      <c r="J397" s="5">
        <f>'[2]B 103 to Q4 2023'!BK214</f>
        <v>7175759.2929080734</v>
      </c>
      <c r="L397" s="5">
        <f>Sheet3!J398</f>
        <v>1.19733991998185</v>
      </c>
      <c r="M397" s="5">
        <f>Sheet3!J398</f>
        <v>1.19733991998185</v>
      </c>
      <c r="N397" s="5">
        <f t="shared" si="55"/>
        <v>0.18010236285513953</v>
      </c>
      <c r="O397" s="5">
        <f t="shared" si="53"/>
        <v>0.37731650281123519</v>
      </c>
      <c r="P397" s="5">
        <f t="shared" si="54"/>
        <v>1.4583658132134329</v>
      </c>
      <c r="R397" s="5">
        <f>'B 103'!BL214</f>
        <v>1.34468219016542</v>
      </c>
      <c r="S397" s="5">
        <f t="shared" si="52"/>
        <v>1.34468219016542</v>
      </c>
      <c r="T397" s="5">
        <f t="shared" si="56"/>
        <v>0.29615769529312341</v>
      </c>
      <c r="U397" s="5">
        <f t="shared" si="57"/>
        <v>0.42567140217275717</v>
      </c>
      <c r="V397" s="5">
        <f t="shared" si="58"/>
        <v>1.5306177348267944</v>
      </c>
    </row>
    <row r="398" spans="4:22" ht="14.4" x14ac:dyDescent="0.3">
      <c r="E398" s="6" t="s">
        <v>506</v>
      </c>
      <c r="G398" s="5">
        <f>'[1]B. 103 q caL Q3 2023'!BK215</f>
        <v>9281345</v>
      </c>
      <c r="J398" s="5">
        <f>'[2]B 103 to Q4 2023'!BK215</f>
        <v>7515907.4298787089</v>
      </c>
      <c r="L398" s="5">
        <f>Sheet3!J399</f>
        <v>1.2389713880311719</v>
      </c>
      <c r="M398" s="5">
        <f>Sheet3!J399</f>
        <v>1.2389713880311719</v>
      </c>
      <c r="N398" s="5">
        <f t="shared" si="55"/>
        <v>0.21428150958873396</v>
      </c>
      <c r="O398" s="5">
        <f t="shared" si="53"/>
        <v>0.41149564954482964</v>
      </c>
      <c r="P398" s="5">
        <f t="shared" si="54"/>
        <v>1.5090731426390975</v>
      </c>
      <c r="R398" s="5">
        <f>'B 103'!BL215</f>
        <v>1.3878539691546454</v>
      </c>
      <c r="S398" s="5">
        <f t="shared" si="52"/>
        <v>1.3878539691546454</v>
      </c>
      <c r="T398" s="5">
        <f t="shared" si="56"/>
        <v>0.32775864700693791</v>
      </c>
      <c r="U398" s="5">
        <f t="shared" si="57"/>
        <v>0.45727235388657167</v>
      </c>
      <c r="V398" s="5">
        <f t="shared" si="58"/>
        <v>1.5797590791892138</v>
      </c>
    </row>
    <row r="399" spans="4:22" ht="14.4" x14ac:dyDescent="0.3">
      <c r="E399" s="6" t="s">
        <v>509</v>
      </c>
      <c r="G399" s="5">
        <f>'[1]B. 103 q caL Q3 2023'!BK216</f>
        <v>9424130</v>
      </c>
      <c r="J399" s="5">
        <f>'[2]B 103 to Q4 2023'!BK216</f>
        <v>7801831.6284968965</v>
      </c>
      <c r="L399" s="5">
        <f>Sheet3!J400</f>
        <v>1.2092825045852089</v>
      </c>
      <c r="M399" s="5">
        <f>Sheet3!J400</f>
        <v>1.2092825045852089</v>
      </c>
      <c r="N399" s="5">
        <f t="shared" si="55"/>
        <v>0.19002721231438605</v>
      </c>
      <c r="O399" s="5">
        <f t="shared" si="53"/>
        <v>0.38724135227048173</v>
      </c>
      <c r="P399" s="5">
        <f t="shared" si="54"/>
        <v>1.4729119390180514</v>
      </c>
      <c r="R399" s="5">
        <f>'B 103'!BL216</f>
        <v>1.3505695917741385</v>
      </c>
      <c r="S399" s="5">
        <f t="shared" si="52"/>
        <v>1.3505695917741385</v>
      </c>
      <c r="T399" s="5">
        <f t="shared" si="56"/>
        <v>0.30052642329988893</v>
      </c>
      <c r="U399" s="5">
        <f t="shared" si="57"/>
        <v>0.43004013017952269</v>
      </c>
      <c r="V399" s="5">
        <f t="shared" si="58"/>
        <v>1.5373192152065145</v>
      </c>
    </row>
    <row r="400" spans="4:22" ht="14.4" x14ac:dyDescent="0.3">
      <c r="D400" s="5">
        <f>D396+1</f>
        <v>1998</v>
      </c>
      <c r="E400" s="6" t="s">
        <v>508</v>
      </c>
      <c r="G400" s="5">
        <f>'[1]B. 103 q caL Q3 2023'!BK217</f>
        <v>10762950</v>
      </c>
      <c r="J400" s="5">
        <f>'[2]B 103 to Q4 2023'!BK217</f>
        <v>8128595.2772446042</v>
      </c>
      <c r="L400" s="5">
        <f>Sheet3!J401</f>
        <v>1.326918556265396</v>
      </c>
      <c r="M400" s="5">
        <f>Sheet3!J401</f>
        <v>1.326918556265396</v>
      </c>
      <c r="N400" s="5">
        <f t="shared" si="55"/>
        <v>0.28285937913757342</v>
      </c>
      <c r="O400" s="5">
        <f t="shared" si="53"/>
        <v>0.48007351909366913</v>
      </c>
      <c r="P400" s="5">
        <f t="shared" si="54"/>
        <v>1.6161932188858388</v>
      </c>
      <c r="R400" s="5">
        <f>'B 103'!BL217</f>
        <v>1.4784311809256665</v>
      </c>
      <c r="S400" s="5">
        <f t="shared" si="52"/>
        <v>1.4784311809256665</v>
      </c>
      <c r="T400" s="5">
        <f t="shared" si="56"/>
        <v>0.39098151267696335</v>
      </c>
      <c r="U400" s="5">
        <f t="shared" si="57"/>
        <v>0.52049521955659706</v>
      </c>
      <c r="V400" s="5">
        <f t="shared" si="58"/>
        <v>1.6828608289720617</v>
      </c>
    </row>
    <row r="401" spans="4:22" ht="14.4" x14ac:dyDescent="0.3">
      <c r="E401" s="6" t="s">
        <v>507</v>
      </c>
      <c r="G401" s="5">
        <f>'[1]B. 103 q caL Q3 2023'!BK218</f>
        <v>10953151</v>
      </c>
      <c r="J401" s="5">
        <f>'[2]B 103 to Q4 2023'!BK218</f>
        <v>8285470.8410706474</v>
      </c>
      <c r="L401" s="5">
        <f>Sheet3!J402</f>
        <v>1.324817838704472</v>
      </c>
      <c r="M401" s="5">
        <f>Sheet3!J402</f>
        <v>1.324817838704472</v>
      </c>
      <c r="N401" s="5">
        <f t="shared" si="55"/>
        <v>0.28127496976387339</v>
      </c>
      <c r="O401" s="5">
        <f t="shared" si="53"/>
        <v>0.47848910971996905</v>
      </c>
      <c r="P401" s="5">
        <f t="shared" si="54"/>
        <v>1.6136345347369672</v>
      </c>
      <c r="R401" s="5">
        <f>'B 103'!BL218</f>
        <v>1.4754495952858468</v>
      </c>
      <c r="S401" s="5">
        <f t="shared" si="52"/>
        <v>1.4754495952858468</v>
      </c>
      <c r="T401" s="5">
        <f t="shared" si="56"/>
        <v>0.38896275370982814</v>
      </c>
      <c r="U401" s="5">
        <f t="shared" si="57"/>
        <v>0.51847646058946184</v>
      </c>
      <c r="V401" s="5">
        <f t="shared" si="58"/>
        <v>1.6794669654319703</v>
      </c>
    </row>
    <row r="402" spans="4:22" ht="14.4" x14ac:dyDescent="0.3">
      <c r="E402" s="6" t="s">
        <v>506</v>
      </c>
      <c r="G402" s="5">
        <f>'[1]B. 103 q caL Q3 2023'!BK219</f>
        <v>9879507</v>
      </c>
      <c r="J402" s="5">
        <f>'[2]B 103 to Q4 2023'!BK219</f>
        <v>8035197.5655622352</v>
      </c>
      <c r="L402" s="5">
        <f>Sheet3!J403</f>
        <v>1.231992701389355</v>
      </c>
      <c r="M402" s="5">
        <f>Sheet3!J403</f>
        <v>1.231992701389355</v>
      </c>
      <c r="N402" s="5">
        <f t="shared" si="55"/>
        <v>0.20863294089682782</v>
      </c>
      <c r="O402" s="5">
        <f t="shared" si="53"/>
        <v>0.40584708085292354</v>
      </c>
      <c r="P402" s="5">
        <f t="shared" si="54"/>
        <v>1.5005730685584562</v>
      </c>
      <c r="R402" s="5">
        <f>'B 103'!BL219</f>
        <v>1.3797794150265752</v>
      </c>
      <c r="S402" s="5">
        <f t="shared" si="52"/>
        <v>1.3797794150265752</v>
      </c>
      <c r="T402" s="5">
        <f t="shared" si="56"/>
        <v>0.32192364220902914</v>
      </c>
      <c r="U402" s="5">
        <f t="shared" si="57"/>
        <v>0.4514373490886629</v>
      </c>
      <c r="V402" s="5">
        <f t="shared" si="58"/>
        <v>1.5705680184020381</v>
      </c>
    </row>
    <row r="403" spans="4:22" ht="14.4" x14ac:dyDescent="0.3">
      <c r="E403" s="6" t="s">
        <v>509</v>
      </c>
      <c r="G403" s="5">
        <f>'[1]B. 103 q caL Q3 2023'!BK220</f>
        <v>11824707</v>
      </c>
      <c r="J403" s="5">
        <f>'[2]B 103 to Q4 2023'!BK220</f>
        <v>8609514.8994947374</v>
      </c>
      <c r="L403" s="5">
        <f>Sheet3!J404</f>
        <v>1.37832111289465</v>
      </c>
      <c r="M403" s="5">
        <f>Sheet3!J404</f>
        <v>1.37832111289465</v>
      </c>
      <c r="N403" s="5">
        <f t="shared" si="55"/>
        <v>0.32086617367004255</v>
      </c>
      <c r="O403" s="5">
        <f t="shared" si="53"/>
        <v>0.51808031362613827</v>
      </c>
      <c r="P403" s="5">
        <f t="shared" si="54"/>
        <v>1.678801781457617</v>
      </c>
      <c r="R403" s="5">
        <f>'B 103'!BL220</f>
        <v>1.5364245502071732</v>
      </c>
      <c r="S403" s="5">
        <f t="shared" si="52"/>
        <v>1.5364245502071732</v>
      </c>
      <c r="T403" s="5">
        <f t="shared" si="56"/>
        <v>0.42945799640853405</v>
      </c>
      <c r="U403" s="5">
        <f t="shared" si="57"/>
        <v>0.55897170328816781</v>
      </c>
      <c r="V403" s="5">
        <f t="shared" si="58"/>
        <v>1.7488732147787882</v>
      </c>
    </row>
    <row r="404" spans="4:22" ht="14.4" x14ac:dyDescent="0.3">
      <c r="D404" s="5">
        <f>D400+1</f>
        <v>1999</v>
      </c>
      <c r="E404" s="6" t="s">
        <v>508</v>
      </c>
      <c r="G404" s="5">
        <f>'[1]B. 103 q caL Q3 2023'!BK221</f>
        <v>12071187</v>
      </c>
      <c r="J404" s="5">
        <f>'[2]B 103 to Q4 2023'!BK221</f>
        <v>8620032.0436092578</v>
      </c>
      <c r="L404" s="5">
        <f>Sheet3!J405</f>
        <v>1.4101594891310409</v>
      </c>
      <c r="M404" s="5">
        <f>Sheet3!J405</f>
        <v>1.4101594891310409</v>
      </c>
      <c r="N404" s="5">
        <f t="shared" si="55"/>
        <v>0.34370281085219412</v>
      </c>
      <c r="O404" s="5">
        <f t="shared" si="53"/>
        <v>0.54091695080828983</v>
      </c>
      <c r="P404" s="5">
        <f t="shared" si="54"/>
        <v>1.7175810776929612</v>
      </c>
      <c r="R404" s="5">
        <f>'B 103'!BL221</f>
        <v>1.5759914236672286</v>
      </c>
      <c r="S404" s="5">
        <f t="shared" si="52"/>
        <v>1.5759914236672286</v>
      </c>
      <c r="T404" s="5">
        <f t="shared" si="56"/>
        <v>0.45488454958536567</v>
      </c>
      <c r="U404" s="5">
        <f t="shared" si="57"/>
        <v>0.58439825646499943</v>
      </c>
      <c r="V404" s="5">
        <f t="shared" si="58"/>
        <v>1.7939111863326156</v>
      </c>
    </row>
    <row r="405" spans="4:22" ht="14.4" x14ac:dyDescent="0.3">
      <c r="E405" s="6" t="s">
        <v>507</v>
      </c>
      <c r="G405" s="5">
        <f>'[1]B. 103 q caL Q3 2023'!BK222</f>
        <v>13119806</v>
      </c>
      <c r="J405" s="5">
        <f>'[2]B 103 to Q4 2023'!BK222</f>
        <v>8899937.2118413802</v>
      </c>
      <c r="L405" s="5">
        <f>Sheet3!J406</f>
        <v>1.484107696275615</v>
      </c>
      <c r="M405" s="5">
        <f>Sheet3!J406</f>
        <v>1.484107696275615</v>
      </c>
      <c r="N405" s="5">
        <f t="shared" si="55"/>
        <v>0.39481371372629231</v>
      </c>
      <c r="O405" s="5">
        <f t="shared" si="53"/>
        <v>0.59202785368238797</v>
      </c>
      <c r="P405" s="5">
        <f t="shared" si="54"/>
        <v>1.8076503516295612</v>
      </c>
      <c r="R405" s="5">
        <f>'B 103'!BL222</f>
        <v>1.6578396692104067</v>
      </c>
      <c r="S405" s="5">
        <f t="shared" si="52"/>
        <v>1.6578396692104067</v>
      </c>
      <c r="T405" s="5">
        <f t="shared" si="56"/>
        <v>0.50551535071660592</v>
      </c>
      <c r="U405" s="5">
        <f t="shared" si="57"/>
        <v>0.63502905759623962</v>
      </c>
      <c r="V405" s="5">
        <f t="shared" si="58"/>
        <v>1.887076974582875</v>
      </c>
    </row>
    <row r="406" spans="4:22" ht="14.4" x14ac:dyDescent="0.3">
      <c r="E406" s="6" t="s">
        <v>506</v>
      </c>
      <c r="G406" s="5">
        <f>'[1]B. 103 q caL Q3 2023'!BK223</f>
        <v>12663852</v>
      </c>
      <c r="J406" s="5">
        <f>'[2]B 103 to Q4 2023'!BK223</f>
        <v>8951825.4992795698</v>
      </c>
      <c r="L406" s="5">
        <f>Sheet3!J407</f>
        <v>1.4155286305550769</v>
      </c>
      <c r="M406" s="5">
        <f>Sheet3!J407</f>
        <v>1.4155286305550769</v>
      </c>
      <c r="N406" s="5">
        <f t="shared" si="55"/>
        <v>0.34750305182593411</v>
      </c>
      <c r="O406" s="5">
        <f t="shared" si="53"/>
        <v>0.54471719178202982</v>
      </c>
      <c r="P406" s="5">
        <f t="shared" si="54"/>
        <v>1.7241207179141282</v>
      </c>
      <c r="R406" s="5">
        <f>'B 103'!BL223</f>
        <v>1.5832890934397075</v>
      </c>
      <c r="S406" s="5">
        <f t="shared" si="52"/>
        <v>1.5832890934397075</v>
      </c>
      <c r="T406" s="5">
        <f t="shared" si="56"/>
        <v>0.45950438800263566</v>
      </c>
      <c r="U406" s="5">
        <f t="shared" si="57"/>
        <v>0.58901809488226942</v>
      </c>
      <c r="V406" s="5">
        <f t="shared" si="58"/>
        <v>1.8022179393024691</v>
      </c>
    </row>
    <row r="407" spans="4:22" ht="14.4" x14ac:dyDescent="0.3">
      <c r="E407" s="6" t="s">
        <v>509</v>
      </c>
      <c r="G407" s="5">
        <f>'[1]B. 103 q caL Q3 2023'!BK224</f>
        <v>15352663</v>
      </c>
      <c r="J407" s="5">
        <f>'[2]B 103 to Q4 2023'!BK224</f>
        <v>9773721.8242232893</v>
      </c>
      <c r="L407" s="5">
        <f>Sheet3!J408</f>
        <v>1.572815686423032</v>
      </c>
      <c r="M407" s="5">
        <f>Sheet3!J408</f>
        <v>1.572815686423032</v>
      </c>
      <c r="N407" s="5">
        <f t="shared" si="55"/>
        <v>0.4528674439260294</v>
      </c>
      <c r="O407" s="5">
        <f t="shared" si="53"/>
        <v>0.65008158388212511</v>
      </c>
      <c r="P407" s="5">
        <f t="shared" si="54"/>
        <v>1.9156971126461222</v>
      </c>
      <c r="R407" s="5">
        <f>'B 103'!BL224</f>
        <v>1.7490196519474692</v>
      </c>
      <c r="S407" s="5">
        <f t="shared" si="52"/>
        <v>1.7490196519474692</v>
      </c>
      <c r="T407" s="5">
        <f t="shared" si="56"/>
        <v>0.55905543207823993</v>
      </c>
      <c r="U407" s="5">
        <f t="shared" si="57"/>
        <v>0.68856913895787364</v>
      </c>
      <c r="V407" s="5">
        <f t="shared" si="58"/>
        <v>1.9908648433144303</v>
      </c>
    </row>
    <row r="408" spans="4:22" ht="14.4" x14ac:dyDescent="0.3">
      <c r="D408" s="5">
        <f>D404+1</f>
        <v>2000</v>
      </c>
      <c r="E408" s="6" t="s">
        <v>508</v>
      </c>
      <c r="G408" s="5">
        <f>'[1]B. 103 q caL Q3 2023'!BK225</f>
        <v>16258024</v>
      </c>
      <c r="J408" s="5">
        <f>'[2]B 103 to Q4 2023'!BK225</f>
        <v>9802792.9170871805</v>
      </c>
      <c r="L408" s="5">
        <f>Sheet3!J409</f>
        <v>1.658669510537071</v>
      </c>
      <c r="M408" s="5">
        <f>Sheet3!J409</f>
        <v>1.658669510537071</v>
      </c>
      <c r="N408" s="5">
        <f t="shared" si="55"/>
        <v>0.5060157813193914</v>
      </c>
      <c r="O408" s="5">
        <f t="shared" si="53"/>
        <v>0.70322992127548711</v>
      </c>
      <c r="P408" s="5">
        <f t="shared" si="54"/>
        <v>2.0202674856304719</v>
      </c>
      <c r="R408" s="5">
        <f>'B 103'!BL225</f>
        <v>1.8492709686726347</v>
      </c>
      <c r="S408" s="5">
        <f t="shared" si="52"/>
        <v>1.8492709686726347</v>
      </c>
      <c r="T408" s="5">
        <f t="shared" si="56"/>
        <v>0.61479149043609205</v>
      </c>
      <c r="U408" s="5">
        <f t="shared" si="57"/>
        <v>0.74430519731572575</v>
      </c>
      <c r="V408" s="5">
        <f t="shared" si="58"/>
        <v>2.104978382142813</v>
      </c>
    </row>
    <row r="409" spans="4:22" ht="14.4" x14ac:dyDescent="0.3">
      <c r="E409" s="6" t="s">
        <v>507</v>
      </c>
      <c r="G409" s="5">
        <f>'[1]B. 103 q caL Q3 2023'!BK226</f>
        <v>15610901</v>
      </c>
      <c r="J409" s="5">
        <f>'[2]B 103 to Q4 2023'!BK226</f>
        <v>10010590.91653377</v>
      </c>
      <c r="L409" s="5">
        <f>Sheet3!J410</f>
        <v>1.559681910985327</v>
      </c>
      <c r="M409" s="5">
        <f>Sheet3!J410</f>
        <v>1.559681910985327</v>
      </c>
      <c r="N409" s="5">
        <f t="shared" si="55"/>
        <v>0.44448189725582499</v>
      </c>
      <c r="O409" s="5">
        <f t="shared" si="53"/>
        <v>0.6416960372119207</v>
      </c>
      <c r="P409" s="5">
        <f t="shared" si="54"/>
        <v>1.8997001106443334</v>
      </c>
      <c r="R409" s="5">
        <f>'B 103'!BL226</f>
        <v>1.7397583107662673</v>
      </c>
      <c r="S409" s="5">
        <f t="shared" si="52"/>
        <v>1.7397583107662673</v>
      </c>
      <c r="T409" s="5">
        <f t="shared" si="56"/>
        <v>0.55374620172021405</v>
      </c>
      <c r="U409" s="5">
        <f t="shared" si="57"/>
        <v>0.68325990859984786</v>
      </c>
      <c r="V409" s="5">
        <f t="shared" si="58"/>
        <v>1.9803228928343057</v>
      </c>
    </row>
    <row r="410" spans="4:22" ht="14.4" x14ac:dyDescent="0.3">
      <c r="E410" s="6" t="s">
        <v>506</v>
      </c>
      <c r="G410" s="5">
        <f>'[1]B. 103 q caL Q3 2023'!BK227</f>
        <v>15280878</v>
      </c>
      <c r="J410" s="5">
        <f>'[2]B 103 to Q4 2023'!BK227</f>
        <v>10340346.33937295</v>
      </c>
      <c r="L410" s="5">
        <f>Sheet3!J411</f>
        <v>1.4753558517692391</v>
      </c>
      <c r="M410" s="5">
        <f>Sheet3!J411</f>
        <v>1.4753558517692391</v>
      </c>
      <c r="N410" s="5">
        <f t="shared" si="55"/>
        <v>0.38889921613114237</v>
      </c>
      <c r="O410" s="5">
        <f t="shared" si="53"/>
        <v>0.58611335608723802</v>
      </c>
      <c r="P410" s="5">
        <f t="shared" si="54"/>
        <v>1.7969905626943925</v>
      </c>
      <c r="R410" s="5">
        <f>'B 103'!BL227</f>
        <v>1.644152089925939</v>
      </c>
      <c r="S410" s="5">
        <f t="shared" si="52"/>
        <v>1.644152089925939</v>
      </c>
      <c r="T410" s="5">
        <f t="shared" si="56"/>
        <v>0.49722480447540668</v>
      </c>
      <c r="U410" s="5">
        <f t="shared" si="57"/>
        <v>0.62673851135504044</v>
      </c>
      <c r="V410" s="5">
        <f t="shared" si="58"/>
        <v>1.8714967491936498</v>
      </c>
    </row>
    <row r="411" spans="4:22" ht="14.4" x14ac:dyDescent="0.3">
      <c r="E411" s="6" t="s">
        <v>509</v>
      </c>
      <c r="G411" s="5">
        <f>'[1]B. 103 q caL Q3 2023'!BK228</f>
        <v>13364997</v>
      </c>
      <c r="J411" s="5">
        <f>'[2]B 103 to Q4 2023'!BK228</f>
        <v>10489416.27338689</v>
      </c>
      <c r="L411" s="5">
        <f>Sheet3!J412</f>
        <v>1.273996263945123</v>
      </c>
      <c r="M411" s="5">
        <f>Sheet3!J412</f>
        <v>1.273996263945123</v>
      </c>
      <c r="N411" s="5">
        <f t="shared" si="55"/>
        <v>0.24215862460652177</v>
      </c>
      <c r="O411" s="5">
        <f t="shared" si="53"/>
        <v>0.43937276456261742</v>
      </c>
      <c r="P411" s="5">
        <f t="shared" si="54"/>
        <v>1.5517336108925264</v>
      </c>
      <c r="R411" s="5">
        <f>'B 103'!BL228</f>
        <v>1.4210358031101749</v>
      </c>
      <c r="S411" s="5">
        <f t="shared" si="52"/>
        <v>1.4210358031101749</v>
      </c>
      <c r="T411" s="5">
        <f t="shared" si="56"/>
        <v>0.35138604451196565</v>
      </c>
      <c r="U411" s="5">
        <f t="shared" si="57"/>
        <v>0.48089975139159941</v>
      </c>
      <c r="V411" s="5">
        <f t="shared" si="58"/>
        <v>1.6175291217300192</v>
      </c>
    </row>
    <row r="412" spans="4:22" ht="14.4" x14ac:dyDescent="0.3">
      <c r="D412" s="5">
        <f>D408+1</f>
        <v>2001</v>
      </c>
      <c r="E412" s="6" t="s">
        <v>508</v>
      </c>
      <c r="G412" s="5">
        <f>'[1]B. 103 q caL Q3 2023'!BK229</f>
        <v>11805347</v>
      </c>
      <c r="J412" s="5">
        <f>'[2]B 103 to Q4 2023'!BK229</f>
        <v>10037230.965531996</v>
      </c>
      <c r="L412" s="5">
        <f>Sheet3!J413</f>
        <v>1.1793002811757471</v>
      </c>
      <c r="M412" s="5">
        <f>Sheet3!J413</f>
        <v>1.1793002811757471</v>
      </c>
      <c r="N412" s="5">
        <f t="shared" si="55"/>
        <v>0.16492128053972946</v>
      </c>
      <c r="O412" s="5">
        <f t="shared" si="53"/>
        <v>0.36213542049582514</v>
      </c>
      <c r="P412" s="5">
        <f t="shared" si="54"/>
        <v>1.4363934459027887</v>
      </c>
      <c r="R412" s="5">
        <f>'B 103'!BL229</f>
        <v>1.3248936644098319</v>
      </c>
      <c r="S412" s="5">
        <f t="shared" ref="S412:S475" si="59">R412</f>
        <v>1.3248936644098319</v>
      </c>
      <c r="T412" s="5">
        <f t="shared" si="56"/>
        <v>0.28133220294212058</v>
      </c>
      <c r="U412" s="5">
        <f t="shared" si="57"/>
        <v>0.41084590982175434</v>
      </c>
      <c r="V412" s="5">
        <f t="shared" si="58"/>
        <v>1.5080929563407688</v>
      </c>
    </row>
    <row r="413" spans="4:22" ht="14.4" x14ac:dyDescent="0.3">
      <c r="E413" s="6" t="s">
        <v>507</v>
      </c>
      <c r="G413" s="5">
        <f>'[1]B. 103 q caL Q3 2023'!BK230</f>
        <v>12670711</v>
      </c>
      <c r="J413" s="5">
        <f>'[2]B 103 to Q4 2023'!BK230</f>
        <v>10222457.97936625</v>
      </c>
      <c r="L413" s="5">
        <f>Sheet3!J414</f>
        <v>1.238800156772595</v>
      </c>
      <c r="M413" s="5">
        <f>Sheet3!J414</f>
        <v>1.238800156772595</v>
      </c>
      <c r="N413" s="5">
        <f t="shared" si="55"/>
        <v>0.21414329566888446</v>
      </c>
      <c r="O413" s="5">
        <f t="shared" si="53"/>
        <v>0.41135743562498017</v>
      </c>
      <c r="P413" s="5">
        <f t="shared" si="54"/>
        <v>1.508864582138028</v>
      </c>
      <c r="R413" s="5">
        <f>'B 103'!BL230</f>
        <v>1.3901276220304561</v>
      </c>
      <c r="S413" s="5">
        <f t="shared" si="59"/>
        <v>1.3901276220304561</v>
      </c>
      <c r="T413" s="5">
        <f t="shared" si="56"/>
        <v>0.32939555733831549</v>
      </c>
      <c r="U413" s="5">
        <f t="shared" si="57"/>
        <v>0.45890926421794925</v>
      </c>
      <c r="V413" s="5">
        <f t="shared" si="58"/>
        <v>1.5823471207651403</v>
      </c>
    </row>
    <row r="414" spans="4:22" ht="14.4" x14ac:dyDescent="0.3">
      <c r="E414" s="6" t="s">
        <v>506</v>
      </c>
      <c r="G414" s="5">
        <f>'[1]B. 103 q caL Q3 2023'!BK231</f>
        <v>10649821</v>
      </c>
      <c r="J414" s="5">
        <f>'[2]B 103 to Q4 2023'!BK231</f>
        <v>9776600.1594704874</v>
      </c>
      <c r="L414" s="5">
        <f>Sheet3!J415</f>
        <v>1.086810128067357</v>
      </c>
      <c r="M414" s="5">
        <f>Sheet3!J415</f>
        <v>1.086810128067357</v>
      </c>
      <c r="N414" s="5">
        <f t="shared" si="55"/>
        <v>8.3246917690560529E-2</v>
      </c>
      <c r="O414" s="5">
        <f t="shared" si="53"/>
        <v>0.28046105764665619</v>
      </c>
      <c r="P414" s="5">
        <f t="shared" si="54"/>
        <v>1.3237399921081494</v>
      </c>
      <c r="R414" s="5">
        <f>'B 103'!BL231</f>
        <v>1.227408129418178</v>
      </c>
      <c r="S414" s="5">
        <f t="shared" si="59"/>
        <v>1.227408129418178</v>
      </c>
      <c r="T414" s="5">
        <f t="shared" si="56"/>
        <v>0.20490473423443395</v>
      </c>
      <c r="U414" s="5">
        <f t="shared" si="57"/>
        <v>0.33441844111406771</v>
      </c>
      <c r="V414" s="5">
        <f t="shared" si="58"/>
        <v>1.3971276369228418</v>
      </c>
    </row>
    <row r="415" spans="4:22" ht="14.4" x14ac:dyDescent="0.3">
      <c r="E415" s="6" t="s">
        <v>509</v>
      </c>
      <c r="G415" s="5">
        <f>'[1]B. 103 q caL Q3 2023'!BK232</f>
        <v>12002297</v>
      </c>
      <c r="J415" s="5">
        <f>'[2]B 103 to Q4 2023'!BK232</f>
        <v>9723184.9599955324</v>
      </c>
      <c r="L415" s="5">
        <f>Sheet3!J416</f>
        <v>1.230884472663079</v>
      </c>
      <c r="M415" s="5">
        <f>Sheet3!J416</f>
        <v>1.230884472663079</v>
      </c>
      <c r="N415" s="5">
        <f t="shared" si="55"/>
        <v>0.20773299443360319</v>
      </c>
      <c r="O415" s="5">
        <f t="shared" si="53"/>
        <v>0.40494713438969887</v>
      </c>
      <c r="P415" s="5">
        <f t="shared" si="54"/>
        <v>1.4992232406101433</v>
      </c>
      <c r="R415" s="5">
        <f>'B 103'!BL232</f>
        <v>1.3928349183105637</v>
      </c>
      <c r="S415" s="5">
        <f t="shared" si="59"/>
        <v>1.3928349183105637</v>
      </c>
      <c r="T415" s="5">
        <f t="shared" si="56"/>
        <v>0.33134117974241933</v>
      </c>
      <c r="U415" s="5">
        <f t="shared" si="57"/>
        <v>0.46085488662205309</v>
      </c>
      <c r="V415" s="5">
        <f t="shared" si="58"/>
        <v>1.5854287676628755</v>
      </c>
    </row>
    <row r="416" spans="4:22" ht="14.4" x14ac:dyDescent="0.3">
      <c r="D416" s="5">
        <f>D412+1</f>
        <v>2002</v>
      </c>
      <c r="E416" s="6" t="s">
        <v>508</v>
      </c>
      <c r="G416" s="5">
        <f>'[1]B. 103 q caL Q3 2023'!BK233</f>
        <v>12055526</v>
      </c>
      <c r="J416" s="5">
        <f>'[2]B 103 to Q4 2023'!BK233</f>
        <v>9819399.5188904982</v>
      </c>
      <c r="L416" s="5">
        <f>Sheet3!J417</f>
        <v>1.225686996680508</v>
      </c>
      <c r="M416" s="5">
        <f>Sheet3!J417</f>
        <v>1.225686996680508</v>
      </c>
      <c r="N416" s="5">
        <f t="shared" si="55"/>
        <v>0.2035015004162446</v>
      </c>
      <c r="O416" s="5">
        <f t="shared" si="53"/>
        <v>0.40071564037234031</v>
      </c>
      <c r="P416" s="5">
        <f t="shared" si="54"/>
        <v>1.4928926897269035</v>
      </c>
      <c r="R416" s="5">
        <f>'B 103'!BL233</f>
        <v>1.3865729110976706</v>
      </c>
      <c r="S416" s="5">
        <f t="shared" si="59"/>
        <v>1.3865729110976706</v>
      </c>
      <c r="T416" s="5">
        <f t="shared" si="56"/>
        <v>0.32683517113007526</v>
      </c>
      <c r="U416" s="5">
        <f t="shared" si="57"/>
        <v>0.45634887800970902</v>
      </c>
      <c r="V416" s="5">
        <f t="shared" si="58"/>
        <v>1.5783008831963694</v>
      </c>
    </row>
    <row r="417" spans="4:22" ht="14.4" x14ac:dyDescent="0.3">
      <c r="E417" s="6" t="s">
        <v>507</v>
      </c>
      <c r="G417" s="5">
        <f>'[1]B. 103 q caL Q3 2023'!BK234</f>
        <v>10464376</v>
      </c>
      <c r="J417" s="5">
        <f>'[2]B 103 to Q4 2023'!BK234</f>
        <v>9459425.4060717039</v>
      </c>
      <c r="L417" s="5">
        <f>Sheet3!J418</f>
        <v>1.10383130415534</v>
      </c>
      <c r="M417" s="5">
        <f>Sheet3!J418</f>
        <v>1.10383130415534</v>
      </c>
      <c r="N417" s="5">
        <f t="shared" si="55"/>
        <v>9.8787131972031761E-2</v>
      </c>
      <c r="O417" s="5">
        <f t="shared" si="53"/>
        <v>0.29600127192812742</v>
      </c>
      <c r="P417" s="5">
        <f t="shared" si="54"/>
        <v>1.3444718669025493</v>
      </c>
      <c r="R417" s="5">
        <f>'B 103'!BL234</f>
        <v>1.2561842168665269</v>
      </c>
      <c r="S417" s="5">
        <f t="shared" si="59"/>
        <v>1.2561842168665269</v>
      </c>
      <c r="T417" s="5">
        <f t="shared" si="56"/>
        <v>0.22807872677080929</v>
      </c>
      <c r="U417" s="5">
        <f t="shared" si="57"/>
        <v>0.35759243365044302</v>
      </c>
      <c r="V417" s="5">
        <f t="shared" si="58"/>
        <v>1.4298827296202108</v>
      </c>
    </row>
    <row r="418" spans="4:22" ht="14.4" x14ac:dyDescent="0.3">
      <c r="E418" s="6" t="s">
        <v>506</v>
      </c>
      <c r="G418" s="5">
        <f>'[1]B. 103 q caL Q3 2023'!BK235</f>
        <v>8696301</v>
      </c>
      <c r="J418" s="5">
        <f>'[2]B 103 to Q4 2023'!BK235</f>
        <v>9099458.3358506728</v>
      </c>
      <c r="L418" s="5">
        <f>Sheet3!J419</f>
        <v>0.95484048958646672</v>
      </c>
      <c r="M418" s="5">
        <f>Sheet3!J419</f>
        <v>0.95484048958646672</v>
      </c>
      <c r="N418" s="5">
        <f t="shared" si="55"/>
        <v>-4.6210979062934233E-2</v>
      </c>
      <c r="O418" s="5">
        <f t="shared" si="53"/>
        <v>0.15100316089316146</v>
      </c>
      <c r="P418" s="5">
        <f t="shared" si="54"/>
        <v>1.1630003341958135</v>
      </c>
      <c r="R418" s="5">
        <f>'B 103'!BL235</f>
        <v>1.0944007922174301</v>
      </c>
      <c r="S418" s="5">
        <f t="shared" si="59"/>
        <v>1.0944007922174301</v>
      </c>
      <c r="T418" s="5">
        <f t="shared" si="56"/>
        <v>9.0206991768772685E-2</v>
      </c>
      <c r="U418" s="5">
        <f t="shared" si="57"/>
        <v>0.21972069864840643</v>
      </c>
      <c r="V418" s="5">
        <f t="shared" si="58"/>
        <v>1.2457287482705663</v>
      </c>
    </row>
    <row r="419" spans="4:22" ht="14.4" x14ac:dyDescent="0.3">
      <c r="E419" s="6" t="s">
        <v>509</v>
      </c>
      <c r="G419" s="5">
        <f>'[1]B. 103 q caL Q3 2023'!BK236</f>
        <v>9287209</v>
      </c>
      <c r="J419" s="5">
        <f>'[2]B 103 to Q4 2023'!BK236</f>
        <v>9606929.2726493441</v>
      </c>
      <c r="L419" s="5">
        <f>Sheet3!J420</f>
        <v>0.96843284650823624</v>
      </c>
      <c r="M419" s="5">
        <f>Sheet3!J420</f>
        <v>0.96843284650823624</v>
      </c>
      <c r="N419" s="5">
        <f t="shared" si="55"/>
        <v>-3.207613616606559E-2</v>
      </c>
      <c r="O419" s="5">
        <f t="shared" si="53"/>
        <v>0.1651380037900301</v>
      </c>
      <c r="P419" s="5">
        <f t="shared" si="54"/>
        <v>1.179555890663023</v>
      </c>
      <c r="R419" s="5">
        <f>'B 103'!BL236</f>
        <v>1.1023171352176728</v>
      </c>
      <c r="S419" s="5">
        <f t="shared" si="59"/>
        <v>1.1023171352176728</v>
      </c>
      <c r="T419" s="5">
        <f t="shared" si="56"/>
        <v>9.7414450833808772E-2</v>
      </c>
      <c r="U419" s="5">
        <f t="shared" si="57"/>
        <v>0.22692815771344255</v>
      </c>
      <c r="V419" s="5">
        <f t="shared" si="58"/>
        <v>1.2547397213315339</v>
      </c>
    </row>
    <row r="420" spans="4:22" ht="14.4" x14ac:dyDescent="0.3">
      <c r="D420" s="5">
        <f>D416+1</f>
        <v>2003</v>
      </c>
      <c r="E420" s="6" t="s">
        <v>508</v>
      </c>
      <c r="G420" s="5">
        <f>'[1]B. 103 q caL Q3 2023'!BK237</f>
        <v>9024197</v>
      </c>
      <c r="J420" s="5">
        <f>'[2]B 103 to Q4 2023'!BK237</f>
        <v>9754900.8468915615</v>
      </c>
      <c r="L420" s="5">
        <f>Sheet3!J421</f>
        <v>0.92690265209839173</v>
      </c>
      <c r="M420" s="5">
        <f>Sheet3!J421</f>
        <v>0.92690265209839173</v>
      </c>
      <c r="N420" s="5">
        <f t="shared" si="55"/>
        <v>-7.5906732848221928E-2</v>
      </c>
      <c r="O420" s="5">
        <f t="shared" si="53"/>
        <v>0.12130740710787376</v>
      </c>
      <c r="P420" s="5">
        <f t="shared" si="54"/>
        <v>1.12897191302003</v>
      </c>
      <c r="R420" s="5">
        <f>'B 103'!BL237</f>
        <v>1.0537322174922323</v>
      </c>
      <c r="S420" s="5">
        <f t="shared" si="59"/>
        <v>1.0537322174922323</v>
      </c>
      <c r="T420" s="5">
        <f t="shared" si="56"/>
        <v>5.2338354739324806E-2</v>
      </c>
      <c r="U420" s="5">
        <f t="shared" si="57"/>
        <v>0.18185206161895856</v>
      </c>
      <c r="V420" s="5">
        <f t="shared" si="58"/>
        <v>1.199436738024741</v>
      </c>
    </row>
    <row r="421" spans="4:22" ht="14.4" x14ac:dyDescent="0.3">
      <c r="E421" s="6" t="s">
        <v>507</v>
      </c>
      <c r="G421" s="5">
        <f>'[1]B. 103 q caL Q3 2023'!BK238</f>
        <v>10372631</v>
      </c>
      <c r="J421" s="5">
        <f>'[2]B 103 to Q4 2023'!BK238</f>
        <v>10129198.808566634</v>
      </c>
      <c r="L421" s="5">
        <f>Sheet3!J422</f>
        <v>1.024719976942688</v>
      </c>
      <c r="M421" s="5">
        <f>Sheet3!J422</f>
        <v>1.024719976942688</v>
      </c>
      <c r="N421" s="5">
        <f t="shared" si="55"/>
        <v>2.4419382039658176E-2</v>
      </c>
      <c r="O421" s="5">
        <f t="shared" si="53"/>
        <v>0.22163352199575387</v>
      </c>
      <c r="P421" s="5">
        <f t="shared" si="54"/>
        <v>1.2481138877527167</v>
      </c>
      <c r="R421" s="5">
        <f>'B 103'!BL238</f>
        <v>1.1612685881350842</v>
      </c>
      <c r="S421" s="5">
        <f t="shared" si="59"/>
        <v>1.1612685881350842</v>
      </c>
      <c r="T421" s="5">
        <f t="shared" si="56"/>
        <v>0.14951301802325509</v>
      </c>
      <c r="U421" s="5">
        <f t="shared" si="57"/>
        <v>0.27902672490288882</v>
      </c>
      <c r="V421" s="5">
        <f t="shared" si="58"/>
        <v>1.3218426695144769</v>
      </c>
    </row>
    <row r="422" spans="4:22" ht="14.4" x14ac:dyDescent="0.3">
      <c r="E422" s="6" t="s">
        <v>506</v>
      </c>
      <c r="G422" s="5">
        <f>'[1]B. 103 q caL Q3 2023'!BK239</f>
        <v>10769421</v>
      </c>
      <c r="J422" s="5">
        <f>'[2]B 103 to Q4 2023'!BK239</f>
        <v>10120159.968974182</v>
      </c>
      <c r="L422" s="5">
        <f>Sheet3!J423</f>
        <v>1.0651689717967039</v>
      </c>
      <c r="M422" s="5">
        <f>Sheet3!J423</f>
        <v>1.0651689717967039</v>
      </c>
      <c r="N422" s="5">
        <f t="shared" si="55"/>
        <v>6.3133445540427338E-2</v>
      </c>
      <c r="O422" s="5">
        <f t="shared" si="53"/>
        <v>0.26034758549652304</v>
      </c>
      <c r="P422" s="5">
        <f t="shared" si="54"/>
        <v>1.2973809591077226</v>
      </c>
      <c r="R422" s="5">
        <f>'B 103'!BL239</f>
        <v>1.209864662298237</v>
      </c>
      <c r="S422" s="5">
        <f t="shared" si="59"/>
        <v>1.209864662298237</v>
      </c>
      <c r="T422" s="5">
        <f t="shared" si="56"/>
        <v>0.19050850401274577</v>
      </c>
      <c r="U422" s="5">
        <f t="shared" si="57"/>
        <v>0.32002221089237953</v>
      </c>
      <c r="V422" s="5">
        <f t="shared" si="58"/>
        <v>1.377158351912211</v>
      </c>
    </row>
    <row r="423" spans="4:22" ht="14.4" x14ac:dyDescent="0.3">
      <c r="E423" s="6" t="s">
        <v>509</v>
      </c>
      <c r="G423" s="5">
        <f>'[1]B. 103 q caL Q3 2023'!BK240</f>
        <v>11935535</v>
      </c>
      <c r="J423" s="5">
        <f>'[2]B 103 to Q4 2023'!BK240</f>
        <v>10718740.589883629</v>
      </c>
      <c r="L423" s="5">
        <f>Sheet3!J424</f>
        <v>1.1126670869905981</v>
      </c>
      <c r="M423" s="5">
        <f>Sheet3!J424</f>
        <v>1.1126670869905981</v>
      </c>
      <c r="N423" s="5">
        <f t="shared" si="55"/>
        <v>0.10675991433413287</v>
      </c>
      <c r="O423" s="5">
        <f t="shared" si="53"/>
        <v>0.30397405429022856</v>
      </c>
      <c r="P423" s="5">
        <f t="shared" si="54"/>
        <v>1.3552338931282462</v>
      </c>
      <c r="R423" s="5">
        <f>'B 103'!BL240</f>
        <v>1.2561319785602445</v>
      </c>
      <c r="S423" s="5">
        <f t="shared" si="59"/>
        <v>1.2561319785602445</v>
      </c>
      <c r="T423" s="5">
        <f t="shared" si="56"/>
        <v>0.22803714099718331</v>
      </c>
      <c r="U423" s="5">
        <f t="shared" si="57"/>
        <v>0.35755084787681707</v>
      </c>
      <c r="V423" s="5">
        <f t="shared" si="58"/>
        <v>1.4298232680770908</v>
      </c>
    </row>
    <row r="424" spans="4:22" ht="14.4" x14ac:dyDescent="0.3">
      <c r="D424" s="5">
        <f>D420+1</f>
        <v>2004</v>
      </c>
      <c r="E424" s="6" t="s">
        <v>508</v>
      </c>
      <c r="G424" s="5">
        <f>'[1]B. 103 q caL Q3 2023'!BK241</f>
        <v>12328675</v>
      </c>
      <c r="J424" s="5">
        <f>'[2]B 103 to Q4 2023'!BK241</f>
        <v>11204689.854379533</v>
      </c>
      <c r="L424" s="5">
        <f>Sheet3!J425</f>
        <v>1.1016323288470979</v>
      </c>
      <c r="M424" s="5">
        <f>Sheet3!J425</f>
        <v>1.1016323288470979</v>
      </c>
      <c r="N424" s="5">
        <f t="shared" si="55"/>
        <v>9.679301517588744E-2</v>
      </c>
      <c r="O424" s="5">
        <f t="shared" si="53"/>
        <v>0.29400715513198311</v>
      </c>
      <c r="P424" s="5">
        <f t="shared" si="54"/>
        <v>1.341793504342242</v>
      </c>
      <c r="R424" s="5">
        <f>'B 103'!BL241</f>
        <v>1.2385139223810786</v>
      </c>
      <c r="S424" s="5">
        <f t="shared" si="59"/>
        <v>1.2385139223810786</v>
      </c>
      <c r="T424" s="5">
        <f t="shared" si="56"/>
        <v>0.21391221120914736</v>
      </c>
      <c r="U424" s="5">
        <f t="shared" si="57"/>
        <v>0.34342591808878109</v>
      </c>
      <c r="V424" s="5">
        <f t="shared" si="58"/>
        <v>1.4097690802264369</v>
      </c>
    </row>
    <row r="425" spans="4:22" ht="14.4" x14ac:dyDescent="0.3">
      <c r="E425" s="6" t="s">
        <v>507</v>
      </c>
      <c r="G425" s="5">
        <f>'[1]B. 103 q caL Q3 2023'!BK242</f>
        <v>12612184</v>
      </c>
      <c r="J425" s="5">
        <f>'[2]B 103 to Q4 2023'!BK242</f>
        <v>11654401.181451738</v>
      </c>
      <c r="L425" s="5">
        <f>Sheet3!J426</f>
        <v>1.0833784363725349</v>
      </c>
      <c r="M425" s="5">
        <f>Sheet3!J426</f>
        <v>1.0833784363725349</v>
      </c>
      <c r="N425" s="5">
        <f t="shared" si="55"/>
        <v>8.0084340381530852E-2</v>
      </c>
      <c r="O425" s="5">
        <f t="shared" si="53"/>
        <v>0.27729848033762655</v>
      </c>
      <c r="P425" s="5">
        <f t="shared" si="54"/>
        <v>1.3195601750272217</v>
      </c>
      <c r="R425" s="5">
        <f>'B 103'!BL242</f>
        <v>1.2133333397459551</v>
      </c>
      <c r="S425" s="5">
        <f t="shared" si="59"/>
        <v>1.2133333397459551</v>
      </c>
      <c r="T425" s="5">
        <f t="shared" si="56"/>
        <v>0.19337139826566746</v>
      </c>
      <c r="U425" s="5">
        <f t="shared" si="57"/>
        <v>0.32288510514530122</v>
      </c>
      <c r="V425" s="5">
        <f t="shared" si="58"/>
        <v>1.3811066597404109</v>
      </c>
    </row>
    <row r="426" spans="4:22" ht="14.4" x14ac:dyDescent="0.3">
      <c r="E426" s="6" t="s">
        <v>506</v>
      </c>
      <c r="G426" s="5">
        <f>'[1]B. 103 q caL Q3 2023'!BK243</f>
        <v>12335693</v>
      </c>
      <c r="J426" s="5">
        <f>'[2]B 103 to Q4 2023'!BK243</f>
        <v>12032200.43310722</v>
      </c>
      <c r="L426" s="5">
        <f>Sheet3!J427</f>
        <v>1.0266147534046142</v>
      </c>
      <c r="M426" s="5">
        <f>Sheet3!J427</f>
        <v>1.0266147534046142</v>
      </c>
      <c r="N426" s="5">
        <f t="shared" si="55"/>
        <v>2.6266742173291942E-2</v>
      </c>
      <c r="O426" s="5">
        <f t="shared" si="53"/>
        <v>0.22348088212938763</v>
      </c>
      <c r="P426" s="5">
        <f t="shared" si="54"/>
        <v>1.2504217346470192</v>
      </c>
      <c r="R426" s="5">
        <f>'B 103'!BL243</f>
        <v>1.1467160124886453</v>
      </c>
      <c r="S426" s="5">
        <f t="shared" si="59"/>
        <v>1.1467160124886453</v>
      </c>
      <c r="T426" s="5">
        <f t="shared" si="56"/>
        <v>0.13690221593832932</v>
      </c>
      <c r="U426" s="5">
        <f t="shared" si="57"/>
        <v>0.26641592281796311</v>
      </c>
      <c r="V426" s="5">
        <f t="shared" si="58"/>
        <v>1.305277840639107</v>
      </c>
    </row>
    <row r="427" spans="4:22" ht="14.4" x14ac:dyDescent="0.3">
      <c r="E427" s="6" t="s">
        <v>509</v>
      </c>
      <c r="G427" s="5">
        <f>'[1]B. 103 q caL Q3 2023'!BK244</f>
        <v>13508082</v>
      </c>
      <c r="J427" s="5">
        <f>'[2]B 103 to Q4 2023'!BK244</f>
        <v>12555134.297691977</v>
      </c>
      <c r="L427" s="5">
        <f>Sheet3!J428</f>
        <v>1.0775227360776019</v>
      </c>
      <c r="M427" s="5">
        <f>Sheet3!J428</f>
        <v>1.0775227360776019</v>
      </c>
      <c r="N427" s="5">
        <f t="shared" si="55"/>
        <v>7.4664643541223694E-2</v>
      </c>
      <c r="O427" s="5">
        <f t="shared" si="53"/>
        <v>0.27187878349731937</v>
      </c>
      <c r="P427" s="5">
        <f t="shared" si="54"/>
        <v>1.3124279037481652</v>
      </c>
      <c r="R427" s="5">
        <f>'B 103'!BL244</f>
        <v>1.1997457231521498</v>
      </c>
      <c r="S427" s="5">
        <f t="shared" si="59"/>
        <v>1.1997457231521498</v>
      </c>
      <c r="T427" s="5">
        <f t="shared" si="56"/>
        <v>0.18210963696732579</v>
      </c>
      <c r="U427" s="5">
        <f t="shared" si="57"/>
        <v>0.31162334384695956</v>
      </c>
      <c r="V427" s="5">
        <f t="shared" si="58"/>
        <v>1.3656402193542654</v>
      </c>
    </row>
    <row r="428" spans="4:22" ht="14.4" x14ac:dyDescent="0.3">
      <c r="D428" s="5">
        <f>D424+1</f>
        <v>2005</v>
      </c>
      <c r="E428" s="6" t="s">
        <v>508</v>
      </c>
      <c r="G428" s="5">
        <f>'[1]B. 103 q caL Q3 2023'!BK245</f>
        <v>13451734</v>
      </c>
      <c r="J428" s="5">
        <f>'[2]B 103 to Q4 2023'!BK245</f>
        <v>12801921.066911135</v>
      </c>
      <c r="L428" s="5">
        <f>Sheet3!J429</f>
        <v>1.0527398594896389</v>
      </c>
      <c r="M428" s="5">
        <f>Sheet3!J429</f>
        <v>1.0527398594896389</v>
      </c>
      <c r="N428" s="5">
        <f t="shared" si="55"/>
        <v>5.1396155612310306E-2</v>
      </c>
      <c r="O428" s="5">
        <f t="shared" si="53"/>
        <v>0.248610295568406</v>
      </c>
      <c r="P428" s="5">
        <f t="shared" si="54"/>
        <v>1.2822422402070042</v>
      </c>
      <c r="R428" s="5">
        <f>'B 103'!BL245</f>
        <v>1.1714240019803734</v>
      </c>
      <c r="S428" s="5">
        <f t="shared" si="59"/>
        <v>1.1714240019803734</v>
      </c>
      <c r="T428" s="5">
        <f t="shared" si="56"/>
        <v>0.15822010445882448</v>
      </c>
      <c r="U428" s="5">
        <f t="shared" si="57"/>
        <v>0.28773381133845821</v>
      </c>
      <c r="V428" s="5">
        <f t="shared" si="58"/>
        <v>1.3334023203002088</v>
      </c>
    </row>
    <row r="429" spans="4:22" ht="14.4" x14ac:dyDescent="0.3">
      <c r="E429" s="6" t="s">
        <v>507</v>
      </c>
      <c r="G429" s="5">
        <f>'[1]B. 103 q caL Q3 2023'!BK246</f>
        <v>13730107</v>
      </c>
      <c r="J429" s="5">
        <f>'[2]B 103 to Q4 2023'!BK246</f>
        <v>13080484.274655197</v>
      </c>
      <c r="L429" s="5">
        <f>Sheet3!J430</f>
        <v>1.051726010660379</v>
      </c>
      <c r="M429" s="5">
        <f>Sheet3!J430</f>
        <v>1.051726010660379</v>
      </c>
      <c r="N429" s="5">
        <f t="shared" si="55"/>
        <v>5.0432634253207903E-2</v>
      </c>
      <c r="O429" s="5">
        <f t="shared" si="53"/>
        <v>0.24764677420930359</v>
      </c>
      <c r="P429" s="5">
        <f t="shared" si="54"/>
        <v>1.2810073674297051</v>
      </c>
      <c r="R429" s="5">
        <f>'B 103'!BL246</f>
        <v>1.1699716714727011</v>
      </c>
      <c r="S429" s="5">
        <f t="shared" si="59"/>
        <v>1.1699716714727011</v>
      </c>
      <c r="T429" s="5">
        <f t="shared" si="56"/>
        <v>0.15697953610004467</v>
      </c>
      <c r="U429" s="5">
        <f t="shared" si="57"/>
        <v>0.28649324297967843</v>
      </c>
      <c r="V429" s="5">
        <f t="shared" si="58"/>
        <v>1.3317491692076076</v>
      </c>
    </row>
    <row r="430" spans="4:22" ht="14.4" x14ac:dyDescent="0.3">
      <c r="E430" s="6" t="s">
        <v>506</v>
      </c>
      <c r="G430" s="5">
        <f>'[1]B. 103 q caL Q3 2023'!BK247</f>
        <v>14221732</v>
      </c>
      <c r="J430" s="5">
        <f>'[2]B 103 to Q4 2023'!BK247</f>
        <v>13603938.646900484</v>
      </c>
      <c r="L430" s="5">
        <f>Sheet3!J431</f>
        <v>1.047268763075482</v>
      </c>
      <c r="M430" s="5">
        <f>Sheet3!J431</f>
        <v>1.047268763075482</v>
      </c>
      <c r="N430" s="5">
        <f t="shared" si="55"/>
        <v>4.6185597204424243E-2</v>
      </c>
      <c r="O430" s="5">
        <f t="shared" si="53"/>
        <v>0.24339973716051994</v>
      </c>
      <c r="P430" s="5">
        <f t="shared" si="54"/>
        <v>1.2755784183147867</v>
      </c>
      <c r="R430" s="5">
        <f>'B 103'!BL247</f>
        <v>1.1618510980822148</v>
      </c>
      <c r="S430" s="5">
        <f t="shared" si="59"/>
        <v>1.1618510980822148</v>
      </c>
      <c r="T430" s="5">
        <f t="shared" si="56"/>
        <v>0.15001450743234113</v>
      </c>
      <c r="U430" s="5">
        <f t="shared" si="57"/>
        <v>0.27952821431197489</v>
      </c>
      <c r="V430" s="5">
        <f t="shared" si="58"/>
        <v>1.3225057258576873</v>
      </c>
    </row>
    <row r="431" spans="4:22" ht="14.4" x14ac:dyDescent="0.3">
      <c r="E431" s="6" t="s">
        <v>509</v>
      </c>
      <c r="G431" s="5">
        <f>'[1]B. 103 q caL Q3 2023'!BK248</f>
        <v>14210875</v>
      </c>
      <c r="J431" s="5">
        <f>'[2]B 103 to Q4 2023'!BK248</f>
        <v>14172132.251444355</v>
      </c>
      <c r="L431" s="5">
        <f>Sheet3!J432</f>
        <v>1.0048396419722569</v>
      </c>
      <c r="M431" s="5">
        <f>Sheet3!J432</f>
        <v>1.0048396419722569</v>
      </c>
      <c r="N431" s="5">
        <f t="shared" si="55"/>
        <v>4.8279685533418448E-3</v>
      </c>
      <c r="O431" s="5">
        <f t="shared" si="53"/>
        <v>0.20204210850943752</v>
      </c>
      <c r="P431" s="5">
        <f t="shared" si="54"/>
        <v>1.2238995436117917</v>
      </c>
      <c r="R431" s="5">
        <f>'B 103'!BL248</f>
        <v>1.1120555323697421</v>
      </c>
      <c r="S431" s="5">
        <f t="shared" si="59"/>
        <v>1.1120555323697421</v>
      </c>
      <c r="T431" s="5">
        <f t="shared" si="56"/>
        <v>0.10621013376289397</v>
      </c>
      <c r="U431" s="5">
        <f t="shared" si="57"/>
        <v>0.23572384064252772</v>
      </c>
      <c r="V431" s="5">
        <f t="shared" si="58"/>
        <v>1.265824692560245</v>
      </c>
    </row>
    <row r="432" spans="4:22" ht="14.4" x14ac:dyDescent="0.3">
      <c r="D432" s="5">
        <f>D428+1</f>
        <v>2006</v>
      </c>
      <c r="E432" s="6" t="s">
        <v>508</v>
      </c>
      <c r="G432" s="5">
        <f>'[1]B. 103 q caL Q3 2023'!BK249</f>
        <v>15217508</v>
      </c>
      <c r="J432" s="5">
        <f>'[2]B 103 to Q4 2023'!BK249</f>
        <v>14676525.532310007</v>
      </c>
      <c r="L432" s="5">
        <f>Sheet3!J433</f>
        <v>1.037313878785578</v>
      </c>
      <c r="M432" s="5">
        <f>Sheet3!J433</f>
        <v>1.037313878785578</v>
      </c>
      <c r="N432" s="5">
        <f t="shared" si="55"/>
        <v>3.6634563088086929E-2</v>
      </c>
      <c r="O432" s="5">
        <f t="shared" si="53"/>
        <v>0.23384870304418262</v>
      </c>
      <c r="P432" s="5">
        <f t="shared" si="54"/>
        <v>1.2634533211050389</v>
      </c>
      <c r="R432" s="5">
        <f>'B 103'!BL249</f>
        <v>1.1456096996203238</v>
      </c>
      <c r="S432" s="5">
        <f t="shared" si="59"/>
        <v>1.1456096996203238</v>
      </c>
      <c r="T432" s="5">
        <f t="shared" si="56"/>
        <v>0.13593698403575022</v>
      </c>
      <c r="U432" s="5">
        <f t="shared" si="57"/>
        <v>0.26545069091538398</v>
      </c>
      <c r="V432" s="5">
        <f t="shared" si="58"/>
        <v>1.3040185526758212</v>
      </c>
    </row>
    <row r="433" spans="4:22" ht="14.4" x14ac:dyDescent="0.3">
      <c r="E433" s="6" t="s">
        <v>507</v>
      </c>
      <c r="G433" s="5">
        <f>'[1]B. 103 q caL Q3 2023'!BK250</f>
        <v>14672556</v>
      </c>
      <c r="J433" s="5">
        <f>'[2]B 103 to Q4 2023'!BK250</f>
        <v>15014804.552623384</v>
      </c>
      <c r="L433" s="5">
        <f>Sheet3!J434</f>
        <v>0.98227428633126423</v>
      </c>
      <c r="M433" s="5">
        <f>Sheet3!J434</f>
        <v>0.98227428633126423</v>
      </c>
      <c r="N433" s="5">
        <f t="shared" si="55"/>
        <v>-1.7884695645602071E-2</v>
      </c>
      <c r="O433" s="5">
        <f t="shared" si="53"/>
        <v>0.17932944431049361</v>
      </c>
      <c r="P433" s="5">
        <f t="shared" si="54"/>
        <v>1.1964148313086009</v>
      </c>
      <c r="R433" s="5">
        <f>'B 103'!BL250</f>
        <v>1.0836960488122933</v>
      </c>
      <c r="S433" s="5">
        <f t="shared" si="59"/>
        <v>1.0836960488122933</v>
      </c>
      <c r="T433" s="5">
        <f t="shared" si="56"/>
        <v>8.0377465924011182E-2</v>
      </c>
      <c r="U433" s="5">
        <f t="shared" si="57"/>
        <v>0.20989117280364494</v>
      </c>
      <c r="V433" s="5">
        <f t="shared" si="58"/>
        <v>1.2335438095374542</v>
      </c>
    </row>
    <row r="434" spans="4:22" ht="14.4" x14ac:dyDescent="0.3">
      <c r="E434" s="6" t="s">
        <v>506</v>
      </c>
      <c r="G434" s="5">
        <f>'[1]B. 103 q caL Q3 2023'!BK251</f>
        <v>15119585</v>
      </c>
      <c r="J434" s="5">
        <f>'[2]B 103 to Q4 2023'!BK251</f>
        <v>15427393.028379653</v>
      </c>
      <c r="L434" s="5">
        <f>Sheet3!J435</f>
        <v>0.98162389660645455</v>
      </c>
      <c r="M434" s="5">
        <f>Sheet3!J435</f>
        <v>0.98162389660645455</v>
      </c>
      <c r="N434" s="5">
        <f t="shared" si="55"/>
        <v>-1.8547041335656184E-2</v>
      </c>
      <c r="O434" s="5">
        <f t="shared" si="53"/>
        <v>0.1786670986204395</v>
      </c>
      <c r="P434" s="5">
        <f t="shared" si="54"/>
        <v>1.1956226534783134</v>
      </c>
      <c r="R434" s="5">
        <f>'B 103'!BL251</f>
        <v>1.0814621181639634</v>
      </c>
      <c r="S434" s="5">
        <f t="shared" si="59"/>
        <v>1.0814621181639634</v>
      </c>
      <c r="T434" s="5">
        <f t="shared" si="56"/>
        <v>7.8313938672189554E-2</v>
      </c>
      <c r="U434" s="5">
        <f t="shared" si="57"/>
        <v>0.20782764555182331</v>
      </c>
      <c r="V434" s="5">
        <f t="shared" si="58"/>
        <v>1.2310009827686352</v>
      </c>
    </row>
    <row r="435" spans="4:22" ht="14.4" x14ac:dyDescent="0.3">
      <c r="E435" s="6" t="s">
        <v>509</v>
      </c>
      <c r="G435" s="5">
        <f>'[1]B. 103 q caL Q3 2023'!BK252</f>
        <v>15961301</v>
      </c>
      <c r="J435" s="5">
        <f>'[2]B 103 to Q4 2023'!BK252</f>
        <v>16000033.170003634</v>
      </c>
      <c r="L435" s="5">
        <f>Sheet3!J436</f>
        <v>0.99886450640596225</v>
      </c>
      <c r="M435" s="5">
        <f>Sheet3!J436</f>
        <v>0.99886450640596225</v>
      </c>
      <c r="N435" s="5">
        <f t="shared" si="55"/>
        <v>-1.1361387553193772E-3</v>
      </c>
      <c r="O435" s="5">
        <f t="shared" si="53"/>
        <v>0.19607800120077631</v>
      </c>
      <c r="P435" s="5">
        <f t="shared" si="54"/>
        <v>1.216621799594594</v>
      </c>
      <c r="R435" s="5">
        <f>'B 103'!BL252</f>
        <v>1.0983572450420431</v>
      </c>
      <c r="S435" s="5">
        <f t="shared" si="59"/>
        <v>1.0983572450420431</v>
      </c>
      <c r="T435" s="5">
        <f t="shared" si="56"/>
        <v>9.3815649952604094E-2</v>
      </c>
      <c r="U435" s="5">
        <f t="shared" si="57"/>
        <v>0.22332935683223787</v>
      </c>
      <c r="V435" s="5">
        <f t="shared" si="58"/>
        <v>1.2502322784761781</v>
      </c>
    </row>
    <row r="436" spans="4:22" ht="14.4" x14ac:dyDescent="0.3">
      <c r="D436" s="5">
        <f>D432+1</f>
        <v>2007</v>
      </c>
      <c r="E436" s="6" t="s">
        <v>508</v>
      </c>
      <c r="G436" s="5">
        <f>'[1]B. 103 q caL Q3 2023'!BK253</f>
        <v>16633093</v>
      </c>
      <c r="J436" s="5">
        <f>'[2]B 103 to Q4 2023'!BK253</f>
        <v>16420770.58819711</v>
      </c>
      <c r="L436" s="5">
        <f>Sheet3!J437</f>
        <v>1.014611643882841</v>
      </c>
      <c r="M436" s="5">
        <f>Sheet3!J437</f>
        <v>1.014611643882841</v>
      </c>
      <c r="N436" s="5">
        <f t="shared" si="55"/>
        <v>1.4505922413045677E-2</v>
      </c>
      <c r="O436" s="5">
        <f t="shared" si="53"/>
        <v>0.21172006236914137</v>
      </c>
      <c r="P436" s="5">
        <f t="shared" si="54"/>
        <v>1.2358018891990565</v>
      </c>
      <c r="R436" s="5">
        <f>'B 103'!BL253</f>
        <v>1.1152913354582161</v>
      </c>
      <c r="S436" s="5">
        <f t="shared" si="59"/>
        <v>1.1152913354582161</v>
      </c>
      <c r="T436" s="5">
        <f t="shared" si="56"/>
        <v>0.10911565818894452</v>
      </c>
      <c r="U436" s="5">
        <f t="shared" si="57"/>
        <v>0.23862936506857829</v>
      </c>
      <c r="V436" s="5">
        <f t="shared" si="58"/>
        <v>1.2695079253938832</v>
      </c>
    </row>
    <row r="437" spans="4:22" ht="14.4" x14ac:dyDescent="0.3">
      <c r="E437" s="6" t="s">
        <v>507</v>
      </c>
      <c r="G437" s="5">
        <f>'[1]B. 103 q caL Q3 2023'!BK254</f>
        <v>17388500</v>
      </c>
      <c r="J437" s="5">
        <f>'[2]B 103 to Q4 2023'!BK254</f>
        <v>17092634.552969471</v>
      </c>
      <c r="L437" s="5">
        <f>Sheet3!J438</f>
        <v>1.0171839916778449</v>
      </c>
      <c r="M437" s="5">
        <f>Sheet3!J438</f>
        <v>1.0171839916778449</v>
      </c>
      <c r="N437" s="5">
        <f t="shared" si="55"/>
        <v>1.7038016807153722E-2</v>
      </c>
      <c r="O437" s="5">
        <f t="shared" si="53"/>
        <v>0.21425215676324941</v>
      </c>
      <c r="P437" s="5">
        <f t="shared" si="54"/>
        <v>1.2389350212539751</v>
      </c>
      <c r="R437" s="5">
        <f>'B 103'!BL254</f>
        <v>1.1156291286657025</v>
      </c>
      <c r="S437" s="5">
        <f t="shared" si="59"/>
        <v>1.1156291286657025</v>
      </c>
      <c r="T437" s="5">
        <f t="shared" si="56"/>
        <v>0.1094184867437944</v>
      </c>
      <c r="U437" s="5">
        <f t="shared" si="57"/>
        <v>0.23893219362342816</v>
      </c>
      <c r="V437" s="5">
        <f t="shared" si="58"/>
        <v>1.269892426860374</v>
      </c>
    </row>
    <row r="438" spans="4:22" ht="14.4" x14ac:dyDescent="0.3">
      <c r="E438" s="6" t="s">
        <v>506</v>
      </c>
      <c r="G438" s="5">
        <f>'[1]B. 103 q caL Q3 2023'!BK255</f>
        <v>17575107</v>
      </c>
      <c r="J438" s="5">
        <f>'[2]B 103 to Q4 2023'!BK255</f>
        <v>17366677.443792112</v>
      </c>
      <c r="L438" s="5">
        <f>Sheet3!J439</f>
        <v>1.011805362114883</v>
      </c>
      <c r="M438" s="5">
        <f>Sheet3!J439</f>
        <v>1.011805362114883</v>
      </c>
      <c r="N438" s="5">
        <f t="shared" si="55"/>
        <v>1.1736222441496854E-2</v>
      </c>
      <c r="O438" s="5">
        <f t="shared" si="53"/>
        <v>0.20895036239759254</v>
      </c>
      <c r="P438" s="5">
        <f t="shared" si="54"/>
        <v>1.2323838244337091</v>
      </c>
      <c r="R438" s="5">
        <f>'B 103'!BL255</f>
        <v>1.1095841098891936</v>
      </c>
      <c r="S438" s="5">
        <f t="shared" si="59"/>
        <v>1.1095841098891936</v>
      </c>
      <c r="T438" s="5">
        <f t="shared" si="56"/>
        <v>0.10398526934023568</v>
      </c>
      <c r="U438" s="5">
        <f t="shared" si="57"/>
        <v>0.23349897621986943</v>
      </c>
      <c r="V438" s="5">
        <f t="shared" si="58"/>
        <v>1.2630115348441369</v>
      </c>
    </row>
    <row r="439" spans="4:22" ht="14.4" x14ac:dyDescent="0.3">
      <c r="E439" s="6" t="s">
        <v>509</v>
      </c>
      <c r="G439" s="5">
        <f>'[1]B. 103 q caL Q3 2023'!BK256</f>
        <v>16882909</v>
      </c>
      <c r="J439" s="5">
        <f>'[2]B 103 to Q4 2023'!BK256</f>
        <v>17256300.698674507</v>
      </c>
      <c r="L439" s="5">
        <f>Sheet3!J440</f>
        <v>0.9787118094360886</v>
      </c>
      <c r="M439" s="5">
        <f>Sheet3!J440</f>
        <v>0.9787118094360886</v>
      </c>
      <c r="N439" s="5">
        <f t="shared" si="55"/>
        <v>-2.1518052171656601E-2</v>
      </c>
      <c r="O439" s="5">
        <f t="shared" si="53"/>
        <v>0.17569608778443907</v>
      </c>
      <c r="P439" s="5">
        <f t="shared" si="54"/>
        <v>1.192075717221128</v>
      </c>
      <c r="R439" s="5">
        <f>'B 103'!BL256</f>
        <v>1.0755024267853976</v>
      </c>
      <c r="S439" s="5">
        <f t="shared" si="59"/>
        <v>1.0755024267853976</v>
      </c>
      <c r="T439" s="5">
        <f t="shared" si="56"/>
        <v>7.2787926148390344E-2</v>
      </c>
      <c r="U439" s="5">
        <f t="shared" si="57"/>
        <v>0.20230163302802412</v>
      </c>
      <c r="V439" s="5">
        <f t="shared" si="58"/>
        <v>1.2242172167718499</v>
      </c>
    </row>
    <row r="440" spans="4:22" ht="14.4" x14ac:dyDescent="0.3">
      <c r="D440" s="5">
        <f>D436+1</f>
        <v>2008</v>
      </c>
      <c r="E440" s="6" t="s">
        <v>508</v>
      </c>
      <c r="G440" s="5">
        <f>'[1]B. 103 q caL Q3 2023'!BK257</f>
        <v>15603255</v>
      </c>
      <c r="J440" s="5">
        <f>'[2]B 103 to Q4 2023'!BK257</f>
        <v>15927609.267798787</v>
      </c>
      <c r="L440" s="5">
        <f>Sheet3!J441</f>
        <v>0.97961061039513309</v>
      </c>
      <c r="M440" s="5">
        <f>Sheet3!J441</f>
        <v>0.97961061039513309</v>
      </c>
      <c r="N440" s="5">
        <f t="shared" si="55"/>
        <v>-2.0600122608012673E-2</v>
      </c>
      <c r="O440" s="5">
        <f t="shared" si="53"/>
        <v>0.17661401734808302</v>
      </c>
      <c r="P440" s="5">
        <f t="shared" si="54"/>
        <v>1.1931704611361007</v>
      </c>
      <c r="R440" s="5">
        <f>'B 103'!BL257</f>
        <v>1.0876191987593855</v>
      </c>
      <c r="S440" s="5">
        <f t="shared" si="59"/>
        <v>1.0876191987593855</v>
      </c>
      <c r="T440" s="5">
        <f t="shared" si="56"/>
        <v>8.3991086028785564E-2</v>
      </c>
      <c r="U440" s="5">
        <f t="shared" si="57"/>
        <v>0.21350479290841934</v>
      </c>
      <c r="V440" s="5">
        <f t="shared" si="58"/>
        <v>1.2380094319196957</v>
      </c>
    </row>
    <row r="441" spans="4:22" ht="14.4" x14ac:dyDescent="0.3">
      <c r="E441" s="6" t="s">
        <v>507</v>
      </c>
      <c r="G441" s="5">
        <f>'[1]B. 103 q caL Q3 2023'!BK258</f>
        <v>15430568</v>
      </c>
      <c r="J441" s="5">
        <f>'[2]B 103 to Q4 2023'!BK258</f>
        <v>15817312.743114904</v>
      </c>
      <c r="L441" s="5">
        <f>Sheet3!J442</f>
        <v>0.97782094568154987</v>
      </c>
      <c r="M441" s="5">
        <f>Sheet3!J442</f>
        <v>0.97782094568154987</v>
      </c>
      <c r="N441" s="5">
        <f t="shared" si="55"/>
        <v>-2.2428707834102495E-2</v>
      </c>
      <c r="O441" s="5">
        <f t="shared" si="53"/>
        <v>0.17478543212199318</v>
      </c>
      <c r="P441" s="5">
        <f t="shared" si="54"/>
        <v>1.19099064085963</v>
      </c>
      <c r="R441" s="5">
        <f>'B 103'!BL258</f>
        <v>1.0885036115607689</v>
      </c>
      <c r="S441" s="5">
        <f t="shared" si="59"/>
        <v>1.0885036115607689</v>
      </c>
      <c r="T441" s="5">
        <f t="shared" si="56"/>
        <v>8.4803919611415451E-2</v>
      </c>
      <c r="U441" s="5">
        <f t="shared" si="57"/>
        <v>0.21431762649104921</v>
      </c>
      <c r="V441" s="5">
        <f t="shared" si="58"/>
        <v>1.2390161366478507</v>
      </c>
    </row>
    <row r="442" spans="4:22" ht="14.4" x14ac:dyDescent="0.3">
      <c r="E442" s="6" t="s">
        <v>506</v>
      </c>
      <c r="G442" s="5">
        <f>'[1]B. 103 q caL Q3 2023'!BK259</f>
        <v>13820075</v>
      </c>
      <c r="J442" s="5">
        <f>'[2]B 103 to Q4 2023'!BK259</f>
        <v>14644107.991603414</v>
      </c>
      <c r="L442" s="5">
        <f>Sheet3!J443</f>
        <v>0.94588710274446031</v>
      </c>
      <c r="M442" s="5">
        <f>Sheet3!J443</f>
        <v>0.94588710274446031</v>
      </c>
      <c r="N442" s="5">
        <f t="shared" si="55"/>
        <v>-5.5632058759805668E-2</v>
      </c>
      <c r="O442" s="5">
        <f t="shared" si="53"/>
        <v>0.14158208119629001</v>
      </c>
      <c r="P442" s="5">
        <f t="shared" si="54"/>
        <v>1.1520950657211309</v>
      </c>
      <c r="R442" s="5">
        <f>'B 103'!BL259</f>
        <v>1.0644325902155301</v>
      </c>
      <c r="S442" s="5">
        <f t="shared" si="59"/>
        <v>1.0644325902155301</v>
      </c>
      <c r="T442" s="5">
        <f t="shared" si="56"/>
        <v>6.2441878043804293E-2</v>
      </c>
      <c r="U442" s="5">
        <f t="shared" si="57"/>
        <v>0.19195558492343806</v>
      </c>
      <c r="V442" s="5">
        <f t="shared" si="58"/>
        <v>1.2116167017212347</v>
      </c>
    </row>
    <row r="443" spans="4:22" ht="14.4" x14ac:dyDescent="0.3">
      <c r="E443" s="6" t="s">
        <v>509</v>
      </c>
      <c r="G443" s="5">
        <f>'[1]B. 103 q caL Q3 2023'!BK260</f>
        <v>11022542</v>
      </c>
      <c r="J443" s="5">
        <f>'[2]B 103 to Q4 2023'!BK260</f>
        <v>13186457.944514059</v>
      </c>
      <c r="L443" s="5">
        <f>Sheet3!J444</f>
        <v>0.83677414615800405</v>
      </c>
      <c r="M443" s="5">
        <f>Sheet3!J444</f>
        <v>0.83677414615800405</v>
      </c>
      <c r="N443" s="5">
        <f t="shared" si="55"/>
        <v>-0.17820108223146353</v>
      </c>
      <c r="O443" s="5">
        <f t="shared" si="53"/>
        <v>1.901305772463216E-2</v>
      </c>
      <c r="P443" s="5">
        <f t="shared" si="54"/>
        <v>1.0191949568976135</v>
      </c>
      <c r="R443" s="5">
        <f>'B 103'!BL260</f>
        <v>0.95511577801175562</v>
      </c>
      <c r="S443" s="5">
        <f t="shared" si="59"/>
        <v>0.95511577801175562</v>
      </c>
      <c r="T443" s="5">
        <f t="shared" si="56"/>
        <v>-4.5922712329433166E-2</v>
      </c>
      <c r="U443" s="5">
        <f t="shared" si="57"/>
        <v>8.3590994550200595E-2</v>
      </c>
      <c r="V443" s="5">
        <f t="shared" si="58"/>
        <v>1.0871841386237464</v>
      </c>
    </row>
    <row r="444" spans="4:22" ht="14.4" x14ac:dyDescent="0.3">
      <c r="D444" s="5">
        <f>D440+1</f>
        <v>2009</v>
      </c>
      <c r="E444" s="6" t="s">
        <v>508</v>
      </c>
      <c r="G444" s="5">
        <f>'[1]B. 103 q caL Q3 2023'!BK261</f>
        <v>9931205</v>
      </c>
      <c r="J444" s="5">
        <f>'[2]B 103 to Q4 2023'!BK261</f>
        <v>12512030.637979895</v>
      </c>
      <c r="L444" s="5">
        <f>Sheet3!J445</f>
        <v>0.79544153444532251</v>
      </c>
      <c r="M444" s="5">
        <f>Sheet3!J445</f>
        <v>0.79544153444532251</v>
      </c>
      <c r="N444" s="5">
        <f t="shared" si="55"/>
        <v>-0.22885792925992857</v>
      </c>
      <c r="O444" s="5">
        <f t="shared" si="53"/>
        <v>-3.1643789303832881E-2</v>
      </c>
      <c r="P444" s="5">
        <f t="shared" si="54"/>
        <v>0.96885163593533108</v>
      </c>
      <c r="R444" s="5">
        <f>'B 103'!BL261</f>
        <v>0.91449629324022497</v>
      </c>
      <c r="S444" s="5">
        <f t="shared" si="59"/>
        <v>0.91449629324022497</v>
      </c>
      <c r="T444" s="5">
        <f t="shared" si="56"/>
        <v>-8.9381864477938805E-2</v>
      </c>
      <c r="U444" s="5">
        <f t="shared" si="57"/>
        <v>4.0131842401694956E-2</v>
      </c>
      <c r="V444" s="5">
        <f t="shared" si="58"/>
        <v>1.0409480062308698</v>
      </c>
    </row>
    <row r="445" spans="4:22" ht="14.4" x14ac:dyDescent="0.3">
      <c r="E445" s="6" t="s">
        <v>507</v>
      </c>
      <c r="G445" s="5">
        <f>'[1]B. 103 q caL Q3 2023'!BK262</f>
        <v>11311339</v>
      </c>
      <c r="J445" s="5">
        <f>'[2]B 103 to Q4 2023'!BK262</f>
        <v>11840951.148916395</v>
      </c>
      <c r="L445" s="5">
        <f>Sheet3!J446</f>
        <v>0.95722482958567578</v>
      </c>
      <c r="M445" s="5">
        <f>Sheet3!J446</f>
        <v>0.95722482958567578</v>
      </c>
      <c r="N445" s="5">
        <f t="shared" si="55"/>
        <v>-4.371698347482645E-2</v>
      </c>
      <c r="O445" s="5">
        <f t="shared" si="53"/>
        <v>0.15349715648126924</v>
      </c>
      <c r="P445" s="5">
        <f t="shared" si="54"/>
        <v>1.1659044718461948</v>
      </c>
      <c r="R445" s="5">
        <f>'B 103'!BL262</f>
        <v>1.109615174257335</v>
      </c>
      <c r="S445" s="5">
        <f t="shared" si="59"/>
        <v>1.109615174257335</v>
      </c>
      <c r="T445" s="5">
        <f t="shared" si="56"/>
        <v>0.10401326535516352</v>
      </c>
      <c r="U445" s="5">
        <f t="shared" si="57"/>
        <v>0.23352697223479729</v>
      </c>
      <c r="V445" s="5">
        <f t="shared" si="58"/>
        <v>1.2630468946288846</v>
      </c>
    </row>
    <row r="446" spans="4:22" ht="14.4" x14ac:dyDescent="0.3">
      <c r="E446" s="6" t="s">
        <v>506</v>
      </c>
      <c r="G446" s="5">
        <f>'[1]B. 103 q caL Q3 2023'!BK263</f>
        <v>12934122</v>
      </c>
      <c r="J446" s="5">
        <f>'[2]B 103 to Q4 2023'!BK263</f>
        <v>12372872.786312178</v>
      </c>
      <c r="L446" s="5">
        <f>Sheet3!J447</f>
        <v>1.045851944083124</v>
      </c>
      <c r="M446" s="5">
        <f>Sheet3!J447</f>
        <v>1.045851944083124</v>
      </c>
      <c r="N446" s="5">
        <f t="shared" si="55"/>
        <v>4.4831810770703029E-2</v>
      </c>
      <c r="O446" s="5">
        <f t="shared" si="53"/>
        <v>0.24204595072679871</v>
      </c>
      <c r="P446" s="5">
        <f t="shared" si="54"/>
        <v>1.2738527259299559</v>
      </c>
      <c r="R446" s="5">
        <f>'B 103'!BL263</f>
        <v>1.2054169817654674</v>
      </c>
      <c r="S446" s="5">
        <f t="shared" si="59"/>
        <v>1.2054169817654674</v>
      </c>
      <c r="T446" s="5">
        <f t="shared" si="56"/>
        <v>0.18682555004245655</v>
      </c>
      <c r="U446" s="5">
        <f t="shared" si="57"/>
        <v>0.31633925692209031</v>
      </c>
      <c r="V446" s="5">
        <f t="shared" si="58"/>
        <v>1.3720956696278093</v>
      </c>
    </row>
    <row r="447" spans="4:22" ht="14.4" x14ac:dyDescent="0.3">
      <c r="E447" s="6" t="s">
        <v>509</v>
      </c>
      <c r="G447" s="5">
        <f>'[1]B. 103 q caL Q3 2023'!BK264</f>
        <v>13601550</v>
      </c>
      <c r="J447" s="5">
        <f>'[2]B 103 to Q4 2023'!BK264</f>
        <v>12336989.787249519</v>
      </c>
      <c r="L447" s="5">
        <f>Sheet3!J448</f>
        <v>1.1042188816725058</v>
      </c>
      <c r="M447" s="5">
        <f>Sheet3!J448</f>
        <v>1.1042188816725058</v>
      </c>
      <c r="N447" s="5">
        <f t="shared" si="55"/>
        <v>9.9138190588030528E-2</v>
      </c>
      <c r="O447" s="5">
        <f t="shared" si="53"/>
        <v>0.29635233054412624</v>
      </c>
      <c r="P447" s="5">
        <f t="shared" si="54"/>
        <v>1.344943938192892</v>
      </c>
      <c r="R447" s="5">
        <f>'B 103'!BL264</f>
        <v>1.2769192166127981</v>
      </c>
      <c r="S447" s="5">
        <f t="shared" si="59"/>
        <v>1.2769192166127981</v>
      </c>
      <c r="T447" s="5">
        <f t="shared" si="56"/>
        <v>0.2444503147618354</v>
      </c>
      <c r="U447" s="5">
        <f t="shared" si="57"/>
        <v>0.37396402164146914</v>
      </c>
      <c r="V447" s="5">
        <f t="shared" si="58"/>
        <v>1.453484855516864</v>
      </c>
    </row>
    <row r="448" spans="4:22" ht="14.4" x14ac:dyDescent="0.3">
      <c r="D448" s="5">
        <f>D444+1</f>
        <v>2010</v>
      </c>
      <c r="E448" s="6" t="s">
        <v>508</v>
      </c>
      <c r="G448" s="5">
        <f>'[1]B. 103 q caL Q3 2023'!BK265</f>
        <v>14143301</v>
      </c>
      <c r="J448" s="5">
        <f>'[2]B 103 to Q4 2023'!BK265</f>
        <v>12620405.486856444</v>
      </c>
      <c r="L448" s="5">
        <f>Sheet3!J449</f>
        <v>1.1265786511621618</v>
      </c>
      <c r="M448" s="5">
        <f>Sheet3!J449</f>
        <v>1.1265786511621618</v>
      </c>
      <c r="N448" s="5">
        <f t="shared" si="55"/>
        <v>0.11918529750499991</v>
      </c>
      <c r="O448" s="5">
        <f t="shared" si="53"/>
        <v>0.31639943746109561</v>
      </c>
      <c r="P448" s="5">
        <f t="shared" si="54"/>
        <v>1.3721782455694818</v>
      </c>
      <c r="R448" s="5">
        <f>'B 103'!BL265</f>
        <v>1.2998670692972647</v>
      </c>
      <c r="S448" s="5">
        <f t="shared" si="59"/>
        <v>1.2998670692972647</v>
      </c>
      <c r="T448" s="5">
        <f t="shared" si="56"/>
        <v>0.26226200485243539</v>
      </c>
      <c r="U448" s="5">
        <f t="shared" si="57"/>
        <v>0.39177571173206915</v>
      </c>
      <c r="V448" s="5">
        <f t="shared" si="58"/>
        <v>1.4796058159578709</v>
      </c>
    </row>
    <row r="449" spans="4:22" ht="14.4" x14ac:dyDescent="0.3">
      <c r="E449" s="6" t="s">
        <v>507</v>
      </c>
      <c r="G449" s="5">
        <f>'[1]B. 103 q caL Q3 2023'!BK266</f>
        <v>12698738</v>
      </c>
      <c r="J449" s="5">
        <f>'[2]B 103 to Q4 2023'!BK266</f>
        <v>12691459.608780036</v>
      </c>
      <c r="L449" s="5">
        <f>Sheet3!J450</f>
        <v>1.0060405143510041</v>
      </c>
      <c r="M449" s="5">
        <f>Sheet3!J450</f>
        <v>1.0060405143510041</v>
      </c>
      <c r="N449" s="5">
        <f t="shared" si="55"/>
        <v>6.0223435813392219E-3</v>
      </c>
      <c r="O449" s="5">
        <f t="shared" si="53"/>
        <v>0.2032364835374349</v>
      </c>
      <c r="P449" s="5">
        <f t="shared" si="54"/>
        <v>1.2253622119768652</v>
      </c>
      <c r="R449" s="5">
        <f>'B 103'!BL266</f>
        <v>1.1621206296381192</v>
      </c>
      <c r="S449" s="5">
        <f t="shared" si="59"/>
        <v>1.1621206296381192</v>
      </c>
      <c r="T449" s="5">
        <f t="shared" si="56"/>
        <v>0.15024646512261594</v>
      </c>
      <c r="U449" s="5">
        <f t="shared" si="57"/>
        <v>0.27976017200224967</v>
      </c>
      <c r="V449" s="5">
        <f t="shared" si="58"/>
        <v>1.3228125268122772</v>
      </c>
    </row>
    <row r="450" spans="4:22" ht="14.4" x14ac:dyDescent="0.3">
      <c r="E450" s="6" t="s">
        <v>506</v>
      </c>
      <c r="G450" s="5">
        <f>'[1]B. 103 q caL Q3 2023'!BK267</f>
        <v>14084797</v>
      </c>
      <c r="J450" s="5">
        <f>'[2]B 103 to Q4 2023'!BK267</f>
        <v>13167465.7192255</v>
      </c>
      <c r="L450" s="5">
        <f>Sheet3!J451</f>
        <v>1.075859971401538</v>
      </c>
      <c r="M450" s="5">
        <f>Sheet3!J451</f>
        <v>1.075859971401538</v>
      </c>
      <c r="N450" s="5">
        <f t="shared" si="55"/>
        <v>7.3120315168235195E-2</v>
      </c>
      <c r="O450" s="5">
        <f t="shared" si="53"/>
        <v>0.27033445512433085</v>
      </c>
      <c r="P450" s="5">
        <f t="shared" si="54"/>
        <v>1.3104026483311177</v>
      </c>
      <c r="R450" s="5">
        <f>'B 103'!BL267</f>
        <v>1.2369187995551214</v>
      </c>
      <c r="S450" s="5">
        <f t="shared" si="59"/>
        <v>1.2369187995551214</v>
      </c>
      <c r="T450" s="5">
        <f t="shared" si="56"/>
        <v>0.21262344821219611</v>
      </c>
      <c r="U450" s="5">
        <f t="shared" si="57"/>
        <v>0.34213715509182985</v>
      </c>
      <c r="V450" s="5">
        <f t="shared" si="58"/>
        <v>1.4079533922486429</v>
      </c>
    </row>
    <row r="451" spans="4:22" ht="14.4" x14ac:dyDescent="0.3">
      <c r="E451" s="6" t="s">
        <v>509</v>
      </c>
      <c r="G451" s="5">
        <f>'[1]B. 103 q caL Q3 2023'!BK268</f>
        <v>15481470</v>
      </c>
      <c r="J451" s="5">
        <f>'[2]B 103 to Q4 2023'!BK268</f>
        <v>12112746.454377398</v>
      </c>
      <c r="L451" s="5">
        <f>Sheet3!J452</f>
        <v>1.2832489490914112</v>
      </c>
      <c r="M451" s="5">
        <f>Sheet3!J452</f>
        <v>1.2832489490914112</v>
      </c>
      <c r="N451" s="5">
        <f t="shared" si="55"/>
        <v>0.24939510351495259</v>
      </c>
      <c r="O451" s="5">
        <f t="shared" si="53"/>
        <v>0.44660924347104825</v>
      </c>
      <c r="P451" s="5">
        <f t="shared" si="54"/>
        <v>1.5630034261493158</v>
      </c>
      <c r="R451" s="5">
        <f>'B 103'!BL268</f>
        <v>1.4985382661372271</v>
      </c>
      <c r="S451" s="5">
        <f t="shared" si="59"/>
        <v>1.4985382661372271</v>
      </c>
      <c r="T451" s="5">
        <f t="shared" si="56"/>
        <v>0.40449014374298103</v>
      </c>
      <c r="U451" s="5">
        <f t="shared" si="57"/>
        <v>0.5340038506226148</v>
      </c>
      <c r="V451" s="5">
        <f t="shared" si="58"/>
        <v>1.7057482156315833</v>
      </c>
    </row>
    <row r="452" spans="4:22" ht="14.4" x14ac:dyDescent="0.3">
      <c r="D452" s="5">
        <f>D448+1</f>
        <v>2011</v>
      </c>
      <c r="E452" s="6" t="s">
        <v>508</v>
      </c>
      <c r="G452" s="5">
        <f>'[1]B. 103 q caL Q3 2023'!BK269</f>
        <v>16468742</v>
      </c>
      <c r="J452" s="5">
        <f>'[2]B 103 to Q4 2023'!BK269</f>
        <v>12695110.628056535</v>
      </c>
      <c r="L452" s="5">
        <f>Sheet3!J453</f>
        <v>1.305779056881569</v>
      </c>
      <c r="M452" s="5">
        <f>Sheet3!J453</f>
        <v>1.305779056881569</v>
      </c>
      <c r="N452" s="5">
        <f t="shared" si="55"/>
        <v>0.26679984110721544</v>
      </c>
      <c r="O452" s="5">
        <f t="shared" si="53"/>
        <v>0.46401398106331115</v>
      </c>
      <c r="P452" s="5">
        <f t="shared" si="54"/>
        <v>1.5904452063997212</v>
      </c>
      <c r="R452" s="5">
        <f>'B 103'!BL269</f>
        <v>1.5182378493857771</v>
      </c>
      <c r="S452" s="5">
        <f t="shared" si="59"/>
        <v>1.5182378493857771</v>
      </c>
      <c r="T452" s="5">
        <f t="shared" si="56"/>
        <v>0.4175503527243512</v>
      </c>
      <c r="U452" s="5">
        <f t="shared" si="57"/>
        <v>0.54706405960398496</v>
      </c>
      <c r="V452" s="5">
        <f t="shared" si="58"/>
        <v>1.728171753110888</v>
      </c>
    </row>
    <row r="453" spans="4:22" ht="14.4" x14ac:dyDescent="0.3">
      <c r="E453" s="6" t="s">
        <v>507</v>
      </c>
      <c r="G453" s="5">
        <f>'[1]B. 103 q caL Q3 2023'!BK270</f>
        <v>16384016</v>
      </c>
      <c r="J453" s="5">
        <f>'[2]B 103 to Q4 2023'!BK270</f>
        <v>12645212.533508435</v>
      </c>
      <c r="L453" s="5">
        <f>Sheet3!J454</f>
        <v>1.3053234211595468</v>
      </c>
      <c r="M453" s="5">
        <f>Sheet3!J454</f>
        <v>1.3053234211595468</v>
      </c>
      <c r="N453" s="5">
        <f t="shared" si="55"/>
        <v>0.26645084237546995</v>
      </c>
      <c r="O453" s="5">
        <f t="shared" si="53"/>
        <v>0.46366498233156561</v>
      </c>
      <c r="P453" s="5">
        <f t="shared" si="54"/>
        <v>1.5898902398867145</v>
      </c>
      <c r="R453" s="5">
        <f>'B 103'!BL270</f>
        <v>1.5218414145581443</v>
      </c>
      <c r="S453" s="5">
        <f t="shared" si="59"/>
        <v>1.5218414145581443</v>
      </c>
      <c r="T453" s="5">
        <f t="shared" si="56"/>
        <v>0.41992105858248441</v>
      </c>
      <c r="U453" s="5">
        <f t="shared" si="57"/>
        <v>0.54943476546211811</v>
      </c>
      <c r="V453" s="5">
        <f t="shared" si="58"/>
        <v>1.7322736002252239</v>
      </c>
    </row>
    <row r="454" spans="4:22" ht="14.4" x14ac:dyDescent="0.3">
      <c r="E454" s="6" t="s">
        <v>506</v>
      </c>
      <c r="G454" s="5">
        <f>'[1]B. 103 q caL Q3 2023'!BK271</f>
        <v>14060934</v>
      </c>
      <c r="J454" s="5">
        <f>'[2]B 103 to Q4 2023'!BK271</f>
        <v>11658744.234003987</v>
      </c>
      <c r="L454" s="5">
        <f>Sheet3!J455</f>
        <v>1.2166172302383311</v>
      </c>
      <c r="M454" s="5">
        <f>Sheet3!J455</f>
        <v>1.2166172302383311</v>
      </c>
      <c r="N454" s="5">
        <f t="shared" si="55"/>
        <v>0.19607424541993698</v>
      </c>
      <c r="O454" s="5">
        <f t="shared" si="53"/>
        <v>0.39328838537603267</v>
      </c>
      <c r="P454" s="5">
        <f t="shared" si="54"/>
        <v>1.4818456703363685</v>
      </c>
      <c r="R454" s="5">
        <f>'B 103'!BL271</f>
        <v>1.4415685739982824</v>
      </c>
      <c r="S454" s="5">
        <f t="shared" si="59"/>
        <v>1.4415685739982824</v>
      </c>
      <c r="T454" s="5">
        <f t="shared" si="56"/>
        <v>0.36573180824356766</v>
      </c>
      <c r="U454" s="5">
        <f t="shared" si="57"/>
        <v>0.49524551512320142</v>
      </c>
      <c r="V454" s="5">
        <f t="shared" si="58"/>
        <v>1.6409010556310748</v>
      </c>
    </row>
    <row r="455" spans="4:22" ht="14.4" x14ac:dyDescent="0.3">
      <c r="E455" s="6" t="s">
        <v>509</v>
      </c>
      <c r="G455" s="5">
        <f>'[1]B. 103 q caL Q3 2023'!BK272</f>
        <v>15431072</v>
      </c>
      <c r="J455" s="5">
        <f>'[2]B 103 to Q4 2023'!BK272</f>
        <v>12100434.612630602</v>
      </c>
      <c r="L455" s="5">
        <f>Sheet3!J456</f>
        <v>1.2837649925583821</v>
      </c>
      <c r="M455" s="5">
        <f>Sheet3!J456</f>
        <v>1.2837649925583821</v>
      </c>
      <c r="N455" s="5">
        <f t="shared" si="55"/>
        <v>0.24979716091366758</v>
      </c>
      <c r="O455" s="5">
        <f t="shared" ref="O455:O507" si="60">N455-$N$508</f>
        <v>0.44701130086976326</v>
      </c>
      <c r="P455" s="5">
        <f t="shared" ref="P455:P507" si="61">EXP(O455)</f>
        <v>1.5636319695878189</v>
      </c>
      <c r="R455" s="5">
        <f>'B 103'!BL272</f>
        <v>1.5126945226385313</v>
      </c>
      <c r="S455" s="5">
        <f t="shared" si="59"/>
        <v>1.5126945226385313</v>
      </c>
      <c r="T455" s="5">
        <f t="shared" si="56"/>
        <v>0.41389251266224764</v>
      </c>
      <c r="U455" s="5">
        <f t="shared" si="57"/>
        <v>0.5434062195418814</v>
      </c>
      <c r="V455" s="5">
        <f t="shared" si="58"/>
        <v>1.7218619244455506</v>
      </c>
    </row>
    <row r="456" spans="4:22" ht="14.4" x14ac:dyDescent="0.3">
      <c r="D456" s="5">
        <f>D452+1</f>
        <v>2012</v>
      </c>
      <c r="E456" s="6" t="s">
        <v>508</v>
      </c>
      <c r="G456" s="5">
        <f>'[1]B. 103 q caL Q3 2023'!BK273</f>
        <v>17181086</v>
      </c>
      <c r="J456" s="5">
        <f>'[2]B 103 to Q4 2023'!BK273</f>
        <v>12466496.930836992</v>
      </c>
      <c r="L456" s="5">
        <f>Sheet3!J457</f>
        <v>1.3631434622385121</v>
      </c>
      <c r="M456" s="5">
        <f>Sheet3!J457</f>
        <v>1.3631434622385121</v>
      </c>
      <c r="N456" s="5">
        <f t="shared" ref="N456:N506" si="62">LN(M456)</f>
        <v>0.30979340193596572</v>
      </c>
      <c r="O456" s="5">
        <f t="shared" si="60"/>
        <v>0.50700754189206143</v>
      </c>
      <c r="P456" s="5">
        <f t="shared" si="61"/>
        <v>1.6603153295550166</v>
      </c>
      <c r="R456" s="5">
        <f>'B 103'!BL273</f>
        <v>1.6021995105877995</v>
      </c>
      <c r="S456" s="5">
        <f t="shared" si="59"/>
        <v>1.6021995105877995</v>
      </c>
      <c r="T456" s="5">
        <f t="shared" ref="T456:T506" si="63">LN(S456)</f>
        <v>0.47137737933621854</v>
      </c>
      <c r="U456" s="5">
        <f t="shared" ref="U456:U506" si="64">T456-$T$508</f>
        <v>0.6008910862158523</v>
      </c>
      <c r="V456" s="5">
        <f t="shared" ref="V456:V506" si="65">EXP(U456)</f>
        <v>1.823743188964831</v>
      </c>
    </row>
    <row r="457" spans="4:22" ht="14.4" x14ac:dyDescent="0.3">
      <c r="E457" s="6" t="s">
        <v>507</v>
      </c>
      <c r="G457" s="5">
        <f>'[1]B. 103 q caL Q3 2023'!BK274</f>
        <v>16700315</v>
      </c>
      <c r="J457" s="5">
        <f>'[2]B 103 to Q4 2023'!BK274</f>
        <v>12293126.836020825</v>
      </c>
      <c r="L457" s="5">
        <f>Sheet3!J458</f>
        <v>1.3433900157400371</v>
      </c>
      <c r="M457" s="5">
        <f>Sheet3!J458</f>
        <v>1.3433900157400371</v>
      </c>
      <c r="N457" s="5">
        <f t="shared" si="62"/>
        <v>0.29519628174026163</v>
      </c>
      <c r="O457" s="5">
        <f t="shared" si="60"/>
        <v>0.49241042169635729</v>
      </c>
      <c r="P457" s="5">
        <f t="shared" si="61"/>
        <v>1.6362555361866027</v>
      </c>
      <c r="R457" s="5">
        <f>'B 103'!BL274</f>
        <v>1.5859239318766747</v>
      </c>
      <c r="S457" s="5">
        <f t="shared" si="59"/>
        <v>1.5859239318766747</v>
      </c>
      <c r="T457" s="5">
        <f t="shared" si="63"/>
        <v>0.46116715981569362</v>
      </c>
      <c r="U457" s="5">
        <f t="shared" si="64"/>
        <v>0.59068086669532738</v>
      </c>
      <c r="V457" s="5">
        <f t="shared" si="65"/>
        <v>1.8052171092695593</v>
      </c>
    </row>
    <row r="458" spans="4:22" ht="14.4" x14ac:dyDescent="0.3">
      <c r="E458" s="6" t="s">
        <v>506</v>
      </c>
      <c r="G458" s="5">
        <f>'[1]B. 103 q caL Q3 2023'!BK275</f>
        <v>17524849</v>
      </c>
      <c r="J458" s="5">
        <f>'[2]B 103 to Q4 2023'!BK275</f>
        <v>12730103.769794419</v>
      </c>
      <c r="L458" s="5">
        <f>Sheet3!J459</f>
        <v>1.3834443211022529</v>
      </c>
      <c r="M458" s="5">
        <f>Sheet3!J459</f>
        <v>1.3834443211022529</v>
      </c>
      <c r="N458" s="5">
        <f t="shared" si="62"/>
        <v>0.32457627447818321</v>
      </c>
      <c r="O458" s="5">
        <f t="shared" si="60"/>
        <v>0.52179041443427887</v>
      </c>
      <c r="P458" s="5">
        <f t="shared" si="61"/>
        <v>1.6850418738317656</v>
      </c>
      <c r="R458" s="5">
        <f>'B 103'!BL275</f>
        <v>1.6264233335524689</v>
      </c>
      <c r="S458" s="5">
        <f t="shared" si="59"/>
        <v>1.6264233335524689</v>
      </c>
      <c r="T458" s="5">
        <f t="shared" si="63"/>
        <v>0.48638332997802186</v>
      </c>
      <c r="U458" s="5">
        <f t="shared" si="64"/>
        <v>0.61589703685765562</v>
      </c>
      <c r="V458" s="5">
        <f t="shared" si="65"/>
        <v>1.8513165541110344</v>
      </c>
    </row>
    <row r="459" spans="4:22" ht="14.4" x14ac:dyDescent="0.3">
      <c r="E459" s="6" t="s">
        <v>509</v>
      </c>
      <c r="G459" s="5">
        <f>'[1]B. 103 q caL Q3 2023'!BK276</f>
        <v>17291628</v>
      </c>
      <c r="J459" s="5">
        <f>'[2]B 103 to Q4 2023'!BK276</f>
        <v>12730335.93556302</v>
      </c>
      <c r="L459" s="5">
        <f>Sheet3!J460</f>
        <v>1.366467800001621</v>
      </c>
      <c r="M459" s="5">
        <f>Sheet3!J460</f>
        <v>1.366467800001621</v>
      </c>
      <c r="N459" s="5">
        <f t="shared" si="62"/>
        <v>0.31222916226029018</v>
      </c>
      <c r="O459" s="5">
        <f t="shared" si="60"/>
        <v>0.5094433022163859</v>
      </c>
      <c r="P459" s="5">
        <f t="shared" si="61"/>
        <v>1.6643643890279238</v>
      </c>
      <c r="R459" s="5">
        <f>'B 103'!BL276</f>
        <v>1.607059034644952</v>
      </c>
      <c r="S459" s="5">
        <f t="shared" si="59"/>
        <v>1.607059034644952</v>
      </c>
      <c r="T459" s="5">
        <f t="shared" si="63"/>
        <v>0.4744058220140141</v>
      </c>
      <c r="U459" s="5">
        <f t="shared" si="64"/>
        <v>0.60391952889364786</v>
      </c>
      <c r="V459" s="5">
        <f t="shared" si="65"/>
        <v>1.8292746623189773</v>
      </c>
    </row>
    <row r="460" spans="4:22" ht="14.4" x14ac:dyDescent="0.3">
      <c r="D460" s="5">
        <f>D456+1</f>
        <v>2013</v>
      </c>
      <c r="E460" s="6" t="s">
        <v>508</v>
      </c>
      <c r="G460" s="5">
        <f>'[1]B. 103 q caL Q3 2023'!BK277</f>
        <v>19444790</v>
      </c>
      <c r="J460" s="5">
        <f>'[2]B 103 to Q4 2023'!BK277</f>
        <v>13104048.600434449</v>
      </c>
      <c r="L460" s="5">
        <f>Sheet3!J461</f>
        <v>1.495167948969065</v>
      </c>
      <c r="M460" s="5">
        <f>Sheet3!J461</f>
        <v>1.495167948969065</v>
      </c>
      <c r="N460" s="5">
        <f t="shared" si="62"/>
        <v>0.40223854098046935</v>
      </c>
      <c r="O460" s="5">
        <f t="shared" si="60"/>
        <v>0.59945268093656501</v>
      </c>
      <c r="P460" s="5">
        <f t="shared" si="61"/>
        <v>1.8211217929007033</v>
      </c>
      <c r="R460" s="5">
        <f>'B 103'!BL277</f>
        <v>1.7514078781914169</v>
      </c>
      <c r="S460" s="5">
        <f t="shared" si="59"/>
        <v>1.7514078781914169</v>
      </c>
      <c r="T460" s="5">
        <f t="shared" si="63"/>
        <v>0.5604199663209567</v>
      </c>
      <c r="U460" s="5">
        <f t="shared" si="64"/>
        <v>0.68993367320059051</v>
      </c>
      <c r="V460" s="5">
        <f t="shared" si="65"/>
        <v>1.9935833008581532</v>
      </c>
    </row>
    <row r="461" spans="4:22" ht="14.4" x14ac:dyDescent="0.3">
      <c r="E461" s="6" t="s">
        <v>507</v>
      </c>
      <c r="G461" s="5">
        <f>'[1]B. 103 q caL Q3 2023'!BK278</f>
        <v>19799012</v>
      </c>
      <c r="J461" s="5">
        <f>'[2]B 103 to Q4 2023'!BK278</f>
        <v>13279116.940084845</v>
      </c>
      <c r="L461" s="5">
        <f>Sheet3!J462</f>
        <v>1.5068522429084152</v>
      </c>
      <c r="M461" s="5">
        <f>Sheet3!J462</f>
        <v>1.5068522429084152</v>
      </c>
      <c r="N461" s="5">
        <f t="shared" si="62"/>
        <v>0.41002286766317664</v>
      </c>
      <c r="O461" s="5">
        <f t="shared" si="60"/>
        <v>0.60723700761927235</v>
      </c>
      <c r="P461" s="5">
        <f t="shared" si="61"/>
        <v>1.8353533194273923</v>
      </c>
      <c r="R461" s="5">
        <f>'B 103'!BL278</f>
        <v>1.7662095624623497</v>
      </c>
      <c r="S461" s="5">
        <f t="shared" si="59"/>
        <v>1.7662095624623497</v>
      </c>
      <c r="T461" s="5">
        <f t="shared" si="63"/>
        <v>0.56883576018259741</v>
      </c>
      <c r="U461" s="5">
        <f t="shared" si="64"/>
        <v>0.69834946706223122</v>
      </c>
      <c r="V461" s="5">
        <f t="shared" si="65"/>
        <v>2.0104316837817122</v>
      </c>
    </row>
    <row r="462" spans="4:22" ht="14.4" x14ac:dyDescent="0.3">
      <c r="E462" s="6" t="s">
        <v>506</v>
      </c>
      <c r="G462" s="5">
        <f>'[1]B. 103 q caL Q3 2023'!BK279</f>
        <v>20888450</v>
      </c>
      <c r="J462" s="5">
        <f>'[2]B 103 to Q4 2023'!BK279</f>
        <v>14167538.080011738</v>
      </c>
      <c r="L462" s="5">
        <f>Sheet3!J463</f>
        <v>1.4864753028820579</v>
      </c>
      <c r="M462" s="5">
        <f>Sheet3!J463</f>
        <v>1.4864753028820579</v>
      </c>
      <c r="N462" s="5">
        <f t="shared" si="62"/>
        <v>0.39640774904423814</v>
      </c>
      <c r="O462" s="5">
        <f t="shared" si="60"/>
        <v>0.59362188900033386</v>
      </c>
      <c r="P462" s="5">
        <f t="shared" si="61"/>
        <v>1.8105341079266259</v>
      </c>
      <c r="R462" s="5">
        <f>'B 103'!BL279</f>
        <v>1.7271807598874978</v>
      </c>
      <c r="S462" s="5">
        <f t="shared" si="59"/>
        <v>1.7271807598874978</v>
      </c>
      <c r="T462" s="5">
        <f t="shared" si="63"/>
        <v>0.54649046067488394</v>
      </c>
      <c r="U462" s="5">
        <f t="shared" si="64"/>
        <v>0.67600416755451764</v>
      </c>
      <c r="V462" s="5">
        <f t="shared" si="65"/>
        <v>1.9660061847106092</v>
      </c>
    </row>
    <row r="463" spans="4:22" ht="14.4" x14ac:dyDescent="0.3">
      <c r="E463" s="6" t="s">
        <v>509</v>
      </c>
      <c r="G463" s="5">
        <f>'[1]B. 103 q caL Q3 2023'!BK280</f>
        <v>22437466</v>
      </c>
      <c r="J463" s="5">
        <f>'[2]B 103 to Q4 2023'!BK280</f>
        <v>14573434.366245924</v>
      </c>
      <c r="L463" s="5">
        <f>Sheet3!J464</f>
        <v>1.5434171676716444</v>
      </c>
      <c r="M463" s="5">
        <f>Sheet3!J464</f>
        <v>1.5434171676716444</v>
      </c>
      <c r="N463" s="5">
        <f t="shared" si="62"/>
        <v>0.43399889826033977</v>
      </c>
      <c r="O463" s="5">
        <f t="shared" si="60"/>
        <v>0.63121303821643548</v>
      </c>
      <c r="P463" s="5">
        <f t="shared" si="61"/>
        <v>1.879889574627355</v>
      </c>
      <c r="R463" s="5">
        <f>'B 103'!BL280</f>
        <v>1.789843781849078</v>
      </c>
      <c r="S463" s="5">
        <f t="shared" si="59"/>
        <v>1.789843781849078</v>
      </c>
      <c r="T463" s="5">
        <f t="shared" si="63"/>
        <v>0.58212834333416674</v>
      </c>
      <c r="U463" s="5">
        <f t="shared" si="64"/>
        <v>0.71164205021380056</v>
      </c>
      <c r="V463" s="5">
        <f t="shared" si="65"/>
        <v>2.0373339180841263</v>
      </c>
    </row>
    <row r="464" spans="4:22" ht="14.4" x14ac:dyDescent="0.3">
      <c r="D464" s="5">
        <f>D460+1</f>
        <v>2014</v>
      </c>
      <c r="E464" s="6" t="s">
        <v>508</v>
      </c>
      <c r="G464" s="5">
        <f>'[1]B. 103 q caL Q3 2023'!BK281</f>
        <v>23239432</v>
      </c>
      <c r="J464" s="5">
        <f>'[2]B 103 to Q4 2023'!BK281</f>
        <v>14644348.807674255</v>
      </c>
      <c r="L464" s="5">
        <f>Sheet3!J465</f>
        <v>1.5965679396143972</v>
      </c>
      <c r="M464" s="5">
        <f>Sheet3!J465</f>
        <v>1.5965679396143972</v>
      </c>
      <c r="N464" s="5">
        <f t="shared" si="62"/>
        <v>0.46785628761607034</v>
      </c>
      <c r="O464" s="5">
        <f t="shared" si="60"/>
        <v>0.66507042757216606</v>
      </c>
      <c r="P464" s="5">
        <f t="shared" si="61"/>
        <v>1.9446274719058401</v>
      </c>
      <c r="R464" s="5">
        <f>'B 103'!BL281</f>
        <v>1.8549671009471298</v>
      </c>
      <c r="S464" s="5">
        <f t="shared" si="59"/>
        <v>1.8549671009471298</v>
      </c>
      <c r="T464" s="5">
        <f t="shared" si="63"/>
        <v>0.61786696056365098</v>
      </c>
      <c r="U464" s="5">
        <f t="shared" si="64"/>
        <v>0.7473806674432848</v>
      </c>
      <c r="V464" s="5">
        <f t="shared" si="65"/>
        <v>2.111462145475909</v>
      </c>
    </row>
    <row r="465" spans="4:22" ht="14.4" x14ac:dyDescent="0.3">
      <c r="E465" s="6" t="s">
        <v>507</v>
      </c>
      <c r="G465" s="5">
        <f>'[1]B. 103 q caL Q3 2023'!BK282</f>
        <v>24318235</v>
      </c>
      <c r="J465" s="5">
        <f>'[2]B 103 to Q4 2023'!BK282</f>
        <v>15355553.091054089</v>
      </c>
      <c r="L465" s="5">
        <f>Sheet3!J466</f>
        <v>1.5938302003570248</v>
      </c>
      <c r="M465" s="5">
        <f>Sheet3!J466</f>
        <v>1.5938302003570248</v>
      </c>
      <c r="N465" s="5">
        <f t="shared" si="62"/>
        <v>0.46614005045114332</v>
      </c>
      <c r="O465" s="5">
        <f t="shared" si="60"/>
        <v>0.66335419040723897</v>
      </c>
      <c r="P465" s="5">
        <f t="shared" si="61"/>
        <v>1.9412928922498767</v>
      </c>
      <c r="R465" s="5">
        <f>'B 103'!BL282</f>
        <v>1.8409464704057119</v>
      </c>
      <c r="S465" s="5">
        <f t="shared" si="59"/>
        <v>1.8409464704057119</v>
      </c>
      <c r="T465" s="5">
        <f t="shared" si="63"/>
        <v>0.61027982545978043</v>
      </c>
      <c r="U465" s="5">
        <f t="shared" si="64"/>
        <v>0.73979353233941425</v>
      </c>
      <c r="V465" s="5">
        <f t="shared" si="65"/>
        <v>2.0955028162625813</v>
      </c>
    </row>
    <row r="466" spans="4:22" ht="14.4" x14ac:dyDescent="0.3">
      <c r="E466" s="6" t="s">
        <v>506</v>
      </c>
      <c r="G466" s="5">
        <f>'[1]B. 103 q caL Q3 2023'!BK283</f>
        <v>24148270</v>
      </c>
      <c r="J466" s="5">
        <f>'[2]B 103 to Q4 2023'!BK283</f>
        <v>15257491.935914818</v>
      </c>
      <c r="L466" s="5">
        <f>Sheet3!J467</f>
        <v>1.5900575167601778</v>
      </c>
      <c r="M466" s="5">
        <f>Sheet3!J467</f>
        <v>1.5900575167601778</v>
      </c>
      <c r="N466" s="5">
        <f t="shared" si="62"/>
        <v>0.46377018964087946</v>
      </c>
      <c r="O466" s="5">
        <f t="shared" si="60"/>
        <v>0.66098432959697517</v>
      </c>
      <c r="P466" s="5">
        <f t="shared" si="61"/>
        <v>1.9366977453831489</v>
      </c>
      <c r="R466" s="5">
        <f>'B 103'!BL283</f>
        <v>1.8419818867857725</v>
      </c>
      <c r="S466" s="5">
        <f t="shared" si="59"/>
        <v>1.8419818867857725</v>
      </c>
      <c r="T466" s="5">
        <f t="shared" si="63"/>
        <v>0.61084210433513153</v>
      </c>
      <c r="U466" s="5">
        <f t="shared" si="64"/>
        <v>0.74035581121476524</v>
      </c>
      <c r="V466" s="5">
        <f t="shared" si="65"/>
        <v>2.096681404546</v>
      </c>
    </row>
    <row r="467" spans="4:22" ht="14.4" x14ac:dyDescent="0.3">
      <c r="E467" s="6" t="s">
        <v>509</v>
      </c>
      <c r="G467" s="5">
        <f>'[1]B. 103 q caL Q3 2023'!BK284</f>
        <v>25106300</v>
      </c>
      <c r="J467" s="5">
        <f>'[2]B 103 to Q4 2023'!BK284</f>
        <v>15254461.698405348</v>
      </c>
      <c r="L467" s="5">
        <f>Sheet3!J468</f>
        <v>1.651155524713235</v>
      </c>
      <c r="M467" s="5">
        <f>Sheet3!J468</f>
        <v>1.651155524713235</v>
      </c>
      <c r="N467" s="5">
        <f t="shared" si="62"/>
        <v>0.50147536081228339</v>
      </c>
      <c r="O467" s="5">
        <f t="shared" si="60"/>
        <v>0.6986895007683791</v>
      </c>
      <c r="P467" s="5">
        <f t="shared" si="61"/>
        <v>2.0111154145572723</v>
      </c>
      <c r="R467" s="5">
        <f>'B 103'!BL284</f>
        <v>1.9157596789783395</v>
      </c>
      <c r="S467" s="5">
        <f t="shared" si="59"/>
        <v>1.9157596789783395</v>
      </c>
      <c r="T467" s="5">
        <f t="shared" si="63"/>
        <v>0.65011424317368216</v>
      </c>
      <c r="U467" s="5">
        <f t="shared" si="64"/>
        <v>0.77962795005331587</v>
      </c>
      <c r="V467" s="5">
        <f t="shared" si="65"/>
        <v>2.1806607998203709</v>
      </c>
    </row>
    <row r="468" spans="4:22" ht="14.4" x14ac:dyDescent="0.3">
      <c r="D468" s="5">
        <f>D464+1</f>
        <v>2015</v>
      </c>
      <c r="E468" s="6" t="s">
        <v>508</v>
      </c>
      <c r="G468" s="5">
        <f>'[1]B. 103 q caL Q3 2023'!BK285</f>
        <v>25316089</v>
      </c>
      <c r="J468" s="5">
        <f>'[2]B 103 to Q4 2023'!BK285</f>
        <v>15634279.864380417</v>
      </c>
      <c r="L468" s="5">
        <f>Sheet3!J469</f>
        <v>1.6267954676851151</v>
      </c>
      <c r="M468" s="5">
        <f>Sheet3!J469</f>
        <v>1.6267954676851151</v>
      </c>
      <c r="N468" s="5">
        <f t="shared" si="62"/>
        <v>0.48661210901626406</v>
      </c>
      <c r="O468" s="5">
        <f t="shared" si="60"/>
        <v>0.68382624897235977</v>
      </c>
      <c r="P468" s="5">
        <f t="shared" si="61"/>
        <v>1.9814447472848757</v>
      </c>
      <c r="R468" s="5">
        <f>'B 103'!BL285</f>
        <v>1.8864958551093918</v>
      </c>
      <c r="S468" s="5">
        <f t="shared" si="59"/>
        <v>1.8864958551093918</v>
      </c>
      <c r="T468" s="5">
        <f t="shared" si="63"/>
        <v>0.63472106328723654</v>
      </c>
      <c r="U468" s="5">
        <f t="shared" si="64"/>
        <v>0.76423477016687036</v>
      </c>
      <c r="V468" s="5">
        <f t="shared" si="65"/>
        <v>2.1473505290885568</v>
      </c>
    </row>
    <row r="469" spans="4:22" ht="14.4" x14ac:dyDescent="0.3">
      <c r="E469" s="6" t="s">
        <v>507</v>
      </c>
      <c r="G469" s="5">
        <f>'[1]B. 103 q caL Q3 2023'!BK286</f>
        <v>25008794</v>
      </c>
      <c r="J469" s="5">
        <f>'[2]B 103 to Q4 2023'!BK286</f>
        <v>15812463.458289318</v>
      </c>
      <c r="L469" s="5">
        <f>Sheet3!J470</f>
        <v>1.5904700857747762</v>
      </c>
      <c r="M469" s="5">
        <f>Sheet3!J470</f>
        <v>1.5904700857747762</v>
      </c>
      <c r="N469" s="5">
        <f t="shared" si="62"/>
        <v>0.46402962396654518</v>
      </c>
      <c r="O469" s="5">
        <f t="shared" si="60"/>
        <v>0.66124376392264084</v>
      </c>
      <c r="P469" s="5">
        <f t="shared" si="61"/>
        <v>1.9372002564382305</v>
      </c>
      <c r="R469" s="5">
        <f>'B 103'!BL286</f>
        <v>1.8446552215551879</v>
      </c>
      <c r="S469" s="5">
        <f t="shared" si="59"/>
        <v>1.8446552215551879</v>
      </c>
      <c r="T469" s="5">
        <f t="shared" si="63"/>
        <v>0.6122923882439768</v>
      </c>
      <c r="U469" s="5">
        <f t="shared" si="64"/>
        <v>0.74180609512361051</v>
      </c>
      <c r="V469" s="5">
        <f t="shared" si="65"/>
        <v>2.0997243939148804</v>
      </c>
    </row>
    <row r="470" spans="4:22" ht="14.4" x14ac:dyDescent="0.3">
      <c r="E470" s="6" t="s">
        <v>506</v>
      </c>
      <c r="G470" s="5">
        <f>'[1]B. 103 q caL Q3 2023'!BK287</f>
        <v>23085171</v>
      </c>
      <c r="J470" s="5">
        <f>'[2]B 103 to Q4 2023'!BK287</f>
        <v>15218220.358548943</v>
      </c>
      <c r="L470" s="5">
        <f>Sheet3!J471</f>
        <v>1.5270513442354772</v>
      </c>
      <c r="M470" s="5">
        <f>Sheet3!J471</f>
        <v>1.5270513442354772</v>
      </c>
      <c r="N470" s="5">
        <f t="shared" si="62"/>
        <v>0.42333864992496345</v>
      </c>
      <c r="O470" s="5">
        <f t="shared" si="60"/>
        <v>0.62055278988105911</v>
      </c>
      <c r="P470" s="5">
        <f t="shared" si="61"/>
        <v>1.8599559225323381</v>
      </c>
      <c r="R470" s="5">
        <f>'B 103'!BL287</f>
        <v>1.7832689938393713</v>
      </c>
      <c r="S470" s="5">
        <f t="shared" si="59"/>
        <v>1.7832689938393713</v>
      </c>
      <c r="T470" s="5">
        <f t="shared" si="63"/>
        <v>0.57844819336805753</v>
      </c>
      <c r="U470" s="5">
        <f t="shared" si="64"/>
        <v>0.70796190024769134</v>
      </c>
      <c r="V470" s="5">
        <f t="shared" si="65"/>
        <v>2.0298500031457229</v>
      </c>
    </row>
    <row r="471" spans="4:22" ht="14.4" x14ac:dyDescent="0.3">
      <c r="E471" s="6" t="s">
        <v>509</v>
      </c>
      <c r="G471" s="5">
        <f>'[1]B. 103 q caL Q3 2023'!BK288</f>
        <v>24127162</v>
      </c>
      <c r="J471" s="5">
        <f>'[2]B 103 to Q4 2023'!BK288</f>
        <v>15165861.718425108</v>
      </c>
      <c r="L471" s="5">
        <f>Sheet3!J472</f>
        <v>1.6020762062555189</v>
      </c>
      <c r="M471" s="5">
        <f>Sheet3!J472</f>
        <v>1.6020762062555189</v>
      </c>
      <c r="N471" s="5">
        <f t="shared" si="62"/>
        <v>0.47130041696266667</v>
      </c>
      <c r="O471" s="5">
        <f t="shared" si="60"/>
        <v>0.66851455691876238</v>
      </c>
      <c r="P471" s="5">
        <f t="shared" si="61"/>
        <v>1.9513365673142664</v>
      </c>
      <c r="R471" s="5">
        <f>'B 103'!BL288</f>
        <v>1.8713010787827877</v>
      </c>
      <c r="S471" s="5">
        <f t="shared" si="59"/>
        <v>1.8713010787827877</v>
      </c>
      <c r="T471" s="5">
        <f t="shared" si="63"/>
        <v>0.62663395298986357</v>
      </c>
      <c r="U471" s="5">
        <f t="shared" si="64"/>
        <v>0.75614765986949739</v>
      </c>
      <c r="V471" s="5">
        <f t="shared" si="65"/>
        <v>2.1300546994179301</v>
      </c>
    </row>
    <row r="472" spans="4:22" ht="14.4" x14ac:dyDescent="0.3">
      <c r="D472" s="5">
        <f>D468+1</f>
        <v>2016</v>
      </c>
      <c r="E472" s="6" t="s">
        <v>508</v>
      </c>
      <c r="G472" s="5">
        <f>'[1]B. 103 q caL Q3 2023'!BK289</f>
        <v>24550313</v>
      </c>
      <c r="J472" s="5">
        <f>'[2]B 103 to Q4 2023'!BK289</f>
        <v>14971657.769979825</v>
      </c>
      <c r="L472" s="5">
        <f>Sheet3!J473</f>
        <v>1.651322424607472</v>
      </c>
      <c r="M472" s="5">
        <f>Sheet3!J473</f>
        <v>1.651322424607472</v>
      </c>
      <c r="N472" s="5">
        <f t="shared" si="62"/>
        <v>0.50157643636642202</v>
      </c>
      <c r="O472" s="5">
        <f t="shared" si="60"/>
        <v>0.69879057632251773</v>
      </c>
      <c r="P472" s="5">
        <f t="shared" si="61"/>
        <v>2.0113186994356282</v>
      </c>
      <c r="R472" s="5">
        <f>'B 103'!BL289</f>
        <v>1.9346733182303142</v>
      </c>
      <c r="S472" s="5">
        <f t="shared" si="59"/>
        <v>1.9346733182303142</v>
      </c>
      <c r="T472" s="5">
        <f t="shared" si="63"/>
        <v>0.65993848444077863</v>
      </c>
      <c r="U472" s="5">
        <f t="shared" si="64"/>
        <v>0.78945219132041244</v>
      </c>
      <c r="V472" s="5">
        <f t="shared" si="65"/>
        <v>2.2021897171221072</v>
      </c>
    </row>
    <row r="473" spans="4:22" ht="14.4" x14ac:dyDescent="0.3">
      <c r="E473" s="6" t="s">
        <v>507</v>
      </c>
      <c r="G473" s="5">
        <f>'[1]B. 103 q caL Q3 2023'!BK290</f>
        <v>25039658</v>
      </c>
      <c r="J473" s="5">
        <f>'[2]B 103 to Q4 2023'!BK290</f>
        <v>15384285.375503754</v>
      </c>
      <c r="L473" s="5">
        <f>Sheet3!J474</f>
        <v>1.638050490081145</v>
      </c>
      <c r="M473" s="5">
        <f>Sheet3!J474</f>
        <v>1.638050490081145</v>
      </c>
      <c r="N473" s="5">
        <f t="shared" si="62"/>
        <v>0.49350680918118428</v>
      </c>
      <c r="O473" s="5">
        <f t="shared" si="60"/>
        <v>0.69072094913727999</v>
      </c>
      <c r="P473" s="5">
        <f t="shared" si="61"/>
        <v>1.9951534189957216</v>
      </c>
      <c r="R473" s="5">
        <f>'B 103'!BL290</f>
        <v>1.9169856991935557</v>
      </c>
      <c r="S473" s="5">
        <f t="shared" si="59"/>
        <v>1.9169856991935557</v>
      </c>
      <c r="T473" s="5">
        <f t="shared" si="63"/>
        <v>0.65075400404275285</v>
      </c>
      <c r="U473" s="5">
        <f t="shared" si="64"/>
        <v>0.78026771092238656</v>
      </c>
      <c r="V473" s="5">
        <f t="shared" si="65"/>
        <v>2.1820563476296528</v>
      </c>
    </row>
    <row r="474" spans="4:22" ht="14.4" x14ac:dyDescent="0.3">
      <c r="E474" s="6" t="s">
        <v>506</v>
      </c>
      <c r="G474" s="5">
        <f>'[1]B. 103 q caL Q3 2023'!BK291</f>
        <v>25748245</v>
      </c>
      <c r="J474" s="5">
        <f>'[2]B 103 to Q4 2023'!BK291</f>
        <v>15957546.529034631</v>
      </c>
      <c r="L474" s="5">
        <f>Sheet3!J475</f>
        <v>1.6159952081387781</v>
      </c>
      <c r="M474" s="5">
        <f>Sheet3!J475</f>
        <v>1.6159952081387781</v>
      </c>
      <c r="N474" s="5">
        <f t="shared" si="62"/>
        <v>0.47995099483385012</v>
      </c>
      <c r="O474" s="5">
        <f t="shared" si="60"/>
        <v>0.67716513478994578</v>
      </c>
      <c r="P474" s="5">
        <f t="shared" si="61"/>
        <v>1.968289978924318</v>
      </c>
      <c r="R474" s="5">
        <f>'B 103'!BL291</f>
        <v>1.8837715330396998</v>
      </c>
      <c r="S474" s="5">
        <f t="shared" si="59"/>
        <v>1.8837715330396998</v>
      </c>
      <c r="T474" s="5">
        <f t="shared" si="63"/>
        <v>0.63327590183667259</v>
      </c>
      <c r="U474" s="5">
        <f t="shared" si="64"/>
        <v>0.76278960871630641</v>
      </c>
      <c r="V474" s="5">
        <f t="shared" si="65"/>
        <v>2.1442495021650592</v>
      </c>
    </row>
    <row r="475" spans="4:22" ht="14.4" x14ac:dyDescent="0.3">
      <c r="E475" s="6" t="s">
        <v>509</v>
      </c>
      <c r="G475" s="5">
        <f>'[1]B. 103 q caL Q3 2023'!BK292</f>
        <v>25771317</v>
      </c>
      <c r="J475" s="5">
        <f>'[2]B 103 to Q4 2023'!BK292</f>
        <v>15958052.663600711</v>
      </c>
      <c r="L475" s="5">
        <f>Sheet3!J476</f>
        <v>1.616937739926658</v>
      </c>
      <c r="M475" s="5">
        <f>Sheet3!J476</f>
        <v>1.616937739926658</v>
      </c>
      <c r="N475" s="5">
        <f t="shared" si="62"/>
        <v>0.48053407640697571</v>
      </c>
      <c r="O475" s="5">
        <f t="shared" si="60"/>
        <v>0.67774821636307137</v>
      </c>
      <c r="P475" s="5">
        <f t="shared" si="61"/>
        <v>1.9694379872003067</v>
      </c>
      <c r="R475" s="5">
        <f>'B 103'!BL292</f>
        <v>1.8923306706994785</v>
      </c>
      <c r="S475" s="5">
        <f t="shared" si="59"/>
        <v>1.8923306706994785</v>
      </c>
      <c r="T475" s="5">
        <f t="shared" si="63"/>
        <v>0.63780922845562404</v>
      </c>
      <c r="U475" s="5">
        <f t="shared" si="64"/>
        <v>0.76732293533525775</v>
      </c>
      <c r="V475" s="5">
        <f t="shared" si="65"/>
        <v>2.1539921521329819</v>
      </c>
    </row>
    <row r="476" spans="4:22" ht="14.4" x14ac:dyDescent="0.3">
      <c r="D476" s="5">
        <f>D472+1</f>
        <v>2017</v>
      </c>
      <c r="E476" s="6" t="s">
        <v>508</v>
      </c>
      <c r="G476" s="5">
        <f>'[1]B. 103 q caL Q3 2023'!BK293</f>
        <v>27200399</v>
      </c>
      <c r="J476" s="5">
        <f>'[2]B 103 to Q4 2023'!BK293</f>
        <v>16281375.513878629</v>
      </c>
      <c r="L476" s="5">
        <f>Sheet3!J477</f>
        <v>1.674096094640515</v>
      </c>
      <c r="M476" s="5">
        <f>Sheet3!J477</f>
        <v>1.674096094640515</v>
      </c>
      <c r="N476" s="5">
        <f t="shared" si="62"/>
        <v>0.51527337462552869</v>
      </c>
      <c r="O476" s="5">
        <f t="shared" si="60"/>
        <v>0.7124875145816244</v>
      </c>
      <c r="P476" s="5">
        <f t="shared" si="61"/>
        <v>2.0390571396758039</v>
      </c>
      <c r="R476" s="5">
        <f>'B 103'!BL293</f>
        <v>1.9582079879301371</v>
      </c>
      <c r="S476" s="5">
        <f t="shared" ref="S476:S507" si="66">R476</f>
        <v>1.9582079879301371</v>
      </c>
      <c r="T476" s="5">
        <f t="shared" si="63"/>
        <v>0.67202976315029683</v>
      </c>
      <c r="U476" s="5">
        <f t="shared" si="64"/>
        <v>0.80154347002993065</v>
      </c>
      <c r="V476" s="5">
        <f t="shared" si="65"/>
        <v>2.2289786365331752</v>
      </c>
    </row>
    <row r="477" spans="4:22" ht="14.4" x14ac:dyDescent="0.3">
      <c r="E477" s="6" t="s">
        <v>507</v>
      </c>
      <c r="G477" s="5">
        <f>'[1]B. 103 q caL Q3 2023'!BK294</f>
        <v>27599657</v>
      </c>
      <c r="J477" s="5">
        <f>'[2]B 103 to Q4 2023'!BK294</f>
        <v>17302720.794561788</v>
      </c>
      <c r="L477" s="5">
        <f>Sheet3!J478</f>
        <v>1.6002313985935208</v>
      </c>
      <c r="M477" s="5">
        <f>Sheet3!J478</f>
        <v>1.6002313985935208</v>
      </c>
      <c r="N477" s="5">
        <f t="shared" si="62"/>
        <v>0.47014824290962609</v>
      </c>
      <c r="O477" s="5">
        <f t="shared" si="60"/>
        <v>0.6673623828657218</v>
      </c>
      <c r="P477" s="5">
        <f t="shared" si="61"/>
        <v>1.9490895826599395</v>
      </c>
      <c r="R477" s="5">
        <f>'B 103'!BL294</f>
        <v>1.8590347233698432</v>
      </c>
      <c r="S477" s="5">
        <f t="shared" si="66"/>
        <v>1.8590347233698432</v>
      </c>
      <c r="T477" s="5">
        <f t="shared" si="63"/>
        <v>0.6200573870854913</v>
      </c>
      <c r="U477" s="5">
        <f t="shared" si="64"/>
        <v>0.749571093965125</v>
      </c>
      <c r="V477" s="5">
        <f t="shared" si="65"/>
        <v>2.1160922172239536</v>
      </c>
    </row>
    <row r="478" spans="4:22" ht="14.4" x14ac:dyDescent="0.3">
      <c r="E478" s="6" t="s">
        <v>506</v>
      </c>
      <c r="G478" s="5">
        <f>'[1]B. 103 q caL Q3 2023'!BK295</f>
        <v>28380004</v>
      </c>
      <c r="J478" s="5">
        <f>'[2]B 103 to Q4 2023'!BK295</f>
        <v>17601675.1628136</v>
      </c>
      <c r="L478" s="5">
        <f>Sheet3!J479</f>
        <v>1.6179539866621788</v>
      </c>
      <c r="M478" s="5">
        <f>Sheet3!J479</f>
        <v>1.6179539866621788</v>
      </c>
      <c r="N478" s="5">
        <f t="shared" si="62"/>
        <v>0.48116237982782867</v>
      </c>
      <c r="O478" s="5">
        <f t="shared" si="60"/>
        <v>0.67837651978392433</v>
      </c>
      <c r="P478" s="5">
        <f t="shared" si="61"/>
        <v>1.9706757806390287</v>
      </c>
      <c r="R478" s="5">
        <f>'B 103'!BL295</f>
        <v>1.8800695630093167</v>
      </c>
      <c r="S478" s="5">
        <f t="shared" si="66"/>
        <v>1.8800695630093167</v>
      </c>
      <c r="T478" s="5">
        <f t="shared" si="63"/>
        <v>0.63130877775801586</v>
      </c>
      <c r="U478" s="5">
        <f t="shared" si="64"/>
        <v>0.76082248463764968</v>
      </c>
      <c r="V478" s="5">
        <f t="shared" si="65"/>
        <v>2.1400356432891532</v>
      </c>
    </row>
    <row r="479" spans="4:22" ht="14.4" x14ac:dyDescent="0.3">
      <c r="E479" s="6" t="s">
        <v>509</v>
      </c>
      <c r="G479" s="5">
        <f>'[1]B. 103 q caL Q3 2023'!BK296</f>
        <v>29892192</v>
      </c>
      <c r="J479" s="5">
        <f>'[2]B 103 to Q4 2023'!BK296</f>
        <v>18224768.278526105</v>
      </c>
      <c r="L479" s="5">
        <f>Sheet3!J480</f>
        <v>1.6490048078242319</v>
      </c>
      <c r="M479" s="5">
        <f>Sheet3!J480</f>
        <v>1.6490048078242319</v>
      </c>
      <c r="N479" s="5">
        <f t="shared" si="62"/>
        <v>0.50017195917310953</v>
      </c>
      <c r="O479" s="5">
        <f t="shared" si="60"/>
        <v>0.69738609912920524</v>
      </c>
      <c r="P479" s="5">
        <f t="shared" si="61"/>
        <v>2.0084958309849896</v>
      </c>
      <c r="R479" s="5">
        <f>'B 103'!BL296</f>
        <v>1.9113704104265294</v>
      </c>
      <c r="S479" s="5">
        <f t="shared" si="66"/>
        <v>1.9113704104265294</v>
      </c>
      <c r="T479" s="5">
        <f t="shared" si="63"/>
        <v>0.64782047715385316</v>
      </c>
      <c r="U479" s="5">
        <f t="shared" si="64"/>
        <v>0.77733418403348686</v>
      </c>
      <c r="V479" s="5">
        <f t="shared" si="65"/>
        <v>2.1756646064168637</v>
      </c>
    </row>
    <row r="480" spans="4:22" ht="14.4" x14ac:dyDescent="0.3">
      <c r="D480" s="5">
        <f>D476+1</f>
        <v>2018</v>
      </c>
      <c r="E480" s="6" t="s">
        <v>508</v>
      </c>
      <c r="G480" s="5">
        <f>'[1]B. 103 q caL Q3 2023'!BK297</f>
        <v>29608268</v>
      </c>
      <c r="J480" s="5">
        <f>'[2]B 103 to Q4 2023'!BK297</f>
        <v>18205326.363792095</v>
      </c>
      <c r="L480" s="5">
        <f>Sheet3!J481</f>
        <v>1.6326188441079659</v>
      </c>
      <c r="M480" s="5">
        <f>Sheet3!J481</f>
        <v>1.6326188441079659</v>
      </c>
      <c r="N480" s="5">
        <f t="shared" si="62"/>
        <v>0.4901853783597625</v>
      </c>
      <c r="O480" s="5">
        <f t="shared" si="60"/>
        <v>0.68739951831585822</v>
      </c>
      <c r="P480" s="5">
        <f t="shared" si="61"/>
        <v>1.9885376479314085</v>
      </c>
      <c r="R480" s="5">
        <f>'B 103'!BL297</f>
        <v>1.8988315879351283</v>
      </c>
      <c r="S480" s="5">
        <f t="shared" si="66"/>
        <v>1.8988315879351283</v>
      </c>
      <c r="T480" s="5">
        <f t="shared" si="63"/>
        <v>0.64123874329244901</v>
      </c>
      <c r="U480" s="5">
        <f t="shared" si="64"/>
        <v>0.77075245017208283</v>
      </c>
      <c r="V480" s="5">
        <f t="shared" si="65"/>
        <v>2.1613919818372058</v>
      </c>
    </row>
    <row r="481" spans="4:22" ht="14.4" x14ac:dyDescent="0.3">
      <c r="E481" s="6" t="s">
        <v>507</v>
      </c>
      <c r="G481" s="5">
        <f>'[1]B. 103 q caL Q3 2023'!BK298</f>
        <v>30738055</v>
      </c>
      <c r="J481" s="5">
        <f>'[2]B 103 to Q4 2023'!BK298</f>
        <v>18375075.634356085</v>
      </c>
      <c r="L481" s="5">
        <f>Sheet3!J482</f>
        <v>1.6795294827705709</v>
      </c>
      <c r="M481" s="5">
        <f>Sheet3!J482</f>
        <v>1.6795294827705709</v>
      </c>
      <c r="N481" s="5">
        <f t="shared" si="62"/>
        <v>0.51851368440888046</v>
      </c>
      <c r="O481" s="5">
        <f t="shared" si="60"/>
        <v>0.71572782436497617</v>
      </c>
      <c r="P481" s="5">
        <f t="shared" si="61"/>
        <v>2.0456750326956183</v>
      </c>
      <c r="R481" s="5">
        <f>'B 103'!BL298</f>
        <v>1.9563959201730834</v>
      </c>
      <c r="S481" s="5">
        <f t="shared" si="66"/>
        <v>1.9563959201730834</v>
      </c>
      <c r="T481" s="5">
        <f t="shared" si="63"/>
        <v>0.67110396430626551</v>
      </c>
      <c r="U481" s="5">
        <f t="shared" si="64"/>
        <v>0.80061767118589922</v>
      </c>
      <c r="V481" s="5">
        <f t="shared" si="65"/>
        <v>2.2269160056260806</v>
      </c>
    </row>
    <row r="482" spans="4:22" ht="14.4" x14ac:dyDescent="0.3">
      <c r="E482" s="6" t="s">
        <v>506</v>
      </c>
      <c r="G482" s="5">
        <f>'[1]B. 103 q caL Q3 2023'!BK299</f>
        <v>32499820</v>
      </c>
      <c r="J482" s="5">
        <f>'[2]B 103 to Q4 2023'!BK299</f>
        <v>18476158.983482216</v>
      </c>
      <c r="L482" s="5">
        <f>Sheet3!J483</f>
        <v>1.7623343837450611</v>
      </c>
      <c r="M482" s="5">
        <f>Sheet3!J483</f>
        <v>1.7623343837450611</v>
      </c>
      <c r="N482" s="5">
        <f t="shared" si="62"/>
        <v>0.56663928461967372</v>
      </c>
      <c r="O482" s="5">
        <f t="shared" si="60"/>
        <v>0.76385342457576944</v>
      </c>
      <c r="P482" s="5">
        <f t="shared" si="61"/>
        <v>2.1465318025505407</v>
      </c>
      <c r="R482" s="5">
        <f>'B 103'!BL299</f>
        <v>2.0551239731801076</v>
      </c>
      <c r="S482" s="5">
        <f t="shared" si="66"/>
        <v>2.0551239731801076</v>
      </c>
      <c r="T482" s="5">
        <f t="shared" si="63"/>
        <v>0.72033617371012348</v>
      </c>
      <c r="U482" s="5">
        <f t="shared" si="64"/>
        <v>0.84984988058975719</v>
      </c>
      <c r="V482" s="5">
        <f t="shared" si="65"/>
        <v>2.3392956518820345</v>
      </c>
    </row>
    <row r="483" spans="4:22" ht="14.4" x14ac:dyDescent="0.3">
      <c r="E483" s="6" t="s">
        <v>509</v>
      </c>
      <c r="G483" s="5">
        <f>'[1]B. 103 q caL Q3 2023'!BK300</f>
        <v>27749270</v>
      </c>
      <c r="J483" s="5">
        <f>'[2]B 103 to Q4 2023'!BK300</f>
        <v>17490962.290222462</v>
      </c>
      <c r="L483" s="5">
        <f>Sheet3!J484</f>
        <v>1.5904406383731262</v>
      </c>
      <c r="M483" s="5">
        <f>Sheet3!J484</f>
        <v>1.5904406383731262</v>
      </c>
      <c r="N483" s="5">
        <f t="shared" si="62"/>
        <v>0.46401110889070396</v>
      </c>
      <c r="O483" s="5">
        <f t="shared" si="60"/>
        <v>0.66122524884679967</v>
      </c>
      <c r="P483" s="5">
        <f t="shared" si="61"/>
        <v>1.9371643893606048</v>
      </c>
      <c r="R483" s="5">
        <f>'B 103'!BL300</f>
        <v>1.8757556089194918</v>
      </c>
      <c r="S483" s="5">
        <f t="shared" si="66"/>
        <v>1.8757556089194918</v>
      </c>
      <c r="T483" s="5">
        <f t="shared" si="63"/>
        <v>0.62901156966686822</v>
      </c>
      <c r="U483" s="5">
        <f t="shared" si="64"/>
        <v>0.75852527654650204</v>
      </c>
      <c r="V483" s="5">
        <f t="shared" si="65"/>
        <v>2.1351251784332881</v>
      </c>
    </row>
    <row r="484" spans="4:22" ht="14.4" x14ac:dyDescent="0.3">
      <c r="D484" s="5">
        <f>D480+1</f>
        <v>2019</v>
      </c>
      <c r="E484" s="6" t="s">
        <v>508</v>
      </c>
      <c r="G484" s="5">
        <f>'[1]B. 103 q caL Q3 2023'!BK301</f>
        <v>31853816</v>
      </c>
      <c r="J484" s="5">
        <f>'[2]B 103 to Q4 2023'!BK301</f>
        <v>18634625.189171739</v>
      </c>
      <c r="L484" s="5">
        <f>Sheet3!J485</f>
        <v>1.721267534996997</v>
      </c>
      <c r="M484" s="5">
        <f>Sheet3!J485</f>
        <v>1.721267534996997</v>
      </c>
      <c r="N484" s="5">
        <f t="shared" si="62"/>
        <v>0.54306095837092649</v>
      </c>
      <c r="O484" s="5">
        <f t="shared" si="60"/>
        <v>0.74027509832702221</v>
      </c>
      <c r="P484" s="5">
        <f t="shared" si="61"/>
        <v>2.0965121821644672</v>
      </c>
      <c r="R484" s="5">
        <f>'B 103'!BL301</f>
        <v>2.0162979061088855</v>
      </c>
      <c r="S484" s="5">
        <f t="shared" si="66"/>
        <v>2.0162979061088855</v>
      </c>
      <c r="T484" s="5">
        <f t="shared" si="63"/>
        <v>0.70126311017942411</v>
      </c>
      <c r="U484" s="5">
        <f t="shared" si="64"/>
        <v>0.83077681705905793</v>
      </c>
      <c r="V484" s="5">
        <f t="shared" si="65"/>
        <v>2.295100921508253</v>
      </c>
    </row>
    <row r="485" spans="4:22" ht="14.4" x14ac:dyDescent="0.3">
      <c r="E485" s="6" t="s">
        <v>507</v>
      </c>
      <c r="G485" s="5">
        <f>'[1]B. 103 q caL Q3 2023'!BK302</f>
        <v>32623696</v>
      </c>
      <c r="J485" s="5">
        <f>'[2]B 103 to Q4 2023'!BK302</f>
        <v>19559399.781227827</v>
      </c>
      <c r="L485" s="5">
        <f>Sheet3!J486</f>
        <v>1.6743579263579911</v>
      </c>
      <c r="M485" s="5">
        <f>Sheet3!J486</f>
        <v>1.6743579263579911</v>
      </c>
      <c r="N485" s="5">
        <f t="shared" si="62"/>
        <v>0.51542976424077669</v>
      </c>
      <c r="O485" s="5">
        <f t="shared" si="60"/>
        <v>0.7126439041968724</v>
      </c>
      <c r="P485" s="5">
        <f t="shared" si="61"/>
        <v>2.0393760519739823</v>
      </c>
      <c r="R485" s="5">
        <f>'B 103'!BL302</f>
        <v>1.950034634097054</v>
      </c>
      <c r="S485" s="5">
        <f t="shared" si="66"/>
        <v>1.950034634097054</v>
      </c>
      <c r="T485" s="5">
        <f t="shared" si="63"/>
        <v>0.66784713349334168</v>
      </c>
      <c r="U485" s="5">
        <f t="shared" si="64"/>
        <v>0.7973608403729755</v>
      </c>
      <c r="V485" s="5">
        <f t="shared" si="65"/>
        <v>2.2196751145400766</v>
      </c>
    </row>
    <row r="486" spans="4:22" ht="14.4" x14ac:dyDescent="0.3">
      <c r="E486" s="6" t="s">
        <v>506</v>
      </c>
      <c r="G486" s="5">
        <f>'[1]B. 103 q caL Q3 2023'!BK303</f>
        <v>32852879</v>
      </c>
      <c r="J486" s="5">
        <f>'[2]B 103 to Q4 2023'!BK303</f>
        <v>19612876.197515771</v>
      </c>
      <c r="L486" s="5">
        <f>Sheet3!J487</f>
        <v>1.6784746285092729</v>
      </c>
      <c r="M486" s="5">
        <f>Sheet3!J487</f>
        <v>1.6784746285092729</v>
      </c>
      <c r="N486" s="5">
        <f t="shared" si="62"/>
        <v>0.51788542174984931</v>
      </c>
      <c r="O486" s="5">
        <f t="shared" si="60"/>
        <v>0.71509956170594502</v>
      </c>
      <c r="P486" s="5">
        <f t="shared" si="61"/>
        <v>2.0443902151037832</v>
      </c>
      <c r="R486" s="5">
        <f>'B 103'!BL303</f>
        <v>1.9579521211834401</v>
      </c>
      <c r="S486" s="5">
        <f t="shared" si="66"/>
        <v>1.9579521211834401</v>
      </c>
      <c r="T486" s="5">
        <f t="shared" si="63"/>
        <v>0.67189909088974975</v>
      </c>
      <c r="U486" s="5">
        <f t="shared" si="64"/>
        <v>0.80141279776938346</v>
      </c>
      <c r="V486" s="5">
        <f t="shared" si="65"/>
        <v>2.2286873898853714</v>
      </c>
    </row>
    <row r="487" spans="4:22" ht="14.4" x14ac:dyDescent="0.3">
      <c r="E487" s="6" t="s">
        <v>509</v>
      </c>
      <c r="G487" s="5">
        <f>'[1]B. 103 q caL Q3 2023'!BK304</f>
        <v>35151014</v>
      </c>
      <c r="J487" s="5">
        <f>'[2]B 103 to Q4 2023'!BK304</f>
        <v>20197475.143064093</v>
      </c>
      <c r="L487" s="5">
        <f>Sheet3!J488</f>
        <v>1.7484263587223829</v>
      </c>
      <c r="M487" s="5">
        <f>Sheet3!J488</f>
        <v>1.7484263587223829</v>
      </c>
      <c r="N487" s="5">
        <f t="shared" si="62"/>
        <v>0.55871615980414779</v>
      </c>
      <c r="O487" s="5">
        <f t="shared" si="60"/>
        <v>0.75593029976024351</v>
      </c>
      <c r="P487" s="5">
        <f t="shared" si="61"/>
        <v>2.1295917608097636</v>
      </c>
      <c r="R487" s="5">
        <f>'B 103'!BL304</f>
        <v>2.0337336979224605</v>
      </c>
      <c r="S487" s="5">
        <f t="shared" si="66"/>
        <v>2.0337336979224605</v>
      </c>
      <c r="T487" s="5">
        <f t="shared" si="63"/>
        <v>0.709873363746377</v>
      </c>
      <c r="U487" s="5">
        <f t="shared" si="64"/>
        <v>0.8393870706260107</v>
      </c>
      <c r="V487" s="5">
        <f t="shared" si="65"/>
        <v>2.314947642440373</v>
      </c>
    </row>
    <row r="488" spans="4:22" ht="14.4" x14ac:dyDescent="0.3">
      <c r="D488" s="5">
        <f>D484+1</f>
        <v>2020</v>
      </c>
      <c r="E488" s="6" t="s">
        <v>508</v>
      </c>
      <c r="G488" s="5">
        <f>'[1]B. 103 q caL Q3 2023'!BK305</f>
        <v>28171159</v>
      </c>
      <c r="J488" s="5">
        <f>'[2]B 103 to Q4 2023'!BK305</f>
        <v>18714047.629191104</v>
      </c>
      <c r="L488" s="5">
        <f>Sheet3!J489</f>
        <v>1.5067893812140889</v>
      </c>
      <c r="M488" s="5">
        <f>Sheet3!J489</f>
        <v>1.5067893812140889</v>
      </c>
      <c r="N488" s="5">
        <f t="shared" si="62"/>
        <v>0.40998114956781168</v>
      </c>
      <c r="O488" s="5">
        <f t="shared" si="60"/>
        <v>0.60719528952390733</v>
      </c>
      <c r="P488" s="5">
        <f t="shared" si="61"/>
        <v>1.8352767535796857</v>
      </c>
      <c r="R488" s="5">
        <f>'B 103'!BL305</f>
        <v>1.7820201360593808</v>
      </c>
      <c r="S488" s="5">
        <f t="shared" si="66"/>
        <v>1.7820201360593808</v>
      </c>
      <c r="T488" s="5">
        <f t="shared" si="63"/>
        <v>0.57774762868139873</v>
      </c>
      <c r="U488" s="5">
        <f t="shared" si="64"/>
        <v>0.70726133556103243</v>
      </c>
      <c r="V488" s="5">
        <f t="shared" si="65"/>
        <v>2.0284284599139393</v>
      </c>
    </row>
    <row r="489" spans="4:22" ht="14.4" x14ac:dyDescent="0.3">
      <c r="E489" s="6" t="s">
        <v>507</v>
      </c>
      <c r="G489" s="5">
        <f>'[1]B. 103 q caL Q3 2023'!BK306</f>
        <v>34487033</v>
      </c>
      <c r="J489" s="5">
        <f>'[2]B 103 to Q4 2023'!BK306</f>
        <v>19573720.074584097</v>
      </c>
      <c r="L489" s="5">
        <f>Sheet3!J490</f>
        <v>1.778164389641417</v>
      </c>
      <c r="M489" s="5">
        <f>Sheet3!J490</f>
        <v>1.778164389641417</v>
      </c>
      <c r="N489" s="5">
        <f t="shared" si="62"/>
        <v>0.57558159043386592</v>
      </c>
      <c r="O489" s="5">
        <f t="shared" si="60"/>
        <v>0.77279573038996163</v>
      </c>
      <c r="P489" s="5">
        <f t="shared" si="61"/>
        <v>2.1658128262907015</v>
      </c>
      <c r="R489" s="5">
        <f>'B 103'!BL306</f>
        <v>2.0968817046296144</v>
      </c>
      <c r="S489" s="5">
        <f t="shared" si="66"/>
        <v>2.0968817046296144</v>
      </c>
      <c r="T489" s="5">
        <f t="shared" si="63"/>
        <v>0.74045133861166013</v>
      </c>
      <c r="U489" s="5">
        <f t="shared" si="64"/>
        <v>0.86996504549129394</v>
      </c>
      <c r="V489" s="5">
        <f t="shared" si="65"/>
        <v>2.3868274216862346</v>
      </c>
    </row>
    <row r="490" spans="4:22" ht="14.4" x14ac:dyDescent="0.3">
      <c r="E490" s="6" t="s">
        <v>506</v>
      </c>
      <c r="G490" s="5">
        <f>'[1]B. 103 q caL Q3 2023'!BK307</f>
        <v>38128180</v>
      </c>
      <c r="J490" s="5">
        <f>'[2]B 103 to Q4 2023'!BK307</f>
        <v>20729889.381460514</v>
      </c>
      <c r="L490" s="5">
        <f>Sheet3!J491</f>
        <v>1.8547551283927421</v>
      </c>
      <c r="M490" s="5">
        <f>Sheet3!J491</f>
        <v>1.8547551283927421</v>
      </c>
      <c r="N490" s="5">
        <f t="shared" si="62"/>
        <v>0.61775268108852377</v>
      </c>
      <c r="O490" s="5">
        <f t="shared" si="60"/>
        <v>0.81496682104461948</v>
      </c>
      <c r="P490" s="5">
        <f t="shared" si="61"/>
        <v>2.2591007165043568</v>
      </c>
      <c r="R490" s="5">
        <f>'B 103'!BL307</f>
        <v>2.1722864215468807</v>
      </c>
      <c r="S490" s="5">
        <f t="shared" si="66"/>
        <v>2.1722864215468807</v>
      </c>
      <c r="T490" s="5">
        <f t="shared" si="63"/>
        <v>0.77578026333473793</v>
      </c>
      <c r="U490" s="5">
        <f t="shared" si="64"/>
        <v>0.90529397021437163</v>
      </c>
      <c r="V490" s="5">
        <f t="shared" si="65"/>
        <v>2.4726587042355805</v>
      </c>
    </row>
    <row r="491" spans="4:22" ht="14.4" x14ac:dyDescent="0.3">
      <c r="E491" s="6" t="s">
        <v>509</v>
      </c>
      <c r="G491" s="5">
        <f>'[1]B. 103 q caL Q3 2023'!BK308</f>
        <v>43777508</v>
      </c>
      <c r="J491" s="5">
        <f>'[2]B 103 to Q4 2023'!BK308</f>
        <v>22437682.019512318</v>
      </c>
      <c r="L491" s="5">
        <f>Sheet3!J492</f>
        <v>1.9736877319403781</v>
      </c>
      <c r="M491" s="5">
        <f>Sheet3!J492</f>
        <v>1.9736877319403781</v>
      </c>
      <c r="N491" s="5">
        <f t="shared" si="62"/>
        <v>0.67990373799145787</v>
      </c>
      <c r="O491" s="5">
        <f t="shared" si="60"/>
        <v>0.87711787794755358</v>
      </c>
      <c r="P491" s="5">
        <f t="shared" si="61"/>
        <v>2.4039612028171895</v>
      </c>
      <c r="R491" s="5">
        <f>'B 103'!BL308</f>
        <v>2.2936107621199722</v>
      </c>
      <c r="S491" s="5">
        <f t="shared" si="66"/>
        <v>2.2936107621199722</v>
      </c>
      <c r="T491" s="5">
        <f t="shared" si="63"/>
        <v>0.83012732781527687</v>
      </c>
      <c r="U491" s="5">
        <f t="shared" si="64"/>
        <v>0.95964103469491069</v>
      </c>
      <c r="V491" s="5">
        <f t="shared" si="65"/>
        <v>2.6107591332481008</v>
      </c>
    </row>
    <row r="492" spans="4:22" ht="14.4" x14ac:dyDescent="0.3">
      <c r="D492" s="5">
        <f>D488+1</f>
        <v>2021</v>
      </c>
      <c r="E492" s="6" t="s">
        <v>508</v>
      </c>
      <c r="G492" s="5">
        <f>'[1]B. 103 q caL Q3 2023'!BK309</f>
        <v>46338710</v>
      </c>
      <c r="J492" s="5">
        <f>'[2]B 103 to Q4 2023'!BK309</f>
        <v>23299459.093453195</v>
      </c>
      <c r="L492" s="5">
        <f>Sheet3!J493</f>
        <v>2.0206533568663581</v>
      </c>
      <c r="M492" s="5">
        <f>Sheet3!J493</f>
        <v>2.0206533568663581</v>
      </c>
      <c r="N492" s="5">
        <f t="shared" si="62"/>
        <v>0.70342090310962802</v>
      </c>
      <c r="O492" s="5">
        <f t="shared" si="60"/>
        <v>0.90063504306572373</v>
      </c>
      <c r="P492" s="5">
        <f t="shared" si="61"/>
        <v>2.4611655611161196</v>
      </c>
      <c r="R492" s="5">
        <f>'B 103'!BL309</f>
        <v>2.3404086282186345</v>
      </c>
      <c r="S492" s="5">
        <f t="shared" si="66"/>
        <v>2.3404086282186345</v>
      </c>
      <c r="T492" s="5">
        <f t="shared" si="63"/>
        <v>0.85032554156787377</v>
      </c>
      <c r="U492" s="5">
        <f t="shared" si="64"/>
        <v>0.97983924844750758</v>
      </c>
      <c r="V492" s="5">
        <f t="shared" si="65"/>
        <v>2.6640279608763233</v>
      </c>
    </row>
    <row r="493" spans="4:22" ht="14.4" x14ac:dyDescent="0.3">
      <c r="E493" s="6" t="s">
        <v>507</v>
      </c>
      <c r="G493" s="5">
        <f>'[1]B. 103 q caL Q3 2023'!BK310</f>
        <v>49939113</v>
      </c>
      <c r="J493" s="5">
        <f>'[2]B 103 to Q4 2023'!BK310</f>
        <v>24491073.791769456</v>
      </c>
      <c r="L493" s="5">
        <f>Sheet3!J494</f>
        <v>2.074465665078721</v>
      </c>
      <c r="M493" s="5">
        <f>Sheet3!J494</f>
        <v>2.074465665078721</v>
      </c>
      <c r="N493" s="5">
        <f t="shared" si="62"/>
        <v>0.72970360971562542</v>
      </c>
      <c r="O493" s="5">
        <f t="shared" si="60"/>
        <v>0.92691774967172114</v>
      </c>
      <c r="P493" s="5">
        <f t="shared" si="61"/>
        <v>2.526709212770367</v>
      </c>
      <c r="R493" s="5">
        <f>'B 103'!BL310</f>
        <v>2.3914017346226735</v>
      </c>
      <c r="S493" s="5">
        <f t="shared" si="66"/>
        <v>2.3914017346226735</v>
      </c>
      <c r="T493" s="5">
        <f t="shared" si="63"/>
        <v>0.87187969386172859</v>
      </c>
      <c r="U493" s="5">
        <f t="shared" si="64"/>
        <v>1.0013934007413623</v>
      </c>
      <c r="V493" s="5">
        <f t="shared" si="65"/>
        <v>2.7220721244614228</v>
      </c>
    </row>
    <row r="494" spans="4:22" ht="14.4" x14ac:dyDescent="0.3">
      <c r="E494" s="6" t="s">
        <v>506</v>
      </c>
      <c r="G494" s="5">
        <f>'[1]B. 103 q caL Q3 2023'!BK311</f>
        <v>49751362</v>
      </c>
      <c r="J494" s="5">
        <f>'[2]B 103 to Q4 2023'!BK311</f>
        <v>25799632.256429039</v>
      </c>
      <c r="L494" s="5">
        <f>Sheet3!J495</f>
        <v>1.956669012137306</v>
      </c>
      <c r="M494" s="5">
        <f>Sheet3!J495</f>
        <v>1.956669012137306</v>
      </c>
      <c r="N494" s="5">
        <f t="shared" si="62"/>
        <v>0.67124354387848839</v>
      </c>
      <c r="O494" s="5">
        <f t="shared" si="60"/>
        <v>0.8684576838345841</v>
      </c>
      <c r="P494" s="5">
        <f t="shared" si="61"/>
        <v>2.3832323197896907</v>
      </c>
      <c r="R494" s="5">
        <f>'B 103'!BL311</f>
        <v>2.2442810693277773</v>
      </c>
      <c r="S494" s="5">
        <f t="shared" si="66"/>
        <v>2.2442810693277773</v>
      </c>
      <c r="T494" s="5">
        <f t="shared" si="63"/>
        <v>0.80838523352798941</v>
      </c>
      <c r="U494" s="5">
        <f t="shared" si="64"/>
        <v>0.93789894040762323</v>
      </c>
      <c r="V494" s="5">
        <f t="shared" si="65"/>
        <v>2.5546083913155386</v>
      </c>
    </row>
    <row r="495" spans="4:22" ht="14.4" x14ac:dyDescent="0.3">
      <c r="E495" s="6" t="s">
        <v>509</v>
      </c>
      <c r="G495" s="5">
        <f>'[1]B. 103 q caL Q3 2023'!BK312</f>
        <v>53257384</v>
      </c>
      <c r="J495" s="5">
        <f>'[2]B 103 to Q4 2023'!BK312</f>
        <v>26961993.73477428</v>
      </c>
      <c r="L495" s="5">
        <f>Sheet3!J496</f>
        <v>2.0075899100670411</v>
      </c>
      <c r="M495" s="5">
        <f>Sheet3!J496</f>
        <v>2.0075899100670411</v>
      </c>
      <c r="N495" s="5">
        <f t="shared" si="62"/>
        <v>0.69693495291783147</v>
      </c>
      <c r="O495" s="5">
        <f t="shared" si="60"/>
        <v>0.89414909287392719</v>
      </c>
      <c r="P495" s="5">
        <f t="shared" si="61"/>
        <v>2.4452542197360168</v>
      </c>
      <c r="R495" s="5">
        <f>'B 103'!BL312</f>
        <v>2.2954261780024288</v>
      </c>
      <c r="S495" s="5">
        <f t="shared" si="66"/>
        <v>2.2954261780024288</v>
      </c>
      <c r="T495" s="5">
        <f t="shared" si="63"/>
        <v>0.83091852474868455</v>
      </c>
      <c r="U495" s="5">
        <f t="shared" si="64"/>
        <v>0.96043223162831826</v>
      </c>
      <c r="V495" s="5">
        <f t="shared" si="65"/>
        <v>2.6128255752416787</v>
      </c>
    </row>
    <row r="496" spans="4:22" ht="14.4" x14ac:dyDescent="0.3">
      <c r="D496" s="5">
        <f>D492+1</f>
        <v>2022</v>
      </c>
      <c r="E496" s="6" t="s">
        <v>508</v>
      </c>
      <c r="G496" s="5">
        <f>'[1]B. 103 q caL Q3 2023'!BK313</f>
        <v>50602731</v>
      </c>
      <c r="J496" s="5">
        <f>'[2]B 103 to Q4 2023'!BK313</f>
        <v>26348505.41708805</v>
      </c>
      <c r="L496" s="5">
        <f>Sheet3!J497</f>
        <v>1.962845989147479</v>
      </c>
      <c r="M496" s="5">
        <f>Sheet3!J497</f>
        <v>1.962845989147479</v>
      </c>
      <c r="N496" s="5">
        <f t="shared" si="62"/>
        <v>0.67439545533790912</v>
      </c>
      <c r="O496" s="5">
        <f t="shared" si="60"/>
        <v>0.87160959529400484</v>
      </c>
      <c r="P496" s="5">
        <f t="shared" si="61"/>
        <v>2.3907559076616947</v>
      </c>
      <c r="R496" s="5">
        <f>'B 103'!BL313</f>
        <v>2.2622263353275596</v>
      </c>
      <c r="S496" s="5">
        <f t="shared" si="66"/>
        <v>2.2622263353275596</v>
      </c>
      <c r="T496" s="5">
        <f t="shared" si="63"/>
        <v>0.81634943251478553</v>
      </c>
      <c r="U496" s="5">
        <f t="shared" si="64"/>
        <v>0.94586313939441924</v>
      </c>
      <c r="V496" s="5">
        <f t="shared" si="65"/>
        <v>2.5750350338310253</v>
      </c>
    </row>
    <row r="497" spans="4:22" ht="14.4" x14ac:dyDescent="0.3">
      <c r="E497" s="6" t="s">
        <v>507</v>
      </c>
      <c r="G497" s="5">
        <f>'[1]B. 103 q caL Q3 2023'!BK314</f>
        <v>41876448</v>
      </c>
      <c r="J497" s="5">
        <f>'[2]B 103 to Q4 2023'!BK314</f>
        <v>25012863.85969802</v>
      </c>
      <c r="L497" s="5">
        <f>Sheet3!J498</f>
        <v>1.7078551125852999</v>
      </c>
      <c r="M497" s="5">
        <f>Sheet3!J498</f>
        <v>1.7078551125852999</v>
      </c>
      <c r="N497" s="5">
        <f t="shared" si="62"/>
        <v>0.53523826307108946</v>
      </c>
      <c r="O497" s="5">
        <f t="shared" si="60"/>
        <v>0.73245240302718517</v>
      </c>
      <c r="P497" s="5">
        <f t="shared" si="61"/>
        <v>2.0801757868007402</v>
      </c>
      <c r="R497" s="5">
        <f>'B 103'!BL314</f>
        <v>1.9922694720071477</v>
      </c>
      <c r="S497" s="5">
        <f t="shared" si="66"/>
        <v>1.9922694720071477</v>
      </c>
      <c r="T497" s="5">
        <f t="shared" si="63"/>
        <v>0.68927442712530496</v>
      </c>
      <c r="U497" s="5">
        <f t="shared" si="64"/>
        <v>0.81878813400493877</v>
      </c>
      <c r="V497" s="5">
        <f t="shared" si="65"/>
        <v>2.267749962564034</v>
      </c>
    </row>
    <row r="498" spans="4:22" ht="14.4" x14ac:dyDescent="0.3">
      <c r="E498" s="6" t="s">
        <v>506</v>
      </c>
      <c r="G498" s="5">
        <f>'[1]B. 103 q caL Q3 2023'!BK315</f>
        <v>39946786</v>
      </c>
      <c r="J498" s="5">
        <f>'[2]B 103 to Q4 2023'!BK315</f>
        <v>24621108.863536555</v>
      </c>
      <c r="L498" s="5">
        <f>Sheet3!J499</f>
        <v>1.6567558103557301</v>
      </c>
      <c r="M498" s="5">
        <f>Sheet3!J499</f>
        <v>1.6567558103557301</v>
      </c>
      <c r="N498" s="5">
        <f t="shared" si="62"/>
        <v>0.5048613590606168</v>
      </c>
      <c r="O498" s="5">
        <f t="shared" si="60"/>
        <v>0.70207549901671251</v>
      </c>
      <c r="P498" s="5">
        <f t="shared" si="61"/>
        <v>2.0179365895544015</v>
      </c>
      <c r="R498" s="5">
        <f>'B 103'!BL315</f>
        <v>1.9448871995682944</v>
      </c>
      <c r="S498" s="5">
        <f t="shared" si="66"/>
        <v>1.9448871995682944</v>
      </c>
      <c r="T498" s="5">
        <f t="shared" si="63"/>
        <v>0.66520398030806149</v>
      </c>
      <c r="U498" s="5">
        <f t="shared" si="64"/>
        <v>0.79471768718769531</v>
      </c>
      <c r="V498" s="5">
        <f t="shared" si="65"/>
        <v>2.2138159199763341</v>
      </c>
    </row>
    <row r="499" spans="4:22" ht="14.4" x14ac:dyDescent="0.3">
      <c r="E499" s="6" t="s">
        <v>509</v>
      </c>
      <c r="G499" s="5">
        <f>'[1]B. 103 q caL Q3 2023'!BK316</f>
        <v>41472949</v>
      </c>
      <c r="J499" s="5">
        <f>'[2]B 103 to Q4 2023'!BK316</f>
        <v>25275605.376262911</v>
      </c>
      <c r="L499" s="5">
        <f>Sheet3!J500</f>
        <v>1.665716690216714</v>
      </c>
      <c r="M499" s="5">
        <f>Sheet3!J500</f>
        <v>1.665716690216714</v>
      </c>
      <c r="N499" s="5">
        <f t="shared" si="62"/>
        <v>0.5102554753923203</v>
      </c>
      <c r="O499" s="5">
        <f t="shared" si="60"/>
        <v>0.70746961534841601</v>
      </c>
      <c r="P499" s="5">
        <f t="shared" si="61"/>
        <v>2.0288509845624372</v>
      </c>
      <c r="R499" s="5">
        <f>'B 103'!BL316</f>
        <v>1.9511589927852786</v>
      </c>
      <c r="S499" s="5">
        <f t="shared" si="66"/>
        <v>1.9511589927852786</v>
      </c>
      <c r="T499" s="5">
        <f t="shared" si="63"/>
        <v>0.66842355129101694</v>
      </c>
      <c r="U499" s="5">
        <f t="shared" si="64"/>
        <v>0.79793725817065075</v>
      </c>
      <c r="V499" s="5">
        <f t="shared" si="65"/>
        <v>2.2209549436038438</v>
      </c>
    </row>
    <row r="500" spans="4:22" ht="14.4" x14ac:dyDescent="0.3">
      <c r="D500" s="5">
        <v>2023</v>
      </c>
      <c r="E500" s="6" t="s">
        <v>508</v>
      </c>
      <c r="G500" s="5">
        <f>'[1]B. 103 q caL Q3 2023'!BK317</f>
        <v>44667031</v>
      </c>
      <c r="J500" s="5">
        <f>'[2]B 103 to Q4 2023'!BK317</f>
        <v>25926011.571300738</v>
      </c>
      <c r="L500" s="5">
        <f>Sheet3!J501</f>
        <v>1.7593782023931732</v>
      </c>
      <c r="M500" s="5">
        <f>Sheet3!J501</f>
        <v>1.7593782023931732</v>
      </c>
      <c r="N500" s="5">
        <f t="shared" si="62"/>
        <v>0.56496045253221083</v>
      </c>
      <c r="O500" s="5">
        <f t="shared" si="60"/>
        <v>0.76217459248830655</v>
      </c>
      <c r="P500" s="5">
        <f t="shared" si="61"/>
        <v>2.1429311593670093</v>
      </c>
      <c r="R500" s="5">
        <f>'B 103'!BL317</f>
        <v>2.0588451698618591</v>
      </c>
      <c r="S500" s="5">
        <f t="shared" si="66"/>
        <v>2.0588451698618591</v>
      </c>
      <c r="T500" s="5">
        <f t="shared" si="63"/>
        <v>0.72214522845371676</v>
      </c>
      <c r="U500" s="5">
        <f t="shared" si="64"/>
        <v>0.85165893533335058</v>
      </c>
      <c r="V500" s="5">
        <f t="shared" si="65"/>
        <v>2.3435313959690198</v>
      </c>
    </row>
    <row r="501" spans="4:22" x14ac:dyDescent="0.25">
      <c r="E501" s="5" t="s">
        <v>507</v>
      </c>
      <c r="G501" s="5">
        <f>'[1]B. 103 q caL Q3 2023'!BK318</f>
        <v>48266431</v>
      </c>
      <c r="J501" s="5">
        <f>'[2]B 103 to Q4 2023'!BK318</f>
        <v>26638455.868788492</v>
      </c>
      <c r="L501" s="5">
        <f>Sheet3!J502</f>
        <v>1.8399375074126709</v>
      </c>
      <c r="M501" s="5">
        <f>Sheet3!J502</f>
        <v>1.8399375074126709</v>
      </c>
      <c r="N501" s="5">
        <f t="shared" si="62"/>
        <v>0.6097316076814473</v>
      </c>
      <c r="O501" s="5">
        <f t="shared" si="60"/>
        <v>0.80694574763754301</v>
      </c>
      <c r="P501" s="5">
        <f t="shared" si="61"/>
        <v>2.2410527824884112</v>
      </c>
      <c r="R501" s="5">
        <f>'B 103'!BL318</f>
        <v>2.149999697830526</v>
      </c>
      <c r="S501" s="5">
        <f t="shared" si="66"/>
        <v>2.149999697830526</v>
      </c>
      <c r="T501" s="5">
        <f t="shared" si="63"/>
        <v>0.76546770159562016</v>
      </c>
      <c r="U501" s="5">
        <f t="shared" si="64"/>
        <v>0.89498140847525387</v>
      </c>
      <c r="V501" s="5">
        <f t="shared" si="65"/>
        <v>2.4472902901813711</v>
      </c>
    </row>
    <row r="502" spans="4:22" x14ac:dyDescent="0.25">
      <c r="E502" s="5" t="s">
        <v>506</v>
      </c>
      <c r="G502" s="5">
        <f>'[1]B. 103 q caL Q3 2023'!BK319</f>
        <v>46205418</v>
      </c>
      <c r="J502" s="5">
        <f>'[2]B 103 to Q4 2023'!BK319</f>
        <v>26136962.649548337</v>
      </c>
      <c r="L502" s="5">
        <f>Sheet3!J503</f>
        <v>1.7983176330803239</v>
      </c>
      <c r="M502" s="5">
        <f>Sheet3!J503</f>
        <v>1.7983176330803239</v>
      </c>
      <c r="N502" s="5">
        <f t="shared" si="62"/>
        <v>0.5868515795573479</v>
      </c>
      <c r="O502" s="5">
        <f t="shared" si="60"/>
        <v>0.78406571951344362</v>
      </c>
      <c r="P502" s="5">
        <f t="shared" si="61"/>
        <v>2.1903595742660928</v>
      </c>
      <c r="R502" s="5">
        <f>'B 103'!BL319</f>
        <v>2.1149120598424656</v>
      </c>
      <c r="S502" s="5">
        <f t="shared" si="66"/>
        <v>2.1149120598424656</v>
      </c>
      <c r="T502" s="5">
        <f t="shared" si="63"/>
        <v>0.74901323236309758</v>
      </c>
      <c r="U502" s="5">
        <f t="shared" si="64"/>
        <v>0.87852693924273129</v>
      </c>
      <c r="V502" s="5">
        <f t="shared" si="65"/>
        <v>2.4073509191013533</v>
      </c>
    </row>
    <row r="503" spans="4:22" x14ac:dyDescent="0.25">
      <c r="E503" s="5" t="s">
        <v>509</v>
      </c>
      <c r="G503" s="5">
        <f>'[2]B 103 to Q4 2023'!AS320</f>
        <v>51547171</v>
      </c>
      <c r="J503" s="5">
        <f>'[2]B 103 to Q4 2023'!BK320</f>
        <v>26500826.870158508</v>
      </c>
      <c r="L503" s="5">
        <f>Sheet3!J504</f>
        <v>1.9689109099127091</v>
      </c>
      <c r="M503" s="5">
        <f>Sheet3!J504</f>
        <v>1.9689109099127091</v>
      </c>
      <c r="N503" s="5">
        <f t="shared" si="62"/>
        <v>0.67748055227108051</v>
      </c>
      <c r="O503" s="5">
        <f t="shared" si="60"/>
        <v>0.87469469222717622</v>
      </c>
      <c r="P503" s="5">
        <f t="shared" si="61"/>
        <v>2.3981430104854224</v>
      </c>
      <c r="R503" s="5">
        <f>'B 103'!BL320</f>
        <v>2.3230547507020973</v>
      </c>
      <c r="S503" s="5">
        <f t="shared" si="66"/>
        <v>2.3230547507020973</v>
      </c>
      <c r="T503" s="5">
        <f t="shared" si="63"/>
        <v>0.84288302247397973</v>
      </c>
      <c r="U503" s="5">
        <f t="shared" si="64"/>
        <v>0.97239672935361354</v>
      </c>
      <c r="V503" s="5">
        <f t="shared" si="65"/>
        <v>2.6442744809171992</v>
      </c>
    </row>
    <row r="504" spans="4:22" ht="14.4" x14ac:dyDescent="0.3">
      <c r="D504" s="5">
        <v>2024</v>
      </c>
      <c r="E504" s="6" t="s">
        <v>508</v>
      </c>
      <c r="L504" s="5">
        <f>Sheet3!J505</f>
        <v>2.1194229214485527</v>
      </c>
      <c r="M504" s="5">
        <f>Sheet3!J505</f>
        <v>2.1194229214485527</v>
      </c>
      <c r="N504" s="5">
        <f t="shared" si="62"/>
        <v>0.75114384476501794</v>
      </c>
      <c r="O504" s="5">
        <f t="shared" si="60"/>
        <v>0.94835798472111366</v>
      </c>
      <c r="P504" s="5">
        <f t="shared" si="61"/>
        <v>2.5814673684548683</v>
      </c>
      <c r="R504" s="5">
        <f>'B 103'!BL321</f>
        <v>2.5040726561864166</v>
      </c>
      <c r="S504" s="5">
        <f t="shared" si="66"/>
        <v>2.5040726561864166</v>
      </c>
      <c r="T504" s="5">
        <f t="shared" si="63"/>
        <v>0.9179184688657831</v>
      </c>
      <c r="U504" s="5">
        <f t="shared" si="64"/>
        <v>1.0474321757454168</v>
      </c>
      <c r="V504" s="5">
        <f t="shared" si="65"/>
        <v>2.8503225854298457</v>
      </c>
    </row>
    <row r="505" spans="4:22" x14ac:dyDescent="0.25">
      <c r="E505" s="5" t="s">
        <v>507</v>
      </c>
      <c r="L505" s="5">
        <f>Sheet3!J506</f>
        <v>2.1689138424830667</v>
      </c>
      <c r="M505" s="5">
        <f>Sheet3!J506</f>
        <v>2.1689138424830667</v>
      </c>
      <c r="N505" s="5">
        <f t="shared" si="62"/>
        <v>0.7742265088257595</v>
      </c>
      <c r="O505" s="5">
        <f t="shared" si="60"/>
        <v>0.97144064878185521</v>
      </c>
      <c r="P505" s="5">
        <f t="shared" si="61"/>
        <v>2.6417475496270408</v>
      </c>
      <c r="R505" s="5">
        <f>'B 103'!BL322</f>
        <v>2.5712794792992546</v>
      </c>
      <c r="S505" s="5">
        <f t="shared" si="66"/>
        <v>2.5712794792992546</v>
      </c>
      <c r="T505" s="5">
        <f t="shared" si="63"/>
        <v>0.9444036268874183</v>
      </c>
      <c r="U505" s="5">
        <f t="shared" si="64"/>
        <v>1.073917333767052</v>
      </c>
      <c r="V505" s="5">
        <f t="shared" si="65"/>
        <v>2.92682241275724</v>
      </c>
    </row>
    <row r="506" spans="4:22" x14ac:dyDescent="0.25">
      <c r="E506" s="5" t="s">
        <v>506</v>
      </c>
      <c r="G506" s="5" t="s">
        <v>505</v>
      </c>
      <c r="L506" s="5">
        <f>Sheet3!J507</f>
        <v>2.2411877478627971</v>
      </c>
      <c r="M506" s="5">
        <f>Sheet3!J507</f>
        <v>2.2411877478627971</v>
      </c>
      <c r="N506" s="5">
        <f t="shared" si="62"/>
        <v>0.80700596991857076</v>
      </c>
      <c r="O506" s="5">
        <f t="shared" si="60"/>
        <v>1.0042201098746664</v>
      </c>
      <c r="P506" s="5">
        <f t="shared" si="61"/>
        <v>2.7297775159166626</v>
      </c>
      <c r="R506" s="5">
        <f>'B 103'!BL323</f>
        <v>2.6539313866434795</v>
      </c>
      <c r="S506" s="5">
        <f t="shared" si="66"/>
        <v>2.6539313866434795</v>
      </c>
      <c r="T506" s="5">
        <f t="shared" si="63"/>
        <v>0.97604208276628557</v>
      </c>
      <c r="U506" s="5">
        <f t="shared" si="64"/>
        <v>1.1055557896459194</v>
      </c>
      <c r="V506" s="5">
        <f t="shared" si="65"/>
        <v>3.0209029889138774</v>
      </c>
    </row>
    <row r="507" spans="4:22" x14ac:dyDescent="0.25">
      <c r="E507" s="5" t="s">
        <v>509</v>
      </c>
      <c r="L507" s="5">
        <f>Sheet3!J508</f>
        <v>2.3085824299237681</v>
      </c>
      <c r="M507" s="5">
        <f>Sheet3!J508</f>
        <v>2.3085824299237681</v>
      </c>
      <c r="N507" s="5">
        <f t="shared" ref="N507" si="67">LN(M507)</f>
        <v>0.83663366946355711</v>
      </c>
      <c r="O507" s="5">
        <f t="shared" si="60"/>
        <v>1.0338478094196528</v>
      </c>
      <c r="P507" s="5">
        <f t="shared" si="61"/>
        <v>2.811864564606728</v>
      </c>
      <c r="R507" s="5">
        <f>'B 103'!BL324</f>
        <v>2.7492427356637719</v>
      </c>
      <c r="S507" s="5">
        <f t="shared" si="66"/>
        <v>2.7492427356637719</v>
      </c>
      <c r="T507" s="5">
        <f>LN(S507)</f>
        <v>1.011325504907979</v>
      </c>
      <c r="U507" s="5">
        <f>T507-$T$508</f>
        <v>1.1408392117876127</v>
      </c>
      <c r="V507" s="5">
        <f>EXP(U507)</f>
        <v>3.1293934874180471</v>
      </c>
    </row>
    <row r="508" spans="4:22" x14ac:dyDescent="0.25">
      <c r="L508" s="5" t="s">
        <v>504</v>
      </c>
      <c r="N508" s="5">
        <f>AVERAGE(N8:N507)</f>
        <v>-0.19721413995609569</v>
      </c>
      <c r="T508" s="5">
        <f>AVERAGE(T8:T507)</f>
        <v>-0.12951370687963376</v>
      </c>
    </row>
    <row r="513" spans="14:17" x14ac:dyDescent="0.25">
      <c r="N513" s="5">
        <f>N507-N508</f>
        <v>1.0338478094196528</v>
      </c>
    </row>
    <row r="514" spans="14:17" x14ac:dyDescent="0.25">
      <c r="Q514" s="5" t="s">
        <v>586</v>
      </c>
    </row>
  </sheetData>
  <autoFilter ref="I7:O502" xr:uid="{D6D46BBD-93B5-444D-AF43-145F103AB595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46523-9244-4906-AB33-F97DA2FC4DFE}">
  <dimension ref="A6:Q512"/>
  <sheetViews>
    <sheetView topLeftCell="A480" workbookViewId="0">
      <selection activeCell="P8" sqref="P8"/>
    </sheetView>
  </sheetViews>
  <sheetFormatPr defaultRowHeight="13.2" x14ac:dyDescent="0.25"/>
  <sheetData>
    <row r="6" spans="1:17" x14ac:dyDescent="0.25">
      <c r="C6" s="10" t="s">
        <v>521</v>
      </c>
    </row>
    <row r="7" spans="1:17" s="9" customFormat="1" ht="52.8" x14ac:dyDescent="0.25">
      <c r="C7" s="11" t="s">
        <v>523</v>
      </c>
      <c r="D7" s="11" t="s">
        <v>527</v>
      </c>
      <c r="E7" s="11" t="s">
        <v>525</v>
      </c>
      <c r="F7" s="11" t="s">
        <v>526</v>
      </c>
      <c r="G7" s="11" t="s">
        <v>528</v>
      </c>
      <c r="H7" s="11" t="s">
        <v>529</v>
      </c>
      <c r="I7" s="11" t="s">
        <v>514</v>
      </c>
      <c r="J7" s="11" t="s">
        <v>514</v>
      </c>
      <c r="K7" s="11" t="s">
        <v>532</v>
      </c>
      <c r="L7" s="11" t="s">
        <v>589</v>
      </c>
      <c r="M7" s="11"/>
      <c r="N7" s="11" t="s">
        <v>589</v>
      </c>
      <c r="O7" s="11"/>
      <c r="P7" s="9" t="str">
        <f>N7</f>
        <v>Log difference from average</v>
      </c>
      <c r="Q7" s="11"/>
    </row>
    <row r="8" spans="1:17" s="9" customFormat="1" ht="39.6" x14ac:dyDescent="0.25">
      <c r="C8" s="11" t="s">
        <v>524</v>
      </c>
      <c r="D8" s="11" t="s">
        <v>515</v>
      </c>
      <c r="E8" s="11" t="s">
        <v>524</v>
      </c>
      <c r="F8" s="11" t="s">
        <v>511</v>
      </c>
      <c r="G8" s="11" t="s">
        <v>514</v>
      </c>
      <c r="H8" s="11" t="s">
        <v>530</v>
      </c>
      <c r="I8" s="11" t="s">
        <v>524</v>
      </c>
      <c r="J8" s="11" t="s">
        <v>531</v>
      </c>
      <c r="L8" s="78" t="s">
        <v>514</v>
      </c>
      <c r="M8" s="78"/>
      <c r="N8" s="11" t="s">
        <v>562</v>
      </c>
      <c r="O8" s="78"/>
      <c r="P8" s="11" t="s">
        <v>598</v>
      </c>
    </row>
    <row r="9" spans="1:17" ht="14.4" x14ac:dyDescent="0.3">
      <c r="A9" s="6">
        <v>1900</v>
      </c>
      <c r="B9" s="6" t="s">
        <v>508</v>
      </c>
      <c r="C9">
        <f>'q calc'!I8</f>
        <v>26802.084633486131</v>
      </c>
      <c r="E9">
        <f>'q calc'!F8</f>
        <v>19969.780888835932</v>
      </c>
      <c r="I9">
        <f>E9/C9</f>
        <v>0.74508312177650471</v>
      </c>
      <c r="J9">
        <f t="shared" ref="J9:J72" si="0">$J$216*I9/$I$216</f>
        <v>0.83706730477412727</v>
      </c>
      <c r="K9">
        <f t="shared" ref="K9:K72" si="1">LN(J9)</f>
        <v>-0.17785079980900653</v>
      </c>
      <c r="L9">
        <f t="shared" ref="L9:L73" si="2">K9-$K$510</f>
        <v>1.9363340147089153E-2</v>
      </c>
      <c r="N9" s="77">
        <f>'CAPE calculation (2)'!Q207</f>
        <v>-8.5475868422058898E-2</v>
      </c>
      <c r="P9" s="77">
        <f>'q calc'!U8</f>
        <v>-3.0776362629441889E-2</v>
      </c>
    </row>
    <row r="10" spans="1:17" ht="14.4" x14ac:dyDescent="0.3">
      <c r="A10" s="6"/>
      <c r="B10" s="6" t="s">
        <v>507</v>
      </c>
      <c r="C10">
        <f>'q calc'!I9</f>
        <v>26985.245082455196</v>
      </c>
      <c r="E10">
        <f>'q calc'!F9</f>
        <v>18693.756550891147</v>
      </c>
      <c r="I10">
        <f t="shared" ref="I10:I73" si="3">E10/C10</f>
        <v>0.69273992115954997</v>
      </c>
      <c r="J10">
        <f t="shared" si="0"/>
        <v>0.77826207810462777</v>
      </c>
      <c r="K10">
        <f t="shared" si="1"/>
        <v>-0.25069195021177798</v>
      </c>
      <c r="L10">
        <f t="shared" si="2"/>
        <v>-5.3477810255682295E-2</v>
      </c>
      <c r="N10" s="77">
        <f>'CAPE calculation (2)'!Q208</f>
        <v>-0.11761148978492786</v>
      </c>
      <c r="P10" s="77">
        <f>'q calc'!U9</f>
        <v>-0.10361751303221356</v>
      </c>
    </row>
    <row r="11" spans="1:17" ht="14.4" x14ac:dyDescent="0.3">
      <c r="A11" s="6"/>
      <c r="B11" s="6" t="s">
        <v>506</v>
      </c>
      <c r="C11">
        <f>'q calc'!I10</f>
        <v>27168.405531424261</v>
      </c>
      <c r="E11">
        <f>'q calc'!F10</f>
        <v>18502.352900199425</v>
      </c>
      <c r="I11">
        <f t="shared" si="3"/>
        <v>0.6810246143741755</v>
      </c>
      <c r="J11">
        <f t="shared" si="0"/>
        <v>0.76510045896600898</v>
      </c>
      <c r="K11">
        <f t="shared" si="1"/>
        <v>-0.26774813486735882</v>
      </c>
      <c r="L11">
        <f t="shared" si="2"/>
        <v>-7.0533994911263137E-2</v>
      </c>
      <c r="N11" s="77">
        <f>'CAPE calculation (2)'!Q209</f>
        <v>-0.14601344189617205</v>
      </c>
      <c r="P11" s="77">
        <f>'q calc'!U10</f>
        <v>-0.12067369768779423</v>
      </c>
    </row>
    <row r="12" spans="1:17" ht="14.4" x14ac:dyDescent="0.3">
      <c r="A12" s="6"/>
      <c r="B12" s="6" t="s">
        <v>509</v>
      </c>
      <c r="C12">
        <f>'q calc'!I11</f>
        <v>27351.565980393327</v>
      </c>
      <c r="E12">
        <f>'q calc'!F11</f>
        <v>21915.718004201735</v>
      </c>
      <c r="I12">
        <f t="shared" si="3"/>
        <v>0.80126008214344213</v>
      </c>
      <c r="J12">
        <f t="shared" si="0"/>
        <v>0.90017958772671391</v>
      </c>
      <c r="K12">
        <f t="shared" si="1"/>
        <v>-0.10516099364509593</v>
      </c>
      <c r="L12">
        <f t="shared" si="2"/>
        <v>9.2053146310999756E-2</v>
      </c>
      <c r="N12" s="77">
        <f>'CAPE calculation (2)'!Q210</f>
        <v>3.9297326601378302E-2</v>
      </c>
      <c r="P12" s="77">
        <f>'q calc'!U11</f>
        <v>4.1913443534468589E-2</v>
      </c>
    </row>
    <row r="13" spans="1:17" ht="14.4" x14ac:dyDescent="0.3">
      <c r="A13" s="6">
        <v>1901</v>
      </c>
      <c r="B13" s="6" t="s">
        <v>508</v>
      </c>
      <c r="C13">
        <f>'q calc'!I12</f>
        <v>27534.726429362392</v>
      </c>
      <c r="E13">
        <f>'q calc'!F12</f>
        <v>24930.090982454854</v>
      </c>
      <c r="I13">
        <f t="shared" si="3"/>
        <v>0.90540543580160593</v>
      </c>
      <c r="J13">
        <f t="shared" si="0"/>
        <v>1.017182198500572</v>
      </c>
      <c r="K13">
        <f t="shared" si="1"/>
        <v>1.7036253921709058E-2</v>
      </c>
      <c r="L13">
        <f t="shared" si="2"/>
        <v>0.21425039387780476</v>
      </c>
      <c r="N13" s="77">
        <f>'CAPE calculation (2)'!Q211</f>
        <v>0.11865012338633996</v>
      </c>
      <c r="P13" s="77">
        <f>'q calc'!U12</f>
        <v>0.16411069110127352</v>
      </c>
    </row>
    <row r="14" spans="1:17" ht="14.4" x14ac:dyDescent="0.3">
      <c r="A14" s="6"/>
      <c r="B14" s="6" t="s">
        <v>507</v>
      </c>
      <c r="C14">
        <f>'q calc'!I13</f>
        <v>27717.886878331457</v>
      </c>
      <c r="E14">
        <f>'q calc'!F13</f>
        <v>28216.48113859737</v>
      </c>
      <c r="I14">
        <f t="shared" si="3"/>
        <v>1.0179881771815618</v>
      </c>
      <c r="J14">
        <f t="shared" si="0"/>
        <v>1.1436638340881651</v>
      </c>
      <c r="K14">
        <f t="shared" si="1"/>
        <v>0.1342369984533128</v>
      </c>
      <c r="L14">
        <f t="shared" si="2"/>
        <v>0.33145113840940849</v>
      </c>
      <c r="N14" s="77">
        <f>'CAPE calculation (2)'!Q212</f>
        <v>0.24417943742372783</v>
      </c>
      <c r="P14" s="77">
        <f>'q calc'!U13</f>
        <v>0.28131143563287753</v>
      </c>
    </row>
    <row r="15" spans="1:17" ht="14.4" x14ac:dyDescent="0.3">
      <c r="A15" s="6"/>
      <c r="B15" s="6" t="s">
        <v>506</v>
      </c>
      <c r="C15">
        <f>'q calc'!I14</f>
        <v>27901.047327300523</v>
      </c>
      <c r="E15">
        <f>'q calc'!F14</f>
        <v>26556.688130444585</v>
      </c>
      <c r="I15">
        <f t="shared" si="3"/>
        <v>0.95181689127703417</v>
      </c>
      <c r="J15">
        <f t="shared" si="0"/>
        <v>1.06932337686042</v>
      </c>
      <c r="K15">
        <f t="shared" si="1"/>
        <v>6.7026090376745437E-2</v>
      </c>
      <c r="L15">
        <f t="shared" si="2"/>
        <v>0.26424023033284111</v>
      </c>
      <c r="N15" s="77">
        <f>'CAPE calculation (2)'!Q213</f>
        <v>0.13662801811490599</v>
      </c>
      <c r="P15" s="77">
        <f>'q calc'!U14</f>
        <v>0.21410052755630998</v>
      </c>
    </row>
    <row r="16" spans="1:17" ht="14.4" x14ac:dyDescent="0.3">
      <c r="A16" s="6"/>
      <c r="B16" s="6" t="s">
        <v>509</v>
      </c>
      <c r="C16">
        <f>'q calc'!I15</f>
        <v>28084.207776269588</v>
      </c>
      <c r="E16">
        <f>'q calc'!F15</f>
        <v>26390.708829629308</v>
      </c>
      <c r="I16">
        <f t="shared" si="3"/>
        <v>0.93969924449600317</v>
      </c>
      <c r="J16">
        <f t="shared" si="0"/>
        <v>1.0557097468710332</v>
      </c>
      <c r="K16">
        <f t="shared" si="1"/>
        <v>5.4213286585302368E-2</v>
      </c>
      <c r="L16">
        <f t="shared" si="2"/>
        <v>0.25142742654139805</v>
      </c>
      <c r="N16" s="77">
        <f>'CAPE calculation (2)'!Q214</f>
        <v>9.7355846696016712E-2</v>
      </c>
      <c r="P16" s="77">
        <f>'q calc'!U15</f>
        <v>0.20128772376486689</v>
      </c>
    </row>
    <row r="17" spans="1:16" ht="14.4" x14ac:dyDescent="0.3">
      <c r="A17" s="6">
        <v>1902</v>
      </c>
      <c r="B17" s="6" t="s">
        <v>508</v>
      </c>
      <c r="C17">
        <f>'q calc'!I16</f>
        <v>28614.221459795644</v>
      </c>
      <c r="E17">
        <f>'q calc'!F16</f>
        <v>30657.952102145493</v>
      </c>
      <c r="I17">
        <f t="shared" si="3"/>
        <v>1.0714235977107183</v>
      </c>
      <c r="J17">
        <f t="shared" si="0"/>
        <v>1.2036961206002601</v>
      </c>
      <c r="K17">
        <f t="shared" si="1"/>
        <v>0.18539692350250417</v>
      </c>
      <c r="L17">
        <f t="shared" si="2"/>
        <v>0.38261106345859985</v>
      </c>
      <c r="N17" s="77">
        <f>'CAPE calculation (2)'!Q215</f>
        <v>0.13240438540888499</v>
      </c>
      <c r="P17" s="77">
        <f>'q calc'!U16</f>
        <v>0.33247136068206856</v>
      </c>
    </row>
    <row r="18" spans="1:16" ht="14.4" x14ac:dyDescent="0.3">
      <c r="A18" s="6"/>
      <c r="B18" s="6" t="s">
        <v>507</v>
      </c>
      <c r="C18">
        <f>'q calc'!I17</f>
        <v>29144.235143321701</v>
      </c>
      <c r="E18">
        <f>'q calc'!F17</f>
        <v>31443.094777932147</v>
      </c>
      <c r="I18">
        <f t="shared" si="3"/>
        <v>1.0788787087156488</v>
      </c>
      <c r="J18">
        <f t="shared" si="0"/>
        <v>1.2120716017959823</v>
      </c>
      <c r="K18">
        <f t="shared" si="1"/>
        <v>0.19233096329154678</v>
      </c>
      <c r="L18">
        <f t="shared" si="2"/>
        <v>0.38954510324764247</v>
      </c>
      <c r="N18" s="77">
        <f>'CAPE calculation (2)'!Q216</f>
        <v>0.11617376786547284</v>
      </c>
      <c r="P18" s="77">
        <f>'q calc'!U17</f>
        <v>0.33940540047111145</v>
      </c>
    </row>
    <row r="19" spans="1:16" ht="14.4" x14ac:dyDescent="0.3">
      <c r="A19" s="6"/>
      <c r="B19" s="6" t="s">
        <v>506</v>
      </c>
      <c r="C19">
        <f>'q calc'!I18</f>
        <v>29674.248826847757</v>
      </c>
      <c r="E19">
        <f>'q calc'!F18</f>
        <v>33088.155622437516</v>
      </c>
      <c r="I19">
        <f t="shared" si="3"/>
        <v>1.1150461066600288</v>
      </c>
      <c r="J19">
        <f t="shared" si="0"/>
        <v>1.2527040432419938</v>
      </c>
      <c r="K19">
        <f t="shared" si="1"/>
        <v>0.22530444948473211</v>
      </c>
      <c r="L19">
        <f t="shared" si="2"/>
        <v>0.42251858944082776</v>
      </c>
      <c r="N19" s="77">
        <f>'CAPE calculation (2)'!Q217</f>
        <v>0.16085379399390298</v>
      </c>
      <c r="P19" s="77">
        <f>'q calc'!U18</f>
        <v>0.37237888666429686</v>
      </c>
    </row>
    <row r="20" spans="1:16" ht="14.4" x14ac:dyDescent="0.3">
      <c r="A20" s="6"/>
      <c r="B20" s="6" t="s">
        <v>509</v>
      </c>
      <c r="C20">
        <f>'q calc'!I19</f>
        <v>30204.262510373814</v>
      </c>
      <c r="E20">
        <f>'q calc'!F19</f>
        <v>30097.135905155032</v>
      </c>
      <c r="I20">
        <f t="shared" si="3"/>
        <v>0.99645326201287021</v>
      </c>
      <c r="J20">
        <f t="shared" si="0"/>
        <v>1.1194703275223257</v>
      </c>
      <c r="K20">
        <f t="shared" si="1"/>
        <v>0.11285565158912668</v>
      </c>
      <c r="L20">
        <f t="shared" si="2"/>
        <v>0.31006979154522235</v>
      </c>
      <c r="N20" s="77">
        <f>'CAPE calculation (2)'!Q218</f>
        <v>1.5633166332377435E-2</v>
      </c>
      <c r="P20" s="77">
        <f>'q calc'!U19</f>
        <v>0.25993008876869123</v>
      </c>
    </row>
    <row r="21" spans="1:16" ht="14.4" x14ac:dyDescent="0.3">
      <c r="A21" s="6">
        <v>1903</v>
      </c>
      <c r="B21" s="6" t="s">
        <v>508</v>
      </c>
      <c r="C21">
        <f>'q calc'!I20</f>
        <v>30674.844569737605</v>
      </c>
      <c r="E21">
        <f>'q calc'!F20</f>
        <v>30488.434122003939</v>
      </c>
      <c r="I21">
        <f t="shared" si="3"/>
        <v>0.99392301899656343</v>
      </c>
      <c r="J21">
        <f t="shared" si="0"/>
        <v>1.1166277135371456</v>
      </c>
      <c r="K21">
        <f t="shared" si="1"/>
        <v>0.11031317316085436</v>
      </c>
      <c r="L21">
        <f t="shared" si="2"/>
        <v>0.30752731311695003</v>
      </c>
      <c r="N21" s="77">
        <f>'CAPE calculation (2)'!Q219</f>
        <v>3.5389738549674643E-2</v>
      </c>
      <c r="P21" s="77">
        <f>'q calc'!U20</f>
        <v>0.25738761034041907</v>
      </c>
    </row>
    <row r="22" spans="1:16" ht="14.4" x14ac:dyDescent="0.3">
      <c r="A22" s="6"/>
      <c r="B22" s="6" t="s">
        <v>507</v>
      </c>
      <c r="C22">
        <f>'q calc'!I21</f>
        <v>31145.426629101396</v>
      </c>
      <c r="E22">
        <f>'q calc'!F21</f>
        <v>27092.445172770829</v>
      </c>
      <c r="I22">
        <f t="shared" si="3"/>
        <v>0.86986913023873702</v>
      </c>
      <c r="J22">
        <f t="shared" si="0"/>
        <v>0.97725876090046049</v>
      </c>
      <c r="K22">
        <f t="shared" si="1"/>
        <v>-2.3003809498440331E-2</v>
      </c>
      <c r="L22">
        <f t="shared" si="2"/>
        <v>0.17421033045765535</v>
      </c>
      <c r="N22" s="77">
        <f>'CAPE calculation (2)'!Q220</f>
        <v>-6.6466742815767699E-2</v>
      </c>
      <c r="P22" s="77">
        <f>'q calc'!U21</f>
        <v>0.12407062768112424</v>
      </c>
    </row>
    <row r="23" spans="1:16" ht="14.4" x14ac:dyDescent="0.3">
      <c r="A23" s="6"/>
      <c r="B23" s="6" t="s">
        <v>506</v>
      </c>
      <c r="C23">
        <f>'q calc'!I22</f>
        <v>31616.008688465186</v>
      </c>
      <c r="E23">
        <f>'q calc'!F22</f>
        <v>24413.387223931375</v>
      </c>
      <c r="I23">
        <f t="shared" si="3"/>
        <v>0.77218435332852053</v>
      </c>
      <c r="J23">
        <f t="shared" si="0"/>
        <v>0.86751431691045944</v>
      </c>
      <c r="K23">
        <f t="shared" si="1"/>
        <v>-0.1421232636541255</v>
      </c>
      <c r="L23">
        <f t="shared" si="2"/>
        <v>5.5090876301970182E-2</v>
      </c>
      <c r="N23" s="77">
        <f>'CAPE calculation (2)'!Q221</f>
        <v>-0.18765361613053155</v>
      </c>
      <c r="P23" s="77">
        <f>'q calc'!U22</f>
        <v>4.9511735254390704E-3</v>
      </c>
    </row>
    <row r="24" spans="1:16" ht="14.4" x14ac:dyDescent="0.3">
      <c r="A24" s="6"/>
      <c r="B24" s="6" t="s">
        <v>509</v>
      </c>
      <c r="C24">
        <f>'q calc'!I23</f>
        <v>32086.590747828977</v>
      </c>
      <c r="E24">
        <f>'q calc'!F23</f>
        <v>24790.71932940172</v>
      </c>
      <c r="I24">
        <f t="shared" si="3"/>
        <v>0.77261930144694768</v>
      </c>
      <c r="J24">
        <f t="shared" si="0"/>
        <v>0.86800296151744005</v>
      </c>
      <c r="K24">
        <f t="shared" si="1"/>
        <v>-0.14156015244115569</v>
      </c>
      <c r="L24">
        <f t="shared" si="2"/>
        <v>5.5653987514939995E-2</v>
      </c>
      <c r="N24" s="77">
        <f>'CAPE calculation (2)'!Q222</f>
        <v>-0.15521817317777842</v>
      </c>
      <c r="P24" s="77">
        <f>'q calc'!U23</f>
        <v>5.5142847384089394E-3</v>
      </c>
    </row>
    <row r="25" spans="1:16" ht="14.4" x14ac:dyDescent="0.3">
      <c r="A25" s="6">
        <v>1904</v>
      </c>
      <c r="B25" s="6" t="s">
        <v>508</v>
      </c>
      <c r="C25">
        <f>'q calc'!I24</f>
        <v>32260.393567671072</v>
      </c>
      <c r="E25">
        <f>'q calc'!F24</f>
        <v>26381.429657371129</v>
      </c>
      <c r="I25">
        <f t="shared" si="3"/>
        <v>0.81776527623669804</v>
      </c>
      <c r="J25">
        <f t="shared" si="0"/>
        <v>0.9187224293649382</v>
      </c>
      <c r="K25">
        <f t="shared" si="1"/>
        <v>-8.4771237759854345E-2</v>
      </c>
      <c r="L25">
        <f t="shared" si="2"/>
        <v>0.11244290219624134</v>
      </c>
      <c r="N25" s="77">
        <f>'CAPE calculation (2)'!Q223</f>
        <v>-0.2073306268405366</v>
      </c>
      <c r="P25" s="77">
        <f>'q calc'!U24</f>
        <v>6.230319941971027E-2</v>
      </c>
    </row>
    <row r="26" spans="1:16" ht="14.4" x14ac:dyDescent="0.3">
      <c r="A26" s="6"/>
      <c r="B26" s="6" t="s">
        <v>507</v>
      </c>
      <c r="C26">
        <f>'q calc'!I25</f>
        <v>32434.196387513166</v>
      </c>
      <c r="E26">
        <f>'q calc'!F25</f>
        <v>26503.565905784886</v>
      </c>
      <c r="I26">
        <f t="shared" si="3"/>
        <v>0.8171488385014678</v>
      </c>
      <c r="J26">
        <f t="shared" si="0"/>
        <v>0.91802988935361707</v>
      </c>
      <c r="K26">
        <f t="shared" si="1"/>
        <v>-8.5525329682952927E-2</v>
      </c>
      <c r="L26">
        <f t="shared" si="2"/>
        <v>0.11168881027314276</v>
      </c>
      <c r="N26" s="77">
        <f>'CAPE calculation (2)'!Q224</f>
        <v>-0.17204502131624544</v>
      </c>
      <c r="P26" s="77">
        <f>'q calc'!U25</f>
        <v>6.1549107496611716E-2</v>
      </c>
    </row>
    <row r="27" spans="1:16" ht="14.4" x14ac:dyDescent="0.3">
      <c r="A27" s="6"/>
      <c r="B27" s="6" t="s">
        <v>506</v>
      </c>
      <c r="C27">
        <f>'q calc'!I26</f>
        <v>32607.99920735526</v>
      </c>
      <c r="E27">
        <f>'q calc'!F26</f>
        <v>29801.244612956274</v>
      </c>
      <c r="I27">
        <f t="shared" si="3"/>
        <v>0.91392435406567729</v>
      </c>
      <c r="J27">
        <f t="shared" si="0"/>
        <v>1.0267528192037965</v>
      </c>
      <c r="K27">
        <f t="shared" si="1"/>
        <v>2.6401219605615447E-2</v>
      </c>
      <c r="L27">
        <f t="shared" si="2"/>
        <v>0.22361535956171114</v>
      </c>
      <c r="N27" s="77">
        <f>'CAPE calculation (2)'!Q225</f>
        <v>-8.2733577654924506E-2</v>
      </c>
      <c r="P27" s="77">
        <f>'q calc'!U26</f>
        <v>0.17347565678517987</v>
      </c>
    </row>
    <row r="28" spans="1:16" ht="14.4" x14ac:dyDescent="0.3">
      <c r="A28" s="6"/>
      <c r="B28" s="6" t="s">
        <v>509</v>
      </c>
      <c r="C28">
        <f>'q calc'!I27</f>
        <v>32781.802027197351</v>
      </c>
      <c r="E28">
        <f>'q calc'!F27</f>
        <v>33587.468313782687</v>
      </c>
      <c r="I28">
        <f t="shared" si="3"/>
        <v>1.0245766320569234</v>
      </c>
      <c r="J28">
        <f t="shared" si="0"/>
        <v>1.1510656661844225</v>
      </c>
      <c r="K28">
        <f t="shared" si="1"/>
        <v>0.14068817953237742</v>
      </c>
      <c r="L28">
        <f t="shared" si="2"/>
        <v>0.3379023194884731</v>
      </c>
      <c r="N28" s="77">
        <f>'CAPE calculation (2)'!Q226</f>
        <v>1.0344736770746543E-2</v>
      </c>
      <c r="P28" s="77">
        <f>'q calc'!U27</f>
        <v>0.28776261671194203</v>
      </c>
    </row>
    <row r="29" spans="1:16" ht="14.4" x14ac:dyDescent="0.3">
      <c r="A29" s="6">
        <v>1905</v>
      </c>
      <c r="B29" s="6" t="s">
        <v>508</v>
      </c>
      <c r="C29">
        <f>'q calc'!I28</f>
        <v>33315.751266515668</v>
      </c>
      <c r="E29">
        <f>'q calc'!F28</f>
        <v>37025.635325712021</v>
      </c>
      <c r="I29">
        <f t="shared" si="3"/>
        <v>1.1113552574431964</v>
      </c>
      <c r="J29">
        <f t="shared" si="0"/>
        <v>1.2485575405016081</v>
      </c>
      <c r="K29">
        <f t="shared" si="1"/>
        <v>0.22198891738221943</v>
      </c>
      <c r="L29">
        <f t="shared" si="2"/>
        <v>0.41920305733831509</v>
      </c>
      <c r="N29" s="77">
        <f>'CAPE calculation (2)'!Q227</f>
        <v>0.10998877836841281</v>
      </c>
      <c r="P29" s="77">
        <f>'q calc'!U28</f>
        <v>0.36906335456178407</v>
      </c>
    </row>
    <row r="30" spans="1:16" ht="14.4" x14ac:dyDescent="0.3">
      <c r="A30" s="6"/>
      <c r="B30" s="6" t="s">
        <v>507</v>
      </c>
      <c r="C30">
        <f>'q calc'!I29</f>
        <v>33849.700505833986</v>
      </c>
      <c r="E30">
        <f>'q calc'!F29</f>
        <v>35184.581635483242</v>
      </c>
      <c r="I30">
        <f t="shared" si="3"/>
        <v>1.0394355373814663</v>
      </c>
      <c r="J30">
        <f t="shared" si="0"/>
        <v>1.1677589765928684</v>
      </c>
      <c r="K30">
        <f t="shared" si="1"/>
        <v>0.15508650745498653</v>
      </c>
      <c r="L30">
        <f t="shared" si="2"/>
        <v>0.35230064741108225</v>
      </c>
      <c r="N30" s="77">
        <f>'CAPE calculation (2)'!Q228</f>
        <v>6.357995019898377E-2</v>
      </c>
      <c r="P30" s="77">
        <f>'q calc'!U29</f>
        <v>0.30216094463455112</v>
      </c>
    </row>
    <row r="31" spans="1:16" ht="14.4" x14ac:dyDescent="0.3">
      <c r="A31" s="6"/>
      <c r="B31" s="6" t="s">
        <v>506</v>
      </c>
      <c r="C31">
        <f>'q calc'!I30</f>
        <v>34383.649745152303</v>
      </c>
      <c r="E31">
        <f>'q calc'!F30</f>
        <v>37762.056801803534</v>
      </c>
      <c r="I31">
        <f t="shared" si="3"/>
        <v>1.0982562084505747</v>
      </c>
      <c r="J31">
        <f t="shared" si="0"/>
        <v>1.2338413493614642</v>
      </c>
      <c r="K31">
        <f t="shared" si="1"/>
        <v>0.21013235106021264</v>
      </c>
      <c r="L31">
        <f t="shared" si="2"/>
        <v>0.40734649101630832</v>
      </c>
      <c r="N31" s="77">
        <f>'CAPE calculation (2)'!Q229</f>
        <v>0.12670833141410398</v>
      </c>
      <c r="P31" s="77">
        <f>'q calc'!U30</f>
        <v>0.35720678823977714</v>
      </c>
    </row>
    <row r="32" spans="1:16" ht="14.4" x14ac:dyDescent="0.3">
      <c r="A32" s="6"/>
      <c r="B32" s="6" t="s">
        <v>509</v>
      </c>
      <c r="C32">
        <f>'q calc'!I31</f>
        <v>34917.59898447062</v>
      </c>
      <c r="E32">
        <f>'q calc'!F31</f>
        <v>39030.338232850016</v>
      </c>
      <c r="I32">
        <f t="shared" si="3"/>
        <v>1.1177841365956609</v>
      </c>
      <c r="J32">
        <f t="shared" si="0"/>
        <v>1.2557800964656205</v>
      </c>
      <c r="K32">
        <f t="shared" si="1"/>
        <v>0.22775697028545794</v>
      </c>
      <c r="L32">
        <f t="shared" si="2"/>
        <v>0.42497111024155365</v>
      </c>
      <c r="N32" s="77">
        <f>'CAPE calculation (2)'!Q230</f>
        <v>0.12895005924434333</v>
      </c>
      <c r="P32" s="77">
        <f>'q calc'!U31</f>
        <v>0.37483140746502264</v>
      </c>
    </row>
    <row r="33" spans="1:16" ht="14.4" x14ac:dyDescent="0.3">
      <c r="A33" s="6">
        <v>1906</v>
      </c>
      <c r="B33" s="6" t="s">
        <v>508</v>
      </c>
      <c r="C33">
        <f>'q calc'!I32</f>
        <v>35758.764877304769</v>
      </c>
      <c r="E33">
        <f>'q calc'!F32</f>
        <v>37996.289343010278</v>
      </c>
      <c r="I33">
        <f t="shared" si="3"/>
        <v>1.0625727558930764</v>
      </c>
      <c r="J33">
        <f t="shared" si="0"/>
        <v>1.1937525987451267</v>
      </c>
      <c r="K33">
        <f t="shared" si="1"/>
        <v>0.17710178976970184</v>
      </c>
      <c r="L33">
        <f t="shared" si="2"/>
        <v>0.37431592972579752</v>
      </c>
      <c r="N33" s="77">
        <f>'CAPE calculation (2)'!Q231</f>
        <v>0.12254363021550319</v>
      </c>
      <c r="P33" s="77">
        <f>'q calc'!U32</f>
        <v>0.32417622694926651</v>
      </c>
    </row>
    <row r="34" spans="1:16" ht="14.4" x14ac:dyDescent="0.3">
      <c r="A34" s="6"/>
      <c r="B34" s="6" t="s">
        <v>507</v>
      </c>
      <c r="C34">
        <f>'q calc'!I33</f>
        <v>36599.930770138919</v>
      </c>
      <c r="E34">
        <f>'q calc'!F33</f>
        <v>36962.917457112511</v>
      </c>
      <c r="I34">
        <f t="shared" si="3"/>
        <v>1.0099176878025613</v>
      </c>
      <c r="J34">
        <f t="shared" si="0"/>
        <v>1.1345970030256378</v>
      </c>
      <c r="K34">
        <f t="shared" si="1"/>
        <v>0.12627752446989229</v>
      </c>
      <c r="L34">
        <f t="shared" si="2"/>
        <v>0.32349166442598798</v>
      </c>
      <c r="N34" s="77">
        <f>'CAPE calculation (2)'!Q232</f>
        <v>7.4551120139413563E-2</v>
      </c>
      <c r="P34" s="77">
        <f>'q calc'!U33</f>
        <v>0.2733519616494568</v>
      </c>
    </row>
    <row r="35" spans="1:16" ht="14.4" x14ac:dyDescent="0.3">
      <c r="A35" s="6"/>
      <c r="B35" s="6" t="s">
        <v>506</v>
      </c>
      <c r="C35">
        <f>'q calc'!I34</f>
        <v>37441.096662973068</v>
      </c>
      <c r="E35">
        <f>'q calc'!F34</f>
        <v>39864.307752133165</v>
      </c>
      <c r="I35">
        <f t="shared" si="3"/>
        <v>1.064720622661582</v>
      </c>
      <c r="J35">
        <f t="shared" si="0"/>
        <v>1.196165630250444</v>
      </c>
      <c r="K35">
        <f t="shared" si="1"/>
        <v>0.17912113277149888</v>
      </c>
      <c r="L35">
        <f t="shared" si="2"/>
        <v>0.37633527272759459</v>
      </c>
      <c r="N35" s="77">
        <f>'CAPE calculation (2)'!Q233</f>
        <v>0.13919133069029721</v>
      </c>
      <c r="P35" s="77">
        <f>'q calc'!U34</f>
        <v>0.32619556995106352</v>
      </c>
    </row>
    <row r="36" spans="1:16" ht="14.4" x14ac:dyDescent="0.3">
      <c r="A36" s="6"/>
      <c r="B36" s="6" t="s">
        <v>509</v>
      </c>
      <c r="C36">
        <f>'q calc'!I35</f>
        <v>38282.262555807218</v>
      </c>
      <c r="E36">
        <f>'q calc'!F35</f>
        <v>39109.151373977104</v>
      </c>
      <c r="I36">
        <f t="shared" si="3"/>
        <v>1.0215997896405538</v>
      </c>
      <c r="J36">
        <f t="shared" si="0"/>
        <v>1.1477213179024932</v>
      </c>
      <c r="K36">
        <f t="shared" si="1"/>
        <v>0.13777851398740926</v>
      </c>
      <c r="L36">
        <f t="shared" si="2"/>
        <v>0.33499265394350497</v>
      </c>
      <c r="N36" s="77">
        <f>'CAPE calculation (2)'!Q234</f>
        <v>6.4611912872508448E-2</v>
      </c>
      <c r="P36" s="77">
        <f>'q calc'!U35</f>
        <v>0.28485295116697379</v>
      </c>
    </row>
    <row r="37" spans="1:16" ht="14.4" x14ac:dyDescent="0.3">
      <c r="A37" s="6">
        <v>1907</v>
      </c>
      <c r="B37" s="6" t="s">
        <v>508</v>
      </c>
      <c r="C37">
        <f>'q calc'!I36</f>
        <v>38936.651589735389</v>
      </c>
      <c r="E37">
        <f>'q calc'!F36</f>
        <v>33323.289392809806</v>
      </c>
      <c r="I37">
        <f t="shared" si="3"/>
        <v>0.85583346364571844</v>
      </c>
      <c r="J37">
        <f t="shared" si="0"/>
        <v>0.96149032210169449</v>
      </c>
      <c r="K37">
        <f t="shared" si="1"/>
        <v>-3.9270779420813681E-2</v>
      </c>
      <c r="L37">
        <f t="shared" si="2"/>
        <v>0.15794336053528202</v>
      </c>
      <c r="N37" s="77">
        <f>'CAPE calculation (2)'!Q235</f>
        <v>-0.11177059028597069</v>
      </c>
      <c r="P37" s="77">
        <f>'q calc'!U36</f>
        <v>0.10780365775875093</v>
      </c>
    </row>
    <row r="38" spans="1:16" ht="14.4" x14ac:dyDescent="0.3">
      <c r="A38" s="6"/>
      <c r="B38" s="6" t="s">
        <v>507</v>
      </c>
      <c r="C38">
        <f>'q calc'!I37</f>
        <v>39591.040623663561</v>
      </c>
      <c r="E38">
        <f>'q calc'!F37</f>
        <v>31287.974711332801</v>
      </c>
      <c r="I38">
        <f t="shared" si="3"/>
        <v>0.79027916969254863</v>
      </c>
      <c r="J38">
        <f t="shared" si="0"/>
        <v>0.88784302752210986</v>
      </c>
      <c r="K38">
        <f t="shared" si="1"/>
        <v>-0.11896032242420267</v>
      </c>
      <c r="L38">
        <f t="shared" si="2"/>
        <v>7.8253817531893019E-2</v>
      </c>
      <c r="N38" s="77">
        <f>'CAPE calculation (2)'!Q236</f>
        <v>-0.21798277033931424</v>
      </c>
      <c r="P38" s="77">
        <f>'q calc'!U37</f>
        <v>2.8114114755362046E-2</v>
      </c>
    </row>
    <row r="39" spans="1:16" ht="14.4" x14ac:dyDescent="0.3">
      <c r="A39" s="6"/>
      <c r="B39" s="6" t="s">
        <v>506</v>
      </c>
      <c r="C39">
        <f>'q calc'!I38</f>
        <v>40245.429657591732</v>
      </c>
      <c r="E39">
        <f>'q calc'!F38</f>
        <v>29731.557601968034</v>
      </c>
      <c r="I39">
        <f t="shared" si="3"/>
        <v>0.73875612348841191</v>
      </c>
      <c r="J39">
        <f t="shared" si="0"/>
        <v>0.82995920736924078</v>
      </c>
      <c r="K39">
        <f t="shared" si="1"/>
        <v>-0.18637872714718626</v>
      </c>
      <c r="L39">
        <f t="shared" si="2"/>
        <v>1.0835412808909428E-2</v>
      </c>
      <c r="N39" s="77">
        <f>'CAPE calculation (2)'!Q237</f>
        <v>-0.28158177220941294</v>
      </c>
      <c r="P39" s="77">
        <f>'q calc'!U38</f>
        <v>-3.9304289967621781E-2</v>
      </c>
    </row>
    <row r="40" spans="1:16" ht="14.4" x14ac:dyDescent="0.3">
      <c r="A40" s="6"/>
      <c r="B40" s="6" t="s">
        <v>509</v>
      </c>
      <c r="C40">
        <f>'q calc'!I39</f>
        <v>40899.818691519904</v>
      </c>
      <c r="E40">
        <f>'q calc'!F39</f>
        <v>26219.642073144965</v>
      </c>
      <c r="I40">
        <f t="shared" si="3"/>
        <v>0.64106988519685781</v>
      </c>
      <c r="J40">
        <f t="shared" si="0"/>
        <v>0.72021312158317441</v>
      </c>
      <c r="K40">
        <f t="shared" si="1"/>
        <v>-0.32820810857319049</v>
      </c>
      <c r="L40">
        <f t="shared" si="2"/>
        <v>-0.13099396861709481</v>
      </c>
      <c r="N40" s="77">
        <f>'CAPE calculation (2)'!Q238</f>
        <v>-0.36866199124094301</v>
      </c>
      <c r="P40" s="77">
        <f>'q calc'!U39</f>
        <v>-0.18113367139362568</v>
      </c>
    </row>
    <row r="41" spans="1:16" ht="14.4" x14ac:dyDescent="0.3">
      <c r="A41" s="6">
        <v>1908</v>
      </c>
      <c r="B41" s="6" t="s">
        <v>508</v>
      </c>
      <c r="C41">
        <f>'q calc'!I40</f>
        <v>40862.958219316126</v>
      </c>
      <c r="E41">
        <f>'q calc'!F40</f>
        <v>28250.956285861426</v>
      </c>
      <c r="I41">
        <f t="shared" si="3"/>
        <v>0.69135856817402552</v>
      </c>
      <c r="J41">
        <f t="shared" si="0"/>
        <v>0.77671019028602062</v>
      </c>
      <c r="K41">
        <f t="shared" si="1"/>
        <v>-0.25268798366574996</v>
      </c>
      <c r="L41">
        <f t="shared" si="2"/>
        <v>-5.5473843709654275E-2</v>
      </c>
      <c r="N41" s="77">
        <f>'CAPE calculation (2)'!Q239</f>
        <v>-0.3171995863778827</v>
      </c>
      <c r="P41" s="77">
        <f>'q calc'!U40</f>
        <v>-0.10561354648618523</v>
      </c>
    </row>
    <row r="42" spans="1:16" ht="14.4" x14ac:dyDescent="0.3">
      <c r="A42" s="6"/>
      <c r="B42" s="6" t="s">
        <v>507</v>
      </c>
      <c r="C42">
        <f>'q calc'!I41</f>
        <v>40826.097747112348</v>
      </c>
      <c r="E42">
        <f>'q calc'!F41</f>
        <v>31417.366233476172</v>
      </c>
      <c r="I42">
        <f t="shared" si="3"/>
        <v>0.76954124854360684</v>
      </c>
      <c r="J42">
        <f t="shared" si="0"/>
        <v>0.86454490781517868</v>
      </c>
      <c r="K42">
        <f t="shared" si="1"/>
        <v>-0.14555202863170633</v>
      </c>
      <c r="L42">
        <f t="shared" si="2"/>
        <v>5.1662111324389359E-2</v>
      </c>
      <c r="N42" s="77">
        <f>'CAPE calculation (2)'!Q240</f>
        <v>-0.23598510660437455</v>
      </c>
      <c r="P42" s="77">
        <f>'q calc'!U41</f>
        <v>1.5224085478582616E-3</v>
      </c>
    </row>
    <row r="43" spans="1:16" ht="14.4" x14ac:dyDescent="0.3">
      <c r="A43" s="6"/>
      <c r="B43" s="6" t="s">
        <v>506</v>
      </c>
      <c r="C43">
        <f>'q calc'!I42</f>
        <v>40789.23727490857</v>
      </c>
      <c r="E43">
        <f>'q calc'!F42</f>
        <v>33596.843210405801</v>
      </c>
      <c r="I43">
        <f t="shared" si="3"/>
        <v>0.82366931707921009</v>
      </c>
      <c r="J43">
        <f t="shared" si="0"/>
        <v>0.92535535314334094</v>
      </c>
      <c r="K43">
        <f t="shared" si="1"/>
        <v>-7.7577449682038807E-2</v>
      </c>
      <c r="L43">
        <f t="shared" si="2"/>
        <v>0.11963669027405688</v>
      </c>
      <c r="N43" s="77">
        <f>'CAPE calculation (2)'!Q241</f>
        <v>-0.19144478743513238</v>
      </c>
      <c r="P43" s="77">
        <f>'q calc'!U42</f>
        <v>6.9496987497525739E-2</v>
      </c>
    </row>
    <row r="44" spans="1:16" ht="14.4" x14ac:dyDescent="0.3">
      <c r="A44" s="6"/>
      <c r="B44" s="6" t="s">
        <v>509</v>
      </c>
      <c r="C44">
        <f>'q calc'!I43</f>
        <v>40752.376802704792</v>
      </c>
      <c r="E44">
        <f>'q calc'!F43</f>
        <v>37133.353022027462</v>
      </c>
      <c r="I44">
        <f t="shared" si="3"/>
        <v>0.91119478016710109</v>
      </c>
      <c r="J44">
        <f t="shared" si="0"/>
        <v>1.0236862659566697</v>
      </c>
      <c r="K44">
        <f t="shared" si="1"/>
        <v>2.3410098771409024E-2</v>
      </c>
      <c r="L44">
        <f t="shared" si="2"/>
        <v>0.2206242387275047</v>
      </c>
      <c r="N44" s="77">
        <f>'CAPE calculation (2)'!Q242</f>
        <v>-0.13320368998032617</v>
      </c>
      <c r="P44" s="77">
        <f>'q calc'!U43</f>
        <v>0.17048453595097379</v>
      </c>
    </row>
    <row r="45" spans="1:16" ht="14.4" x14ac:dyDescent="0.3">
      <c r="A45" s="6">
        <v>1909</v>
      </c>
      <c r="B45" s="6" t="s">
        <v>508</v>
      </c>
      <c r="C45">
        <f>'q calc'!I44</f>
        <v>41012.363410181912</v>
      </c>
      <c r="E45">
        <f>'q calc'!F44</f>
        <v>35895.912012656408</v>
      </c>
      <c r="I45">
        <f t="shared" si="3"/>
        <v>0.87524612160597237</v>
      </c>
      <c r="J45">
        <f t="shared" si="0"/>
        <v>0.9832995683486736</v>
      </c>
      <c r="K45">
        <f t="shared" si="1"/>
        <v>-1.684145617845419E-2</v>
      </c>
      <c r="L45">
        <f t="shared" si="2"/>
        <v>0.18037268377764148</v>
      </c>
      <c r="N45" s="77">
        <f>'CAPE calculation (2)'!Q243</f>
        <v>-0.15535717529082715</v>
      </c>
      <c r="P45" s="77">
        <f>'q calc'!U44</f>
        <v>0.13023298100111055</v>
      </c>
    </row>
    <row r="46" spans="1:16" ht="14.4" x14ac:dyDescent="0.3">
      <c r="A46" s="6"/>
      <c r="B46" s="6" t="s">
        <v>507</v>
      </c>
      <c r="C46">
        <f>'q calc'!I45</f>
        <v>41272.350017659031</v>
      </c>
      <c r="E46">
        <f>'q calc'!F45</f>
        <v>39437.212749331033</v>
      </c>
      <c r="I46">
        <f t="shared" si="3"/>
        <v>0.95553591526669046</v>
      </c>
      <c r="J46">
        <f t="shared" si="0"/>
        <v>1.0735015326881745</v>
      </c>
      <c r="K46">
        <f t="shared" si="1"/>
        <v>7.092576608432824E-2</v>
      </c>
      <c r="L46">
        <f t="shared" si="2"/>
        <v>0.26813990604042393</v>
      </c>
      <c r="N46" s="77">
        <f>'CAPE calculation (2)'!Q244</f>
        <v>-0.11229862319257666</v>
      </c>
      <c r="P46" s="77">
        <f>'q calc'!U45</f>
        <v>0.2180002032638928</v>
      </c>
    </row>
    <row r="47" spans="1:16" ht="14.4" x14ac:dyDescent="0.3">
      <c r="A47" s="6"/>
      <c r="B47" s="6" t="s">
        <v>506</v>
      </c>
      <c r="C47">
        <f>'q calc'!I46</f>
        <v>41532.336625136151</v>
      </c>
      <c r="E47">
        <f>'q calc'!F46</f>
        <v>41006.652848539095</v>
      </c>
      <c r="I47">
        <f t="shared" si="3"/>
        <v>0.98734278349562199</v>
      </c>
      <c r="J47">
        <f t="shared" si="0"/>
        <v>1.1092351155375839</v>
      </c>
      <c r="K47">
        <f t="shared" si="1"/>
        <v>0.10367069269470422</v>
      </c>
      <c r="L47">
        <f t="shared" si="2"/>
        <v>0.3008848326507999</v>
      </c>
      <c r="N47" s="77">
        <f>'CAPE calculation (2)'!Q245</f>
        <v>-0.10359906901373517</v>
      </c>
      <c r="P47" s="77">
        <f>'q calc'!U46</f>
        <v>0.25074512987426895</v>
      </c>
    </row>
    <row r="48" spans="1:16" ht="14.4" x14ac:dyDescent="0.3">
      <c r="A48" s="6"/>
      <c r="B48" s="6" t="s">
        <v>509</v>
      </c>
      <c r="C48">
        <f>'q calc'!I47</f>
        <v>41792.323232613271</v>
      </c>
      <c r="E48">
        <f>'q calc'!F47</f>
        <v>41449.315440623432</v>
      </c>
      <c r="I48">
        <f t="shared" si="3"/>
        <v>0.99179256462770249</v>
      </c>
      <c r="J48">
        <f t="shared" si="0"/>
        <v>1.1142342440780137</v>
      </c>
      <c r="K48">
        <f t="shared" si="1"/>
        <v>0.10816739236134691</v>
      </c>
      <c r="L48">
        <f t="shared" si="2"/>
        <v>0.30538153231744258</v>
      </c>
      <c r="N48" s="77">
        <f>'CAPE calculation (2)'!Q246</f>
        <v>-0.14220582148202254</v>
      </c>
      <c r="P48" s="77">
        <f>'q calc'!U47</f>
        <v>0.25524182954091146</v>
      </c>
    </row>
    <row r="49" spans="1:16" ht="14.4" x14ac:dyDescent="0.3">
      <c r="A49" s="6">
        <v>1910</v>
      </c>
      <c r="B49" s="6" t="s">
        <v>508</v>
      </c>
      <c r="C49">
        <f>'q calc'!I48</f>
        <v>42327.099110621428</v>
      </c>
      <c r="E49">
        <f>'q calc'!F48</f>
        <v>42099.850274223929</v>
      </c>
      <c r="I49">
        <f t="shared" si="3"/>
        <v>0.99463112660275665</v>
      </c>
      <c r="J49">
        <f t="shared" si="0"/>
        <v>1.1174232405167301</v>
      </c>
      <c r="K49">
        <f t="shared" si="1"/>
        <v>0.11102535657078562</v>
      </c>
      <c r="L49">
        <f t="shared" si="2"/>
        <v>0.30823949652688132</v>
      </c>
      <c r="N49" s="77">
        <f>'CAPE calculation (2)'!Q247</f>
        <v>-0.19509921094482241</v>
      </c>
      <c r="P49" s="77">
        <f>'q calc'!U48</f>
        <v>0.25809979375035019</v>
      </c>
    </row>
    <row r="50" spans="1:16" ht="14.4" x14ac:dyDescent="0.3">
      <c r="A50" s="6"/>
      <c r="B50" s="6" t="s">
        <v>507</v>
      </c>
      <c r="C50">
        <f>'q calc'!I49</f>
        <v>42861.874988629585</v>
      </c>
      <c r="E50">
        <f>'q calc'!F49</f>
        <v>38464.722640104192</v>
      </c>
      <c r="I50">
        <f t="shared" si="3"/>
        <v>0.8974111060308988</v>
      </c>
      <c r="J50">
        <f t="shared" si="0"/>
        <v>1.0082009293252803</v>
      </c>
      <c r="K50">
        <f t="shared" si="1"/>
        <v>8.1674844327611611E-3</v>
      </c>
      <c r="L50">
        <f t="shared" si="2"/>
        <v>0.20538162438885685</v>
      </c>
      <c r="N50" s="77">
        <f>'CAPE calculation (2)'!Q248</f>
        <v>-0.27441189491393425</v>
      </c>
      <c r="P50" s="77">
        <f>'q calc'!U49</f>
        <v>0.15524192161232575</v>
      </c>
    </row>
    <row r="51" spans="1:16" ht="14.4" x14ac:dyDescent="0.3">
      <c r="A51" s="6"/>
      <c r="B51" s="6" t="s">
        <v>506</v>
      </c>
      <c r="C51">
        <f>'q calc'!I50</f>
        <v>43396.650866637741</v>
      </c>
      <c r="E51">
        <f>'q calc'!F50</f>
        <v>37661.613046519597</v>
      </c>
      <c r="I51">
        <f t="shared" si="3"/>
        <v>0.86784607324324425</v>
      </c>
      <c r="J51">
        <f t="shared" si="0"/>
        <v>0.97498594754967105</v>
      </c>
      <c r="K51">
        <f t="shared" si="1"/>
        <v>-2.5332220857722989E-2</v>
      </c>
      <c r="L51">
        <f t="shared" si="2"/>
        <v>0.17188191909837269</v>
      </c>
      <c r="N51" s="77">
        <f>'CAPE calculation (2)'!Q249</f>
        <v>-0.28328521981963384</v>
      </c>
      <c r="P51" s="77">
        <f>'q calc'!U50</f>
        <v>0.12174221632184151</v>
      </c>
    </row>
    <row r="52" spans="1:16" ht="14.4" x14ac:dyDescent="0.3">
      <c r="A52" s="6"/>
      <c r="B52" s="6" t="s">
        <v>509</v>
      </c>
      <c r="C52">
        <f>'q calc'!I51</f>
        <v>43931.426744645898</v>
      </c>
      <c r="E52">
        <f>'q calc'!F51</f>
        <v>38253.378010213513</v>
      </c>
      <c r="I52">
        <f t="shared" si="3"/>
        <v>0.87075200704415112</v>
      </c>
      <c r="J52">
        <f t="shared" si="0"/>
        <v>0.97825063319813588</v>
      </c>
      <c r="K52">
        <f t="shared" si="1"/>
        <v>-2.1989370615427165E-2</v>
      </c>
      <c r="L52">
        <f t="shared" si="2"/>
        <v>0.17522476934066852</v>
      </c>
      <c r="N52" s="77">
        <f>'CAPE calculation (2)'!Q250</f>
        <v>-0.22457811757519242</v>
      </c>
      <c r="P52" s="77">
        <f>'q calc'!U51</f>
        <v>0.1250850665641374</v>
      </c>
    </row>
    <row r="53" spans="1:16" ht="14.4" x14ac:dyDescent="0.3">
      <c r="A53" s="6">
        <v>1911</v>
      </c>
      <c r="B53" s="6" t="s">
        <v>508</v>
      </c>
      <c r="C53">
        <f>'q calc'!I52</f>
        <v>44042.425478264238</v>
      </c>
      <c r="E53">
        <f>'q calc'!F52</f>
        <v>39338.624805422522</v>
      </c>
      <c r="I53">
        <f t="shared" si="3"/>
        <v>0.89319841898436925</v>
      </c>
      <c r="J53">
        <f t="shared" si="0"/>
        <v>1.003468165303613</v>
      </c>
      <c r="K53">
        <f t="shared" si="1"/>
        <v>3.4621650874852449E-3</v>
      </c>
      <c r="L53">
        <f t="shared" si="2"/>
        <v>0.20067630504358094</v>
      </c>
      <c r="N53" s="77">
        <f>'CAPE calculation (2)'!Q251</f>
        <v>-0.18141061872529018</v>
      </c>
      <c r="P53" s="77">
        <f>'q calc'!U52</f>
        <v>0.1505366022670499</v>
      </c>
    </row>
    <row r="54" spans="1:16" ht="14.4" x14ac:dyDescent="0.3">
      <c r="A54" s="6"/>
      <c r="B54" s="6" t="s">
        <v>507</v>
      </c>
      <c r="C54">
        <f>'q calc'!I53</f>
        <v>44153.424211882579</v>
      </c>
      <c r="E54">
        <f>'q calc'!F53</f>
        <v>40815.933676870794</v>
      </c>
      <c r="I54">
        <f t="shared" si="3"/>
        <v>0.92441151293281576</v>
      </c>
      <c r="J54">
        <f t="shared" si="0"/>
        <v>1.038534669511616</v>
      </c>
      <c r="K54">
        <f t="shared" si="1"/>
        <v>3.7810747995966953E-2</v>
      </c>
      <c r="L54">
        <f t="shared" si="2"/>
        <v>0.23502488795206264</v>
      </c>
      <c r="N54" s="77">
        <f>'CAPE calculation (2)'!Q252</f>
        <v>-0.11977780225720469</v>
      </c>
      <c r="P54" s="77">
        <f>'q calc'!U53</f>
        <v>0.1848851851755316</v>
      </c>
    </row>
    <row r="55" spans="1:16" ht="14.4" x14ac:dyDescent="0.3">
      <c r="A55" s="6"/>
      <c r="B55" s="6" t="s">
        <v>506</v>
      </c>
      <c r="C55">
        <f>'q calc'!I54</f>
        <v>44264.422945500919</v>
      </c>
      <c r="E55">
        <f>'q calc'!F54</f>
        <v>36595.051187018595</v>
      </c>
      <c r="I55">
        <f t="shared" si="3"/>
        <v>0.82673733784070835</v>
      </c>
      <c r="J55">
        <f t="shared" si="0"/>
        <v>0.92880213618641294</v>
      </c>
      <c r="K55">
        <f t="shared" si="1"/>
        <v>-7.3859548658795113E-2</v>
      </c>
      <c r="L55">
        <f t="shared" si="2"/>
        <v>0.12335459129730057</v>
      </c>
      <c r="N55" s="77">
        <f>'CAPE calculation (2)'!Q253</f>
        <v>-0.28826158740561025</v>
      </c>
      <c r="P55" s="77">
        <f>'q calc'!U54</f>
        <v>7.3214888520769489E-2</v>
      </c>
    </row>
    <row r="56" spans="1:16" ht="14.4" x14ac:dyDescent="0.3">
      <c r="A56" s="6"/>
      <c r="B56" s="6" t="s">
        <v>509</v>
      </c>
      <c r="C56">
        <f>'q calc'!I55</f>
        <v>44375.421679119259</v>
      </c>
      <c r="E56">
        <f>'q calc'!F55</f>
        <v>38452.239482553559</v>
      </c>
      <c r="I56">
        <f t="shared" si="3"/>
        <v>0.86652110622415024</v>
      </c>
      <c r="J56">
        <f t="shared" si="0"/>
        <v>0.97349740682290853</v>
      </c>
      <c r="K56">
        <f t="shared" si="1"/>
        <v>-2.6860117940345221E-2</v>
      </c>
      <c r="L56">
        <f t="shared" si="2"/>
        <v>0.17035402201575045</v>
      </c>
      <c r="N56" s="77">
        <f>'CAPE calculation (2)'!Q254</f>
        <v>-0.22428137094914113</v>
      </c>
      <c r="P56" s="77">
        <f>'q calc'!U55</f>
        <v>0.12021431923921952</v>
      </c>
    </row>
    <row r="57" spans="1:16" ht="14.4" x14ac:dyDescent="0.3">
      <c r="A57" s="6">
        <v>1912</v>
      </c>
      <c r="B57" s="6" t="s">
        <v>508</v>
      </c>
      <c r="C57">
        <f>'q calc'!I56</f>
        <v>44811.029790444743</v>
      </c>
      <c r="E57">
        <f>'q calc'!F56</f>
        <v>40430.785722405213</v>
      </c>
      <c r="I57">
        <f t="shared" si="3"/>
        <v>0.90225076083894085</v>
      </c>
      <c r="J57">
        <f t="shared" si="0"/>
        <v>1.0136380633681852</v>
      </c>
      <c r="K57">
        <f t="shared" si="1"/>
        <v>1.3545901971825454E-2</v>
      </c>
      <c r="L57">
        <f t="shared" si="2"/>
        <v>0.21076004192792114</v>
      </c>
      <c r="N57" s="77">
        <f>'CAPE calculation (2)'!Q255</f>
        <v>-0.25066409121316191</v>
      </c>
      <c r="P57" s="77">
        <f>'q calc'!U56</f>
        <v>0.1606203391513901</v>
      </c>
    </row>
    <row r="58" spans="1:16" ht="14.4" x14ac:dyDescent="0.3">
      <c r="A58" s="6"/>
      <c r="B58" s="6" t="s">
        <v>507</v>
      </c>
      <c r="C58">
        <f>'q calc'!I57</f>
        <v>45246.637901770227</v>
      </c>
      <c r="E58">
        <f>'q calc'!F57</f>
        <v>41648.056690391597</v>
      </c>
      <c r="I58">
        <f t="shared" si="3"/>
        <v>0.92046743408447063</v>
      </c>
      <c r="J58">
        <f t="shared" si="0"/>
        <v>1.0341036746938441</v>
      </c>
      <c r="K58">
        <f t="shared" si="1"/>
        <v>3.3535036721329889E-2</v>
      </c>
      <c r="L58">
        <f t="shared" si="2"/>
        <v>0.23074917667742556</v>
      </c>
      <c r="N58" s="77">
        <f>'CAPE calculation (2)'!Q256</f>
        <v>-0.24603111701720026</v>
      </c>
      <c r="P58" s="77">
        <f>'q calc'!U57</f>
        <v>0.18060947390089455</v>
      </c>
    </row>
    <row r="59" spans="1:16" ht="14.4" x14ac:dyDescent="0.3">
      <c r="A59" s="6"/>
      <c r="B59" s="6" t="s">
        <v>506</v>
      </c>
      <c r="C59">
        <f>'q calc'!I58</f>
        <v>45682.246013095712</v>
      </c>
      <c r="E59">
        <f>'q calc'!F58</f>
        <v>42865.327658377995</v>
      </c>
      <c r="I59">
        <f t="shared" si="3"/>
        <v>0.93833669312340307</v>
      </c>
      <c r="J59">
        <f t="shared" si="0"/>
        <v>1.0541789818171166</v>
      </c>
      <c r="K59">
        <f t="shared" si="1"/>
        <v>5.2762247673448739E-2</v>
      </c>
      <c r="L59">
        <f t="shared" si="2"/>
        <v>0.24997638762954444</v>
      </c>
      <c r="N59" s="77">
        <f>'CAPE calculation (2)'!Q257</f>
        <v>-0.24190274834118997</v>
      </c>
      <c r="P59" s="77">
        <f>'q calc'!U58</f>
        <v>0.19983668485301337</v>
      </c>
    </row>
    <row r="60" spans="1:16" ht="14.4" x14ac:dyDescent="0.3">
      <c r="A60" s="6"/>
      <c r="B60" s="6" t="s">
        <v>509</v>
      </c>
      <c r="C60">
        <f>'q calc'!I59</f>
        <v>46117.854124421196</v>
      </c>
      <c r="E60">
        <f>'q calc'!F59</f>
        <v>40778.57742754418</v>
      </c>
      <c r="I60">
        <f t="shared" si="3"/>
        <v>0.88422538736359679</v>
      </c>
      <c r="J60">
        <f t="shared" si="0"/>
        <v>0.99338736871202682</v>
      </c>
      <c r="K60">
        <f t="shared" si="1"/>
        <v>-6.6345915980741453E-3</v>
      </c>
      <c r="L60">
        <f t="shared" si="2"/>
        <v>0.19057954835802154</v>
      </c>
      <c r="N60" s="77">
        <f>'CAPE calculation (2)'!Q258</f>
        <v>-0.28804310478200179</v>
      </c>
      <c r="P60" s="77">
        <f>'q calc'!U59</f>
        <v>0.14043984558149061</v>
      </c>
    </row>
    <row r="61" spans="1:16" ht="14.4" x14ac:dyDescent="0.3">
      <c r="A61" s="6">
        <v>1913</v>
      </c>
      <c r="B61" s="6" t="s">
        <v>508</v>
      </c>
      <c r="C61">
        <f>'q calc'!I60</f>
        <v>46921.009184384333</v>
      </c>
      <c r="E61">
        <f>'q calc'!F60</f>
        <v>42373.148392011302</v>
      </c>
      <c r="I61">
        <f t="shared" si="3"/>
        <v>0.90307410536501009</v>
      </c>
      <c r="J61">
        <f t="shared" si="0"/>
        <v>1.0145630538332679</v>
      </c>
      <c r="K61">
        <f t="shared" si="1"/>
        <v>1.4458030972612279E-2</v>
      </c>
      <c r="L61">
        <f t="shared" si="2"/>
        <v>0.21167217092870796</v>
      </c>
      <c r="N61" s="77">
        <f>'CAPE calculation (2)'!Q259</f>
        <v>-0.36719493203863562</v>
      </c>
      <c r="P61" s="77">
        <f>'q calc'!U60</f>
        <v>0.16153246815217687</v>
      </c>
    </row>
    <row r="62" spans="1:16" ht="14.4" x14ac:dyDescent="0.3">
      <c r="A62" s="6"/>
      <c r="B62" s="6" t="s">
        <v>507</v>
      </c>
      <c r="C62">
        <f>'q calc'!I61</f>
        <v>47724.16424434747</v>
      </c>
      <c r="E62">
        <f>'q calc'!F61</f>
        <v>39098.859652628598</v>
      </c>
      <c r="I62">
        <f t="shared" si="3"/>
        <v>0.81926756123884414</v>
      </c>
      <c r="J62">
        <f t="shared" si="0"/>
        <v>0.92041017885354659</v>
      </c>
      <c r="K62">
        <f t="shared" si="1"/>
        <v>-8.2935861719163742E-2</v>
      </c>
      <c r="L62">
        <f t="shared" si="2"/>
        <v>0.11427827823693194</v>
      </c>
      <c r="N62" s="77">
        <f>'CAPE calculation (2)'!Q260</f>
        <v>-0.45208997679443863</v>
      </c>
      <c r="P62" s="77">
        <f>'q calc'!U61</f>
        <v>6.4138575460400915E-2</v>
      </c>
    </row>
    <row r="63" spans="1:16" ht="14.4" x14ac:dyDescent="0.3">
      <c r="A63" s="6"/>
      <c r="B63" s="6" t="s">
        <v>506</v>
      </c>
      <c r="C63">
        <f>'q calc'!I62</f>
        <v>48527.319304310608</v>
      </c>
      <c r="E63">
        <f>'q calc'!F62</f>
        <v>41073.063157256402</v>
      </c>
      <c r="I63">
        <f t="shared" si="3"/>
        <v>0.84639052282469562</v>
      </c>
      <c r="J63">
        <f t="shared" si="0"/>
        <v>0.95088160370347241</v>
      </c>
      <c r="K63">
        <f t="shared" si="1"/>
        <v>-5.0365720818565239E-2</v>
      </c>
      <c r="L63">
        <f t="shared" si="2"/>
        <v>0.14684841913753044</v>
      </c>
      <c r="N63" s="77">
        <f>'CAPE calculation (2)'!Q261</f>
        <v>-0.42661782129612247</v>
      </c>
      <c r="P63" s="77">
        <f>'q calc'!U62</f>
        <v>9.6708716360999369E-2</v>
      </c>
    </row>
    <row r="64" spans="1:16" ht="14.4" x14ac:dyDescent="0.3">
      <c r="A64" s="6"/>
      <c r="B64" s="6" t="s">
        <v>509</v>
      </c>
      <c r="C64">
        <f>'q calc'!I63</f>
        <v>49330.474364273745</v>
      </c>
      <c r="E64">
        <f>'q calc'!F63</f>
        <v>38713.649212701224</v>
      </c>
      <c r="I64">
        <f t="shared" si="3"/>
        <v>0.78478161241316857</v>
      </c>
      <c r="J64">
        <f t="shared" si="0"/>
        <v>0.88166676970577407</v>
      </c>
      <c r="K64">
        <f t="shared" si="1"/>
        <v>-0.12594110648930099</v>
      </c>
      <c r="L64">
        <f t="shared" si="2"/>
        <v>7.12730334667947E-2</v>
      </c>
      <c r="N64" s="77">
        <f>'CAPE calculation (2)'!Q262</f>
        <v>-0.48848116235832206</v>
      </c>
      <c r="P64" s="77">
        <f>'q calc'!U63</f>
        <v>2.1133330690263713E-2</v>
      </c>
    </row>
    <row r="65" spans="1:16" ht="14.4" x14ac:dyDescent="0.3">
      <c r="A65" s="6">
        <v>1914</v>
      </c>
      <c r="B65" s="6" t="s">
        <v>508</v>
      </c>
      <c r="C65">
        <f>'q calc'!I64</f>
        <v>49532.514193992734</v>
      </c>
      <c r="E65">
        <f>'q calc'!F64</f>
        <v>37740.528126428107</v>
      </c>
      <c r="I65">
        <f t="shared" si="3"/>
        <v>0.76193443318096798</v>
      </c>
      <c r="J65">
        <f t="shared" si="0"/>
        <v>0.85599899361122156</v>
      </c>
      <c r="K65">
        <f t="shared" si="1"/>
        <v>-0.15548607852891136</v>
      </c>
      <c r="L65">
        <f t="shared" si="2"/>
        <v>4.1728061427184326E-2</v>
      </c>
      <c r="N65" s="77">
        <f>'CAPE calculation (2)'!Q263</f>
        <v>-0.44763893188815596</v>
      </c>
      <c r="P65" s="77">
        <f>'q calc'!U64</f>
        <v>-8.4116413493467712E-3</v>
      </c>
    </row>
    <row r="66" spans="1:16" ht="14.4" x14ac:dyDescent="0.3">
      <c r="A66" s="6"/>
      <c r="B66" s="6" t="s">
        <v>507</v>
      </c>
      <c r="C66">
        <f>'q calc'!I65</f>
        <v>49734.554023711724</v>
      </c>
      <c r="E66">
        <f>'q calc'!F65</f>
        <v>36878.665104310166</v>
      </c>
      <c r="I66">
        <f t="shared" si="3"/>
        <v>0.74150991857145609</v>
      </c>
      <c r="J66">
        <f t="shared" si="0"/>
        <v>0.83305297202541495</v>
      </c>
      <c r="K66">
        <f t="shared" si="1"/>
        <v>-0.1826580469699266</v>
      </c>
      <c r="L66">
        <f t="shared" si="2"/>
        <v>1.4556092986169084E-2</v>
      </c>
      <c r="N66" s="77">
        <f>'CAPE calculation (2)'!Q264</f>
        <v>-0.47358096258547144</v>
      </c>
      <c r="P66" s="77">
        <f>'q calc'!U65</f>
        <v>-3.5583609790362125E-2</v>
      </c>
    </row>
    <row r="67" spans="1:16" ht="14.4" x14ac:dyDescent="0.3">
      <c r="A67" s="6"/>
      <c r="B67" s="6" t="s">
        <v>506</v>
      </c>
      <c r="C67">
        <f>'q calc'!I66</f>
        <v>49936.593853430713</v>
      </c>
      <c r="E67">
        <f>'q calc'!F66</f>
        <v>34837.410578241332</v>
      </c>
      <c r="I67">
        <f t="shared" si="3"/>
        <v>0.69763289583772747</v>
      </c>
      <c r="J67">
        <f t="shared" si="0"/>
        <v>0.78375911461838543</v>
      </c>
      <c r="K67">
        <f t="shared" si="1"/>
        <v>-0.24365355760548618</v>
      </c>
      <c r="L67">
        <f t="shared" si="2"/>
        <v>-4.6439417649390496E-2</v>
      </c>
      <c r="N67" s="77">
        <f>'CAPE calculation (2)'!Q265</f>
        <v>-0.56249572344403509</v>
      </c>
      <c r="P67" s="77">
        <f>'q calc'!U66</f>
        <v>-9.6579120425921566E-2</v>
      </c>
    </row>
    <row r="68" spans="1:16" ht="14.4" x14ac:dyDescent="0.3">
      <c r="A68" s="6"/>
      <c r="B68" s="6" t="s">
        <v>509</v>
      </c>
      <c r="C68">
        <f>'q calc'!I67</f>
        <v>50138.633683149703</v>
      </c>
      <c r="E68">
        <f>'q calc'!F67</f>
        <v>33340.490592457521</v>
      </c>
      <c r="I68">
        <f t="shared" si="3"/>
        <v>0.66496607791812234</v>
      </c>
      <c r="J68">
        <f t="shared" si="0"/>
        <v>0.74705941705133572</v>
      </c>
      <c r="K68">
        <f t="shared" si="1"/>
        <v>-0.2916105561138202</v>
      </c>
      <c r="L68">
        <f t="shared" si="2"/>
        <v>-9.4396416157724511E-2</v>
      </c>
      <c r="N68" s="77">
        <f>'CAPE calculation (2)'!Q266</f>
        <v>-0.59908247493594002</v>
      </c>
      <c r="P68" s="77">
        <f>'q calc'!U67</f>
        <v>-0.14453611893425544</v>
      </c>
    </row>
    <row r="69" spans="1:16" ht="14.4" x14ac:dyDescent="0.3">
      <c r="A69" s="6">
        <v>1915</v>
      </c>
      <c r="B69" s="6" t="s">
        <v>508</v>
      </c>
      <c r="C69">
        <f>'q calc'!I68</f>
        <v>51729.777555430097</v>
      </c>
      <c r="E69">
        <f>'q calc'!F68</f>
        <v>36612.060905789476</v>
      </c>
      <c r="I69">
        <f t="shared" si="3"/>
        <v>0.70775600893621649</v>
      </c>
      <c r="J69">
        <f t="shared" si="0"/>
        <v>0.79513197591347418</v>
      </c>
      <c r="K69">
        <f t="shared" si="1"/>
        <v>-0.22924717066718286</v>
      </c>
      <c r="L69">
        <f t="shared" si="2"/>
        <v>-3.2033030711087179E-2</v>
      </c>
      <c r="N69" s="77">
        <f>'CAPE calculation (2)'!Q267</f>
        <v>-0.55230433145723179</v>
      </c>
      <c r="P69" s="77">
        <f>'q calc'!U68</f>
        <v>-8.2172733487618249E-2</v>
      </c>
    </row>
    <row r="70" spans="1:16" ht="14.4" x14ac:dyDescent="0.3">
      <c r="A70" s="6"/>
      <c r="B70" s="6" t="s">
        <v>507</v>
      </c>
      <c r="C70">
        <f>'q calc'!I69</f>
        <v>53320.921427710491</v>
      </c>
      <c r="E70">
        <f>'q calc'!F69</f>
        <v>38885.200750666758</v>
      </c>
      <c r="I70">
        <f t="shared" si="3"/>
        <v>0.72926723150096207</v>
      </c>
      <c r="J70">
        <f t="shared" si="0"/>
        <v>0.81929886490665849</v>
      </c>
      <c r="K70">
        <f t="shared" si="1"/>
        <v>-0.19930634727819546</v>
      </c>
      <c r="L70">
        <f t="shared" si="2"/>
        <v>-2.0922073220997761E-3</v>
      </c>
      <c r="N70" s="77">
        <f>'CAPE calculation (2)'!Q268</f>
        <v>-0.51412987972655877</v>
      </c>
      <c r="P70" s="77">
        <f>'q calc'!U69</f>
        <v>-5.223191009863079E-2</v>
      </c>
    </row>
    <row r="71" spans="1:16" ht="14.4" x14ac:dyDescent="0.3">
      <c r="A71" s="6"/>
      <c r="B71" s="6" t="s">
        <v>506</v>
      </c>
      <c r="C71">
        <f>'q calc'!I70</f>
        <v>54912.065299990885</v>
      </c>
      <c r="E71">
        <f>'q calc'!F70</f>
        <v>41883.810758802756</v>
      </c>
      <c r="I71">
        <f t="shared" si="3"/>
        <v>0.76274331569914033</v>
      </c>
      <c r="J71">
        <f t="shared" si="0"/>
        <v>0.85690773666226672</v>
      </c>
      <c r="K71">
        <f t="shared" si="1"/>
        <v>-0.15442502468372274</v>
      </c>
      <c r="L71">
        <f t="shared" si="2"/>
        <v>4.2789115272372946E-2</v>
      </c>
      <c r="N71" s="77">
        <f>'CAPE calculation (2)'!Q269</f>
        <v>-0.44163591992477436</v>
      </c>
      <c r="P71" s="77">
        <f>'q calc'!U70</f>
        <v>-7.3505875041580404E-3</v>
      </c>
    </row>
    <row r="72" spans="1:16" ht="14.4" x14ac:dyDescent="0.3">
      <c r="A72" s="6"/>
      <c r="B72" s="6" t="s">
        <v>509</v>
      </c>
      <c r="C72">
        <f>'q calc'!I71</f>
        <v>56503.209172271279</v>
      </c>
      <c r="E72">
        <f>'q calc'!F71</f>
        <v>45849.714317950362</v>
      </c>
      <c r="I72">
        <f t="shared" si="3"/>
        <v>0.81145327831133041</v>
      </c>
      <c r="J72">
        <f t="shared" si="0"/>
        <v>0.91163118419147393</v>
      </c>
      <c r="K72">
        <f t="shared" si="1"/>
        <v>-9.2519773999694493E-2</v>
      </c>
      <c r="L72">
        <f t="shared" si="2"/>
        <v>0.10469436595640119</v>
      </c>
      <c r="N72" s="77">
        <f>'CAPE calculation (2)'!Q270</f>
        <v>-0.37216366446915039</v>
      </c>
      <c r="P72" s="77">
        <f>'q calc'!U71</f>
        <v>5.4554663179870136E-2</v>
      </c>
    </row>
    <row r="73" spans="1:16" ht="14.4" x14ac:dyDescent="0.3">
      <c r="A73" s="6">
        <v>1916</v>
      </c>
      <c r="B73" s="6" t="s">
        <v>508</v>
      </c>
      <c r="C73">
        <f>'q calc'!I72</f>
        <v>60680.919571265593</v>
      </c>
      <c r="E73">
        <f>'q calc'!F72</f>
        <v>44316.562965272082</v>
      </c>
      <c r="I73">
        <f t="shared" si="3"/>
        <v>0.73032121593387045</v>
      </c>
      <c r="J73">
        <f t="shared" ref="J73:J136" si="4">$J$216*I73/$I$216</f>
        <v>0.82048296891162498</v>
      </c>
      <c r="K73">
        <f t="shared" ref="K73:K136" si="5">LN(J73)</f>
        <v>-0.19786212563070482</v>
      </c>
      <c r="L73">
        <f t="shared" si="2"/>
        <v>-6.4798567460913614E-4</v>
      </c>
      <c r="N73" s="77">
        <f>'CAPE calculation (2)'!Q271</f>
        <v>-0.42621841333459454</v>
      </c>
      <c r="P73" s="77">
        <f>'q calc'!U72</f>
        <v>-5.0787688451140206E-2</v>
      </c>
    </row>
    <row r="74" spans="1:16" ht="14.4" x14ac:dyDescent="0.3">
      <c r="A74" s="6"/>
      <c r="B74" s="6" t="s">
        <v>507</v>
      </c>
      <c r="C74">
        <f>'q calc'!I73</f>
        <v>64858.629970259906</v>
      </c>
      <c r="E74">
        <f>'q calc'!F73</f>
        <v>45234.790551248268</v>
      </c>
      <c r="I74">
        <f t="shared" ref="I74:I137" si="6">E74/C74</f>
        <v>0.69743672618416552</v>
      </c>
      <c r="J74">
        <f t="shared" si="4"/>
        <v>0.78353872685440817</v>
      </c>
      <c r="K74">
        <f t="shared" si="5"/>
        <v>-0.24393479038664376</v>
      </c>
      <c r="L74">
        <f t="shared" ref="L74:L137" si="7">K74-$K$510</f>
        <v>-4.6720650430548072E-2</v>
      </c>
      <c r="N74" s="77">
        <f>'CAPE calculation (2)'!Q272</f>
        <v>-0.43556610967283271</v>
      </c>
      <c r="P74" s="77">
        <f>'q calc'!U73</f>
        <v>-9.686035320707917E-2</v>
      </c>
    </row>
    <row r="75" spans="1:16" ht="14.4" x14ac:dyDescent="0.3">
      <c r="A75" s="6"/>
      <c r="B75" s="6" t="s">
        <v>506</v>
      </c>
      <c r="C75">
        <f>'q calc'!I74</f>
        <v>69036.34036925422</v>
      </c>
      <c r="E75">
        <f>'q calc'!F74</f>
        <v>46781.279117102917</v>
      </c>
      <c r="I75">
        <f t="shared" si="6"/>
        <v>0.67763266225996621</v>
      </c>
      <c r="J75">
        <f t="shared" si="4"/>
        <v>0.76128975364846763</v>
      </c>
      <c r="K75">
        <f t="shared" si="5"/>
        <v>-0.27274123978002651</v>
      </c>
      <c r="L75">
        <f t="shared" si="7"/>
        <v>-7.5527099823930827E-2</v>
      </c>
      <c r="N75" s="77">
        <f>'CAPE calculation (2)'!Q273</f>
        <v>-0.43073998199464292</v>
      </c>
      <c r="P75" s="77">
        <f>'q calc'!U74</f>
        <v>-0.12566680260046204</v>
      </c>
    </row>
    <row r="76" spans="1:16" ht="14.4" x14ac:dyDescent="0.3">
      <c r="A76" s="6"/>
      <c r="B76" s="6" t="s">
        <v>509</v>
      </c>
      <c r="C76">
        <f>'q calc'!I75</f>
        <v>73214.050768248533</v>
      </c>
      <c r="E76">
        <f>'q calc'!F75</f>
        <v>47361.212329298411</v>
      </c>
      <c r="I76">
        <f t="shared" si="6"/>
        <v>0.64688692719947161</v>
      </c>
      <c r="J76">
        <f t="shared" si="4"/>
        <v>0.72674830608618135</v>
      </c>
      <c r="K76">
        <f t="shared" si="5"/>
        <v>-0.31917507035263609</v>
      </c>
      <c r="L76">
        <f t="shared" si="7"/>
        <v>-0.12196093039654041</v>
      </c>
      <c r="N76" s="77">
        <f>'CAPE calculation (2)'!Q274</f>
        <v>-0.4642645850312519</v>
      </c>
      <c r="P76" s="77">
        <f>'q calc'!U75</f>
        <v>-0.17210063317307156</v>
      </c>
    </row>
    <row r="77" spans="1:16" ht="14.4" x14ac:dyDescent="0.3">
      <c r="A77" s="6">
        <v>1917</v>
      </c>
      <c r="B77" s="6" t="s">
        <v>508</v>
      </c>
      <c r="C77">
        <f>'q calc'!I76</f>
        <v>79471.998106086743</v>
      </c>
      <c r="E77">
        <f>'q calc'!F76</f>
        <v>45231.471932213979</v>
      </c>
      <c r="I77">
        <f t="shared" si="6"/>
        <v>0.56914980131536053</v>
      </c>
      <c r="J77">
        <f t="shared" si="4"/>
        <v>0.63941414893932469</v>
      </c>
      <c r="K77">
        <f t="shared" si="5"/>
        <v>-0.44720291413809782</v>
      </c>
      <c r="L77">
        <f t="shared" si="7"/>
        <v>-0.24998877418200213</v>
      </c>
      <c r="N77" s="77">
        <f>'CAPE calculation (2)'!Q275</f>
        <v>-0.55127422158176698</v>
      </c>
      <c r="P77" s="77">
        <f>'q calc'!U76</f>
        <v>-0.30012847695853329</v>
      </c>
    </row>
    <row r="78" spans="1:16" ht="14.4" x14ac:dyDescent="0.3">
      <c r="A78" s="6"/>
      <c r="B78" s="6" t="s">
        <v>507</v>
      </c>
      <c r="C78">
        <f>'q calc'!I77</f>
        <v>85729.945443924953</v>
      </c>
      <c r="E78">
        <f>'q calc'!F77</f>
        <v>43919.710662429032</v>
      </c>
      <c r="I78">
        <f t="shared" si="6"/>
        <v>0.51230302824765528</v>
      </c>
      <c r="J78">
        <f t="shared" si="4"/>
        <v>0.57554936160736303</v>
      </c>
      <c r="K78">
        <f t="shared" si="5"/>
        <v>-0.55243028280878381</v>
      </c>
      <c r="L78">
        <f t="shared" si="7"/>
        <v>-0.3552161428526881</v>
      </c>
      <c r="N78" s="77">
        <f>'CAPE calculation (2)'!Q276</f>
        <v>-0.66191729817302969</v>
      </c>
      <c r="P78" s="77">
        <f>'q calc'!U77</f>
        <v>-0.40535584562921928</v>
      </c>
    </row>
    <row r="79" spans="1:16" ht="14.4" x14ac:dyDescent="0.3">
      <c r="A79" s="6"/>
      <c r="B79" s="6" t="s">
        <v>506</v>
      </c>
      <c r="C79">
        <f>'q calc'!I78</f>
        <v>91987.892781763163</v>
      </c>
      <c r="E79">
        <f>'q calc'!F78</f>
        <v>39450.005595013688</v>
      </c>
      <c r="I79">
        <f t="shared" si="6"/>
        <v>0.42886084681390541</v>
      </c>
      <c r="J79">
        <f t="shared" si="4"/>
        <v>0.48180583168993996</v>
      </c>
      <c r="K79">
        <f t="shared" si="5"/>
        <v>-0.73021408491044248</v>
      </c>
      <c r="L79">
        <f t="shared" si="7"/>
        <v>-0.53299994495434677</v>
      </c>
      <c r="N79" s="77">
        <f>'CAPE calculation (2)'!Q277</f>
        <v>-0.79386000956797309</v>
      </c>
      <c r="P79" s="77">
        <f>'q calc'!U78</f>
        <v>-0.5831396477308779</v>
      </c>
    </row>
    <row r="80" spans="1:16" ht="14.4" x14ac:dyDescent="0.3">
      <c r="A80" s="6"/>
      <c r="B80" s="6" t="s">
        <v>509</v>
      </c>
      <c r="C80">
        <f>'q calc'!I79</f>
        <v>98245.840119601373</v>
      </c>
      <c r="E80">
        <f>'q calc'!F79</f>
        <v>33036.950498287326</v>
      </c>
      <c r="I80">
        <f t="shared" si="6"/>
        <v>0.33626818660280361</v>
      </c>
      <c r="J80">
        <f t="shared" si="4"/>
        <v>0.37778215129844889</v>
      </c>
      <c r="K80">
        <f t="shared" si="5"/>
        <v>-0.97343756881463384</v>
      </c>
      <c r="L80">
        <f t="shared" si="7"/>
        <v>-0.77622342885853812</v>
      </c>
      <c r="N80" s="77">
        <f>'CAPE calculation (2)'!Q278</f>
        <v>-1.0017154028285598</v>
      </c>
      <c r="P80" s="77">
        <f>'q calc'!U79</f>
        <v>-0.82636313163506925</v>
      </c>
    </row>
    <row r="81" spans="1:16" ht="14.4" x14ac:dyDescent="0.3">
      <c r="A81" s="6">
        <v>1918</v>
      </c>
      <c r="B81" s="6" t="s">
        <v>508</v>
      </c>
      <c r="C81">
        <f>'q calc'!I80</f>
        <v>103385.91328170687</v>
      </c>
      <c r="E81">
        <f>'q calc'!F80</f>
        <v>36466.433895777292</v>
      </c>
      <c r="I81">
        <f t="shared" si="6"/>
        <v>0.35272149501076827</v>
      </c>
      <c r="J81">
        <f t="shared" si="4"/>
        <v>0.396266701707851</v>
      </c>
      <c r="K81">
        <f t="shared" si="5"/>
        <v>-0.92566780525846437</v>
      </c>
      <c r="L81">
        <f t="shared" si="7"/>
        <v>-0.72845366530236866</v>
      </c>
      <c r="N81" s="77">
        <f>'CAPE calculation (2)'!Q279</f>
        <v>-0.95374999240262071</v>
      </c>
      <c r="P81" s="77">
        <f>'q calc'!U80</f>
        <v>-0.77859336807889967</v>
      </c>
    </row>
    <row r="82" spans="1:16" ht="14.4" x14ac:dyDescent="0.3">
      <c r="A82" s="6"/>
      <c r="B82" s="6" t="s">
        <v>507</v>
      </c>
      <c r="C82">
        <f>'q calc'!I81</f>
        <v>108525.98644381238</v>
      </c>
      <c r="E82">
        <f>'q calc'!F81</f>
        <v>37317.985236750108</v>
      </c>
      <c r="I82">
        <f t="shared" si="6"/>
        <v>0.34386220719653082</v>
      </c>
      <c r="J82">
        <f t="shared" si="4"/>
        <v>0.38631369115622227</v>
      </c>
      <c r="K82">
        <f t="shared" si="5"/>
        <v>-0.9511055681667262</v>
      </c>
      <c r="L82">
        <f t="shared" si="7"/>
        <v>-0.75389142821063049</v>
      </c>
      <c r="N82" s="77">
        <f>'CAPE calculation (2)'!Q280</f>
        <v>-0.97699201602380326</v>
      </c>
      <c r="P82" s="77">
        <f>'q calc'!U81</f>
        <v>-0.8040311309871615</v>
      </c>
    </row>
    <row r="83" spans="1:16" ht="14.4" x14ac:dyDescent="0.3">
      <c r="A83" s="6"/>
      <c r="B83" s="6" t="s">
        <v>506</v>
      </c>
      <c r="C83">
        <f>'q calc'!I82</f>
        <v>113666.05960591788</v>
      </c>
      <c r="E83">
        <f>'q calc'!F82</f>
        <v>37768.806534912183</v>
      </c>
      <c r="I83">
        <f t="shared" si="6"/>
        <v>0.33227866494059233</v>
      </c>
      <c r="J83">
        <f t="shared" si="4"/>
        <v>0.37330010352750648</v>
      </c>
      <c r="K83">
        <f t="shared" si="5"/>
        <v>-0.98537261573105472</v>
      </c>
      <c r="L83">
        <f t="shared" si="7"/>
        <v>-0.78815847577495901</v>
      </c>
      <c r="N83" s="77">
        <f>'CAPE calculation (2)'!Q281</f>
        <v>-1.0267487795997434</v>
      </c>
      <c r="P83" s="77">
        <f>'q calc'!U82</f>
        <v>-0.83829817855149025</v>
      </c>
    </row>
    <row r="84" spans="1:16" ht="14.4" x14ac:dyDescent="0.3">
      <c r="A84" s="6"/>
      <c r="B84" s="6" t="s">
        <v>509</v>
      </c>
      <c r="C84">
        <f>'q calc'!I83</f>
        <v>118806.13276802338</v>
      </c>
      <c r="E84">
        <f>'q calc'!F83</f>
        <v>39572.091727560517</v>
      </c>
      <c r="I84">
        <f t="shared" si="6"/>
        <v>0.33308122068771967</v>
      </c>
      <c r="J84">
        <f t="shared" si="4"/>
        <v>0.37420173873644413</v>
      </c>
      <c r="K84">
        <f t="shared" si="5"/>
        <v>-0.98296021860979987</v>
      </c>
      <c r="L84">
        <f t="shared" si="7"/>
        <v>-0.78574607865370416</v>
      </c>
      <c r="N84" s="77">
        <f>'CAPE calculation (2)'!Q282</f>
        <v>-1.0247528535888484</v>
      </c>
      <c r="P84" s="77">
        <f>'q calc'!U83</f>
        <v>-0.8358857814302354</v>
      </c>
    </row>
    <row r="85" spans="1:16" ht="14.4" x14ac:dyDescent="0.3">
      <c r="A85" s="6">
        <v>1919</v>
      </c>
      <c r="B85" s="6" t="s">
        <v>508</v>
      </c>
      <c r="C85">
        <f>'q calc'!I84</f>
        <v>123732.69495961422</v>
      </c>
      <c r="E85">
        <f>'q calc'!F84</f>
        <v>42316.758519664458</v>
      </c>
      <c r="I85">
        <f t="shared" si="6"/>
        <v>0.34200142923805588</v>
      </c>
      <c r="J85">
        <f t="shared" si="4"/>
        <v>0.38422319098924768</v>
      </c>
      <c r="K85">
        <f t="shared" si="5"/>
        <v>-0.95653166870663098</v>
      </c>
      <c r="L85">
        <f t="shared" si="7"/>
        <v>-0.75931752875053526</v>
      </c>
      <c r="N85" s="77">
        <f>'CAPE calculation (2)'!Q283</f>
        <v>-0.9854275607973122</v>
      </c>
      <c r="P85" s="77">
        <f>'q calc'!U84</f>
        <v>-0.80945723152706628</v>
      </c>
    </row>
    <row r="86" spans="1:16" ht="14.4" x14ac:dyDescent="0.3">
      <c r="A86" s="6"/>
      <c r="B86" s="6" t="s">
        <v>507</v>
      </c>
      <c r="C86">
        <f>'q calc'!I85</f>
        <v>128659.25715120506</v>
      </c>
      <c r="E86">
        <f>'q calc'!F85</f>
        <v>47997.210094348484</v>
      </c>
      <c r="I86">
        <f t="shared" si="6"/>
        <v>0.37305679480132864</v>
      </c>
      <c r="J86">
        <f t="shared" si="4"/>
        <v>0.4191124944656745</v>
      </c>
      <c r="K86">
        <f t="shared" si="5"/>
        <v>-0.86961591188353338</v>
      </c>
      <c r="L86">
        <f t="shared" si="7"/>
        <v>-0.67240177192743766</v>
      </c>
      <c r="N86" s="77">
        <f>'CAPE calculation (2)'!Q284</f>
        <v>-0.88309758791777426</v>
      </c>
      <c r="P86" s="77">
        <f>'q calc'!U85</f>
        <v>-0.72254147470396868</v>
      </c>
    </row>
    <row r="87" spans="1:16" ht="14.4" x14ac:dyDescent="0.3">
      <c r="A87" s="6"/>
      <c r="B87" s="6" t="s">
        <v>506</v>
      </c>
      <c r="C87">
        <f>'q calc'!I86</f>
        <v>133585.8193427959</v>
      </c>
      <c r="E87">
        <f>'q calc'!F86</f>
        <v>46954.92540174591</v>
      </c>
      <c r="I87">
        <f t="shared" si="6"/>
        <v>0.35149633121801954</v>
      </c>
      <c r="J87">
        <f t="shared" si="4"/>
        <v>0.39489028540753562</v>
      </c>
      <c r="K87">
        <f t="shared" si="5"/>
        <v>-0.92914731112497639</v>
      </c>
      <c r="L87">
        <f t="shared" si="7"/>
        <v>-0.73193317116888068</v>
      </c>
      <c r="N87" s="77">
        <f>'CAPE calculation (2)'!Q285</f>
        <v>-0.94928159166520265</v>
      </c>
      <c r="P87" s="77">
        <f>'q calc'!U86</f>
        <v>-0.78207287394541192</v>
      </c>
    </row>
    <row r="88" spans="1:16" ht="14.4" x14ac:dyDescent="0.3">
      <c r="A88" s="6"/>
      <c r="B88" s="6" t="s">
        <v>509</v>
      </c>
      <c r="C88">
        <f>'q calc'!I87</f>
        <v>138512.38153438675</v>
      </c>
      <c r="E88">
        <f>'q calc'!F87</f>
        <v>46485.897290074754</v>
      </c>
      <c r="I88">
        <f t="shared" si="6"/>
        <v>0.33560824509059706</v>
      </c>
      <c r="J88">
        <f t="shared" si="4"/>
        <v>0.37704073675450622</v>
      </c>
      <c r="K88">
        <f t="shared" si="5"/>
        <v>-0.97540204231991223</v>
      </c>
      <c r="L88">
        <f t="shared" si="7"/>
        <v>-0.77818790236381652</v>
      </c>
      <c r="N88" s="77">
        <f>'CAPE calculation (2)'!Q286</f>
        <v>-1.0108722843731086</v>
      </c>
      <c r="P88" s="77">
        <f>'q calc'!U87</f>
        <v>-0.82832760514034742</v>
      </c>
    </row>
    <row r="89" spans="1:16" ht="14.4" x14ac:dyDescent="0.3">
      <c r="A89" s="6">
        <v>1920</v>
      </c>
      <c r="B89" s="6" t="s">
        <v>508</v>
      </c>
      <c r="C89">
        <f>'q calc'!I88</f>
        <v>139606.92722327207</v>
      </c>
      <c r="E89">
        <f>'q calc'!F88</f>
        <v>49236.174043118961</v>
      </c>
      <c r="I89">
        <f t="shared" si="6"/>
        <v>0.35267715594352994</v>
      </c>
      <c r="J89">
        <f t="shared" si="4"/>
        <v>0.39621688876426836</v>
      </c>
      <c r="K89">
        <f t="shared" si="5"/>
        <v>-0.92579351876028859</v>
      </c>
      <c r="L89">
        <f t="shared" si="7"/>
        <v>-0.72857937880419288</v>
      </c>
      <c r="N89" s="77">
        <f>'CAPE calculation (2)'!Q287</f>
        <v>-1.0709421544666027</v>
      </c>
      <c r="P89" s="77">
        <f>'q calc'!U88</f>
        <v>-0.77871908158072389</v>
      </c>
    </row>
    <row r="90" spans="1:16" ht="14.4" x14ac:dyDescent="0.3">
      <c r="A90" s="6"/>
      <c r="B90" s="6" t="s">
        <v>507</v>
      </c>
      <c r="C90">
        <f>'q calc'!I89</f>
        <v>140701.47291215739</v>
      </c>
      <c r="E90">
        <f>'q calc'!F89</f>
        <v>44976.989437312819</v>
      </c>
      <c r="I90">
        <f t="shared" si="6"/>
        <v>0.31966253448812726</v>
      </c>
      <c r="J90">
        <f t="shared" si="4"/>
        <v>0.35912644960102358</v>
      </c>
      <c r="K90">
        <f t="shared" si="5"/>
        <v>-1.0240807252104303</v>
      </c>
      <c r="L90">
        <f t="shared" si="7"/>
        <v>-0.82686658525433454</v>
      </c>
      <c r="N90" s="77">
        <f>'CAPE calculation (2)'!Q288</f>
        <v>-1.2094238107615358</v>
      </c>
      <c r="P90" s="77">
        <f>'q calc'!U89</f>
        <v>-0.87700628803086578</v>
      </c>
    </row>
    <row r="91" spans="1:16" ht="14.4" x14ac:dyDescent="0.3">
      <c r="A91" s="6"/>
      <c r="B91" s="6" t="s">
        <v>506</v>
      </c>
      <c r="C91">
        <f>'q calc'!I90</f>
        <v>141796.01860104271</v>
      </c>
      <c r="E91">
        <f>'q calc'!F90</f>
        <v>44693.043796925747</v>
      </c>
      <c r="I91">
        <f t="shared" si="6"/>
        <v>0.31519251554357175</v>
      </c>
      <c r="J91">
        <f t="shared" si="4"/>
        <v>0.35410458479044105</v>
      </c>
      <c r="K91">
        <f t="shared" si="5"/>
        <v>-1.0381629722202237</v>
      </c>
      <c r="L91">
        <f t="shared" si="7"/>
        <v>-0.84094883226412798</v>
      </c>
      <c r="N91" s="77">
        <f>'CAPE calculation (2)'!Q289</f>
        <v>-1.1594960920447086</v>
      </c>
      <c r="P91" s="77">
        <f>'q calc'!U90</f>
        <v>-0.89108853504065899</v>
      </c>
    </row>
    <row r="92" spans="1:16" ht="14.4" x14ac:dyDescent="0.3">
      <c r="A92" s="6"/>
      <c r="B92" s="6" t="s">
        <v>509</v>
      </c>
      <c r="C92">
        <f>'q calc'!I91</f>
        <v>142890.56428992804</v>
      </c>
      <c r="E92">
        <f>'q calc'!F91</f>
        <v>38673.396220719733</v>
      </c>
      <c r="I92">
        <f t="shared" si="6"/>
        <v>0.27065045486313971</v>
      </c>
      <c r="J92">
        <f t="shared" si="4"/>
        <v>0.30406358722501936</v>
      </c>
      <c r="K92">
        <f t="shared" si="5"/>
        <v>-1.1905184309452437</v>
      </c>
      <c r="L92">
        <f t="shared" si="7"/>
        <v>-0.99330429098914796</v>
      </c>
      <c r="N92" s="77">
        <f>'CAPE calculation (2)'!Q290</f>
        <v>-1.2597035441282172</v>
      </c>
      <c r="P92" s="77">
        <f>'q calc'!U91</f>
        <v>-1.043443993765679</v>
      </c>
    </row>
    <row r="93" spans="1:16" ht="14.4" x14ac:dyDescent="0.3">
      <c r="A93" s="6">
        <v>1921</v>
      </c>
      <c r="B93" s="6" t="s">
        <v>508</v>
      </c>
      <c r="C93">
        <f>'q calc'!I92</f>
        <v>137161.9866581168</v>
      </c>
      <c r="E93">
        <f>'q calc'!F92</f>
        <v>39180.591370563598</v>
      </c>
      <c r="I93">
        <f t="shared" si="6"/>
        <v>0.28565196761274103</v>
      </c>
      <c r="J93">
        <f t="shared" si="4"/>
        <v>0.32091711064788675</v>
      </c>
      <c r="K93">
        <f t="shared" si="5"/>
        <v>-1.1365724114779614</v>
      </c>
      <c r="L93">
        <f t="shared" si="7"/>
        <v>-0.93935827152186568</v>
      </c>
      <c r="N93" s="77">
        <f>'CAPE calculation (2)'!Q291</f>
        <v>-1.1766365464342381</v>
      </c>
      <c r="P93" s="77">
        <f>'q calc'!U92</f>
        <v>-0.9894979742983967</v>
      </c>
    </row>
    <row r="94" spans="1:16" ht="14.4" x14ac:dyDescent="0.3">
      <c r="A94" s="6"/>
      <c r="B94" s="6" t="s">
        <v>507</v>
      </c>
      <c r="C94">
        <f>'q calc'!I93</f>
        <v>131433.40902630554</v>
      </c>
      <c r="E94">
        <f>'q calc'!F93</f>
        <v>37301.289749591801</v>
      </c>
      <c r="I94">
        <f t="shared" si="6"/>
        <v>0.28380371494530887</v>
      </c>
      <c r="J94">
        <f t="shared" si="4"/>
        <v>0.3188406820808562</v>
      </c>
      <c r="K94">
        <f t="shared" si="5"/>
        <v>-1.1430637301672188</v>
      </c>
      <c r="L94">
        <f t="shared" si="7"/>
        <v>-0.94584959021112314</v>
      </c>
      <c r="N94" s="77">
        <f>'CAPE calculation (2)'!Q292</f>
        <v>-1.1712662043132536</v>
      </c>
      <c r="P94" s="77">
        <f>'q calc'!U93</f>
        <v>-0.99598929298765415</v>
      </c>
    </row>
    <row r="95" spans="1:16" ht="14.4" x14ac:dyDescent="0.3">
      <c r="A95" s="6"/>
      <c r="B95" s="6" t="s">
        <v>506</v>
      </c>
      <c r="C95">
        <f>'q calc'!I94</f>
        <v>125704.83139449429</v>
      </c>
      <c r="E95">
        <f>'q calc'!F94</f>
        <v>37642.980953404862</v>
      </c>
      <c r="I95">
        <f t="shared" si="6"/>
        <v>0.29945532352110993</v>
      </c>
      <c r="J95">
        <f t="shared" si="4"/>
        <v>0.33642455886320444</v>
      </c>
      <c r="K95">
        <f t="shared" si="5"/>
        <v>-1.0893813486039479</v>
      </c>
      <c r="L95">
        <f t="shared" si="7"/>
        <v>-0.89216720864785215</v>
      </c>
      <c r="N95" s="77">
        <f>'CAPE calculation (2)'!Q293</f>
        <v>-1.141537226174675</v>
      </c>
      <c r="P95" s="77">
        <f>'q calc'!U94</f>
        <v>-0.94230691142438339</v>
      </c>
    </row>
    <row r="96" spans="1:16" ht="14.4" x14ac:dyDescent="0.3">
      <c r="A96" s="6"/>
      <c r="B96" s="6" t="s">
        <v>509</v>
      </c>
      <c r="C96">
        <f>'q calc'!I95</f>
        <v>119976.25376268305</v>
      </c>
      <c r="E96">
        <f>'q calc'!F95</f>
        <v>41629.378331223823</v>
      </c>
      <c r="I96">
        <f t="shared" si="6"/>
        <v>0.34698014836809371</v>
      </c>
      <c r="J96">
        <f t="shared" si="4"/>
        <v>0.38981655752997879</v>
      </c>
      <c r="K96">
        <f t="shared" si="5"/>
        <v>-0.94207901582265363</v>
      </c>
      <c r="L96">
        <f t="shared" si="7"/>
        <v>-0.74486487586655792</v>
      </c>
      <c r="N96" s="77">
        <f>'CAPE calculation (2)'!Q294</f>
        <v>-1.0142554123252996</v>
      </c>
      <c r="P96" s="77">
        <f>'q calc'!U95</f>
        <v>-0.79500457864308927</v>
      </c>
    </row>
    <row r="97" spans="1:16" ht="14.4" x14ac:dyDescent="0.3">
      <c r="A97" s="6">
        <v>1922</v>
      </c>
      <c r="B97" s="6" t="s">
        <v>508</v>
      </c>
      <c r="C97">
        <f>'q calc'!I96</f>
        <v>119227.78729510288</v>
      </c>
      <c r="E97">
        <f>'q calc'!F96</f>
        <v>41282.500543653528</v>
      </c>
      <c r="I97">
        <f t="shared" si="6"/>
        <v>0.34624898675234533</v>
      </c>
      <c r="J97">
        <f t="shared" si="4"/>
        <v>0.3889951304097542</v>
      </c>
      <c r="K97">
        <f t="shared" si="5"/>
        <v>-0.94418845366889737</v>
      </c>
      <c r="L97">
        <f t="shared" si="7"/>
        <v>-0.74697431371280165</v>
      </c>
      <c r="N97" s="77">
        <f>'CAPE calculation (2)'!Q295</f>
        <v>-0.90748083177943295</v>
      </c>
      <c r="P97" s="77">
        <f>'q calc'!U96</f>
        <v>-0.79711401648933267</v>
      </c>
    </row>
    <row r="98" spans="1:16" ht="14.4" x14ac:dyDescent="0.3">
      <c r="A98" s="6"/>
      <c r="B98" s="6" t="s">
        <v>507</v>
      </c>
      <c r="C98">
        <f>'q calc'!I97</f>
        <v>118479.32082752272</v>
      </c>
      <c r="E98">
        <f>'q calc'!F97</f>
        <v>45069.396588355587</v>
      </c>
      <c r="I98">
        <f t="shared" si="6"/>
        <v>0.38039884322063039</v>
      </c>
      <c r="J98">
        <f t="shared" si="4"/>
        <v>0.42736095494242327</v>
      </c>
      <c r="K98">
        <f t="shared" si="5"/>
        <v>-0.8501262951077655</v>
      </c>
      <c r="L98">
        <f t="shared" si="7"/>
        <v>-0.65291215515166978</v>
      </c>
      <c r="N98" s="77">
        <f>'CAPE calculation (2)'!Q296</f>
        <v>-0.80701563328868797</v>
      </c>
      <c r="P98" s="77">
        <f>'q calc'!U97</f>
        <v>-0.70305185792820102</v>
      </c>
    </row>
    <row r="99" spans="1:16" ht="14.4" x14ac:dyDescent="0.3">
      <c r="A99" s="6"/>
      <c r="B99" s="6" t="s">
        <v>506</v>
      </c>
      <c r="C99">
        <f>'q calc'!I98</f>
        <v>117730.85435994256</v>
      </c>
      <c r="E99">
        <f>'q calc'!F98</f>
        <v>48322.926992958775</v>
      </c>
      <c r="I99">
        <f t="shared" si="6"/>
        <v>0.41045252967603074</v>
      </c>
      <c r="J99">
        <f t="shared" si="4"/>
        <v>0.46112491708904502</v>
      </c>
      <c r="K99">
        <f t="shared" si="5"/>
        <v>-0.77408630286678815</v>
      </c>
      <c r="L99">
        <f t="shared" si="7"/>
        <v>-0.57687216291069243</v>
      </c>
      <c r="N99" s="77">
        <f>'CAPE calculation (2)'!Q297</f>
        <v>-0.71889801850651125</v>
      </c>
      <c r="P99" s="77">
        <f>'q calc'!U98</f>
        <v>-0.62701186568722345</v>
      </c>
    </row>
    <row r="100" spans="1:16" ht="14.4" x14ac:dyDescent="0.3">
      <c r="A100" s="6"/>
      <c r="B100" s="6" t="s">
        <v>509</v>
      </c>
      <c r="C100">
        <f>'q calc'!I99</f>
        <v>116982.3878923624</v>
      </c>
      <c r="E100">
        <f>'q calc'!F99</f>
        <v>46829.503200681902</v>
      </c>
      <c r="I100">
        <f t="shared" si="6"/>
        <v>0.40031242347156198</v>
      </c>
      <c r="J100">
        <f t="shared" si="4"/>
        <v>0.44973296480530495</v>
      </c>
      <c r="K100">
        <f t="shared" si="5"/>
        <v>-0.79910128389985369</v>
      </c>
      <c r="L100">
        <f t="shared" si="7"/>
        <v>-0.60188714394375797</v>
      </c>
      <c r="N100" s="77">
        <f>'CAPE calculation (2)'!Q298</f>
        <v>-0.75600684909766347</v>
      </c>
      <c r="P100" s="77">
        <f>'q calc'!U99</f>
        <v>-0.65202684672028921</v>
      </c>
    </row>
    <row r="101" spans="1:16" ht="14.4" x14ac:dyDescent="0.3">
      <c r="A101" s="6">
        <v>1923</v>
      </c>
      <c r="B101" s="6" t="s">
        <v>508</v>
      </c>
      <c r="C101">
        <f>'q calc'!I100</f>
        <v>119709.83792867626</v>
      </c>
      <c r="E101">
        <f>'q calc'!F100</f>
        <v>56257.829032528753</v>
      </c>
      <c r="I101">
        <f t="shared" si="6"/>
        <v>0.46995159300146622</v>
      </c>
      <c r="J101">
        <f t="shared" si="4"/>
        <v>0.52796943298098709</v>
      </c>
      <c r="K101">
        <f t="shared" si="5"/>
        <v>-0.6387168890331506</v>
      </c>
      <c r="L101">
        <f t="shared" si="7"/>
        <v>-0.44150274907705489</v>
      </c>
      <c r="N101" s="77">
        <f>'CAPE calculation (2)'!Q299</f>
        <v>-0.66664910094675811</v>
      </c>
      <c r="P101" s="77">
        <f>'q calc'!U100</f>
        <v>-0.49164245185358607</v>
      </c>
    </row>
    <row r="102" spans="1:16" ht="14.4" x14ac:dyDescent="0.3">
      <c r="A102" s="6"/>
      <c r="B102" s="6" t="s">
        <v>507</v>
      </c>
      <c r="C102">
        <f>'q calc'!I101</f>
        <v>122437.28796499013</v>
      </c>
      <c r="E102">
        <f>'q calc'!F101</f>
        <v>49755.068306605492</v>
      </c>
      <c r="I102">
        <f t="shared" si="6"/>
        <v>0.40637185888038063</v>
      </c>
      <c r="J102">
        <f t="shared" si="4"/>
        <v>0.45654046737497683</v>
      </c>
      <c r="K102">
        <f t="shared" si="5"/>
        <v>-0.78407793583336527</v>
      </c>
      <c r="L102">
        <f t="shared" si="7"/>
        <v>-0.58686379587726956</v>
      </c>
      <c r="N102" s="77">
        <f>'CAPE calculation (2)'!Q300</f>
        <v>-0.78909191968460135</v>
      </c>
      <c r="P102" s="77">
        <f>'q calc'!U101</f>
        <v>-0.63700349865380068</v>
      </c>
    </row>
    <row r="103" spans="1:16" ht="14.4" x14ac:dyDescent="0.3">
      <c r="A103" s="6"/>
      <c r="B103" s="6" t="s">
        <v>506</v>
      </c>
      <c r="C103">
        <f>'q calc'!I102</f>
        <v>125164.73800130399</v>
      </c>
      <c r="E103">
        <f>'q calc'!F102</f>
        <v>48621.559556215201</v>
      </c>
      <c r="I103">
        <f t="shared" si="6"/>
        <v>0.38846052276887</v>
      </c>
      <c r="J103">
        <f t="shared" si="4"/>
        <v>0.4364178885571694</v>
      </c>
      <c r="K103">
        <f t="shared" si="5"/>
        <v>-0.82915503466909035</v>
      </c>
      <c r="L103">
        <f t="shared" si="7"/>
        <v>-0.63194089471299464</v>
      </c>
      <c r="N103" s="77">
        <f>'CAPE calculation (2)'!Q301</f>
        <v>-0.81192759474405696</v>
      </c>
      <c r="P103" s="77">
        <f>'q calc'!U102</f>
        <v>-0.68208059748952565</v>
      </c>
    </row>
    <row r="104" spans="1:16" ht="14.4" x14ac:dyDescent="0.3">
      <c r="A104" s="6"/>
      <c r="B104" s="6" t="s">
        <v>509</v>
      </c>
      <c r="C104">
        <f>'q calc'!I103</f>
        <v>127892.18803761786</v>
      </c>
      <c r="E104">
        <f>'q calc'!F103</f>
        <v>51007.89376756319</v>
      </c>
      <c r="I104">
        <f t="shared" si="6"/>
        <v>0.3988351012695151</v>
      </c>
      <c r="J104">
        <f t="shared" si="4"/>
        <v>0.44807325989747948</v>
      </c>
      <c r="K104">
        <f t="shared" si="5"/>
        <v>-0.80279853337928797</v>
      </c>
      <c r="L104">
        <f t="shared" si="7"/>
        <v>-0.60558439342319226</v>
      </c>
      <c r="N104" s="77">
        <f>'CAPE calculation (2)'!Q302</f>
        <v>-0.75812608461593012</v>
      </c>
      <c r="P104" s="77">
        <f>'q calc'!U103</f>
        <v>-0.65572409619972349</v>
      </c>
    </row>
    <row r="105" spans="1:16" ht="14.4" x14ac:dyDescent="0.3">
      <c r="A105" s="6">
        <v>1924</v>
      </c>
      <c r="B105" s="6" t="s">
        <v>508</v>
      </c>
      <c r="C105">
        <f>'q calc'!I104</f>
        <v>128125.72387283799</v>
      </c>
      <c r="E105">
        <f>'q calc'!F104</f>
        <v>50555.601984549576</v>
      </c>
      <c r="I105">
        <f t="shared" si="6"/>
        <v>0.39457807890884516</v>
      </c>
      <c r="J105">
        <f t="shared" si="4"/>
        <v>0.44329068714866598</v>
      </c>
      <c r="K105">
        <f t="shared" si="5"/>
        <v>-0.81352954546293077</v>
      </c>
      <c r="L105">
        <f t="shared" si="7"/>
        <v>-0.61631540550683506</v>
      </c>
      <c r="N105" s="77">
        <f>'CAPE calculation (2)'!Q303</f>
        <v>-0.71796735892624985</v>
      </c>
      <c r="P105" s="77">
        <f>'q calc'!U104</f>
        <v>-0.66645510828336607</v>
      </c>
    </row>
    <row r="106" spans="1:16" ht="14.4" x14ac:dyDescent="0.3">
      <c r="A106" s="6"/>
      <c r="B106" s="6" t="s">
        <v>507</v>
      </c>
      <c r="C106">
        <f>'q calc'!I105</f>
        <v>128359.25970805812</v>
      </c>
      <c r="E106">
        <f>'q calc'!F105</f>
        <v>50148.832773179645</v>
      </c>
      <c r="I106">
        <f t="shared" si="6"/>
        <v>0.39069119662452689</v>
      </c>
      <c r="J106">
        <f t="shared" si="4"/>
        <v>0.43892395009260299</v>
      </c>
      <c r="K106">
        <f t="shared" si="5"/>
        <v>-0.82342911532698482</v>
      </c>
      <c r="L106">
        <f t="shared" si="7"/>
        <v>-0.6262149753708891</v>
      </c>
      <c r="N106" s="77">
        <f>'CAPE calculation (2)'!Q304</f>
        <v>-0.7102042301616267</v>
      </c>
      <c r="P106" s="77">
        <f>'q calc'!U105</f>
        <v>-0.67635467814742034</v>
      </c>
    </row>
    <row r="107" spans="1:16" ht="14.4" x14ac:dyDescent="0.3">
      <c r="A107" s="6"/>
      <c r="B107" s="6" t="s">
        <v>506</v>
      </c>
      <c r="C107">
        <f>'q calc'!I106</f>
        <v>128592.79554327825</v>
      </c>
      <c r="E107">
        <f>'q calc'!F106</f>
        <v>53751.645788170528</v>
      </c>
      <c r="I107">
        <f t="shared" si="6"/>
        <v>0.41799888991510625</v>
      </c>
      <c r="J107">
        <f t="shared" si="4"/>
        <v>0.4696029126865246</v>
      </c>
      <c r="K107">
        <f t="shared" si="5"/>
        <v>-0.75586780800340436</v>
      </c>
      <c r="L107">
        <f t="shared" si="7"/>
        <v>-0.55865366804730865</v>
      </c>
      <c r="N107" s="77">
        <f>'CAPE calculation (2)'!Q305</f>
        <v>-0.63861500399292925</v>
      </c>
      <c r="P107" s="77">
        <f>'q calc'!U106</f>
        <v>-0.60879337082383955</v>
      </c>
    </row>
    <row r="108" spans="1:16" ht="14.4" x14ac:dyDescent="0.3">
      <c r="A108" s="6"/>
      <c r="B108" s="6" t="s">
        <v>509</v>
      </c>
      <c r="C108">
        <f>'q calc'!I107</f>
        <v>128826.33137849838</v>
      </c>
      <c r="E108">
        <f>'q calc'!F107</f>
        <v>59039.64553597974</v>
      </c>
      <c r="I108">
        <f t="shared" si="6"/>
        <v>0.4582886503421279</v>
      </c>
      <c r="J108">
        <f t="shared" si="4"/>
        <v>0.51486664257780312</v>
      </c>
      <c r="K108">
        <f t="shared" si="5"/>
        <v>-0.66384735830168973</v>
      </c>
      <c r="L108">
        <f t="shared" si="7"/>
        <v>-0.46663321834559401</v>
      </c>
      <c r="N108" s="77">
        <f>'CAPE calculation (2)'!Q306</f>
        <v>-0.54930209163037658</v>
      </c>
      <c r="P108" s="77">
        <f>'q calc'!U107</f>
        <v>-0.51677292112212503</v>
      </c>
    </row>
    <row r="109" spans="1:16" ht="14.4" x14ac:dyDescent="0.3">
      <c r="A109" s="6">
        <v>1925</v>
      </c>
      <c r="B109" s="6" t="s">
        <v>508</v>
      </c>
      <c r="C109">
        <f>'q calc'!I108</f>
        <v>129779.12076109828</v>
      </c>
      <c r="E109">
        <f>'q calc'!F108</f>
        <v>62333.02736460646</v>
      </c>
      <c r="I109">
        <f t="shared" si="6"/>
        <v>0.48030089123003977</v>
      </c>
      <c r="J109">
        <f t="shared" si="4"/>
        <v>0.5395964030750624</v>
      </c>
      <c r="K109">
        <f t="shared" si="5"/>
        <v>-0.61693382058057111</v>
      </c>
      <c r="L109">
        <f t="shared" si="7"/>
        <v>-0.4197196806244754</v>
      </c>
      <c r="N109" s="77">
        <f>'CAPE calculation (2)'!Q307</f>
        <v>-0.51996523408660567</v>
      </c>
      <c r="P109" s="77">
        <f>'q calc'!U108</f>
        <v>-0.46985938340100647</v>
      </c>
    </row>
    <row r="110" spans="1:16" ht="14.4" x14ac:dyDescent="0.3">
      <c r="A110" s="6"/>
      <c r="B110" s="6" t="s">
        <v>507</v>
      </c>
      <c r="C110">
        <f>'q calc'!I109</f>
        <v>130731.91014369819</v>
      </c>
      <c r="E110">
        <f>'q calc'!F109</f>
        <v>64792.752217300265</v>
      </c>
      <c r="I110">
        <f t="shared" si="6"/>
        <v>0.49561543272856051</v>
      </c>
      <c r="J110">
        <f t="shared" si="4"/>
        <v>0.55680160018844382</v>
      </c>
      <c r="K110">
        <f t="shared" si="5"/>
        <v>-0.58554629606439768</v>
      </c>
      <c r="L110">
        <f t="shared" si="7"/>
        <v>-0.38833215610830196</v>
      </c>
      <c r="N110" s="77">
        <f>'CAPE calculation (2)'!Q308</f>
        <v>-0.48620742261932071</v>
      </c>
      <c r="P110" s="77">
        <f>'q calc'!U109</f>
        <v>-0.43847185888483303</v>
      </c>
    </row>
    <row r="111" spans="1:16" ht="14.4" x14ac:dyDescent="0.3">
      <c r="A111" s="6"/>
      <c r="B111" s="6" t="s">
        <v>506</v>
      </c>
      <c r="C111">
        <f>'q calc'!I110</f>
        <v>131684.69952629809</v>
      </c>
      <c r="E111">
        <f>'q calc'!F110</f>
        <v>69052.275742696846</v>
      </c>
      <c r="I111">
        <f t="shared" si="6"/>
        <v>0.52437584617722999</v>
      </c>
      <c r="J111">
        <f t="shared" si="4"/>
        <v>0.58911262840267398</v>
      </c>
      <c r="K111">
        <f t="shared" si="5"/>
        <v>-0.52913789391176957</v>
      </c>
      <c r="L111">
        <f t="shared" si="7"/>
        <v>-0.33192375395567386</v>
      </c>
      <c r="N111" s="77">
        <f>'CAPE calculation (2)'!Q309</f>
        <v>-0.42724756446778489</v>
      </c>
      <c r="P111" s="77">
        <f>'q calc'!U110</f>
        <v>-0.38206345673220493</v>
      </c>
    </row>
    <row r="112" spans="1:16" ht="14.4" x14ac:dyDescent="0.3">
      <c r="A112" s="6"/>
      <c r="B112" s="6" t="s">
        <v>509</v>
      </c>
      <c r="C112">
        <f>'q calc'!I111</f>
        <v>132637.488908898</v>
      </c>
      <c r="E112">
        <f>'q calc'!F111</f>
        <v>74751.63820625568</v>
      </c>
      <c r="I112">
        <f t="shared" si="6"/>
        <v>0.56357850876986082</v>
      </c>
      <c r="J112">
        <f t="shared" si="4"/>
        <v>0.63315505287491458</v>
      </c>
      <c r="K112">
        <f t="shared" si="5"/>
        <v>-0.45703993758366007</v>
      </c>
      <c r="L112">
        <f t="shared" si="7"/>
        <v>-0.25982579762756441</v>
      </c>
      <c r="N112" s="77">
        <f>'CAPE calculation (2)'!Q310</f>
        <v>-0.35308201571761044</v>
      </c>
      <c r="P112" s="77">
        <f>'q calc'!U111</f>
        <v>-0.30996550040409532</v>
      </c>
    </row>
    <row r="113" spans="1:16" ht="14.4" x14ac:dyDescent="0.3">
      <c r="A113" s="6">
        <v>1926</v>
      </c>
      <c r="B113" s="6" t="s">
        <v>508</v>
      </c>
      <c r="C113">
        <f>'q calc'!I112</f>
        <v>133192.03793617355</v>
      </c>
      <c r="E113">
        <f>'q calc'!F112</f>
        <v>69037.880975575026</v>
      </c>
      <c r="I113">
        <f t="shared" si="6"/>
        <v>0.51833339323675187</v>
      </c>
      <c r="J113">
        <f t="shared" si="4"/>
        <v>0.58232420487074521</v>
      </c>
      <c r="K113">
        <f t="shared" si="5"/>
        <v>-0.54072793330463254</v>
      </c>
      <c r="L113">
        <f t="shared" si="7"/>
        <v>-0.34351379334853682</v>
      </c>
      <c r="N113" s="77">
        <f>'CAPE calculation (2)'!Q311</f>
        <v>-0.39462458681378632</v>
      </c>
      <c r="P113" s="77">
        <f>'q calc'!U112</f>
        <v>-0.39365349612506778</v>
      </c>
    </row>
    <row r="114" spans="1:16" ht="14.4" x14ac:dyDescent="0.3">
      <c r="A114" s="6"/>
      <c r="B114" s="6" t="s">
        <v>507</v>
      </c>
      <c r="C114">
        <f>'q calc'!I113</f>
        <v>133746.58696344914</v>
      </c>
      <c r="E114">
        <f>'q calc'!F113</f>
        <v>70791.595140915626</v>
      </c>
      <c r="I114">
        <f t="shared" si="6"/>
        <v>0.52929646092772342</v>
      </c>
      <c r="J114">
        <f t="shared" si="4"/>
        <v>0.59464071729187962</v>
      </c>
      <c r="K114">
        <f t="shared" si="5"/>
        <v>-0.51979789230341633</v>
      </c>
      <c r="L114">
        <f t="shared" si="7"/>
        <v>-0.32258375234732062</v>
      </c>
      <c r="N114" s="77">
        <f>'CAPE calculation (2)'!Q312</f>
        <v>-0.35701965608182817</v>
      </c>
      <c r="P114" s="77">
        <f>'q calc'!U113</f>
        <v>-0.37272345512385169</v>
      </c>
    </row>
    <row r="115" spans="1:16" ht="14.4" x14ac:dyDescent="0.3">
      <c r="A115" s="6"/>
      <c r="B115" s="6" t="s">
        <v>506</v>
      </c>
      <c r="C115">
        <f>'q calc'!I114</f>
        <v>134301.13599072472</v>
      </c>
      <c r="E115">
        <f>'q calc'!F114</f>
        <v>77864.908941122732</v>
      </c>
      <c r="I115">
        <f t="shared" si="6"/>
        <v>0.5797784833815578</v>
      </c>
      <c r="J115">
        <f t="shared" si="4"/>
        <v>0.65135499418252363</v>
      </c>
      <c r="K115">
        <f t="shared" si="5"/>
        <v>-0.42870047943489858</v>
      </c>
      <c r="L115">
        <f t="shared" si="7"/>
        <v>-0.2314863394788029</v>
      </c>
      <c r="N115" s="77">
        <f>'CAPE calculation (2)'!Q313</f>
        <v>-0.24345878240660568</v>
      </c>
      <c r="P115" s="77">
        <f>'q calc'!U114</f>
        <v>-0.28162604225533405</v>
      </c>
    </row>
    <row r="116" spans="1:16" ht="14.4" x14ac:dyDescent="0.3">
      <c r="A116" s="6"/>
      <c r="B116" s="6" t="s">
        <v>509</v>
      </c>
      <c r="C116">
        <f>'q calc'!I115</f>
        <v>134855.68501800031</v>
      </c>
      <c r="E116">
        <f>'q calc'!F115</f>
        <v>78858.680301482396</v>
      </c>
      <c r="I116">
        <f t="shared" si="6"/>
        <v>0.58476348469073791</v>
      </c>
      <c r="J116">
        <f t="shared" si="4"/>
        <v>0.65695541846836936</v>
      </c>
      <c r="K116">
        <f t="shared" si="5"/>
        <v>-0.42013911901239109</v>
      </c>
      <c r="L116">
        <f t="shared" si="7"/>
        <v>-0.22292497905629541</v>
      </c>
      <c r="N116" s="77">
        <f>'CAPE calculation (2)'!Q314</f>
        <v>-0.2352845401200363</v>
      </c>
      <c r="P116" s="77">
        <f>'q calc'!U115</f>
        <v>-0.27306468183282662</v>
      </c>
    </row>
    <row r="117" spans="1:16" ht="14.4" x14ac:dyDescent="0.3">
      <c r="A117" s="6">
        <v>1927</v>
      </c>
      <c r="B117" s="6" t="s">
        <v>508</v>
      </c>
      <c r="C117">
        <f>'q calc'!I116</f>
        <v>135041.24825802163</v>
      </c>
      <c r="E117">
        <f>'q calc'!F116</f>
        <v>79695.933513248485</v>
      </c>
      <c r="I117">
        <f t="shared" si="6"/>
        <v>0.59015992921640104</v>
      </c>
      <c r="J117">
        <f t="shared" si="4"/>
        <v>0.66301808066327927</v>
      </c>
      <c r="K117">
        <f t="shared" si="5"/>
        <v>-0.41095301818278285</v>
      </c>
      <c r="L117">
        <f t="shared" si="7"/>
        <v>-0.21373887822668716</v>
      </c>
      <c r="N117" s="77">
        <f>'CAPE calculation (2)'!Q315</f>
        <v>-0.17834440207483837</v>
      </c>
      <c r="P117" s="77">
        <f>'q calc'!U116</f>
        <v>-0.26387858100321815</v>
      </c>
    </row>
    <row r="118" spans="1:16" ht="14.4" x14ac:dyDescent="0.3">
      <c r="A118" s="6"/>
      <c r="B118" s="6" t="s">
        <v>507</v>
      </c>
      <c r="C118">
        <f>'q calc'!I117</f>
        <v>135226.81149804295</v>
      </c>
      <c r="E118">
        <f>'q calc'!F117</f>
        <v>85556.773612997131</v>
      </c>
      <c r="I118">
        <f t="shared" si="6"/>
        <v>0.63269090400933792</v>
      </c>
      <c r="J118">
        <f t="shared" si="4"/>
        <v>0.71079971387818253</v>
      </c>
      <c r="K118">
        <f t="shared" si="5"/>
        <v>-0.34136458523663665</v>
      </c>
      <c r="L118">
        <f t="shared" si="7"/>
        <v>-0.14415044528054097</v>
      </c>
      <c r="N118" s="77">
        <f>'CAPE calculation (2)'!Q316</f>
        <v>-0.11971080672147849</v>
      </c>
      <c r="P118" s="77">
        <f>'q calc'!U117</f>
        <v>-0.19429014805707207</v>
      </c>
    </row>
    <row r="119" spans="1:16" ht="14.4" x14ac:dyDescent="0.3">
      <c r="A119" s="6"/>
      <c r="B119" s="6" t="s">
        <v>506</v>
      </c>
      <c r="C119">
        <f>'q calc'!I118</f>
        <v>135412.37473806427</v>
      </c>
      <c r="E119">
        <f>'q calc'!F118</f>
        <v>97335.913029158575</v>
      </c>
      <c r="I119">
        <f t="shared" si="6"/>
        <v>0.7188110630024831</v>
      </c>
      <c r="J119">
        <f t="shared" si="4"/>
        <v>0.80755183088122351</v>
      </c>
      <c r="K119">
        <f t="shared" si="5"/>
        <v>-0.21374803909540074</v>
      </c>
      <c r="L119">
        <f t="shared" si="7"/>
        <v>-1.6533899139305058E-2</v>
      </c>
      <c r="N119" s="77">
        <f>'CAPE calculation (2)'!Q317</f>
        <v>3.1416577491428122E-2</v>
      </c>
      <c r="P119" s="77">
        <f>'q calc'!U118</f>
        <v>-6.6673601915836295E-2</v>
      </c>
    </row>
    <row r="120" spans="1:16" ht="14.4" x14ac:dyDescent="0.3">
      <c r="A120" s="6"/>
      <c r="B120" s="6" t="s">
        <v>509</v>
      </c>
      <c r="C120">
        <f>'q calc'!I119</f>
        <v>135597.9379780856</v>
      </c>
      <c r="E120">
        <f>'q calc'!F119</f>
        <v>100323.7922956971</v>
      </c>
      <c r="I120">
        <f t="shared" si="6"/>
        <v>0.73986222645886213</v>
      </c>
      <c r="J120">
        <f t="shared" si="4"/>
        <v>0.8312018642020379</v>
      </c>
      <c r="K120">
        <f t="shared" si="5"/>
        <v>-0.18488259641566201</v>
      </c>
      <c r="L120">
        <f t="shared" si="7"/>
        <v>1.233154354043367E-2</v>
      </c>
      <c r="N120" s="77">
        <f>'CAPE calculation (2)'!Q318</f>
        <v>6.6208047989416485E-2</v>
      </c>
      <c r="P120" s="77">
        <f>'q calc'!U119</f>
        <v>-3.7808159236097427E-2</v>
      </c>
    </row>
    <row r="121" spans="1:16" ht="14.4" x14ac:dyDescent="0.3">
      <c r="A121" s="6">
        <v>1928</v>
      </c>
      <c r="B121" s="6" t="s">
        <v>508</v>
      </c>
      <c r="C121">
        <f>'q calc'!I120</f>
        <v>135890.3682611704</v>
      </c>
      <c r="E121">
        <f>'q calc'!F120</f>
        <v>104900.81516659902</v>
      </c>
      <c r="I121">
        <f t="shared" si="6"/>
        <v>0.77195180577469669</v>
      </c>
      <c r="J121">
        <f t="shared" si="4"/>
        <v>0.86725306021517012</v>
      </c>
      <c r="K121">
        <f t="shared" si="5"/>
        <v>-0.14242446449604743</v>
      </c>
      <c r="L121">
        <f t="shared" si="7"/>
        <v>5.4789675460048259E-2</v>
      </c>
      <c r="N121" s="77">
        <f>'CAPE calculation (2)'!Q319</f>
        <v>0.12369057279786944</v>
      </c>
      <c r="P121" s="77">
        <f>'q calc'!U120</f>
        <v>4.6499726835172728E-3</v>
      </c>
    </row>
    <row r="122" spans="1:16" ht="14.4" x14ac:dyDescent="0.3">
      <c r="A122" s="6"/>
      <c r="B122" s="6" t="s">
        <v>507</v>
      </c>
      <c r="C122">
        <f>'q calc'!I121</f>
        <v>136182.7985442552</v>
      </c>
      <c r="E122">
        <f>'q calc'!F121</f>
        <v>109326.76736814868</v>
      </c>
      <c r="I122">
        <f t="shared" si="6"/>
        <v>0.80279424814890155</v>
      </c>
      <c r="J122">
        <f t="shared" si="4"/>
        <v>0.90190315408559751</v>
      </c>
      <c r="K122">
        <f t="shared" si="5"/>
        <v>-0.10324813265992312</v>
      </c>
      <c r="L122">
        <f t="shared" si="7"/>
        <v>9.3966007296172563E-2</v>
      </c>
      <c r="N122" s="77">
        <f>'CAPE calculation (2)'!Q320</f>
        <v>0.16301954341984093</v>
      </c>
      <c r="P122" s="77">
        <f>'q calc'!U121</f>
        <v>4.3826304519641548E-2</v>
      </c>
    </row>
    <row r="123" spans="1:16" ht="14.4" x14ac:dyDescent="0.3">
      <c r="A123" s="6"/>
      <c r="B123" s="6" t="s">
        <v>506</v>
      </c>
      <c r="C123">
        <f>'q calc'!I122</f>
        <v>136475.22882734</v>
      </c>
      <c r="E123">
        <f>'q calc'!F122</f>
        <v>121684.94559325487</v>
      </c>
      <c r="I123">
        <f t="shared" si="6"/>
        <v>0.89162660974324592</v>
      </c>
      <c r="J123">
        <f t="shared" si="4"/>
        <v>1.0017023084661247</v>
      </c>
      <c r="K123">
        <f t="shared" si="5"/>
        <v>1.7008611813184782E-3</v>
      </c>
      <c r="L123">
        <f t="shared" si="7"/>
        <v>0.19891500113741417</v>
      </c>
      <c r="N123" s="77">
        <f>'CAPE calculation (2)'!Q321</f>
        <v>0.25218716006983888</v>
      </c>
      <c r="P123" s="77">
        <f>'q calc'!U122</f>
        <v>0.14877529836088307</v>
      </c>
    </row>
    <row r="124" spans="1:16" ht="14.4" x14ac:dyDescent="0.3">
      <c r="A124" s="6"/>
      <c r="B124" s="6" t="s">
        <v>509</v>
      </c>
      <c r="C124">
        <f>'q calc'!I123</f>
        <v>136767.65911042481</v>
      </c>
      <c r="E124">
        <f>'q calc'!F123</f>
        <v>133065.96554009683</v>
      </c>
      <c r="I124">
        <f t="shared" si="6"/>
        <v>0.97293443790436407</v>
      </c>
      <c r="J124">
        <f t="shared" si="4"/>
        <v>1.0930479886817617</v>
      </c>
      <c r="K124">
        <f t="shared" si="5"/>
        <v>8.8970113703376472E-2</v>
      </c>
      <c r="L124">
        <f t="shared" si="7"/>
        <v>0.28618425365947214</v>
      </c>
      <c r="N124" s="77">
        <f>'CAPE calculation (2)'!Q322</f>
        <v>0.34313381766159301</v>
      </c>
      <c r="P124" s="77">
        <f>'q calc'!U123</f>
        <v>0.23604455088294096</v>
      </c>
    </row>
    <row r="125" spans="1:16" ht="14.4" x14ac:dyDescent="0.3">
      <c r="A125" s="6">
        <v>1929</v>
      </c>
      <c r="B125" s="6" t="s">
        <v>508</v>
      </c>
      <c r="C125">
        <f>'q calc'!I124</f>
        <v>137428.35435423616</v>
      </c>
      <c r="E125">
        <f>'q calc'!F124</f>
        <v>224009.67947848077</v>
      </c>
      <c r="I125">
        <f t="shared" si="6"/>
        <v>1.630010637405088</v>
      </c>
      <c r="J125">
        <f t="shared" si="4"/>
        <v>1.831243482945395</v>
      </c>
      <c r="K125">
        <f t="shared" si="5"/>
        <v>0.60499523497575836</v>
      </c>
      <c r="L125">
        <f t="shared" si="7"/>
        <v>0.80220937493185407</v>
      </c>
      <c r="N125" s="77">
        <f>'CAPE calculation (2)'!Q323</f>
        <v>0.43065852440458618</v>
      </c>
      <c r="P125" s="77">
        <f>'q calc'!U124</f>
        <v>0.75206967215532283</v>
      </c>
    </row>
    <row r="126" spans="1:16" ht="14.4" x14ac:dyDescent="0.3">
      <c r="A126" s="6"/>
      <c r="B126" s="6" t="s">
        <v>507</v>
      </c>
      <c r="C126">
        <f>'q calc'!I125</f>
        <v>138089.04959804751</v>
      </c>
      <c r="E126">
        <f>'q calc'!F125</f>
        <v>230352.06914519353</v>
      </c>
      <c r="I126">
        <f t="shared" si="6"/>
        <v>1.6681414624527227</v>
      </c>
      <c r="J126">
        <f t="shared" si="4"/>
        <v>1.8740817462459176</v>
      </c>
      <c r="K126">
        <f t="shared" si="5"/>
        <v>0.62811880412734689</v>
      </c>
      <c r="L126">
        <f t="shared" si="7"/>
        <v>0.8253329440834426</v>
      </c>
      <c r="N126" s="77">
        <f>'CAPE calculation (2)'!Q324</f>
        <v>0.43803470562165803</v>
      </c>
      <c r="P126" s="77">
        <f>'q calc'!U125</f>
        <v>0.77519324130691158</v>
      </c>
    </row>
    <row r="127" spans="1:16" ht="14.4" x14ac:dyDescent="0.3">
      <c r="A127" s="6"/>
      <c r="B127" s="6" t="s">
        <v>506</v>
      </c>
      <c r="C127">
        <f>'q calc'!I126</f>
        <v>138749.74484185886</v>
      </c>
      <c r="E127">
        <f>'q calc'!F126</f>
        <v>275717.77301126416</v>
      </c>
      <c r="I127">
        <f t="shared" si="6"/>
        <v>1.9871587751423667</v>
      </c>
      <c r="J127">
        <f t="shared" si="4"/>
        <v>2.2324833182379167</v>
      </c>
      <c r="K127">
        <f t="shared" si="5"/>
        <v>0.80311456150674387</v>
      </c>
      <c r="L127">
        <f t="shared" si="7"/>
        <v>1.0003287014628395</v>
      </c>
      <c r="N127" s="77">
        <f>'CAPE calculation (2)'!Q325</f>
        <v>0.5896554691115905</v>
      </c>
      <c r="P127" s="77">
        <f>'q calc'!U126</f>
        <v>0.95018899868630835</v>
      </c>
    </row>
    <row r="128" spans="1:16" ht="14.4" x14ac:dyDescent="0.3">
      <c r="A128" s="6"/>
      <c r="B128" s="6" t="s">
        <v>509</v>
      </c>
      <c r="C128">
        <f>'q calc'!I127</f>
        <v>139410.44008567021</v>
      </c>
      <c r="E128">
        <f>'q calc'!F127</f>
        <v>188509.91509396335</v>
      </c>
      <c r="I128">
        <f t="shared" si="6"/>
        <v>1.3521936734302011</v>
      </c>
      <c r="J128">
        <f t="shared" si="4"/>
        <v>1.5191286457437203</v>
      </c>
      <c r="K128">
        <f t="shared" si="5"/>
        <v>0.41813691110307272</v>
      </c>
      <c r="L128">
        <f t="shared" si="7"/>
        <v>0.61535105105916843</v>
      </c>
      <c r="N128" s="77">
        <f>'CAPE calculation (2)'!Q326</f>
        <v>0.19629336253504404</v>
      </c>
      <c r="P128" s="77">
        <f>'q calc'!U127</f>
        <v>0.5652113482826373</v>
      </c>
    </row>
    <row r="129" spans="1:16" ht="14.4" x14ac:dyDescent="0.3">
      <c r="A129" s="6">
        <v>1930</v>
      </c>
      <c r="B129" s="6" t="s">
        <v>508</v>
      </c>
      <c r="C129">
        <f>'q calc'!I128</f>
        <v>135721.22499282999</v>
      </c>
      <c r="E129">
        <f>'q calc'!F128</f>
        <v>140354.47031302482</v>
      </c>
      <c r="I129">
        <f t="shared" si="6"/>
        <v>1.034137956833499</v>
      </c>
      <c r="J129">
        <f t="shared" si="4"/>
        <v>1.1618073836208818</v>
      </c>
      <c r="K129">
        <f t="shared" si="5"/>
        <v>0.14997688188479844</v>
      </c>
      <c r="L129">
        <f t="shared" si="7"/>
        <v>0.34719102184089412</v>
      </c>
      <c r="N129" s="77">
        <f>'CAPE calculation (2)'!Q327</f>
        <v>0.30514076910545196</v>
      </c>
      <c r="P129" s="77">
        <f>'q calc'!U128</f>
        <v>0.29705131906436311</v>
      </c>
    </row>
    <row r="130" spans="1:16" ht="14.4" x14ac:dyDescent="0.3">
      <c r="A130" s="6"/>
      <c r="B130" s="6" t="s">
        <v>507</v>
      </c>
      <c r="C130">
        <f>'q calc'!I129</f>
        <v>132032.00989998976</v>
      </c>
      <c r="E130">
        <f>'q calc'!F129</f>
        <v>126166.59152616098</v>
      </c>
      <c r="I130">
        <f t="shared" si="6"/>
        <v>0.95557578515791997</v>
      </c>
      <c r="J130">
        <f t="shared" si="4"/>
        <v>1.0735463247139465</v>
      </c>
      <c r="K130">
        <f t="shared" si="5"/>
        <v>7.096749037624292E-2</v>
      </c>
      <c r="L130">
        <f t="shared" si="7"/>
        <v>0.26818163033233861</v>
      </c>
      <c r="N130" s="77">
        <f>'CAPE calculation (2)'!Q328</f>
        <v>0.18257007111394197</v>
      </c>
      <c r="P130" s="77">
        <f>'q calc'!U129</f>
        <v>0.21804192755580776</v>
      </c>
    </row>
    <row r="131" spans="1:16" ht="14.4" x14ac:dyDescent="0.3">
      <c r="A131" s="6"/>
      <c r="B131" s="6" t="s">
        <v>506</v>
      </c>
      <c r="C131">
        <f>'q calc'!I130</f>
        <v>128342.79480714953</v>
      </c>
      <c r="E131">
        <f>'q calc'!F130</f>
        <v>121828.14925249189</v>
      </c>
      <c r="I131">
        <f t="shared" si="6"/>
        <v>0.94924027044567105</v>
      </c>
      <c r="J131">
        <f t="shared" si="4"/>
        <v>1.0664286594903747</v>
      </c>
      <c r="K131">
        <f t="shared" si="5"/>
        <v>6.4315364512209774E-2</v>
      </c>
      <c r="L131">
        <f t="shared" si="7"/>
        <v>0.26152950446830547</v>
      </c>
      <c r="N131" s="77">
        <f>'CAPE calculation (2)'!Q329</f>
        <v>0.13725777076389623</v>
      </c>
      <c r="P131" s="77">
        <f>'q calc'!U130</f>
        <v>0.2113898016917744</v>
      </c>
    </row>
    <row r="132" spans="1:16" ht="14.4" x14ac:dyDescent="0.3">
      <c r="A132" s="6"/>
      <c r="B132" s="6" t="s">
        <v>509</v>
      </c>
      <c r="C132">
        <f>'q calc'!I131</f>
        <v>124653.57971430931</v>
      </c>
      <c r="E132">
        <f>'q calc'!F131</f>
        <v>90931.404952172714</v>
      </c>
      <c r="I132">
        <f t="shared" si="6"/>
        <v>0.72947287322655574</v>
      </c>
      <c r="J132">
        <f t="shared" si="4"/>
        <v>0.81952989411663613</v>
      </c>
      <c r="K132">
        <f t="shared" si="5"/>
        <v>-0.1990244029807989</v>
      </c>
      <c r="L132">
        <f t="shared" si="7"/>
        <v>-1.8102630247032181E-3</v>
      </c>
      <c r="N132" s="77">
        <f>'CAPE calculation (2)'!Q330</f>
        <v>-0.14673231410071796</v>
      </c>
      <c r="P132" s="77">
        <f>'q calc'!U131</f>
        <v>-5.1949965801234149E-2</v>
      </c>
    </row>
    <row r="133" spans="1:16" ht="14.4" x14ac:dyDescent="0.3">
      <c r="A133" s="6">
        <v>1931</v>
      </c>
      <c r="B133" s="6" t="s">
        <v>508</v>
      </c>
      <c r="C133">
        <f>'q calc'!I132</f>
        <v>121412.7790955399</v>
      </c>
      <c r="E133">
        <f>'q calc'!F132</f>
        <v>104573.58517346942</v>
      </c>
      <c r="I133">
        <f t="shared" si="6"/>
        <v>0.86130624760001828</v>
      </c>
      <c r="J133">
        <f t="shared" si="4"/>
        <v>0.96763874820389129</v>
      </c>
      <c r="K133">
        <f t="shared" si="5"/>
        <v>-3.2896455364017203E-2</v>
      </c>
      <c r="L133">
        <f t="shared" si="7"/>
        <v>0.16431768459207849</v>
      </c>
      <c r="N133" s="77">
        <f>'CAPE calculation (2)'!Q331</f>
        <v>-1.4086412029431727E-2</v>
      </c>
      <c r="P133" s="77">
        <f>'q calc'!U132</f>
        <v>0.11417798181554729</v>
      </c>
    </row>
    <row r="134" spans="1:16" ht="14.4" x14ac:dyDescent="0.3">
      <c r="A134" s="6"/>
      <c r="B134" s="6" t="s">
        <v>507</v>
      </c>
      <c r="C134">
        <f>'q calc'!I133</f>
        <v>118171.97847677048</v>
      </c>
      <c r="E134">
        <f>'q calc'!F133</f>
        <v>82740.195456703979</v>
      </c>
      <c r="I134">
        <f t="shared" si="6"/>
        <v>0.70016764145967592</v>
      </c>
      <c r="J134">
        <f t="shared" si="4"/>
        <v>0.78660678707806153</v>
      </c>
      <c r="K134">
        <f t="shared" si="5"/>
        <v>-0.24002679064883042</v>
      </c>
      <c r="L134">
        <f t="shared" si="7"/>
        <v>-4.2812650692734738E-2</v>
      </c>
      <c r="N134" s="77">
        <f>'CAPE calculation (2)'!Q332</f>
        <v>-0.23574592770756375</v>
      </c>
      <c r="P134" s="77">
        <f>'q calc'!U133</f>
        <v>-9.2952353469265808E-2</v>
      </c>
    </row>
    <row r="135" spans="1:16" ht="14.4" x14ac:dyDescent="0.3">
      <c r="A135" s="6"/>
      <c r="B135" s="6" t="s">
        <v>506</v>
      </c>
      <c r="C135">
        <f>'q calc'!I134</f>
        <v>114931.17785800107</v>
      </c>
      <c r="E135">
        <f>'q calc'!F134</f>
        <v>70570.765122769153</v>
      </c>
      <c r="I135">
        <f t="shared" si="6"/>
        <v>0.61402629328275249</v>
      </c>
      <c r="J135">
        <f t="shared" si="4"/>
        <v>0.68983086498208912</v>
      </c>
      <c r="K135">
        <f t="shared" si="5"/>
        <v>-0.37130883465280101</v>
      </c>
      <c r="L135">
        <f t="shared" si="7"/>
        <v>-0.17409469469670533</v>
      </c>
      <c r="N135" s="77">
        <f>'CAPE calculation (2)'!Q333</f>
        <v>-0.40707335708445891</v>
      </c>
      <c r="P135" s="77">
        <f>'q calc'!U134</f>
        <v>-0.22423439747323642</v>
      </c>
    </row>
    <row r="136" spans="1:16" ht="14.4" x14ac:dyDescent="0.3">
      <c r="A136" s="6"/>
      <c r="B136" s="6" t="s">
        <v>509</v>
      </c>
      <c r="C136">
        <f>'q calc'!I135</f>
        <v>111690.37723923166</v>
      </c>
      <c r="E136">
        <f>'q calc'!F135</f>
        <v>50348.035303142147</v>
      </c>
      <c r="I136">
        <f t="shared" si="6"/>
        <v>0.45078221192950912</v>
      </c>
      <c r="J136">
        <f t="shared" si="4"/>
        <v>0.50643349735298282</v>
      </c>
      <c r="K136">
        <f t="shared" si="5"/>
        <v>-0.68036226232843433</v>
      </c>
      <c r="L136">
        <f t="shared" si="7"/>
        <v>-0.48314812237233862</v>
      </c>
      <c r="N136" s="77">
        <f>'CAPE calculation (2)'!Q334</f>
        <v>-0.73561112612191915</v>
      </c>
      <c r="P136" s="77">
        <f>'q calc'!U135</f>
        <v>-0.53328782514886974</v>
      </c>
    </row>
    <row r="137" spans="1:16" ht="14.4" x14ac:dyDescent="0.3">
      <c r="A137" s="6">
        <v>1932</v>
      </c>
      <c r="B137" s="6" t="s">
        <v>508</v>
      </c>
      <c r="C137">
        <f>'q calc'!I136</f>
        <v>109280.99987308111</v>
      </c>
      <c r="E137">
        <f>'q calc'!F136</f>
        <v>53195.889163146829</v>
      </c>
      <c r="I137">
        <f t="shared" si="6"/>
        <v>0.48678076907173712</v>
      </c>
      <c r="J137">
        <f t="shared" ref="J137:J200" si="8">$J$216*I137/$I$216</f>
        <v>0.54687625376780469</v>
      </c>
      <c r="K137">
        <f t="shared" ref="K137:K200" si="9">LN(J137)</f>
        <v>-0.60353272926890045</v>
      </c>
      <c r="L137">
        <f t="shared" si="7"/>
        <v>-0.40631858931280473</v>
      </c>
      <c r="N137" s="77">
        <f>'CAPE calculation (2)'!Q335</f>
        <v>-0.73077198182105985</v>
      </c>
      <c r="P137" s="77">
        <f>'q calc'!U136</f>
        <v>-0.45645829208933592</v>
      </c>
    </row>
    <row r="138" spans="1:16" ht="14.4" x14ac:dyDescent="0.3">
      <c r="A138" s="6"/>
      <c r="B138" s="6" t="s">
        <v>507</v>
      </c>
      <c r="C138">
        <f>'q calc'!I137</f>
        <v>106871.62250693055</v>
      </c>
      <c r="E138">
        <f>'q calc'!F137</f>
        <v>30719.659964674378</v>
      </c>
      <c r="I138">
        <f t="shared" ref="I138:I201" si="10">E138/C138</f>
        <v>0.28744449877405231</v>
      </c>
      <c r="J138">
        <f t="shared" si="8"/>
        <v>0.32293093861428185</v>
      </c>
      <c r="K138">
        <f t="shared" si="9"/>
        <v>-1.1303167909602823</v>
      </c>
      <c r="L138">
        <f t="shared" ref="L138:L201" si="11">K138-$K$510</f>
        <v>-0.93310265100418655</v>
      </c>
      <c r="N138" s="77">
        <f>'CAPE calculation (2)'!Q336</f>
        <v>-1.2631834608053745</v>
      </c>
      <c r="P138" s="77">
        <f>'q calc'!U137</f>
        <v>-0.98324235378071756</v>
      </c>
    </row>
    <row r="139" spans="1:16" ht="14.4" x14ac:dyDescent="0.3">
      <c r="A139" s="6"/>
      <c r="B139" s="6" t="s">
        <v>506</v>
      </c>
      <c r="C139">
        <f>'q calc'!I138</f>
        <v>104462.24514078</v>
      </c>
      <c r="E139">
        <f>'q calc'!F138</f>
        <v>53195.889163146829</v>
      </c>
      <c r="I139">
        <f t="shared" si="10"/>
        <v>0.50923555291633493</v>
      </c>
      <c r="J139">
        <f t="shared" si="8"/>
        <v>0.57210319133051213</v>
      </c>
      <c r="K139">
        <f t="shared" si="9"/>
        <v>-0.55843589944928818</v>
      </c>
      <c r="L139">
        <f t="shared" si="11"/>
        <v>-0.36122175949319246</v>
      </c>
      <c r="N139" s="77">
        <f>'CAPE calculation (2)'!Q337</f>
        <v>-0.70810572820483486</v>
      </c>
      <c r="P139" s="77">
        <f>'q calc'!U138</f>
        <v>-0.41136146226972342</v>
      </c>
    </row>
    <row r="140" spans="1:16" ht="14.4" x14ac:dyDescent="0.3">
      <c r="A140" s="6"/>
      <c r="B140" s="6" t="s">
        <v>509</v>
      </c>
      <c r="C140">
        <f>'q calc'!I139</f>
        <v>102052.86777462944</v>
      </c>
      <c r="E140">
        <f>'q calc'!F139</f>
        <v>43922.02955116966</v>
      </c>
      <c r="I140">
        <f t="shared" si="10"/>
        <v>0.43038505932205434</v>
      </c>
      <c r="J140">
        <f t="shared" si="8"/>
        <v>0.48351821574322146</v>
      </c>
      <c r="K140">
        <f t="shared" si="9"/>
        <v>-0.72666629004516181</v>
      </c>
      <c r="L140">
        <f t="shared" si="11"/>
        <v>-0.5294521500890661</v>
      </c>
      <c r="N140" s="77">
        <f>'CAPE calculation (2)'!Q338</f>
        <v>-0.88261357030210386</v>
      </c>
      <c r="P140" s="77">
        <f>'q calc'!U139</f>
        <v>-0.57959185286559722</v>
      </c>
    </row>
    <row r="141" spans="1:16" ht="14.4" x14ac:dyDescent="0.3">
      <c r="A141" s="6">
        <v>1933</v>
      </c>
      <c r="B141" s="6" t="s">
        <v>508</v>
      </c>
      <c r="C141">
        <f>'q calc'!I140</f>
        <v>101014.84758543818</v>
      </c>
      <c r="E141">
        <f>'q calc'!F140</f>
        <v>37300.054985772571</v>
      </c>
      <c r="I141">
        <f t="shared" si="10"/>
        <v>0.3692531927469796</v>
      </c>
      <c r="J141">
        <f t="shared" si="8"/>
        <v>0.41483931899435805</v>
      </c>
      <c r="K141">
        <f t="shared" si="9"/>
        <v>-0.87986401687231153</v>
      </c>
      <c r="L141">
        <f t="shared" si="11"/>
        <v>-0.68264987691621581</v>
      </c>
      <c r="N141" s="77">
        <f>'CAPE calculation (2)'!Q339</f>
        <v>-0.9386846707645522</v>
      </c>
      <c r="P141" s="77">
        <f>'q calc'!U140</f>
        <v>-0.73278957969274683</v>
      </c>
    </row>
    <row r="142" spans="1:16" ht="14.4" x14ac:dyDescent="0.3">
      <c r="A142" s="6"/>
      <c r="B142" s="6" t="s">
        <v>507</v>
      </c>
      <c r="C142">
        <f>'q calc'!I141</f>
        <v>99976.827396246925</v>
      </c>
      <c r="E142">
        <f>'q calc'!F141</f>
        <v>62206.672761184105</v>
      </c>
      <c r="I142">
        <f t="shared" si="10"/>
        <v>0.62221091008054241</v>
      </c>
      <c r="J142">
        <f t="shared" si="8"/>
        <v>0.69902591305565165</v>
      </c>
      <c r="K142">
        <f t="shared" si="9"/>
        <v>-0.35806746582508764</v>
      </c>
      <c r="L142">
        <f t="shared" si="11"/>
        <v>-0.16085332586899195</v>
      </c>
      <c r="N142" s="77">
        <f>'CAPE calculation (2)'!Q340</f>
        <v>-0.43907695070072705</v>
      </c>
      <c r="P142" s="77">
        <f>'q calc'!U141</f>
        <v>-0.210993028645523</v>
      </c>
    </row>
    <row r="143" spans="1:16" ht="14.4" x14ac:dyDescent="0.3">
      <c r="A143" s="6"/>
      <c r="B143" s="6" t="s">
        <v>506</v>
      </c>
      <c r="C143">
        <f>'q calc'!I142</f>
        <v>98938.807207055666</v>
      </c>
      <c r="E143">
        <f>'q calc'!F142</f>
        <v>63344.234630734143</v>
      </c>
      <c r="I143">
        <f t="shared" si="10"/>
        <v>0.64023648979484415</v>
      </c>
      <c r="J143">
        <f t="shared" si="8"/>
        <v>0.71927683941198339</v>
      </c>
      <c r="K143">
        <f t="shared" si="9"/>
        <v>-0.32950896141495195</v>
      </c>
      <c r="L143">
        <f t="shared" si="11"/>
        <v>-0.13229482145885627</v>
      </c>
      <c r="N143" s="77">
        <f>'CAPE calculation (2)'!Q341</f>
        <v>-0.46208092018932545</v>
      </c>
      <c r="P143" s="77">
        <f>'q calc'!U142</f>
        <v>-0.18243452423538731</v>
      </c>
    </row>
    <row r="144" spans="1:16" ht="14.4" x14ac:dyDescent="0.3">
      <c r="A144" s="6"/>
      <c r="B144" s="6" t="s">
        <v>509</v>
      </c>
      <c r="C144">
        <f>'q calc'!I143</f>
        <v>97900.787017864408</v>
      </c>
      <c r="E144">
        <f>'q calc'!F143</f>
        <v>59692.062312705057</v>
      </c>
      <c r="I144">
        <f t="shared" si="10"/>
        <v>0.60971994333214885</v>
      </c>
      <c r="J144">
        <f t="shared" si="8"/>
        <v>0.68499287490928851</v>
      </c>
      <c r="K144">
        <f t="shared" si="9"/>
        <v>-0.37834684236628824</v>
      </c>
      <c r="L144">
        <f t="shared" si="11"/>
        <v>-0.18113270241019255</v>
      </c>
      <c r="N144" s="77">
        <f>'CAPE calculation (2)'!Q342</f>
        <v>-0.52325097540298593</v>
      </c>
      <c r="P144" s="77">
        <f>'q calc'!U143</f>
        <v>-0.23127240518672354</v>
      </c>
    </row>
    <row r="145" spans="1:16" ht="14.4" x14ac:dyDescent="0.3">
      <c r="A145" s="6">
        <v>1934</v>
      </c>
      <c r="B145" s="6" t="s">
        <v>508</v>
      </c>
      <c r="C145">
        <f>'q calc'!I144</f>
        <v>97832.735000429879</v>
      </c>
      <c r="E145">
        <f>'q calc'!F144</f>
        <v>64740.725795685459</v>
      </c>
      <c r="I145">
        <f t="shared" si="10"/>
        <v>0.66174911490924782</v>
      </c>
      <c r="J145">
        <f t="shared" si="8"/>
        <v>0.74344530410649245</v>
      </c>
      <c r="K145">
        <f t="shared" si="9"/>
        <v>-0.29646008121302286</v>
      </c>
      <c r="L145">
        <f t="shared" si="11"/>
        <v>-9.9245941256927178E-2</v>
      </c>
      <c r="N145" s="77">
        <f>'CAPE calculation (2)'!Q343</f>
        <v>-0.45768627455850597</v>
      </c>
      <c r="P145" s="77">
        <f>'q calc'!U144</f>
        <v>-0.14938564403345816</v>
      </c>
    </row>
    <row r="146" spans="1:16" ht="14.4" x14ac:dyDescent="0.3">
      <c r="A146" s="6"/>
      <c r="B146" s="6" t="s">
        <v>507</v>
      </c>
      <c r="C146">
        <f>'q calc'!I145</f>
        <v>97764.682982995349</v>
      </c>
      <c r="E146">
        <f>'q calc'!F145</f>
        <v>59918.325363977041</v>
      </c>
      <c r="I146">
        <f t="shared" si="10"/>
        <v>0.61288313464279232</v>
      </c>
      <c r="J146">
        <f t="shared" si="8"/>
        <v>0.68854657777477835</v>
      </c>
      <c r="K146">
        <f t="shared" si="9"/>
        <v>-0.37317231201265655</v>
      </c>
      <c r="L146">
        <f t="shared" si="11"/>
        <v>-0.17595817205656086</v>
      </c>
      <c r="N146" s="77">
        <f>'CAPE calculation (2)'!Q344</f>
        <v>-0.5435088205623626</v>
      </c>
      <c r="P146" s="77">
        <f>'q calc'!U145</f>
        <v>-0.22609787483309202</v>
      </c>
    </row>
    <row r="147" spans="1:16" ht="14.4" x14ac:dyDescent="0.3">
      <c r="A147" s="6"/>
      <c r="B147" s="6" t="s">
        <v>506</v>
      </c>
      <c r="C147">
        <f>'q calc'!I146</f>
        <v>97696.63096556082</v>
      </c>
      <c r="E147">
        <f>'q calc'!F146</f>
        <v>53528.644791963401</v>
      </c>
      <c r="I147">
        <f t="shared" si="10"/>
        <v>0.54790676262759619</v>
      </c>
      <c r="J147">
        <f t="shared" si="8"/>
        <v>0.61554855244428919</v>
      </c>
      <c r="K147">
        <f t="shared" si="9"/>
        <v>-0.48524145353730341</v>
      </c>
      <c r="L147">
        <f t="shared" si="11"/>
        <v>-0.2880273135812077</v>
      </c>
      <c r="N147" s="77">
        <f>'CAPE calculation (2)'!Q345</f>
        <v>-0.67183709355488386</v>
      </c>
      <c r="P147" s="77">
        <f>'q calc'!U146</f>
        <v>-0.33816701635773883</v>
      </c>
    </row>
    <row r="148" spans="1:16" ht="14.4" x14ac:dyDescent="0.3">
      <c r="A148" s="6"/>
      <c r="B148" s="6" t="s">
        <v>509</v>
      </c>
      <c r="C148">
        <f>'q calc'!I147</f>
        <v>97628.578948126291</v>
      </c>
      <c r="E148">
        <f>'q calc'!F147</f>
        <v>55819.284997024894</v>
      </c>
      <c r="I148">
        <f t="shared" si="10"/>
        <v>0.57175148505115247</v>
      </c>
      <c r="J148">
        <f t="shared" si="8"/>
        <v>0.64233702335285514</v>
      </c>
      <c r="K148">
        <f t="shared" si="9"/>
        <v>-0.44264215454113803</v>
      </c>
      <c r="L148">
        <f t="shared" si="11"/>
        <v>-0.24542801458504235</v>
      </c>
      <c r="N148" s="77">
        <f>'CAPE calculation (2)'!Q346</f>
        <v>-0.61598028708316077</v>
      </c>
      <c r="P148" s="77">
        <f>'q calc'!U147</f>
        <v>-0.29556771736157339</v>
      </c>
    </row>
    <row r="149" spans="1:16" ht="14.4" x14ac:dyDescent="0.3">
      <c r="A149" s="6">
        <v>1935</v>
      </c>
      <c r="B149" s="6" t="s">
        <v>508</v>
      </c>
      <c r="C149">
        <f>'q calc'!I148</f>
        <v>97994.305986932377</v>
      </c>
      <c r="E149">
        <f>'q calc'!F148</f>
        <v>49954.9459545676</v>
      </c>
      <c r="I149">
        <f t="shared" si="10"/>
        <v>0.50977396545090214</v>
      </c>
      <c r="J149">
        <f t="shared" si="8"/>
        <v>0.57270807354565645</v>
      </c>
      <c r="K149">
        <f t="shared" si="9"/>
        <v>-0.55737916234337093</v>
      </c>
      <c r="L149">
        <f t="shared" si="11"/>
        <v>-0.36016502238727521</v>
      </c>
      <c r="N149" s="77">
        <f>'CAPE calculation (2)'!Q347</f>
        <v>-0.73473496580232078</v>
      </c>
      <c r="P149" s="77">
        <f>'q calc'!U148</f>
        <v>-0.41030472516380639</v>
      </c>
    </row>
    <row r="150" spans="1:16" ht="14.4" x14ac:dyDescent="0.3">
      <c r="A150" s="6"/>
      <c r="B150" s="6" t="s">
        <v>507</v>
      </c>
      <c r="C150">
        <f>'q calc'!I149</f>
        <v>98360.033025738463</v>
      </c>
      <c r="E150">
        <f>'q calc'!F149</f>
        <v>60112.253633795968</v>
      </c>
      <c r="I150">
        <f t="shared" si="10"/>
        <v>0.61114511437858132</v>
      </c>
      <c r="J150">
        <f t="shared" si="8"/>
        <v>0.68659399034434898</v>
      </c>
      <c r="K150">
        <f t="shared" si="9"/>
        <v>-0.37601215077234051</v>
      </c>
      <c r="L150">
        <f t="shared" si="11"/>
        <v>-0.17879801081624483</v>
      </c>
      <c r="N150" s="77">
        <f>'CAPE calculation (2)'!Q348</f>
        <v>-0.54923408505269844</v>
      </c>
      <c r="P150" s="77">
        <f>'q calc'!U149</f>
        <v>-0.22893771359277598</v>
      </c>
    </row>
    <row r="151" spans="1:16" ht="14.4" x14ac:dyDescent="0.3">
      <c r="A151" s="6"/>
      <c r="B151" s="6" t="s">
        <v>506</v>
      </c>
      <c r="C151">
        <f>'q calc'!I150</f>
        <v>98725.760064544549</v>
      </c>
      <c r="E151">
        <f>'q calc'!F150</f>
        <v>68962.773190550521</v>
      </c>
      <c r="I151">
        <f t="shared" si="10"/>
        <v>0.69852866309121653</v>
      </c>
      <c r="J151">
        <f t="shared" si="8"/>
        <v>0.78476546875347208</v>
      </c>
      <c r="K151">
        <f t="shared" si="9"/>
        <v>-0.24237037175830106</v>
      </c>
      <c r="L151">
        <f t="shared" si="11"/>
        <v>-4.5156231802205377E-2</v>
      </c>
      <c r="N151" s="77">
        <f>'CAPE calculation (2)'!Q349</f>
        <v>-0.41141042107340065</v>
      </c>
      <c r="P151" s="77">
        <f>'q calc'!U150</f>
        <v>-9.5295934578736474E-2</v>
      </c>
    </row>
    <row r="152" spans="1:16" ht="14.4" x14ac:dyDescent="0.3">
      <c r="A152" s="6"/>
      <c r="B152" s="6" t="s">
        <v>509</v>
      </c>
      <c r="C152">
        <f>'q calc'!I151</f>
        <v>99091.487103350635</v>
      </c>
      <c r="E152">
        <f>'q calc'!F151</f>
        <v>77456.895986630378</v>
      </c>
      <c r="I152">
        <f t="shared" si="10"/>
        <v>0.78167053750888038</v>
      </c>
      <c r="J152">
        <f t="shared" si="8"/>
        <v>0.87817161727382287</v>
      </c>
      <c r="K152">
        <f t="shared" si="9"/>
        <v>-0.12991324058219089</v>
      </c>
      <c r="L152">
        <f t="shared" si="11"/>
        <v>6.7300899373904793E-2</v>
      </c>
      <c r="N152" s="77">
        <f>'CAPE calculation (2)'!Q350</f>
        <v>-0.3025637379755608</v>
      </c>
      <c r="P152" s="77">
        <f>'q calc'!U151</f>
        <v>1.716119659737389E-2</v>
      </c>
    </row>
    <row r="153" spans="1:16" ht="14.4" x14ac:dyDescent="0.3">
      <c r="A153" s="6">
        <v>1936</v>
      </c>
      <c r="B153" s="6" t="s">
        <v>508</v>
      </c>
      <c r="C153">
        <f>'q calc'!I152</f>
        <v>101052.96428186118</v>
      </c>
      <c r="E153">
        <f>'q calc'!F152</f>
        <v>91202.302060510818</v>
      </c>
      <c r="I153">
        <f t="shared" si="10"/>
        <v>0.9025198093756609</v>
      </c>
      <c r="J153">
        <f t="shared" si="8"/>
        <v>1.0139403272725784</v>
      </c>
      <c r="K153">
        <f t="shared" si="9"/>
        <v>1.3844054593719275E-2</v>
      </c>
      <c r="L153">
        <f t="shared" si="11"/>
        <v>0.21105819454981495</v>
      </c>
      <c r="N153" s="77">
        <f>'CAPE calculation (2)'!Q351</f>
        <v>-0.16529640808882951</v>
      </c>
      <c r="P153" s="77">
        <f>'q calc'!U152</f>
        <v>0.16091849177328385</v>
      </c>
    </row>
    <row r="154" spans="1:16" ht="14.4" x14ac:dyDescent="0.3">
      <c r="A154" s="6"/>
      <c r="B154" s="6" t="s">
        <v>507</v>
      </c>
      <c r="C154">
        <f>'q calc'!I153</f>
        <v>103014.44146037172</v>
      </c>
      <c r="E154">
        <f>'q calc'!F153</f>
        <v>90158.937905040642</v>
      </c>
      <c r="I154">
        <f t="shared" si="10"/>
        <v>0.87520678292201959</v>
      </c>
      <c r="J154">
        <f t="shared" si="8"/>
        <v>0.98325537311033417</v>
      </c>
      <c r="K154">
        <f t="shared" si="9"/>
        <v>-1.688640304204304E-2</v>
      </c>
      <c r="L154">
        <f t="shared" si="11"/>
        <v>0.18032773691405266</v>
      </c>
      <c r="N154" s="77">
        <f>'CAPE calculation (2)'!Q352</f>
        <v>-0.18576239908012671</v>
      </c>
      <c r="P154" s="77">
        <f>'q calc'!U153</f>
        <v>0.13018803413752164</v>
      </c>
    </row>
    <row r="155" spans="1:16" ht="14.4" x14ac:dyDescent="0.3">
      <c r="A155" s="6"/>
      <c r="B155" s="6" t="s">
        <v>506</v>
      </c>
      <c r="C155">
        <f>'q calc'!I154</f>
        <v>104975.91863888226</v>
      </c>
      <c r="E155">
        <f>'q calc'!F154</f>
        <v>98505.851148802074</v>
      </c>
      <c r="I155">
        <f t="shared" si="10"/>
        <v>0.93836617412858991</v>
      </c>
      <c r="J155">
        <f t="shared" si="8"/>
        <v>1.05421210239767</v>
      </c>
      <c r="K155">
        <f t="shared" si="9"/>
        <v>5.2793665545402553E-2</v>
      </c>
      <c r="L155">
        <f t="shared" si="11"/>
        <v>0.25000780550149826</v>
      </c>
      <c r="N155" s="77">
        <f>'CAPE calculation (2)'!Q353</f>
        <v>-0.11409606067462974</v>
      </c>
      <c r="P155" s="77">
        <f>'q calc'!U154</f>
        <v>0.19986810272496719</v>
      </c>
    </row>
    <row r="156" spans="1:16" ht="14.4" x14ac:dyDescent="0.3">
      <c r="A156" s="6"/>
      <c r="B156" s="6" t="s">
        <v>509</v>
      </c>
      <c r="C156">
        <f>'q calc'!I155</f>
        <v>106937.3958173928</v>
      </c>
      <c r="E156">
        <f>'q calc'!F155</f>
        <v>104704.66171953664</v>
      </c>
      <c r="I156">
        <f t="shared" si="10"/>
        <v>0.97912111024595372</v>
      </c>
      <c r="J156">
        <f t="shared" si="8"/>
        <v>1.0999984362105524</v>
      </c>
      <c r="K156">
        <f t="shared" si="9"/>
        <v>9.5308758176543787E-2</v>
      </c>
      <c r="L156">
        <f t="shared" si="11"/>
        <v>0.29252289813263949</v>
      </c>
      <c r="N156" s="77">
        <f>'CAPE calculation (2)'!Q354</f>
        <v>-5.8727943301861263E-2</v>
      </c>
      <c r="P156" s="77">
        <f>'q calc'!U155</f>
        <v>0.24238319535610825</v>
      </c>
    </row>
    <row r="157" spans="1:16" ht="14.4" x14ac:dyDescent="0.3">
      <c r="A157" s="6">
        <v>1937</v>
      </c>
      <c r="B157" s="6" t="s">
        <v>508</v>
      </c>
      <c r="C157">
        <f>'q calc'!I156</f>
        <v>109567.89530437201</v>
      </c>
      <c r="E157">
        <f>'q calc'!F156</f>
        <v>108661.22330817007</v>
      </c>
      <c r="I157">
        <f t="shared" si="10"/>
        <v>0.99172502133327223</v>
      </c>
      <c r="J157">
        <f t="shared" si="8"/>
        <v>1.1141583622310467</v>
      </c>
      <c r="K157">
        <f t="shared" si="9"/>
        <v>0.10809928780312719</v>
      </c>
      <c r="L157">
        <f t="shared" si="11"/>
        <v>0.30531342775922288</v>
      </c>
      <c r="N157" s="77">
        <f>'CAPE calculation (2)'!Q355</f>
        <v>-2.088508930403643E-2</v>
      </c>
      <c r="P157" s="77">
        <f>'q calc'!U156</f>
        <v>0.25517372498269192</v>
      </c>
    </row>
    <row r="158" spans="1:16" ht="14.4" x14ac:dyDescent="0.3">
      <c r="A158" s="6"/>
      <c r="B158" s="6" t="s">
        <v>507</v>
      </c>
      <c r="C158">
        <f>'q calc'!I157</f>
        <v>112198.39479135122</v>
      </c>
      <c r="E158">
        <f>'q calc'!F157</f>
        <v>93944.805557754575</v>
      </c>
      <c r="I158">
        <f t="shared" si="10"/>
        <v>0.83730971135958066</v>
      </c>
      <c r="J158">
        <f t="shared" si="8"/>
        <v>0.94067972131464306</v>
      </c>
      <c r="K158">
        <f t="shared" si="9"/>
        <v>-6.1152557253018436E-2</v>
      </c>
      <c r="L158">
        <f t="shared" si="11"/>
        <v>0.13606158270307725</v>
      </c>
      <c r="N158" s="77">
        <f>'CAPE calculation (2)'!Q356</f>
        <v>-0.18856476247329956</v>
      </c>
      <c r="P158" s="77">
        <f>'q calc'!U157</f>
        <v>8.592187992654618E-2</v>
      </c>
    </row>
    <row r="159" spans="1:16" ht="14.4" x14ac:dyDescent="0.3">
      <c r="A159" s="6"/>
      <c r="B159" s="6" t="s">
        <v>506</v>
      </c>
      <c r="C159">
        <f>'q calc'!I158</f>
        <v>114828.89427833044</v>
      </c>
      <c r="E159">
        <f>'q calc'!F158</f>
        <v>86316.295132028972</v>
      </c>
      <c r="I159">
        <f t="shared" si="10"/>
        <v>0.75169490810221862</v>
      </c>
      <c r="J159">
        <f t="shared" si="8"/>
        <v>0.84449534870325549</v>
      </c>
      <c r="K159">
        <f t="shared" si="9"/>
        <v>-0.16901605050166377</v>
      </c>
      <c r="L159">
        <f t="shared" si="11"/>
        <v>2.8198089454431918E-2</v>
      </c>
      <c r="N159" s="77">
        <f>'CAPE calculation (2)'!Q357</f>
        <v>-0.29333286969579708</v>
      </c>
      <c r="P159" s="77">
        <f>'q calc'!U158</f>
        <v>-2.1941613322099124E-2</v>
      </c>
    </row>
    <row r="160" spans="1:16" ht="14.4" x14ac:dyDescent="0.3">
      <c r="A160" s="6"/>
      <c r="B160" s="6" t="s">
        <v>509</v>
      </c>
      <c r="C160">
        <f>'q calc'!I159</f>
        <v>117459.39376530965</v>
      </c>
      <c r="E160">
        <f>'q calc'!F159</f>
        <v>66193.846371256732</v>
      </c>
      <c r="I160">
        <f t="shared" si="10"/>
        <v>0.56354663726185827</v>
      </c>
      <c r="J160">
        <f t="shared" si="8"/>
        <v>0.63311924667219299</v>
      </c>
      <c r="K160">
        <f t="shared" si="9"/>
        <v>-0.4570964912114861</v>
      </c>
      <c r="L160">
        <f t="shared" si="11"/>
        <v>-0.25988235125539039</v>
      </c>
      <c r="N160" s="77">
        <f>'CAPE calculation (2)'!Q358</f>
        <v>-0.55062714738260432</v>
      </c>
      <c r="P160" s="77">
        <f>'q calc'!U159</f>
        <v>-0.3100220540319214</v>
      </c>
    </row>
    <row r="161" spans="1:16" ht="14.4" x14ac:dyDescent="0.3">
      <c r="A161" s="6">
        <v>1938</v>
      </c>
      <c r="B161" s="6" t="s">
        <v>508</v>
      </c>
      <c r="C161">
        <f>'q calc'!I160</f>
        <v>117337.06542734144</v>
      </c>
      <c r="E161">
        <f>'q calc'!F160</f>
        <v>62462.847808145903</v>
      </c>
      <c r="I161">
        <f t="shared" si="10"/>
        <v>0.53233688417770031</v>
      </c>
      <c r="J161">
        <f t="shared" si="8"/>
        <v>0.59805649577463815</v>
      </c>
      <c r="K161">
        <f t="shared" si="9"/>
        <v>-0.51407005495441493</v>
      </c>
      <c r="L161">
        <f t="shared" si="11"/>
        <v>-0.31685591499831922</v>
      </c>
      <c r="N161" s="77">
        <f>'CAPE calculation (2)'!Q359</f>
        <v>-0.60156945288423902</v>
      </c>
      <c r="P161" s="77">
        <f>'q calc'!U160</f>
        <v>-0.36699561777485035</v>
      </c>
    </row>
    <row r="162" spans="1:16" ht="14.4" x14ac:dyDescent="0.3">
      <c r="A162" s="6"/>
      <c r="B162" s="6" t="s">
        <v>507</v>
      </c>
      <c r="C162">
        <f>'q calc'!I161</f>
        <v>117214.73708937323</v>
      </c>
      <c r="E162">
        <f>'q calc'!F161</f>
        <v>61857.000593711906</v>
      </c>
      <c r="I162">
        <f t="shared" si="10"/>
        <v>0.52772374984339665</v>
      </c>
      <c r="J162">
        <f t="shared" si="8"/>
        <v>0.59287384727420023</v>
      </c>
      <c r="K162">
        <f t="shared" si="9"/>
        <v>-0.52277363908448893</v>
      </c>
      <c r="L162">
        <f t="shared" si="11"/>
        <v>-0.32555949912839321</v>
      </c>
      <c r="N162" s="77">
        <f>'CAPE calculation (2)'!Q360</f>
        <v>-0.61475367212033794</v>
      </c>
      <c r="P162" s="77">
        <f>'q calc'!U161</f>
        <v>-0.37569920190492428</v>
      </c>
    </row>
    <row r="163" spans="1:16" ht="14.4" x14ac:dyDescent="0.3">
      <c r="A163" s="6"/>
      <c r="B163" s="6" t="s">
        <v>506</v>
      </c>
      <c r="C163">
        <f>'q calc'!I162</f>
        <v>117092.40875140502</v>
      </c>
      <c r="E163">
        <f>'q calc'!F162</f>
        <v>71187.04769599557</v>
      </c>
      <c r="I163">
        <f t="shared" si="10"/>
        <v>0.60795613016323213</v>
      </c>
      <c r="J163">
        <f t="shared" si="8"/>
        <v>0.68301131031296547</v>
      </c>
      <c r="K163">
        <f t="shared" si="9"/>
        <v>-0.38124385979301828</v>
      </c>
      <c r="L163">
        <f t="shared" si="11"/>
        <v>-0.1840297198369226</v>
      </c>
      <c r="N163" s="77">
        <f>'CAPE calculation (2)'!Q361</f>
        <v>-0.47466326482010324</v>
      </c>
      <c r="P163" s="77">
        <f>'q calc'!U162</f>
        <v>-0.23416942261345386</v>
      </c>
    </row>
    <row r="164" spans="1:16" ht="14.4" x14ac:dyDescent="0.3">
      <c r="A164" s="6"/>
      <c r="B164" s="6" t="s">
        <v>509</v>
      </c>
      <c r="C164">
        <f>'q calc'!I163</f>
        <v>116970.08041343681</v>
      </c>
      <c r="E164">
        <f>'q calc'!F163</f>
        <v>76882.011511675213</v>
      </c>
      <c r="I164">
        <f t="shared" si="10"/>
        <v>0.65727929090868165</v>
      </c>
      <c r="J164">
        <f t="shared" si="8"/>
        <v>0.73842365830669554</v>
      </c>
      <c r="K164">
        <f t="shared" si="9"/>
        <v>-0.30323755634644967</v>
      </c>
      <c r="L164">
        <f t="shared" si="11"/>
        <v>-0.10602341639035398</v>
      </c>
      <c r="N164" s="77">
        <f>'CAPE calculation (2)'!Q362</f>
        <v>-0.38569041202313326</v>
      </c>
      <c r="P164" s="77">
        <f>'q calc'!U163</f>
        <v>-0.15616311916688502</v>
      </c>
    </row>
    <row r="165" spans="1:16" ht="14.4" x14ac:dyDescent="0.3">
      <c r="A165" s="6">
        <v>1939</v>
      </c>
      <c r="B165" s="6" t="s">
        <v>508</v>
      </c>
      <c r="C165">
        <f>'q calc'!I164</f>
        <v>117626.88067578996</v>
      </c>
      <c r="E165">
        <f>'q calc'!F164</f>
        <v>75735.94302592543</v>
      </c>
      <c r="I165">
        <f t="shared" si="10"/>
        <v>0.64386594790924734</v>
      </c>
      <c r="J165">
        <f t="shared" si="8"/>
        <v>0.72335437201582276</v>
      </c>
      <c r="K165">
        <f t="shared" si="9"/>
        <v>-0.32385603580256284</v>
      </c>
      <c r="L165">
        <f t="shared" si="11"/>
        <v>-0.12664189584646715</v>
      </c>
      <c r="N165" s="77">
        <f>'CAPE calculation (2)'!Q363</f>
        <v>-0.39494889627165986</v>
      </c>
      <c r="P165" s="77">
        <f>'q calc'!U164</f>
        <v>-0.1767815986229983</v>
      </c>
    </row>
    <row r="166" spans="1:16" ht="14.4" x14ac:dyDescent="0.3">
      <c r="A166" s="6"/>
      <c r="B166" s="6" t="s">
        <v>507</v>
      </c>
      <c r="C166">
        <f>'q calc'!I165</f>
        <v>118283.68093814311</v>
      </c>
      <c r="E166">
        <f>'q calc'!F165</f>
        <v>69867.782791471152</v>
      </c>
      <c r="I166">
        <f t="shared" si="10"/>
        <v>0.59067981514718648</v>
      </c>
      <c r="J166">
        <f t="shared" si="8"/>
        <v>0.66360214907410964</v>
      </c>
      <c r="K166">
        <f t="shared" si="9"/>
        <v>-0.41007248216278891</v>
      </c>
      <c r="L166">
        <f t="shared" si="11"/>
        <v>-0.21285834220669322</v>
      </c>
      <c r="N166" s="77">
        <f>'CAPE calculation (2)'!Q364</f>
        <v>-0.4603422462859208</v>
      </c>
      <c r="P166" s="77">
        <f>'q calc'!U165</f>
        <v>-0.26299804498322416</v>
      </c>
    </row>
    <row r="167" spans="1:16" ht="14.4" x14ac:dyDescent="0.3">
      <c r="A167" s="6"/>
      <c r="B167" s="6" t="s">
        <v>506</v>
      </c>
      <c r="C167">
        <f>'q calc'!I166</f>
        <v>118940.48120049626</v>
      </c>
      <c r="E167">
        <f>'q calc'!F166</f>
        <v>78058.756452063564</v>
      </c>
      <c r="I167">
        <f t="shared" si="10"/>
        <v>0.65628418234226782</v>
      </c>
      <c r="J167">
        <f t="shared" si="8"/>
        <v>0.73730569868407025</v>
      </c>
      <c r="K167">
        <f t="shared" si="9"/>
        <v>-0.3047526848911199</v>
      </c>
      <c r="L167">
        <f t="shared" si="11"/>
        <v>-0.10753854493502421</v>
      </c>
      <c r="N167" s="77">
        <f>'CAPE calculation (2)'!Q365</f>
        <v>-0.3632139801866523</v>
      </c>
      <c r="P167" s="77">
        <f>'q calc'!U166</f>
        <v>-0.15767824771155531</v>
      </c>
    </row>
    <row r="168" spans="1:16" ht="14.4" x14ac:dyDescent="0.3">
      <c r="A168" s="6"/>
      <c r="B168" s="6" t="s">
        <v>509</v>
      </c>
      <c r="C168">
        <f>'q calc'!I167</f>
        <v>119597.28146284941</v>
      </c>
      <c r="E168">
        <f>'q calc'!F167</f>
        <v>75613.689687707621</v>
      </c>
      <c r="I168">
        <f t="shared" si="10"/>
        <v>0.63223585655829106</v>
      </c>
      <c r="J168">
        <f t="shared" si="8"/>
        <v>0.71028848857692506</v>
      </c>
      <c r="K168">
        <f t="shared" si="9"/>
        <v>-0.34208406953384995</v>
      </c>
      <c r="L168">
        <f t="shared" si="11"/>
        <v>-0.14486992957775427</v>
      </c>
      <c r="N168" s="77">
        <f>'CAPE calculation (2)'!Q366</f>
        <v>-0.38088492636580984</v>
      </c>
      <c r="P168" s="77">
        <f>'q calc'!U167</f>
        <v>-0.19500963235428548</v>
      </c>
    </row>
    <row r="169" spans="1:16" ht="14.4" x14ac:dyDescent="0.3">
      <c r="A169" s="6">
        <v>1940</v>
      </c>
      <c r="B169" s="6" t="s">
        <v>508</v>
      </c>
      <c r="C169">
        <f>'q calc'!I168</f>
        <v>122406.19341135549</v>
      </c>
      <c r="E169">
        <f>'q calc'!F168</f>
        <v>74058.275636581879</v>
      </c>
      <c r="I169">
        <f t="shared" si="10"/>
        <v>0.6050206576370144</v>
      </c>
      <c r="J169">
        <f t="shared" si="8"/>
        <v>0.67971343923798933</v>
      </c>
      <c r="K169">
        <f t="shared" si="9"/>
        <v>-0.38608398251665837</v>
      </c>
      <c r="L169">
        <f t="shared" si="11"/>
        <v>-0.18886984256056269</v>
      </c>
      <c r="N169" s="77">
        <f>'CAPE calculation (2)'!Q367</f>
        <v>-0.39199686091809083</v>
      </c>
      <c r="P169" s="77">
        <f>'q calc'!U168</f>
        <v>-0.23900954533709373</v>
      </c>
    </row>
    <row r="170" spans="1:16" ht="14.4" x14ac:dyDescent="0.3">
      <c r="A170" s="6"/>
      <c r="B170" s="6" t="s">
        <v>507</v>
      </c>
      <c r="C170">
        <f>'q calc'!I169</f>
        <v>125215.10535986157</v>
      </c>
      <c r="E170">
        <f>'q calc'!F169</f>
        <v>58941.853942859816</v>
      </c>
      <c r="I170">
        <f t="shared" si="10"/>
        <v>0.47072478814328395</v>
      </c>
      <c r="J170">
        <f t="shared" si="8"/>
        <v>0.52883808287320666</v>
      </c>
      <c r="K170">
        <f t="shared" si="9"/>
        <v>-0.63707297550147757</v>
      </c>
      <c r="L170">
        <f t="shared" si="11"/>
        <v>-0.43985883554538185</v>
      </c>
      <c r="N170" s="77">
        <f>'CAPE calculation (2)'!Q368</f>
        <v>-0.62080907028402876</v>
      </c>
      <c r="P170" s="77">
        <f>'q calc'!U169</f>
        <v>-0.48999853832191281</v>
      </c>
    </row>
    <row r="171" spans="1:16" ht="14.4" x14ac:dyDescent="0.3">
      <c r="A171" s="6"/>
      <c r="B171" s="6" t="s">
        <v>506</v>
      </c>
      <c r="C171">
        <f>'q calc'!I170</f>
        <v>128024.01730836765</v>
      </c>
      <c r="E171">
        <f>'q calc'!F170</f>
        <v>64793.372017849004</v>
      </c>
      <c r="I171">
        <f t="shared" si="10"/>
        <v>0.50610325609282458</v>
      </c>
      <c r="J171">
        <f t="shared" si="8"/>
        <v>0.56858419702883367</v>
      </c>
      <c r="K171">
        <f t="shared" si="9"/>
        <v>-0.56460587292523523</v>
      </c>
      <c r="L171">
        <f t="shared" si="11"/>
        <v>-0.36739173296913952</v>
      </c>
      <c r="N171" s="77">
        <f>'CAPE calculation (2)'!Q369</f>
        <v>-0.51251893922438274</v>
      </c>
      <c r="P171" s="77">
        <f>'q calc'!U170</f>
        <v>-0.4175314357456707</v>
      </c>
    </row>
    <row r="172" spans="1:16" ht="14.4" x14ac:dyDescent="0.3">
      <c r="A172" s="6"/>
      <c r="B172" s="6" t="s">
        <v>509</v>
      </c>
      <c r="C172">
        <f>'q calc'!I171</f>
        <v>130832.92925687373</v>
      </c>
      <c r="E172">
        <f>'q calc'!F171</f>
        <v>64183.838885037621</v>
      </c>
      <c r="I172">
        <f t="shared" si="10"/>
        <v>0.49057862764060611</v>
      </c>
      <c r="J172">
        <f t="shared" si="8"/>
        <v>0.55114297669205592</v>
      </c>
      <c r="K172">
        <f t="shared" si="9"/>
        <v>-0.59576101766034495</v>
      </c>
      <c r="L172">
        <f t="shared" si="11"/>
        <v>-0.39854687770424924</v>
      </c>
      <c r="N172" s="77">
        <f>'CAPE calculation (2)'!Q370</f>
        <v>-0.52216122285386612</v>
      </c>
      <c r="P172" s="77">
        <f>'q calc'!U171</f>
        <v>-0.44868658048078053</v>
      </c>
    </row>
    <row r="173" spans="1:16" ht="14.4" x14ac:dyDescent="0.3">
      <c r="A173" s="6">
        <v>1941</v>
      </c>
      <c r="B173" s="6" t="s">
        <v>508</v>
      </c>
      <c r="C173">
        <f>'q calc'!I172</f>
        <v>137050.92860929162</v>
      </c>
      <c r="E173">
        <f>'q calc'!F172</f>
        <v>62586.316616861608</v>
      </c>
      <c r="I173">
        <f t="shared" si="10"/>
        <v>0.45666466657284988</v>
      </c>
      <c r="J173">
        <f t="shared" si="8"/>
        <v>0.51304217000955421</v>
      </c>
      <c r="K173">
        <f t="shared" si="9"/>
        <v>-0.66739723444215926</v>
      </c>
      <c r="L173">
        <f t="shared" si="11"/>
        <v>-0.47018309448606355</v>
      </c>
      <c r="N173" s="77">
        <f>'CAPE calculation (2)'!Q371</f>
        <v>-0.57862079936613453</v>
      </c>
      <c r="P173" s="77">
        <f>'q calc'!U172</f>
        <v>-0.52032279726259456</v>
      </c>
    </row>
    <row r="174" spans="1:16" ht="14.4" x14ac:dyDescent="0.3">
      <c r="A174" s="6"/>
      <c r="B174" s="6" t="s">
        <v>507</v>
      </c>
      <c r="C174">
        <f>'q calc'!I173</f>
        <v>143268.9279617095</v>
      </c>
      <c r="E174">
        <f>'q calc'!F173</f>
        <v>61391.201023172791</v>
      </c>
      <c r="I174">
        <f t="shared" si="10"/>
        <v>0.42850324837762727</v>
      </c>
      <c r="J174">
        <f t="shared" si="8"/>
        <v>0.48140408596453277</v>
      </c>
      <c r="K174">
        <f t="shared" si="9"/>
        <v>-0.73104826599878092</v>
      </c>
      <c r="L174">
        <f t="shared" si="11"/>
        <v>-0.53383412604268521</v>
      </c>
      <c r="N174" s="77">
        <f>'CAPE calculation (2)'!Q372</f>
        <v>-0.62547290808838163</v>
      </c>
      <c r="P174" s="77">
        <f>'q calc'!U173</f>
        <v>-0.58397382881921645</v>
      </c>
    </row>
    <row r="175" spans="1:16" ht="14.4" x14ac:dyDescent="0.3">
      <c r="A175" s="6"/>
      <c r="B175" s="6" t="s">
        <v>506</v>
      </c>
      <c r="C175">
        <f>'q calc'!I174</f>
        <v>149486.92731412739</v>
      </c>
      <c r="E175">
        <f>'q calc'!F174</f>
        <v>64410.44041775506</v>
      </c>
      <c r="I175">
        <f t="shared" si="10"/>
        <v>0.43087674337171217</v>
      </c>
      <c r="J175">
        <f t="shared" si="8"/>
        <v>0.48407060061172602</v>
      </c>
      <c r="K175">
        <f t="shared" si="9"/>
        <v>-0.72552451387086636</v>
      </c>
      <c r="L175">
        <f t="shared" si="11"/>
        <v>-0.52831037391477065</v>
      </c>
      <c r="N175" s="77">
        <f>'CAPE calculation (2)'!Q373</f>
        <v>-0.59782103450875468</v>
      </c>
      <c r="P175" s="77">
        <f>'q calc'!U174</f>
        <v>-0.57845007669130188</v>
      </c>
    </row>
    <row r="176" spans="1:16" ht="14.4" x14ac:dyDescent="0.3">
      <c r="A176" s="6"/>
      <c r="B176" s="6" t="s">
        <v>509</v>
      </c>
      <c r="C176">
        <f>'q calc'!I175</f>
        <v>155704.92666654527</v>
      </c>
      <c r="E176">
        <f>'q calc'!F175</f>
        <v>55101.118951126402</v>
      </c>
      <c r="I176">
        <f t="shared" si="10"/>
        <v>0.35388166662914861</v>
      </c>
      <c r="J176">
        <f t="shared" si="8"/>
        <v>0.39757010222960426</v>
      </c>
      <c r="K176">
        <f t="shared" si="9"/>
        <v>-0.92238400262663578</v>
      </c>
      <c r="L176">
        <f t="shared" si="11"/>
        <v>-0.72516986267054007</v>
      </c>
      <c r="N176" s="77">
        <f>'CAPE calculation (2)'!Q374</f>
        <v>-0.77385103437756397</v>
      </c>
      <c r="P176" s="77">
        <f>'q calc'!U175</f>
        <v>-0.77530956544707119</v>
      </c>
    </row>
    <row r="177" spans="1:16" ht="14.4" x14ac:dyDescent="0.3">
      <c r="A177" s="6">
        <v>1942</v>
      </c>
      <c r="B177" s="6" t="s">
        <v>508</v>
      </c>
      <c r="C177">
        <f>'q calc'!I176</f>
        <v>159853.84473809428</v>
      </c>
      <c r="E177">
        <f>'q calc'!F176</f>
        <v>55263.025528955499</v>
      </c>
      <c r="I177">
        <f t="shared" si="10"/>
        <v>0.3457097051340795</v>
      </c>
      <c r="J177">
        <f t="shared" si="8"/>
        <v>0.38838927181824606</v>
      </c>
      <c r="K177">
        <f t="shared" si="9"/>
        <v>-0.94574716442367157</v>
      </c>
      <c r="L177">
        <f t="shared" si="11"/>
        <v>-0.74853302446757586</v>
      </c>
      <c r="N177" s="77">
        <f>'CAPE calculation (2)'!Q375</f>
        <v>-0.86810266159569727</v>
      </c>
      <c r="P177" s="77">
        <f>'q calc'!U176</f>
        <v>-0.79867272724410698</v>
      </c>
    </row>
    <row r="178" spans="1:16" ht="14.4" x14ac:dyDescent="0.3">
      <c r="A178" s="6"/>
      <c r="B178" s="6" t="s">
        <v>507</v>
      </c>
      <c r="C178">
        <f>'q calc'!I177</f>
        <v>164002.76280964329</v>
      </c>
      <c r="E178">
        <f>'q calc'!F177</f>
        <v>56276.406192689406</v>
      </c>
      <c r="I178">
        <f t="shared" si="10"/>
        <v>0.34314303752314823</v>
      </c>
      <c r="J178">
        <f t="shared" si="8"/>
        <v>0.38550573644274239</v>
      </c>
      <c r="K178">
        <f t="shared" si="9"/>
        <v>-0.9531992055635462</v>
      </c>
      <c r="L178">
        <f t="shared" si="11"/>
        <v>-0.75598506560745049</v>
      </c>
      <c r="N178" s="77">
        <f>'CAPE calculation (2)'!Q376</f>
        <v>-0.86336864534165647</v>
      </c>
      <c r="P178" s="77">
        <f>'q calc'!U177</f>
        <v>-0.80612476838398162</v>
      </c>
    </row>
    <row r="179" spans="1:16" ht="14.4" x14ac:dyDescent="0.3">
      <c r="A179" s="6"/>
      <c r="B179" s="6" t="s">
        <v>506</v>
      </c>
      <c r="C179">
        <f>'q calc'!I178</f>
        <v>168151.6808811923</v>
      </c>
      <c r="E179">
        <f>'q calc'!F178</f>
        <v>58640.961074735176</v>
      </c>
      <c r="I179">
        <f t="shared" si="10"/>
        <v>0.34873847687652909</v>
      </c>
      <c r="J179">
        <f t="shared" si="8"/>
        <v>0.39179196035745684</v>
      </c>
      <c r="K179">
        <f t="shared" si="9"/>
        <v>-0.93702429344369786</v>
      </c>
      <c r="L179">
        <f t="shared" si="11"/>
        <v>-0.73981015348760215</v>
      </c>
      <c r="N179" s="77">
        <f>'CAPE calculation (2)'!Q377</f>
        <v>-0.83057452085431471</v>
      </c>
      <c r="P179" s="77">
        <f>'q calc'!U178</f>
        <v>-0.78994985626413339</v>
      </c>
    </row>
    <row r="180" spans="1:16" ht="14.4" x14ac:dyDescent="0.3">
      <c r="A180" s="6"/>
      <c r="B180" s="6" t="s">
        <v>509</v>
      </c>
      <c r="C180">
        <f>'q calc'!I179</f>
        <v>172300.5989527413</v>
      </c>
      <c r="E180">
        <f>'q calc'!F179</f>
        <v>64315.892791645027</v>
      </c>
      <c r="I180">
        <f t="shared" si="10"/>
        <v>0.37327724443538135</v>
      </c>
      <c r="J180">
        <f t="shared" si="8"/>
        <v>0.41936015969338092</v>
      </c>
      <c r="K180">
        <f t="shared" si="9"/>
        <v>-0.86902515860450724</v>
      </c>
      <c r="L180">
        <f t="shared" si="11"/>
        <v>-0.67181101864841153</v>
      </c>
      <c r="N180" s="77">
        <f>'CAPE calculation (2)'!Q378</f>
        <v>-0.75967434024258873</v>
      </c>
      <c r="P180" s="77">
        <f>'q calc'!U179</f>
        <v>-0.72195072142494254</v>
      </c>
    </row>
    <row r="181" spans="1:16" ht="14.4" x14ac:dyDescent="0.3">
      <c r="A181" s="6">
        <v>1943</v>
      </c>
      <c r="B181" s="6" t="s">
        <v>508</v>
      </c>
      <c r="C181">
        <f>'q calc'!I180</f>
        <v>173925.99043699342</v>
      </c>
      <c r="E181">
        <f>'q calc'!F180</f>
        <v>75082.983670343456</v>
      </c>
      <c r="I181">
        <f t="shared" si="10"/>
        <v>0.43169501856333015</v>
      </c>
      <c r="J181">
        <f t="shared" si="8"/>
        <v>0.48498989590803881</v>
      </c>
      <c r="K181">
        <f t="shared" si="9"/>
        <v>-0.72362722144096892</v>
      </c>
      <c r="L181">
        <f t="shared" si="11"/>
        <v>-0.5264130814848732</v>
      </c>
      <c r="N181" s="77">
        <f>'CAPE calculation (2)'!Q379</f>
        <v>-0.62417783018145068</v>
      </c>
      <c r="P181" s="77">
        <f>'q calc'!U180</f>
        <v>-0.57655278426140444</v>
      </c>
    </row>
    <row r="182" spans="1:16" ht="14.4" x14ac:dyDescent="0.3">
      <c r="A182" s="6"/>
      <c r="B182" s="6" t="s">
        <v>507</v>
      </c>
      <c r="C182">
        <f>'q calc'!I181</f>
        <v>175551.38192124554</v>
      </c>
      <c r="E182">
        <f>'q calc'!F181</f>
        <v>82069.02460805382</v>
      </c>
      <c r="I182">
        <f t="shared" si="10"/>
        <v>0.46749289985578679</v>
      </c>
      <c r="J182">
        <f t="shared" si="8"/>
        <v>0.52520720205054627</v>
      </c>
      <c r="K182">
        <f t="shared" si="9"/>
        <v>-0.64396242367998868</v>
      </c>
      <c r="L182">
        <f t="shared" si="11"/>
        <v>-0.44674828372389297</v>
      </c>
      <c r="N182" s="77">
        <f>'CAPE calculation (2)'!Q380</f>
        <v>-0.5502207097874301</v>
      </c>
      <c r="P182" s="77">
        <f>'q calc'!U181</f>
        <v>-0.49688798650042415</v>
      </c>
    </row>
    <row r="183" spans="1:16" ht="14.4" x14ac:dyDescent="0.3">
      <c r="A183" s="6"/>
      <c r="B183" s="6" t="s">
        <v>506</v>
      </c>
      <c r="C183">
        <f>'q calc'!I182</f>
        <v>177176.77340549766</v>
      </c>
      <c r="E183">
        <f>'q calc'!F182</f>
        <v>81322.942566162426</v>
      </c>
      <c r="I183">
        <f t="shared" si="10"/>
        <v>0.45899324726972951</v>
      </c>
      <c r="J183">
        <f t="shared" si="8"/>
        <v>0.51565822546822393</v>
      </c>
      <c r="K183">
        <f t="shared" si="9"/>
        <v>-0.6623110866974764</v>
      </c>
      <c r="L183">
        <f t="shared" si="11"/>
        <v>-0.46509694674138069</v>
      </c>
      <c r="N183" s="77">
        <f>'CAPE calculation (2)'!Q381</f>
        <v>-0.5532752275134305</v>
      </c>
      <c r="P183" s="77">
        <f>'q calc'!U182</f>
        <v>-0.5152366495179117</v>
      </c>
    </row>
    <row r="184" spans="1:16" ht="14.4" x14ac:dyDescent="0.3">
      <c r="A184" s="6"/>
      <c r="B184" s="6" t="s">
        <v>509</v>
      </c>
      <c r="C184">
        <f>'q calc'!I183</f>
        <v>178802.16488974978</v>
      </c>
      <c r="E184">
        <f>'q calc'!F183</f>
        <v>77863.834917393207</v>
      </c>
      <c r="I184">
        <f t="shared" si="10"/>
        <v>0.43547478838080289</v>
      </c>
      <c r="J184">
        <f t="shared" si="8"/>
        <v>0.48923629693539633</v>
      </c>
      <c r="K184">
        <f t="shared" si="9"/>
        <v>-0.71490968140601696</v>
      </c>
      <c r="L184">
        <f t="shared" si="11"/>
        <v>-0.51769554144992125</v>
      </c>
      <c r="N184" s="77">
        <f>'CAPE calculation (2)'!Q382</f>
        <v>-0.5974315193914963</v>
      </c>
      <c r="P184" s="77">
        <f>'q calc'!U183</f>
        <v>-0.56783524422645248</v>
      </c>
    </row>
    <row r="185" spans="1:16" ht="14.4" x14ac:dyDescent="0.3">
      <c r="A185" s="6">
        <v>1944</v>
      </c>
      <c r="B185" s="6" t="s">
        <v>508</v>
      </c>
      <c r="C185">
        <f>'q calc'!I184</f>
        <v>180946.39696967186</v>
      </c>
      <c r="E185">
        <f>'q calc'!F184</f>
        <v>82462.794896702137</v>
      </c>
      <c r="I185">
        <f t="shared" si="10"/>
        <v>0.45573051620654043</v>
      </c>
      <c r="J185">
        <f t="shared" si="8"/>
        <v>0.5119926941772257</v>
      </c>
      <c r="K185">
        <f t="shared" si="9"/>
        <v>-0.66944492322954108</v>
      </c>
      <c r="L185">
        <f t="shared" si="11"/>
        <v>-0.47223078327344536</v>
      </c>
      <c r="N185" s="77">
        <f>'CAPE calculation (2)'!Q383</f>
        <v>-0.54611577394932587</v>
      </c>
      <c r="P185" s="77">
        <f>'q calc'!U184</f>
        <v>-0.52237048604997671</v>
      </c>
    </row>
    <row r="186" spans="1:16" ht="14.4" x14ac:dyDescent="0.3">
      <c r="A186" s="6"/>
      <c r="B186" s="6" t="s">
        <v>507</v>
      </c>
      <c r="C186">
        <f>'q calc'!I185</f>
        <v>183090.62904959393</v>
      </c>
      <c r="E186">
        <f>'q calc'!F185</f>
        <v>86347.405895968288</v>
      </c>
      <c r="I186">
        <f t="shared" si="10"/>
        <v>0.47161018750216477</v>
      </c>
      <c r="J186">
        <f t="shared" si="8"/>
        <v>0.52983278914600485</v>
      </c>
      <c r="K186">
        <f t="shared" si="9"/>
        <v>-0.63519381439144584</v>
      </c>
      <c r="L186">
        <f t="shared" si="11"/>
        <v>-0.43797967443535013</v>
      </c>
      <c r="N186" s="77">
        <f>'CAPE calculation (2)'!Q384</f>
        <v>-0.51296129093961174</v>
      </c>
      <c r="P186" s="77">
        <f>'q calc'!U185</f>
        <v>-0.48811937721188131</v>
      </c>
    </row>
    <row r="187" spans="1:16" ht="14.4" x14ac:dyDescent="0.3">
      <c r="A187" s="6"/>
      <c r="B187" s="6" t="s">
        <v>506</v>
      </c>
      <c r="C187">
        <f>'q calc'!I186</f>
        <v>185234.86112951601</v>
      </c>
      <c r="E187">
        <f>'q calc'!F186</f>
        <v>85870.348404830336</v>
      </c>
      <c r="I187">
        <f t="shared" si="10"/>
        <v>0.46357552720483797</v>
      </c>
      <c r="J187">
        <f t="shared" si="8"/>
        <v>0.52080621044184194</v>
      </c>
      <c r="K187">
        <f t="shared" si="9"/>
        <v>-0.65237726334735313</v>
      </c>
      <c r="L187">
        <f t="shared" si="11"/>
        <v>-0.45516312339125742</v>
      </c>
      <c r="N187" s="77">
        <f>'CAPE calculation (2)'!Q385</f>
        <v>-0.52583462092782352</v>
      </c>
      <c r="P187" s="77">
        <f>'q calc'!U186</f>
        <v>-0.50530282616778854</v>
      </c>
    </row>
    <row r="188" spans="1:16" ht="14.4" x14ac:dyDescent="0.3">
      <c r="A188" s="6"/>
      <c r="B188" s="6" t="s">
        <v>509</v>
      </c>
      <c r="C188">
        <f>'q calc'!I187</f>
        <v>187379.09320943808</v>
      </c>
      <c r="E188">
        <f>'q calc'!F187</f>
        <v>89277.901912958521</v>
      </c>
      <c r="I188">
        <f t="shared" si="10"/>
        <v>0.47645604631659988</v>
      </c>
      <c r="J188">
        <f t="shared" si="8"/>
        <v>0.53527689311046411</v>
      </c>
      <c r="K188">
        <f t="shared" si="9"/>
        <v>-0.62497110875685158</v>
      </c>
      <c r="L188">
        <f t="shared" si="11"/>
        <v>-0.42775696880075587</v>
      </c>
      <c r="N188" s="77">
        <f>'CAPE calculation (2)'!Q386</f>
        <v>-0.49417947670086049</v>
      </c>
      <c r="P188" s="77">
        <f>'q calc'!U187</f>
        <v>-0.47789667157728694</v>
      </c>
    </row>
    <row r="189" spans="1:16" ht="14.4" x14ac:dyDescent="0.3">
      <c r="A189" s="6">
        <v>1945</v>
      </c>
      <c r="B189" s="6" t="s">
        <v>508</v>
      </c>
      <c r="C189">
        <f>'q calc'!I188</f>
        <v>192781.06990707855</v>
      </c>
      <c r="E189">
        <f>'q calc'!F188</f>
        <v>91892.555402933634</v>
      </c>
      <c r="I189">
        <f t="shared" si="10"/>
        <v>0.47666793968529331</v>
      </c>
      <c r="J189">
        <f t="shared" si="8"/>
        <v>0.53551494575968905</v>
      </c>
      <c r="K189">
        <f t="shared" si="9"/>
        <v>-0.62452647956842233</v>
      </c>
      <c r="L189">
        <f t="shared" si="11"/>
        <v>-0.42731233961232662</v>
      </c>
      <c r="N189" s="77">
        <f>'CAPE calculation (2)'!Q387</f>
        <v>-0.4347658530572911</v>
      </c>
      <c r="P189" s="77">
        <f>'q calc'!U188</f>
        <v>-0.47745204238885769</v>
      </c>
    </row>
    <row r="190" spans="1:16" ht="14.4" x14ac:dyDescent="0.3">
      <c r="A190" s="6"/>
      <c r="B190" s="6" t="s">
        <v>507</v>
      </c>
      <c r="C190">
        <f>'q calc'!I189</f>
        <v>198183.04660471901</v>
      </c>
      <c r="E190">
        <f>'q calc'!F189</f>
        <v>99544.771071806783</v>
      </c>
      <c r="I190">
        <f t="shared" si="10"/>
        <v>0.50228701585333524</v>
      </c>
      <c r="J190">
        <f t="shared" si="8"/>
        <v>0.56429682312614293</v>
      </c>
      <c r="K190">
        <f t="shared" si="9"/>
        <v>-0.57217488378340209</v>
      </c>
      <c r="L190">
        <f t="shared" si="11"/>
        <v>-0.37496074382730638</v>
      </c>
      <c r="N190" s="77">
        <f>'CAPE calculation (2)'!Q388</f>
        <v>-0.37388618667483087</v>
      </c>
      <c r="P190" s="77">
        <f>'q calc'!U189</f>
        <v>-0.42510044660383756</v>
      </c>
    </row>
    <row r="191" spans="1:16" ht="14.4" x14ac:dyDescent="0.3">
      <c r="A191" s="6"/>
      <c r="B191" s="6" t="s">
        <v>506</v>
      </c>
      <c r="C191">
        <f>'q calc'!I190</f>
        <v>203585.02330235948</v>
      </c>
      <c r="E191">
        <f>'q calc'!F190</f>
        <v>104492.32430599202</v>
      </c>
      <c r="I191">
        <f t="shared" si="10"/>
        <v>0.51326135199445677</v>
      </c>
      <c r="J191">
        <f t="shared" si="8"/>
        <v>0.57662599514312685</v>
      </c>
      <c r="K191">
        <f t="shared" si="9"/>
        <v>-0.55056141129922176</v>
      </c>
      <c r="L191">
        <f t="shared" si="11"/>
        <v>-0.35334727134312605</v>
      </c>
      <c r="N191" s="77">
        <f>'CAPE calculation (2)'!Q389</f>
        <v>-0.32783902274393695</v>
      </c>
      <c r="P191" s="77">
        <f>'q calc'!U190</f>
        <v>-0.40348697411965734</v>
      </c>
    </row>
    <row r="192" spans="1:16" ht="14.4" x14ac:dyDescent="0.3">
      <c r="A192" s="6"/>
      <c r="B192" s="6" t="s">
        <v>509</v>
      </c>
      <c r="C192">
        <f>'q calc'!I191</f>
        <v>208986.99999999994</v>
      </c>
      <c r="D192">
        <v>199112</v>
      </c>
      <c r="E192">
        <f>'q calc'!F191</f>
        <v>114321.46339790666</v>
      </c>
      <c r="F192">
        <f>'B 103'!AS8</f>
        <v>103694</v>
      </c>
      <c r="G192">
        <f t="shared" ref="G192:G255" si="12">F192/D192</f>
        <v>0.52078227329342275</v>
      </c>
      <c r="I192">
        <f t="shared" si="10"/>
        <v>0.54702667341943134</v>
      </c>
      <c r="J192">
        <f t="shared" si="8"/>
        <v>0.61455981188648023</v>
      </c>
      <c r="K192">
        <f t="shared" si="9"/>
        <v>-0.48684902047922568</v>
      </c>
      <c r="L192">
        <f t="shared" si="11"/>
        <v>-0.28963488052313002</v>
      </c>
      <c r="N192" s="77">
        <f>'CAPE calculation (2)'!Q390</f>
        <v>-0.24520711416055141</v>
      </c>
      <c r="P192" s="77">
        <f>'q calc'!U191</f>
        <v>-0.3397745832996612</v>
      </c>
    </row>
    <row r="193" spans="1:16" ht="14.4" x14ac:dyDescent="0.3">
      <c r="A193" s="6">
        <v>1946</v>
      </c>
      <c r="B193" s="6" t="s">
        <v>508</v>
      </c>
      <c r="C193">
        <f>'q calc'!I192</f>
        <v>213002.99999999994</v>
      </c>
      <c r="D193">
        <v>202483</v>
      </c>
      <c r="E193">
        <f>'q calc'!F192</f>
        <v>114904.67701388687</v>
      </c>
      <c r="I193">
        <f t="shared" si="10"/>
        <v>0.5394509796288639</v>
      </c>
      <c r="J193">
        <f t="shared" si="8"/>
        <v>0.60604886136602731</v>
      </c>
      <c r="K193">
        <f t="shared" si="9"/>
        <v>-0.50079466684631446</v>
      </c>
      <c r="L193">
        <f t="shared" si="11"/>
        <v>-0.30358052689021875</v>
      </c>
      <c r="N193" s="77">
        <f>'CAPE calculation (2)'!Q391</f>
        <v>-0.2400366808054426</v>
      </c>
      <c r="P193" s="77">
        <f>'q calc'!U192</f>
        <v>-0.35372022966674982</v>
      </c>
    </row>
    <row r="194" spans="1:16" ht="14.4" x14ac:dyDescent="0.3">
      <c r="A194" s="6"/>
      <c r="B194" s="6" t="s">
        <v>507</v>
      </c>
      <c r="C194">
        <f>'q calc'!I193</f>
        <v>217018.99999999994</v>
      </c>
      <c r="D194">
        <v>205854</v>
      </c>
      <c r="E194">
        <f>'q calc'!F193</f>
        <v>121787.15909401128</v>
      </c>
      <c r="I194">
        <f t="shared" si="10"/>
        <v>0.56118201214645402</v>
      </c>
      <c r="J194">
        <f t="shared" si="8"/>
        <v>0.63046269693391244</v>
      </c>
      <c r="K194">
        <f t="shared" si="9"/>
        <v>-0.46130128958768657</v>
      </c>
      <c r="L194">
        <f t="shared" si="11"/>
        <v>-0.26408714963159086</v>
      </c>
      <c r="N194" s="77">
        <f>'CAPE calculation (2)'!Q392</f>
        <v>-0.20222704355040433</v>
      </c>
      <c r="P194" s="77">
        <f>'q calc'!U193</f>
        <v>-0.31422685240812198</v>
      </c>
    </row>
    <row r="195" spans="1:16" ht="14.4" x14ac:dyDescent="0.3">
      <c r="A195" s="6"/>
      <c r="B195" s="6" t="s">
        <v>506</v>
      </c>
      <c r="C195">
        <f>'q calc'!I194</f>
        <v>221034.99999999994</v>
      </c>
      <c r="D195">
        <v>209225</v>
      </c>
      <c r="E195">
        <f>'q calc'!F194</f>
        <v>98911.099608645352</v>
      </c>
      <c r="I195">
        <f t="shared" si="10"/>
        <v>0.44749066712803576</v>
      </c>
      <c r="J195">
        <f t="shared" si="8"/>
        <v>0.50273559512572086</v>
      </c>
      <c r="K195">
        <f t="shared" si="9"/>
        <v>-0.68769090290152579</v>
      </c>
      <c r="L195">
        <f t="shared" si="11"/>
        <v>-0.49047676294543008</v>
      </c>
      <c r="N195" s="77">
        <f>'CAPE calculation (2)'!Q393</f>
        <v>-0.49249010217820643</v>
      </c>
      <c r="P195" s="77">
        <f>'q calc'!U194</f>
        <v>-0.5406164657219612</v>
      </c>
    </row>
    <row r="196" spans="1:16" ht="14.4" x14ac:dyDescent="0.3">
      <c r="A196" s="6"/>
      <c r="B196" s="6" t="s">
        <v>509</v>
      </c>
      <c r="C196">
        <f>'q calc'!I195</f>
        <v>225050.99999999994</v>
      </c>
      <c r="D196">
        <v>212596</v>
      </c>
      <c r="E196">
        <f>'q calc'!F195</f>
        <v>99173.289402173905</v>
      </c>
      <c r="F196">
        <f>'B 103'!AS12</f>
        <v>97302</v>
      </c>
      <c r="G196">
        <f t="shared" si="12"/>
        <v>0.45768499877702307</v>
      </c>
      <c r="I196">
        <f t="shared" si="10"/>
        <v>0.44067028985507256</v>
      </c>
      <c r="J196">
        <f t="shared" si="8"/>
        <v>0.49507320866901283</v>
      </c>
      <c r="K196">
        <f t="shared" si="9"/>
        <v>-0.70304963104799045</v>
      </c>
      <c r="L196">
        <f t="shared" si="11"/>
        <v>-0.50583549109189474</v>
      </c>
      <c r="N196" s="77">
        <f>'CAPE calculation (2)'!Q394</f>
        <v>-0.53306492112527826</v>
      </c>
      <c r="P196" s="77">
        <f>'q calc'!U195</f>
        <v>-0.55597519386842564</v>
      </c>
    </row>
    <row r="197" spans="1:16" ht="14.4" x14ac:dyDescent="0.3">
      <c r="A197" s="6">
        <v>1947</v>
      </c>
      <c r="B197" s="6" t="s">
        <v>508</v>
      </c>
      <c r="C197">
        <f>'q calc'!I196</f>
        <v>234195.99999999994</v>
      </c>
      <c r="D197">
        <v>221553</v>
      </c>
      <c r="E197">
        <f>'q calc'!F196</f>
        <v>96659.832251294458</v>
      </c>
      <c r="I197">
        <f t="shared" si="10"/>
        <v>0.41273050031296216</v>
      </c>
      <c r="J197">
        <f t="shared" si="8"/>
        <v>0.46368411442647006</v>
      </c>
      <c r="K197">
        <f t="shared" si="9"/>
        <v>-0.76855174647116253</v>
      </c>
      <c r="L197">
        <f t="shared" si="11"/>
        <v>-0.57133760651506682</v>
      </c>
      <c r="N197" s="77">
        <f>'CAPE calculation (2)'!Q395</f>
        <v>-0.53796243242759845</v>
      </c>
      <c r="P197" s="77">
        <f>'q calc'!U196</f>
        <v>-0.62147730929159795</v>
      </c>
    </row>
    <row r="198" spans="1:16" ht="14.4" x14ac:dyDescent="0.3">
      <c r="A198" s="6"/>
      <c r="B198" s="6" t="s">
        <v>507</v>
      </c>
      <c r="C198">
        <f>'q calc'!I197</f>
        <v>243340.99999999994</v>
      </c>
      <c r="D198">
        <v>230510</v>
      </c>
      <c r="E198">
        <f>'q calc'!F197</f>
        <v>94619.519169472944</v>
      </c>
      <c r="I198">
        <f t="shared" si="10"/>
        <v>0.38883508808409994</v>
      </c>
      <c r="J198">
        <f t="shared" si="8"/>
        <v>0.43683869580634432</v>
      </c>
      <c r="K198">
        <f t="shared" si="9"/>
        <v>-0.8281912691750033</v>
      </c>
      <c r="L198">
        <f t="shared" si="11"/>
        <v>-0.63097712921890758</v>
      </c>
      <c r="N198" s="77">
        <f>'CAPE calculation (2)'!Q396</f>
        <v>-0.55026034201808693</v>
      </c>
      <c r="P198" s="77">
        <f>'q calc'!U197</f>
        <v>-0.6811168319954386</v>
      </c>
    </row>
    <row r="199" spans="1:16" ht="14.4" x14ac:dyDescent="0.3">
      <c r="A199" s="6"/>
      <c r="B199" s="6" t="s">
        <v>506</v>
      </c>
      <c r="C199">
        <f>'q calc'!I198</f>
        <v>252485.99999999994</v>
      </c>
      <c r="D199">
        <v>239467</v>
      </c>
      <c r="E199">
        <f>'q calc'!F198</f>
        <v>96022.234413225233</v>
      </c>
      <c r="I199">
        <f t="shared" si="10"/>
        <v>0.38030716322182323</v>
      </c>
      <c r="J199">
        <f t="shared" si="8"/>
        <v>0.42725795659598342</v>
      </c>
      <c r="K199">
        <f t="shared" si="9"/>
        <v>-0.85036733434887735</v>
      </c>
      <c r="L199">
        <f t="shared" si="11"/>
        <v>-0.65315319439278163</v>
      </c>
      <c r="N199" s="77">
        <f>'CAPE calculation (2)'!Q397</f>
        <v>-0.56765044494014161</v>
      </c>
      <c r="P199" s="77">
        <f>'q calc'!U198</f>
        <v>-0.70329289716931287</v>
      </c>
    </row>
    <row r="200" spans="1:16" ht="14.4" x14ac:dyDescent="0.3">
      <c r="A200" s="6"/>
      <c r="B200" s="6" t="s">
        <v>509</v>
      </c>
      <c r="C200">
        <f>'q calc'!I199</f>
        <v>261630.99999999994</v>
      </c>
      <c r="D200">
        <v>248424</v>
      </c>
      <c r="E200">
        <f>'q calc'!F199</f>
        <v>95830.95506180446</v>
      </c>
      <c r="F200">
        <f>'B 103'!AS16</f>
        <v>95116</v>
      </c>
      <c r="G200">
        <f t="shared" si="12"/>
        <v>0.38287766077351626</v>
      </c>
      <c r="I200">
        <f t="shared" si="10"/>
        <v>0.36628287573645507</v>
      </c>
      <c r="J200">
        <f t="shared" si="8"/>
        <v>0.4115023017117812</v>
      </c>
      <c r="K200">
        <f t="shared" si="9"/>
        <v>-0.8879406654133869</v>
      </c>
      <c r="L200">
        <f t="shared" si="11"/>
        <v>-0.69072652545729119</v>
      </c>
      <c r="N200" s="77">
        <f>'CAPE calculation (2)'!Q398</f>
        <v>-0.57506110207820038</v>
      </c>
      <c r="P200" s="77">
        <f>'q calc'!U199</f>
        <v>-0.74086622823382231</v>
      </c>
    </row>
    <row r="201" spans="1:16" ht="14.4" x14ac:dyDescent="0.3">
      <c r="A201" s="6">
        <v>1948</v>
      </c>
      <c r="B201" s="6" t="s">
        <v>508</v>
      </c>
      <c r="C201">
        <f>'q calc'!I200</f>
        <v>267420.99999999994</v>
      </c>
      <c r="D201">
        <v>254120.5</v>
      </c>
      <c r="E201">
        <f>'q calc'!F200</f>
        <v>89874.237364708199</v>
      </c>
      <c r="I201">
        <f t="shared" si="10"/>
        <v>0.33607771029465983</v>
      </c>
      <c r="J201">
        <f t="shared" ref="J201:J214" si="13">$J$216*I201/$I$216</f>
        <v>0.3775681597514372</v>
      </c>
      <c r="K201">
        <f t="shared" ref="K201:K264" si="14">LN(J201)</f>
        <v>-0.97400417095831793</v>
      </c>
      <c r="L201">
        <f t="shared" si="11"/>
        <v>-0.77679003100222221</v>
      </c>
      <c r="N201" s="77">
        <f>'CAPE calculation (2)'!Q399</f>
        <v>-0.61241883822389998</v>
      </c>
      <c r="P201" s="77">
        <f>'q calc'!U200</f>
        <v>-0.82692973377875334</v>
      </c>
    </row>
    <row r="202" spans="1:16" ht="14.4" x14ac:dyDescent="0.3">
      <c r="A202" s="6"/>
      <c r="B202" s="6" t="s">
        <v>507</v>
      </c>
      <c r="C202">
        <f>'q calc'!I201</f>
        <v>273210.99999999994</v>
      </c>
      <c r="D202">
        <v>259817</v>
      </c>
      <c r="E202">
        <f>'q calc'!F201</f>
        <v>105712.21485834908</v>
      </c>
      <c r="I202">
        <f t="shared" ref="I202:I220" si="15">E202/C202</f>
        <v>0.38692517818956446</v>
      </c>
      <c r="J202">
        <f t="shared" si="13"/>
        <v>0.43469299812369055</v>
      </c>
      <c r="K202">
        <f t="shared" si="14"/>
        <v>-0.83311524849302898</v>
      </c>
      <c r="L202">
        <f t="shared" ref="L202:L265" si="16">K202-$K$510</f>
        <v>-0.63590110853693327</v>
      </c>
      <c r="N202" s="77">
        <f>'CAPE calculation (2)'!Q400</f>
        <v>-0.46821830388654417</v>
      </c>
      <c r="P202" s="77">
        <f>'q calc'!U201</f>
        <v>-0.68604081131346439</v>
      </c>
    </row>
    <row r="203" spans="1:16" ht="14.4" x14ac:dyDescent="0.3">
      <c r="A203" s="6"/>
      <c r="B203" s="6" t="s">
        <v>506</v>
      </c>
      <c r="C203">
        <f>'q calc'!I202</f>
        <v>279000.99999999994</v>
      </c>
      <c r="D203">
        <v>265513.5</v>
      </c>
      <c r="E203">
        <f>'q calc'!F202</f>
        <v>99050.208452293795</v>
      </c>
      <c r="I203">
        <f t="shared" si="15"/>
        <v>0.35501739582400715</v>
      </c>
      <c r="J203">
        <f t="shared" si="13"/>
        <v>0.3988460427902048</v>
      </c>
      <c r="K203">
        <f t="shared" si="14"/>
        <v>-0.91917979422315865</v>
      </c>
      <c r="L203">
        <f t="shared" si="16"/>
        <v>-0.72196565426706294</v>
      </c>
      <c r="N203" s="77">
        <f>'CAPE calculation (2)'!Q401</f>
        <v>-0.5411128902345439</v>
      </c>
      <c r="P203" s="77">
        <f>'q calc'!U202</f>
        <v>-0.77210535704359406</v>
      </c>
    </row>
    <row r="204" spans="1:16" ht="14.4" x14ac:dyDescent="0.3">
      <c r="A204" s="6"/>
      <c r="B204" s="6" t="s">
        <v>509</v>
      </c>
      <c r="C204">
        <f>'q calc'!I203</f>
        <v>284790.99999999994</v>
      </c>
      <c r="D204">
        <v>271210</v>
      </c>
      <c r="E204">
        <f>'q calc'!F203</f>
        <v>95467.808781113112</v>
      </c>
      <c r="F204">
        <f>'B 103'!AS20</f>
        <v>94141</v>
      </c>
      <c r="G204">
        <f t="shared" si="12"/>
        <v>0.34711478190332212</v>
      </c>
      <c r="I204">
        <f t="shared" si="15"/>
        <v>0.3352205960901613</v>
      </c>
      <c r="J204">
        <f t="shared" si="13"/>
        <v>0.37660523057471318</v>
      </c>
      <c r="K204">
        <f t="shared" si="14"/>
        <v>-0.97655777391577658</v>
      </c>
      <c r="L204">
        <f t="shared" si="16"/>
        <v>-0.77934363395968087</v>
      </c>
      <c r="N204" s="77">
        <f>'CAPE calculation (2)'!Q402</f>
        <v>-0.55990336464538659</v>
      </c>
      <c r="P204" s="77">
        <f>'q calc'!U203</f>
        <v>-0.82948333673621177</v>
      </c>
    </row>
    <row r="205" spans="1:16" ht="14.4" x14ac:dyDescent="0.3">
      <c r="A205" s="6">
        <v>1949</v>
      </c>
      <c r="B205" s="6" t="s">
        <v>508</v>
      </c>
      <c r="C205">
        <f>'q calc'!I204</f>
        <v>287075.49999999994</v>
      </c>
      <c r="D205">
        <v>273288.75</v>
      </c>
      <c r="E205">
        <f>'q calc'!F204</f>
        <v>94504.662100190122</v>
      </c>
      <c r="I205">
        <f t="shared" si="15"/>
        <v>0.32919793608367881</v>
      </c>
      <c r="J205">
        <f t="shared" si="13"/>
        <v>0.36983904351201735</v>
      </c>
      <c r="K205">
        <f t="shared" si="14"/>
        <v>-0.99468738552653302</v>
      </c>
      <c r="L205">
        <f t="shared" si="16"/>
        <v>-0.79747324557043731</v>
      </c>
      <c r="N205" s="77">
        <f>'CAPE calculation (2)'!Q403</f>
        <v>-0.56811240973090227</v>
      </c>
      <c r="P205" s="77">
        <f>'q calc'!U204</f>
        <v>-0.84761294834696832</v>
      </c>
    </row>
    <row r="206" spans="1:16" ht="14.4" x14ac:dyDescent="0.3">
      <c r="A206" s="6"/>
      <c r="B206" s="6" t="s">
        <v>507</v>
      </c>
      <c r="C206">
        <f>'q calc'!I205</f>
        <v>289359.99999999994</v>
      </c>
      <c r="D206">
        <v>275367.5</v>
      </c>
      <c r="E206">
        <f>'q calc'!F205</f>
        <v>88546.621699507436</v>
      </c>
      <c r="I206">
        <f t="shared" si="15"/>
        <v>0.30600850739392954</v>
      </c>
      <c r="J206">
        <f t="shared" si="13"/>
        <v>0.34378676557784776</v>
      </c>
      <c r="K206">
        <f t="shared" si="14"/>
        <v>-1.0677336813122866</v>
      </c>
      <c r="L206">
        <f t="shared" si="16"/>
        <v>-0.87051954135619092</v>
      </c>
      <c r="N206" s="77">
        <f>'CAPE calculation (2)'!Q404</f>
        <v>-0.64002368594206382</v>
      </c>
      <c r="P206" s="77">
        <f>'q calc'!U205</f>
        <v>-0.92065924413272193</v>
      </c>
    </row>
    <row r="207" spans="1:16" ht="14.4" x14ac:dyDescent="0.3">
      <c r="A207" s="6"/>
      <c r="B207" s="6" t="s">
        <v>506</v>
      </c>
      <c r="C207">
        <f>'q calc'!I206</f>
        <v>291644.49999999994</v>
      </c>
      <c r="D207">
        <v>277446.25</v>
      </c>
      <c r="E207">
        <f>'q calc'!F206</f>
        <v>98180.89979422836</v>
      </c>
      <c r="I207">
        <f t="shared" si="15"/>
        <v>0.3366458129477099</v>
      </c>
      <c r="J207">
        <f t="shared" si="13"/>
        <v>0.37820639747649776</v>
      </c>
      <c r="K207">
        <f t="shared" si="14"/>
        <v>-0.97231520730989573</v>
      </c>
      <c r="L207">
        <f t="shared" si="16"/>
        <v>-0.77510106735380002</v>
      </c>
      <c r="N207" s="77">
        <f>'CAPE calculation (2)'!Q405</f>
        <v>-0.53922658977686755</v>
      </c>
      <c r="P207" s="77">
        <f>'q calc'!U206</f>
        <v>-0.82524077013033104</v>
      </c>
    </row>
    <row r="208" spans="1:16" ht="14.4" x14ac:dyDescent="0.3">
      <c r="A208" s="6"/>
      <c r="B208" s="6" t="s">
        <v>509</v>
      </c>
      <c r="C208">
        <f>'q calc'!I207</f>
        <v>293928.99999999994</v>
      </c>
      <c r="D208">
        <v>279525</v>
      </c>
      <c r="E208">
        <f>'q calc'!F207</f>
        <v>104836.15768860794</v>
      </c>
      <c r="F208">
        <f>'B 103'!AS24</f>
        <v>103822</v>
      </c>
      <c r="G208">
        <f t="shared" si="12"/>
        <v>0.37142294964672212</v>
      </c>
      <c r="I208">
        <f t="shared" si="15"/>
        <v>0.3566717053730934</v>
      </c>
      <c r="J208">
        <f t="shared" si="13"/>
        <v>0.40070458500521838</v>
      </c>
      <c r="K208">
        <f t="shared" si="14"/>
        <v>-0.9145308189168122</v>
      </c>
      <c r="L208">
        <f t="shared" si="16"/>
        <v>-0.71731667896071649</v>
      </c>
      <c r="N208" s="77">
        <f>'CAPE calculation (2)'!Q406</f>
        <v>-0.46348083913262128</v>
      </c>
      <c r="P208" s="77">
        <f>'q calc'!U207</f>
        <v>-0.76745638173724751</v>
      </c>
    </row>
    <row r="209" spans="1:16" ht="14.4" x14ac:dyDescent="0.3">
      <c r="A209" s="6">
        <v>1950</v>
      </c>
      <c r="B209" s="6" t="s">
        <v>508</v>
      </c>
      <c r="C209">
        <f>'q calc'!I208</f>
        <v>299709.24999999994</v>
      </c>
      <c r="D209">
        <v>285202</v>
      </c>
      <c r="E209">
        <f>'q calc'!F208</f>
        <v>110467.18307269171</v>
      </c>
      <c r="I209">
        <f t="shared" si="15"/>
        <v>0.36858116015001785</v>
      </c>
      <c r="J209">
        <f t="shared" si="13"/>
        <v>0.41408432066166478</v>
      </c>
      <c r="K209">
        <f t="shared" si="14"/>
        <v>-0.88168565279956312</v>
      </c>
      <c r="L209">
        <f t="shared" si="16"/>
        <v>-0.68447151284346741</v>
      </c>
      <c r="N209" s="77">
        <f>'CAPE calculation (2)'!Q407</f>
        <v>-0.41851062550459517</v>
      </c>
      <c r="P209" s="77">
        <f>'q calc'!U208</f>
        <v>-0.73461121561999843</v>
      </c>
    </row>
    <row r="210" spans="1:16" ht="14.4" x14ac:dyDescent="0.3">
      <c r="A210" s="6"/>
      <c r="B210" s="6" t="s">
        <v>507</v>
      </c>
      <c r="C210">
        <f>'q calc'!I209</f>
        <v>305489.49999999994</v>
      </c>
      <c r="D210">
        <v>290879</v>
      </c>
      <c r="E210">
        <f>'q calc'!F209</f>
        <v>119317.29168773731</v>
      </c>
      <c r="I210">
        <f t="shared" si="15"/>
        <v>0.39057739034479855</v>
      </c>
      <c r="J210">
        <f t="shared" si="13"/>
        <v>0.43879609386682855</v>
      </c>
      <c r="K210">
        <f t="shared" si="14"/>
        <v>-0.82372045247385461</v>
      </c>
      <c r="L210">
        <f t="shared" si="16"/>
        <v>-0.6265063125177589</v>
      </c>
      <c r="N210" s="77">
        <f>'CAPE calculation (2)'!Q408</f>
        <v>-0.35267913931056549</v>
      </c>
      <c r="P210" s="77">
        <f>'q calc'!U209</f>
        <v>-0.67664601529429014</v>
      </c>
    </row>
    <row r="211" spans="1:16" ht="14.4" x14ac:dyDescent="0.3">
      <c r="A211" s="6"/>
      <c r="B211" s="6" t="s">
        <v>506</v>
      </c>
      <c r="C211">
        <f>'q calc'!I210</f>
        <v>311269.74999999994</v>
      </c>
      <c r="D211">
        <v>296556</v>
      </c>
      <c r="E211">
        <f>'q calc'!F210</f>
        <v>121482.06645688516</v>
      </c>
      <c r="I211">
        <f t="shared" si="15"/>
        <v>0.39027906327834677</v>
      </c>
      <c r="J211">
        <f t="shared" si="13"/>
        <v>0.43846093685392967</v>
      </c>
      <c r="K211">
        <f t="shared" si="14"/>
        <v>-0.82448455470950244</v>
      </c>
      <c r="L211">
        <f t="shared" si="16"/>
        <v>-0.62727041475340672</v>
      </c>
      <c r="N211" s="77">
        <f>'CAPE calculation (2)'!Q409</f>
        <v>-0.36319386227047401</v>
      </c>
      <c r="P211" s="77">
        <f>'q calc'!U210</f>
        <v>-0.67741011752993785</v>
      </c>
    </row>
    <row r="212" spans="1:16" ht="14.4" x14ac:dyDescent="0.3">
      <c r="A212" s="6"/>
      <c r="B212" s="6" t="s">
        <v>509</v>
      </c>
      <c r="C212">
        <f>'q calc'!I211</f>
        <v>317049.99999999994</v>
      </c>
      <c r="D212">
        <v>302233</v>
      </c>
      <c r="E212">
        <f>'q calc'!F211</f>
        <v>125747.94614902945</v>
      </c>
      <c r="F212">
        <f>'B 103'!AS28</f>
        <v>126681</v>
      </c>
      <c r="G212">
        <f t="shared" si="12"/>
        <v>0.41915012589624562</v>
      </c>
      <c r="I212">
        <f t="shared" si="15"/>
        <v>0.39661865998747664</v>
      </c>
      <c r="J212">
        <f t="shared" si="13"/>
        <v>0.44558318801701269</v>
      </c>
      <c r="K212">
        <f t="shared" si="14"/>
        <v>-0.80837131994748246</v>
      </c>
      <c r="L212">
        <f t="shared" si="16"/>
        <v>-0.61115717999138675</v>
      </c>
      <c r="N212" s="77">
        <f>'CAPE calculation (2)'!Q410</f>
        <v>-0.35914787952850213</v>
      </c>
      <c r="P212" s="77">
        <f>'q calc'!U211</f>
        <v>-0.66129688276791776</v>
      </c>
    </row>
    <row r="213" spans="1:16" ht="14.4" x14ac:dyDescent="0.3">
      <c r="A213" s="6">
        <v>1951</v>
      </c>
      <c r="B213" s="6" t="s">
        <v>508</v>
      </c>
      <c r="C213">
        <f>'q calc'!I212</f>
        <v>325671.24999999994</v>
      </c>
      <c r="D213">
        <v>305672</v>
      </c>
      <c r="E213">
        <f>'q calc'!F212</f>
        <v>136948.27599460003</v>
      </c>
      <c r="I213">
        <f t="shared" si="15"/>
        <v>0.42051079422761467</v>
      </c>
      <c r="J213">
        <f t="shared" si="13"/>
        <v>0.47242492396455305</v>
      </c>
      <c r="K213">
        <f t="shared" si="14"/>
        <v>-0.74987643575317564</v>
      </c>
      <c r="L213">
        <f t="shared" si="16"/>
        <v>-0.55266229579707993</v>
      </c>
      <c r="N213" s="77">
        <f>'CAPE calculation (2)'!Q411</f>
        <v>-0.3065165305744828</v>
      </c>
      <c r="P213" s="77">
        <f>'q calc'!U212</f>
        <v>-0.60280199857361105</v>
      </c>
    </row>
    <row r="214" spans="1:16" ht="14.4" x14ac:dyDescent="0.3">
      <c r="A214" s="6"/>
      <c r="B214" s="6" t="s">
        <v>507</v>
      </c>
      <c r="C214">
        <f>'q calc'!I213</f>
        <v>334292.49999999994</v>
      </c>
      <c r="D214">
        <v>309111</v>
      </c>
      <c r="E214">
        <f>'q calc'!F213</f>
        <v>136441.76364695473</v>
      </c>
      <c r="I214">
        <f t="shared" si="15"/>
        <v>0.40815083690766246</v>
      </c>
      <c r="J214">
        <f t="shared" si="13"/>
        <v>0.45853906900615948</v>
      </c>
      <c r="K214">
        <f t="shared" si="14"/>
        <v>-0.77970978043347006</v>
      </c>
      <c r="L214">
        <f t="shared" si="16"/>
        <v>-0.58249564047737434</v>
      </c>
      <c r="N214" s="77">
        <f>'CAPE calculation (2)'!Q412</f>
        <v>-0.32181281722196964</v>
      </c>
      <c r="P214" s="77">
        <f>'q calc'!U213</f>
        <v>-0.63263534325390558</v>
      </c>
    </row>
    <row r="215" spans="1:16" ht="14.4" x14ac:dyDescent="0.3">
      <c r="A215" s="6"/>
      <c r="B215" s="6" t="s">
        <v>506</v>
      </c>
      <c r="C215">
        <f>'q calc'!I214</f>
        <v>342913.74999999994</v>
      </c>
      <c r="D215">
        <v>312550</v>
      </c>
      <c r="E215">
        <f>'q calc'!F214</f>
        <v>148661.3740338978</v>
      </c>
      <c r="I215">
        <f t="shared" si="15"/>
        <v>0.43352409763066607</v>
      </c>
      <c r="J215">
        <f>$J$216*I215/$I$216</f>
        <v>0.48704478379955773</v>
      </c>
      <c r="K215">
        <f t="shared" si="14"/>
        <v>-0.71939920160682036</v>
      </c>
      <c r="L215">
        <f t="shared" si="16"/>
        <v>-0.52218506165072465</v>
      </c>
      <c r="N215" s="77">
        <f>'CAPE calculation (2)'!Q413</f>
        <v>-0.25137591261558034</v>
      </c>
      <c r="P215" s="77">
        <f>'q calc'!U214</f>
        <v>-0.57232476442725577</v>
      </c>
    </row>
    <row r="216" spans="1:16" ht="14.4" x14ac:dyDescent="0.3">
      <c r="A216" s="6"/>
      <c r="B216" s="6" t="s">
        <v>509</v>
      </c>
      <c r="C216">
        <f>'q calc'!I215</f>
        <v>351534.99999999994</v>
      </c>
      <c r="D216">
        <v>315989</v>
      </c>
      <c r="E216">
        <f>'q calc'!F215</f>
        <v>148218.17572970813</v>
      </c>
      <c r="F216">
        <f>'B 103'!AS32</f>
        <v>147629</v>
      </c>
      <c r="G216">
        <f t="shared" si="12"/>
        <v>0.46719664292111435</v>
      </c>
      <c r="H216">
        <f>'B 103'!AV32/100</f>
        <v>0.47368381501647022</v>
      </c>
      <c r="I216">
        <f t="shared" si="15"/>
        <v>0.42163134746101572</v>
      </c>
      <c r="J216">
        <f>H216</f>
        <v>0.47368381501647022</v>
      </c>
      <c r="K216">
        <f t="shared" si="14"/>
        <v>-0.74721523679579915</v>
      </c>
      <c r="L216">
        <f t="shared" si="16"/>
        <v>-0.55000109683970344</v>
      </c>
      <c r="N216" s="77">
        <f>'CAPE calculation (2)'!Q414</f>
        <v>-0.27512216249920041</v>
      </c>
      <c r="P216" s="77">
        <f>'q calc'!U215</f>
        <v>-0.60014079961623468</v>
      </c>
    </row>
    <row r="217" spans="1:16" ht="14.4" x14ac:dyDescent="0.3">
      <c r="A217" s="6">
        <v>1952</v>
      </c>
      <c r="B217" s="6" t="s">
        <v>508</v>
      </c>
      <c r="C217">
        <f>'q calc'!I216</f>
        <v>355809.74999999994</v>
      </c>
      <c r="D217">
        <f>'B 103'!AU33</f>
        <v>324799</v>
      </c>
      <c r="E217">
        <f>'q calc'!F216</f>
        <v>134398.91636754226</v>
      </c>
      <c r="F217">
        <f>'B 103'!AS33</f>
        <v>151463</v>
      </c>
      <c r="G217">
        <f t="shared" si="12"/>
        <v>0.46632840618351656</v>
      </c>
      <c r="H217">
        <f>'B 103'!AV33/100</f>
        <v>0.47277175875769167</v>
      </c>
      <c r="I217">
        <f t="shared" si="15"/>
        <v>0.37772690705508288</v>
      </c>
      <c r="J217">
        <f t="shared" ref="J217:J280" si="17">H217</f>
        <v>0.47277175875769167</v>
      </c>
      <c r="K217">
        <f t="shared" si="14"/>
        <v>-0.74914254657424495</v>
      </c>
      <c r="L217">
        <f t="shared" si="16"/>
        <v>-0.55192840661814924</v>
      </c>
      <c r="N217" s="77">
        <f>'CAPE calculation (2)'!Q415</f>
        <v>-0.25657718034127219</v>
      </c>
      <c r="P217" s="77">
        <f>'q calc'!U216</f>
        <v>-0.71010068123409242</v>
      </c>
    </row>
    <row r="218" spans="1:16" ht="14.4" x14ac:dyDescent="0.3">
      <c r="A218" s="6"/>
      <c r="B218" s="6" t="s">
        <v>507</v>
      </c>
      <c r="C218">
        <f>'q calc'!I217</f>
        <v>360084.49999999994</v>
      </c>
      <c r="D218">
        <f>'B 103'!AU34</f>
        <v>323653</v>
      </c>
      <c r="E218">
        <f>'q calc'!F217</f>
        <v>137616.36207646705</v>
      </c>
      <c r="F218">
        <f>'B 103'!AS34</f>
        <v>157607</v>
      </c>
      <c r="G218">
        <f t="shared" si="12"/>
        <v>0.48696288926720904</v>
      </c>
      <c r="H218">
        <f>'B 103'!AV34/100</f>
        <v>0.4935997213829062</v>
      </c>
      <c r="I218">
        <f t="shared" si="15"/>
        <v>0.38217796677298543</v>
      </c>
      <c r="J218">
        <f t="shared" si="17"/>
        <v>0.4935997213829062</v>
      </c>
      <c r="K218">
        <f t="shared" si="14"/>
        <v>-0.70603037085038456</v>
      </c>
      <c r="L218">
        <f t="shared" si="16"/>
        <v>-0.50881623089428885</v>
      </c>
      <c r="N218" s="77">
        <f>'CAPE calculation (2)'!Q416</f>
        <v>-0.24854594106566008</v>
      </c>
      <c r="P218" s="77">
        <f>'q calc'!U217</f>
        <v>-0.6983857659174737</v>
      </c>
    </row>
    <row r="219" spans="1:16" ht="14.4" x14ac:dyDescent="0.3">
      <c r="A219" s="6"/>
      <c r="B219" s="6" t="s">
        <v>506</v>
      </c>
      <c r="C219">
        <f>'q calc'!I218</f>
        <v>364359.24999999994</v>
      </c>
      <c r="D219">
        <f>'B 103'!AU35</f>
        <v>324571</v>
      </c>
      <c r="E219">
        <f>'q calc'!F218</f>
        <v>139874.21871430901</v>
      </c>
      <c r="F219">
        <f>'B 103'!AS35</f>
        <v>156907</v>
      </c>
      <c r="G219">
        <f t="shared" si="12"/>
        <v>0.48342889537266115</v>
      </c>
      <c r="H219">
        <f>'B 103'!AV35/100</f>
        <v>0.49016043629945594</v>
      </c>
      <c r="I219">
        <f t="shared" si="15"/>
        <v>0.38389095024844033</v>
      </c>
      <c r="J219">
        <f t="shared" si="17"/>
        <v>0.49016043629945594</v>
      </c>
      <c r="K219">
        <f t="shared" si="14"/>
        <v>-0.71302252044873138</v>
      </c>
      <c r="L219">
        <f t="shared" si="16"/>
        <v>-0.51580838049263567</v>
      </c>
      <c r="N219" s="77">
        <f>'CAPE calculation (2)'!Q417</f>
        <v>-0.24936942475448065</v>
      </c>
      <c r="P219" s="77">
        <f>'q calc'!U218</f>
        <v>-0.69391361911088989</v>
      </c>
    </row>
    <row r="220" spans="1:16" ht="14.4" x14ac:dyDescent="0.3">
      <c r="A220" s="6"/>
      <c r="B220" s="6" t="s">
        <v>509</v>
      </c>
      <c r="C220">
        <f>'q calc'!I219</f>
        <v>368633.99999999994</v>
      </c>
      <c r="D220">
        <f>'B 103'!AU36</f>
        <v>337706</v>
      </c>
      <c r="E220">
        <f>'q calc'!F219</f>
        <v>146986.46712351116</v>
      </c>
      <c r="F220">
        <f>'B 103'!AS36</f>
        <v>146628</v>
      </c>
      <c r="G220">
        <f t="shared" si="12"/>
        <v>0.43418831764907939</v>
      </c>
      <c r="H220">
        <f>'B 103'!AV36/100</f>
        <v>0.44078337799684614</v>
      </c>
      <c r="I220">
        <f t="shared" si="15"/>
        <v>0.39873280034807201</v>
      </c>
      <c r="J220">
        <f t="shared" si="17"/>
        <v>0.44078337799684614</v>
      </c>
      <c r="K220">
        <f t="shared" si="14"/>
        <v>-0.81920173057301249</v>
      </c>
      <c r="L220">
        <f t="shared" si="16"/>
        <v>-0.62198759061691677</v>
      </c>
      <c r="N220" s="77">
        <f>'CAPE calculation (2)'!Q418</f>
        <v>-0.21030081758572283</v>
      </c>
      <c r="P220" s="77">
        <f>'q calc'!U219</f>
        <v>-0.65598062839415272</v>
      </c>
    </row>
    <row r="221" spans="1:16" ht="14.4" x14ac:dyDescent="0.3">
      <c r="A221" s="5">
        <f>A217+1</f>
        <v>1953</v>
      </c>
      <c r="B221" s="6" t="s">
        <v>508</v>
      </c>
      <c r="D221">
        <f>'B 103'!AU37</f>
        <v>345574</v>
      </c>
      <c r="F221">
        <f>'B 103'!AS37</f>
        <v>143052</v>
      </c>
      <c r="G221">
        <f t="shared" si="12"/>
        <v>0.41395475354048628</v>
      </c>
      <c r="H221">
        <f>'B 103'!AV37/100</f>
        <v>0.42059627477582046</v>
      </c>
      <c r="J221">
        <f t="shared" si="17"/>
        <v>0.42059627477582046</v>
      </c>
      <c r="K221">
        <f t="shared" si="14"/>
        <v>-0.86608187268138515</v>
      </c>
      <c r="L221">
        <f t="shared" si="16"/>
        <v>-0.66886773272528943</v>
      </c>
      <c r="N221" s="77">
        <f>'CAPE calculation (2)'!Q419</f>
        <v>-0.21934563543527164</v>
      </c>
      <c r="P221" s="77">
        <f>'q calc'!U220</f>
        <v>-0.70243006875842506</v>
      </c>
    </row>
    <row r="222" spans="1:16" ht="14.4" x14ac:dyDescent="0.3">
      <c r="A222" s="5"/>
      <c r="B222" s="6" t="s">
        <v>507</v>
      </c>
      <c r="D222">
        <f>'B 103'!AU38</f>
        <v>360807</v>
      </c>
      <c r="F222">
        <f>'B 103'!AS38</f>
        <v>133816</v>
      </c>
      <c r="G222">
        <f t="shared" si="12"/>
        <v>0.37087972240006428</v>
      </c>
      <c r="H222">
        <f>'B 103'!AV38/100</f>
        <v>0.37729267646022074</v>
      </c>
      <c r="J222">
        <f t="shared" si="17"/>
        <v>0.37729267646022074</v>
      </c>
      <c r="K222">
        <f t="shared" si="14"/>
        <v>-0.97473406258928164</v>
      </c>
      <c r="L222">
        <f t="shared" si="16"/>
        <v>-0.77751992263318592</v>
      </c>
      <c r="N222" s="77">
        <f>'CAPE calculation (2)'!Q420</f>
        <v>-0.31987045123654578</v>
      </c>
      <c r="P222" s="77">
        <f>'q calc'!U221</f>
        <v>-0.81151267444699071</v>
      </c>
    </row>
    <row r="223" spans="1:16" ht="14.4" x14ac:dyDescent="0.3">
      <c r="A223" s="5"/>
      <c r="B223" s="6" t="s">
        <v>506</v>
      </c>
      <c r="D223">
        <f>'B 103'!AU39</f>
        <v>371120</v>
      </c>
      <c r="F223">
        <f>'B 103'!AS39</f>
        <v>129274</v>
      </c>
      <c r="G223">
        <f t="shared" si="12"/>
        <v>0.34833477042466049</v>
      </c>
      <c r="H223">
        <f>'B 103'!AV39/100</f>
        <v>0.35473950281100991</v>
      </c>
      <c r="J223">
        <f t="shared" si="17"/>
        <v>0.35473950281100991</v>
      </c>
      <c r="K223">
        <f t="shared" si="14"/>
        <v>-1.0363715537645393</v>
      </c>
      <c r="L223">
        <f t="shared" si="16"/>
        <v>-0.83915741380844355</v>
      </c>
      <c r="N223" s="77">
        <f>'CAPE calculation (2)'!Q421</f>
        <v>-0.36311148356839951</v>
      </c>
      <c r="P223" s="77">
        <f>'q calc'!U222</f>
        <v>-0.87310479829913556</v>
      </c>
    </row>
    <row r="224" spans="1:16" ht="14.4" x14ac:dyDescent="0.3">
      <c r="A224" s="5"/>
      <c r="B224" s="6" t="s">
        <v>509</v>
      </c>
      <c r="D224">
        <f>'B 103'!AU40</f>
        <v>355862</v>
      </c>
      <c r="F224">
        <f>'B 103'!AS40</f>
        <v>144082</v>
      </c>
      <c r="G224">
        <f t="shared" si="12"/>
        <v>0.40488166761272626</v>
      </c>
      <c r="H224">
        <f>'B 103'!AV40/100</f>
        <v>0.41172096528337648</v>
      </c>
      <c r="J224">
        <f t="shared" si="17"/>
        <v>0.41172096528337648</v>
      </c>
      <c r="K224">
        <f t="shared" si="14"/>
        <v>-0.88740942781235088</v>
      </c>
      <c r="L224">
        <f t="shared" si="16"/>
        <v>-0.69019528785625517</v>
      </c>
      <c r="N224" s="77">
        <f>'CAPE calculation (2)'!Q422</f>
        <v>-0.30888262477149153</v>
      </c>
      <c r="P224" s="77">
        <f>'q calc'!U223</f>
        <v>-0.72183988198258175</v>
      </c>
    </row>
    <row r="225" spans="1:16" ht="14.4" x14ac:dyDescent="0.3">
      <c r="A225" s="5">
        <f>A221+1</f>
        <v>1954</v>
      </c>
      <c r="B225" s="6" t="s">
        <v>508</v>
      </c>
      <c r="D225">
        <f>'B 103'!AU41</f>
        <v>348101</v>
      </c>
      <c r="F225">
        <f>'B 103'!AS41</f>
        <v>156255</v>
      </c>
      <c r="G225">
        <f t="shared" si="12"/>
        <v>0.44887834277982541</v>
      </c>
      <c r="H225">
        <f>'B 103'!AV41/100</f>
        <v>0.45602841588162701</v>
      </c>
      <c r="J225">
        <f t="shared" si="17"/>
        <v>0.45602841588162701</v>
      </c>
      <c r="K225">
        <f t="shared" si="14"/>
        <v>-0.78520015587939918</v>
      </c>
      <c r="L225">
        <f t="shared" si="16"/>
        <v>-0.58798601592330346</v>
      </c>
      <c r="N225" s="77">
        <f>'CAPE calculation (2)'!Q423</f>
        <v>-0.25190090133115062</v>
      </c>
      <c r="P225" s="77">
        <f>'q calc'!U224</f>
        <v>-0.61757777605161657</v>
      </c>
    </row>
    <row r="226" spans="1:16" ht="14.4" x14ac:dyDescent="0.3">
      <c r="A226" s="5"/>
      <c r="B226" s="6" t="s">
        <v>507</v>
      </c>
      <c r="D226">
        <f>'B 103'!AU42</f>
        <v>336348</v>
      </c>
      <c r="F226">
        <f>'B 103'!AS42</f>
        <v>172550</v>
      </c>
      <c r="G226">
        <f t="shared" si="12"/>
        <v>0.5130103345344702</v>
      </c>
      <c r="H226">
        <f>'B 103'!AV42/100</f>
        <v>0.52061812775497429</v>
      </c>
      <c r="J226">
        <f t="shared" si="17"/>
        <v>0.52061812775497429</v>
      </c>
      <c r="K226">
        <f t="shared" si="14"/>
        <v>-0.6527384661385961</v>
      </c>
      <c r="L226">
        <f t="shared" si="16"/>
        <v>-0.45552432618250038</v>
      </c>
      <c r="N226" s="77">
        <f>'CAPE calculation (2)'!Q424</f>
        <v>-0.17613387585773088</v>
      </c>
      <c r="P226" s="77">
        <f>'q calc'!U225</f>
        <v>-0.48294734028142622</v>
      </c>
    </row>
    <row r="227" spans="1:16" ht="14.4" x14ac:dyDescent="0.3">
      <c r="A227" s="5"/>
      <c r="B227" s="6" t="s">
        <v>506</v>
      </c>
      <c r="D227">
        <f>'B 103'!AU43</f>
        <v>318456</v>
      </c>
      <c r="F227">
        <f>'B 103'!AS43</f>
        <v>191985</v>
      </c>
      <c r="G227">
        <f t="shared" si="12"/>
        <v>0.60286193383073328</v>
      </c>
      <c r="H227">
        <f>'B 103'!AV43/100</f>
        <v>0.6111228890782836</v>
      </c>
      <c r="J227">
        <f t="shared" si="17"/>
        <v>0.6111228890782836</v>
      </c>
      <c r="K227">
        <f t="shared" si="14"/>
        <v>-0.49245721224632538</v>
      </c>
      <c r="L227">
        <f t="shared" si="16"/>
        <v>-0.29524307229022972</v>
      </c>
      <c r="N227" s="77">
        <f>'CAPE calculation (2)'!Q425</f>
        <v>-0.10019632997055394</v>
      </c>
      <c r="P227" s="77">
        <f>'q calc'!U226</f>
        <v>-0.31944887469313094</v>
      </c>
    </row>
    <row r="228" spans="1:16" ht="14.4" x14ac:dyDescent="0.3">
      <c r="A228" s="5"/>
      <c r="B228" s="6" t="s">
        <v>509</v>
      </c>
      <c r="D228">
        <f>'B 103'!AU44</f>
        <v>316573</v>
      </c>
      <c r="F228">
        <f>'B 103'!AS44</f>
        <v>194840</v>
      </c>
      <c r="G228">
        <f t="shared" si="12"/>
        <v>0.61546625896712603</v>
      </c>
      <c r="H228">
        <f>'B 103'!AV44/100</f>
        <v>0.62373828823463451</v>
      </c>
      <c r="J228">
        <f t="shared" si="17"/>
        <v>0.62373828823463451</v>
      </c>
      <c r="K228">
        <f t="shared" si="14"/>
        <v>-0.47202440847002647</v>
      </c>
      <c r="L228">
        <f t="shared" si="16"/>
        <v>-0.27481026851393076</v>
      </c>
      <c r="N228" s="77">
        <f>'CAPE calculation (2)'!Q426</f>
        <v>-1.6669342627344541E-3</v>
      </c>
      <c r="P228" s="77">
        <f>'q calc'!U227</f>
        <v>-0.29783636716702633</v>
      </c>
    </row>
    <row r="229" spans="1:16" ht="14.4" x14ac:dyDescent="0.3">
      <c r="A229" s="5">
        <f>A225+1</f>
        <v>1955</v>
      </c>
      <c r="B229" s="6" t="s">
        <v>508</v>
      </c>
      <c r="D229">
        <f>'B 103'!AU45</f>
        <v>315177</v>
      </c>
      <c r="F229">
        <f>'B 103'!AS45</f>
        <v>202122</v>
      </c>
      <c r="G229">
        <f t="shared" si="12"/>
        <v>0.64129679513416271</v>
      </c>
      <c r="H229">
        <f>'B 103'!AV45/100</f>
        <v>0.64985042077970012</v>
      </c>
      <c r="J229">
        <f t="shared" si="17"/>
        <v>0.64985042077970012</v>
      </c>
      <c r="K229">
        <f t="shared" si="14"/>
        <v>-0.43101306445194071</v>
      </c>
      <c r="L229">
        <f t="shared" si="16"/>
        <v>-0.23379892449584502</v>
      </c>
      <c r="N229" s="77">
        <f>'CAPE calculation (2)'!Q427</f>
        <v>2.9292470518364144E-2</v>
      </c>
      <c r="P229" s="77">
        <f>'q calc'!U228</f>
        <v>-0.25487377224223423</v>
      </c>
    </row>
    <row r="230" spans="1:16" ht="14.4" x14ac:dyDescent="0.3">
      <c r="A230" s="5"/>
      <c r="B230" s="6" t="s">
        <v>507</v>
      </c>
      <c r="D230">
        <f>'B 103'!AU46</f>
        <v>299970</v>
      </c>
      <c r="F230">
        <f>'B 103'!AS46</f>
        <v>225533</v>
      </c>
      <c r="G230">
        <f t="shared" si="12"/>
        <v>0.75185185185185188</v>
      </c>
      <c r="H230">
        <f>'B 103'!AV46/100</f>
        <v>0.76111954352355293</v>
      </c>
      <c r="J230">
        <f t="shared" si="17"/>
        <v>0.76111954352355293</v>
      </c>
      <c r="K230">
        <f t="shared" si="14"/>
        <v>-0.27296484604141769</v>
      </c>
      <c r="L230">
        <f t="shared" si="16"/>
        <v>-7.5750706085322E-2</v>
      </c>
      <c r="N230" s="77">
        <f>'CAPE calculation (2)'!Q428</f>
        <v>0.1033108950355226</v>
      </c>
      <c r="P230" s="77">
        <f>'q calc'!U229</f>
        <v>-9.3407047789450165E-2</v>
      </c>
    </row>
    <row r="231" spans="1:16" ht="14.4" x14ac:dyDescent="0.3">
      <c r="A231" s="5"/>
      <c r="B231" s="6" t="s">
        <v>506</v>
      </c>
      <c r="D231">
        <f>'B 103'!AU47</f>
        <v>295570</v>
      </c>
      <c r="F231">
        <f>'B 103'!AS47</f>
        <v>240995</v>
      </c>
      <c r="G231">
        <f t="shared" si="12"/>
        <v>0.81535676827824199</v>
      </c>
      <c r="H231">
        <f>'B 103'!AV47/100</f>
        <v>0.8249918452322782</v>
      </c>
      <c r="J231">
        <f t="shared" si="17"/>
        <v>0.8249918452322782</v>
      </c>
      <c r="K231">
        <f t="shared" si="14"/>
        <v>-0.19238177726324424</v>
      </c>
      <c r="L231">
        <f t="shared" si="16"/>
        <v>4.8323626928514496E-3</v>
      </c>
      <c r="N231" s="77">
        <f>'CAPE calculation (2)'!Q429</f>
        <v>0.19193190323200859</v>
      </c>
      <c r="P231" s="77">
        <f>'q calc'!U230</f>
        <v>-1.0759711803263822E-2</v>
      </c>
    </row>
    <row r="232" spans="1:16" ht="14.4" x14ac:dyDescent="0.3">
      <c r="A232" s="5"/>
      <c r="B232" s="6" t="s">
        <v>509</v>
      </c>
      <c r="D232">
        <f>'B 103'!AU48</f>
        <v>303202</v>
      </c>
      <c r="F232">
        <f>'B 103'!AS48</f>
        <v>244222</v>
      </c>
      <c r="G232">
        <f t="shared" si="12"/>
        <v>0.80547621717534845</v>
      </c>
      <c r="H232">
        <f>'B 103'!AV48/100</f>
        <v>0.81494261696468473</v>
      </c>
      <c r="J232">
        <f t="shared" si="17"/>
        <v>0.81494261696468473</v>
      </c>
      <c r="K232">
        <f t="shared" si="14"/>
        <v>-0.20463757685236711</v>
      </c>
      <c r="L232">
        <f t="shared" si="16"/>
        <v>-7.4234368962714237E-3</v>
      </c>
      <c r="N232" s="77">
        <f>'CAPE calculation (2)'!Q430</f>
        <v>0.20585207225970548</v>
      </c>
      <c r="P232" s="77">
        <f>'q calc'!U231</f>
        <v>-2.2927449848790832E-2</v>
      </c>
    </row>
    <row r="233" spans="1:16" ht="14.4" x14ac:dyDescent="0.3">
      <c r="A233" s="5">
        <f>A229+1</f>
        <v>1956</v>
      </c>
      <c r="B233" s="6" t="s">
        <v>508</v>
      </c>
      <c r="D233">
        <f>'B 103'!AU49</f>
        <v>302163</v>
      </c>
      <c r="F233">
        <f>'B 103'!AS49</f>
        <v>262345</v>
      </c>
      <c r="G233">
        <f t="shared" si="12"/>
        <v>0.86822344231424764</v>
      </c>
      <c r="H233">
        <f>'B 103'!AV49/100</f>
        <v>0.87799822940882621</v>
      </c>
      <c r="J233">
        <f t="shared" si="17"/>
        <v>0.87799822940882621</v>
      </c>
      <c r="K233">
        <f t="shared" si="14"/>
        <v>-0.13011070196770272</v>
      </c>
      <c r="L233">
        <f t="shared" si="16"/>
        <v>6.7103437988392967E-2</v>
      </c>
      <c r="N233" s="77">
        <f>'CAPE calculation (2)'!Q431</f>
        <v>0.23786641692060417</v>
      </c>
      <c r="P233" s="77">
        <f>'q calc'!U232</f>
        <v>5.3773149750684632E-2</v>
      </c>
    </row>
    <row r="234" spans="1:16" ht="14.4" x14ac:dyDescent="0.3">
      <c r="A234" s="5"/>
      <c r="B234" s="6" t="s">
        <v>507</v>
      </c>
      <c r="D234">
        <f>'B 103'!AU50</f>
        <v>317850</v>
      </c>
      <c r="F234">
        <f>'B 103'!AS50</f>
        <v>252704</v>
      </c>
      <c r="G234">
        <f t="shared" si="12"/>
        <v>0.79504168633002992</v>
      </c>
      <c r="H234">
        <f>'B 103'!AV50/100</f>
        <v>0.80457515157546577</v>
      </c>
      <c r="J234">
        <f t="shared" si="17"/>
        <v>0.80457515157546577</v>
      </c>
      <c r="K234">
        <f t="shared" si="14"/>
        <v>-0.21744090289702153</v>
      </c>
      <c r="L234">
        <f t="shared" si="16"/>
        <v>-2.0226762940925846E-2</v>
      </c>
      <c r="N234" s="77">
        <f>'CAPE calculation (2)'!Q432</f>
        <v>0.18224580944651469</v>
      </c>
      <c r="P234" s="77">
        <f>'q calc'!U233</f>
        <v>-3.4403343430344652E-2</v>
      </c>
    </row>
    <row r="235" spans="1:16" ht="14.4" x14ac:dyDescent="0.3">
      <c r="A235" s="5"/>
      <c r="B235" s="6" t="s">
        <v>506</v>
      </c>
      <c r="D235">
        <f>'B 103'!AU51</f>
        <v>337364</v>
      </c>
      <c r="F235">
        <f>'B 103'!AS51</f>
        <v>246833</v>
      </c>
      <c r="G235">
        <f t="shared" si="12"/>
        <v>0.73165186564067297</v>
      </c>
      <c r="H235">
        <f>'B 103'!AV51/100</f>
        <v>0.74083375374729821</v>
      </c>
      <c r="J235">
        <f t="shared" si="17"/>
        <v>0.74083375374729821</v>
      </c>
      <c r="K235">
        <f t="shared" si="14"/>
        <v>-0.29997903277443155</v>
      </c>
      <c r="L235">
        <f t="shared" si="16"/>
        <v>-0.10276489281833587</v>
      </c>
      <c r="N235" s="77">
        <f>'CAPE calculation (2)'!Q433</f>
        <v>0.17080135706754129</v>
      </c>
      <c r="P235" s="77">
        <f>'q calc'!U234</f>
        <v>-0.11825583703066075</v>
      </c>
    </row>
    <row r="236" spans="1:16" ht="14.4" x14ac:dyDescent="0.3">
      <c r="A236" s="5"/>
      <c r="B236" s="6" t="s">
        <v>509</v>
      </c>
      <c r="D236">
        <f>'B 103'!AU52</f>
        <v>325092</v>
      </c>
      <c r="F236">
        <f>'B 103'!AS52</f>
        <v>268373</v>
      </c>
      <c r="G236">
        <f t="shared" si="12"/>
        <v>0.8255293886038414</v>
      </c>
      <c r="H236">
        <f>'B 103'!AV52/100</f>
        <v>0.83521218715082379</v>
      </c>
      <c r="J236">
        <f t="shared" si="17"/>
        <v>0.83521218715082379</v>
      </c>
      <c r="K236">
        <f t="shared" si="14"/>
        <v>-0.18006947006508001</v>
      </c>
      <c r="L236">
        <f t="shared" si="16"/>
        <v>1.7144669891015679E-2</v>
      </c>
      <c r="N236" s="77">
        <f>'CAPE calculation (2)'!Q434</f>
        <v>0.13954319951595773</v>
      </c>
      <c r="P236" s="77">
        <f>'q calc'!U235</f>
        <v>5.356901471808187E-3</v>
      </c>
    </row>
    <row r="237" spans="1:16" ht="14.4" x14ac:dyDescent="0.3">
      <c r="A237" s="5">
        <f>A233+1</f>
        <v>1957</v>
      </c>
      <c r="B237" s="6" t="s">
        <v>508</v>
      </c>
      <c r="D237">
        <f>'B 103'!AU53</f>
        <v>349608</v>
      </c>
      <c r="F237">
        <f>'B 103'!AS53</f>
        <v>254023</v>
      </c>
      <c r="G237">
        <f t="shared" si="12"/>
        <v>0.72659378503924399</v>
      </c>
      <c r="H237">
        <f>'B 103'!AV53/100</f>
        <v>0.7356944795052498</v>
      </c>
      <c r="J237">
        <f t="shared" si="17"/>
        <v>0.7356944795052498</v>
      </c>
      <c r="K237">
        <f t="shared" si="14"/>
        <v>-0.30694035580287232</v>
      </c>
      <c r="L237">
        <f t="shared" si="16"/>
        <v>-0.10972621584677664</v>
      </c>
      <c r="N237" s="77">
        <f>'CAPE calculation (2)'!Q435</f>
        <v>6.4717962941740481E-2</v>
      </c>
      <c r="P237" s="77">
        <f>'q calc'!U236</f>
        <v>-0.1236339271916248</v>
      </c>
    </row>
    <row r="238" spans="1:16" ht="14.4" x14ac:dyDescent="0.3">
      <c r="A238" s="5"/>
      <c r="B238" s="6" t="s">
        <v>507</v>
      </c>
      <c r="D238">
        <f>'B 103'!AU54</f>
        <v>338542</v>
      </c>
      <c r="F238">
        <f>'B 103'!AS54</f>
        <v>273076</v>
      </c>
      <c r="G238">
        <f t="shared" si="12"/>
        <v>0.80662369809358958</v>
      </c>
      <c r="H238">
        <f>'B 103'!AV54/100</f>
        <v>0.81615793580551843</v>
      </c>
      <c r="J238">
        <f t="shared" si="17"/>
        <v>0.81615793580551843</v>
      </c>
      <c r="K238">
        <f t="shared" si="14"/>
        <v>-0.20314739396490633</v>
      </c>
      <c r="L238">
        <f t="shared" si="16"/>
        <v>-5.9332540088106456E-3</v>
      </c>
      <c r="N238" s="77">
        <f>'CAPE calculation (2)'!Q436</f>
        <v>0.11759235139787672</v>
      </c>
      <c r="P238" s="77">
        <f>'q calc'!U237</f>
        <v>-1.6504316837168576E-2</v>
      </c>
    </row>
    <row r="239" spans="1:16" ht="14.4" x14ac:dyDescent="0.3">
      <c r="A239" s="5"/>
      <c r="B239" s="6" t="s">
        <v>506</v>
      </c>
      <c r="D239">
        <f>'B 103'!AU55</f>
        <v>372584</v>
      </c>
      <c r="F239">
        <f>'B 103'!AS55</f>
        <v>245392</v>
      </c>
      <c r="G239">
        <f t="shared" si="12"/>
        <v>0.65862194833916643</v>
      </c>
      <c r="H239">
        <f>'B 103'!AV55/100</f>
        <v>0.66730680780093266</v>
      </c>
      <c r="J239">
        <f t="shared" si="17"/>
        <v>0.66730680780093266</v>
      </c>
      <c r="K239">
        <f t="shared" si="14"/>
        <v>-0.40450535711512636</v>
      </c>
      <c r="L239">
        <f t="shared" si="16"/>
        <v>-0.20729121715903068</v>
      </c>
      <c r="N239" s="77">
        <f>'CAPE calculation (2)'!Q437</f>
        <v>1.9547889915183969E-2</v>
      </c>
      <c r="P239" s="77">
        <f>'q calc'!U238</f>
        <v>-0.22176358502787846</v>
      </c>
    </row>
    <row r="240" spans="1:16" ht="14.4" x14ac:dyDescent="0.3">
      <c r="A240" s="5"/>
      <c r="B240" s="6" t="s">
        <v>509</v>
      </c>
      <c r="D240">
        <f>'B 103'!AU56</f>
        <v>373258</v>
      </c>
      <c r="F240">
        <f>'B 103'!AS56</f>
        <v>245747</v>
      </c>
      <c r="G240">
        <f t="shared" si="12"/>
        <v>0.6583837452914606</v>
      </c>
      <c r="H240">
        <f>'B 103'!AV56/100</f>
        <v>0.66737230441068751</v>
      </c>
      <c r="J240">
        <f t="shared" si="17"/>
        <v>0.66737230441068751</v>
      </c>
      <c r="K240">
        <f t="shared" si="14"/>
        <v>-0.40440721126237694</v>
      </c>
      <c r="L240">
        <f t="shared" si="16"/>
        <v>-0.20719307130628126</v>
      </c>
      <c r="N240" s="77">
        <f>'CAPE calculation (2)'!Q438</f>
        <v>-8.3332461846735928E-2</v>
      </c>
      <c r="P240" s="77">
        <f>'q calc'!U239</f>
        <v>-0.2206071549023832</v>
      </c>
    </row>
    <row r="241" spans="1:16" ht="14.4" x14ac:dyDescent="0.3">
      <c r="A241" s="5">
        <f>A237+1</f>
        <v>1958</v>
      </c>
      <c r="B241" s="6" t="s">
        <v>508</v>
      </c>
      <c r="D241">
        <f>'B 103'!AU57</f>
        <v>361610</v>
      </c>
      <c r="F241">
        <f>'B 103'!AS57</f>
        <v>261319</v>
      </c>
      <c r="G241">
        <f t="shared" si="12"/>
        <v>0.72265424075661622</v>
      </c>
      <c r="H241">
        <f>'B 103'!AV57/100</f>
        <v>0.73211968154366769</v>
      </c>
      <c r="J241">
        <f t="shared" si="17"/>
        <v>0.73211968154366769</v>
      </c>
      <c r="K241">
        <f t="shared" si="14"/>
        <v>-0.31181127900879663</v>
      </c>
      <c r="L241">
        <f t="shared" si="16"/>
        <v>-0.11459713905270094</v>
      </c>
      <c r="N241" s="77">
        <f>'CAPE calculation (2)'!Q439</f>
        <v>-6.6126782328123745E-2</v>
      </c>
      <c r="P241" s="77">
        <f>'q calc'!U240</f>
        <v>-0.12456264876607159</v>
      </c>
    </row>
    <row r="242" spans="1:16" ht="14.4" x14ac:dyDescent="0.3">
      <c r="A242" s="5"/>
      <c r="B242" s="6" t="s">
        <v>507</v>
      </c>
      <c r="D242">
        <f>'B 103'!AU58</f>
        <v>348921</v>
      </c>
      <c r="F242">
        <f>'B 103'!AS58</f>
        <v>278565</v>
      </c>
      <c r="G242">
        <f t="shared" si="12"/>
        <v>0.79836123363168165</v>
      </c>
      <c r="H242">
        <f>'B 103'!AV58/100</f>
        <v>0.80838546662279842</v>
      </c>
      <c r="J242">
        <f t="shared" si="17"/>
        <v>0.80838546662279842</v>
      </c>
      <c r="K242">
        <f t="shared" si="14"/>
        <v>-0.21271627156727196</v>
      </c>
      <c r="L242">
        <f t="shared" si="16"/>
        <v>-1.5502131611176279E-2</v>
      </c>
      <c r="N242" s="77">
        <f>'CAPE calculation (2)'!Q440</f>
        <v>-2.0101621621571475E-2</v>
      </c>
      <c r="P242" s="77">
        <f>'q calc'!U241</f>
        <v>-2.2122279827511554E-2</v>
      </c>
    </row>
    <row r="243" spans="1:16" ht="14.4" x14ac:dyDescent="0.3">
      <c r="A243" s="5"/>
      <c r="B243" s="6" t="s">
        <v>506</v>
      </c>
      <c r="D243">
        <f>'B 103'!AU59</f>
        <v>322070</v>
      </c>
      <c r="F243">
        <f>'B 103'!AS59</f>
        <v>310541</v>
      </c>
      <c r="G243">
        <f t="shared" si="12"/>
        <v>0.96420343403607911</v>
      </c>
      <c r="H243">
        <f>'B 103'!AV59/100</f>
        <v>0.97528616214041552</v>
      </c>
      <c r="J243">
        <f t="shared" si="17"/>
        <v>0.97528616214041552</v>
      </c>
      <c r="K243">
        <f t="shared" si="14"/>
        <v>-2.5024351415685524E-2</v>
      </c>
      <c r="L243">
        <f t="shared" si="16"/>
        <v>0.17218978854041017</v>
      </c>
      <c r="N243" s="77">
        <f>'CAPE calculation (2)'!Q441</f>
        <v>5.8756779313426932E-2</v>
      </c>
      <c r="P243" s="77">
        <f>'q calc'!U242</f>
        <v>0.1719680021451272</v>
      </c>
    </row>
    <row r="244" spans="1:16" ht="14.4" x14ac:dyDescent="0.3">
      <c r="A244" s="5"/>
      <c r="B244" s="6" t="s">
        <v>509</v>
      </c>
      <c r="D244">
        <f>'B 103'!AU60</f>
        <v>311542</v>
      </c>
      <c r="F244">
        <f>'B 103'!AS60</f>
        <v>324670</v>
      </c>
      <c r="G244">
        <f t="shared" si="12"/>
        <v>1.0421387806459481</v>
      </c>
      <c r="H244">
        <f>'B 103'!AV60/100</f>
        <v>1.0536109681263459</v>
      </c>
      <c r="J244">
        <f t="shared" si="17"/>
        <v>1.0536109681263459</v>
      </c>
      <c r="K244">
        <f t="shared" si="14"/>
        <v>5.2223281535446413E-2</v>
      </c>
      <c r="L244">
        <f t="shared" si="16"/>
        <v>0.24943742149154211</v>
      </c>
      <c r="N244" s="77">
        <f>'CAPE calculation (2)'!Q442</f>
        <v>0.13711799733062646</v>
      </c>
      <c r="P244" s="77">
        <f>'q calc'!U243</f>
        <v>0.25287285935967085</v>
      </c>
    </row>
    <row r="245" spans="1:16" ht="14.4" x14ac:dyDescent="0.3">
      <c r="A245" s="5">
        <f>A241+1</f>
        <v>1959</v>
      </c>
      <c r="B245" s="6" t="s">
        <v>508</v>
      </c>
      <c r="D245">
        <f>'B 103'!AU61</f>
        <v>310865</v>
      </c>
      <c r="F245">
        <f>'B 103'!AS61</f>
        <v>332012</v>
      </c>
      <c r="G245">
        <f t="shared" si="12"/>
        <v>1.0680263136731378</v>
      </c>
      <c r="H245">
        <f>'B 103'!AV61/100</f>
        <v>1.0798472728139041</v>
      </c>
      <c r="J245">
        <f t="shared" si="17"/>
        <v>1.0798472728139041</v>
      </c>
      <c r="K245">
        <f t="shared" si="14"/>
        <v>7.6819617075017332E-2</v>
      </c>
      <c r="L245">
        <f t="shared" si="16"/>
        <v>0.27403375703111299</v>
      </c>
      <c r="N245" s="77">
        <f>'CAPE calculation (2)'!Q443</f>
        <v>0.17673138547069911</v>
      </c>
      <c r="P245" s="77">
        <f>'q calc'!U244</f>
        <v>0.27893780120912171</v>
      </c>
    </row>
    <row r="246" spans="1:16" ht="14.4" x14ac:dyDescent="0.3">
      <c r="A246" s="5"/>
      <c r="B246" s="6" t="s">
        <v>507</v>
      </c>
      <c r="D246">
        <f>'B 103'!AU62</f>
        <v>303853</v>
      </c>
      <c r="F246">
        <f>'B 103'!AS62</f>
        <v>346451</v>
      </c>
      <c r="G246">
        <f t="shared" si="12"/>
        <v>1.1401927905928195</v>
      </c>
      <c r="H246">
        <f>'B 103'!AV62/100</f>
        <v>1.1526898714054719</v>
      </c>
      <c r="J246">
        <f t="shared" si="17"/>
        <v>1.1526898714054719</v>
      </c>
      <c r="K246">
        <f t="shared" si="14"/>
        <v>0.142098229742703</v>
      </c>
      <c r="L246">
        <f t="shared" si="16"/>
        <v>0.33931236969879869</v>
      </c>
      <c r="N246" s="77">
        <f>'CAPE calculation (2)'!Q444</f>
        <v>0.1842867163497055</v>
      </c>
      <c r="P246" s="77">
        <f>'q calc'!U245</f>
        <v>0.3481289098170865</v>
      </c>
    </row>
    <row r="247" spans="1:16" ht="14.4" x14ac:dyDescent="0.3">
      <c r="A247" s="5"/>
      <c r="B247" s="6" t="s">
        <v>506</v>
      </c>
      <c r="D247">
        <f>'B 103'!AU63</f>
        <v>317211</v>
      </c>
      <c r="F247">
        <f>'B 103'!AS63</f>
        <v>339875</v>
      </c>
      <c r="G247">
        <f t="shared" si="12"/>
        <v>1.0714477114601952</v>
      </c>
      <c r="H247">
        <f>'B 103'!AV63/100</f>
        <v>1.0837073390139289</v>
      </c>
      <c r="J247">
        <f t="shared" si="17"/>
        <v>1.0837073390139289</v>
      </c>
      <c r="K247">
        <f t="shared" si="14"/>
        <v>8.0387884106154023E-2</v>
      </c>
      <c r="L247">
        <f t="shared" si="16"/>
        <v>0.27760202406224971</v>
      </c>
      <c r="N247" s="77">
        <f>'CAPE calculation (2)'!Q445</f>
        <v>0.16233614075424407</v>
      </c>
      <c r="P247" s="77">
        <f>'q calc'!U246</f>
        <v>0.28510346598737285</v>
      </c>
    </row>
    <row r="248" spans="1:16" ht="14.4" x14ac:dyDescent="0.3">
      <c r="A248" s="5"/>
      <c r="B248" s="6" t="s">
        <v>509</v>
      </c>
      <c r="D248">
        <f>'B 103'!AU64</f>
        <v>298581</v>
      </c>
      <c r="F248">
        <f>'B 103'!AS64</f>
        <v>362157</v>
      </c>
      <c r="G248">
        <f t="shared" si="12"/>
        <v>1.2129271453977313</v>
      </c>
      <c r="H248">
        <f>'B 103'!AV64/100</f>
        <v>1.2260072105382731</v>
      </c>
      <c r="J248">
        <f t="shared" si="17"/>
        <v>1.2260072105382731</v>
      </c>
      <c r="K248">
        <f t="shared" si="14"/>
        <v>0.20376271884931274</v>
      </c>
      <c r="L248">
        <f t="shared" si="16"/>
        <v>0.40097685880540845</v>
      </c>
      <c r="N248" s="77">
        <f>'CAPE calculation (2)'!Q446</f>
        <v>0.18694466271780819</v>
      </c>
      <c r="P248" s="77">
        <f>'q calc'!U247</f>
        <v>0.41537598146364002</v>
      </c>
    </row>
    <row r="249" spans="1:16" ht="14.4" x14ac:dyDescent="0.3">
      <c r="A249" s="5">
        <f>A245+1</f>
        <v>1960</v>
      </c>
      <c r="B249" s="6" t="s">
        <v>508</v>
      </c>
      <c r="D249">
        <f>'B 103'!AU65</f>
        <v>324128</v>
      </c>
      <c r="F249">
        <f>'B 103'!AS65</f>
        <v>339310</v>
      </c>
      <c r="G249">
        <f t="shared" si="12"/>
        <v>1.0468395201895548</v>
      </c>
      <c r="H249">
        <f>'B 103'!AV65/100</f>
        <v>1.0591186653112441</v>
      </c>
      <c r="J249">
        <f t="shared" si="17"/>
        <v>1.0591186653112441</v>
      </c>
      <c r="K249">
        <f t="shared" si="14"/>
        <v>5.7437114459942026E-2</v>
      </c>
      <c r="L249">
        <f t="shared" si="16"/>
        <v>0.2546512544160377</v>
      </c>
      <c r="N249" s="77">
        <f>'CAPE calculation (2)'!Q447</f>
        <v>0.10943569996048996</v>
      </c>
      <c r="P249" s="77">
        <f>'q calc'!U248</f>
        <v>0.26393842094776498</v>
      </c>
    </row>
    <row r="250" spans="1:16" ht="14.4" x14ac:dyDescent="0.3">
      <c r="A250" s="5"/>
      <c r="B250" s="6" t="s">
        <v>507</v>
      </c>
      <c r="D250">
        <f>'B 103'!AU66</f>
        <v>317783</v>
      </c>
      <c r="F250">
        <f>'B 103'!AS66</f>
        <v>347588</v>
      </c>
      <c r="G250">
        <f t="shared" si="12"/>
        <v>1.0937904167309138</v>
      </c>
      <c r="H250">
        <f>'B 103'!AV66/100</f>
        <v>1.1064546148984302</v>
      </c>
      <c r="J250">
        <f t="shared" si="17"/>
        <v>1.1064546148984302</v>
      </c>
      <c r="K250">
        <f t="shared" si="14"/>
        <v>0.1011608628565757</v>
      </c>
      <c r="L250">
        <f t="shared" si="16"/>
        <v>0.29837500281267137</v>
      </c>
      <c r="N250" s="77">
        <f>'CAPE calculation (2)'!Q448</f>
        <v>0.13587567476295082</v>
      </c>
      <c r="P250" s="77">
        <f>'q calc'!U249</f>
        <v>0.31069294277178328</v>
      </c>
    </row>
    <row r="251" spans="1:16" ht="14.4" x14ac:dyDescent="0.3">
      <c r="A251" s="5"/>
      <c r="B251" s="6" t="s">
        <v>506</v>
      </c>
      <c r="D251">
        <f>'B 103'!AU67</f>
        <v>348503</v>
      </c>
      <c r="F251">
        <f>'B 103'!AS67</f>
        <v>321285</v>
      </c>
      <c r="G251">
        <f t="shared" si="12"/>
        <v>0.92190024189174846</v>
      </c>
      <c r="H251">
        <f>'B 103'!AV67/100</f>
        <v>0.93362866871380901</v>
      </c>
      <c r="J251">
        <f t="shared" si="17"/>
        <v>0.93362866871380901</v>
      </c>
      <c r="K251">
        <f t="shared" si="14"/>
        <v>-6.867649077581181E-2</v>
      </c>
      <c r="L251">
        <f t="shared" si="16"/>
        <v>0.12853764918028387</v>
      </c>
      <c r="N251" s="77">
        <f>'CAPE calculation (2)'!Q449</f>
        <v>8.670302457571788E-2</v>
      </c>
      <c r="P251" s="77">
        <f>'q calc'!U250</f>
        <v>0.13524140425300429</v>
      </c>
    </row>
    <row r="252" spans="1:16" ht="14.4" x14ac:dyDescent="0.3">
      <c r="A252" s="5"/>
      <c r="B252" s="6" t="s">
        <v>509</v>
      </c>
      <c r="D252">
        <f>'B 103'!AU68</f>
        <v>302198</v>
      </c>
      <c r="F252">
        <f>'B 103'!AS68</f>
        <v>365166</v>
      </c>
      <c r="G252">
        <f t="shared" si="12"/>
        <v>1.2083666999781599</v>
      </c>
      <c r="H252">
        <f>'B 103'!AV68/100</f>
        <v>1.221941772643945</v>
      </c>
      <c r="J252">
        <f t="shared" si="17"/>
        <v>1.221941772643945</v>
      </c>
      <c r="K252">
        <f t="shared" si="14"/>
        <v>0.20044121038660215</v>
      </c>
      <c r="L252">
        <f t="shared" si="16"/>
        <v>0.39765535034269783</v>
      </c>
      <c r="N252" s="77">
        <f>'CAPE calculation (2)'!Q450</f>
        <v>0.11227311525728734</v>
      </c>
      <c r="P252" s="77">
        <f>'q calc'!U251</f>
        <v>0.41793268948914664</v>
      </c>
    </row>
    <row r="253" spans="1:16" ht="14.4" x14ac:dyDescent="0.3">
      <c r="A253" s="5">
        <f>A249+1</f>
        <v>1961</v>
      </c>
      <c r="B253" s="6" t="s">
        <v>508</v>
      </c>
      <c r="D253">
        <f>'B 103'!AU69</f>
        <v>262352</v>
      </c>
      <c r="F253">
        <f>'B 103'!AS69</f>
        <v>410353</v>
      </c>
      <c r="G253">
        <f t="shared" si="12"/>
        <v>1.5641313959870708</v>
      </c>
      <c r="H253">
        <f>'B 103'!AV69/100</f>
        <v>1.5799942806975629</v>
      </c>
      <c r="J253">
        <f t="shared" si="17"/>
        <v>1.5799942806975629</v>
      </c>
      <c r="K253">
        <f t="shared" si="14"/>
        <v>0.45742122722065481</v>
      </c>
      <c r="L253">
        <f t="shared" si="16"/>
        <v>0.65463536717675053</v>
      </c>
      <c r="N253" s="77">
        <f>'CAPE calculation (2)'!Q451</f>
        <v>0.23073532052413892</v>
      </c>
      <c r="P253" s="77">
        <f>'q calc'!U252</f>
        <v>0.69086413968518157</v>
      </c>
    </row>
    <row r="254" spans="1:16" ht="14.4" x14ac:dyDescent="0.3">
      <c r="A254" s="5"/>
      <c r="B254" s="6" t="s">
        <v>507</v>
      </c>
      <c r="D254">
        <f>'B 103'!AU70</f>
        <v>269133</v>
      </c>
      <c r="F254">
        <f>'B 103'!AS70</f>
        <v>411555</v>
      </c>
      <c r="G254">
        <f t="shared" si="12"/>
        <v>1.5291881709043484</v>
      </c>
      <c r="H254">
        <f>'B 103'!AV70/100</f>
        <v>1.54495464712936</v>
      </c>
      <c r="J254">
        <f t="shared" si="17"/>
        <v>1.54495464712936</v>
      </c>
      <c r="K254">
        <f t="shared" si="14"/>
        <v>0.43499455531002534</v>
      </c>
      <c r="L254">
        <f t="shared" si="16"/>
        <v>0.632208695266121</v>
      </c>
      <c r="N254" s="77">
        <f>'CAPE calculation (2)'!Q452</f>
        <v>0.25163583836943459</v>
      </c>
      <c r="P254" s="77">
        <f>'q calc'!U253</f>
        <v>0.66774943740931847</v>
      </c>
    </row>
    <row r="255" spans="1:16" ht="14.4" x14ac:dyDescent="0.3">
      <c r="A255" s="5"/>
      <c r="B255" s="6" t="s">
        <v>506</v>
      </c>
      <c r="D255">
        <f>'B 103'!AU71</f>
        <v>263941</v>
      </c>
      <c r="F255">
        <f>'B 103'!AS71</f>
        <v>423621</v>
      </c>
      <c r="G255">
        <f t="shared" si="12"/>
        <v>1.6049836895366767</v>
      </c>
      <c r="H255">
        <f>'B 103'!AV71/100</f>
        <v>1.6212219368098659</v>
      </c>
      <c r="J255">
        <f t="shared" si="17"/>
        <v>1.6212219368098659</v>
      </c>
      <c r="K255">
        <f t="shared" si="14"/>
        <v>0.4831801468980042</v>
      </c>
      <c r="L255">
        <f t="shared" si="16"/>
        <v>0.68039428685409986</v>
      </c>
      <c r="N255" s="77">
        <f>'CAPE calculation (2)'!Q453</f>
        <v>0.26706915354230132</v>
      </c>
      <c r="P255" s="77">
        <f>'q calc'!U254</f>
        <v>0.7204481428051408</v>
      </c>
    </row>
    <row r="256" spans="1:16" ht="14.4" x14ac:dyDescent="0.3">
      <c r="A256" s="5"/>
      <c r="B256" s="6" t="s">
        <v>509</v>
      </c>
      <c r="D256">
        <f>'B 103'!AU72</f>
        <v>253247</v>
      </c>
      <c r="F256">
        <f>'B 103'!AS72</f>
        <v>437674</v>
      </c>
      <c r="G256">
        <f t="shared" ref="G256:G319" si="18">F256/D256</f>
        <v>1.7282494955517735</v>
      </c>
      <c r="H256">
        <f>'B 103'!AV72/100</f>
        <v>1.7448107546219429</v>
      </c>
      <c r="J256">
        <f t="shared" si="17"/>
        <v>1.7448107546219429</v>
      </c>
      <c r="K256">
        <f t="shared" si="14"/>
        <v>0.55664609969987089</v>
      </c>
      <c r="L256">
        <f t="shared" si="16"/>
        <v>0.7538602396559666</v>
      </c>
      <c r="N256" s="77">
        <f>'CAPE calculation (2)'!Q454</f>
        <v>0.32664108707754158</v>
      </c>
      <c r="P256" s="77">
        <f>'q calc'!U255</f>
        <v>0.80108793978641701</v>
      </c>
    </row>
    <row r="257" spans="1:16" ht="14.4" x14ac:dyDescent="0.3">
      <c r="A257" s="5">
        <f>A253+1</f>
        <v>1962</v>
      </c>
      <c r="B257" s="6" t="s">
        <v>508</v>
      </c>
      <c r="D257">
        <f>'B 103'!AU73</f>
        <v>260004</v>
      </c>
      <c r="F257">
        <f>'B 103'!AS73</f>
        <v>427931</v>
      </c>
      <c r="G257">
        <f t="shared" si="18"/>
        <v>1.6458631405670683</v>
      </c>
      <c r="H257">
        <f>'B 103'!AV73/100</f>
        <v>1.6621339638010308</v>
      </c>
      <c r="J257">
        <f t="shared" si="17"/>
        <v>1.6621339638010308</v>
      </c>
      <c r="K257">
        <f t="shared" si="14"/>
        <v>0.50810229715667021</v>
      </c>
      <c r="L257">
        <f t="shared" si="16"/>
        <v>0.70531643711276593</v>
      </c>
      <c r="N257" s="77">
        <f>'CAPE calculation (2)'!Q455</f>
        <v>0.29713814257594739</v>
      </c>
      <c r="P257" s="77">
        <f>'q calc'!U256</f>
        <v>0.75135860875010585</v>
      </c>
    </row>
    <row r="258" spans="1:16" ht="14.4" x14ac:dyDescent="0.3">
      <c r="A258" s="5"/>
      <c r="B258" s="6" t="s">
        <v>507</v>
      </c>
      <c r="D258">
        <f>'B 103'!AU74</f>
        <v>260307</v>
      </c>
      <c r="F258">
        <f>'B 103'!AS74</f>
        <v>326582</v>
      </c>
      <c r="G258">
        <f t="shared" si="18"/>
        <v>1.2546032185073779</v>
      </c>
      <c r="H258">
        <f>'B 103'!AV74/100</f>
        <v>1.2711198259309331</v>
      </c>
      <c r="J258">
        <f t="shared" si="17"/>
        <v>1.2711198259309331</v>
      </c>
      <c r="K258">
        <f t="shared" si="14"/>
        <v>0.23989826465647501</v>
      </c>
      <c r="L258">
        <f t="shared" si="16"/>
        <v>0.43711240461257073</v>
      </c>
      <c r="N258" s="77">
        <f>'CAPE calculation (2)'!Q456</f>
        <v>5.4348140844940662E-2</v>
      </c>
      <c r="P258" s="77">
        <f>'q calc'!U257</f>
        <v>0.48560599995966908</v>
      </c>
    </row>
    <row r="259" spans="1:16" ht="14.4" x14ac:dyDescent="0.3">
      <c r="A259" s="5"/>
      <c r="B259" s="6" t="s">
        <v>506</v>
      </c>
      <c r="D259">
        <f>'B 103'!AU75</f>
        <v>267231</v>
      </c>
      <c r="F259">
        <f>'B 103'!AS75</f>
        <v>345363</v>
      </c>
      <c r="G259">
        <f t="shared" si="18"/>
        <v>1.2923762587424363</v>
      </c>
      <c r="H259">
        <f>'B 103'!AV75/100</f>
        <v>1.3086294737299309</v>
      </c>
      <c r="J259">
        <f t="shared" si="17"/>
        <v>1.3086294737299309</v>
      </c>
      <c r="K259">
        <f t="shared" si="14"/>
        <v>0.26898038630083126</v>
      </c>
      <c r="L259">
        <f t="shared" si="16"/>
        <v>0.46619452625692692</v>
      </c>
      <c r="N259" s="77">
        <f>'CAPE calculation (2)'!Q457</f>
        <v>8.3716006231791873E-2</v>
      </c>
      <c r="P259" s="77">
        <f>'q calc'!U258</f>
        <v>0.51329951935141793</v>
      </c>
    </row>
    <row r="260" spans="1:16" ht="14.4" x14ac:dyDescent="0.3">
      <c r="A260" s="5"/>
      <c r="B260" s="6" t="s">
        <v>509</v>
      </c>
      <c r="D260">
        <f>'B 103'!AU76</f>
        <v>272750</v>
      </c>
      <c r="F260">
        <f>'B 103'!AS76</f>
        <v>424314</v>
      </c>
      <c r="G260">
        <f t="shared" si="18"/>
        <v>1.5556883593033914</v>
      </c>
      <c r="H260">
        <f>'B 103'!AV76/100</f>
        <v>1.5721936143576491</v>
      </c>
      <c r="J260">
        <f t="shared" si="17"/>
        <v>1.5721936143576491</v>
      </c>
      <c r="K260">
        <f t="shared" si="14"/>
        <v>0.45247185077255858</v>
      </c>
      <c r="L260">
        <f t="shared" si="16"/>
        <v>0.64968599072865429</v>
      </c>
      <c r="N260" s="77">
        <f>'CAPE calculation (2)'!Q458</f>
        <v>0.15407952512431944</v>
      </c>
      <c r="P260" s="77">
        <f>'q calc'!U259</f>
        <v>0.69605974919980773</v>
      </c>
    </row>
    <row r="261" spans="1:16" ht="14.4" x14ac:dyDescent="0.3">
      <c r="A261" s="5">
        <f>A257+1</f>
        <v>1963</v>
      </c>
      <c r="B261" s="6" t="s">
        <v>508</v>
      </c>
      <c r="D261">
        <f>'B 103'!AU77</f>
        <v>279018</v>
      </c>
      <c r="F261">
        <f>'B 103'!AS77</f>
        <v>447981</v>
      </c>
      <c r="G261">
        <f t="shared" si="18"/>
        <v>1.6055630819517019</v>
      </c>
      <c r="H261">
        <f>'B 103'!AV77/100</f>
        <v>1.6218682292710789</v>
      </c>
      <c r="J261">
        <f t="shared" si="17"/>
        <v>1.6218682292710789</v>
      </c>
      <c r="K261">
        <f t="shared" si="14"/>
        <v>0.48357871273285397</v>
      </c>
      <c r="L261">
        <f t="shared" si="16"/>
        <v>0.68079285268894962</v>
      </c>
      <c r="N261" s="77">
        <f>'CAPE calculation (2)'!Q459</f>
        <v>0.1910184674913209</v>
      </c>
      <c r="P261" s="77">
        <f>'q calc'!U260</f>
        <v>0.72617685438492119</v>
      </c>
    </row>
    <row r="262" spans="1:16" ht="14.4" x14ac:dyDescent="0.3">
      <c r="A262" s="5"/>
      <c r="B262" s="6" t="s">
        <v>507</v>
      </c>
      <c r="D262">
        <f>'B 103'!AU78</f>
        <v>285669</v>
      </c>
      <c r="F262">
        <f>'B 103'!AS78</f>
        <v>469026</v>
      </c>
      <c r="G262">
        <f t="shared" si="18"/>
        <v>1.6418512334204971</v>
      </c>
      <c r="H262">
        <f>'B 103'!AV78/100</f>
        <v>1.658152127169314</v>
      </c>
      <c r="J262">
        <f t="shared" si="17"/>
        <v>1.658152127169314</v>
      </c>
      <c r="K262">
        <f t="shared" si="14"/>
        <v>0.50570380592338482</v>
      </c>
      <c r="L262">
        <f t="shared" si="16"/>
        <v>0.70291794587948053</v>
      </c>
      <c r="N262" s="77">
        <f>'CAPE calculation (2)'!Q460</f>
        <v>0.2457644103059673</v>
      </c>
      <c r="P262" s="77">
        <f>'q calc'!U261</f>
        <v>0.74795442512616717</v>
      </c>
    </row>
    <row r="263" spans="1:16" ht="14.4" x14ac:dyDescent="0.3">
      <c r="A263" s="5"/>
      <c r="B263" s="6" t="s">
        <v>506</v>
      </c>
      <c r="D263">
        <f>'B 103'!AU79</f>
        <v>293405</v>
      </c>
      <c r="F263">
        <f>'B 103'!AS79</f>
        <v>487677</v>
      </c>
      <c r="G263">
        <f t="shared" si="18"/>
        <v>1.6621291389035633</v>
      </c>
      <c r="H263">
        <f>'B 103'!AV79/100</f>
        <v>1.6783357623447481</v>
      </c>
      <c r="J263">
        <f t="shared" si="17"/>
        <v>1.6783357623447481</v>
      </c>
      <c r="K263">
        <f t="shared" si="14"/>
        <v>0.51780268477728608</v>
      </c>
      <c r="L263">
        <f t="shared" si="16"/>
        <v>0.7150168247333818</v>
      </c>
      <c r="N263" s="77">
        <f>'CAPE calculation (2)'!Q461</f>
        <v>0.27326014839129265</v>
      </c>
      <c r="P263" s="77">
        <f>'q calc'!U262</f>
        <v>0.75964461013321971</v>
      </c>
    </row>
    <row r="264" spans="1:16" ht="14.4" x14ac:dyDescent="0.3">
      <c r="A264" s="5"/>
      <c r="B264" s="6" t="s">
        <v>509</v>
      </c>
      <c r="D264">
        <f>'B 103'!AU80</f>
        <v>295675</v>
      </c>
      <c r="F264">
        <f>'B 103'!AS80</f>
        <v>465779</v>
      </c>
      <c r="G264">
        <f t="shared" si="18"/>
        <v>1.5753073475944872</v>
      </c>
      <c r="H264">
        <f>'B 103'!AV80/100</f>
        <v>1.5910130031258312</v>
      </c>
      <c r="J264">
        <f t="shared" si="17"/>
        <v>1.5910130031258312</v>
      </c>
      <c r="K264">
        <f t="shared" si="14"/>
        <v>0.46437092224860688</v>
      </c>
      <c r="L264">
        <f t="shared" si="16"/>
        <v>0.66158506220470259</v>
      </c>
      <c r="N264" s="77">
        <f>'CAPE calculation (2)'!Q462</f>
        <v>0.27692726565223591</v>
      </c>
      <c r="P264" s="77">
        <f>'q calc'!U263</f>
        <v>0.70819799680943651</v>
      </c>
    </row>
    <row r="265" spans="1:16" ht="14.4" x14ac:dyDescent="0.3">
      <c r="A265" s="5">
        <f>A261+1</f>
        <v>1964</v>
      </c>
      <c r="B265" s="6" t="s">
        <v>508</v>
      </c>
      <c r="D265">
        <f>'B 103'!AU81</f>
        <v>305205</v>
      </c>
      <c r="F265">
        <f>'B 103'!AS81</f>
        <v>495027</v>
      </c>
      <c r="G265">
        <f t="shared" si="18"/>
        <v>1.6219491816975475</v>
      </c>
      <c r="H265">
        <f>'B 103'!AV81/100</f>
        <v>1.6373938080773058</v>
      </c>
      <c r="J265">
        <f t="shared" si="17"/>
        <v>1.6373938080773058</v>
      </c>
      <c r="K265">
        <f t="shared" ref="K265:K328" si="19">LN(J265)</f>
        <v>0.49310583639528965</v>
      </c>
      <c r="L265">
        <f t="shared" si="16"/>
        <v>0.69031997635138531</v>
      </c>
      <c r="N265" s="77">
        <f>'CAPE calculation (2)'!Q463</f>
        <v>0.32945374447539377</v>
      </c>
      <c r="P265" s="77">
        <f>'q calc'!U264</f>
        <v>0.73544049379478404</v>
      </c>
    </row>
    <row r="266" spans="1:16" ht="14.4" x14ac:dyDescent="0.3">
      <c r="A266" s="5"/>
      <c r="B266" s="6" t="s">
        <v>507</v>
      </c>
      <c r="D266">
        <f>'B 103'!AU82</f>
        <v>316541</v>
      </c>
      <c r="F266">
        <f>'B 103'!AS82</f>
        <v>511094</v>
      </c>
      <c r="G266">
        <f t="shared" si="18"/>
        <v>1.6146218025469055</v>
      </c>
      <c r="H266">
        <f>'B 103'!AV82/100</f>
        <v>1.6297781178833319</v>
      </c>
      <c r="J266">
        <f t="shared" si="17"/>
        <v>1.6297781178833319</v>
      </c>
      <c r="K266">
        <f t="shared" si="19"/>
        <v>0.48844388155500285</v>
      </c>
      <c r="L266">
        <f t="shared" ref="L266:L329" si="20">K266-$K$510</f>
        <v>0.68565802151109856</v>
      </c>
      <c r="N266" s="77">
        <f>'CAPE calculation (2)'!Q464</f>
        <v>0.33570444945525324</v>
      </c>
      <c r="P266" s="77">
        <f>'q calc'!U265</f>
        <v>0.72896142399401853</v>
      </c>
    </row>
    <row r="267" spans="1:16" ht="14.4" x14ac:dyDescent="0.3">
      <c r="A267" s="5"/>
      <c r="B267" s="6" t="s">
        <v>506</v>
      </c>
      <c r="D267">
        <f>'B 103'!AU83</f>
        <v>325583</v>
      </c>
      <c r="F267">
        <f>'B 103'!AS83</f>
        <v>528953</v>
      </c>
      <c r="G267">
        <f t="shared" si="18"/>
        <v>1.6246333500213463</v>
      </c>
      <c r="H267">
        <f>'B 103'!AV83/100</f>
        <v>1.6394973541335842</v>
      </c>
      <c r="J267">
        <f t="shared" si="17"/>
        <v>1.6394973541335842</v>
      </c>
      <c r="K267">
        <f t="shared" si="19"/>
        <v>0.49438970347606342</v>
      </c>
      <c r="L267">
        <f t="shared" si="20"/>
        <v>0.69160384343215908</v>
      </c>
      <c r="N267" s="77">
        <f>'CAPE calculation (2)'!Q465</f>
        <v>0.36219696753363584</v>
      </c>
      <c r="P267" s="77">
        <f>'q calc'!U266</f>
        <v>0.73379215242070606</v>
      </c>
    </row>
    <row r="268" spans="1:16" ht="14.4" x14ac:dyDescent="0.3">
      <c r="A268" s="5"/>
      <c r="B268" s="6" t="s">
        <v>509</v>
      </c>
      <c r="D268">
        <f>'B 103'!AU84</f>
        <v>329383</v>
      </c>
      <c r="F268">
        <f>'B 103'!AS84</f>
        <v>545955</v>
      </c>
      <c r="G268">
        <f t="shared" si="18"/>
        <v>1.6575081288348215</v>
      </c>
      <c r="H268">
        <f>'B 103'!AV84/100</f>
        <v>1.6720461799282669</v>
      </c>
      <c r="J268">
        <f t="shared" si="17"/>
        <v>1.6720461799282669</v>
      </c>
      <c r="K268">
        <f t="shared" si="19"/>
        <v>0.5140481338554187</v>
      </c>
      <c r="L268">
        <f t="shared" si="20"/>
        <v>0.71126227381151441</v>
      </c>
      <c r="N268" s="77">
        <f>'CAPE calculation (2)'!Q466</f>
        <v>0.35680559674272594</v>
      </c>
      <c r="P268" s="77">
        <f>'q calc'!U267</f>
        <v>0.75404008548834978</v>
      </c>
    </row>
    <row r="269" spans="1:16" ht="14.4" x14ac:dyDescent="0.3">
      <c r="A269" s="5">
        <f>A265+1</f>
        <v>1965</v>
      </c>
      <c r="B269" s="6" t="s">
        <v>508</v>
      </c>
      <c r="D269">
        <f>'B 103'!AU85</f>
        <v>339113</v>
      </c>
      <c r="F269">
        <f>'B 103'!AS85</f>
        <v>559834</v>
      </c>
      <c r="G269">
        <f t="shared" si="18"/>
        <v>1.6508774361348577</v>
      </c>
      <c r="H269">
        <f>'B 103'!AV85/100</f>
        <v>1.6654009341793468</v>
      </c>
      <c r="J269">
        <f t="shared" si="17"/>
        <v>1.6654009341793468</v>
      </c>
      <c r="K269">
        <f t="shared" si="19"/>
        <v>0.51006589575334238</v>
      </c>
      <c r="L269">
        <f t="shared" si="20"/>
        <v>0.70728003570943809</v>
      </c>
      <c r="N269" s="77">
        <f>'CAPE calculation (2)'!Q467</f>
        <v>0.37853067158958975</v>
      </c>
      <c r="P269" s="77">
        <f>'q calc'!U268</f>
        <v>0.74888598558910568</v>
      </c>
    </row>
    <row r="270" spans="1:16" ht="14.4" x14ac:dyDescent="0.3">
      <c r="A270" s="5"/>
      <c r="B270" s="6" t="s">
        <v>507</v>
      </c>
      <c r="D270">
        <f>'B 103'!AU86</f>
        <v>347283</v>
      </c>
      <c r="F270">
        <f>'B 103'!AS86</f>
        <v>539451</v>
      </c>
      <c r="G270">
        <f t="shared" si="18"/>
        <v>1.5533469821442454</v>
      </c>
      <c r="H270">
        <f>'B 103'!AV86/100</f>
        <v>1.5675328762142613</v>
      </c>
      <c r="J270">
        <f t="shared" si="17"/>
        <v>1.5675328762142613</v>
      </c>
      <c r="K270">
        <f t="shared" si="19"/>
        <v>0.44950296696640524</v>
      </c>
      <c r="L270">
        <f t="shared" si="20"/>
        <v>0.64671710692250095</v>
      </c>
      <c r="N270" s="77">
        <f>'CAPE calculation (2)'!Q468</f>
        <v>0.33928776035409625</v>
      </c>
      <c r="P270" s="77">
        <f>'q calc'!U269</f>
        <v>0.68834657278388245</v>
      </c>
    </row>
    <row r="271" spans="1:16" ht="14.4" x14ac:dyDescent="0.3">
      <c r="A271" s="5"/>
      <c r="B271" s="6" t="s">
        <v>506</v>
      </c>
      <c r="D271">
        <f>'B 103'!AU87</f>
        <v>359078</v>
      </c>
      <c r="F271">
        <f>'B 103'!AS87</f>
        <v>587928</v>
      </c>
      <c r="G271">
        <f t="shared" si="18"/>
        <v>1.6373267089601702</v>
      </c>
      <c r="H271">
        <f>'B 103'!AV87/100</f>
        <v>1.6514113850995999</v>
      </c>
      <c r="J271">
        <f t="shared" si="17"/>
        <v>1.6514113850995999</v>
      </c>
      <c r="K271">
        <f t="shared" si="19"/>
        <v>0.50163030718815649</v>
      </c>
      <c r="L271">
        <f t="shared" si="20"/>
        <v>0.6988444471442522</v>
      </c>
      <c r="N271" s="77">
        <f>'CAPE calculation (2)'!Q469</f>
        <v>0.38016873445598875</v>
      </c>
      <c r="P271" s="77">
        <f>'q calc'!U270</f>
        <v>0.73955665650211611</v>
      </c>
    </row>
    <row r="272" spans="1:16" ht="14.4" x14ac:dyDescent="0.3">
      <c r="A272" s="5"/>
      <c r="B272" s="6" t="s">
        <v>509</v>
      </c>
      <c r="D272">
        <f>'B 103'!AU88</f>
        <v>381288</v>
      </c>
      <c r="F272">
        <f>'B 103'!AS88</f>
        <v>623812</v>
      </c>
      <c r="G272">
        <f t="shared" si="18"/>
        <v>1.6360651266234447</v>
      </c>
      <c r="H272">
        <f>'B 103'!AV88/100</f>
        <v>1.6494531288603269</v>
      </c>
      <c r="J272">
        <f t="shared" si="17"/>
        <v>1.6494531288603269</v>
      </c>
      <c r="K272">
        <f t="shared" si="19"/>
        <v>0.50044379592074217</v>
      </c>
      <c r="L272">
        <f t="shared" si="20"/>
        <v>0.69765793587683789</v>
      </c>
      <c r="N272" s="77">
        <f>'CAPE calculation (2)'!Q470</f>
        <v>0.39085298304724025</v>
      </c>
      <c r="P272" s="77">
        <f>'q calc'!U271</f>
        <v>0.73438030582092928</v>
      </c>
    </row>
    <row r="273" spans="1:16" ht="14.4" x14ac:dyDescent="0.3">
      <c r="A273" s="5">
        <f>A269+1</f>
        <v>1966</v>
      </c>
      <c r="B273" s="6" t="s">
        <v>508</v>
      </c>
      <c r="D273">
        <f>'B 103'!AU89</f>
        <v>389240</v>
      </c>
      <c r="F273">
        <f>'B 103'!AS89</f>
        <v>606267</v>
      </c>
      <c r="G273">
        <f t="shared" si="18"/>
        <v>1.5575660261021478</v>
      </c>
      <c r="H273">
        <f>'B 103'!AV89/100</f>
        <v>1.570966222733186</v>
      </c>
      <c r="J273">
        <f t="shared" si="17"/>
        <v>1.570966222733186</v>
      </c>
      <c r="K273">
        <f t="shared" si="19"/>
        <v>0.45169085855423963</v>
      </c>
      <c r="L273">
        <f t="shared" si="20"/>
        <v>0.64890499851033534</v>
      </c>
      <c r="N273" s="77">
        <f>'CAPE calculation (2)'!Q471</f>
        <v>0.34152466887127009</v>
      </c>
      <c r="P273" s="77">
        <f>'q calc'!U272</f>
        <v>0.68648164214245488</v>
      </c>
    </row>
    <row r="274" spans="1:16" ht="14.4" x14ac:dyDescent="0.3">
      <c r="A274" s="5"/>
      <c r="B274" s="6" t="s">
        <v>507</v>
      </c>
      <c r="D274">
        <f>'B 103'!AU90</f>
        <v>406508</v>
      </c>
      <c r="F274">
        <f>'B 103'!AS90</f>
        <v>581050</v>
      </c>
      <c r="G274">
        <f t="shared" si="18"/>
        <v>1.4293691637064954</v>
      </c>
      <c r="H274">
        <f>'B 103'!AV90/100</f>
        <v>1.4423933790497461</v>
      </c>
      <c r="J274">
        <f t="shared" si="17"/>
        <v>1.4423933790497461</v>
      </c>
      <c r="K274">
        <f t="shared" si="19"/>
        <v>0.36630380266470075</v>
      </c>
      <c r="L274">
        <f t="shared" si="20"/>
        <v>0.56351794262079646</v>
      </c>
      <c r="N274" s="77">
        <f>'CAPE calculation (2)'!Q472</f>
        <v>0.29225696979657823</v>
      </c>
      <c r="P274" s="77">
        <f>'q calc'!U273</f>
        <v>0.59930766606730046</v>
      </c>
    </row>
    <row r="275" spans="1:16" ht="14.4" x14ac:dyDescent="0.3">
      <c r="A275" s="5"/>
      <c r="B275" s="6" t="s">
        <v>506</v>
      </c>
      <c r="D275">
        <f>'B 103'!AU91</f>
        <v>412721</v>
      </c>
      <c r="F275">
        <f>'B 103'!AS91</f>
        <v>523227</v>
      </c>
      <c r="G275">
        <f t="shared" si="18"/>
        <v>1.267749884304409</v>
      </c>
      <c r="H275">
        <f>'B 103'!AV91/100</f>
        <v>1.2805051453017549</v>
      </c>
      <c r="J275">
        <f t="shared" si="17"/>
        <v>1.2805051453017549</v>
      </c>
      <c r="K275">
        <f t="shared" si="19"/>
        <v>0.24725464484675758</v>
      </c>
      <c r="L275">
        <f t="shared" si="20"/>
        <v>0.44446878480285323</v>
      </c>
      <c r="N275" s="77">
        <f>'CAPE calculation (2)'!Q473</f>
        <v>0.17463487792391019</v>
      </c>
      <c r="P275" s="77">
        <f>'q calc'!U274</f>
        <v>0.48139498407692638</v>
      </c>
    </row>
    <row r="276" spans="1:16" ht="14.4" x14ac:dyDescent="0.3">
      <c r="A276" s="5"/>
      <c r="B276" s="6" t="s">
        <v>509</v>
      </c>
      <c r="D276">
        <f>'B 103'!AU92</f>
        <v>424298</v>
      </c>
      <c r="F276">
        <f>'B 103'!AS92</f>
        <v>547891</v>
      </c>
      <c r="G276">
        <f t="shared" si="18"/>
        <v>1.2912881983888682</v>
      </c>
      <c r="H276">
        <f>'B 103'!AV92/100</f>
        <v>1.3042812288511321</v>
      </c>
      <c r="J276">
        <f t="shared" si="17"/>
        <v>1.3042812288511321</v>
      </c>
      <c r="K276">
        <f t="shared" si="19"/>
        <v>0.26565210654870897</v>
      </c>
      <c r="L276">
        <f t="shared" si="20"/>
        <v>0.46286624650480468</v>
      </c>
      <c r="N276" s="77">
        <f>'CAPE calculation (2)'!Q474</f>
        <v>0.20455836314316622</v>
      </c>
      <c r="P276" s="77">
        <f>'q calc'!U275</f>
        <v>0.49956631411857122</v>
      </c>
    </row>
    <row r="277" spans="1:16" ht="14.4" x14ac:dyDescent="0.3">
      <c r="A277" s="5">
        <f>A273+1</f>
        <v>1967</v>
      </c>
      <c r="B277" s="6" t="s">
        <v>508</v>
      </c>
      <c r="D277">
        <f>'B 103'!AU93</f>
        <v>438319</v>
      </c>
      <c r="F277">
        <f>'B 103'!AS93</f>
        <v>625556</v>
      </c>
      <c r="G277">
        <f t="shared" si="18"/>
        <v>1.4271706223093226</v>
      </c>
      <c r="H277">
        <f>'B 103'!AV93/100</f>
        <v>1.4401008321623721</v>
      </c>
      <c r="J277">
        <f t="shared" si="17"/>
        <v>1.4401008321623721</v>
      </c>
      <c r="K277">
        <f t="shared" si="19"/>
        <v>0.36471313347144058</v>
      </c>
      <c r="L277">
        <f t="shared" si="20"/>
        <v>0.56192727342753623</v>
      </c>
      <c r="N277" s="77">
        <f>'CAPE calculation (2)'!Q475</f>
        <v>0.28743834892363207</v>
      </c>
      <c r="P277" s="77">
        <f>'q calc'!U276</f>
        <v>0.59766222055897922</v>
      </c>
    </row>
    <row r="278" spans="1:16" ht="14.4" x14ac:dyDescent="0.3">
      <c r="A278" s="5"/>
      <c r="B278" s="6" t="s">
        <v>507</v>
      </c>
      <c r="D278">
        <f>'B 103'!AU94</f>
        <v>449193</v>
      </c>
      <c r="F278">
        <f>'B 103'!AS94</f>
        <v>641312</v>
      </c>
      <c r="G278">
        <f t="shared" si="18"/>
        <v>1.4276981163998548</v>
      </c>
      <c r="H278">
        <f>'B 103'!AV94/100</f>
        <v>1.44069261083199</v>
      </c>
      <c r="J278">
        <f t="shared" si="17"/>
        <v>1.44069261083199</v>
      </c>
      <c r="K278">
        <f t="shared" si="19"/>
        <v>0.36512397769866628</v>
      </c>
      <c r="L278">
        <f t="shared" si="20"/>
        <v>0.56233811765476194</v>
      </c>
      <c r="N278" s="77">
        <f>'CAPE calculation (2)'!Q476</f>
        <v>0.29164688589663745</v>
      </c>
      <c r="P278" s="77">
        <f>'q calc'!U277</f>
        <v>0.59856611078846322</v>
      </c>
    </row>
    <row r="279" spans="1:16" ht="14.4" x14ac:dyDescent="0.3">
      <c r="A279" s="5"/>
      <c r="B279" s="6" t="s">
        <v>506</v>
      </c>
      <c r="D279">
        <f>'B 103'!AU95</f>
        <v>466189</v>
      </c>
      <c r="F279">
        <f>'B 103'!AS95</f>
        <v>678588</v>
      </c>
      <c r="G279">
        <f t="shared" si="18"/>
        <v>1.4556070606556568</v>
      </c>
      <c r="H279">
        <f>'B 103'!AV95/100</f>
        <v>1.468361289258814</v>
      </c>
      <c r="J279">
        <f t="shared" si="17"/>
        <v>1.468361289258814</v>
      </c>
      <c r="K279">
        <f t="shared" si="19"/>
        <v>0.38414700976159127</v>
      </c>
      <c r="L279">
        <f t="shared" si="20"/>
        <v>0.58136114971768693</v>
      </c>
      <c r="N279" s="77">
        <f>'CAPE calculation (2)'!Q477</f>
        <v>0.3207314095197904</v>
      </c>
      <c r="P279" s="77">
        <f>'q calc'!U278</f>
        <v>0.61680942197796873</v>
      </c>
    </row>
    <row r="280" spans="1:16" ht="14.4" x14ac:dyDescent="0.3">
      <c r="A280" s="5"/>
      <c r="B280" s="6" t="s">
        <v>509</v>
      </c>
      <c r="D280">
        <f>'B 103'!AU96</f>
        <v>482737</v>
      </c>
      <c r="F280">
        <f>'B 103'!AS96</f>
        <v>712221</v>
      </c>
      <c r="G280">
        <f t="shared" si="18"/>
        <v>1.4753810045635616</v>
      </c>
      <c r="H280">
        <f>'B 103'!AV96/100</f>
        <v>1.4878673915263518</v>
      </c>
      <c r="J280">
        <f t="shared" si="17"/>
        <v>1.4878673915263518</v>
      </c>
      <c r="K280">
        <f t="shared" si="19"/>
        <v>0.39734381384172013</v>
      </c>
      <c r="L280">
        <f t="shared" si="20"/>
        <v>0.59455795379781584</v>
      </c>
      <c r="N280" s="77">
        <f>'CAPE calculation (2)'!Q478</f>
        <v>0.29835112676893871</v>
      </c>
      <c r="P280" s="77">
        <f>'q calc'!U279</f>
        <v>0.62971991181262821</v>
      </c>
    </row>
    <row r="281" spans="1:16" ht="14.4" x14ac:dyDescent="0.3">
      <c r="A281" s="5">
        <f>A277+1</f>
        <v>1968</v>
      </c>
      <c r="B281" s="6" t="s">
        <v>508</v>
      </c>
      <c r="D281">
        <f>'B 103'!AU97</f>
        <v>492795</v>
      </c>
      <c r="F281">
        <f>'B 103'!AS97</f>
        <v>652734</v>
      </c>
      <c r="G281">
        <f t="shared" si="18"/>
        <v>1.3245548351748699</v>
      </c>
      <c r="H281">
        <f>'B 103'!AV97/100</f>
        <v>1.3373499675316021</v>
      </c>
      <c r="J281">
        <f t="shared" ref="J281:J344" si="21">H281</f>
        <v>1.3373499675316021</v>
      </c>
      <c r="K281">
        <f t="shared" si="19"/>
        <v>0.29069001968792441</v>
      </c>
      <c r="L281">
        <f t="shared" si="20"/>
        <v>0.48790415964402012</v>
      </c>
      <c r="N281" s="77">
        <f>'CAPE calculation (2)'!Q479</f>
        <v>0.21103228879089997</v>
      </c>
      <c r="P281" s="77">
        <f>'q calc'!U280</f>
        <v>0.52455395104629732</v>
      </c>
    </row>
    <row r="282" spans="1:16" ht="14.4" x14ac:dyDescent="0.3">
      <c r="A282" s="5"/>
      <c r="B282" s="6" t="s">
        <v>507</v>
      </c>
      <c r="D282">
        <f>'B 103'!AU98</f>
        <v>514016</v>
      </c>
      <c r="F282">
        <f>'B 103'!AS98</f>
        <v>731114</v>
      </c>
      <c r="G282">
        <f t="shared" si="18"/>
        <v>1.4223565025213223</v>
      </c>
      <c r="H282">
        <f>'B 103'!AV98/100</f>
        <v>1.4348285731118671</v>
      </c>
      <c r="J282">
        <f t="shared" si="21"/>
        <v>1.4348285731118671</v>
      </c>
      <c r="K282">
        <f t="shared" si="19"/>
        <v>0.36104538082943577</v>
      </c>
      <c r="L282">
        <f t="shared" si="20"/>
        <v>0.55825952078553143</v>
      </c>
      <c r="N282" s="77">
        <f>'CAPE calculation (2)'!Q480</f>
        <v>0.31117208842889754</v>
      </c>
      <c r="P282" s="77">
        <f>'q calc'!U281</f>
        <v>0.59313713497171516</v>
      </c>
    </row>
    <row r="283" spans="1:16" ht="14.4" x14ac:dyDescent="0.3">
      <c r="A283" s="5"/>
      <c r="B283" s="6" t="s">
        <v>506</v>
      </c>
      <c r="D283">
        <f>'B 103'!AU99</f>
        <v>526919</v>
      </c>
      <c r="F283">
        <f>'B 103'!AS99</f>
        <v>728536</v>
      </c>
      <c r="G283">
        <f t="shared" si="18"/>
        <v>1.3826337634437171</v>
      </c>
      <c r="H283">
        <f>'B 103'!AV99/100</f>
        <v>1.3949800101101351</v>
      </c>
      <c r="J283">
        <f t="shared" si="21"/>
        <v>1.3949800101101351</v>
      </c>
      <c r="K283">
        <f t="shared" si="19"/>
        <v>0.33288008550050419</v>
      </c>
      <c r="L283">
        <f t="shared" si="20"/>
        <v>0.5300942254565999</v>
      </c>
      <c r="N283" s="77">
        <f>'CAPE calculation (2)'!Q481</f>
        <v>0.29876394717721988</v>
      </c>
      <c r="P283" s="77">
        <f>'q calc'!U282</f>
        <v>0.5651800200767183</v>
      </c>
    </row>
    <row r="284" spans="1:16" ht="14.4" x14ac:dyDescent="0.3">
      <c r="A284" s="5"/>
      <c r="B284" s="6" t="s">
        <v>509</v>
      </c>
      <c r="D284">
        <f>'B 103'!AU100</f>
        <v>549501</v>
      </c>
      <c r="F284">
        <f>'B 103'!AS100</f>
        <v>843150</v>
      </c>
      <c r="G284">
        <f t="shared" si="18"/>
        <v>1.5343921121162656</v>
      </c>
      <c r="H284">
        <f>'B 103'!AV100/100</f>
        <v>1.5463070192869512</v>
      </c>
      <c r="J284">
        <f t="shared" si="21"/>
        <v>1.5463070192869512</v>
      </c>
      <c r="K284">
        <f t="shared" si="19"/>
        <v>0.43586951989717804</v>
      </c>
      <c r="L284">
        <f t="shared" si="20"/>
        <v>0.63308365985327375</v>
      </c>
      <c r="N284" s="77">
        <f>'CAPE calculation (2)'!Q482</f>
        <v>0.32879478665412076</v>
      </c>
      <c r="P284" s="77">
        <f>'q calc'!U283</f>
        <v>0.66671980187238633</v>
      </c>
    </row>
    <row r="285" spans="1:16" ht="14.4" x14ac:dyDescent="0.3">
      <c r="A285" s="5">
        <f>A281+1</f>
        <v>1969</v>
      </c>
      <c r="B285" s="6" t="s">
        <v>508</v>
      </c>
      <c r="D285">
        <f>'B 103'!AU101</f>
        <v>566358</v>
      </c>
      <c r="F285">
        <f>'B 103'!AS101</f>
        <v>803399</v>
      </c>
      <c r="G285">
        <f t="shared" si="18"/>
        <v>1.4185356258762125</v>
      </c>
      <c r="H285">
        <f>'B 103'!AV101/100</f>
        <v>1.430529440432341</v>
      </c>
      <c r="J285">
        <f t="shared" si="21"/>
        <v>1.430529440432341</v>
      </c>
      <c r="K285">
        <f t="shared" si="19"/>
        <v>0.35804461381519004</v>
      </c>
      <c r="L285">
        <f t="shared" si="20"/>
        <v>0.55525875377128575</v>
      </c>
      <c r="N285" s="77">
        <f>'CAPE calculation (2)'!Q483</f>
        <v>0.23367844356330147</v>
      </c>
      <c r="P285" s="77">
        <f>'q calc'!U284</f>
        <v>0.58919255862718956</v>
      </c>
    </row>
    <row r="286" spans="1:16" ht="14.4" x14ac:dyDescent="0.3">
      <c r="A286" s="5"/>
      <c r="B286" s="6" t="s">
        <v>507</v>
      </c>
      <c r="D286">
        <f>'B 103'!AU102</f>
        <v>582060</v>
      </c>
      <c r="F286">
        <f>'B 103'!AS102</f>
        <v>774485</v>
      </c>
      <c r="G286">
        <f t="shared" si="18"/>
        <v>1.3305930660069409</v>
      </c>
      <c r="H286">
        <f>'B 103'!AV102/100</f>
        <v>1.342558011058067</v>
      </c>
      <c r="J286">
        <f t="shared" si="21"/>
        <v>1.342558011058067</v>
      </c>
      <c r="K286">
        <f t="shared" si="19"/>
        <v>0.29457675768374225</v>
      </c>
      <c r="L286">
        <f t="shared" si="20"/>
        <v>0.49179089763983797</v>
      </c>
      <c r="N286" s="77">
        <f>'CAPE calculation (2)'!Q484</f>
        <v>0.21037434084828854</v>
      </c>
      <c r="P286" s="77">
        <f>'q calc'!U285</f>
        <v>0.525974142230206</v>
      </c>
    </row>
    <row r="287" spans="1:16" ht="14.4" x14ac:dyDescent="0.3">
      <c r="A287" s="5"/>
      <c r="B287" s="6" t="s">
        <v>506</v>
      </c>
      <c r="D287">
        <f>'B 103'!AU103</f>
        <v>598245</v>
      </c>
      <c r="F287">
        <f>'B 103'!AS103</f>
        <v>743955</v>
      </c>
      <c r="G287">
        <f t="shared" si="18"/>
        <v>1.2435624200787303</v>
      </c>
      <c r="H287">
        <f>'B 103'!AV103/100</f>
        <v>1.2555254365991391</v>
      </c>
      <c r="J287">
        <f t="shared" si="21"/>
        <v>1.2555254365991391</v>
      </c>
      <c r="K287">
        <f t="shared" si="19"/>
        <v>0.22755415954498739</v>
      </c>
      <c r="L287">
        <f t="shared" si="20"/>
        <v>0.42476829950108308</v>
      </c>
      <c r="N287" s="77">
        <f>'CAPE calculation (2)'!Q485</f>
        <v>0.14138579965953735</v>
      </c>
      <c r="P287" s="77">
        <f>'q calc'!U286</f>
        <v>0.45946352713047639</v>
      </c>
    </row>
    <row r="288" spans="1:16" ht="14.4" x14ac:dyDescent="0.3">
      <c r="A288" s="5"/>
      <c r="B288" s="6" t="s">
        <v>509</v>
      </c>
      <c r="D288">
        <f>'B 103'!AU104</f>
        <v>620650</v>
      </c>
      <c r="F288">
        <f>'B 103'!AS104</f>
        <v>705075</v>
      </c>
      <c r="G288">
        <f t="shared" si="18"/>
        <v>1.1360267461532265</v>
      </c>
      <c r="H288">
        <f>'B 103'!AV104/100</f>
        <v>1.1482899825314739</v>
      </c>
      <c r="J288">
        <f t="shared" si="21"/>
        <v>1.1482899825314739</v>
      </c>
      <c r="K288">
        <f t="shared" si="19"/>
        <v>0.13827386402379713</v>
      </c>
      <c r="L288">
        <f t="shared" si="20"/>
        <v>0.33548800397989281</v>
      </c>
      <c r="N288" s="77">
        <f>'CAPE calculation (2)'!Q486</f>
        <v>8.1550037305103906E-2</v>
      </c>
      <c r="P288" s="77">
        <f>'q calc'!U287</f>
        <v>0.36933506470707733</v>
      </c>
    </row>
    <row r="289" spans="1:16" ht="14.4" x14ac:dyDescent="0.3">
      <c r="A289" s="5">
        <f>A285+1</f>
        <v>1970</v>
      </c>
      <c r="B289" s="6" t="s">
        <v>508</v>
      </c>
      <c r="D289">
        <f>'B 103'!AU105</f>
        <v>635474</v>
      </c>
      <c r="F289">
        <f>'B 103'!AS105</f>
        <v>677754</v>
      </c>
      <c r="G289">
        <f t="shared" si="18"/>
        <v>1.0665330131523871</v>
      </c>
      <c r="H289">
        <f>'B 103'!AV105/100</f>
        <v>1.0792433681432141</v>
      </c>
      <c r="J289">
        <f t="shared" si="21"/>
        <v>1.0792433681432141</v>
      </c>
      <c r="K289">
        <f t="shared" si="19"/>
        <v>7.6260210559160324E-2</v>
      </c>
      <c r="L289">
        <f t="shared" si="20"/>
        <v>0.27347435051525604</v>
      </c>
      <c r="N289" s="77">
        <f>'CAPE calculation (2)'!Q487</f>
        <v>3.5062002064408127E-2</v>
      </c>
      <c r="P289" s="77">
        <f>'q calc'!U288</f>
        <v>0.30815052589743047</v>
      </c>
    </row>
    <row r="290" spans="1:16" ht="14.4" x14ac:dyDescent="0.3">
      <c r="A290" s="5"/>
      <c r="B290" s="6" t="s">
        <v>507</v>
      </c>
      <c r="D290">
        <f>'B 103'!AU106</f>
        <v>652419</v>
      </c>
      <c r="F290">
        <f>'B 103'!AS106</f>
        <v>541846</v>
      </c>
      <c r="G290">
        <f t="shared" si="18"/>
        <v>0.83051842450940272</v>
      </c>
      <c r="H290">
        <f>'B 103'!AV106/100</f>
        <v>0.84316883547705757</v>
      </c>
      <c r="J290">
        <f t="shared" si="21"/>
        <v>0.84316883547705757</v>
      </c>
      <c r="K290">
        <f t="shared" si="19"/>
        <v>-0.17058806170129423</v>
      </c>
      <c r="L290">
        <f t="shared" si="20"/>
        <v>2.6626078254801455E-2</v>
      </c>
      <c r="N290" s="77">
        <f>'CAPE calculation (2)'!Q488</f>
        <v>-0.14509772152515676</v>
      </c>
      <c r="P290" s="77">
        <f>'q calc'!U289</f>
        <v>6.1194214146364015E-2</v>
      </c>
    </row>
    <row r="291" spans="1:16" ht="14.4" x14ac:dyDescent="0.3">
      <c r="A291" s="5"/>
      <c r="B291" s="6" t="s">
        <v>506</v>
      </c>
      <c r="D291">
        <f>'B 103'!AU107</f>
        <v>668377</v>
      </c>
      <c r="F291">
        <f>'B 103'!AS107</f>
        <v>633751</v>
      </c>
      <c r="G291">
        <f t="shared" si="18"/>
        <v>0.94819390852767227</v>
      </c>
      <c r="H291">
        <f>'B 103'!AV107/100</f>
        <v>0.96097598066973788</v>
      </c>
      <c r="J291">
        <f t="shared" si="21"/>
        <v>0.96097598066973788</v>
      </c>
      <c r="K291">
        <f t="shared" si="19"/>
        <v>-3.9805864424370979E-2</v>
      </c>
      <c r="L291">
        <f t="shared" si="20"/>
        <v>0.15740827553172471</v>
      </c>
      <c r="N291" s="77">
        <f>'CAPE calculation (2)'!Q489</f>
        <v>-7.1890326629703072E-2</v>
      </c>
      <c r="P291" s="77">
        <f>'q calc'!U290</f>
        <v>0.19166463315998378</v>
      </c>
    </row>
    <row r="292" spans="1:16" ht="14.4" x14ac:dyDescent="0.3">
      <c r="A292" s="5"/>
      <c r="B292" s="6" t="s">
        <v>509</v>
      </c>
      <c r="D292">
        <f>'B 103'!AU108</f>
        <v>695177</v>
      </c>
      <c r="F292">
        <f>'B 103'!AS108</f>
        <v>702482</v>
      </c>
      <c r="G292">
        <f t="shared" si="18"/>
        <v>1.0105081151994384</v>
      </c>
      <c r="H292">
        <f>'B 103'!AV108/100</f>
        <v>1.0231497627760289</v>
      </c>
      <c r="J292">
        <f t="shared" si="21"/>
        <v>1.0231497627760289</v>
      </c>
      <c r="K292">
        <f t="shared" si="19"/>
        <v>2.2885871930180792E-2</v>
      </c>
      <c r="L292">
        <f t="shared" si="20"/>
        <v>0.22010001188627648</v>
      </c>
      <c r="N292" s="77">
        <f>'CAPE calculation (2)'!Q490</f>
        <v>-4.9931694957177086E-3</v>
      </c>
      <c r="P292" s="77">
        <f>'q calc'!U291</f>
        <v>0.25244391887680678</v>
      </c>
    </row>
    <row r="293" spans="1:16" ht="14.4" x14ac:dyDescent="0.3">
      <c r="A293" s="5">
        <f>A289+1</f>
        <v>1971</v>
      </c>
      <c r="B293" s="6" t="s">
        <v>508</v>
      </c>
      <c r="D293">
        <f>'B 103'!AU109</f>
        <v>727594</v>
      </c>
      <c r="F293">
        <f>'B 103'!AS109</f>
        <v>774797</v>
      </c>
      <c r="G293">
        <f t="shared" si="18"/>
        <v>1.0648754662627784</v>
      </c>
      <c r="H293">
        <f>'B 103'!AV109/100</f>
        <v>1.077180337208391</v>
      </c>
      <c r="J293">
        <f t="shared" si="21"/>
        <v>1.077180337208391</v>
      </c>
      <c r="K293">
        <f t="shared" si="19"/>
        <v>7.4346828175999649E-2</v>
      </c>
      <c r="L293">
        <f t="shared" si="20"/>
        <v>0.27156096813209535</v>
      </c>
      <c r="N293" s="77">
        <f>'CAPE calculation (2)'!Q491</f>
        <v>8.6708254717061894E-2</v>
      </c>
      <c r="P293" s="77">
        <f>'q calc'!U292</f>
        <v>0.30144688400232533</v>
      </c>
    </row>
    <row r="294" spans="1:16" ht="14.4" x14ac:dyDescent="0.3">
      <c r="A294" s="5"/>
      <c r="B294" s="6" t="s">
        <v>507</v>
      </c>
      <c r="D294">
        <f>'B 103'!AU110</f>
        <v>751261</v>
      </c>
      <c r="F294">
        <f>'B 103'!AS110</f>
        <v>778662</v>
      </c>
      <c r="G294">
        <f t="shared" si="18"/>
        <v>1.036473342819606</v>
      </c>
      <c r="H294">
        <f>'B 103'!AV110/100</f>
        <v>1.0485489868706599</v>
      </c>
      <c r="J294">
        <f t="shared" si="21"/>
        <v>1.0485489868706599</v>
      </c>
      <c r="K294">
        <f t="shared" si="19"/>
        <v>4.740729117513566E-2</v>
      </c>
      <c r="L294">
        <f t="shared" si="20"/>
        <v>0.24462143113123136</v>
      </c>
      <c r="N294" s="77">
        <f>'CAPE calculation (2)'!Q492</f>
        <v>6.9313568922506619E-2</v>
      </c>
      <c r="P294" s="77">
        <f>'q calc'!U293</f>
        <v>0.27277210913933148</v>
      </c>
    </row>
    <row r="295" spans="1:16" ht="14.4" x14ac:dyDescent="0.3">
      <c r="A295" s="5"/>
      <c r="B295" s="6" t="s">
        <v>506</v>
      </c>
      <c r="D295">
        <f>'B 103'!AU111</f>
        <v>777504</v>
      </c>
      <c r="F295">
        <f>'B 103'!AS111</f>
        <v>765605</v>
      </c>
      <c r="G295">
        <f t="shared" si="18"/>
        <v>0.9846958986706178</v>
      </c>
      <c r="H295">
        <f>'B 103'!AV111/100</f>
        <v>0.99604367578492015</v>
      </c>
      <c r="J295">
        <f t="shared" si="21"/>
        <v>0.99604367578492015</v>
      </c>
      <c r="K295">
        <f t="shared" si="19"/>
        <v>-3.9641711692952686E-3</v>
      </c>
      <c r="L295">
        <f t="shared" si="20"/>
        <v>0.19324996878680042</v>
      </c>
      <c r="N295" s="77">
        <f>'CAPE calculation (2)'!Q493</f>
        <v>5.7846760936091091E-2</v>
      </c>
      <c r="P295" s="77">
        <f>'q calc'!U294</f>
        <v>0.21938119262043901</v>
      </c>
    </row>
    <row r="296" spans="1:16" ht="14.4" x14ac:dyDescent="0.3">
      <c r="A296" s="5"/>
      <c r="B296" s="6" t="s">
        <v>509</v>
      </c>
      <c r="D296">
        <f>'B 103'!AU112</f>
        <v>805993</v>
      </c>
      <c r="F296">
        <f>'B 103'!AS112</f>
        <v>824038</v>
      </c>
      <c r="G296">
        <f t="shared" si="18"/>
        <v>1.0223885319103267</v>
      </c>
      <c r="H296">
        <f>'B 103'!AV112/100</f>
        <v>1.0333982926025911</v>
      </c>
      <c r="J296">
        <f t="shared" si="21"/>
        <v>1.0333982926025911</v>
      </c>
      <c r="K296">
        <f t="shared" si="19"/>
        <v>3.2852684656103553E-2</v>
      </c>
      <c r="L296">
        <f t="shared" si="20"/>
        <v>0.23006682461219924</v>
      </c>
      <c r="N296" s="77">
        <f>'CAPE calculation (2)'!Q494</f>
        <v>4.5578743206660555E-2</v>
      </c>
      <c r="P296" s="77">
        <f>'q calc'!U295</f>
        <v>0.25390194173461955</v>
      </c>
    </row>
    <row r="297" spans="1:16" ht="14.4" x14ac:dyDescent="0.3">
      <c r="A297" s="5">
        <f>A293+1</f>
        <v>1972</v>
      </c>
      <c r="B297" s="6" t="s">
        <v>508</v>
      </c>
      <c r="D297">
        <f>'B 103'!AU113</f>
        <v>844651</v>
      </c>
      <c r="F297">
        <f>'B 103'!AS113</f>
        <v>872231</v>
      </c>
      <c r="G297">
        <f t="shared" si="18"/>
        <v>1.0326525393328132</v>
      </c>
      <c r="H297">
        <f>'B 103'!AV113/100</f>
        <v>1.042939960709377</v>
      </c>
      <c r="J297">
        <f t="shared" si="21"/>
        <v>1.042939960709377</v>
      </c>
      <c r="K297">
        <f t="shared" si="19"/>
        <v>4.2043610324731952E-2</v>
      </c>
      <c r="L297">
        <f t="shared" si="20"/>
        <v>0.23925775028082763</v>
      </c>
      <c r="N297" s="77">
        <f>'CAPE calculation (2)'!Q495</f>
        <v>0.11871878180961559</v>
      </c>
      <c r="P297" s="77">
        <f>'q calc'!U296</f>
        <v>0.26061704273771225</v>
      </c>
    </row>
    <row r="298" spans="1:16" ht="14.4" x14ac:dyDescent="0.3">
      <c r="A298" s="5"/>
      <c r="B298" s="6" t="s">
        <v>507</v>
      </c>
      <c r="D298">
        <f>'B 103'!AU114</f>
        <v>868462</v>
      </c>
      <c r="F298">
        <f>'B 103'!AS114</f>
        <v>875195</v>
      </c>
      <c r="G298">
        <f t="shared" si="18"/>
        <v>1.007752785959547</v>
      </c>
      <c r="H298">
        <f>'B 103'!AV114/100</f>
        <v>1.0179758634509299</v>
      </c>
      <c r="J298">
        <f t="shared" si="21"/>
        <v>1.0179758634509299</v>
      </c>
      <c r="K298">
        <f t="shared" si="19"/>
        <v>1.7816208074096587E-2</v>
      </c>
      <c r="L298">
        <f t="shared" si="20"/>
        <v>0.21503034803019228</v>
      </c>
      <c r="N298" s="77">
        <f>'CAPE calculation (2)'!Q496</f>
        <v>0.11248060526065506</v>
      </c>
      <c r="P298" s="77">
        <f>'q calc'!U297</f>
        <v>0.23563888600500282</v>
      </c>
    </row>
    <row r="299" spans="1:16" ht="14.4" x14ac:dyDescent="0.3">
      <c r="A299" s="5"/>
      <c r="B299" s="6" t="s">
        <v>506</v>
      </c>
      <c r="D299">
        <f>'B 103'!AU115</f>
        <v>892437</v>
      </c>
      <c r="F299">
        <f>'B 103'!AS115</f>
        <v>893709</v>
      </c>
      <c r="G299">
        <f t="shared" si="18"/>
        <v>1.0014253106942002</v>
      </c>
      <c r="H299">
        <f>'B 103'!AV115/100</f>
        <v>1.0117042569706141</v>
      </c>
      <c r="J299">
        <f t="shared" si="21"/>
        <v>1.0117042569706141</v>
      </c>
      <c r="K299">
        <f t="shared" si="19"/>
        <v>1.1636291960910549E-2</v>
      </c>
      <c r="L299">
        <f t="shared" si="20"/>
        <v>0.20885043191700622</v>
      </c>
      <c r="N299" s="77">
        <f>'CAPE calculation (2)'!Q497</f>
        <v>0.11429693889749348</v>
      </c>
      <c r="P299" s="77">
        <f>'q calc'!U298</f>
        <v>0.2286861766448921</v>
      </c>
    </row>
    <row r="300" spans="1:16" ht="14.4" x14ac:dyDescent="0.3">
      <c r="A300" s="5"/>
      <c r="B300" s="6" t="s">
        <v>509</v>
      </c>
      <c r="D300">
        <f>'B 103'!AU116</f>
        <v>952288</v>
      </c>
      <c r="F300">
        <f>'B 103'!AS116</f>
        <v>1032948</v>
      </c>
      <c r="G300">
        <f t="shared" si="18"/>
        <v>1.084701266843644</v>
      </c>
      <c r="H300">
        <f>'B 103'!AV116/100</f>
        <v>1.0946577141363361</v>
      </c>
      <c r="J300">
        <f t="shared" si="21"/>
        <v>1.0946577141363361</v>
      </c>
      <c r="K300">
        <f t="shared" si="19"/>
        <v>9.0441724572249513E-2</v>
      </c>
      <c r="L300">
        <f t="shared" si="20"/>
        <v>0.28765586452834518</v>
      </c>
      <c r="N300" s="77">
        <f>'CAPE calculation (2)'!Q498</f>
        <v>0.17496309580292291</v>
      </c>
      <c r="P300" s="77">
        <f>'q calc'!U299</f>
        <v>0.3031698939947578</v>
      </c>
    </row>
    <row r="301" spans="1:16" ht="14.4" x14ac:dyDescent="0.3">
      <c r="A301" s="5">
        <f>A297+1</f>
        <v>1973</v>
      </c>
      <c r="B301" s="6" t="s">
        <v>508</v>
      </c>
      <c r="D301">
        <f>'B 103'!AU117</f>
        <v>982957</v>
      </c>
      <c r="F301">
        <f>'B 103'!AS117</f>
        <v>970789</v>
      </c>
      <c r="G301">
        <f t="shared" si="18"/>
        <v>0.987621025131313</v>
      </c>
      <c r="H301">
        <f>'B 103'!AV117/100</f>
        <v>0.99803044921039896</v>
      </c>
      <c r="J301">
        <f t="shared" si="21"/>
        <v>0.99803044921039896</v>
      </c>
      <c r="K301">
        <f t="shared" si="19"/>
        <v>-1.9714929052400206E-3</v>
      </c>
      <c r="L301">
        <f t="shared" si="20"/>
        <v>0.19524264705085567</v>
      </c>
      <c r="N301" s="77">
        <f>'CAPE calculation (2)'!Q499</f>
        <v>0.11093556501085233</v>
      </c>
      <c r="P301" s="77">
        <f>'q calc'!U300</f>
        <v>0.21023192762899695</v>
      </c>
    </row>
    <row r="302" spans="1:16" ht="14.4" x14ac:dyDescent="0.3">
      <c r="A302" s="5"/>
      <c r="B302" s="6" t="s">
        <v>507</v>
      </c>
      <c r="D302">
        <f>'B 103'!AU118</f>
        <v>1014902</v>
      </c>
      <c r="F302">
        <f>'B 103'!AS118</f>
        <v>903834</v>
      </c>
      <c r="G302">
        <f t="shared" si="18"/>
        <v>0.89056283266758762</v>
      </c>
      <c r="H302">
        <f>'B 103'!AV118/100</f>
        <v>0.90153536734426243</v>
      </c>
      <c r="J302">
        <f t="shared" si="21"/>
        <v>0.90153536734426243</v>
      </c>
      <c r="K302">
        <f t="shared" si="19"/>
        <v>-0.10365600544523131</v>
      </c>
      <c r="L302">
        <f t="shared" si="20"/>
        <v>9.355813451086438E-2</v>
      </c>
      <c r="N302" s="77">
        <f>'CAPE calculation (2)'!Q500</f>
        <v>1.9902032244732748E-2</v>
      </c>
      <c r="P302" s="77">
        <f>'q calc'!U301</f>
        <v>0.10811349585622691</v>
      </c>
    </row>
    <row r="303" spans="1:16" ht="14.4" x14ac:dyDescent="0.3">
      <c r="A303" s="5"/>
      <c r="B303" s="6" t="s">
        <v>506</v>
      </c>
      <c r="D303">
        <f>'B 103'!AU119</f>
        <v>1061129</v>
      </c>
      <c r="F303">
        <f>'B 103'!AS119</f>
        <v>953723</v>
      </c>
      <c r="G303">
        <f t="shared" si="18"/>
        <v>0.89878139227181619</v>
      </c>
      <c r="H303">
        <f>'B 103'!AV119/100</f>
        <v>0.90962775066861201</v>
      </c>
      <c r="J303">
        <f t="shared" si="21"/>
        <v>0.90962775066861201</v>
      </c>
      <c r="K303">
        <f t="shared" si="19"/>
        <v>-9.4719828360561323E-2</v>
      </c>
      <c r="L303">
        <f t="shared" si="20"/>
        <v>0.10249431159553436</v>
      </c>
      <c r="N303" s="77">
        <f>'CAPE calculation (2)'!Q501</f>
        <v>4.9382415391230339E-3</v>
      </c>
      <c r="P303" s="77">
        <f>'q calc'!U302</f>
        <v>0.11563766053118729</v>
      </c>
    </row>
    <row r="304" spans="1:16" ht="14.4" x14ac:dyDescent="0.3">
      <c r="A304" s="5"/>
      <c r="B304" s="6" t="s">
        <v>509</v>
      </c>
      <c r="D304">
        <f>'B 103'!AU120</f>
        <v>1101685</v>
      </c>
      <c r="F304">
        <f>'B 103'!AS120</f>
        <v>809566</v>
      </c>
      <c r="G304">
        <f t="shared" si="18"/>
        <v>0.73484344436022997</v>
      </c>
      <c r="H304">
        <f>'B 103'!AV120/100</f>
        <v>0.74535105855511885</v>
      </c>
      <c r="J304">
        <f t="shared" si="21"/>
        <v>0.74535105855511885</v>
      </c>
      <c r="K304">
        <f t="shared" si="19"/>
        <v>-0.29389995205456587</v>
      </c>
      <c r="L304">
        <f t="shared" si="20"/>
        <v>-9.6685812098470186E-2</v>
      </c>
      <c r="N304" s="77">
        <f>'CAPE calculation (2)'!Q502</f>
        <v>-0.12493640293884711</v>
      </c>
      <c r="P304" s="77">
        <f>'q calc'!U303</f>
        <v>-8.3851002518311263E-2</v>
      </c>
    </row>
    <row r="305" spans="1:16" ht="14.4" x14ac:dyDescent="0.3">
      <c r="A305" s="5">
        <f>A301+1</f>
        <v>1974</v>
      </c>
      <c r="B305" s="6" t="s">
        <v>508</v>
      </c>
      <c r="D305">
        <f>'B 103'!AU121</f>
        <v>1156002</v>
      </c>
      <c r="F305">
        <f>'B 103'!AS121</f>
        <v>784355</v>
      </c>
      <c r="G305">
        <f t="shared" si="18"/>
        <v>0.67850661158025682</v>
      </c>
      <c r="H305">
        <f>'B 103'!AV121/100</f>
        <v>0.68976151833667376</v>
      </c>
      <c r="J305">
        <f t="shared" si="21"/>
        <v>0.68976151833667376</v>
      </c>
      <c r="K305">
        <f t="shared" si="19"/>
        <v>-0.37140936673214892</v>
      </c>
      <c r="L305">
        <f t="shared" si="20"/>
        <v>-0.17419522677605323</v>
      </c>
      <c r="N305" s="77">
        <f>'CAPE calculation (2)'!Q503</f>
        <v>-0.13056273824582298</v>
      </c>
      <c r="P305" s="77">
        <f>'q calc'!U304</f>
        <v>-0.16232466822816977</v>
      </c>
    </row>
    <row r="306" spans="1:16" ht="14.4" x14ac:dyDescent="0.3">
      <c r="A306" s="5"/>
      <c r="B306" s="6" t="s">
        <v>507</v>
      </c>
      <c r="D306">
        <f>'B 103'!AU122</f>
        <v>1216697</v>
      </c>
      <c r="F306">
        <f>'B 103'!AS122</f>
        <v>723428</v>
      </c>
      <c r="G306">
        <f t="shared" si="18"/>
        <v>0.59458353230097549</v>
      </c>
      <c r="H306">
        <f>'B 103'!AV122/100</f>
        <v>0.60560904570152885</v>
      </c>
      <c r="J306">
        <f t="shared" si="21"/>
        <v>0.60560904570152885</v>
      </c>
      <c r="K306">
        <f t="shared" si="19"/>
        <v>-0.50152064021099052</v>
      </c>
      <c r="L306">
        <f t="shared" si="20"/>
        <v>-0.30430650025489481</v>
      </c>
      <c r="N306" s="77">
        <f>'CAPE calculation (2)'!Q504</f>
        <v>-0.23567123734792306</v>
      </c>
      <c r="P306" s="77">
        <f>'q calc'!U305</f>
        <v>-0.29380278877094057</v>
      </c>
    </row>
    <row r="307" spans="1:16" ht="14.4" x14ac:dyDescent="0.3">
      <c r="A307" s="5"/>
      <c r="B307" s="6" t="s">
        <v>506</v>
      </c>
      <c r="D307">
        <f>'B 103'!AU123</f>
        <v>1290635</v>
      </c>
      <c r="F307">
        <f>'B 103'!AS123</f>
        <v>540503</v>
      </c>
      <c r="G307">
        <f t="shared" si="18"/>
        <v>0.41878842585239051</v>
      </c>
      <c r="H307">
        <f>'B 103'!AV123/100</f>
        <v>0.43015564006141327</v>
      </c>
      <c r="J307">
        <f t="shared" si="21"/>
        <v>0.43015564006141327</v>
      </c>
      <c r="K307">
        <f t="shared" si="19"/>
        <v>-0.84360818215274858</v>
      </c>
      <c r="L307">
        <f t="shared" si="20"/>
        <v>-0.64639404219665286</v>
      </c>
      <c r="N307" s="77">
        <f>'CAPE calculation (2)'!Q505</f>
        <v>-0.54193476264573448</v>
      </c>
      <c r="P307" s="77">
        <f>'q calc'!U306</f>
        <v>-0.63738284675990031</v>
      </c>
    </row>
    <row r="308" spans="1:16" ht="14.4" x14ac:dyDescent="0.3">
      <c r="A308" s="5"/>
      <c r="B308" s="6" t="s">
        <v>509</v>
      </c>
      <c r="D308">
        <f>'B 103'!AU124</f>
        <v>1463939</v>
      </c>
      <c r="F308">
        <f>'B 103'!AS124</f>
        <v>557656</v>
      </c>
      <c r="G308">
        <f t="shared" si="18"/>
        <v>0.3809284403243578</v>
      </c>
      <c r="H308">
        <f>'B 103'!AV124/100</f>
        <v>0.39138924213215026</v>
      </c>
      <c r="J308">
        <f t="shared" si="21"/>
        <v>0.39138924213215026</v>
      </c>
      <c r="K308">
        <f t="shared" si="19"/>
        <v>-0.93805271000814205</v>
      </c>
      <c r="L308">
        <f t="shared" si="20"/>
        <v>-0.74083857005204634</v>
      </c>
      <c r="N308" s="77">
        <f>'CAPE calculation (2)'!Q506</f>
        <v>-0.57981894616911589</v>
      </c>
      <c r="P308" s="77">
        <f>'q calc'!U307</f>
        <v>-0.73902972827800295</v>
      </c>
    </row>
    <row r="309" spans="1:16" ht="14.4" x14ac:dyDescent="0.3">
      <c r="A309" s="5">
        <f>A305+1</f>
        <v>1975</v>
      </c>
      <c r="B309" s="6" t="s">
        <v>508</v>
      </c>
      <c r="D309">
        <f>'B 103'!AU125</f>
        <v>1397859</v>
      </c>
      <c r="F309">
        <f>'B 103'!AS125</f>
        <v>684995</v>
      </c>
      <c r="G309">
        <f t="shared" si="18"/>
        <v>0.49003154109248503</v>
      </c>
      <c r="H309">
        <f>'B 103'!AV125/100</f>
        <v>0.50105135072610762</v>
      </c>
      <c r="J309">
        <f t="shared" si="21"/>
        <v>0.50105135072610762</v>
      </c>
      <c r="K309">
        <f t="shared" si="19"/>
        <v>-0.69104668669037883</v>
      </c>
      <c r="L309">
        <f t="shared" si="20"/>
        <v>-0.49383254673428312</v>
      </c>
      <c r="N309" s="77">
        <f>'CAPE calculation (2)'!Q507</f>
        <v>-0.36906185872708974</v>
      </c>
      <c r="P309" s="77">
        <f>'q calc'!U308</f>
        <v>-0.48723916197348721</v>
      </c>
    </row>
    <row r="310" spans="1:16" ht="14.4" x14ac:dyDescent="0.3">
      <c r="A310" s="5"/>
      <c r="B310" s="6" t="s">
        <v>507</v>
      </c>
      <c r="D310">
        <f>'B 103'!AU126</f>
        <v>1465104</v>
      </c>
      <c r="F310">
        <f>'B 103'!AS126</f>
        <v>791700</v>
      </c>
      <c r="G310">
        <f t="shared" si="18"/>
        <v>0.54037119549192414</v>
      </c>
      <c r="H310">
        <f>'B 103'!AV126/100</f>
        <v>0.55130149033891795</v>
      </c>
      <c r="J310">
        <f t="shared" si="21"/>
        <v>0.55130149033891795</v>
      </c>
      <c r="K310">
        <f t="shared" si="19"/>
        <v>-0.59547345007268904</v>
      </c>
      <c r="L310">
        <f t="shared" si="20"/>
        <v>-0.39825931011659332</v>
      </c>
      <c r="N310" s="77">
        <f>'CAPE calculation (2)'!Q508</f>
        <v>-0.28404560286517633</v>
      </c>
      <c r="P310" s="77">
        <f>'q calc'!U309</f>
        <v>-0.39346313323175436</v>
      </c>
    </row>
    <row r="311" spans="1:16" ht="14.4" x14ac:dyDescent="0.3">
      <c r="A311" s="5"/>
      <c r="B311" s="6" t="s">
        <v>506</v>
      </c>
      <c r="D311">
        <f>'B 103'!AU127</f>
        <v>1472670</v>
      </c>
      <c r="F311">
        <f>'B 103'!AS127</f>
        <v>701766</v>
      </c>
      <c r="G311">
        <f t="shared" si="18"/>
        <v>0.476526309356475</v>
      </c>
      <c r="H311">
        <f>'B 103'!AV127/100</f>
        <v>0.48739229516904642</v>
      </c>
      <c r="J311">
        <f t="shared" si="21"/>
        <v>0.48739229516904642</v>
      </c>
      <c r="K311">
        <f t="shared" si="19"/>
        <v>-0.71868594594009416</v>
      </c>
      <c r="L311">
        <f t="shared" si="20"/>
        <v>-0.52147180598399845</v>
      </c>
      <c r="N311" s="77">
        <f>'CAPE calculation (2)'!Q509</f>
        <v>-0.38506322531312698</v>
      </c>
      <c r="P311" s="77">
        <f>'q calc'!U310</f>
        <v>-0.51566138372522508</v>
      </c>
    </row>
    <row r="312" spans="1:16" ht="14.4" x14ac:dyDescent="0.3">
      <c r="A312" s="5"/>
      <c r="B312" s="6" t="s">
        <v>509</v>
      </c>
      <c r="D312">
        <f>'B 103'!AU128</f>
        <v>1512870</v>
      </c>
      <c r="F312">
        <f>'B 103'!AS128</f>
        <v>754897</v>
      </c>
      <c r="G312">
        <f t="shared" si="18"/>
        <v>0.49898338918743845</v>
      </c>
      <c r="H312">
        <f>'B 103'!AV128/100</f>
        <v>0.51025726075627942</v>
      </c>
      <c r="J312">
        <f t="shared" si="21"/>
        <v>0.51025726075627942</v>
      </c>
      <c r="K312">
        <f t="shared" si="19"/>
        <v>-0.67284024759180006</v>
      </c>
      <c r="L312">
        <f t="shared" si="20"/>
        <v>-0.47562610763570434</v>
      </c>
      <c r="N312" s="77">
        <f>'CAPE calculation (2)'!Q510</f>
        <v>-0.34915189092507459</v>
      </c>
      <c r="P312" s="77">
        <f>'q calc'!U311</f>
        <v>-0.47069194077002457</v>
      </c>
    </row>
    <row r="313" spans="1:16" ht="14.4" x14ac:dyDescent="0.3">
      <c r="A313" s="5">
        <f>A309+1</f>
        <v>1976</v>
      </c>
      <c r="B313" s="6" t="s">
        <v>508</v>
      </c>
      <c r="D313">
        <f>'B 103'!AU129</f>
        <v>1571879</v>
      </c>
      <c r="F313">
        <f>'B 103'!AS129</f>
        <v>868276</v>
      </c>
      <c r="G313">
        <f t="shared" si="18"/>
        <v>0.5523809402632136</v>
      </c>
      <c r="H313">
        <f>'B 103'!AV129/100</f>
        <v>0.56391802079210573</v>
      </c>
      <c r="J313">
        <f t="shared" si="21"/>
        <v>0.56391802079210573</v>
      </c>
      <c r="K313">
        <f t="shared" si="19"/>
        <v>-0.57284639125436543</v>
      </c>
      <c r="L313">
        <f t="shared" si="20"/>
        <v>-0.37563225129826971</v>
      </c>
      <c r="N313" s="77">
        <f>'CAPE calculation (2)'!Q511</f>
        <v>-0.21906530910305388</v>
      </c>
      <c r="P313" s="77">
        <f>'q calc'!U312</f>
        <v>-0.37260075300198653</v>
      </c>
    </row>
    <row r="314" spans="1:16" ht="14.4" x14ac:dyDescent="0.3">
      <c r="A314" s="5"/>
      <c r="B314" s="6" t="s">
        <v>507</v>
      </c>
      <c r="D314">
        <f>'B 103'!AU130</f>
        <v>1634692</v>
      </c>
      <c r="F314">
        <f>'B 103'!AS130</f>
        <v>887750</v>
      </c>
      <c r="G314">
        <f t="shared" si="18"/>
        <v>0.54306866369933904</v>
      </c>
      <c r="H314">
        <f>'B 103'!AV130/100</f>
        <v>0.55459180952259612</v>
      </c>
      <c r="J314">
        <f t="shared" si="21"/>
        <v>0.55459180952259612</v>
      </c>
      <c r="K314">
        <f t="shared" si="19"/>
        <v>-0.58952291417024671</v>
      </c>
      <c r="L314">
        <f t="shared" si="20"/>
        <v>-0.392308774214151</v>
      </c>
      <c r="N314" s="77">
        <f>'CAPE calculation (2)'!Q512</f>
        <v>-0.22148432712721178</v>
      </c>
      <c r="P314" s="77">
        <f>'q calc'!U313</f>
        <v>-0.39023365507251556</v>
      </c>
    </row>
    <row r="315" spans="1:16" ht="14.4" x14ac:dyDescent="0.3">
      <c r="A315" s="5"/>
      <c r="B315" s="6" t="s">
        <v>506</v>
      </c>
      <c r="D315">
        <f>'B 103'!AU131</f>
        <v>1677834</v>
      </c>
      <c r="F315">
        <f>'B 103'!AS131</f>
        <v>897381</v>
      </c>
      <c r="G315">
        <f t="shared" si="18"/>
        <v>0.53484492506410053</v>
      </c>
      <c r="H315">
        <f>'B 103'!AV131/100</f>
        <v>0.54644873450710651</v>
      </c>
      <c r="J315">
        <f t="shared" si="21"/>
        <v>0.54644873450710651</v>
      </c>
      <c r="K315">
        <f t="shared" si="19"/>
        <v>-0.60431478270602579</v>
      </c>
      <c r="L315">
        <f t="shared" si="20"/>
        <v>-0.40710064274993008</v>
      </c>
      <c r="N315" s="77">
        <f>'CAPE calculation (2)'!Q513</f>
        <v>-0.1929036412734968</v>
      </c>
      <c r="P315" s="77">
        <f>'q calc'!U314</f>
        <v>-0.40513163260671475</v>
      </c>
    </row>
    <row r="316" spans="1:16" ht="14.4" x14ac:dyDescent="0.3">
      <c r="A316" s="5"/>
      <c r="B316" s="6" t="s">
        <v>509</v>
      </c>
      <c r="D316">
        <f>'B 103'!AU132</f>
        <v>1780775</v>
      </c>
      <c r="F316">
        <f>'B 103'!AS132</f>
        <v>927412</v>
      </c>
      <c r="G316">
        <f t="shared" si="18"/>
        <v>0.52079122853813653</v>
      </c>
      <c r="H316">
        <f>'B 103'!AV132/100</f>
        <v>0.53995661100532</v>
      </c>
      <c r="J316">
        <f t="shared" si="21"/>
        <v>0.53995661100532</v>
      </c>
      <c r="K316">
        <f t="shared" si="19"/>
        <v>-0.61626649264219857</v>
      </c>
      <c r="L316">
        <f t="shared" si="20"/>
        <v>-0.41905235268610286</v>
      </c>
      <c r="N316" s="77">
        <f>'CAPE calculation (2)'!Q514</f>
        <v>-0.20479533483688561</v>
      </c>
      <c r="P316" s="77">
        <f>'q calc'!U315</f>
        <v>-0.41847361088011642</v>
      </c>
    </row>
    <row r="317" spans="1:16" ht="14.4" x14ac:dyDescent="0.3">
      <c r="A317" s="5">
        <f>A313+1</f>
        <v>1977</v>
      </c>
      <c r="B317" s="6" t="s">
        <v>508</v>
      </c>
      <c r="D317">
        <f>'B 103'!AU133</f>
        <v>1828072</v>
      </c>
      <c r="F317">
        <f>'B 103'!AS133</f>
        <v>857111</v>
      </c>
      <c r="G317">
        <f t="shared" si="18"/>
        <v>0.4688606356861218</v>
      </c>
      <c r="H317">
        <f>'B 103'!AV133/100</f>
        <v>0.48786546534971964</v>
      </c>
      <c r="J317">
        <f t="shared" si="21"/>
        <v>0.48786546534971964</v>
      </c>
      <c r="K317">
        <f t="shared" si="19"/>
        <v>-0.71771559689606568</v>
      </c>
      <c r="L317">
        <f t="shared" si="20"/>
        <v>-0.52050145693996996</v>
      </c>
      <c r="N317" s="77">
        <f>'CAPE calculation (2)'!Q515</f>
        <v>-0.26111521497775447</v>
      </c>
      <c r="P317" s="77">
        <f>'q calc'!U316</f>
        <v>-0.52009106208434042</v>
      </c>
    </row>
    <row r="318" spans="1:16" ht="14.4" x14ac:dyDescent="0.3">
      <c r="A318" s="5"/>
      <c r="B318" s="6" t="s">
        <v>507</v>
      </c>
      <c r="D318">
        <f>'B 103'!AU134</f>
        <v>1884208</v>
      </c>
      <c r="F318">
        <f>'B 103'!AS134</f>
        <v>882073</v>
      </c>
      <c r="G318">
        <f t="shared" si="18"/>
        <v>0.46813992934962595</v>
      </c>
      <c r="H318">
        <f>'B 103'!AV134/100</f>
        <v>0.48692599196857111</v>
      </c>
      <c r="J318">
        <f t="shared" si="21"/>
        <v>0.48692599196857111</v>
      </c>
      <c r="K318">
        <f t="shared" si="19"/>
        <v>-0.71964313465805996</v>
      </c>
      <c r="L318">
        <f t="shared" si="20"/>
        <v>-0.52242899470196424</v>
      </c>
      <c r="N318" s="77">
        <f>'CAPE calculation (2)'!Q516</f>
        <v>-0.28894516797255809</v>
      </c>
      <c r="P318" s="77">
        <f>'q calc'!U317</f>
        <v>-0.52243665469088096</v>
      </c>
    </row>
    <row r="319" spans="1:16" ht="14.4" x14ac:dyDescent="0.3">
      <c r="A319" s="5"/>
      <c r="B319" s="6" t="s">
        <v>506</v>
      </c>
      <c r="D319">
        <f>'B 103'!AU135</f>
        <v>1935798</v>
      </c>
      <c r="F319">
        <f>'B 103'!AS135</f>
        <v>845309</v>
      </c>
      <c r="G319">
        <f t="shared" si="18"/>
        <v>0.43667211144964507</v>
      </c>
      <c r="H319">
        <f>'B 103'!AV135/100</f>
        <v>0.45531814304904439</v>
      </c>
      <c r="J319">
        <f t="shared" si="21"/>
        <v>0.45531814304904439</v>
      </c>
      <c r="K319">
        <f t="shared" si="19"/>
        <v>-0.78675888887604417</v>
      </c>
      <c r="L319">
        <f t="shared" si="20"/>
        <v>-0.58954474891994846</v>
      </c>
      <c r="N319" s="77">
        <f>'CAPE calculation (2)'!Q517</f>
        <v>-0.32704481654994799</v>
      </c>
      <c r="P319" s="77">
        <f>'q calc'!U318</f>
        <v>-0.58944176365751666</v>
      </c>
    </row>
    <row r="320" spans="1:16" ht="14.4" x14ac:dyDescent="0.3">
      <c r="A320" s="5"/>
      <c r="B320" s="6" t="s">
        <v>509</v>
      </c>
      <c r="D320">
        <f>'B 103'!AU136</f>
        <v>2002993</v>
      </c>
      <c r="F320">
        <f>'B 103'!AS136</f>
        <v>819176</v>
      </c>
      <c r="G320">
        <f t="shared" ref="G320:G383" si="22">F320/D320</f>
        <v>0.40897596746468912</v>
      </c>
      <c r="H320">
        <f>'B 103'!AV136/100</f>
        <v>0.42888517895883477</v>
      </c>
      <c r="J320">
        <f t="shared" si="21"/>
        <v>0.42888517895883477</v>
      </c>
      <c r="K320">
        <f t="shared" si="19"/>
        <v>-0.84656604399287327</v>
      </c>
      <c r="L320">
        <f t="shared" si="20"/>
        <v>-0.64935190403677756</v>
      </c>
      <c r="N320" s="77">
        <f>'CAPE calculation (2)'!Q518</f>
        <v>-0.35983858076248421</v>
      </c>
      <c r="P320" s="77">
        <f>'q calc'!U319</f>
        <v>-0.64943742895427614</v>
      </c>
    </row>
    <row r="321" spans="1:16" ht="14.4" x14ac:dyDescent="0.3">
      <c r="A321" s="5">
        <f>A317+1</f>
        <v>1978</v>
      </c>
      <c r="B321" s="6" t="s">
        <v>508</v>
      </c>
      <c r="D321">
        <f>'B 103'!AU137</f>
        <v>2055101</v>
      </c>
      <c r="F321">
        <f>'B 103'!AS137</f>
        <v>773891</v>
      </c>
      <c r="G321">
        <f t="shared" si="22"/>
        <v>0.37657078654528414</v>
      </c>
      <c r="H321">
        <f>'B 103'!AV137/100</f>
        <v>0.39644860666793846</v>
      </c>
      <c r="J321">
        <f t="shared" si="21"/>
        <v>0.39644860666793846</v>
      </c>
      <c r="K321">
        <f t="shared" si="19"/>
        <v>-0.92520886379143752</v>
      </c>
      <c r="L321">
        <f t="shared" si="20"/>
        <v>-0.72799472383534181</v>
      </c>
      <c r="N321" s="77">
        <f>'CAPE calculation (2)'!Q519</f>
        <v>-0.4318804531679592</v>
      </c>
      <c r="P321" s="77">
        <f>'q calc'!U320</f>
        <v>-0.72760216876890293</v>
      </c>
    </row>
    <row r="322" spans="1:16" ht="14.4" x14ac:dyDescent="0.3">
      <c r="A322" s="5"/>
      <c r="B322" s="6" t="s">
        <v>507</v>
      </c>
      <c r="D322">
        <f>'B 103'!AU138</f>
        <v>2144223</v>
      </c>
      <c r="F322">
        <f>'B 103'!AS138</f>
        <v>833210</v>
      </c>
      <c r="G322">
        <f t="shared" si="22"/>
        <v>0.38858365011475021</v>
      </c>
      <c r="H322">
        <f>'B 103'!AV138/100</f>
        <v>0.4084047375777089</v>
      </c>
      <c r="J322">
        <f t="shared" si="21"/>
        <v>0.4084047375777089</v>
      </c>
      <c r="K322">
        <f t="shared" si="19"/>
        <v>-0.89549659242171875</v>
      </c>
      <c r="L322">
        <f t="shared" si="20"/>
        <v>-0.69828245246562304</v>
      </c>
      <c r="N322" s="77">
        <f>'CAPE calculation (2)'!Q520</f>
        <v>-0.36144305113594655</v>
      </c>
      <c r="P322" s="77">
        <f>'q calc'!U321</f>
        <v>-0.69919146401398935</v>
      </c>
    </row>
    <row r="323" spans="1:16" ht="14.4" x14ac:dyDescent="0.3">
      <c r="A323" s="5"/>
      <c r="B323" s="6" t="s">
        <v>506</v>
      </c>
      <c r="D323">
        <f>'B 103'!AU139</f>
        <v>2238669</v>
      </c>
      <c r="F323">
        <f>'B 103'!AS139</f>
        <v>895811</v>
      </c>
      <c r="G323">
        <f t="shared" si="22"/>
        <v>0.40015339471802219</v>
      </c>
      <c r="H323">
        <f>'B 103'!AV139/100</f>
        <v>0.41998442920450657</v>
      </c>
      <c r="J323">
        <f t="shared" si="21"/>
        <v>0.41998442920450657</v>
      </c>
      <c r="K323">
        <f t="shared" si="19"/>
        <v>-0.86753764171455905</v>
      </c>
      <c r="L323">
        <f t="shared" si="20"/>
        <v>-0.67032350175846334</v>
      </c>
      <c r="N323" s="77">
        <f>'CAPE calculation (2)'!Q521</f>
        <v>-0.31565558418085038</v>
      </c>
      <c r="P323" s="77">
        <f>'q calc'!U322</f>
        <v>-0.67234113571017762</v>
      </c>
    </row>
    <row r="324" spans="1:16" ht="14.4" x14ac:dyDescent="0.3">
      <c r="A324" s="5"/>
      <c r="B324" s="6" t="s">
        <v>509</v>
      </c>
      <c r="D324">
        <f>'B 103'!AU140</f>
        <v>2337673</v>
      </c>
      <c r="F324">
        <f>'B 103'!AS140</f>
        <v>856335</v>
      </c>
      <c r="G324">
        <f t="shared" si="22"/>
        <v>0.36631941250979072</v>
      </c>
      <c r="H324">
        <f>'B 103'!AV140/100</f>
        <v>0.38767347237525873</v>
      </c>
      <c r="J324">
        <f t="shared" si="21"/>
        <v>0.38767347237525873</v>
      </c>
      <c r="K324">
        <f t="shared" si="19"/>
        <v>-0.94759185971751425</v>
      </c>
      <c r="L324">
        <f t="shared" si="20"/>
        <v>-0.75037771976141854</v>
      </c>
      <c r="N324" s="77">
        <f>'CAPE calculation (2)'!Q522</f>
        <v>-0.40766482173221874</v>
      </c>
      <c r="P324" s="77">
        <f>'q calc'!U323</f>
        <v>-0.7527168026952471</v>
      </c>
    </row>
    <row r="325" spans="1:16" ht="14.4" x14ac:dyDescent="0.3">
      <c r="A325" s="5">
        <f>A321+1</f>
        <v>1979</v>
      </c>
      <c r="B325" s="6" t="s">
        <v>508</v>
      </c>
      <c r="D325">
        <f>'B 103'!AU141</f>
        <v>2431225</v>
      </c>
      <c r="F325">
        <f>'B 103'!AS141</f>
        <v>910897</v>
      </c>
      <c r="G325">
        <f t="shared" si="22"/>
        <v>0.37466585774660921</v>
      </c>
      <c r="H325">
        <f>'B 103'!AV141/100</f>
        <v>0.39556362868227452</v>
      </c>
      <c r="J325">
        <f t="shared" si="21"/>
        <v>0.39556362868227452</v>
      </c>
      <c r="K325">
        <f t="shared" si="19"/>
        <v>-0.9274436230905333</v>
      </c>
      <c r="L325">
        <f t="shared" si="20"/>
        <v>-0.73022948313443758</v>
      </c>
      <c r="N325" s="77">
        <f>'CAPE calculation (2)'!Q523</f>
        <v>-0.39364387235139908</v>
      </c>
      <c r="P325" s="77">
        <f>'q calc'!U324</f>
        <v>-0.73333530180907491</v>
      </c>
    </row>
    <row r="326" spans="1:16" ht="14.4" x14ac:dyDescent="0.3">
      <c r="A326" s="5"/>
      <c r="B326" s="6" t="s">
        <v>507</v>
      </c>
      <c r="D326">
        <f>'B 103'!AU142</f>
        <v>2537596</v>
      </c>
      <c r="F326">
        <f>'B 103'!AS142</f>
        <v>921144</v>
      </c>
      <c r="G326">
        <f t="shared" si="22"/>
        <v>0.36299868064104768</v>
      </c>
      <c r="H326">
        <f>'B 103'!AV142/100</f>
        <v>0.38384953087935025</v>
      </c>
      <c r="J326">
        <f t="shared" si="21"/>
        <v>0.38384953087935025</v>
      </c>
      <c r="K326">
        <f t="shared" si="19"/>
        <v>-0.95750464985473571</v>
      </c>
      <c r="L326">
        <f t="shared" si="20"/>
        <v>-0.76029050989864</v>
      </c>
      <c r="N326" s="77">
        <f>'CAPE calculation (2)'!Q524</f>
        <v>-0.40906987402293327</v>
      </c>
      <c r="P326" s="77">
        <f>'q calc'!U325</f>
        <v>-0.76379531045066318</v>
      </c>
    </row>
    <row r="327" spans="1:16" ht="14.4" x14ac:dyDescent="0.3">
      <c r="A327" s="5"/>
      <c r="B327" s="6" t="s">
        <v>506</v>
      </c>
      <c r="D327">
        <f>'B 103'!AU143</f>
        <v>2656893</v>
      </c>
      <c r="F327">
        <f>'B 103'!AS143</f>
        <v>981163</v>
      </c>
      <c r="G327">
        <f t="shared" si="22"/>
        <v>0.36928961760974188</v>
      </c>
      <c r="H327">
        <f>'B 103'!AV143/100</f>
        <v>0.39000406841737595</v>
      </c>
      <c r="J327">
        <f t="shared" si="21"/>
        <v>0.39000406841737595</v>
      </c>
      <c r="K327">
        <f t="shared" si="19"/>
        <v>-0.9415981080734307</v>
      </c>
      <c r="L327">
        <f t="shared" si="20"/>
        <v>-0.74438396811733498</v>
      </c>
      <c r="N327" s="77">
        <f>'CAPE calculation (2)'!Q525</f>
        <v>-0.37095451294739412</v>
      </c>
      <c r="P327" s="77">
        <f>'q calc'!U326</f>
        <v>-0.74873871165929407</v>
      </c>
    </row>
    <row r="328" spans="1:16" ht="14.4" x14ac:dyDescent="0.3">
      <c r="A328" s="5"/>
      <c r="B328" s="6" t="s">
        <v>509</v>
      </c>
      <c r="D328">
        <f>'B 103'!AU144</f>
        <v>2763746</v>
      </c>
      <c r="F328">
        <f>'B 103'!AS144</f>
        <v>1014783</v>
      </c>
      <c r="G328">
        <f t="shared" si="22"/>
        <v>0.36717665082102335</v>
      </c>
      <c r="H328">
        <f>'B 103'!AV144/100</f>
        <v>0.38999935542712544</v>
      </c>
      <c r="J328">
        <f t="shared" si="21"/>
        <v>0.38999935542712544</v>
      </c>
      <c r="K328">
        <f t="shared" si="19"/>
        <v>-0.94161019261077117</v>
      </c>
      <c r="L328">
        <f t="shared" si="20"/>
        <v>-0.74439605265467546</v>
      </c>
      <c r="N328" s="77">
        <f>'CAPE calculation (2)'!Q526</f>
        <v>-0.40257559555575062</v>
      </c>
      <c r="P328" s="77">
        <f>'q calc'!U327</f>
        <v>-0.74868660721229063</v>
      </c>
    </row>
    <row r="329" spans="1:16" ht="14.4" x14ac:dyDescent="0.3">
      <c r="A329" s="5">
        <f>A325+1</f>
        <v>1980</v>
      </c>
      <c r="B329" s="6" t="s">
        <v>508</v>
      </c>
      <c r="D329">
        <f>'B 103'!AU145</f>
        <v>2829745</v>
      </c>
      <c r="F329">
        <f>'B 103'!AS145</f>
        <v>956911</v>
      </c>
      <c r="G329">
        <f t="shared" si="22"/>
        <v>0.33816156579479778</v>
      </c>
      <c r="H329">
        <f>'B 103'!AV145/100</f>
        <v>0.36110501049063326</v>
      </c>
      <c r="J329">
        <f t="shared" si="21"/>
        <v>0.36110501049063326</v>
      </c>
      <c r="K329">
        <f t="shared" ref="K329:K392" si="23">LN(J329)</f>
        <v>-1.0185864751632177</v>
      </c>
      <c r="L329">
        <f t="shared" si="20"/>
        <v>-0.82137233520712194</v>
      </c>
      <c r="N329" s="77">
        <f>'CAPE calculation (2)'!Q527</f>
        <v>-0.47154814413366219</v>
      </c>
      <c r="P329" s="77">
        <f>'q calc'!U328</f>
        <v>-0.82455598699973254</v>
      </c>
    </row>
    <row r="330" spans="1:16" ht="14.4" x14ac:dyDescent="0.3">
      <c r="A330" s="5"/>
      <c r="B330" s="6" t="s">
        <v>507</v>
      </c>
      <c r="D330">
        <f>'B 103'!AU146</f>
        <v>2940790</v>
      </c>
      <c r="F330">
        <f>'B 103'!AS146</f>
        <v>1076609</v>
      </c>
      <c r="G330">
        <f t="shared" si="22"/>
        <v>0.36609516490466848</v>
      </c>
      <c r="H330">
        <f>'B 103'!AV146/100</f>
        <v>0.38946437988415161</v>
      </c>
      <c r="J330">
        <f t="shared" si="21"/>
        <v>0.38946437988415161</v>
      </c>
      <c r="K330">
        <f t="shared" si="23"/>
        <v>-0.9429828687283125</v>
      </c>
      <c r="L330">
        <f t="shared" ref="L330:L393" si="24">K330-$K$510</f>
        <v>-0.74576872877221678</v>
      </c>
      <c r="N330" s="77">
        <f>'CAPE calculation (2)'!Q528</f>
        <v>-0.40964460096352395</v>
      </c>
      <c r="P330" s="77">
        <f>'q calc'!U329</f>
        <v>-0.74956703286118143</v>
      </c>
    </row>
    <row r="331" spans="1:16" ht="14.4" x14ac:dyDescent="0.3">
      <c r="A331" s="5"/>
      <c r="B331" s="6" t="s">
        <v>506</v>
      </c>
      <c r="D331">
        <f>'B 103'!AU147</f>
        <v>3070952</v>
      </c>
      <c r="F331">
        <f>'B 103'!AS147</f>
        <v>1214006</v>
      </c>
      <c r="G331">
        <f t="shared" si="22"/>
        <v>0.39531910625760353</v>
      </c>
      <c r="H331">
        <f>'B 103'!AV147/100</f>
        <v>0.41855518352099241</v>
      </c>
      <c r="J331">
        <f t="shared" si="21"/>
        <v>0.41855518352099241</v>
      </c>
      <c r="K331">
        <f t="shared" si="23"/>
        <v>-0.8709465374801928</v>
      </c>
      <c r="L331">
        <f t="shared" si="24"/>
        <v>-0.67373239752409708</v>
      </c>
      <c r="N331" s="77">
        <f>'CAPE calculation (2)'!Q529</f>
        <v>-0.32326676164827317</v>
      </c>
      <c r="P331" s="77">
        <f>'q calc'!U330</f>
        <v>-0.6784605579381362</v>
      </c>
    </row>
    <row r="332" spans="1:16" ht="14.4" x14ac:dyDescent="0.3">
      <c r="A332" s="5"/>
      <c r="B332" s="6" t="s">
        <v>509</v>
      </c>
      <c r="D332">
        <f>'B 103'!AU148</f>
        <v>3214547</v>
      </c>
      <c r="F332">
        <f>'B 103'!AS148</f>
        <v>1346523</v>
      </c>
      <c r="G332">
        <f t="shared" si="22"/>
        <v>0.41888421603417214</v>
      </c>
      <c r="H332">
        <f>'B 103'!AV148/100</f>
        <v>0.44638978044499134</v>
      </c>
      <c r="J332">
        <f t="shared" si="21"/>
        <v>0.44638978044499134</v>
      </c>
      <c r="K332">
        <f t="shared" si="23"/>
        <v>-0.80656276144547934</v>
      </c>
      <c r="L332">
        <f t="shared" si="24"/>
        <v>-0.60934862148938362</v>
      </c>
      <c r="N332" s="77">
        <f>'CAPE calculation (2)'!Q530</f>
        <v>-0.29364527183079803</v>
      </c>
      <c r="P332" s="77">
        <f>'q calc'!U331</f>
        <v>-0.61448726032286816</v>
      </c>
    </row>
    <row r="333" spans="1:16" ht="14.4" x14ac:dyDescent="0.3">
      <c r="A333" s="5">
        <f>A329+1</f>
        <v>1981</v>
      </c>
      <c r="B333" s="6" t="s">
        <v>508</v>
      </c>
      <c r="D333">
        <f>'B 103'!AU149</f>
        <v>3321056</v>
      </c>
      <c r="F333">
        <f>'B 103'!AS149</f>
        <v>1351007</v>
      </c>
      <c r="G333">
        <f t="shared" si="22"/>
        <v>0.40680042733395644</v>
      </c>
      <c r="H333">
        <f>'B 103'!AV149/100</f>
        <v>0.43412729570933889</v>
      </c>
      <c r="J333">
        <f t="shared" si="21"/>
        <v>0.43412729570933889</v>
      </c>
      <c r="K333">
        <f t="shared" si="23"/>
        <v>-0.83441747980210534</v>
      </c>
      <c r="L333">
        <f t="shared" si="24"/>
        <v>-0.63720333984600963</v>
      </c>
      <c r="N333" s="77">
        <f>'CAPE calculation (2)'!Q531</f>
        <v>-0.3186044420191334</v>
      </c>
      <c r="P333" s="77">
        <f>'q calc'!U332</f>
        <v>-0.64214512365011855</v>
      </c>
    </row>
    <row r="334" spans="1:16" ht="14.4" x14ac:dyDescent="0.3">
      <c r="A334" s="5"/>
      <c r="B334" s="6" t="s">
        <v>507</v>
      </c>
      <c r="D334">
        <f>'B 103'!AU150</f>
        <v>3417664</v>
      </c>
      <c r="F334">
        <f>'B 103'!AS150</f>
        <v>1315862</v>
      </c>
      <c r="G334">
        <f t="shared" si="22"/>
        <v>0.38501795378363701</v>
      </c>
      <c r="H334">
        <f>'B 103'!AV150/100</f>
        <v>0.41252598275711039</v>
      </c>
      <c r="J334">
        <f t="shared" si="21"/>
        <v>0.41252598275711039</v>
      </c>
      <c r="K334">
        <f t="shared" si="23"/>
        <v>-0.88545608668900799</v>
      </c>
      <c r="L334">
        <f t="shared" si="24"/>
        <v>-0.68824194673291228</v>
      </c>
      <c r="N334" s="77">
        <f>'CAPE calculation (2)'!Q532</f>
        <v>-0.346680166859481</v>
      </c>
      <c r="P334" s="77">
        <f>'q calc'!U333</f>
        <v>-0.69264120951182706</v>
      </c>
    </row>
    <row r="335" spans="1:16" ht="14.4" x14ac:dyDescent="0.3">
      <c r="A335" s="5"/>
      <c r="B335" s="6" t="s">
        <v>506</v>
      </c>
      <c r="D335">
        <f>'B 103'!AU151</f>
        <v>3456351</v>
      </c>
      <c r="F335">
        <f>'B 103'!AS151</f>
        <v>1136139</v>
      </c>
      <c r="G335">
        <f t="shared" si="22"/>
        <v>0.32871053894699931</v>
      </c>
      <c r="H335">
        <f>'B 103'!AV151/100</f>
        <v>0.35689141667343127</v>
      </c>
      <c r="J335">
        <f t="shared" si="21"/>
        <v>0.35689141667343127</v>
      </c>
      <c r="K335">
        <f t="shared" si="23"/>
        <v>-1.030323698443387</v>
      </c>
      <c r="L335">
        <f t="shared" si="24"/>
        <v>-0.83310955848729129</v>
      </c>
      <c r="N335" s="77">
        <f>'CAPE calculation (2)'!Q533</f>
        <v>-0.48482184893438518</v>
      </c>
      <c r="P335" s="77">
        <f>'q calc'!U334</f>
        <v>-0.8352635471133516</v>
      </c>
    </row>
    <row r="336" spans="1:16" ht="14.4" x14ac:dyDescent="0.3">
      <c r="A336" s="5"/>
      <c r="B336" s="6" t="s">
        <v>509</v>
      </c>
      <c r="D336">
        <f>'B 103'!AU152</f>
        <v>3582392</v>
      </c>
      <c r="F336">
        <f>'B 103'!AS152</f>
        <v>1225637</v>
      </c>
      <c r="G336">
        <f t="shared" si="22"/>
        <v>0.34212810881667893</v>
      </c>
      <c r="H336">
        <f>'B 103'!AV152/100</f>
        <v>0.37423961982632953</v>
      </c>
      <c r="J336">
        <f t="shared" si="21"/>
        <v>0.37423961982632953</v>
      </c>
      <c r="K336">
        <f t="shared" si="23"/>
        <v>-0.98285899200203874</v>
      </c>
      <c r="L336">
        <f t="shared" si="24"/>
        <v>-0.78564485204594303</v>
      </c>
      <c r="N336" s="77">
        <f>'CAPE calculation (2)'!Q534</f>
        <v>-0.44627744776014744</v>
      </c>
      <c r="P336" s="77">
        <f>'q calc'!U335</f>
        <v>-0.78717331145952607</v>
      </c>
    </row>
    <row r="337" spans="1:16" ht="14.4" x14ac:dyDescent="0.3">
      <c r="A337" s="5">
        <f>A333+1</f>
        <v>1982</v>
      </c>
      <c r="B337" s="6" t="s">
        <v>508</v>
      </c>
      <c r="D337">
        <f>'B 103'!AU153</f>
        <v>3655244</v>
      </c>
      <c r="F337">
        <f>'B 103'!AS153</f>
        <v>1090438</v>
      </c>
      <c r="G337">
        <f t="shared" si="22"/>
        <v>0.29832153475937584</v>
      </c>
      <c r="H337">
        <f>'B 103'!AV153/100</f>
        <v>0.31815304080829088</v>
      </c>
      <c r="J337">
        <f t="shared" si="21"/>
        <v>0.31815304080829088</v>
      </c>
      <c r="K337">
        <f t="shared" si="23"/>
        <v>-1.145222751567176</v>
      </c>
      <c r="L337">
        <f t="shared" si="24"/>
        <v>-0.9480086116110803</v>
      </c>
      <c r="N337" s="77">
        <f>'CAPE calculation (2)'!Q535</f>
        <v>-0.56127699326712044</v>
      </c>
      <c r="P337" s="77">
        <f>'q calc'!U336</f>
        <v>-0.95070344920894412</v>
      </c>
    </row>
    <row r="338" spans="1:16" ht="14.4" x14ac:dyDescent="0.3">
      <c r="A338" s="5"/>
      <c r="B338" s="6" t="s">
        <v>507</v>
      </c>
      <c r="D338">
        <f>'B 103'!AU154</f>
        <v>3692422</v>
      </c>
      <c r="F338">
        <f>'B 103'!AS154</f>
        <v>1073656</v>
      </c>
      <c r="G338">
        <f t="shared" si="22"/>
        <v>0.29077283149109173</v>
      </c>
      <c r="H338">
        <f>'B 103'!AV154/100</f>
        <v>0.31063350438856918</v>
      </c>
      <c r="J338">
        <f t="shared" si="21"/>
        <v>0.31063350438856918</v>
      </c>
      <c r="K338">
        <f t="shared" si="23"/>
        <v>-1.1691415041927218</v>
      </c>
      <c r="L338">
        <f t="shared" si="24"/>
        <v>-0.97192736423662607</v>
      </c>
      <c r="N338" s="77">
        <f>'CAPE calculation (2)'!Q536</f>
        <v>-0.59628544710641185</v>
      </c>
      <c r="P338" s="77">
        <f>'q calc'!U337</f>
        <v>-0.97317790260131321</v>
      </c>
    </row>
    <row r="339" spans="1:16" ht="14.4" x14ac:dyDescent="0.3">
      <c r="A339" s="5"/>
      <c r="B339" s="6" t="s">
        <v>506</v>
      </c>
      <c r="D339">
        <f>'B 103'!AU155</f>
        <v>3763532</v>
      </c>
      <c r="F339">
        <f>'B 103'!AS155</f>
        <v>1172793</v>
      </c>
      <c r="G339">
        <f t="shared" si="22"/>
        <v>0.31162030773220473</v>
      </c>
      <c r="H339">
        <f>'B 103'!AV155/100</f>
        <v>0.33157922276104868</v>
      </c>
      <c r="J339">
        <f t="shared" si="21"/>
        <v>0.33157922276104868</v>
      </c>
      <c r="K339">
        <f t="shared" si="23"/>
        <v>-1.1038885152201039</v>
      </c>
      <c r="L339">
        <f t="shared" si="24"/>
        <v>-0.90667437526400818</v>
      </c>
      <c r="N339" s="77">
        <f>'CAPE calculation (2)'!Q537</f>
        <v>-0.49483127127329585</v>
      </c>
      <c r="P339" s="77">
        <f>'q calc'!U338</f>
        <v>-0.9075846078760097</v>
      </c>
    </row>
    <row r="340" spans="1:16" ht="14.4" x14ac:dyDescent="0.3">
      <c r="A340" s="5"/>
      <c r="B340" s="6" t="s">
        <v>509</v>
      </c>
      <c r="D340">
        <f>'B 103'!AU156</f>
        <v>3823042</v>
      </c>
      <c r="F340">
        <f>'B 103'!AS156</f>
        <v>1386479</v>
      </c>
      <c r="G340">
        <f t="shared" si="22"/>
        <v>0.36266381588274471</v>
      </c>
      <c r="H340">
        <f>'B 103'!AV156/100</f>
        <v>0.38530570557571359</v>
      </c>
      <c r="J340">
        <f t="shared" si="21"/>
        <v>0.38530570557571359</v>
      </c>
      <c r="K340">
        <f t="shared" si="23"/>
        <v>-0.95371821932129552</v>
      </c>
      <c r="L340">
        <f t="shared" si="24"/>
        <v>-0.75650407936519981</v>
      </c>
      <c r="N340" s="77">
        <f>'CAPE calculation (2)'!Q538</f>
        <v>-0.36042964491856244</v>
      </c>
      <c r="P340" s="77">
        <f>'q calc'!U339</f>
        <v>-0.7567041897092559</v>
      </c>
    </row>
    <row r="341" spans="1:16" ht="14.4" x14ac:dyDescent="0.3">
      <c r="A341" s="5">
        <f>A337+1</f>
        <v>1983</v>
      </c>
      <c r="B341" s="6" t="s">
        <v>508</v>
      </c>
      <c r="D341">
        <f>'B 103'!AU157</f>
        <v>3900519</v>
      </c>
      <c r="F341">
        <f>'B 103'!AS157</f>
        <v>1533804</v>
      </c>
      <c r="G341">
        <f t="shared" si="22"/>
        <v>0.39323074698520888</v>
      </c>
      <c r="H341">
        <f>'B 103'!AV157/100</f>
        <v>0.41563363559073357</v>
      </c>
      <c r="J341">
        <f t="shared" si="21"/>
        <v>0.41563363559073357</v>
      </c>
      <c r="K341">
        <f t="shared" si="23"/>
        <v>-0.87795109042670139</v>
      </c>
      <c r="L341">
        <f t="shared" si="24"/>
        <v>-0.68073695047060567</v>
      </c>
      <c r="N341" s="77">
        <f>'CAPE calculation (2)'!Q539</f>
        <v>-0.27649918199203238</v>
      </c>
      <c r="P341" s="77">
        <f>'q calc'!U340</f>
        <v>-0.6808405244337159</v>
      </c>
    </row>
    <row r="342" spans="1:16" ht="14.4" x14ac:dyDescent="0.3">
      <c r="A342" s="5"/>
      <c r="B342" s="6" t="s">
        <v>507</v>
      </c>
      <c r="D342">
        <f>'B 103'!AU158</f>
        <v>3963389</v>
      </c>
      <c r="F342">
        <f>'B 103'!AS158</f>
        <v>1736716</v>
      </c>
      <c r="G342">
        <f t="shared" si="22"/>
        <v>0.4381896402296116</v>
      </c>
      <c r="H342">
        <f>'B 103'!AV158/100</f>
        <v>0.46053691019817317</v>
      </c>
      <c r="J342">
        <f t="shared" si="21"/>
        <v>0.46053691019817317</v>
      </c>
      <c r="K342">
        <f t="shared" si="23"/>
        <v>-0.77536227405978098</v>
      </c>
      <c r="L342">
        <f t="shared" si="24"/>
        <v>-0.57814813410368526</v>
      </c>
      <c r="N342" s="77">
        <f>'CAPE calculation (2)'!Q540</f>
        <v>-0.20047302028402392</v>
      </c>
      <c r="P342" s="77">
        <f>'q calc'!U341</f>
        <v>-0.57813810160758505</v>
      </c>
    </row>
    <row r="343" spans="1:16" ht="14.4" x14ac:dyDescent="0.3">
      <c r="A343" s="5"/>
      <c r="B343" s="6" t="s">
        <v>506</v>
      </c>
      <c r="D343">
        <f>'B 103'!AU159</f>
        <v>3970060</v>
      </c>
      <c r="F343">
        <f>'B 103'!AS159</f>
        <v>1709522</v>
      </c>
      <c r="G343">
        <f t="shared" si="22"/>
        <v>0.43060356770426644</v>
      </c>
      <c r="H343">
        <f>'B 103'!AV159/100</f>
        <v>0.45312536445286816</v>
      </c>
      <c r="J343">
        <f t="shared" si="21"/>
        <v>0.45312536445286816</v>
      </c>
      <c r="K343">
        <f t="shared" si="23"/>
        <v>-0.79158644906374331</v>
      </c>
      <c r="L343">
        <f t="shared" si="24"/>
        <v>-0.5943723091076476</v>
      </c>
      <c r="N343" s="77">
        <f>'CAPE calculation (2)'!Q541</f>
        <v>-0.20664766400438639</v>
      </c>
      <c r="P343" s="77">
        <f>'q calc'!U342</f>
        <v>-0.59235220977149505</v>
      </c>
    </row>
    <row r="344" spans="1:16" ht="14.4" x14ac:dyDescent="0.3">
      <c r="A344" s="5"/>
      <c r="B344" s="6" t="s">
        <v>509</v>
      </c>
      <c r="D344">
        <f>'B 103'!AU160</f>
        <v>4037394</v>
      </c>
      <c r="F344">
        <f>'B 103'!AS160</f>
        <v>1630514</v>
      </c>
      <c r="G344">
        <f t="shared" si="22"/>
        <v>0.40385307948642118</v>
      </c>
      <c r="H344">
        <f>'B 103'!AV160/100</f>
        <v>0.42934872475139918</v>
      </c>
      <c r="J344">
        <f t="shared" si="21"/>
        <v>0.42934872475139918</v>
      </c>
      <c r="K344">
        <f t="shared" si="23"/>
        <v>-0.84548581205228823</v>
      </c>
      <c r="L344">
        <f t="shared" si="24"/>
        <v>-0.64827167209619252</v>
      </c>
      <c r="N344" s="77">
        <f>'CAPE calculation (2)'!Q542</f>
        <v>-0.22840453115877857</v>
      </c>
      <c r="P344" s="77">
        <f>'q calc'!U343</f>
        <v>-0.64480512968221393</v>
      </c>
    </row>
    <row r="345" spans="1:16" ht="14.4" x14ac:dyDescent="0.3">
      <c r="A345" s="5">
        <f>A341+1</f>
        <v>1984</v>
      </c>
      <c r="B345" s="6" t="s">
        <v>508</v>
      </c>
      <c r="D345">
        <f>'B 103'!AU161</f>
        <v>4010718</v>
      </c>
      <c r="F345">
        <f>'B 103'!AS161</f>
        <v>1527807</v>
      </c>
      <c r="G345">
        <f t="shared" si="22"/>
        <v>0.38093104526421456</v>
      </c>
      <c r="H345">
        <f>'B 103'!AV161/100</f>
        <v>0.40721713896071954</v>
      </c>
      <c r="J345">
        <f t="shared" ref="J345:J408" si="25">H345</f>
        <v>0.40721713896071954</v>
      </c>
      <c r="K345">
        <f t="shared" si="23"/>
        <v>-0.89840872484591727</v>
      </c>
      <c r="L345">
        <f t="shared" si="24"/>
        <v>-0.70119458488982156</v>
      </c>
      <c r="N345" s="77">
        <f>'CAPE calculation (2)'!Q543</f>
        <v>-0.28376496387545425</v>
      </c>
      <c r="P345" s="77">
        <f>'q calc'!U344</f>
        <v>-0.69464593348353043</v>
      </c>
    </row>
    <row r="346" spans="1:16" ht="14.4" x14ac:dyDescent="0.3">
      <c r="A346" s="5"/>
      <c r="B346" s="6" t="s">
        <v>507</v>
      </c>
      <c r="D346">
        <f>'B 103'!AU162</f>
        <v>4031891</v>
      </c>
      <c r="F346">
        <f>'B 103'!AS162</f>
        <v>1456011</v>
      </c>
      <c r="G346">
        <f t="shared" si="22"/>
        <v>0.36112360180371939</v>
      </c>
      <c r="H346">
        <f>'B 103'!AV162/100</f>
        <v>0.38828625769763919</v>
      </c>
      <c r="J346">
        <f t="shared" si="25"/>
        <v>0.38828625769763919</v>
      </c>
      <c r="K346">
        <f t="shared" si="23"/>
        <v>-0.94601243381171363</v>
      </c>
      <c r="L346">
        <f t="shared" si="24"/>
        <v>-0.74879829385561791</v>
      </c>
      <c r="N346" s="77">
        <f>'CAPE calculation (2)'!Q544</f>
        <v>-0.32162556762345007</v>
      </c>
      <c r="P346" s="77">
        <f>'q calc'!U345</f>
        <v>-0.74010573275843017</v>
      </c>
    </row>
    <row r="347" spans="1:16" ht="14.4" x14ac:dyDescent="0.3">
      <c r="A347" s="5"/>
      <c r="B347" s="6" t="s">
        <v>506</v>
      </c>
      <c r="D347">
        <f>'B 103'!AU163</f>
        <v>4140971</v>
      </c>
      <c r="F347">
        <f>'B 103'!AS163</f>
        <v>1543237</v>
      </c>
      <c r="G347">
        <f t="shared" si="22"/>
        <v>0.37267515276006519</v>
      </c>
      <c r="H347">
        <f>'B 103'!AV163/100</f>
        <v>0.39965602857673838</v>
      </c>
      <c r="J347">
        <f t="shared" si="25"/>
        <v>0.39965602857673838</v>
      </c>
      <c r="K347">
        <f t="shared" si="23"/>
        <v>-0.9171510303829743</v>
      </c>
      <c r="L347">
        <f t="shared" si="24"/>
        <v>-0.71993689042687858</v>
      </c>
      <c r="N347" s="77">
        <f>'CAPE calculation (2)'!Q545</f>
        <v>-0.25229457369299579</v>
      </c>
      <c r="P347" s="77">
        <f>'q calc'!U346</f>
        <v>-0.71116634633319542</v>
      </c>
    </row>
    <row r="348" spans="1:16" ht="14.4" x14ac:dyDescent="0.3">
      <c r="A348" s="5"/>
      <c r="B348" s="6" t="s">
        <v>509</v>
      </c>
      <c r="D348">
        <f>'B 103'!AU164</f>
        <v>4214805</v>
      </c>
      <c r="F348">
        <f>'B 103'!AS164</f>
        <v>1553653</v>
      </c>
      <c r="G348">
        <f t="shared" si="22"/>
        <v>0.36861800249359106</v>
      </c>
      <c r="H348">
        <f>'B 103'!AV164/100</f>
        <v>0.39519572441265427</v>
      </c>
      <c r="J348">
        <f t="shared" si="25"/>
        <v>0.39519572441265427</v>
      </c>
      <c r="K348">
        <f t="shared" si="23"/>
        <v>-0.92837413196083884</v>
      </c>
      <c r="L348">
        <f t="shared" si="24"/>
        <v>-0.73115999200474313</v>
      </c>
      <c r="N348" s="77">
        <f>'CAPE calculation (2)'!Q546</f>
        <v>-0.26524741494942994</v>
      </c>
      <c r="P348" s="77">
        <f>'q calc'!U347</f>
        <v>-0.722070287305695</v>
      </c>
    </row>
    <row r="349" spans="1:16" ht="14.4" x14ac:dyDescent="0.3">
      <c r="A349" s="5">
        <f>A345+1</f>
        <v>1985</v>
      </c>
      <c r="B349" s="6" t="s">
        <v>508</v>
      </c>
      <c r="D349">
        <f>'B 103'!AU165</f>
        <v>4224208</v>
      </c>
      <c r="F349">
        <f>'B 103'!AS165</f>
        <v>1671498</v>
      </c>
      <c r="G349">
        <f t="shared" si="22"/>
        <v>0.39569500365512306</v>
      </c>
      <c r="H349">
        <f>'B 103'!AV165/100</f>
        <v>0.42304664893617394</v>
      </c>
      <c r="J349">
        <f t="shared" si="25"/>
        <v>0.42304664893617394</v>
      </c>
      <c r="K349">
        <f t="shared" si="23"/>
        <v>-0.86027282484339251</v>
      </c>
      <c r="L349">
        <f t="shared" si="24"/>
        <v>-0.6630586848872968</v>
      </c>
      <c r="N349" s="77">
        <f>'CAPE calculation (2)'!Q547</f>
        <v>-0.18975129264966739</v>
      </c>
      <c r="P349" s="77">
        <f>'q calc'!U348</f>
        <v>-0.65212376670809347</v>
      </c>
    </row>
    <row r="350" spans="1:16" ht="14.4" x14ac:dyDescent="0.3">
      <c r="A350" s="5"/>
      <c r="B350" s="6" t="s">
        <v>507</v>
      </c>
      <c r="D350">
        <f>'B 103'!AU166</f>
        <v>4262991</v>
      </c>
      <c r="F350">
        <f>'B 103'!AS166</f>
        <v>1744053</v>
      </c>
      <c r="G350">
        <f t="shared" si="22"/>
        <v>0.40911486794131163</v>
      </c>
      <c r="H350">
        <f>'B 103'!AV166/100</f>
        <v>0.43683248308158601</v>
      </c>
      <c r="J350">
        <f t="shared" si="25"/>
        <v>0.43683248308158601</v>
      </c>
      <c r="K350">
        <f t="shared" si="23"/>
        <v>-0.82820549128718579</v>
      </c>
      <c r="L350">
        <f t="shared" si="24"/>
        <v>-0.63099135133109008</v>
      </c>
      <c r="N350" s="77">
        <f>'CAPE calculation (2)'!Q548</f>
        <v>-0.15023246172422366</v>
      </c>
      <c r="P350" s="77">
        <f>'q calc'!U349</f>
        <v>-0.61895843045027577</v>
      </c>
    </row>
    <row r="351" spans="1:16" ht="14.4" x14ac:dyDescent="0.3">
      <c r="A351" s="5"/>
      <c r="B351" s="6" t="s">
        <v>506</v>
      </c>
      <c r="D351">
        <f>'B 103'!AU167</f>
        <v>4249905</v>
      </c>
      <c r="F351">
        <f>'B 103'!AS167</f>
        <v>1642361</v>
      </c>
      <c r="G351">
        <f t="shared" si="22"/>
        <v>0.3864465205692833</v>
      </c>
      <c r="H351">
        <f>'B 103'!AV167/100</f>
        <v>0.41488525634524798</v>
      </c>
      <c r="J351">
        <f t="shared" si="25"/>
        <v>0.41488525634524798</v>
      </c>
      <c r="K351">
        <f t="shared" si="23"/>
        <v>-0.87975328771639116</v>
      </c>
      <c r="L351">
        <f t="shared" si="24"/>
        <v>-0.68253914776029545</v>
      </c>
      <c r="N351" s="77">
        <f>'CAPE calculation (2)'!Q549</f>
        <v>-0.18386673169589107</v>
      </c>
      <c r="P351" s="77">
        <f>'q calc'!U350</f>
        <v>-0.66772342797505946</v>
      </c>
    </row>
    <row r="352" spans="1:16" ht="14.4" x14ac:dyDescent="0.3">
      <c r="A352" s="5"/>
      <c r="B352" s="6" t="s">
        <v>509</v>
      </c>
      <c r="D352">
        <f>'B 103'!AU168</f>
        <v>4549648</v>
      </c>
      <c r="F352">
        <f>'B 103'!AS168</f>
        <v>1917631</v>
      </c>
      <c r="G352">
        <f t="shared" si="22"/>
        <v>0.42148997021308021</v>
      </c>
      <c r="H352">
        <f>'B 103'!AV168/100</f>
        <v>0.45395885343083331</v>
      </c>
      <c r="J352">
        <f t="shared" si="25"/>
        <v>0.45395885343083331</v>
      </c>
      <c r="K352">
        <f t="shared" si="23"/>
        <v>-0.78974871625766352</v>
      </c>
      <c r="L352">
        <f t="shared" si="24"/>
        <v>-0.59253457630156781</v>
      </c>
      <c r="N352" s="77">
        <f>'CAPE calculation (2)'!Q550</f>
        <v>-7.6291631922598135E-2</v>
      </c>
      <c r="P352" s="77">
        <f>'q calc'!U351</f>
        <v>-0.58148029703492976</v>
      </c>
    </row>
    <row r="353" spans="1:16" ht="14.4" x14ac:dyDescent="0.3">
      <c r="A353" s="5">
        <f>A349+1</f>
        <v>1986</v>
      </c>
      <c r="B353" s="6" t="s">
        <v>508</v>
      </c>
      <c r="D353">
        <f>'B 103'!AU169</f>
        <v>4628365</v>
      </c>
      <c r="F353">
        <f>'B 103'!AS169</f>
        <v>2137668</v>
      </c>
      <c r="G353">
        <f t="shared" si="22"/>
        <v>0.46186245034693679</v>
      </c>
      <c r="H353">
        <f>'B 103'!AV169/100</f>
        <v>0.49586602359598758</v>
      </c>
      <c r="J353">
        <f t="shared" si="25"/>
        <v>0.49586602359598758</v>
      </c>
      <c r="K353">
        <f t="shared" si="23"/>
        <v>-0.70144950246225746</v>
      </c>
      <c r="L353">
        <f t="shared" si="24"/>
        <v>-0.50423536250616174</v>
      </c>
      <c r="N353" s="77">
        <f>'CAPE calculation (2)'!Q551</f>
        <v>3.9727098102971592E-2</v>
      </c>
      <c r="P353" s="77">
        <f>'q calc'!U352</f>
        <v>-0.49285076366261088</v>
      </c>
    </row>
    <row r="354" spans="1:16" ht="14.4" x14ac:dyDescent="0.3">
      <c r="A354" s="5"/>
      <c r="B354" s="6" t="s">
        <v>507</v>
      </c>
      <c r="D354">
        <f>'B 103'!AU170</f>
        <v>4672976</v>
      </c>
      <c r="F354">
        <f>'B 103'!AS170</f>
        <v>2245424</v>
      </c>
      <c r="G354">
        <f t="shared" si="22"/>
        <v>0.48051263263496324</v>
      </c>
      <c r="H354">
        <f>'B 103'!AV170/100</f>
        <v>0.51529262715631674</v>
      </c>
      <c r="J354">
        <f t="shared" si="25"/>
        <v>0.51529262715631674</v>
      </c>
      <c r="K354">
        <f t="shared" si="23"/>
        <v>-0.66302033161696405</v>
      </c>
      <c r="L354">
        <f t="shared" si="24"/>
        <v>-0.46580619166086834</v>
      </c>
      <c r="N354" s="77">
        <f>'CAPE calculation (2)'!Q552</f>
        <v>8.5013783079854299E-2</v>
      </c>
      <c r="P354" s="77">
        <f>'q calc'!U353</f>
        <v>-0.4535841717048375</v>
      </c>
    </row>
    <row r="355" spans="1:16" ht="14.4" x14ac:dyDescent="0.3">
      <c r="A355" s="5"/>
      <c r="B355" s="6" t="s">
        <v>506</v>
      </c>
      <c r="D355">
        <f>'B 103'!AU171</f>
        <v>4643137</v>
      </c>
      <c r="F355">
        <f>'B 103'!AS171</f>
        <v>2032679</v>
      </c>
      <c r="G355">
        <f t="shared" si="22"/>
        <v>0.43778139649982328</v>
      </c>
      <c r="H355">
        <f>'B 103'!AV171/100</f>
        <v>0.47414237137951959</v>
      </c>
      <c r="J355">
        <f t="shared" si="25"/>
        <v>0.47414237137951959</v>
      </c>
      <c r="K355">
        <f t="shared" si="23"/>
        <v>-0.7462476408263955</v>
      </c>
      <c r="L355">
        <f t="shared" si="24"/>
        <v>-0.54903350087029978</v>
      </c>
      <c r="N355" s="77">
        <f>'CAPE calculation (2)'!Q553</f>
        <v>4.6917842607550497E-2</v>
      </c>
      <c r="P355" s="77">
        <f>'q calc'!U354</f>
        <v>-0.53370980079429109</v>
      </c>
    </row>
    <row r="356" spans="1:16" ht="14.4" x14ac:dyDescent="0.3">
      <c r="A356" s="5"/>
      <c r="B356" s="6" t="s">
        <v>509</v>
      </c>
      <c r="D356">
        <f>'B 103'!AU172</f>
        <v>4782145</v>
      </c>
      <c r="F356">
        <f>'B 103'!AS172</f>
        <v>2241896</v>
      </c>
      <c r="G356">
        <f t="shared" si="22"/>
        <v>0.46880552555390936</v>
      </c>
      <c r="H356">
        <f>'B 103'!AV172/100</f>
        <v>0.50954037090268256</v>
      </c>
      <c r="J356">
        <f t="shared" si="25"/>
        <v>0.50954037090268256</v>
      </c>
      <c r="K356">
        <f t="shared" si="23"/>
        <v>-0.67424619314301548</v>
      </c>
      <c r="L356">
        <f t="shared" si="24"/>
        <v>-0.47703205318691977</v>
      </c>
      <c r="N356" s="77">
        <f>'CAPE calculation (2)'!Q554</f>
        <v>8.4359036401006282E-2</v>
      </c>
      <c r="P356" s="77">
        <f>'q calc'!U355</f>
        <v>-0.46229887724404811</v>
      </c>
    </row>
    <row r="357" spans="1:16" ht="14.4" x14ac:dyDescent="0.3">
      <c r="A357" s="5">
        <f>A353+1</f>
        <v>1987</v>
      </c>
      <c r="B357" s="6" t="s">
        <v>508</v>
      </c>
      <c r="D357">
        <f>'B 103'!AU173</f>
        <v>4955527</v>
      </c>
      <c r="F357">
        <f>'B 103'!AS173</f>
        <v>2709357</v>
      </c>
      <c r="G357">
        <f t="shared" si="22"/>
        <v>0.54673438364880267</v>
      </c>
      <c r="H357">
        <f>'B 103'!AV173/100</f>
        <v>0.58765753681783672</v>
      </c>
      <c r="J357">
        <f t="shared" si="25"/>
        <v>0.58765753681783672</v>
      </c>
      <c r="K357">
        <f t="shared" si="23"/>
        <v>-0.53161092113397079</v>
      </c>
      <c r="L357">
        <f t="shared" si="24"/>
        <v>-0.33439678117787508</v>
      </c>
      <c r="N357" s="77">
        <f>'CAPE calculation (2)'!Q555</f>
        <v>0.23109823046947708</v>
      </c>
      <c r="P357" s="77">
        <f>'q calc'!U356</f>
        <v>-0.32185848655739219</v>
      </c>
    </row>
    <row r="358" spans="1:16" ht="14.4" x14ac:dyDescent="0.3">
      <c r="A358" s="5"/>
      <c r="B358" s="6" t="s">
        <v>507</v>
      </c>
      <c r="D358">
        <f>'B 103'!AU174</f>
        <v>5023797</v>
      </c>
      <c r="F358">
        <f>'B 103'!AS174</f>
        <v>2784821</v>
      </c>
      <c r="G358">
        <f t="shared" si="22"/>
        <v>0.5543259411158532</v>
      </c>
      <c r="H358">
        <f>'B 103'!AV174/100</f>
        <v>0.59632444185865108</v>
      </c>
      <c r="J358">
        <f t="shared" si="25"/>
        <v>0.59632444185865108</v>
      </c>
      <c r="K358">
        <f t="shared" si="23"/>
        <v>-0.51697039449530613</v>
      </c>
      <c r="L358">
        <f t="shared" si="24"/>
        <v>-0.31975625453921042</v>
      </c>
      <c r="N358" s="77">
        <f>'CAPE calculation (2)'!Q556</f>
        <v>0.24745814983500036</v>
      </c>
      <c r="P358" s="77">
        <f>'q calc'!U357</f>
        <v>-0.30641364032730134</v>
      </c>
    </row>
    <row r="359" spans="1:16" ht="14.4" x14ac:dyDescent="0.3">
      <c r="A359" s="5"/>
      <c r="B359" s="6" t="s">
        <v>506</v>
      </c>
      <c r="D359">
        <f>'B 103'!AU175</f>
        <v>5110779</v>
      </c>
      <c r="F359">
        <f>'B 103'!AS175</f>
        <v>2945570</v>
      </c>
      <c r="G359">
        <f t="shared" si="22"/>
        <v>0.57634462378435847</v>
      </c>
      <c r="H359">
        <f>'B 103'!AV175/100</f>
        <v>0.61948760735223596</v>
      </c>
      <c r="J359">
        <f t="shared" si="25"/>
        <v>0.61948760735223596</v>
      </c>
      <c r="K359">
        <f t="shared" si="23"/>
        <v>-0.47886258238706203</v>
      </c>
      <c r="L359">
        <f t="shared" si="24"/>
        <v>-0.28164844243096632</v>
      </c>
      <c r="N359" s="77">
        <f>'CAPE calculation (2)'!Q557</f>
        <v>0.28926833328773016</v>
      </c>
      <c r="P359" s="77">
        <f>'q calc'!U358</f>
        <v>-0.2678746908715634</v>
      </c>
    </row>
    <row r="360" spans="1:16" ht="14.4" x14ac:dyDescent="0.3">
      <c r="A360" s="5"/>
      <c r="B360" s="6" t="s">
        <v>509</v>
      </c>
      <c r="D360">
        <f>'B 103'!AU176</f>
        <v>4979580</v>
      </c>
      <c r="F360">
        <f>'B 103'!AS176</f>
        <v>2287678</v>
      </c>
      <c r="G360">
        <f t="shared" si="22"/>
        <v>0.45941183794617219</v>
      </c>
      <c r="H360">
        <f>'B 103'!AV176/100</f>
        <v>0.50652468741212275</v>
      </c>
      <c r="J360">
        <f t="shared" si="25"/>
        <v>0.50652468741212275</v>
      </c>
      <c r="K360">
        <f t="shared" si="23"/>
        <v>-0.68018221529242096</v>
      </c>
      <c r="L360">
        <f t="shared" si="24"/>
        <v>-0.48296807533632524</v>
      </c>
      <c r="N360" s="77">
        <f>'CAPE calculation (2)'!Q558</f>
        <v>5.8718136283921751E-3</v>
      </c>
      <c r="P360" s="77">
        <f>'q calc'!U359</f>
        <v>-0.46225261115948452</v>
      </c>
    </row>
    <row r="361" spans="1:16" ht="14.4" x14ac:dyDescent="0.3">
      <c r="A361" s="5">
        <f>A357+1</f>
        <v>1988</v>
      </c>
      <c r="B361" s="6" t="s">
        <v>508</v>
      </c>
      <c r="D361">
        <f>'B 103'!AU177</f>
        <v>5040573</v>
      </c>
      <c r="F361">
        <f>'B 103'!AS177</f>
        <v>2420352</v>
      </c>
      <c r="G361">
        <f t="shared" si="22"/>
        <v>0.48017398022010593</v>
      </c>
      <c r="H361">
        <f>'B 103'!AV177/100</f>
        <v>0.52984612397824282</v>
      </c>
      <c r="J361">
        <f t="shared" si="25"/>
        <v>0.52984612397824282</v>
      </c>
      <c r="K361">
        <f t="shared" si="23"/>
        <v>-0.63516864670702089</v>
      </c>
      <c r="L361">
        <f t="shared" si="24"/>
        <v>-0.43795450675092518</v>
      </c>
      <c r="N361" s="77">
        <f>'CAPE calculation (2)'!Q559</f>
        <v>9.356707651220475E-2</v>
      </c>
      <c r="P361" s="77">
        <f>'q calc'!U360</f>
        <v>-0.41599184427002217</v>
      </c>
    </row>
    <row r="362" spans="1:16" ht="14.4" x14ac:dyDescent="0.3">
      <c r="A362" s="5"/>
      <c r="B362" s="6" t="s">
        <v>507</v>
      </c>
      <c r="D362">
        <f>'B 103'!AU178</f>
        <v>5124506</v>
      </c>
      <c r="F362">
        <f>'B 103'!AS178</f>
        <v>2516095</v>
      </c>
      <c r="G362">
        <f t="shared" si="22"/>
        <v>0.49099269275906787</v>
      </c>
      <c r="H362">
        <f>'B 103'!AV178/100</f>
        <v>0.5433126467775794</v>
      </c>
      <c r="J362">
        <f t="shared" si="25"/>
        <v>0.5433126467775794</v>
      </c>
      <c r="K362">
        <f t="shared" si="23"/>
        <v>-0.61007034798974769</v>
      </c>
      <c r="L362">
        <f t="shared" si="24"/>
        <v>-0.41285620803365197</v>
      </c>
      <c r="N362" s="77">
        <f>'CAPE calculation (2)'!Q560</f>
        <v>9.8652246339788974E-2</v>
      </c>
      <c r="P362" s="77">
        <f>'q calc'!U361</f>
        <v>-0.39040894227768458</v>
      </c>
    </row>
    <row r="363" spans="1:16" ht="14.4" x14ac:dyDescent="0.3">
      <c r="A363" s="5"/>
      <c r="B363" s="6" t="s">
        <v>506</v>
      </c>
      <c r="D363">
        <f>'B 103'!AU179</f>
        <v>5164228</v>
      </c>
      <c r="F363">
        <f>'B 103'!AS179</f>
        <v>2460529</v>
      </c>
      <c r="G363">
        <f t="shared" si="22"/>
        <v>0.47645630673161604</v>
      </c>
      <c r="H363">
        <f>'B 103'!AV179/100</f>
        <v>0.53073894707711444</v>
      </c>
      <c r="J363">
        <f t="shared" si="25"/>
        <v>0.53073894707711444</v>
      </c>
      <c r="K363">
        <f t="shared" si="23"/>
        <v>-0.63348500371761529</v>
      </c>
      <c r="L363">
        <f t="shared" si="24"/>
        <v>-0.43627086376151958</v>
      </c>
      <c r="N363" s="77">
        <f>'CAPE calculation (2)'!Q561</f>
        <v>7.2332670894917683E-2</v>
      </c>
      <c r="P363" s="77">
        <f>'q calc'!U362</f>
        <v>-0.41229366571020126</v>
      </c>
    </row>
    <row r="364" spans="1:16" ht="14.4" x14ac:dyDescent="0.3">
      <c r="A364" s="5"/>
      <c r="B364" s="6" t="s">
        <v>509</v>
      </c>
      <c r="D364">
        <f>'B 103'!AU180</f>
        <v>5326688</v>
      </c>
      <c r="F364">
        <f>'B 103'!AS180</f>
        <v>2559333</v>
      </c>
      <c r="G364">
        <f t="shared" si="22"/>
        <v>0.48047360761508839</v>
      </c>
      <c r="H364">
        <f>'B 103'!AV180/100</f>
        <v>0.53851253377251507</v>
      </c>
      <c r="J364">
        <f t="shared" si="25"/>
        <v>0.53851253377251507</v>
      </c>
      <c r="K364">
        <f t="shared" si="23"/>
        <v>-0.61894450731298556</v>
      </c>
      <c r="L364">
        <f t="shared" si="24"/>
        <v>-0.42173036735688985</v>
      </c>
      <c r="N364" s="77">
        <f>'CAPE calculation (2)'!Q562</f>
        <v>9.5944898530210931E-2</v>
      </c>
      <c r="P364" s="77">
        <f>'q calc'!U363</f>
        <v>-0.39850564031648966</v>
      </c>
    </row>
    <row r="365" spans="1:16" ht="14.4" x14ac:dyDescent="0.3">
      <c r="A365" s="5">
        <f>A361+1</f>
        <v>1989</v>
      </c>
      <c r="B365" s="6" t="s">
        <v>508</v>
      </c>
      <c r="D365">
        <f>'B 103'!AU181</f>
        <v>5565989</v>
      </c>
      <c r="F365">
        <f>'B 103'!AS181</f>
        <v>2670653</v>
      </c>
      <c r="G365">
        <f t="shared" si="22"/>
        <v>0.47981643513848121</v>
      </c>
      <c r="H365">
        <f>'B 103'!AV181/100</f>
        <v>0.53608082900336862</v>
      </c>
      <c r="J365">
        <f t="shared" si="25"/>
        <v>0.53608082900336862</v>
      </c>
      <c r="K365">
        <f t="shared" si="23"/>
        <v>-0.62347032890115028</v>
      </c>
      <c r="L365">
        <f t="shared" si="24"/>
        <v>-0.42625618894505457</v>
      </c>
      <c r="N365" s="77">
        <f>'CAPE calculation (2)'!Q563</f>
        <v>0.1357341638713665</v>
      </c>
      <c r="P365" s="77">
        <f>'q calc'!U364</f>
        <v>-0.40529691950913543</v>
      </c>
    </row>
    <row r="366" spans="1:16" ht="14.4" x14ac:dyDescent="0.3">
      <c r="A366" s="5"/>
      <c r="B366" s="6" t="s">
        <v>507</v>
      </c>
      <c r="D366">
        <f>'B 103'!AU182</f>
        <v>5593312</v>
      </c>
      <c r="F366">
        <f>'B 103'!AS182</f>
        <v>2837245</v>
      </c>
      <c r="G366">
        <f t="shared" si="22"/>
        <v>0.50725670229016373</v>
      </c>
      <c r="H366">
        <f>'B 103'!AV182/100</f>
        <v>0.56488806457287644</v>
      </c>
      <c r="J366">
        <f t="shared" si="25"/>
        <v>0.56488806457287644</v>
      </c>
      <c r="K366">
        <f t="shared" si="23"/>
        <v>-0.57112768326344232</v>
      </c>
      <c r="L366">
        <f t="shared" si="24"/>
        <v>-0.37391354330734661</v>
      </c>
      <c r="N366" s="77">
        <f>'CAPE calculation (2)'!Q564</f>
        <v>0.21886695024035063</v>
      </c>
      <c r="P366" s="77">
        <f>'q calc'!U365</f>
        <v>-0.35181983177728782</v>
      </c>
    </row>
    <row r="367" spans="1:16" ht="14.4" x14ac:dyDescent="0.3">
      <c r="A367" s="5"/>
      <c r="B367" s="6" t="s">
        <v>506</v>
      </c>
      <c r="D367">
        <f>'B 103'!AU183</f>
        <v>5623046</v>
      </c>
      <c r="F367">
        <f>'B 103'!AS183</f>
        <v>3057566</v>
      </c>
      <c r="G367">
        <f t="shared" si="22"/>
        <v>0.54375617770155182</v>
      </c>
      <c r="H367">
        <f>'B 103'!AV183/100</f>
        <v>0.60361701826908898</v>
      </c>
      <c r="J367">
        <f t="shared" si="25"/>
        <v>0.60361701826908898</v>
      </c>
      <c r="K367">
        <f t="shared" si="23"/>
        <v>-0.50481535787177367</v>
      </c>
      <c r="L367">
        <f t="shared" si="24"/>
        <v>-0.30760121791567796</v>
      </c>
      <c r="N367" s="77">
        <f>'CAPE calculation (2)'!Q565</f>
        <v>0.27829340652489964</v>
      </c>
      <c r="P367" s="77">
        <f>'q calc'!U366</f>
        <v>-0.28424882898053427</v>
      </c>
    </row>
    <row r="368" spans="1:16" ht="14.4" x14ac:dyDescent="0.3">
      <c r="A368" s="5"/>
      <c r="B368" s="6" t="s">
        <v>509</v>
      </c>
      <c r="D368">
        <f>'B 103'!AU184</f>
        <v>5651740</v>
      </c>
      <c r="F368">
        <f>'B 103'!AS184</f>
        <v>3140008</v>
      </c>
      <c r="G368">
        <f t="shared" si="22"/>
        <v>0.55558252856642376</v>
      </c>
      <c r="H368">
        <f>'B 103'!AV184/100</f>
        <v>0.62921862349663871</v>
      </c>
      <c r="J368">
        <f t="shared" si="25"/>
        <v>0.62921862349663871</v>
      </c>
      <c r="K368">
        <f t="shared" si="23"/>
        <v>-0.46327650954463129</v>
      </c>
      <c r="L368">
        <f t="shared" si="24"/>
        <v>-0.26606236958853557</v>
      </c>
      <c r="N368" s="77">
        <f>'CAPE calculation (2)'!Q566</f>
        <v>0.26884364125304661</v>
      </c>
      <c r="P368" s="77">
        <f>'q calc'!U367</f>
        <v>-0.23945732400547765</v>
      </c>
    </row>
    <row r="369" spans="1:16" ht="14.4" x14ac:dyDescent="0.3">
      <c r="A369" s="5">
        <f>A365+1</f>
        <v>1990</v>
      </c>
      <c r="B369" s="6" t="s">
        <v>508</v>
      </c>
      <c r="D369">
        <f>'B 103'!AU185</f>
        <v>5592040</v>
      </c>
      <c r="F369">
        <f>'B 103'!AS185</f>
        <v>3006907</v>
      </c>
      <c r="G369">
        <f t="shared" si="22"/>
        <v>0.53771199776825629</v>
      </c>
      <c r="H369">
        <f>'B 103'!AV185/100</f>
        <v>0.61432591410813286</v>
      </c>
      <c r="J369">
        <f t="shared" si="25"/>
        <v>0.61432591410813286</v>
      </c>
      <c r="K369">
        <f t="shared" si="23"/>
        <v>-0.48722968692562368</v>
      </c>
      <c r="L369">
        <f t="shared" si="24"/>
        <v>-0.29001554696952803</v>
      </c>
      <c r="N369" s="77">
        <f>'CAPE calculation (2)'!Q567</f>
        <v>0.21388832699159899</v>
      </c>
      <c r="P369" s="77">
        <f>'q calc'!U368</f>
        <v>-0.25928581041742854</v>
      </c>
    </row>
    <row r="370" spans="1:16" ht="14.4" x14ac:dyDescent="0.3">
      <c r="A370" s="5"/>
      <c r="B370" s="6" t="s">
        <v>507</v>
      </c>
      <c r="D370">
        <f>'B 103'!AU186</f>
        <v>5638238</v>
      </c>
      <c r="F370">
        <f>'B 103'!AS186</f>
        <v>3136251</v>
      </c>
      <c r="G370">
        <f t="shared" si="22"/>
        <v>0.55624665010593732</v>
      </c>
      <c r="H370">
        <f>'B 103'!AV186/100</f>
        <v>0.63406506696825182</v>
      </c>
      <c r="J370">
        <f t="shared" si="25"/>
        <v>0.63406506696825182</v>
      </c>
      <c r="K370">
        <f t="shared" si="23"/>
        <v>-0.45560370052347271</v>
      </c>
      <c r="L370">
        <f t="shared" si="24"/>
        <v>-0.25838956056737705</v>
      </c>
      <c r="N370" s="77">
        <f>'CAPE calculation (2)'!Q568</f>
        <v>0.26157235933827883</v>
      </c>
      <c r="P370" s="77">
        <f>'q calc'!U369</f>
        <v>-0.22628255897197552</v>
      </c>
    </row>
    <row r="371" spans="1:16" ht="14.4" x14ac:dyDescent="0.3">
      <c r="A371" s="5"/>
      <c r="B371" s="6" t="s">
        <v>506</v>
      </c>
      <c r="D371">
        <f>'B 103'!AU187</f>
        <v>5570930</v>
      </c>
      <c r="F371">
        <f>'B 103'!AS187</f>
        <v>2654774</v>
      </c>
      <c r="G371">
        <f t="shared" si="22"/>
        <v>0.47654054170488591</v>
      </c>
      <c r="H371">
        <f>'B 103'!AV187/100</f>
        <v>0.55857548686170877</v>
      </c>
      <c r="J371">
        <f t="shared" si="25"/>
        <v>0.55857548686170877</v>
      </c>
      <c r="K371">
        <f t="shared" si="23"/>
        <v>-0.58236550960311229</v>
      </c>
      <c r="L371">
        <f t="shared" si="24"/>
        <v>-0.38515136964701657</v>
      </c>
      <c r="N371" s="77">
        <f>'CAPE calculation (2)'!Q569</f>
        <v>0.10117287759596438</v>
      </c>
      <c r="P371" s="77">
        <f>'q calc'!U370</f>
        <v>-0.3463108731559375</v>
      </c>
    </row>
    <row r="372" spans="1:16" ht="14.4" x14ac:dyDescent="0.3">
      <c r="A372" s="5"/>
      <c r="B372" s="6" t="s">
        <v>509</v>
      </c>
      <c r="D372">
        <f>'B 103'!AU188</f>
        <v>5512383</v>
      </c>
      <c r="F372">
        <f>'B 103'!AS188</f>
        <v>2956992</v>
      </c>
      <c r="G372">
        <f t="shared" si="22"/>
        <v>0.5364271677058724</v>
      </c>
      <c r="H372">
        <f>'B 103'!AV188/100</f>
        <v>0.61608895820846832</v>
      </c>
      <c r="J372">
        <f t="shared" si="25"/>
        <v>0.61608895820846832</v>
      </c>
      <c r="K372">
        <f t="shared" si="23"/>
        <v>-0.48436391319903904</v>
      </c>
      <c r="L372">
        <f t="shared" si="24"/>
        <v>-0.28714977324294333</v>
      </c>
      <c r="N372" s="77">
        <f>'CAPE calculation (2)'!Q570</f>
        <v>0.12830320953908192</v>
      </c>
      <c r="P372" s="77">
        <f>'q calc'!U371</f>
        <v>-0.24784535156649407</v>
      </c>
    </row>
    <row r="373" spans="1:16" ht="14.4" x14ac:dyDescent="0.3">
      <c r="A373" s="5">
        <f>A369+1</f>
        <v>1991</v>
      </c>
      <c r="B373" s="6" t="s">
        <v>508</v>
      </c>
      <c r="D373">
        <f>'B 103'!AU189</f>
        <v>5590777</v>
      </c>
      <c r="F373">
        <f>'B 103'!AS189</f>
        <v>3397923</v>
      </c>
      <c r="G373">
        <f t="shared" si="22"/>
        <v>0.60777294461932574</v>
      </c>
      <c r="H373">
        <f>'B 103'!AV189/100</f>
        <v>0.68823832639727067</v>
      </c>
      <c r="J373">
        <f t="shared" si="25"/>
        <v>0.68823832639727067</v>
      </c>
      <c r="K373">
        <f t="shared" si="23"/>
        <v>-0.37362009638583532</v>
      </c>
      <c r="L373">
        <f t="shared" si="24"/>
        <v>-0.17640595642973964</v>
      </c>
      <c r="N373" s="77">
        <f>'CAPE calculation (2)'!Q571</f>
        <v>0.23752068030279361</v>
      </c>
      <c r="P373" s="77">
        <f>'q calc'!U372</f>
        <v>-0.13730430746500971</v>
      </c>
    </row>
    <row r="374" spans="1:16" ht="14.4" x14ac:dyDescent="0.3">
      <c r="A374" s="5"/>
      <c r="B374" s="6" t="s">
        <v>507</v>
      </c>
      <c r="D374">
        <f>'B 103'!AU190</f>
        <v>5579381</v>
      </c>
      <c r="F374">
        <f>'B 103'!AS190</f>
        <v>3355984</v>
      </c>
      <c r="G374">
        <f t="shared" si="22"/>
        <v>0.60149754963857105</v>
      </c>
      <c r="H374">
        <f>'B 103'!AV190/100</f>
        <v>0.6812013342944474</v>
      </c>
      <c r="J374">
        <f t="shared" si="25"/>
        <v>0.6812013342944474</v>
      </c>
      <c r="K374">
        <f t="shared" si="23"/>
        <v>-0.38389737145440739</v>
      </c>
      <c r="L374">
        <f t="shared" si="24"/>
        <v>-0.1866832314983117</v>
      </c>
      <c r="N374" s="77">
        <f>'CAPE calculation (2)'!Q572</f>
        <v>0.23997848663939525</v>
      </c>
      <c r="P374" s="77">
        <f>'q calc'!U373</f>
        <v>-0.14485577762147184</v>
      </c>
    </row>
    <row r="375" spans="1:16" ht="14.4" x14ac:dyDescent="0.3">
      <c r="A375" s="5"/>
      <c r="B375" s="6" t="s">
        <v>506</v>
      </c>
      <c r="D375">
        <f>'B 103'!AU191</f>
        <v>5516345</v>
      </c>
      <c r="F375">
        <f>'B 103'!AS191</f>
        <v>3538025</v>
      </c>
      <c r="G375">
        <f t="shared" si="22"/>
        <v>0.64137123403267926</v>
      </c>
      <c r="H375">
        <f>'B 103'!AV191/100</f>
        <v>0.7220448789931484</v>
      </c>
      <c r="J375">
        <f t="shared" si="25"/>
        <v>0.7220448789931484</v>
      </c>
      <c r="K375">
        <f t="shared" si="23"/>
        <v>-0.32566798275082959</v>
      </c>
      <c r="L375">
        <f t="shared" si="24"/>
        <v>-0.1284538427947339</v>
      </c>
      <c r="N375" s="77">
        <f>'CAPE calculation (2)'!Q573</f>
        <v>0.2481354468649033</v>
      </c>
      <c r="P375" s="77">
        <f>'q calc'!U374</f>
        <v>-8.3885999343201012E-2</v>
      </c>
    </row>
    <row r="376" spans="1:16" ht="14.4" x14ac:dyDescent="0.3">
      <c r="A376" s="5"/>
      <c r="B376" s="6" t="s">
        <v>509</v>
      </c>
      <c r="D376">
        <f>'B 103'!AU192</f>
        <v>5517540</v>
      </c>
      <c r="F376">
        <f>'B 103'!AS192</f>
        <v>4000417</v>
      </c>
      <c r="G376">
        <f t="shared" si="22"/>
        <v>0.72503633865817008</v>
      </c>
      <c r="H376">
        <f>'B 103'!AV192/100</f>
        <v>0.82117461902055655</v>
      </c>
      <c r="J376">
        <f t="shared" si="25"/>
        <v>0.82117461902055655</v>
      </c>
      <c r="K376">
        <f t="shared" si="23"/>
        <v>-0.19701950149892555</v>
      </c>
      <c r="L376">
        <f t="shared" si="24"/>
        <v>1.9463845717013206E-4</v>
      </c>
      <c r="N376" s="77">
        <f>'CAPE calculation (2)'!Q574</f>
        <v>0.24044565846959998</v>
      </c>
      <c r="P376" s="77">
        <f>'q calc'!U375</f>
        <v>4.6557042147095981E-2</v>
      </c>
    </row>
    <row r="377" spans="1:16" ht="14.4" x14ac:dyDescent="0.3">
      <c r="A377" s="5">
        <f>A373+1</f>
        <v>1992</v>
      </c>
      <c r="B377" s="6" t="s">
        <v>508</v>
      </c>
      <c r="D377">
        <f>'B 103'!AU193</f>
        <v>5319312</v>
      </c>
      <c r="F377">
        <f>'B 103'!AS193</f>
        <v>3914314</v>
      </c>
      <c r="G377">
        <f t="shared" si="22"/>
        <v>0.73586847321608506</v>
      </c>
      <c r="H377">
        <f>'B 103'!AV193/100</f>
        <v>0.83806220064496273</v>
      </c>
      <c r="J377">
        <f t="shared" si="25"/>
        <v>0.83806220064496273</v>
      </c>
      <c r="K377">
        <f t="shared" si="23"/>
        <v>-0.17666295614128075</v>
      </c>
      <c r="L377">
        <f t="shared" si="24"/>
        <v>2.0551183814814938E-2</v>
      </c>
      <c r="N377" s="77">
        <f>'CAPE calculation (2)'!Q575</f>
        <v>0.27200115712407769</v>
      </c>
      <c r="P377" s="77">
        <f>'q calc'!U376</f>
        <v>7.3145640093983236E-2</v>
      </c>
    </row>
    <row r="378" spans="1:16" ht="14.4" x14ac:dyDescent="0.3">
      <c r="A378" s="5"/>
      <c r="B378" s="6" t="s">
        <v>507</v>
      </c>
      <c r="D378">
        <f>'B 103'!AU194</f>
        <v>5288257</v>
      </c>
      <c r="F378">
        <f>'B 103'!AS194</f>
        <v>3876608</v>
      </c>
      <c r="G378">
        <f t="shared" si="22"/>
        <v>0.73305968299195745</v>
      </c>
      <c r="H378">
        <f>'B 103'!AV194/100</f>
        <v>0.83672585669748889</v>
      </c>
      <c r="J378">
        <f t="shared" si="25"/>
        <v>0.83672585669748889</v>
      </c>
      <c r="K378">
        <f t="shared" si="23"/>
        <v>-0.17825879296997105</v>
      </c>
      <c r="L378">
        <f t="shared" si="24"/>
        <v>1.8955346986124638E-2</v>
      </c>
      <c r="N378" s="77">
        <f>'CAPE calculation (2)'!Q576</f>
        <v>0.26220401791298853</v>
      </c>
      <c r="P378" s="77">
        <f>'q calc'!U377</f>
        <v>7.4908470164480961E-2</v>
      </c>
    </row>
    <row r="379" spans="1:16" ht="14.4" x14ac:dyDescent="0.3">
      <c r="A379" s="5"/>
      <c r="B379" s="6" t="s">
        <v>506</v>
      </c>
      <c r="D379">
        <f>'B 103'!AU195</f>
        <v>5228892</v>
      </c>
      <c r="F379">
        <f>'B 103'!AS195</f>
        <v>3973482</v>
      </c>
      <c r="G379">
        <f t="shared" si="22"/>
        <v>0.75990898262958961</v>
      </c>
      <c r="H379">
        <f>'B 103'!AV195/100</f>
        <v>0.86490774557945427</v>
      </c>
      <c r="J379">
        <f t="shared" si="25"/>
        <v>0.86490774557945427</v>
      </c>
      <c r="K379">
        <f t="shared" si="23"/>
        <v>-0.14513243024734243</v>
      </c>
      <c r="L379">
        <f t="shared" si="24"/>
        <v>5.2081709708753254E-2</v>
      </c>
      <c r="N379" s="77">
        <f>'CAPE calculation (2)'!Q577</f>
        <v>0.27340686235456557</v>
      </c>
      <c r="P379" s="77">
        <f>'q calc'!U378</f>
        <v>0.11143473065959258</v>
      </c>
    </row>
    <row r="380" spans="1:16" ht="14.4" x14ac:dyDescent="0.3">
      <c r="A380" s="5"/>
      <c r="B380" s="6" t="s">
        <v>509</v>
      </c>
      <c r="D380">
        <f>'B 103'!AU196</f>
        <v>5131325</v>
      </c>
      <c r="F380">
        <f>'B 103'!AS196</f>
        <v>4369261</v>
      </c>
      <c r="G380">
        <f t="shared" si="22"/>
        <v>0.85148787106643997</v>
      </c>
      <c r="H380">
        <f>'B 103'!AV196/100</f>
        <v>0.96050274191227369</v>
      </c>
      <c r="J380">
        <f t="shared" si="25"/>
        <v>0.96050274191227369</v>
      </c>
      <c r="K380">
        <f t="shared" si="23"/>
        <v>-4.0298442105790082E-2</v>
      </c>
      <c r="L380">
        <f t="shared" si="24"/>
        <v>0.1569156978503056</v>
      </c>
      <c r="N380" s="77">
        <f>'CAPE calculation (2)'!Q578</f>
        <v>0.30389868236933193</v>
      </c>
      <c r="P380" s="77">
        <f>'q calc'!U379</f>
        <v>0.22063713795001133</v>
      </c>
    </row>
    <row r="381" spans="1:16" ht="14.4" x14ac:dyDescent="0.3">
      <c r="A381" s="5">
        <f>A377+1</f>
        <v>1993</v>
      </c>
      <c r="B381" s="6" t="s">
        <v>508</v>
      </c>
      <c r="D381">
        <f>'B 103'!AU197</f>
        <v>5175346</v>
      </c>
      <c r="F381">
        <f>'B 103'!AS197</f>
        <v>4493617</v>
      </c>
      <c r="G381">
        <f t="shared" si="22"/>
        <v>0.86827373474159986</v>
      </c>
      <c r="H381">
        <f>'B 103'!AV197/100</f>
        <v>0.97778157361460538</v>
      </c>
      <c r="J381">
        <f t="shared" si="25"/>
        <v>0.97778157361460538</v>
      </c>
      <c r="K381">
        <f t="shared" si="23"/>
        <v>-2.2468973753747536E-2</v>
      </c>
      <c r="L381">
        <f t="shared" si="24"/>
        <v>0.17474516620234815</v>
      </c>
      <c r="N381" s="77">
        <f>'CAPE calculation (2)'!Q579</f>
        <v>0.31956842228438065</v>
      </c>
      <c r="P381" s="77">
        <f>'q calc'!U380</f>
        <v>0.23820757426623571</v>
      </c>
    </row>
    <row r="382" spans="1:16" ht="14.4" x14ac:dyDescent="0.3">
      <c r="A382" s="5"/>
      <c r="B382" s="6" t="s">
        <v>507</v>
      </c>
      <c r="D382">
        <f>'B 103'!AU198</f>
        <v>5217265</v>
      </c>
      <c r="F382">
        <f>'B 103'!AS198</f>
        <v>4515232</v>
      </c>
      <c r="G382">
        <f t="shared" si="22"/>
        <v>0.86544041753677459</v>
      </c>
      <c r="H382">
        <f>'B 103'!AV198/100</f>
        <v>0.97414112917027962</v>
      </c>
      <c r="J382">
        <f t="shared" si="25"/>
        <v>0.97414112917027962</v>
      </c>
      <c r="K382">
        <f t="shared" si="23"/>
        <v>-2.6199089357356296E-2</v>
      </c>
      <c r="L382">
        <f t="shared" si="24"/>
        <v>0.17101505059873939</v>
      </c>
      <c r="N382" s="77">
        <f>'CAPE calculation (2)'!Q580</f>
        <v>0.30406434390058745</v>
      </c>
      <c r="P382" s="77">
        <f>'q calc'!U381</f>
        <v>0.23547498764501473</v>
      </c>
    </row>
    <row r="383" spans="1:16" ht="14.4" x14ac:dyDescent="0.3">
      <c r="A383" s="5"/>
      <c r="B383" s="6" t="s">
        <v>506</v>
      </c>
      <c r="D383">
        <f>'B 103'!AU199</f>
        <v>5291205</v>
      </c>
      <c r="F383">
        <f>'B 103'!AS199</f>
        <v>4646190</v>
      </c>
      <c r="G383">
        <f t="shared" si="22"/>
        <v>0.87809676623755839</v>
      </c>
      <c r="H383">
        <f>'B 103'!AV199/100</f>
        <v>0.98396398680837538</v>
      </c>
      <c r="J383">
        <f t="shared" si="25"/>
        <v>0.98396398680837538</v>
      </c>
      <c r="K383">
        <f t="shared" si="23"/>
        <v>-1.6165981371611265E-2</v>
      </c>
      <c r="L383">
        <f t="shared" si="24"/>
        <v>0.18104815858448442</v>
      </c>
      <c r="N383" s="77">
        <f>'CAPE calculation (2)'!Q581</f>
        <v>0.31860798280927538</v>
      </c>
      <c r="P383" s="77">
        <f>'q calc'!U382</f>
        <v>0.24434924762578558</v>
      </c>
    </row>
    <row r="384" spans="1:16" ht="14.4" x14ac:dyDescent="0.3">
      <c r="A384" s="5"/>
      <c r="B384" s="6" t="s">
        <v>509</v>
      </c>
      <c r="D384">
        <f>'B 103'!AU200</f>
        <v>5529561</v>
      </c>
      <c r="F384">
        <f>'B 103'!AS200</f>
        <v>4865339</v>
      </c>
      <c r="G384">
        <f t="shared" ref="G384:G447" si="26">F384/D384</f>
        <v>0.87987798669731643</v>
      </c>
      <c r="H384">
        <f>'B 103'!AV200/100</f>
        <v>0.98319936611187808</v>
      </c>
      <c r="J384">
        <f t="shared" si="25"/>
        <v>0.98319936611187808</v>
      </c>
      <c r="K384">
        <f t="shared" si="23"/>
        <v>-1.6943365449927791E-2</v>
      </c>
      <c r="L384">
        <f t="shared" si="24"/>
        <v>0.18027077450616791</v>
      </c>
      <c r="N384" s="77">
        <f>'CAPE calculation (2)'!Q582</f>
        <v>0.32321394222042121</v>
      </c>
      <c r="P384" s="77">
        <f>'q calc'!U383</f>
        <v>0.24055248762286324</v>
      </c>
    </row>
    <row r="385" spans="1:16" ht="14.4" x14ac:dyDescent="0.3">
      <c r="A385" s="5">
        <f>A381+1</f>
        <v>1994</v>
      </c>
      <c r="B385" s="6" t="s">
        <v>508</v>
      </c>
      <c r="D385">
        <f>'B 103'!AU201</f>
        <v>5559792</v>
      </c>
      <c r="F385">
        <f>'B 103'!AS201</f>
        <v>4658750</v>
      </c>
      <c r="G385">
        <f t="shared" si="26"/>
        <v>0.83793602350591534</v>
      </c>
      <c r="H385">
        <f>'B 103'!AV201/100</f>
        <v>0.94360238865435875</v>
      </c>
      <c r="J385">
        <f t="shared" si="25"/>
        <v>0.94360238865435875</v>
      </c>
      <c r="K385">
        <f t="shared" si="23"/>
        <v>-5.8050400024989068E-2</v>
      </c>
      <c r="L385">
        <f t="shared" si="24"/>
        <v>0.13916373993110662</v>
      </c>
      <c r="N385" s="77">
        <f>'CAPE calculation (2)'!Q583</f>
        <v>0.30397094012457915</v>
      </c>
      <c r="P385" s="77">
        <f>'q calc'!U384</f>
        <v>0.20170166577341508</v>
      </c>
    </row>
    <row r="386" spans="1:16" ht="14.4" x14ac:dyDescent="0.3">
      <c r="A386" s="5"/>
      <c r="B386" s="6" t="s">
        <v>507</v>
      </c>
      <c r="D386">
        <f>'B 103'!AU202</f>
        <v>5677027</v>
      </c>
      <c r="F386">
        <f>'B 103'!AS202</f>
        <v>4573094</v>
      </c>
      <c r="G386">
        <f t="shared" si="26"/>
        <v>0.80554381721277701</v>
      </c>
      <c r="H386">
        <f>'B 103'!AV202/100</f>
        <v>0.90943143144996663</v>
      </c>
      <c r="J386">
        <f t="shared" si="25"/>
        <v>0.90943143144996663</v>
      </c>
      <c r="K386">
        <f t="shared" si="23"/>
        <v>-9.4935675344911707E-2</v>
      </c>
      <c r="L386">
        <f t="shared" si="24"/>
        <v>0.10227846461118398</v>
      </c>
      <c r="N386" s="77">
        <f>'CAPE calculation (2)'!Q584</f>
        <v>0.27395734133192651</v>
      </c>
      <c r="P386" s="77">
        <f>'q calc'!U385</f>
        <v>0.16438383891490033</v>
      </c>
    </row>
    <row r="387" spans="1:16" ht="14.4" x14ac:dyDescent="0.3">
      <c r="A387" s="5"/>
      <c r="B387" s="6" t="s">
        <v>506</v>
      </c>
      <c r="D387">
        <f>'B 103'!AU203</f>
        <v>5836758</v>
      </c>
      <c r="F387">
        <f>'B 103'!AS203</f>
        <v>4833579</v>
      </c>
      <c r="G387">
        <f t="shared" si="26"/>
        <v>0.82812736111382379</v>
      </c>
      <c r="H387">
        <f>'B 103'!AV203/100</f>
        <v>0.9323056772848507</v>
      </c>
      <c r="J387">
        <f t="shared" si="25"/>
        <v>0.9323056772848507</v>
      </c>
      <c r="K387">
        <f t="shared" si="23"/>
        <v>-7.0094538150834454E-2</v>
      </c>
      <c r="L387">
        <f t="shared" si="24"/>
        <v>0.12711960180526122</v>
      </c>
      <c r="N387" s="77">
        <f>'CAPE calculation (2)'!Q585</f>
        <v>0.28590152441667493</v>
      </c>
      <c r="P387" s="77">
        <f>'q calc'!U386</f>
        <v>0.187690305812129</v>
      </c>
    </row>
    <row r="388" spans="1:16" ht="14.4" x14ac:dyDescent="0.3">
      <c r="A388" s="5"/>
      <c r="B388" s="6" t="s">
        <v>509</v>
      </c>
      <c r="D388">
        <f>'B 103'!AU204</f>
        <v>6002713</v>
      </c>
      <c r="F388">
        <f>'B 103'!AS204</f>
        <v>4831577</v>
      </c>
      <c r="G388">
        <f t="shared" si="26"/>
        <v>0.80489888488755001</v>
      </c>
      <c r="H388">
        <f>'B 103'!AV204/100</f>
        <v>0.90541440842256382</v>
      </c>
      <c r="J388">
        <f t="shared" si="25"/>
        <v>0.90541440842256382</v>
      </c>
      <c r="K388">
        <f t="shared" si="23"/>
        <v>-9.9362530231749874E-2</v>
      </c>
      <c r="L388">
        <f t="shared" si="24"/>
        <v>9.7851609724345812E-2</v>
      </c>
      <c r="N388" s="77">
        <f>'CAPE calculation (2)'!Q586</f>
        <v>0.25335466985283395</v>
      </c>
      <c r="P388" s="77">
        <f>'q calc'!U387</f>
        <v>0.15767755083767906</v>
      </c>
    </row>
    <row r="389" spans="1:16" ht="14.4" x14ac:dyDescent="0.3">
      <c r="A389" s="5">
        <f>A385+1</f>
        <v>1995</v>
      </c>
      <c r="B389" s="6" t="s">
        <v>508</v>
      </c>
      <c r="D389">
        <f>'B 103'!AU205</f>
        <v>6140567</v>
      </c>
      <c r="F389">
        <f>'B 103'!AS205</f>
        <v>5203193</v>
      </c>
      <c r="G389">
        <f t="shared" si="26"/>
        <v>0.84734732150956094</v>
      </c>
      <c r="H389">
        <f>'B 103'!AV205/100</f>
        <v>0.94871153390994012</v>
      </c>
      <c r="J389">
        <f t="shared" si="25"/>
        <v>0.94871153390994012</v>
      </c>
      <c r="K389">
        <f t="shared" si="23"/>
        <v>-5.2650495062668834E-2</v>
      </c>
      <c r="L389">
        <f t="shared" si="24"/>
        <v>0.14456364489342685</v>
      </c>
      <c r="N389" s="77">
        <f>'CAPE calculation (2)'!Q587</f>
        <v>0.31747742145197311</v>
      </c>
      <c r="P389" s="77">
        <f>'q calc'!U388</f>
        <v>0.20487187599760515</v>
      </c>
    </row>
    <row r="390" spans="1:16" ht="14.4" x14ac:dyDescent="0.3">
      <c r="A390" s="5"/>
      <c r="B390" s="6" t="s">
        <v>507</v>
      </c>
      <c r="D390">
        <f>'B 103'!AU206</f>
        <v>6315198</v>
      </c>
      <c r="F390">
        <f>'B 103'!AS206</f>
        <v>5633101</v>
      </c>
      <c r="G390">
        <f t="shared" si="26"/>
        <v>0.89199119330858667</v>
      </c>
      <c r="H390">
        <f>'B 103'!AV206/100</f>
        <v>0.99264078597413852</v>
      </c>
      <c r="J390">
        <f t="shared" si="25"/>
        <v>0.99264078597413852</v>
      </c>
      <c r="K390">
        <f t="shared" si="23"/>
        <v>-7.3864266325314523E-3</v>
      </c>
      <c r="L390">
        <f t="shared" si="24"/>
        <v>0.18982771332356424</v>
      </c>
      <c r="N390" s="77">
        <f>'CAPE calculation (2)'!Q588</f>
        <v>0.39511693165638206</v>
      </c>
      <c r="P390" s="77">
        <f>'q calc'!U389</f>
        <v>0.24765576073109175</v>
      </c>
    </row>
    <row r="391" spans="1:16" ht="14.4" x14ac:dyDescent="0.3">
      <c r="A391" s="5"/>
      <c r="B391" s="6" t="s">
        <v>506</v>
      </c>
      <c r="D391">
        <f>'B 103'!AU207</f>
        <v>6472760</v>
      </c>
      <c r="F391">
        <f>'B 103'!AS207</f>
        <v>6064628</v>
      </c>
      <c r="G391">
        <f t="shared" si="26"/>
        <v>0.9369462176876634</v>
      </c>
      <c r="H391">
        <f>'B 103'!AV207/100</f>
        <v>1.037572536409437</v>
      </c>
      <c r="J391">
        <f t="shared" si="25"/>
        <v>1.037572536409437</v>
      </c>
      <c r="K391">
        <f t="shared" si="23"/>
        <v>3.6883885290309337E-2</v>
      </c>
      <c r="L391">
        <f t="shared" si="24"/>
        <v>0.23409802524640502</v>
      </c>
      <c r="N391" s="77">
        <f>'CAPE calculation (2)'!Q589</f>
        <v>0.45624213359941379</v>
      </c>
      <c r="P391" s="77">
        <f>'q calc'!U390</f>
        <v>0.29108775045397206</v>
      </c>
    </row>
    <row r="392" spans="1:16" ht="14.4" x14ac:dyDescent="0.3">
      <c r="A392" s="5"/>
      <c r="B392" s="6" t="s">
        <v>509</v>
      </c>
      <c r="D392">
        <f>'B 103'!AU208</f>
        <v>6745894</v>
      </c>
      <c r="F392">
        <f>'B 103'!AS208</f>
        <v>6449974</v>
      </c>
      <c r="G392">
        <f t="shared" si="26"/>
        <v>0.95613331605862761</v>
      </c>
      <c r="H392">
        <f>'B 103'!AV208/100</f>
        <v>1.076324809383868</v>
      </c>
      <c r="J392">
        <f t="shared" si="25"/>
        <v>1.076324809383868</v>
      </c>
      <c r="K392">
        <f t="shared" si="23"/>
        <v>7.3552283643905259E-2</v>
      </c>
      <c r="L392">
        <f t="shared" si="24"/>
        <v>0.27076642360000092</v>
      </c>
      <c r="N392" s="77">
        <f>'CAPE calculation (2)'!Q590</f>
        <v>0.5092190400968013</v>
      </c>
      <c r="P392" s="77">
        <f>'q calc'!U391</f>
        <v>0.32550802620289776</v>
      </c>
    </row>
    <row r="393" spans="1:16" ht="14.4" x14ac:dyDescent="0.3">
      <c r="A393" s="5">
        <f>A389+1</f>
        <v>1996</v>
      </c>
      <c r="B393" s="6" t="s">
        <v>508</v>
      </c>
      <c r="D393">
        <f>'B 103'!AU209</f>
        <v>6858161</v>
      </c>
      <c r="F393">
        <f>'B 103'!AS209</f>
        <v>6728661</v>
      </c>
      <c r="G393">
        <f t="shared" si="26"/>
        <v>0.98111738700797491</v>
      </c>
      <c r="H393">
        <f>'B 103'!AV209/100</f>
        <v>1.1016556472255159</v>
      </c>
      <c r="J393">
        <f t="shared" si="25"/>
        <v>1.1016556472255159</v>
      </c>
      <c r="K393">
        <f t="shared" ref="K393:K456" si="27">LN(J393)</f>
        <v>9.6814182067071944E-2</v>
      </c>
      <c r="L393">
        <f t="shared" si="24"/>
        <v>0.29402832202316764</v>
      </c>
      <c r="N393" s="77">
        <f>'CAPE calculation (2)'!Q591</f>
        <v>0.5413978586205701</v>
      </c>
      <c r="P393" s="77">
        <f>'q calc'!U392</f>
        <v>0.34926954701127633</v>
      </c>
    </row>
    <row r="394" spans="1:16" ht="14.4" x14ac:dyDescent="0.3">
      <c r="A394" s="5"/>
      <c r="B394" s="6" t="s">
        <v>507</v>
      </c>
      <c r="D394">
        <f>'B 103'!AU210</f>
        <v>6957137</v>
      </c>
      <c r="F394">
        <f>'B 103'!AS210</f>
        <v>7035650</v>
      </c>
      <c r="G394">
        <f t="shared" si="26"/>
        <v>1.0112852456405559</v>
      </c>
      <c r="H394">
        <f>'B 103'!AV210/100</f>
        <v>1.1332429962109858</v>
      </c>
      <c r="J394">
        <f t="shared" si="25"/>
        <v>1.1332429962109858</v>
      </c>
      <c r="K394">
        <f t="shared" si="27"/>
        <v>0.1250834305514561</v>
      </c>
      <c r="L394">
        <f t="shared" ref="L394:L457" si="28">K394-$K$510</f>
        <v>0.32229757050755181</v>
      </c>
      <c r="N394" s="77">
        <f>'CAPE calculation (2)'!Q592</f>
        <v>0.56263216962505114</v>
      </c>
      <c r="P394" s="77">
        <f>'q calc'!U393</f>
        <v>0.37811259157732113</v>
      </c>
    </row>
    <row r="395" spans="1:16" ht="14.4" x14ac:dyDescent="0.3">
      <c r="A395" s="5"/>
      <c r="B395" s="6" t="s">
        <v>506</v>
      </c>
      <c r="D395">
        <f>'B 103'!AU211</f>
        <v>7041611</v>
      </c>
      <c r="F395">
        <f>'B 103'!AS211</f>
        <v>7100424</v>
      </c>
      <c r="G395">
        <f t="shared" si="26"/>
        <v>1.008352208038757</v>
      </c>
      <c r="H395">
        <f>'B 103'!AV211/100</f>
        <v>1.1302438574600819</v>
      </c>
      <c r="J395">
        <f t="shared" si="25"/>
        <v>1.1302438574600819</v>
      </c>
      <c r="K395">
        <f t="shared" si="27"/>
        <v>0.12243341250413733</v>
      </c>
      <c r="L395">
        <f t="shared" si="28"/>
        <v>0.31964755246023302</v>
      </c>
      <c r="N395" s="77">
        <f>'CAPE calculation (2)'!Q593</f>
        <v>0.55990954805137827</v>
      </c>
      <c r="P395" s="77">
        <f>'q calc'!U394</f>
        <v>0.37618630389642627</v>
      </c>
    </row>
    <row r="396" spans="1:16" ht="14.4" x14ac:dyDescent="0.3">
      <c r="A396" s="5"/>
      <c r="B396" s="6" t="s">
        <v>509</v>
      </c>
      <c r="D396">
        <f>'B 103'!AU212</f>
        <v>7515890</v>
      </c>
      <c r="F396">
        <f>'B 103'!AS212</f>
        <v>7403482</v>
      </c>
      <c r="G396">
        <f t="shared" si="26"/>
        <v>0.98504395354375862</v>
      </c>
      <c r="H396">
        <f>'B 103'!AV212/100</f>
        <v>1.1161264380713689</v>
      </c>
      <c r="J396">
        <f t="shared" si="25"/>
        <v>1.1161264380713689</v>
      </c>
      <c r="K396">
        <f t="shared" si="27"/>
        <v>0.10986415330451434</v>
      </c>
      <c r="L396">
        <f t="shared" si="28"/>
        <v>0.30707829326061004</v>
      </c>
      <c r="N396" s="77">
        <f>'CAPE calculation (2)'!Q594</f>
        <v>0.64589458487300577</v>
      </c>
      <c r="P396" s="77">
        <f>'q calc'!U395</f>
        <v>0.35846200313245652</v>
      </c>
    </row>
    <row r="397" spans="1:16" ht="14.4" x14ac:dyDescent="0.3">
      <c r="A397" s="5">
        <f>A393+1</f>
        <v>1997</v>
      </c>
      <c r="B397" s="6" t="s">
        <v>508</v>
      </c>
      <c r="D397">
        <f>'B 103'!AU213</f>
        <v>7787035</v>
      </c>
      <c r="F397">
        <f>'B 103'!AS213</f>
        <v>7454541</v>
      </c>
      <c r="G397">
        <f t="shared" si="26"/>
        <v>0.95730159168412621</v>
      </c>
      <c r="H397">
        <f>'B 103'!AV213/100</f>
        <v>1.0863315274911169</v>
      </c>
      <c r="J397">
        <f t="shared" si="25"/>
        <v>1.0863315274911169</v>
      </c>
      <c r="K397">
        <f t="shared" si="27"/>
        <v>8.2806448858026058E-2</v>
      </c>
      <c r="L397">
        <f t="shared" si="28"/>
        <v>0.28002058881412173</v>
      </c>
      <c r="N397" s="77">
        <f>'CAPE calculation (2)'!Q595</f>
        <v>0.69516039686211561</v>
      </c>
      <c r="P397" s="77">
        <f>'q calc'!U396</f>
        <v>0.33068828707549014</v>
      </c>
    </row>
    <row r="398" spans="1:16" ht="14.4" x14ac:dyDescent="0.3">
      <c r="A398" s="5"/>
      <c r="B398" s="6" t="s">
        <v>507</v>
      </c>
      <c r="D398">
        <f>'B 103'!AU214</f>
        <v>8030439</v>
      </c>
      <c r="F398">
        <f>'B 103'!AS214</f>
        <v>8597254</v>
      </c>
      <c r="G398">
        <f t="shared" si="26"/>
        <v>1.0705833143119572</v>
      </c>
      <c r="H398">
        <f>'B 103'!AV214/100</f>
        <v>1.19733991998185</v>
      </c>
      <c r="J398">
        <f t="shared" si="25"/>
        <v>1.19733991998185</v>
      </c>
      <c r="K398">
        <f t="shared" si="27"/>
        <v>0.18010236285513953</v>
      </c>
      <c r="L398">
        <f t="shared" si="28"/>
        <v>0.37731650281123519</v>
      </c>
      <c r="N398" s="77">
        <f>'CAPE calculation (2)'!Q596</f>
        <v>0.78854542513139902</v>
      </c>
      <c r="P398" s="77">
        <f>'q calc'!U397</f>
        <v>0.42567140217275717</v>
      </c>
    </row>
    <row r="399" spans="1:16" ht="14.4" x14ac:dyDescent="0.3">
      <c r="A399" s="5"/>
      <c r="B399" s="6" t="s">
        <v>506</v>
      </c>
      <c r="D399">
        <f>'B 103'!AU215</f>
        <v>8333933</v>
      </c>
      <c r="F399">
        <f>'B 103'!AS215</f>
        <v>9305204</v>
      </c>
      <c r="G399">
        <f t="shared" si="26"/>
        <v>1.1165441334841544</v>
      </c>
      <c r="H399">
        <f>'B 103'!AV215/100</f>
        <v>1.2389713880311719</v>
      </c>
      <c r="J399">
        <f t="shared" si="25"/>
        <v>1.2389713880311719</v>
      </c>
      <c r="K399">
        <f t="shared" si="27"/>
        <v>0.21428150958873396</v>
      </c>
      <c r="L399">
        <f t="shared" si="28"/>
        <v>0.41149564954482964</v>
      </c>
      <c r="N399" s="77">
        <f>'CAPE calculation (2)'!Q597</f>
        <v>0.84429674754795636</v>
      </c>
      <c r="P399" s="77">
        <f>'q calc'!U398</f>
        <v>0.45727235388657167</v>
      </c>
    </row>
    <row r="400" spans="1:16" ht="14.4" x14ac:dyDescent="0.3">
      <c r="A400" s="5"/>
      <c r="B400" s="6" t="s">
        <v>509</v>
      </c>
      <c r="D400">
        <f>'B 103'!AU216</f>
        <v>8856695</v>
      </c>
      <c r="F400">
        <f>'B 103'!AS216</f>
        <v>9434009</v>
      </c>
      <c r="G400">
        <f t="shared" si="26"/>
        <v>1.0651839088960384</v>
      </c>
      <c r="H400">
        <f>'B 103'!AV216/100</f>
        <v>1.2092825045852089</v>
      </c>
      <c r="J400">
        <f t="shared" si="25"/>
        <v>1.2092825045852089</v>
      </c>
      <c r="K400">
        <f t="shared" si="27"/>
        <v>0.19002721231438605</v>
      </c>
      <c r="L400">
        <f t="shared" si="28"/>
        <v>0.38724135227048173</v>
      </c>
      <c r="N400" s="77">
        <f>'CAPE calculation (2)'!Q598</f>
        <v>0.86473379384052729</v>
      </c>
      <c r="P400" s="77">
        <f>'q calc'!U399</f>
        <v>0.43004013017952269</v>
      </c>
    </row>
    <row r="401" spans="1:16" ht="14.4" x14ac:dyDescent="0.3">
      <c r="A401" s="5">
        <f>A397+1</f>
        <v>1998</v>
      </c>
      <c r="B401" s="6" t="s">
        <v>508</v>
      </c>
      <c r="D401">
        <f>'B 103'!AU217</f>
        <v>9105770</v>
      </c>
      <c r="F401">
        <f>'B 103'!AS217</f>
        <v>10785713</v>
      </c>
      <c r="G401">
        <f t="shared" si="26"/>
        <v>1.1844921406976017</v>
      </c>
      <c r="H401">
        <f>'B 103'!AV217/100</f>
        <v>1.326918556265396</v>
      </c>
      <c r="J401">
        <f t="shared" si="25"/>
        <v>1.326918556265396</v>
      </c>
      <c r="K401">
        <f t="shared" si="27"/>
        <v>0.28285937913757342</v>
      </c>
      <c r="L401">
        <f t="shared" si="28"/>
        <v>0.48007351909366913</v>
      </c>
      <c r="N401" s="77">
        <f>'CAPE calculation (2)'!Q599</f>
        <v>0.96596631281467937</v>
      </c>
      <c r="P401" s="77">
        <f>'q calc'!U400</f>
        <v>0.52049521955659706</v>
      </c>
    </row>
    <row r="402" spans="1:16" ht="14.4" x14ac:dyDescent="0.3">
      <c r="A402" s="5"/>
      <c r="B402" s="6" t="s">
        <v>507</v>
      </c>
      <c r="D402">
        <f>'B 103'!AU218</f>
        <v>9275385</v>
      </c>
      <c r="F402">
        <f>'B 103'!AS218</f>
        <v>10981967</v>
      </c>
      <c r="G402">
        <f t="shared" si="26"/>
        <v>1.1839904219609212</v>
      </c>
      <c r="H402">
        <f>'B 103'!AV218/100</f>
        <v>1.324817838704472</v>
      </c>
      <c r="J402">
        <f t="shared" si="25"/>
        <v>1.324817838704472</v>
      </c>
      <c r="K402">
        <f t="shared" si="27"/>
        <v>0.28127496976387339</v>
      </c>
      <c r="L402">
        <f t="shared" si="28"/>
        <v>0.47848910971996905</v>
      </c>
      <c r="N402" s="77">
        <f>'CAPE calculation (2)'!Q600</f>
        <v>0.9843785222660153</v>
      </c>
      <c r="P402" s="77">
        <f>'q calc'!U401</f>
        <v>0.51847646058946184</v>
      </c>
    </row>
    <row r="403" spans="1:16" ht="14.4" x14ac:dyDescent="0.3">
      <c r="A403" s="5"/>
      <c r="B403" s="6" t="s">
        <v>506</v>
      </c>
      <c r="D403">
        <f>'B 103'!AU219</f>
        <v>9108931</v>
      </c>
      <c r="F403">
        <f>'B 103'!AS219</f>
        <v>9912814</v>
      </c>
      <c r="G403">
        <f t="shared" si="26"/>
        <v>1.0882521779998113</v>
      </c>
      <c r="H403">
        <f>'B 103'!AV219/100</f>
        <v>1.231992701389355</v>
      </c>
      <c r="J403">
        <f t="shared" si="25"/>
        <v>1.231992701389355</v>
      </c>
      <c r="K403">
        <f t="shared" si="27"/>
        <v>0.20863294089682782</v>
      </c>
      <c r="L403">
        <f t="shared" si="28"/>
        <v>0.40584708085292354</v>
      </c>
      <c r="N403" s="77">
        <f>'CAPE calculation (2)'!Q601</f>
        <v>0.89270687124002324</v>
      </c>
      <c r="P403" s="77">
        <f>'q calc'!U402</f>
        <v>0.4514373490886629</v>
      </c>
    </row>
    <row r="404" spans="1:16" ht="14.4" x14ac:dyDescent="0.3">
      <c r="A404" s="5"/>
      <c r="B404" s="6" t="s">
        <v>509</v>
      </c>
      <c r="D404">
        <f>'B 103'!AU220</f>
        <v>9840906</v>
      </c>
      <c r="F404">
        <f>'B 103'!AS220</f>
        <v>11879949</v>
      </c>
      <c r="G404">
        <f t="shared" si="26"/>
        <v>1.2072007394441122</v>
      </c>
      <c r="H404">
        <f>'B 103'!AV220/100</f>
        <v>1.37832111289465</v>
      </c>
      <c r="J404">
        <f t="shared" si="25"/>
        <v>1.37832111289465</v>
      </c>
      <c r="K404">
        <f t="shared" si="27"/>
        <v>0.32086617367004255</v>
      </c>
      <c r="L404">
        <f t="shared" si="28"/>
        <v>0.51808031362613827</v>
      </c>
      <c r="N404" s="77">
        <f>'CAPE calculation (2)'!Q602</f>
        <v>1.0392559939807406</v>
      </c>
      <c r="P404" s="77">
        <f>'q calc'!U403</f>
        <v>0.55897170328816781</v>
      </c>
    </row>
    <row r="405" spans="1:16" ht="14.4" x14ac:dyDescent="0.3">
      <c r="A405" s="5">
        <f>A401+1</f>
        <v>1999</v>
      </c>
      <c r="B405" s="6" t="s">
        <v>508</v>
      </c>
      <c r="D405">
        <f>'B 103'!AU221</f>
        <v>9809666</v>
      </c>
      <c r="F405">
        <f>'B 103'!AS221</f>
        <v>12152816</v>
      </c>
      <c r="G405">
        <f t="shared" si="26"/>
        <v>1.2388613434952831</v>
      </c>
      <c r="H405">
        <f>'B 103'!AV221/100</f>
        <v>1.4101594891310409</v>
      </c>
      <c r="J405">
        <f t="shared" si="25"/>
        <v>1.4101594891310409</v>
      </c>
      <c r="K405">
        <f t="shared" si="27"/>
        <v>0.34370281085219412</v>
      </c>
      <c r="L405">
        <f t="shared" si="28"/>
        <v>0.54091695080828983</v>
      </c>
      <c r="N405" s="77">
        <f>'CAPE calculation (2)'!Q603</f>
        <v>1.1017157595638367</v>
      </c>
      <c r="P405" s="77">
        <f>'q calc'!U404</f>
        <v>0.58439825646499943</v>
      </c>
    </row>
    <row r="406" spans="1:16" ht="14.4" x14ac:dyDescent="0.3">
      <c r="A406" s="5"/>
      <c r="B406" s="6" t="s">
        <v>507</v>
      </c>
      <c r="D406">
        <f>'B 103'!AU222</f>
        <v>10080450</v>
      </c>
      <c r="F406">
        <f>'B 103'!AS222</f>
        <v>13203243</v>
      </c>
      <c r="G406">
        <f t="shared" si="26"/>
        <v>1.3097870630775412</v>
      </c>
      <c r="H406">
        <f>'B 103'!AV222/100</f>
        <v>1.484107696275615</v>
      </c>
      <c r="J406">
        <f t="shared" si="25"/>
        <v>1.484107696275615</v>
      </c>
      <c r="K406">
        <f t="shared" si="27"/>
        <v>0.39481371372629231</v>
      </c>
      <c r="L406">
        <f t="shared" si="28"/>
        <v>0.59202785368238797</v>
      </c>
      <c r="N406" s="77">
        <f>'CAPE calculation (2)'!Q604</f>
        <v>1.1213422843111291</v>
      </c>
      <c r="P406" s="77">
        <f>'q calc'!U405</f>
        <v>0.63502905759623962</v>
      </c>
    </row>
    <row r="407" spans="1:16" ht="14.4" x14ac:dyDescent="0.3">
      <c r="A407" s="5"/>
      <c r="B407" s="6" t="s">
        <v>506</v>
      </c>
      <c r="D407">
        <f>'B 103'!AU223</f>
        <v>10222673</v>
      </c>
      <c r="F407">
        <f>'B 103'!AS223</f>
        <v>12702332</v>
      </c>
      <c r="G407">
        <f t="shared" si="26"/>
        <v>1.2425646403831954</v>
      </c>
      <c r="H407">
        <f>'B 103'!AV223/100</f>
        <v>1.4155286305550769</v>
      </c>
      <c r="J407">
        <f t="shared" si="25"/>
        <v>1.4155286305550769</v>
      </c>
      <c r="K407">
        <f t="shared" si="27"/>
        <v>0.34750305182593411</v>
      </c>
      <c r="L407">
        <f t="shared" si="28"/>
        <v>0.54471719178202982</v>
      </c>
      <c r="N407" s="77">
        <f>'CAPE calculation (2)'!Q605</f>
        <v>1.1038863150571054</v>
      </c>
      <c r="P407" s="77">
        <f>'q calc'!U406</f>
        <v>0.58901809488226942</v>
      </c>
    </row>
    <row r="408" spans="1:16" ht="14.4" x14ac:dyDescent="0.3">
      <c r="A408" s="5"/>
      <c r="B408" s="6" t="s">
        <v>509</v>
      </c>
      <c r="D408">
        <f>'B 103'!AU224</f>
        <v>11103717</v>
      </c>
      <c r="F408">
        <f>'B 103'!AS224</f>
        <v>15374856</v>
      </c>
      <c r="G408">
        <f t="shared" si="26"/>
        <v>1.3846584886844648</v>
      </c>
      <c r="H408">
        <f>'B 103'!AV224/100</f>
        <v>1.572815686423032</v>
      </c>
      <c r="J408">
        <f t="shared" si="25"/>
        <v>1.572815686423032</v>
      </c>
      <c r="K408">
        <f t="shared" si="27"/>
        <v>0.4528674439260294</v>
      </c>
      <c r="L408">
        <f t="shared" si="28"/>
        <v>0.65008158388212511</v>
      </c>
      <c r="N408" s="77">
        <f>'CAPE calculation (2)'!Q606</f>
        <v>1.1786392556823437</v>
      </c>
      <c r="P408" s="77">
        <f>'q calc'!U407</f>
        <v>0.68856913895787364</v>
      </c>
    </row>
    <row r="409" spans="1:16" ht="14.4" x14ac:dyDescent="0.3">
      <c r="A409" s="5">
        <f>A405+1</f>
        <v>2000</v>
      </c>
      <c r="B409" s="6" t="s">
        <v>508</v>
      </c>
      <c r="D409">
        <f>'B 103'!AU225</f>
        <v>11082206</v>
      </c>
      <c r="F409">
        <f>'B 103'!AS225</f>
        <v>16263078</v>
      </c>
      <c r="G409">
        <f t="shared" si="26"/>
        <v>1.4674946486286213</v>
      </c>
      <c r="H409">
        <f>'B 103'!AV225/100</f>
        <v>1.658669510537071</v>
      </c>
      <c r="J409">
        <f t="shared" ref="J409:J472" si="29">H409</f>
        <v>1.658669510537071</v>
      </c>
      <c r="K409">
        <f t="shared" si="27"/>
        <v>0.5060157813193914</v>
      </c>
      <c r="L409">
        <f t="shared" si="28"/>
        <v>0.70322992127548711</v>
      </c>
      <c r="N409" s="77">
        <f>'CAPE calculation (2)'!Q607</f>
        <v>1.1680272442014501</v>
      </c>
      <c r="P409" s="77">
        <f>'q calc'!U408</f>
        <v>0.74430519731572575</v>
      </c>
    </row>
    <row r="410" spans="1:16" ht="14.4" x14ac:dyDescent="0.3">
      <c r="A410" s="5"/>
      <c r="B410" s="6" t="s">
        <v>507</v>
      </c>
      <c r="D410">
        <f>'B 103'!AU226</f>
        <v>11421176</v>
      </c>
      <c r="F410">
        <f>'B 103'!AS226</f>
        <v>15616866</v>
      </c>
      <c r="G410">
        <f t="shared" si="26"/>
        <v>1.3673605940404034</v>
      </c>
      <c r="H410">
        <f>'B 103'!AV226/100</f>
        <v>1.559681910985327</v>
      </c>
      <c r="J410">
        <f t="shared" si="29"/>
        <v>1.559681910985327</v>
      </c>
      <c r="K410">
        <f t="shared" si="27"/>
        <v>0.44448189725582499</v>
      </c>
      <c r="L410">
        <f t="shared" si="28"/>
        <v>0.6416960372119207</v>
      </c>
      <c r="N410" s="77">
        <f>'CAPE calculation (2)'!Q608</f>
        <v>1.1724419618038149</v>
      </c>
      <c r="P410" s="77">
        <f>'q calc'!U409</f>
        <v>0.68325990859984786</v>
      </c>
    </row>
    <row r="411" spans="1:16" ht="14.4" x14ac:dyDescent="0.3">
      <c r="A411" s="5"/>
      <c r="B411" s="6" t="s">
        <v>506</v>
      </c>
      <c r="D411">
        <f>'B 103'!AU227</f>
        <v>11853116</v>
      </c>
      <c r="F411">
        <f>'B 103'!AS227</f>
        <v>15260797</v>
      </c>
      <c r="G411">
        <f t="shared" si="26"/>
        <v>1.2874924197147821</v>
      </c>
      <c r="H411">
        <f>'B 103'!AV227/100</f>
        <v>1.4753558517692391</v>
      </c>
      <c r="J411">
        <f t="shared" si="29"/>
        <v>1.4753558517692391</v>
      </c>
      <c r="K411">
        <f t="shared" si="27"/>
        <v>0.38889921613114237</v>
      </c>
      <c r="L411">
        <f t="shared" si="28"/>
        <v>0.58611335608723802</v>
      </c>
      <c r="N411" s="77">
        <f>'CAPE calculation (2)'!Q609</f>
        <v>1.1675618517321475</v>
      </c>
      <c r="P411" s="77">
        <f>'q calc'!U410</f>
        <v>0.62673851135504044</v>
      </c>
    </row>
    <row r="412" spans="1:16" ht="14.4" x14ac:dyDescent="0.3">
      <c r="A412" s="5"/>
      <c r="B412" s="6" t="s">
        <v>509</v>
      </c>
      <c r="D412">
        <f>'B 103'!AU228</f>
        <v>12095601</v>
      </c>
      <c r="F412">
        <f>'B 103'!AS228</f>
        <v>13360774</v>
      </c>
      <c r="G412">
        <f t="shared" si="26"/>
        <v>1.1045977789776631</v>
      </c>
      <c r="H412">
        <f>'B 103'!AV228/100</f>
        <v>1.273996263945123</v>
      </c>
      <c r="J412">
        <f t="shared" si="29"/>
        <v>1.273996263945123</v>
      </c>
      <c r="K412">
        <f t="shared" si="27"/>
        <v>0.24215862460652177</v>
      </c>
      <c r="L412">
        <f t="shared" si="28"/>
        <v>0.43937276456261742</v>
      </c>
      <c r="N412" s="77">
        <f>'CAPE calculation (2)'!Q610</f>
        <v>1.0667405326052157</v>
      </c>
      <c r="P412" s="77">
        <f>'q calc'!U411</f>
        <v>0.48089975139159941</v>
      </c>
    </row>
    <row r="413" spans="1:16" ht="14.4" x14ac:dyDescent="0.3">
      <c r="A413" s="5">
        <f>A409+1</f>
        <v>2001</v>
      </c>
      <c r="B413" s="6" t="s">
        <v>508</v>
      </c>
      <c r="D413">
        <f>'B 103'!AU229</f>
        <v>11774731</v>
      </c>
      <c r="F413">
        <f>'B 103'!AS229</f>
        <v>11816546</v>
      </c>
      <c r="G413">
        <f t="shared" si="26"/>
        <v>1.0035512488565557</v>
      </c>
      <c r="H413">
        <f>'B 103'!AV229/100</f>
        <v>1.1793002811757471</v>
      </c>
      <c r="J413">
        <f t="shared" si="29"/>
        <v>1.1793002811757471</v>
      </c>
      <c r="K413">
        <f t="shared" si="27"/>
        <v>0.16492128053972946</v>
      </c>
      <c r="L413">
        <f t="shared" si="28"/>
        <v>0.36213542049582514</v>
      </c>
      <c r="N413" s="77">
        <f>'CAPE calculation (2)'!Q611</f>
        <v>0.93831501646733395</v>
      </c>
      <c r="P413" s="77">
        <f>'q calc'!U412</f>
        <v>0.41084590982175434</v>
      </c>
    </row>
    <row r="414" spans="1:16" ht="14.4" x14ac:dyDescent="0.3">
      <c r="A414" s="5"/>
      <c r="B414" s="6" t="s">
        <v>507</v>
      </c>
      <c r="D414">
        <f>'B 103'!AU230</f>
        <v>11936460</v>
      </c>
      <c r="F414">
        <f>'B 103'!AS230</f>
        <v>12672933</v>
      </c>
      <c r="G414">
        <f t="shared" si="26"/>
        <v>1.0616994485802322</v>
      </c>
      <c r="H414">
        <f>'B 103'!AV230/100</f>
        <v>1.238800156772595</v>
      </c>
      <c r="J414">
        <f t="shared" si="29"/>
        <v>1.238800156772595</v>
      </c>
      <c r="K414">
        <f t="shared" si="27"/>
        <v>0.21414329566888446</v>
      </c>
      <c r="L414">
        <f t="shared" si="28"/>
        <v>0.41135743562498017</v>
      </c>
      <c r="N414" s="77">
        <f>'CAPE calculation (2)'!Q612</f>
        <v>0.97193146912841266</v>
      </c>
      <c r="P414" s="77">
        <f>'q calc'!U413</f>
        <v>0.45890926421794925</v>
      </c>
    </row>
    <row r="415" spans="1:16" ht="14.4" x14ac:dyDescent="0.3">
      <c r="A415" s="5"/>
      <c r="B415" s="6" t="s">
        <v>506</v>
      </c>
      <c r="D415">
        <f>'B 103'!AU231</f>
        <v>11730689</v>
      </c>
      <c r="F415">
        <f>'B 103'!AS231</f>
        <v>10624475</v>
      </c>
      <c r="G415">
        <f t="shared" si="26"/>
        <v>0.90569914520792427</v>
      </c>
      <c r="H415">
        <f>'B 103'!AV231/100</f>
        <v>1.086810128067357</v>
      </c>
      <c r="J415">
        <f t="shared" si="29"/>
        <v>1.086810128067357</v>
      </c>
      <c r="K415">
        <f t="shared" si="27"/>
        <v>8.3246917690560529E-2</v>
      </c>
      <c r="L415">
        <f t="shared" si="28"/>
        <v>0.28046105764665619</v>
      </c>
      <c r="N415" s="77">
        <f>'CAPE calculation (2)'!Q613</f>
        <v>0.80014519951968621</v>
      </c>
      <c r="P415" s="77">
        <f>'q calc'!U414</f>
        <v>0.33441844111406771</v>
      </c>
    </row>
    <row r="416" spans="1:16" ht="14.4" x14ac:dyDescent="0.3">
      <c r="A416" s="5"/>
      <c r="B416" s="6" t="s">
        <v>509</v>
      </c>
      <c r="D416">
        <f>'B 103'!AU232</f>
        <v>11202921</v>
      </c>
      <c r="F416">
        <f>'B 103'!AS232</f>
        <v>11967987</v>
      </c>
      <c r="G416">
        <f t="shared" si="26"/>
        <v>1.0682916535785623</v>
      </c>
      <c r="H416">
        <f>'B 103'!AV232/100</f>
        <v>1.230884472663079</v>
      </c>
      <c r="J416">
        <f t="shared" si="29"/>
        <v>1.230884472663079</v>
      </c>
      <c r="K416">
        <f t="shared" si="27"/>
        <v>0.20773299443360319</v>
      </c>
      <c r="L416">
        <f t="shared" si="28"/>
        <v>0.40494713438969887</v>
      </c>
      <c r="N416" s="77">
        <f>'CAPE calculation (2)'!Q614</f>
        <v>0.90083030873656034</v>
      </c>
      <c r="P416" s="77">
        <f>'q calc'!U415</f>
        <v>0.46085488662205309</v>
      </c>
    </row>
    <row r="417" spans="1:16" ht="14.4" x14ac:dyDescent="0.3">
      <c r="A417" s="5">
        <f>A413+1</f>
        <v>2002</v>
      </c>
      <c r="B417" s="6" t="s">
        <v>508</v>
      </c>
      <c r="D417">
        <f>'B 103'!AU233</f>
        <v>11315234</v>
      </c>
      <c r="F417">
        <f>'B 103'!AS233</f>
        <v>12029129</v>
      </c>
      <c r="G417">
        <f t="shared" si="26"/>
        <v>1.0630914924074923</v>
      </c>
      <c r="H417">
        <f>'B 103'!AV233/100</f>
        <v>1.225686996680508</v>
      </c>
      <c r="J417">
        <f t="shared" si="29"/>
        <v>1.225686996680508</v>
      </c>
      <c r="K417">
        <f t="shared" si="27"/>
        <v>0.2035015004162446</v>
      </c>
      <c r="L417">
        <f t="shared" si="28"/>
        <v>0.40071564037234031</v>
      </c>
      <c r="N417" s="77">
        <f>'CAPE calculation (2)'!Q615</f>
        <v>0.89675645026891493</v>
      </c>
      <c r="P417" s="77">
        <f>'q calc'!U416</f>
        <v>0.45634887800970902</v>
      </c>
    </row>
    <row r="418" spans="1:16" ht="14.4" x14ac:dyDescent="0.3">
      <c r="A418" s="5"/>
      <c r="B418" s="6" t="s">
        <v>507</v>
      </c>
      <c r="D418">
        <f>'B 103'!AU234</f>
        <v>11149790</v>
      </c>
      <c r="F418">
        <f>'B 103'!AS234</f>
        <v>10441256</v>
      </c>
      <c r="G418">
        <f t="shared" si="26"/>
        <v>0.93645315292933773</v>
      </c>
      <c r="H418">
        <f>'B 103'!AV234/100</f>
        <v>1.10383130415534</v>
      </c>
      <c r="J418">
        <f t="shared" si="29"/>
        <v>1.10383130415534</v>
      </c>
      <c r="K418">
        <f t="shared" si="27"/>
        <v>9.8787131972031761E-2</v>
      </c>
      <c r="L418">
        <f t="shared" si="28"/>
        <v>0.29600127192812742</v>
      </c>
      <c r="N418" s="77">
        <f>'CAPE calculation (2)'!Q616</f>
        <v>0.76135950099840022</v>
      </c>
      <c r="P418" s="77">
        <f>'q calc'!U417</f>
        <v>0.35759243365044302</v>
      </c>
    </row>
    <row r="419" spans="1:16" ht="14.4" x14ac:dyDescent="0.3">
      <c r="A419" s="5"/>
      <c r="B419" s="6" t="s">
        <v>506</v>
      </c>
      <c r="D419">
        <f>'B 103'!AU235</f>
        <v>11077448</v>
      </c>
      <c r="F419">
        <f>'B 103'!AS235</f>
        <v>8685213</v>
      </c>
      <c r="G419">
        <f t="shared" si="26"/>
        <v>0.78404457416545759</v>
      </c>
      <c r="H419">
        <f>'B 103'!AV235/100</f>
        <v>0.95484048958646672</v>
      </c>
      <c r="J419">
        <f t="shared" si="29"/>
        <v>0.95484048958646672</v>
      </c>
      <c r="K419">
        <f t="shared" si="27"/>
        <v>-4.6210979062934233E-2</v>
      </c>
      <c r="L419">
        <f t="shared" si="28"/>
        <v>0.15100316089316146</v>
      </c>
      <c r="N419" s="77">
        <f>'CAPE calculation (2)'!Q617</f>
        <v>0.59952110334119135</v>
      </c>
      <c r="P419" s="77">
        <f>'q calc'!U418</f>
        <v>0.21972069864840643</v>
      </c>
    </row>
    <row r="420" spans="1:16" ht="14.4" x14ac:dyDescent="0.3">
      <c r="A420" s="5"/>
      <c r="B420" s="6" t="s">
        <v>509</v>
      </c>
      <c r="D420">
        <f>'B 103'!AU236</f>
        <v>11032504</v>
      </c>
      <c r="F420">
        <f>'B 103'!AS236</f>
        <v>9285190</v>
      </c>
      <c r="G420">
        <f t="shared" si="26"/>
        <v>0.84162126748379151</v>
      </c>
      <c r="H420">
        <f>'B 103'!AV236/100</f>
        <v>0.96843284650823624</v>
      </c>
      <c r="J420">
        <f t="shared" si="29"/>
        <v>0.96843284650823624</v>
      </c>
      <c r="K420">
        <f t="shared" si="27"/>
        <v>-3.207613616606559E-2</v>
      </c>
      <c r="L420">
        <f t="shared" si="28"/>
        <v>0.1651380037900301</v>
      </c>
      <c r="N420" s="77">
        <f>'CAPE calculation (2)'!Q618</f>
        <v>0.63533516489658126</v>
      </c>
      <c r="P420" s="77">
        <f>'q calc'!U419</f>
        <v>0.22692815771344255</v>
      </c>
    </row>
    <row r="421" spans="1:16" ht="14.4" x14ac:dyDescent="0.3">
      <c r="A421" s="5">
        <f>A417+1</f>
        <v>2003</v>
      </c>
      <c r="B421" s="6" t="s">
        <v>508</v>
      </c>
      <c r="D421">
        <f>'B 103'!AU237</f>
        <v>11288668</v>
      </c>
      <c r="F421">
        <f>'B 103'!AS237</f>
        <v>9035485</v>
      </c>
      <c r="G421">
        <f t="shared" si="26"/>
        <v>0.8004031122183769</v>
      </c>
      <c r="H421">
        <f>'B 103'!AV237/100</f>
        <v>0.92690265209839173</v>
      </c>
      <c r="J421">
        <f t="shared" si="29"/>
        <v>0.92690265209839173</v>
      </c>
      <c r="K421">
        <f t="shared" si="27"/>
        <v>-7.5906732848221928E-2</v>
      </c>
      <c r="L421">
        <f t="shared" si="28"/>
        <v>0.12130740710787376</v>
      </c>
      <c r="N421" s="77">
        <f>'CAPE calculation (2)'!Q619</f>
        <v>0.55666162869396452</v>
      </c>
      <c r="P421" s="77">
        <f>'q calc'!U420</f>
        <v>0.18185206161895856</v>
      </c>
    </row>
    <row r="422" spans="1:16" ht="14.4" x14ac:dyDescent="0.3">
      <c r="A422" s="5"/>
      <c r="B422" s="6" t="s">
        <v>507</v>
      </c>
      <c r="D422">
        <f>'B 103'!AU238</f>
        <v>11527924</v>
      </c>
      <c r="F422">
        <f>'B 103'!AS238</f>
        <v>10382815</v>
      </c>
      <c r="G422">
        <f t="shared" si="26"/>
        <v>0.90066650335307552</v>
      </c>
      <c r="H422">
        <f>'B 103'!AV238/100</f>
        <v>1.024719976942688</v>
      </c>
      <c r="J422">
        <f t="shared" si="29"/>
        <v>1.024719976942688</v>
      </c>
      <c r="K422">
        <f t="shared" si="27"/>
        <v>2.4419382039658176E-2</v>
      </c>
      <c r="L422">
        <f t="shared" si="28"/>
        <v>0.22163352199575387</v>
      </c>
      <c r="N422" s="77">
        <f>'CAPE calculation (2)'!Q620</f>
        <v>0.71341813498960471</v>
      </c>
      <c r="P422" s="77">
        <f>'q calc'!U421</f>
        <v>0.27902672490288882</v>
      </c>
    </row>
    <row r="423" spans="1:16" ht="14.4" x14ac:dyDescent="0.3">
      <c r="A423" s="5"/>
      <c r="B423" s="6" t="s">
        <v>506</v>
      </c>
      <c r="D423">
        <f>'B 103'!AU239</f>
        <v>11478486</v>
      </c>
      <c r="F423">
        <f>'B 103'!AS239</f>
        <v>10779737</v>
      </c>
      <c r="G423">
        <f t="shared" si="26"/>
        <v>0.93912533412507537</v>
      </c>
      <c r="H423">
        <f>'B 103'!AV239/100</f>
        <v>1.0651689717967039</v>
      </c>
      <c r="J423">
        <f t="shared" si="29"/>
        <v>1.0651689717967039</v>
      </c>
      <c r="K423">
        <f t="shared" si="27"/>
        <v>6.3133445540427338E-2</v>
      </c>
      <c r="L423">
        <f t="shared" si="28"/>
        <v>0.26034758549652304</v>
      </c>
      <c r="N423" s="77">
        <f>'CAPE calculation (2)'!Q621</f>
        <v>0.73589361343490944</v>
      </c>
      <c r="P423" s="77">
        <f>'q calc'!U422</f>
        <v>0.32002221089237953</v>
      </c>
    </row>
    <row r="424" spans="1:16" ht="14.4" x14ac:dyDescent="0.3">
      <c r="A424" s="5"/>
      <c r="B424" s="6" t="s">
        <v>509</v>
      </c>
      <c r="D424">
        <f>'B 103'!AU240</f>
        <v>12331078</v>
      </c>
      <c r="F424">
        <f>'B 103'!AS240</f>
        <v>11940770</v>
      </c>
      <c r="G424">
        <f t="shared" si="26"/>
        <v>0.9683476172967197</v>
      </c>
      <c r="H424">
        <f>'B 103'!AV240/100</f>
        <v>1.1126670869905981</v>
      </c>
      <c r="J424">
        <f t="shared" si="29"/>
        <v>1.1126670869905981</v>
      </c>
      <c r="K424">
        <f t="shared" si="27"/>
        <v>0.10675991433413287</v>
      </c>
      <c r="L424">
        <f t="shared" si="28"/>
        <v>0.30397405429022856</v>
      </c>
      <c r="N424" s="77">
        <f>'CAPE calculation (2)'!Q622</f>
        <v>0.79727437446512228</v>
      </c>
      <c r="P424" s="77">
        <f>'q calc'!U423</f>
        <v>0.35755084787681707</v>
      </c>
    </row>
    <row r="425" spans="1:16" ht="14.4" x14ac:dyDescent="0.3">
      <c r="A425" s="5">
        <f>A421+1</f>
        <v>2004</v>
      </c>
      <c r="B425" s="6" t="s">
        <v>508</v>
      </c>
      <c r="D425">
        <f>'B 103'!AU241</f>
        <v>12834474</v>
      </c>
      <c r="F425">
        <f>'B 103'!AS241</f>
        <v>12344598</v>
      </c>
      <c r="G425">
        <f t="shared" si="26"/>
        <v>0.96183123671449255</v>
      </c>
      <c r="H425">
        <f>'B 103'!AV241/100</f>
        <v>1.1016323288470979</v>
      </c>
      <c r="J425">
        <f t="shared" si="29"/>
        <v>1.1016323288470979</v>
      </c>
      <c r="K425">
        <f t="shared" si="27"/>
        <v>9.679301517588744E-2</v>
      </c>
      <c r="L425">
        <f t="shared" si="28"/>
        <v>0.29400715513198311</v>
      </c>
      <c r="N425" s="77">
        <f>'CAPE calculation (2)'!Q623</f>
        <v>0.81740533824080641</v>
      </c>
      <c r="P425" s="77">
        <f>'q calc'!U424</f>
        <v>0.34342591808878109</v>
      </c>
    </row>
    <row r="426" spans="1:16" ht="14.4" x14ac:dyDescent="0.3">
      <c r="A426" s="5"/>
      <c r="B426" s="6" t="s">
        <v>507</v>
      </c>
      <c r="D426">
        <f>'B 103'!AU242</f>
        <v>13349882</v>
      </c>
      <c r="F426">
        <f>'B 103'!AS242</f>
        <v>12642284</v>
      </c>
      <c r="G426">
        <f t="shared" si="26"/>
        <v>0.94699593599404097</v>
      </c>
      <c r="H426">
        <f>'B 103'!AV242/100</f>
        <v>1.0833784363725349</v>
      </c>
      <c r="J426">
        <f t="shared" si="29"/>
        <v>1.0833784363725349</v>
      </c>
      <c r="K426">
        <f t="shared" si="27"/>
        <v>8.0084340381530852E-2</v>
      </c>
      <c r="L426">
        <f t="shared" si="28"/>
        <v>0.27729848033762655</v>
      </c>
      <c r="N426" s="77">
        <f>'CAPE calculation (2)'!Q624</f>
        <v>0.81008542257888427</v>
      </c>
      <c r="P426" s="77">
        <f>'q calc'!U425</f>
        <v>0.32288510514530122</v>
      </c>
    </row>
    <row r="427" spans="1:16" ht="14.4" x14ac:dyDescent="0.3">
      <c r="A427" s="5"/>
      <c r="B427" s="6" t="s">
        <v>506</v>
      </c>
      <c r="D427">
        <f>'B 103'!AU243</f>
        <v>13827252</v>
      </c>
      <c r="F427">
        <f>'B 103'!AS243</f>
        <v>12353267</v>
      </c>
      <c r="G427">
        <f t="shared" si="26"/>
        <v>0.89340000457068403</v>
      </c>
      <c r="H427">
        <f>'B 103'!AV243/100</f>
        <v>1.0266147534046142</v>
      </c>
      <c r="J427">
        <f t="shared" si="29"/>
        <v>1.0266147534046142</v>
      </c>
      <c r="K427">
        <f t="shared" si="27"/>
        <v>2.6266742173291942E-2</v>
      </c>
      <c r="L427">
        <f t="shared" si="28"/>
        <v>0.22348088212938763</v>
      </c>
      <c r="N427" s="77">
        <f>'CAPE calculation (2)'!Q625</f>
        <v>0.79198298656499189</v>
      </c>
      <c r="P427" s="77">
        <f>'q calc'!U426</f>
        <v>0.26641592281796311</v>
      </c>
    </row>
    <row r="428" spans="1:16" ht="14.4" x14ac:dyDescent="0.3">
      <c r="A428" s="5"/>
      <c r="B428" s="6" t="s">
        <v>509</v>
      </c>
      <c r="D428">
        <f>'B 103'!AU244</f>
        <v>14374369</v>
      </c>
      <c r="F428">
        <f>'B 103'!AS244</f>
        <v>13524289</v>
      </c>
      <c r="G428">
        <f t="shared" si="26"/>
        <v>0.94086140407276309</v>
      </c>
      <c r="H428">
        <f>'B 103'!AV244/100</f>
        <v>1.0775227360776019</v>
      </c>
      <c r="J428">
        <f t="shared" si="29"/>
        <v>1.0775227360776019</v>
      </c>
      <c r="K428">
        <f t="shared" si="27"/>
        <v>7.4664643541223694E-2</v>
      </c>
      <c r="L428">
        <f t="shared" si="28"/>
        <v>0.27187878349731937</v>
      </c>
      <c r="N428" s="77">
        <f>'CAPE calculation (2)'!Q626</f>
        <v>0.85656697778719737</v>
      </c>
      <c r="P428" s="77">
        <f>'q calc'!U427</f>
        <v>0.31162334384695956</v>
      </c>
    </row>
    <row r="429" spans="1:16" ht="14.4" x14ac:dyDescent="0.3">
      <c r="A429" s="5">
        <f>A425+1</f>
        <v>2005</v>
      </c>
      <c r="B429" s="6" t="s">
        <v>508</v>
      </c>
      <c r="D429">
        <f>'B 103'!AU245</f>
        <v>14696855</v>
      </c>
      <c r="F429">
        <f>'B 103'!AS245</f>
        <v>13481321</v>
      </c>
      <c r="G429">
        <f t="shared" si="26"/>
        <v>0.91729291743029373</v>
      </c>
      <c r="H429">
        <f>'B 103'!AV245/100</f>
        <v>1.0527398594896389</v>
      </c>
      <c r="J429">
        <f t="shared" si="29"/>
        <v>1.0527398594896389</v>
      </c>
      <c r="K429">
        <f t="shared" si="27"/>
        <v>5.1396155612310306E-2</v>
      </c>
      <c r="L429">
        <f t="shared" si="28"/>
        <v>0.248610295568406</v>
      </c>
      <c r="N429" s="77">
        <f>'CAPE calculation (2)'!Q627</f>
        <v>0.83286657824737675</v>
      </c>
      <c r="P429" s="77">
        <f>'q calc'!U428</f>
        <v>0.28773381133845821</v>
      </c>
    </row>
    <row r="430" spans="1:16" ht="14.4" x14ac:dyDescent="0.3">
      <c r="A430" s="5"/>
      <c r="B430" s="6" t="s">
        <v>507</v>
      </c>
      <c r="D430">
        <f>'B 103'!AU246</f>
        <v>14985401</v>
      </c>
      <c r="F430">
        <f>'B 103'!AS246</f>
        <v>13753716</v>
      </c>
      <c r="G430">
        <f t="shared" si="26"/>
        <v>0.9178076716131921</v>
      </c>
      <c r="H430">
        <f>'B 103'!AV246/100</f>
        <v>1.051726010660379</v>
      </c>
      <c r="J430">
        <f t="shared" si="29"/>
        <v>1.051726010660379</v>
      </c>
      <c r="K430">
        <f t="shared" si="27"/>
        <v>5.0432634253207903E-2</v>
      </c>
      <c r="L430">
        <f t="shared" si="28"/>
        <v>0.24764677420930359</v>
      </c>
      <c r="N430" s="77">
        <f>'CAPE calculation (2)'!Q628</f>
        <v>0.82775664825758488</v>
      </c>
      <c r="P430" s="77">
        <f>'q calc'!U429</f>
        <v>0.28649324297967843</v>
      </c>
    </row>
    <row r="431" spans="1:16" ht="14.4" x14ac:dyDescent="0.3">
      <c r="A431" s="5"/>
      <c r="B431" s="6" t="s">
        <v>506</v>
      </c>
      <c r="D431">
        <f>'B 103'!AU247</f>
        <v>15536773</v>
      </c>
      <c r="F431">
        <f>'B 103'!AS247</f>
        <v>14240946</v>
      </c>
      <c r="G431">
        <f t="shared" si="26"/>
        <v>0.91659612971110538</v>
      </c>
      <c r="H431">
        <f>'B 103'!AV247/100</f>
        <v>1.047268763075482</v>
      </c>
      <c r="J431">
        <f t="shared" si="29"/>
        <v>1.047268763075482</v>
      </c>
      <c r="K431">
        <f t="shared" si="27"/>
        <v>4.6185597204424243E-2</v>
      </c>
      <c r="L431">
        <f t="shared" si="28"/>
        <v>0.24339973716051994</v>
      </c>
      <c r="N431" s="77">
        <f>'CAPE calculation (2)'!Q629</f>
        <v>0.82015657909820616</v>
      </c>
      <c r="P431" s="77">
        <f>'q calc'!U430</f>
        <v>0.27952821431197489</v>
      </c>
    </row>
    <row r="432" spans="1:16" ht="14.4" x14ac:dyDescent="0.3">
      <c r="A432" s="5"/>
      <c r="B432" s="6" t="s">
        <v>509</v>
      </c>
      <c r="D432">
        <f>'B 103'!AU248</f>
        <v>16195330</v>
      </c>
      <c r="F432">
        <f>'B 103'!AS248</f>
        <v>14228624</v>
      </c>
      <c r="G432">
        <f t="shared" si="26"/>
        <v>0.87856338833478542</v>
      </c>
      <c r="H432">
        <f>'B 103'!AV248/100</f>
        <v>1.0048396419722569</v>
      </c>
      <c r="J432">
        <f t="shared" si="29"/>
        <v>1.0048396419722569</v>
      </c>
      <c r="K432">
        <f t="shared" si="27"/>
        <v>4.8279685533418448E-3</v>
      </c>
      <c r="L432">
        <f t="shared" si="28"/>
        <v>0.20204210850943752</v>
      </c>
      <c r="N432" s="77">
        <f>'CAPE calculation (2)'!Q630</f>
        <v>0.85361481272360384</v>
      </c>
      <c r="P432" s="77">
        <f>'q calc'!U431</f>
        <v>0.23572384064252772</v>
      </c>
    </row>
    <row r="433" spans="1:16" ht="14.4" x14ac:dyDescent="0.3">
      <c r="A433" s="5">
        <f>A429+1</f>
        <v>2006</v>
      </c>
      <c r="B433" s="6" t="s">
        <v>508</v>
      </c>
      <c r="D433">
        <f>'B 103'!AU249</f>
        <v>16738669</v>
      </c>
      <c r="F433">
        <f>'B 103'!AS249</f>
        <v>15235575</v>
      </c>
      <c r="G433">
        <f t="shared" si="26"/>
        <v>0.91020229864154667</v>
      </c>
      <c r="H433">
        <f>'B 103'!AV249/100</f>
        <v>1.037313878785578</v>
      </c>
      <c r="J433">
        <f t="shared" si="29"/>
        <v>1.037313878785578</v>
      </c>
      <c r="K433">
        <f t="shared" si="27"/>
        <v>3.6634563088086929E-2</v>
      </c>
      <c r="L433">
        <f t="shared" si="28"/>
        <v>0.23384870304418262</v>
      </c>
      <c r="N433" s="77">
        <f>'CAPE calculation (2)'!Q631</f>
        <v>0.85718295737097217</v>
      </c>
      <c r="P433" s="77">
        <f>'q calc'!U432</f>
        <v>0.26545069091538398</v>
      </c>
    </row>
    <row r="434" spans="1:16" ht="14.4" x14ac:dyDescent="0.3">
      <c r="A434" s="5"/>
      <c r="B434" s="6" t="s">
        <v>507</v>
      </c>
      <c r="D434">
        <f>'B 103'!AU250</f>
        <v>17152371</v>
      </c>
      <c r="F434">
        <f>'B 103'!AS250</f>
        <v>14747619</v>
      </c>
      <c r="G434">
        <f t="shared" si="26"/>
        <v>0.85980060715804252</v>
      </c>
      <c r="H434">
        <f>'B 103'!AV250/100</f>
        <v>0.98227428633126423</v>
      </c>
      <c r="J434">
        <f t="shared" si="29"/>
        <v>0.98227428633126423</v>
      </c>
      <c r="K434">
        <f t="shared" si="27"/>
        <v>-1.7884695645602071E-2</v>
      </c>
      <c r="L434">
        <f t="shared" si="28"/>
        <v>0.17932944431049361</v>
      </c>
      <c r="N434" s="77">
        <f>'CAPE calculation (2)'!Q632</f>
        <v>0.80369223381283517</v>
      </c>
      <c r="P434" s="77">
        <f>'q calc'!U433</f>
        <v>0.20989117280364494</v>
      </c>
    </row>
    <row r="435" spans="1:16" ht="14.4" x14ac:dyDescent="0.3">
      <c r="A435" s="5"/>
      <c r="B435" s="6" t="s">
        <v>506</v>
      </c>
      <c r="D435">
        <f>'B 103'!AU251</f>
        <v>17687974</v>
      </c>
      <c r="F435">
        <f>'B 103'!AS251</f>
        <v>15146564</v>
      </c>
      <c r="G435">
        <f t="shared" si="26"/>
        <v>0.85631989282661769</v>
      </c>
      <c r="H435">
        <f>'B 103'!AV251/100</f>
        <v>0.98162389660645455</v>
      </c>
      <c r="J435">
        <f t="shared" si="29"/>
        <v>0.98162389660645455</v>
      </c>
      <c r="K435">
        <f t="shared" si="27"/>
        <v>-1.8547041335656184E-2</v>
      </c>
      <c r="L435">
        <f t="shared" si="28"/>
        <v>0.1786670986204395</v>
      </c>
      <c r="N435" s="77">
        <f>'CAPE calculation (2)'!Q633</f>
        <v>0.84746179775337938</v>
      </c>
      <c r="P435" s="77">
        <f>'q calc'!U434</f>
        <v>0.20782764555182331</v>
      </c>
    </row>
    <row r="436" spans="1:16" ht="14.4" x14ac:dyDescent="0.3">
      <c r="A436" s="5"/>
      <c r="B436" s="6" t="s">
        <v>509</v>
      </c>
      <c r="D436">
        <f>'B 103'!AU252</f>
        <v>18354641</v>
      </c>
      <c r="F436">
        <f>'B 103'!AS252</f>
        <v>15989192</v>
      </c>
      <c r="G436">
        <f t="shared" si="26"/>
        <v>0.87112529196294275</v>
      </c>
      <c r="H436">
        <f>'B 103'!AV252/100</f>
        <v>0.99886450640596225</v>
      </c>
      <c r="J436">
        <f t="shared" si="29"/>
        <v>0.99886450640596225</v>
      </c>
      <c r="K436">
        <f t="shared" si="27"/>
        <v>-1.1361387553193772E-3</v>
      </c>
      <c r="L436">
        <f t="shared" si="28"/>
        <v>0.19607800120077631</v>
      </c>
      <c r="N436" s="77">
        <f>'CAPE calculation (2)'!Q634</f>
        <v>0.9177852029096587</v>
      </c>
      <c r="P436" s="77">
        <f>'q calc'!U435</f>
        <v>0.22332935683223787</v>
      </c>
    </row>
    <row r="437" spans="1:16" ht="14.4" x14ac:dyDescent="0.3">
      <c r="A437" s="5">
        <f>A433+1</f>
        <v>2007</v>
      </c>
      <c r="B437" s="6" t="s">
        <v>508</v>
      </c>
      <c r="D437">
        <f>'B 103'!AU253</f>
        <v>18816317</v>
      </c>
      <c r="F437">
        <f>'B 103'!AS253</f>
        <v>16664645</v>
      </c>
      <c r="G437">
        <f t="shared" si="26"/>
        <v>0.88564861019295116</v>
      </c>
      <c r="H437">
        <f>'B 103'!AV253/100</f>
        <v>1.014611643882841</v>
      </c>
      <c r="J437">
        <f t="shared" si="29"/>
        <v>1.014611643882841</v>
      </c>
      <c r="K437">
        <f t="shared" si="27"/>
        <v>1.4505922413045677E-2</v>
      </c>
      <c r="L437">
        <f t="shared" si="28"/>
        <v>0.21172006236914137</v>
      </c>
      <c r="N437" s="77">
        <f>'CAPE calculation (2)'!Q635</f>
        <v>0.88597526210335564</v>
      </c>
      <c r="P437" s="77">
        <f>'q calc'!U436</f>
        <v>0.23862936506857829</v>
      </c>
    </row>
    <row r="438" spans="1:16" ht="14.4" x14ac:dyDescent="0.3">
      <c r="A438" s="5"/>
      <c r="B438" s="6" t="s">
        <v>507</v>
      </c>
      <c r="D438">
        <f>'B 103'!AU254</f>
        <v>19675731</v>
      </c>
      <c r="F438">
        <f>'B 103'!AS254</f>
        <v>17395656</v>
      </c>
      <c r="G438">
        <f t="shared" si="26"/>
        <v>0.88411739314793436</v>
      </c>
      <c r="H438">
        <f>'B 103'!AV254/100</f>
        <v>1.0171839916778449</v>
      </c>
      <c r="J438">
        <f t="shared" si="29"/>
        <v>1.0171839916778449</v>
      </c>
      <c r="K438">
        <f t="shared" si="27"/>
        <v>1.7038016807153722E-2</v>
      </c>
      <c r="L438">
        <f t="shared" si="28"/>
        <v>0.21425215676324941</v>
      </c>
      <c r="N438" s="77">
        <f>'CAPE calculation (2)'!Q636</f>
        <v>0.93722022632627011</v>
      </c>
      <c r="P438" s="77">
        <f>'q calc'!U437</f>
        <v>0.23893219362342816</v>
      </c>
    </row>
    <row r="439" spans="1:16" ht="14.4" x14ac:dyDescent="0.3">
      <c r="A439" s="5"/>
      <c r="B439" s="6" t="s">
        <v>506</v>
      </c>
      <c r="D439">
        <f>'B 103'!AU255</f>
        <v>20049182</v>
      </c>
      <c r="F439">
        <f>'B 103'!AS255</f>
        <v>17574235</v>
      </c>
      <c r="G439">
        <f t="shared" si="26"/>
        <v>0.87655621062245836</v>
      </c>
      <c r="H439">
        <f>'B 103'!AV255/100</f>
        <v>1.011805362114883</v>
      </c>
      <c r="J439">
        <f t="shared" si="29"/>
        <v>1.011805362114883</v>
      </c>
      <c r="K439">
        <f t="shared" si="27"/>
        <v>1.1736222441496854E-2</v>
      </c>
      <c r="L439">
        <f t="shared" si="28"/>
        <v>0.20895036239759254</v>
      </c>
      <c r="N439" s="77">
        <f>'CAPE calculation (2)'!Q637</f>
        <v>0.91687263380689865</v>
      </c>
      <c r="P439" s="77">
        <f>'q calc'!U438</f>
        <v>0.23349897621986943</v>
      </c>
    </row>
    <row r="440" spans="1:16" ht="14.4" x14ac:dyDescent="0.3">
      <c r="A440" s="5"/>
      <c r="B440" s="6" t="s">
        <v>509</v>
      </c>
      <c r="D440">
        <f>'B 103'!AU256</f>
        <v>19934705</v>
      </c>
      <c r="F440">
        <f>'B 103'!AS256</f>
        <v>16882820</v>
      </c>
      <c r="G440">
        <f t="shared" si="26"/>
        <v>0.84690593615506227</v>
      </c>
      <c r="H440">
        <f>'B 103'!AV256/100</f>
        <v>0.9787118094360886</v>
      </c>
      <c r="J440">
        <f t="shared" si="29"/>
        <v>0.9787118094360886</v>
      </c>
      <c r="K440">
        <f t="shared" si="27"/>
        <v>-2.1518052171656601E-2</v>
      </c>
      <c r="L440">
        <f t="shared" si="28"/>
        <v>0.17569608778443907</v>
      </c>
      <c r="N440" s="77">
        <f>'CAPE calculation (2)'!Q638</f>
        <v>0.88866166949736991</v>
      </c>
      <c r="P440" s="77">
        <f>'q calc'!U439</f>
        <v>0.20230163302802412</v>
      </c>
    </row>
    <row r="441" spans="1:16" ht="14.4" x14ac:dyDescent="0.3">
      <c r="A441" s="5">
        <f>A437+1</f>
        <v>2008</v>
      </c>
      <c r="B441" s="6" t="s">
        <v>508</v>
      </c>
      <c r="D441">
        <f>'B 103'!AU257</f>
        <v>18408631</v>
      </c>
      <c r="F441">
        <f>'B 103'!AS257</f>
        <v>15604761</v>
      </c>
      <c r="G441">
        <f t="shared" si="26"/>
        <v>0.84768720715842472</v>
      </c>
      <c r="H441">
        <f>'B 103'!AV257/100</f>
        <v>0.97961061039513309</v>
      </c>
      <c r="J441">
        <f t="shared" si="29"/>
        <v>0.97961061039513309</v>
      </c>
      <c r="K441">
        <f t="shared" si="27"/>
        <v>-2.0600122608012673E-2</v>
      </c>
      <c r="L441">
        <f t="shared" si="28"/>
        <v>0.17661401734808302</v>
      </c>
      <c r="N441" s="77">
        <f>'CAPE calculation (2)'!Q639</f>
        <v>0.74705240867218814</v>
      </c>
      <c r="P441" s="77">
        <f>'q calc'!U440</f>
        <v>0.21350479290841934</v>
      </c>
    </row>
    <row r="442" spans="1:16" ht="14.4" x14ac:dyDescent="0.3">
      <c r="A442" s="5"/>
      <c r="B442" s="6" t="s">
        <v>507</v>
      </c>
      <c r="D442">
        <f>'B 103'!AU258</f>
        <v>18258893</v>
      </c>
      <c r="F442">
        <f>'B 103'!AS258</f>
        <v>15447633</v>
      </c>
      <c r="G442">
        <f t="shared" si="26"/>
        <v>0.84603338219901936</v>
      </c>
      <c r="H442">
        <f>'B 103'!AV258/100</f>
        <v>0.97782094568154987</v>
      </c>
      <c r="J442">
        <f t="shared" si="29"/>
        <v>0.97782094568154987</v>
      </c>
      <c r="K442">
        <f t="shared" si="27"/>
        <v>-2.2428707834102495E-2</v>
      </c>
      <c r="L442">
        <f t="shared" si="28"/>
        <v>0.17478543212199318</v>
      </c>
      <c r="N442" s="77">
        <f>'CAPE calculation (2)'!Q640</f>
        <v>0.73247268844116986</v>
      </c>
      <c r="P442" s="77">
        <f>'q calc'!U441</f>
        <v>0.21431762649104921</v>
      </c>
    </row>
    <row r="443" spans="1:16" ht="14.4" x14ac:dyDescent="0.3">
      <c r="A443" s="5"/>
      <c r="B443" s="6" t="s">
        <v>506</v>
      </c>
      <c r="D443">
        <f>'B 103'!AU259</f>
        <v>16986168</v>
      </c>
      <c r="F443">
        <f>'B 103'!AS259</f>
        <v>13827304</v>
      </c>
      <c r="G443">
        <f t="shared" si="26"/>
        <v>0.81403315921519204</v>
      </c>
      <c r="H443">
        <f>'B 103'!AV259/100</f>
        <v>0.94588710274446031</v>
      </c>
      <c r="J443">
        <f t="shared" si="29"/>
        <v>0.94588710274446031</v>
      </c>
      <c r="K443">
        <f t="shared" si="27"/>
        <v>-5.5632058759805668E-2</v>
      </c>
      <c r="L443">
        <f t="shared" si="28"/>
        <v>0.14158208119629001</v>
      </c>
      <c r="N443" s="77">
        <f>'CAPE calculation (2)'!Q641</f>
        <v>0.62738431620287338</v>
      </c>
      <c r="P443" s="77">
        <f>'q calc'!U442</f>
        <v>0.19195558492343806</v>
      </c>
    </row>
    <row r="444" spans="1:16" ht="14.4" x14ac:dyDescent="0.3">
      <c r="A444" s="5"/>
      <c r="B444" s="6" t="s">
        <v>509</v>
      </c>
      <c r="D444">
        <f>'B 103'!AU260</f>
        <v>15250250</v>
      </c>
      <c r="F444">
        <f>'B 103'!AS260</f>
        <v>11019617</v>
      </c>
      <c r="G444">
        <f t="shared" si="26"/>
        <v>0.72258599039360005</v>
      </c>
      <c r="H444">
        <f>'B 103'!AV260/100</f>
        <v>0.83677414615800405</v>
      </c>
      <c r="J444">
        <f t="shared" si="29"/>
        <v>0.83677414615800405</v>
      </c>
      <c r="K444">
        <f t="shared" si="27"/>
        <v>-0.17820108223146353</v>
      </c>
      <c r="L444">
        <f t="shared" si="28"/>
        <v>1.901305772463216E-2</v>
      </c>
      <c r="N444" s="77">
        <f>'CAPE calculation (2)'!Q642</f>
        <v>0.33184083923251384</v>
      </c>
      <c r="P444" s="77">
        <f>'q calc'!U443</f>
        <v>8.3590994550200595E-2</v>
      </c>
    </row>
    <row r="445" spans="1:16" ht="14.4" x14ac:dyDescent="0.3">
      <c r="A445" s="5">
        <f>A441+1</f>
        <v>2009</v>
      </c>
      <c r="B445" s="6" t="s">
        <v>508</v>
      </c>
      <c r="D445">
        <f>'B 103'!AU261</f>
        <v>14417615</v>
      </c>
      <c r="F445">
        <f>'B 103'!AS261</f>
        <v>9949997</v>
      </c>
      <c r="G445">
        <f t="shared" si="26"/>
        <v>0.69012780546574448</v>
      </c>
      <c r="H445">
        <f>'B 103'!AV261/100</f>
        <v>0.79544153444532251</v>
      </c>
      <c r="J445">
        <f t="shared" si="29"/>
        <v>0.79544153444532251</v>
      </c>
      <c r="K445">
        <f t="shared" si="27"/>
        <v>-0.22885792925992857</v>
      </c>
      <c r="L445">
        <f t="shared" si="28"/>
        <v>-3.1643789303832881E-2</v>
      </c>
      <c r="N445" s="77">
        <f>'CAPE calculation (2)'!Q643</f>
        <v>0.1651276295403683</v>
      </c>
      <c r="P445" s="77">
        <f>'q calc'!U444</f>
        <v>4.0131842401694956E-2</v>
      </c>
    </row>
    <row r="446" spans="1:16" ht="14.4" x14ac:dyDescent="0.3">
      <c r="A446" s="5"/>
      <c r="B446" s="6" t="s">
        <v>507</v>
      </c>
      <c r="D446">
        <f>'B 103'!AU262</f>
        <v>13668481</v>
      </c>
      <c r="F446">
        <f>'B 103'!AS262</f>
        <v>11342988</v>
      </c>
      <c r="G446">
        <f t="shared" si="26"/>
        <v>0.82986456212654502</v>
      </c>
      <c r="H446">
        <f>'B 103'!AV262/100</f>
        <v>0.95722482958567578</v>
      </c>
      <c r="J446">
        <f t="shared" si="29"/>
        <v>0.95722482958567578</v>
      </c>
      <c r="K446">
        <f t="shared" si="27"/>
        <v>-4.371698347482645E-2</v>
      </c>
      <c r="L446">
        <f t="shared" si="28"/>
        <v>0.15349715648126924</v>
      </c>
      <c r="N446" s="77">
        <f>'CAPE calculation (2)'!Q644</f>
        <v>0.34720315543808233</v>
      </c>
      <c r="P446" s="77">
        <f>'q calc'!U445</f>
        <v>0.23352697223479729</v>
      </c>
    </row>
    <row r="447" spans="1:16" ht="14.4" x14ac:dyDescent="0.3">
      <c r="A447" s="5"/>
      <c r="B447" s="6" t="s">
        <v>506</v>
      </c>
      <c r="D447">
        <f>'B 103'!AU263</f>
        <v>14322755</v>
      </c>
      <c r="F447">
        <f>'B 103'!AS263</f>
        <v>12966462</v>
      </c>
      <c r="G447">
        <f t="shared" si="26"/>
        <v>0.9053050198792062</v>
      </c>
      <c r="H447">
        <f>'B 103'!AV263/100</f>
        <v>1.045851944083124</v>
      </c>
      <c r="J447">
        <f t="shared" si="29"/>
        <v>1.045851944083124</v>
      </c>
      <c r="K447">
        <f t="shared" si="27"/>
        <v>4.4831810770703029E-2</v>
      </c>
      <c r="L447">
        <f t="shared" si="28"/>
        <v>0.24204595072679871</v>
      </c>
      <c r="N447" s="77">
        <f>'CAPE calculation (2)'!Q645</f>
        <v>0.46289438414455697</v>
      </c>
      <c r="P447" s="77">
        <f>'q calc'!U446</f>
        <v>0.31633925692209031</v>
      </c>
    </row>
    <row r="448" spans="1:16" ht="14.4" x14ac:dyDescent="0.3">
      <c r="A448" s="5"/>
      <c r="B448" s="6" t="s">
        <v>509</v>
      </c>
      <c r="D448">
        <f>'B 103'!AU264</f>
        <v>14265316</v>
      </c>
      <c r="F448">
        <f>'B 103'!AS264</f>
        <v>13631171</v>
      </c>
      <c r="G448">
        <f t="shared" ref="G448:G507" si="30">F448/D448</f>
        <v>0.95554637555873279</v>
      </c>
      <c r="H448">
        <f>'B 103'!AV264/100</f>
        <v>1.1042188816725058</v>
      </c>
      <c r="J448">
        <f t="shared" si="29"/>
        <v>1.1042188816725058</v>
      </c>
      <c r="K448">
        <f t="shared" si="27"/>
        <v>9.9138190588030528E-2</v>
      </c>
      <c r="L448">
        <f t="shared" si="28"/>
        <v>0.29635233054412624</v>
      </c>
      <c r="N448" s="77">
        <f>'CAPE calculation (2)'!Q646</f>
        <v>0.52248386003950653</v>
      </c>
      <c r="P448" s="77">
        <f>'q calc'!U447</f>
        <v>0.37396402164146914</v>
      </c>
    </row>
    <row r="449" spans="1:16" ht="14.4" x14ac:dyDescent="0.3">
      <c r="A449" s="5">
        <f>A445+1</f>
        <v>2010</v>
      </c>
      <c r="B449" s="6" t="s">
        <v>508</v>
      </c>
      <c r="D449">
        <f>'B 103'!AU265</f>
        <v>14590898</v>
      </c>
      <c r="F449">
        <f>'B 103'!AS265</f>
        <v>14214138</v>
      </c>
      <c r="G449">
        <f t="shared" si="30"/>
        <v>0.97417842273998489</v>
      </c>
      <c r="H449">
        <f>'B 103'!AV265/100</f>
        <v>1.1265786511621618</v>
      </c>
      <c r="J449">
        <f t="shared" si="29"/>
        <v>1.1265786511621618</v>
      </c>
      <c r="K449">
        <f t="shared" si="27"/>
        <v>0.11918529750499991</v>
      </c>
      <c r="L449">
        <f t="shared" si="28"/>
        <v>0.31639943746109561</v>
      </c>
      <c r="N449" s="77">
        <f>'CAPE calculation (2)'!Q647</f>
        <v>0.55081294851617146</v>
      </c>
      <c r="P449" s="77">
        <f>'q calc'!U448</f>
        <v>0.39177571173206915</v>
      </c>
    </row>
    <row r="450" spans="1:16" ht="14.4" x14ac:dyDescent="0.3">
      <c r="A450" s="5"/>
      <c r="B450" s="6" t="s">
        <v>507</v>
      </c>
      <c r="D450">
        <f>'B 103'!AU266</f>
        <v>14630401</v>
      </c>
      <c r="F450">
        <f>'B 103'!AS266</f>
        <v>12767509</v>
      </c>
      <c r="G450">
        <f t="shared" si="30"/>
        <v>0.87266979216769247</v>
      </c>
      <c r="H450">
        <f>'B 103'!AV266/100</f>
        <v>1.0060405143510041</v>
      </c>
      <c r="J450">
        <f t="shared" si="29"/>
        <v>1.0060405143510041</v>
      </c>
      <c r="K450">
        <f t="shared" si="27"/>
        <v>6.0223435813392219E-3</v>
      </c>
      <c r="L450">
        <f t="shared" si="28"/>
        <v>0.2032364835374349</v>
      </c>
      <c r="N450" s="77">
        <f>'CAPE calculation (2)'!Q648</f>
        <v>0.48698176824711226</v>
      </c>
      <c r="P450" s="77">
        <f>'q calc'!U449</f>
        <v>0.27976017200224967</v>
      </c>
    </row>
    <row r="451" spans="1:16" ht="14.4" x14ac:dyDescent="0.3">
      <c r="A451" s="5"/>
      <c r="B451" s="6" t="s">
        <v>506</v>
      </c>
      <c r="D451">
        <f>'B 103'!AU267</f>
        <v>15202180</v>
      </c>
      <c r="F451">
        <f>'B 103'!AS267</f>
        <v>14155585</v>
      </c>
      <c r="G451">
        <f t="shared" si="30"/>
        <v>0.93115493962050178</v>
      </c>
      <c r="H451">
        <f>'B 103'!AV267/100</f>
        <v>1.075859971401538</v>
      </c>
      <c r="J451">
        <f t="shared" si="29"/>
        <v>1.075859971401538</v>
      </c>
      <c r="K451">
        <f t="shared" si="27"/>
        <v>7.3120315168235195E-2</v>
      </c>
      <c r="L451">
        <f t="shared" si="28"/>
        <v>0.27033445512433085</v>
      </c>
      <c r="N451" s="77">
        <f>'CAPE calculation (2)'!Q649</f>
        <v>0.51833210237237504</v>
      </c>
      <c r="P451" s="77">
        <f>'q calc'!U450</f>
        <v>0.34213715509182985</v>
      </c>
    </row>
    <row r="452" spans="1:16" ht="14.4" x14ac:dyDescent="0.3">
      <c r="A452" s="5"/>
      <c r="B452" s="6" t="s">
        <v>509</v>
      </c>
      <c r="D452">
        <f>'B 103'!AU268</f>
        <v>14006165</v>
      </c>
      <c r="F452">
        <f>'B 103'!AS268</f>
        <v>15550186</v>
      </c>
      <c r="G452">
        <f t="shared" si="30"/>
        <v>1.1102386699000046</v>
      </c>
      <c r="H452">
        <f>'B 103'!AV268/100</f>
        <v>1.2832489490914112</v>
      </c>
      <c r="J452">
        <f t="shared" si="29"/>
        <v>1.2832489490914112</v>
      </c>
      <c r="K452">
        <f t="shared" si="27"/>
        <v>0.24939510351495259</v>
      </c>
      <c r="L452">
        <f t="shared" si="28"/>
        <v>0.44660924347104825</v>
      </c>
      <c r="N452" s="77">
        <f>'CAPE calculation (2)'!Q650</f>
        <v>0.61386003078177209</v>
      </c>
      <c r="P452" s="77">
        <f>'q calc'!U451</f>
        <v>0.5340038506226148</v>
      </c>
    </row>
    <row r="453" spans="1:16" ht="14.4" x14ac:dyDescent="0.3">
      <c r="A453" s="5">
        <f>A449+1</f>
        <v>2011</v>
      </c>
      <c r="B453" s="6" t="s">
        <v>508</v>
      </c>
      <c r="D453">
        <f>'B 103'!AU269</f>
        <v>14621409</v>
      </c>
      <c r="F453">
        <f>'B 103'!AS269</f>
        <v>16546849</v>
      </c>
      <c r="G453">
        <f t="shared" si="30"/>
        <v>1.1316863511580861</v>
      </c>
      <c r="H453">
        <f>'B 103'!AV269/100</f>
        <v>1.305779056881569</v>
      </c>
      <c r="J453">
        <f t="shared" si="29"/>
        <v>1.305779056881569</v>
      </c>
      <c r="K453">
        <f t="shared" si="27"/>
        <v>0.26679984110721544</v>
      </c>
      <c r="L453">
        <f t="shared" si="28"/>
        <v>0.46401398106331115</v>
      </c>
      <c r="N453" s="77">
        <f>'CAPE calculation (2)'!Q651</f>
        <v>0.64087682664888224</v>
      </c>
      <c r="P453" s="77">
        <f>'q calc'!U452</f>
        <v>0.54706405960398496</v>
      </c>
    </row>
    <row r="454" spans="1:16" ht="14.4" x14ac:dyDescent="0.3">
      <c r="A454" s="5"/>
      <c r="B454" s="6" t="s">
        <v>507</v>
      </c>
      <c r="D454">
        <f>'B 103'!AU270</f>
        <v>14590804</v>
      </c>
      <c r="F454">
        <f>'B 103'!AS270</f>
        <v>16499651</v>
      </c>
      <c r="G454">
        <f t="shared" si="30"/>
        <v>1.1308253472529683</v>
      </c>
      <c r="H454">
        <f>'B 103'!AV270/100</f>
        <v>1.3053234211595468</v>
      </c>
      <c r="J454">
        <f t="shared" si="29"/>
        <v>1.3053234211595468</v>
      </c>
      <c r="K454">
        <f t="shared" si="27"/>
        <v>0.26645084237546995</v>
      </c>
      <c r="L454">
        <f t="shared" si="28"/>
        <v>0.46366498233156561</v>
      </c>
      <c r="N454" s="77">
        <f>'CAPE calculation (2)'!Q652</f>
        <v>0.61345444016443373</v>
      </c>
      <c r="P454" s="77">
        <f>'q calc'!U453</f>
        <v>0.54943476546211811</v>
      </c>
    </row>
    <row r="455" spans="1:16" ht="14.4" x14ac:dyDescent="0.3">
      <c r="A455" s="5"/>
      <c r="B455" s="6" t="s">
        <v>506</v>
      </c>
      <c r="D455">
        <f>'B 103'!AU271</f>
        <v>13457340</v>
      </c>
      <c r="F455">
        <f>'B 103'!AS271</f>
        <v>14175504</v>
      </c>
      <c r="G455">
        <f t="shared" si="30"/>
        <v>1.0533659697978948</v>
      </c>
      <c r="H455">
        <f>'B 103'!AV271/100</f>
        <v>1.2166172302383311</v>
      </c>
      <c r="J455">
        <f t="shared" si="29"/>
        <v>1.2166172302383311</v>
      </c>
      <c r="K455">
        <f t="shared" si="27"/>
        <v>0.19607424541993698</v>
      </c>
      <c r="L455">
        <f t="shared" si="28"/>
        <v>0.39328838537603267</v>
      </c>
      <c r="N455" s="77">
        <f>'CAPE calculation (2)'!Q653</f>
        <v>0.5110950250206292</v>
      </c>
      <c r="P455" s="77">
        <f>'q calc'!U454</f>
        <v>0.49524551512320142</v>
      </c>
    </row>
    <row r="456" spans="1:16" ht="14.4" x14ac:dyDescent="0.3">
      <c r="A456" s="5"/>
      <c r="B456" s="6" t="s">
        <v>509</v>
      </c>
      <c r="D456">
        <f>'B 103'!AU272</f>
        <v>13986190</v>
      </c>
      <c r="F456">
        <f>'B 103'!AS272</f>
        <v>15535866</v>
      </c>
      <c r="G456">
        <f t="shared" si="30"/>
        <v>1.1108004395764679</v>
      </c>
      <c r="H456">
        <f>'B 103'!AV272/100</f>
        <v>1.2837649925583821</v>
      </c>
      <c r="J456">
        <f t="shared" si="29"/>
        <v>1.2837649925583821</v>
      </c>
      <c r="K456">
        <f t="shared" si="27"/>
        <v>0.24979716091366758</v>
      </c>
      <c r="L456">
        <f t="shared" si="28"/>
        <v>0.44701130086976326</v>
      </c>
      <c r="N456" s="77">
        <f>'CAPE calculation (2)'!Q654</f>
        <v>0.56789975631850442</v>
      </c>
      <c r="P456" s="77">
        <f>'q calc'!U455</f>
        <v>0.5434062195418814</v>
      </c>
    </row>
    <row r="457" spans="1:16" ht="14.4" x14ac:dyDescent="0.3">
      <c r="A457" s="5">
        <f>A453+1</f>
        <v>2012</v>
      </c>
      <c r="B457" s="6" t="s">
        <v>508</v>
      </c>
      <c r="D457">
        <f>'B 103'!AU273</f>
        <v>14466130</v>
      </c>
      <c r="F457">
        <f>'B 103'!AS273</f>
        <v>16999547</v>
      </c>
      <c r="G457">
        <f t="shared" si="30"/>
        <v>1.1751274874482671</v>
      </c>
      <c r="H457">
        <f>'B 103'!AV273/100</f>
        <v>1.3631434622385121</v>
      </c>
      <c r="J457">
        <f t="shared" si="29"/>
        <v>1.3631434622385121</v>
      </c>
      <c r="K457">
        <f t="shared" ref="K457:K507" si="31">LN(J457)</f>
        <v>0.30979340193596572</v>
      </c>
      <c r="L457">
        <f t="shared" si="28"/>
        <v>0.50700754189206143</v>
      </c>
      <c r="N457" s="77">
        <f>'CAPE calculation (2)'!Q655</f>
        <v>0.65561091235551716</v>
      </c>
      <c r="P457" s="77">
        <f>'q calc'!U456</f>
        <v>0.6008910862158523</v>
      </c>
    </row>
    <row r="458" spans="1:16" ht="14.4" x14ac:dyDescent="0.3">
      <c r="A458" s="5"/>
      <c r="B458" s="6" t="s">
        <v>507</v>
      </c>
      <c r="D458">
        <f>'B 103'!AU274</f>
        <v>14273433</v>
      </c>
      <c r="F458">
        <f>'B 103'!AS274</f>
        <v>16525411</v>
      </c>
      <c r="G458">
        <f t="shared" si="30"/>
        <v>1.1577740968132895</v>
      </c>
      <c r="H458">
        <f>'B 103'!AV274/100</f>
        <v>1.3433900157400371</v>
      </c>
      <c r="J458">
        <f t="shared" si="29"/>
        <v>1.3433900157400371</v>
      </c>
      <c r="K458">
        <f t="shared" si="31"/>
        <v>0.29519628174026163</v>
      </c>
      <c r="L458">
        <f t="shared" ref="L458:L508" si="32">K458-$K$510</f>
        <v>0.49241042169635729</v>
      </c>
      <c r="N458" s="77">
        <f>'CAPE calculation (2)'!Q656</f>
        <v>0.59920165506404022</v>
      </c>
      <c r="P458" s="77">
        <f>'q calc'!U457</f>
        <v>0.59068086669532738</v>
      </c>
    </row>
    <row r="459" spans="1:16" ht="14.4" x14ac:dyDescent="0.3">
      <c r="A459" s="5"/>
      <c r="B459" s="6" t="s">
        <v>506</v>
      </c>
      <c r="D459">
        <f>'B 103'!AU275</f>
        <v>14768418</v>
      </c>
      <c r="F459">
        <f>'B 103'!AS275</f>
        <v>17627133</v>
      </c>
      <c r="G459">
        <f t="shared" si="30"/>
        <v>1.1935694804954735</v>
      </c>
      <c r="H459">
        <f>'B 103'!AV275/100</f>
        <v>1.3834443211022529</v>
      </c>
      <c r="J459">
        <f t="shared" si="29"/>
        <v>1.3834443211022529</v>
      </c>
      <c r="K459">
        <f t="shared" si="31"/>
        <v>0.32457627447818321</v>
      </c>
      <c r="L459">
        <f t="shared" si="32"/>
        <v>0.52179041443427887</v>
      </c>
      <c r="N459" s="77">
        <f>'CAPE calculation (2)'!Q657</f>
        <v>0.66886221196967677</v>
      </c>
      <c r="P459" s="77">
        <f>'q calc'!U458</f>
        <v>0.61589703685765562</v>
      </c>
    </row>
    <row r="460" spans="1:16" ht="14.4" x14ac:dyDescent="0.3">
      <c r="A460" s="5"/>
      <c r="B460" s="6" t="s">
        <v>509</v>
      </c>
      <c r="D460">
        <f>'B 103'!AU276</f>
        <v>14785933</v>
      </c>
      <c r="F460">
        <f>'B 103'!AS276</f>
        <v>17408554</v>
      </c>
      <c r="G460">
        <f t="shared" si="30"/>
        <v>1.1773727095882283</v>
      </c>
      <c r="H460">
        <f>'B 103'!AV276/100</f>
        <v>1.366467800001621</v>
      </c>
      <c r="J460">
        <f t="shared" si="29"/>
        <v>1.366467800001621</v>
      </c>
      <c r="K460">
        <f t="shared" si="31"/>
        <v>0.31222916226029018</v>
      </c>
      <c r="L460">
        <f t="shared" si="32"/>
        <v>0.5094433022163859</v>
      </c>
      <c r="N460" s="77">
        <f>'CAPE calculation (2)'!Q658</f>
        <v>0.65190000459454334</v>
      </c>
      <c r="P460" s="77">
        <f>'q calc'!U459</f>
        <v>0.60391952889364786</v>
      </c>
    </row>
    <row r="461" spans="1:16" ht="14.4" x14ac:dyDescent="0.3">
      <c r="A461" s="5">
        <f>A457+1</f>
        <v>2013</v>
      </c>
      <c r="B461" s="6" t="s">
        <v>508</v>
      </c>
      <c r="D461">
        <f>'B 103'!AU277</f>
        <v>15173895</v>
      </c>
      <c r="F461">
        <f>'B 103'!AS277</f>
        <v>19609735</v>
      </c>
      <c r="G461">
        <f t="shared" si="30"/>
        <v>1.2923336427463088</v>
      </c>
      <c r="H461">
        <f>'B 103'!AV277/100</f>
        <v>1.495167948969065</v>
      </c>
      <c r="J461">
        <f t="shared" si="29"/>
        <v>1.495167948969065</v>
      </c>
      <c r="K461">
        <f t="shared" si="31"/>
        <v>0.40223854098046935</v>
      </c>
      <c r="L461">
        <f t="shared" si="32"/>
        <v>0.59945268093656501</v>
      </c>
      <c r="N461" s="77">
        <f>'CAPE calculation (2)'!Q659</f>
        <v>0.71389087555455299</v>
      </c>
      <c r="P461" s="77">
        <f>'q calc'!U460</f>
        <v>0.68993367320059051</v>
      </c>
    </row>
    <row r="462" spans="1:16" ht="14.4" x14ac:dyDescent="0.3">
      <c r="A462" s="5"/>
      <c r="B462" s="6" t="s">
        <v>507</v>
      </c>
      <c r="D462">
        <f>'B 103'!AU278</f>
        <v>15358039</v>
      </c>
      <c r="F462">
        <f>'B 103'!AS278</f>
        <v>19968498</v>
      </c>
      <c r="G462">
        <f t="shared" si="30"/>
        <v>1.3001984172588701</v>
      </c>
      <c r="H462">
        <f>'B 103'!AV278/100</f>
        <v>1.5068522429084152</v>
      </c>
      <c r="J462">
        <f t="shared" si="29"/>
        <v>1.5068522429084152</v>
      </c>
      <c r="K462">
        <f t="shared" si="31"/>
        <v>0.41002286766317664</v>
      </c>
      <c r="L462">
        <f t="shared" si="32"/>
        <v>0.60723700761927235</v>
      </c>
      <c r="N462" s="77">
        <f>'CAPE calculation (2)'!Q660</f>
        <v>0.74205911554569548</v>
      </c>
      <c r="P462" s="77">
        <f>'q calc'!U461</f>
        <v>0.69834946706223122</v>
      </c>
    </row>
    <row r="463" spans="1:16" ht="14.4" x14ac:dyDescent="0.3">
      <c r="A463" s="5"/>
      <c r="B463" s="6" t="s">
        <v>506</v>
      </c>
      <c r="D463">
        <f>'B 103'!AU279</f>
        <v>16420145</v>
      </c>
      <c r="F463">
        <f>'B 103'!AS279</f>
        <v>21053108</v>
      </c>
      <c r="G463">
        <f t="shared" si="30"/>
        <v>1.2821511624897344</v>
      </c>
      <c r="H463">
        <f>'B 103'!AV279/100</f>
        <v>1.4864753028820579</v>
      </c>
      <c r="J463">
        <f t="shared" si="29"/>
        <v>1.4864753028820579</v>
      </c>
      <c r="K463">
        <f t="shared" si="31"/>
        <v>0.39640774904423814</v>
      </c>
      <c r="L463">
        <f t="shared" si="32"/>
        <v>0.59362188900033386</v>
      </c>
      <c r="N463" s="77">
        <f>'CAPE calculation (2)'!Q661</f>
        <v>0.76852817612781132</v>
      </c>
      <c r="P463" s="77">
        <f>'q calc'!U462</f>
        <v>0.67600416755451764</v>
      </c>
    </row>
    <row r="464" spans="1:16" ht="14.4" x14ac:dyDescent="0.3">
      <c r="A464" s="5"/>
      <c r="B464" s="6" t="s">
        <v>509</v>
      </c>
      <c r="D464">
        <f>'B 103'!AU280</f>
        <v>17025748</v>
      </c>
      <c r="F464">
        <f>'B 103'!AS280</f>
        <v>22574387</v>
      </c>
      <c r="G464">
        <f t="shared" si="30"/>
        <v>1.3258969297560377</v>
      </c>
      <c r="H464">
        <f>'B 103'!AV280/100</f>
        <v>1.5434171676716444</v>
      </c>
      <c r="J464">
        <f t="shared" si="29"/>
        <v>1.5434171676716444</v>
      </c>
      <c r="K464">
        <f t="shared" si="31"/>
        <v>0.43399889826033977</v>
      </c>
      <c r="L464">
        <f t="shared" si="32"/>
        <v>0.63121303821643548</v>
      </c>
      <c r="N464" s="77">
        <f>'CAPE calculation (2)'!Q662</f>
        <v>0.83025560409812771</v>
      </c>
      <c r="P464" s="77">
        <f>'q calc'!U463</f>
        <v>0.71164205021380056</v>
      </c>
    </row>
    <row r="465" spans="1:16" ht="14.4" x14ac:dyDescent="0.3">
      <c r="A465" s="5">
        <f>A461+1</f>
        <v>2014</v>
      </c>
      <c r="B465" s="6" t="s">
        <v>508</v>
      </c>
      <c r="D465">
        <f>'B 103'!AU281</f>
        <v>16948061</v>
      </c>
      <c r="F465">
        <f>'B 103'!AS281</f>
        <v>23429070</v>
      </c>
      <c r="G465">
        <f t="shared" si="30"/>
        <v>1.3824041582101929</v>
      </c>
      <c r="H465">
        <f>'B 103'!AV281/100</f>
        <v>1.5965679396143972</v>
      </c>
      <c r="J465">
        <f t="shared" si="29"/>
        <v>1.5965679396143972</v>
      </c>
      <c r="K465">
        <f t="shared" si="31"/>
        <v>0.46785628761607034</v>
      </c>
      <c r="L465">
        <f t="shared" si="32"/>
        <v>0.66507042757216606</v>
      </c>
      <c r="N465" s="77">
        <f>'CAPE calculation (2)'!Q663</f>
        <v>0.83483606884592332</v>
      </c>
      <c r="P465" s="77">
        <f>'q calc'!U464</f>
        <v>0.7473806674432848</v>
      </c>
    </row>
    <row r="466" spans="1:16" ht="14.4" x14ac:dyDescent="0.3">
      <c r="A466" s="5"/>
      <c r="B466" s="6" t="s">
        <v>507</v>
      </c>
      <c r="D466">
        <f>'B 103'!AU282</f>
        <v>17778224</v>
      </c>
      <c r="F466">
        <f>'B 103'!AS282</f>
        <v>24503399</v>
      </c>
      <c r="G466">
        <f t="shared" si="30"/>
        <v>1.378281598881868</v>
      </c>
      <c r="H466">
        <f>'B 103'!AV282/100</f>
        <v>1.5938302003570248</v>
      </c>
      <c r="J466">
        <f t="shared" si="29"/>
        <v>1.5938302003570248</v>
      </c>
      <c r="K466">
        <f t="shared" si="31"/>
        <v>0.46614005045114332</v>
      </c>
      <c r="L466">
        <f t="shared" si="32"/>
        <v>0.66335419040723897</v>
      </c>
      <c r="N466" s="77">
        <f>'CAPE calculation (2)'!Q664</f>
        <v>0.85796002399437787</v>
      </c>
      <c r="P466" s="77">
        <f>'q calc'!U465</f>
        <v>0.73979353233941425</v>
      </c>
    </row>
    <row r="467" spans="1:16" ht="14.4" x14ac:dyDescent="0.3">
      <c r="A467" s="5"/>
      <c r="B467" s="6" t="s">
        <v>506</v>
      </c>
      <c r="D467">
        <f>'B 103'!AU283</f>
        <v>17725832</v>
      </c>
      <c r="F467">
        <f>'B 103'!AS283</f>
        <v>24312313</v>
      </c>
      <c r="G467">
        <f t="shared" si="30"/>
        <v>1.3715752806412698</v>
      </c>
      <c r="H467">
        <f>'B 103'!AV283/100</f>
        <v>1.5900575167601778</v>
      </c>
      <c r="J467">
        <f t="shared" si="29"/>
        <v>1.5900575167601778</v>
      </c>
      <c r="K467">
        <f t="shared" si="31"/>
        <v>0.46377018964087946</v>
      </c>
      <c r="L467">
        <f t="shared" si="32"/>
        <v>0.66098432959697517</v>
      </c>
      <c r="N467" s="77">
        <f>'CAPE calculation (2)'!Q665</f>
        <v>0.87034113351911779</v>
      </c>
      <c r="P467" s="77">
        <f>'q calc'!U466</f>
        <v>0.74035581121476524</v>
      </c>
    </row>
    <row r="468" spans="1:16" ht="14.4" x14ac:dyDescent="0.3">
      <c r="A468" s="5"/>
      <c r="B468" s="6" t="s">
        <v>509</v>
      </c>
      <c r="D468">
        <f>'B 103'!AU284</f>
        <v>17792775</v>
      </c>
      <c r="F468">
        <f>'B 103'!AS284</f>
        <v>25298801</v>
      </c>
      <c r="G468">
        <f t="shared" si="30"/>
        <v>1.421858085655554</v>
      </c>
      <c r="H468">
        <f>'B 103'!AV284/100</f>
        <v>1.651155524713235</v>
      </c>
      <c r="J468">
        <f t="shared" si="29"/>
        <v>1.651155524713235</v>
      </c>
      <c r="K468">
        <f t="shared" si="31"/>
        <v>0.50147536081228339</v>
      </c>
      <c r="L468">
        <f t="shared" si="32"/>
        <v>0.6986895007683791</v>
      </c>
      <c r="N468" s="77">
        <f>'CAPE calculation (2)'!Q666</f>
        <v>0.9010770847764884</v>
      </c>
      <c r="P468" s="77">
        <f>'q calc'!U467</f>
        <v>0.77962795005331587</v>
      </c>
    </row>
    <row r="469" spans="1:16" ht="14.4" x14ac:dyDescent="0.3">
      <c r="A469" s="5">
        <f>A465+1</f>
        <v>2015</v>
      </c>
      <c r="B469" s="6" t="s">
        <v>508</v>
      </c>
      <c r="D469">
        <f>'B 103'!AU285</f>
        <v>18278804</v>
      </c>
      <c r="F469">
        <f>'B 103'!AS285</f>
        <v>25472649</v>
      </c>
      <c r="G469">
        <f t="shared" si="30"/>
        <v>1.3935621280254442</v>
      </c>
      <c r="H469">
        <f>'B 103'!AV285/100</f>
        <v>1.6267954676851151</v>
      </c>
      <c r="J469">
        <f t="shared" si="29"/>
        <v>1.6267954676851151</v>
      </c>
      <c r="K469">
        <f t="shared" si="31"/>
        <v>0.48661210901626406</v>
      </c>
      <c r="L469">
        <f t="shared" si="32"/>
        <v>0.68382624897235977</v>
      </c>
      <c r="N469" s="77">
        <f>'CAPE calculation (2)'!Q667</f>
        <v>0.89438882507532425</v>
      </c>
      <c r="P469" s="77">
        <f>'q calc'!U468</f>
        <v>0.76423477016687036</v>
      </c>
    </row>
    <row r="470" spans="1:16" ht="14.4" x14ac:dyDescent="0.3">
      <c r="A470" s="5"/>
      <c r="B470" s="6" t="s">
        <v>507</v>
      </c>
      <c r="D470">
        <f>'B 103'!AU286</f>
        <v>18517213</v>
      </c>
      <c r="F470">
        <f>'B 103'!AS286</f>
        <v>25166796</v>
      </c>
      <c r="G470">
        <f t="shared" si="30"/>
        <v>1.3591027980290555</v>
      </c>
      <c r="H470">
        <f>'B 103'!AV286/100</f>
        <v>1.5904700857747762</v>
      </c>
      <c r="J470">
        <f t="shared" si="29"/>
        <v>1.5904700857747762</v>
      </c>
      <c r="K470">
        <f t="shared" si="31"/>
        <v>0.46402962396654518</v>
      </c>
      <c r="L470">
        <f t="shared" si="32"/>
        <v>0.66124376392264084</v>
      </c>
      <c r="N470" s="77">
        <f>'CAPE calculation (2)'!Q668</f>
        <v>0.87959505356886636</v>
      </c>
      <c r="P470" s="77">
        <f>'q calc'!U469</f>
        <v>0.74180609512361051</v>
      </c>
    </row>
    <row r="471" spans="1:16" ht="14.4" x14ac:dyDescent="0.3">
      <c r="A471" s="5"/>
      <c r="B471" s="6" t="s">
        <v>506</v>
      </c>
      <c r="D471">
        <f>'B 103'!AU287</f>
        <v>17866547</v>
      </c>
      <c r="F471">
        <f>'B 103'!AS287</f>
        <v>23262045</v>
      </c>
      <c r="G471">
        <f t="shared" si="30"/>
        <v>1.3019888510074162</v>
      </c>
      <c r="H471">
        <f>'B 103'!AV287/100</f>
        <v>1.5270513442354772</v>
      </c>
      <c r="J471">
        <f t="shared" si="29"/>
        <v>1.5270513442354772</v>
      </c>
      <c r="K471">
        <f t="shared" si="31"/>
        <v>0.42333864992496345</v>
      </c>
      <c r="L471">
        <f t="shared" si="32"/>
        <v>0.62055278988105911</v>
      </c>
      <c r="N471" s="77">
        <f>'CAPE calculation (2)'!Q669</f>
        <v>0.79237700207657857</v>
      </c>
      <c r="P471" s="77">
        <f>'q calc'!U470</f>
        <v>0.70796190024769134</v>
      </c>
    </row>
    <row r="472" spans="1:16" ht="14.4" x14ac:dyDescent="0.3">
      <c r="A472" s="5"/>
      <c r="B472" s="6" t="s">
        <v>509</v>
      </c>
      <c r="D472">
        <f>'B 103'!AU288</f>
        <v>17852432</v>
      </c>
      <c r="F472">
        <f>'B 103'!AS288</f>
        <v>24323292</v>
      </c>
      <c r="G472">
        <f t="shared" si="30"/>
        <v>1.3624637808450972</v>
      </c>
      <c r="H472">
        <f>'B 103'!AV288/100</f>
        <v>1.6020762062555189</v>
      </c>
      <c r="J472">
        <f t="shared" si="29"/>
        <v>1.6020762062555189</v>
      </c>
      <c r="K472">
        <f t="shared" si="31"/>
        <v>0.47130041696266667</v>
      </c>
      <c r="L472">
        <f t="shared" si="32"/>
        <v>0.66851455691876238</v>
      </c>
      <c r="N472" s="77">
        <f>'CAPE calculation (2)'!Q670</f>
        <v>0.83964685556715191</v>
      </c>
      <c r="P472" s="77">
        <f>'q calc'!U471</f>
        <v>0.75614765986949739</v>
      </c>
    </row>
    <row r="473" spans="1:16" ht="14.4" x14ac:dyDescent="0.3">
      <c r="A473" s="5">
        <f>A469+1</f>
        <v>2016</v>
      </c>
      <c r="B473" s="6" t="s">
        <v>508</v>
      </c>
      <c r="D473">
        <f>'B 103'!AU289</f>
        <v>17609007</v>
      </c>
      <c r="F473">
        <f>'B 103'!AS289</f>
        <v>24738081</v>
      </c>
      <c r="G473">
        <f t="shared" si="30"/>
        <v>1.4048538341770209</v>
      </c>
      <c r="H473">
        <f>'B 103'!AV289/100</f>
        <v>1.651322424607472</v>
      </c>
      <c r="J473">
        <f t="shared" ref="J473:J508" si="33">H473</f>
        <v>1.651322424607472</v>
      </c>
      <c r="K473">
        <f t="shared" si="31"/>
        <v>0.50157643636642202</v>
      </c>
      <c r="L473">
        <f t="shared" si="32"/>
        <v>0.69879057632251773</v>
      </c>
      <c r="N473" s="77">
        <f>'CAPE calculation (2)'!Q671</f>
        <v>0.80371393655339451</v>
      </c>
      <c r="P473" s="77">
        <f>'q calc'!U472</f>
        <v>0.78945219132041244</v>
      </c>
    </row>
    <row r="474" spans="1:16" ht="14.4" x14ac:dyDescent="0.3">
      <c r="A474" s="5"/>
      <c r="B474" s="6" t="s">
        <v>507</v>
      </c>
      <c r="D474">
        <f>'B 103'!AU290</f>
        <v>18171027</v>
      </c>
      <c r="F474">
        <f>'B 103'!AS290</f>
        <v>25230438</v>
      </c>
      <c r="G474">
        <f t="shared" si="30"/>
        <v>1.3884981844999735</v>
      </c>
      <c r="H474">
        <f>'B 103'!AV290/100</f>
        <v>1.638050490081145</v>
      </c>
      <c r="J474">
        <f t="shared" si="33"/>
        <v>1.638050490081145</v>
      </c>
      <c r="K474">
        <f t="shared" si="31"/>
        <v>0.49350680918118428</v>
      </c>
      <c r="L474">
        <f t="shared" si="32"/>
        <v>0.69072094913727999</v>
      </c>
      <c r="N474" s="77">
        <f>'CAPE calculation (2)'!Q672</f>
        <v>0.80881806922043298</v>
      </c>
      <c r="P474" s="77">
        <f>'q calc'!U473</f>
        <v>0.78026771092238656</v>
      </c>
    </row>
    <row r="475" spans="1:16" ht="14.4" x14ac:dyDescent="0.3">
      <c r="A475" s="5"/>
      <c r="B475" s="6" t="s">
        <v>506</v>
      </c>
      <c r="D475">
        <f>'B 103'!AU291</f>
        <v>18976843</v>
      </c>
      <c r="F475">
        <f>'B 103'!AS291</f>
        <v>25815478</v>
      </c>
      <c r="G475">
        <f t="shared" si="30"/>
        <v>1.3603673698517715</v>
      </c>
      <c r="H475">
        <f>'B 103'!AV291/100</f>
        <v>1.6159952081387781</v>
      </c>
      <c r="J475">
        <f t="shared" si="33"/>
        <v>1.6159952081387781</v>
      </c>
      <c r="K475">
        <f t="shared" si="31"/>
        <v>0.47995099483385012</v>
      </c>
      <c r="L475">
        <f t="shared" si="32"/>
        <v>0.67716513478994578</v>
      </c>
      <c r="N475" s="77">
        <f>'CAPE calculation (2)'!Q673</f>
        <v>0.82921867361022583</v>
      </c>
      <c r="P475" s="77">
        <f>'q calc'!U474</f>
        <v>0.76278960871630641</v>
      </c>
    </row>
    <row r="476" spans="1:16" ht="14.4" x14ac:dyDescent="0.3">
      <c r="A476" s="5"/>
      <c r="B476" s="6" t="s">
        <v>509</v>
      </c>
      <c r="D476">
        <f>'B 103'!AU292</f>
        <v>19071609</v>
      </c>
      <c r="F476">
        <f>'B 103'!AS292</f>
        <v>25831591</v>
      </c>
      <c r="G476">
        <f t="shared" si="30"/>
        <v>1.3544526316578742</v>
      </c>
      <c r="H476">
        <f>'B 103'!AV292/100</f>
        <v>1.616937739926658</v>
      </c>
      <c r="J476">
        <f t="shared" si="33"/>
        <v>1.616937739926658</v>
      </c>
      <c r="K476">
        <f t="shared" si="31"/>
        <v>0.48053407640697571</v>
      </c>
      <c r="L476">
        <f t="shared" si="32"/>
        <v>0.67774821636307137</v>
      </c>
      <c r="N476" s="77">
        <f>'CAPE calculation (2)'!Q674</f>
        <v>0.85749794239223709</v>
      </c>
      <c r="P476" s="77">
        <f>'q calc'!U475</f>
        <v>0.76732293533525775</v>
      </c>
    </row>
    <row r="477" spans="1:16" ht="14.4" x14ac:dyDescent="0.3">
      <c r="A477" s="5">
        <f>A473+1</f>
        <v>2017</v>
      </c>
      <c r="B477" s="6" t="s">
        <v>508</v>
      </c>
      <c r="D477">
        <f>'B 103'!AU293</f>
        <v>19472188</v>
      </c>
      <c r="F477">
        <f>'B 103'!AS293</f>
        <v>27239691</v>
      </c>
      <c r="G477">
        <f t="shared" si="30"/>
        <v>1.3989024243192394</v>
      </c>
      <c r="H477">
        <f>'B 103'!AV293/100</f>
        <v>1.674096094640515</v>
      </c>
      <c r="J477">
        <f t="shared" si="33"/>
        <v>1.674096094640515</v>
      </c>
      <c r="K477">
        <f t="shared" si="31"/>
        <v>0.51527337462552869</v>
      </c>
      <c r="L477">
        <f t="shared" si="32"/>
        <v>0.7124875145816244</v>
      </c>
      <c r="N477" s="77">
        <f>'CAPE calculation (2)'!Q675</f>
        <v>0.88802924337933176</v>
      </c>
      <c r="P477" s="77">
        <f>'q calc'!U476</f>
        <v>0.80154347002993065</v>
      </c>
    </row>
    <row r="478" spans="1:16" ht="14.4" x14ac:dyDescent="0.3">
      <c r="A478" s="5"/>
      <c r="B478" s="6" t="s">
        <v>507</v>
      </c>
      <c r="D478">
        <f>'B 103'!AU294</f>
        <v>20748354</v>
      </c>
      <c r="F478">
        <f>'B 103'!AS294</f>
        <v>27672496</v>
      </c>
      <c r="G478">
        <f t="shared" si="30"/>
        <v>1.333720062805946</v>
      </c>
      <c r="H478">
        <f>'B 103'!AV294/100</f>
        <v>1.6002313985935208</v>
      </c>
      <c r="J478">
        <f t="shared" si="33"/>
        <v>1.6002313985935208</v>
      </c>
      <c r="K478">
        <f t="shared" si="31"/>
        <v>0.47014824290962609</v>
      </c>
      <c r="L478">
        <f t="shared" si="32"/>
        <v>0.6673623828657218</v>
      </c>
      <c r="N478" s="77">
        <f>'CAPE calculation (2)'!Q676</f>
        <v>0.89936788881491614</v>
      </c>
      <c r="P478" s="77">
        <f>'q calc'!U477</f>
        <v>0.749571093965125</v>
      </c>
    </row>
    <row r="479" spans="1:16" ht="14.4" x14ac:dyDescent="0.3">
      <c r="A479" s="5"/>
      <c r="B479" s="6" t="s">
        <v>506</v>
      </c>
      <c r="D479">
        <f>'B 103'!AU295</f>
        <v>21162263</v>
      </c>
      <c r="F479">
        <f>'B 103'!AS295</f>
        <v>28445792</v>
      </c>
      <c r="G479">
        <f t="shared" si="30"/>
        <v>1.3441753370138156</v>
      </c>
      <c r="H479">
        <f>'B 103'!AV295/100</f>
        <v>1.6179539866621788</v>
      </c>
      <c r="J479">
        <f t="shared" si="33"/>
        <v>1.6179539866621788</v>
      </c>
      <c r="K479">
        <f t="shared" si="31"/>
        <v>0.48116237982782867</v>
      </c>
      <c r="L479">
        <f t="shared" si="32"/>
        <v>0.67837651978392433</v>
      </c>
      <c r="N479" s="77">
        <f>'CAPE calculation (2)'!Q677</f>
        <v>0.90396126526080822</v>
      </c>
      <c r="P479" s="77">
        <f>'q calc'!U478</f>
        <v>0.76082248463764968</v>
      </c>
    </row>
    <row r="480" spans="1:16" ht="14.4" x14ac:dyDescent="0.3">
      <c r="A480" s="5"/>
      <c r="B480" s="6" t="s">
        <v>509</v>
      </c>
      <c r="D480">
        <f>'B 103'!AU296</f>
        <v>21919411</v>
      </c>
      <c r="F480">
        <f>'B 103'!AS296</f>
        <v>29990987</v>
      </c>
      <c r="G480">
        <f t="shared" si="30"/>
        <v>1.3682387268526512</v>
      </c>
      <c r="H480">
        <f>'B 103'!AV296/100</f>
        <v>1.6490048078242319</v>
      </c>
      <c r="J480">
        <f t="shared" si="33"/>
        <v>1.6490048078242319</v>
      </c>
      <c r="K480">
        <f t="shared" si="31"/>
        <v>0.50017195917310953</v>
      </c>
      <c r="L480">
        <f t="shared" si="32"/>
        <v>0.69738609912920524</v>
      </c>
      <c r="N480" s="77">
        <f>'CAPE calculation (2)'!Q678</f>
        <v>0.96013496921853703</v>
      </c>
      <c r="P480" s="77">
        <f>'q calc'!U479</f>
        <v>0.77733418403348686</v>
      </c>
    </row>
    <row r="481" spans="1:16" ht="14.4" x14ac:dyDescent="0.3">
      <c r="A481" s="5">
        <f>A477+1</f>
        <v>2018</v>
      </c>
      <c r="B481" s="6" t="s">
        <v>508</v>
      </c>
      <c r="D481">
        <f>'B 103'!AU297</f>
        <v>21930485</v>
      </c>
      <c r="F481">
        <f>'B 103'!AS297</f>
        <v>29715014</v>
      </c>
      <c r="G481">
        <f t="shared" si="30"/>
        <v>1.3549638323092261</v>
      </c>
      <c r="H481">
        <f>'B 103'!AV297/100</f>
        <v>1.6326188441079659</v>
      </c>
      <c r="J481">
        <f t="shared" si="33"/>
        <v>1.6326188441079659</v>
      </c>
      <c r="K481">
        <f t="shared" si="31"/>
        <v>0.4901853783597625</v>
      </c>
      <c r="L481">
        <f t="shared" si="32"/>
        <v>0.68739951831585822</v>
      </c>
      <c r="N481" s="77">
        <f>'CAPE calculation (2)'!Q679</f>
        <v>0.95070432568147423</v>
      </c>
      <c r="P481" s="77">
        <f>'q calc'!U480</f>
        <v>0.77075245017208283</v>
      </c>
    </row>
    <row r="482" spans="1:16" ht="14.4" x14ac:dyDescent="0.3">
      <c r="A482" s="5"/>
      <c r="B482" s="6" t="s">
        <v>507</v>
      </c>
      <c r="D482">
        <f>'B 103'!AU298</f>
        <v>22077464</v>
      </c>
      <c r="F482">
        <f>'B 103'!AS298</f>
        <v>30838538</v>
      </c>
      <c r="G482">
        <f t="shared" si="30"/>
        <v>1.3968333500623078</v>
      </c>
      <c r="H482">
        <f>'B 103'!AV298/100</f>
        <v>1.6795294827705709</v>
      </c>
      <c r="J482">
        <f t="shared" si="33"/>
        <v>1.6795294827705709</v>
      </c>
      <c r="K482">
        <f t="shared" si="31"/>
        <v>0.51851368440888046</v>
      </c>
      <c r="L482">
        <f t="shared" si="32"/>
        <v>0.71572782436497617</v>
      </c>
      <c r="N482" s="77">
        <f>'CAPE calculation (2)'!Q680</f>
        <v>0.94803600306624558</v>
      </c>
      <c r="P482" s="77">
        <f>'q calc'!U481</f>
        <v>0.80061767118589922</v>
      </c>
    </row>
    <row r="483" spans="1:16" ht="14.4" x14ac:dyDescent="0.3">
      <c r="A483" s="5"/>
      <c r="B483" s="6" t="s">
        <v>506</v>
      </c>
      <c r="D483">
        <f>'B 103'!AU299</f>
        <v>22302025</v>
      </c>
      <c r="F483">
        <f>'B 103'!AS299</f>
        <v>32585439</v>
      </c>
      <c r="G483">
        <f t="shared" si="30"/>
        <v>1.4610977702697401</v>
      </c>
      <c r="H483">
        <f>'B 103'!AV299/100</f>
        <v>1.7623343837450611</v>
      </c>
      <c r="J483">
        <f t="shared" si="33"/>
        <v>1.7623343837450611</v>
      </c>
      <c r="K483">
        <f t="shared" si="31"/>
        <v>0.56663928461967372</v>
      </c>
      <c r="L483">
        <f t="shared" si="32"/>
        <v>0.76385342457576944</v>
      </c>
      <c r="N483" s="77">
        <f>'CAPE calculation (2)'!Q681</f>
        <v>0.98579095020441576</v>
      </c>
      <c r="P483" s="77">
        <f>'q calc'!U482</f>
        <v>0.84984988058975719</v>
      </c>
    </row>
    <row r="484" spans="1:16" ht="14.4" x14ac:dyDescent="0.3">
      <c r="A484" s="5"/>
      <c r="B484" s="6" t="s">
        <v>509</v>
      </c>
      <c r="D484">
        <f>'B 103'!AU300</f>
        <v>21151950</v>
      </c>
      <c r="F484">
        <f>'B 103'!AS300</f>
        <v>27827713</v>
      </c>
      <c r="G484">
        <f t="shared" si="30"/>
        <v>1.3156098137523964</v>
      </c>
      <c r="H484">
        <f>'B 103'!AV300/100</f>
        <v>1.5904406383731262</v>
      </c>
      <c r="J484">
        <f t="shared" si="33"/>
        <v>1.5904406383731262</v>
      </c>
      <c r="K484">
        <f t="shared" si="31"/>
        <v>0.46401110889070396</v>
      </c>
      <c r="L484">
        <f t="shared" si="32"/>
        <v>0.66122524884679967</v>
      </c>
      <c r="N484" s="77">
        <f>'CAPE calculation (2)'!Q682</f>
        <v>0.85535896615147911</v>
      </c>
      <c r="P484" s="77">
        <f>'q calc'!U483</f>
        <v>0.75852527654650204</v>
      </c>
    </row>
    <row r="485" spans="1:16" ht="14.4" x14ac:dyDescent="0.3">
      <c r="A485" s="5">
        <f>A481+1</f>
        <v>2019</v>
      </c>
      <c r="B485" s="6" t="s">
        <v>508</v>
      </c>
      <c r="D485">
        <f>'B 103'!AU301</f>
        <v>22389626</v>
      </c>
      <c r="F485">
        <f>'B 103'!AS301</f>
        <v>31950639</v>
      </c>
      <c r="G485">
        <f t="shared" si="30"/>
        <v>1.4270287051690815</v>
      </c>
      <c r="H485">
        <f>'B 103'!AV301/100</f>
        <v>1.721267534996997</v>
      </c>
      <c r="J485">
        <f t="shared" si="33"/>
        <v>1.721267534996997</v>
      </c>
      <c r="K485">
        <f t="shared" si="31"/>
        <v>0.54306095837092649</v>
      </c>
      <c r="L485">
        <f t="shared" si="32"/>
        <v>0.74027509832702221</v>
      </c>
      <c r="N485" s="77">
        <f>'CAPE calculation (2)'!Q683</f>
        <v>0.91781798094476175</v>
      </c>
      <c r="P485" s="77">
        <f>'q calc'!U484</f>
        <v>0.83077681705905793</v>
      </c>
    </row>
    <row r="486" spans="1:16" ht="14.4" x14ac:dyDescent="0.3">
      <c r="A486" s="5"/>
      <c r="B486" s="6" t="s">
        <v>507</v>
      </c>
      <c r="D486">
        <f>'B 103'!AU302</f>
        <v>23651958</v>
      </c>
      <c r="F486">
        <f>'B 103'!AS302</f>
        <v>32748329</v>
      </c>
      <c r="G486">
        <f t="shared" si="30"/>
        <v>1.3845927258960971</v>
      </c>
      <c r="H486">
        <f>'B 103'!AV302/100</f>
        <v>1.6743579263579911</v>
      </c>
      <c r="J486">
        <f t="shared" si="33"/>
        <v>1.6743579263579911</v>
      </c>
      <c r="K486">
        <f t="shared" si="31"/>
        <v>0.51542976424077669</v>
      </c>
      <c r="L486">
        <f t="shared" si="32"/>
        <v>0.7126439041968724</v>
      </c>
      <c r="N486" s="77">
        <f>'CAPE calculation (2)'!Q684</f>
        <v>0.92505890210288699</v>
      </c>
      <c r="P486" s="77">
        <f>'q calc'!U485</f>
        <v>0.7973608403729755</v>
      </c>
    </row>
    <row r="487" spans="1:16" ht="14.4" x14ac:dyDescent="0.3">
      <c r="A487" s="5"/>
      <c r="B487" s="6" t="s">
        <v>506</v>
      </c>
      <c r="D487">
        <f>'B 103'!AU303</f>
        <v>23732806</v>
      </c>
      <c r="F487">
        <f>'B 103'!AS303</f>
        <v>32920691</v>
      </c>
      <c r="G487">
        <f t="shared" si="30"/>
        <v>1.3871385878264879</v>
      </c>
      <c r="H487">
        <f>'B 103'!AV303/100</f>
        <v>1.6784746285092729</v>
      </c>
      <c r="J487">
        <f t="shared" si="33"/>
        <v>1.6784746285092729</v>
      </c>
      <c r="K487">
        <f t="shared" si="31"/>
        <v>0.51788542174984931</v>
      </c>
      <c r="L487">
        <f t="shared" si="32"/>
        <v>0.71509956170594502</v>
      </c>
      <c r="N487" s="77">
        <f>'CAPE calculation (2)'!Q685</f>
        <v>0.93682660969893083</v>
      </c>
      <c r="P487" s="77">
        <f>'q calc'!U486</f>
        <v>0.80141279776938346</v>
      </c>
    </row>
    <row r="488" spans="1:16" ht="14.4" x14ac:dyDescent="0.3">
      <c r="A488" s="5"/>
      <c r="B488" s="6" t="s">
        <v>509</v>
      </c>
      <c r="D488">
        <f>'B 103'!AU304</f>
        <v>24432598</v>
      </c>
      <c r="F488">
        <f>'B 103'!AS304</f>
        <v>35220841</v>
      </c>
      <c r="G488">
        <f t="shared" si="30"/>
        <v>1.4415512013908631</v>
      </c>
      <c r="H488">
        <f>'B 103'!AV304/100</f>
        <v>1.7484263587223829</v>
      </c>
      <c r="J488">
        <f t="shared" si="33"/>
        <v>1.7484263587223829</v>
      </c>
      <c r="K488">
        <f t="shared" si="31"/>
        <v>0.55871615980414779</v>
      </c>
      <c r="L488">
        <f t="shared" si="32"/>
        <v>0.75593029976024351</v>
      </c>
      <c r="N488" s="77">
        <f>'CAPE calculation (2)'!Q686</f>
        <v>0.98061463459060905</v>
      </c>
      <c r="P488" s="77">
        <f>'q calc'!U487</f>
        <v>0.8393870706260107</v>
      </c>
    </row>
    <row r="489" spans="1:16" ht="14.4" x14ac:dyDescent="0.3">
      <c r="A489" s="5">
        <f>A485+1</f>
        <v>2020</v>
      </c>
      <c r="B489" s="6" t="s">
        <v>508</v>
      </c>
      <c r="D489">
        <f>'B 103'!AU305</f>
        <v>22652470</v>
      </c>
      <c r="F489">
        <f>'B 103'!AS305</f>
        <v>28135076</v>
      </c>
      <c r="G489">
        <f t="shared" si="30"/>
        <v>1.242031266347555</v>
      </c>
      <c r="H489">
        <f>'B 103'!AV305/100</f>
        <v>1.5067893812140889</v>
      </c>
      <c r="J489">
        <f t="shared" si="33"/>
        <v>1.5067893812140889</v>
      </c>
      <c r="K489">
        <f t="shared" si="31"/>
        <v>0.40998114956781168</v>
      </c>
      <c r="L489">
        <f t="shared" si="32"/>
        <v>0.60719528952390733</v>
      </c>
      <c r="N489" s="77">
        <f>'CAPE calculation (2)'!Q687</f>
        <v>0.7763102375402231</v>
      </c>
      <c r="P489" s="77">
        <f>'q calc'!U488</f>
        <v>0.70726133556103243</v>
      </c>
    </row>
    <row r="490" spans="1:16" ht="14.4" x14ac:dyDescent="0.3">
      <c r="A490" s="5"/>
      <c r="B490" s="6" t="s">
        <v>507</v>
      </c>
      <c r="D490">
        <f>'B 103'!AU306</f>
        <v>23550752</v>
      </c>
      <c r="F490">
        <f>'B 103'!AS306</f>
        <v>34692689</v>
      </c>
      <c r="G490">
        <f t="shared" si="30"/>
        <v>1.4731032367883625</v>
      </c>
      <c r="H490">
        <f>'B 103'!AV306/100</f>
        <v>1.778164389641417</v>
      </c>
      <c r="J490">
        <f t="shared" si="33"/>
        <v>1.778164389641417</v>
      </c>
      <c r="K490">
        <f t="shared" si="31"/>
        <v>0.57558159043386592</v>
      </c>
      <c r="L490">
        <f t="shared" si="32"/>
        <v>0.77279573038996163</v>
      </c>
      <c r="N490" s="77">
        <f>'CAPE calculation (2)'!Q688</f>
        <v>0.91527320503712817</v>
      </c>
      <c r="P490" s="77">
        <f>'q calc'!U489</f>
        <v>0.86996504549129394</v>
      </c>
    </row>
    <row r="491" spans="1:16" ht="14.4" x14ac:dyDescent="0.3">
      <c r="A491" s="5"/>
      <c r="B491" s="6" t="s">
        <v>506</v>
      </c>
      <c r="D491">
        <f>'B 103'!AU307</f>
        <v>24824648</v>
      </c>
      <c r="F491">
        <f>'B 103'!AS307</f>
        <v>38246978</v>
      </c>
      <c r="G491">
        <f t="shared" si="30"/>
        <v>1.5406856121383876</v>
      </c>
      <c r="H491">
        <f>'B 103'!AV307/100</f>
        <v>1.8547551283927421</v>
      </c>
      <c r="J491">
        <f t="shared" si="33"/>
        <v>1.8547551283927421</v>
      </c>
      <c r="K491">
        <f t="shared" si="31"/>
        <v>0.61775268108852377</v>
      </c>
      <c r="L491">
        <f t="shared" si="32"/>
        <v>0.81496682104461948</v>
      </c>
      <c r="N491" s="77">
        <f>'CAPE calculation (2)'!Q689</f>
        <v>0.96786009976274778</v>
      </c>
      <c r="P491" s="77">
        <f>'q calc'!U490</f>
        <v>0.90529397021437163</v>
      </c>
    </row>
    <row r="492" spans="1:16" ht="14.4" x14ac:dyDescent="0.3">
      <c r="A492" s="5"/>
      <c r="B492" s="6" t="s">
        <v>509</v>
      </c>
      <c r="D492">
        <f>'B 103'!AU308</f>
        <v>26663463</v>
      </c>
      <c r="F492">
        <f>'B 103'!AS308</f>
        <v>43927429</v>
      </c>
      <c r="G492">
        <f t="shared" si="30"/>
        <v>1.6474765112093654</v>
      </c>
      <c r="H492">
        <f>'B 103'!AV308/100</f>
        <v>1.9736877319403781</v>
      </c>
      <c r="J492">
        <f t="shared" si="33"/>
        <v>1.9736877319403781</v>
      </c>
      <c r="K492">
        <f t="shared" si="31"/>
        <v>0.67990373799145787</v>
      </c>
      <c r="L492">
        <f t="shared" si="32"/>
        <v>0.87711787794755358</v>
      </c>
      <c r="N492" s="77">
        <f>'CAPE calculation (2)'!Q690</f>
        <v>1.043057110658999</v>
      </c>
      <c r="P492" s="77">
        <f>'q calc'!U491</f>
        <v>0.95964103469491069</v>
      </c>
    </row>
    <row r="493" spans="1:16" ht="14.4" x14ac:dyDescent="0.3">
      <c r="A493" s="5">
        <f>A489+1</f>
        <v>2021</v>
      </c>
      <c r="B493" s="6" t="s">
        <v>508</v>
      </c>
      <c r="D493">
        <f>'B 103'!AU309</f>
        <v>27627157</v>
      </c>
      <c r="F493">
        <f>'B 103'!AS309</f>
        <v>46588437</v>
      </c>
      <c r="G493">
        <f t="shared" si="30"/>
        <v>1.6863275870188164</v>
      </c>
      <c r="H493">
        <f>'B 103'!AV309/100</f>
        <v>2.0206533568663581</v>
      </c>
      <c r="J493">
        <f t="shared" si="33"/>
        <v>2.0206533568663581</v>
      </c>
      <c r="K493">
        <f t="shared" si="31"/>
        <v>0.70342090310962802</v>
      </c>
      <c r="L493">
        <f t="shared" si="32"/>
        <v>0.90063504306572373</v>
      </c>
      <c r="N493" s="77">
        <f>'CAPE calculation (2)'!Q691</f>
        <v>1.0665215939679826</v>
      </c>
      <c r="P493" s="77">
        <f>'q calc'!U492</f>
        <v>0.97983924844750758</v>
      </c>
    </row>
    <row r="494" spans="1:16" ht="14.4" x14ac:dyDescent="0.3">
      <c r="A494" s="5"/>
      <c r="B494" s="6" t="s">
        <v>507</v>
      </c>
      <c r="D494">
        <f>'B 103'!AU310</f>
        <v>29063624</v>
      </c>
      <c r="F494">
        <f>'B 103'!AS310</f>
        <v>50223679</v>
      </c>
      <c r="G494">
        <f t="shared" si="30"/>
        <v>1.7280597560717135</v>
      </c>
      <c r="H494">
        <f>'B 103'!AV310/100</f>
        <v>2.074465665078721</v>
      </c>
      <c r="J494">
        <f t="shared" si="33"/>
        <v>2.074465665078721</v>
      </c>
      <c r="K494">
        <f t="shared" si="31"/>
        <v>0.72970360971562542</v>
      </c>
      <c r="L494">
        <f t="shared" si="32"/>
        <v>0.92691774967172114</v>
      </c>
      <c r="N494" s="77">
        <f>'CAPE calculation (2)'!Q692</f>
        <v>1.1065281063041739</v>
      </c>
      <c r="P494" s="77">
        <f>'q calc'!U493</f>
        <v>1.0013934007413623</v>
      </c>
    </row>
    <row r="495" spans="1:16" ht="14.4" x14ac:dyDescent="0.3">
      <c r="A495" s="5"/>
      <c r="B495" s="6" t="s">
        <v>506</v>
      </c>
      <c r="D495">
        <f>'B 103'!AU311</f>
        <v>30778649</v>
      </c>
      <c r="F495">
        <f>'B 103'!AS311</f>
        <v>50072621</v>
      </c>
      <c r="G495">
        <f t="shared" si="30"/>
        <v>1.6268622121783187</v>
      </c>
      <c r="H495">
        <f>'B 103'!AV311/100</f>
        <v>1.956669012137306</v>
      </c>
      <c r="J495">
        <f t="shared" si="33"/>
        <v>1.956669012137306</v>
      </c>
      <c r="K495">
        <f t="shared" si="31"/>
        <v>0.67124354387848839</v>
      </c>
      <c r="L495">
        <f t="shared" si="32"/>
        <v>0.8684576838345841</v>
      </c>
      <c r="N495" s="77">
        <f>'CAPE calculation (2)'!Q693</f>
        <v>1.1301830927052383</v>
      </c>
      <c r="P495" s="77">
        <f>'q calc'!U494</f>
        <v>0.93789894040762323</v>
      </c>
    </row>
    <row r="496" spans="1:16" ht="14.4" x14ac:dyDescent="0.3">
      <c r="A496" s="5"/>
      <c r="B496" s="6" t="s">
        <v>509</v>
      </c>
      <c r="D496">
        <f>'B 103'!AU312</f>
        <v>32311944</v>
      </c>
      <c r="F496">
        <f>'B 103'!AS312</f>
        <v>53575231</v>
      </c>
      <c r="G496">
        <f t="shared" si="30"/>
        <v>1.6580627584647956</v>
      </c>
      <c r="H496">
        <f>'B 103'!AV312/100</f>
        <v>2.0075899100670411</v>
      </c>
      <c r="J496">
        <f t="shared" si="33"/>
        <v>2.0075899100670411</v>
      </c>
      <c r="K496">
        <f t="shared" si="31"/>
        <v>0.69693495291783147</v>
      </c>
      <c r="L496">
        <f t="shared" si="32"/>
        <v>0.89414909287392719</v>
      </c>
      <c r="N496" s="77">
        <f>'CAPE calculation (2)'!Q694</f>
        <v>1.1504858212706464</v>
      </c>
      <c r="P496" s="77">
        <f>'q calc'!U495</f>
        <v>0.96043223162831826</v>
      </c>
    </row>
    <row r="497" spans="1:16" ht="14.4" x14ac:dyDescent="0.3">
      <c r="A497" s="5">
        <f>A493+1</f>
        <v>2022</v>
      </c>
      <c r="B497" s="6" t="s">
        <v>508</v>
      </c>
      <c r="D497">
        <f>'B 103'!AU313</f>
        <v>31425411</v>
      </c>
      <c r="F497">
        <f>'B 103'!AS313</f>
        <v>50931772</v>
      </c>
      <c r="G497">
        <f t="shared" si="30"/>
        <v>1.6207193598836305</v>
      </c>
      <c r="H497">
        <f>'B 103'!AV313/100</f>
        <v>1.962845989147479</v>
      </c>
      <c r="J497">
        <f t="shared" si="33"/>
        <v>1.962845989147479</v>
      </c>
      <c r="K497">
        <f t="shared" si="31"/>
        <v>0.67439545533790912</v>
      </c>
      <c r="L497">
        <f t="shared" si="32"/>
        <v>0.87160959529400484</v>
      </c>
      <c r="N497" s="77">
        <f>'CAPE calculation (2)'!Q695</f>
        <v>1.0440931639921875</v>
      </c>
      <c r="P497" s="77">
        <f>'q calc'!U496</f>
        <v>0.94586313939441924</v>
      </c>
    </row>
    <row r="498" spans="1:16" ht="14.4" x14ac:dyDescent="0.3">
      <c r="A498" s="5"/>
      <c r="B498" s="6" t="s">
        <v>507</v>
      </c>
      <c r="D498">
        <f>'B 103'!AU314</f>
        <v>29946762</v>
      </c>
      <c r="F498">
        <f>'B 103'!AS314</f>
        <v>42148696</v>
      </c>
      <c r="G498">
        <f t="shared" si="30"/>
        <v>1.4074542015594207</v>
      </c>
      <c r="H498">
        <f>'B 103'!AV314/100</f>
        <v>1.7078551125852999</v>
      </c>
      <c r="J498">
        <f t="shared" si="33"/>
        <v>1.7078551125852999</v>
      </c>
      <c r="K498">
        <f t="shared" si="31"/>
        <v>0.53523826307108946</v>
      </c>
      <c r="L498">
        <f t="shared" si="32"/>
        <v>0.73245240302718517</v>
      </c>
      <c r="N498" s="77">
        <f>'CAPE calculation (2)'!Q696</f>
        <v>0.88247393072894509</v>
      </c>
      <c r="P498" s="77">
        <f>'q calc'!U497</f>
        <v>0.81878813400493877</v>
      </c>
    </row>
    <row r="499" spans="1:16" ht="14.4" x14ac:dyDescent="0.3">
      <c r="A499" s="5"/>
      <c r="B499" s="6" t="s">
        <v>506</v>
      </c>
      <c r="D499">
        <f>'B 103'!AU315</f>
        <v>29419543</v>
      </c>
      <c r="F499">
        <f>'B 103'!AS315</f>
        <v>40214474</v>
      </c>
      <c r="G499">
        <f t="shared" si="30"/>
        <v>1.3669306147957498</v>
      </c>
      <c r="H499">
        <f>'B 103'!AV315/100</f>
        <v>1.6567558103557301</v>
      </c>
      <c r="J499">
        <f t="shared" si="33"/>
        <v>1.6567558103557301</v>
      </c>
      <c r="K499">
        <f t="shared" si="31"/>
        <v>0.5048613590606168</v>
      </c>
      <c r="L499">
        <f t="shared" si="32"/>
        <v>0.70207549901671251</v>
      </c>
      <c r="N499" s="77">
        <f>'CAPE calculation (2)'!Q697</f>
        <v>0.85623113231204817</v>
      </c>
      <c r="P499" s="77">
        <f>'q calc'!U498</f>
        <v>0.79471768718769531</v>
      </c>
    </row>
    <row r="500" spans="1:16" ht="14.4" x14ac:dyDescent="0.3">
      <c r="A500" s="5"/>
      <c r="B500" s="6" t="s">
        <v>509</v>
      </c>
      <c r="D500">
        <f>'B 103'!AU316</f>
        <v>30523586</v>
      </c>
      <c r="F500">
        <f>'B 103'!AS316</f>
        <v>41700600</v>
      </c>
      <c r="G500">
        <f t="shared" si="30"/>
        <v>1.3661763070695561</v>
      </c>
      <c r="H500">
        <f>'B 103'!AV316/100</f>
        <v>1.665716690216714</v>
      </c>
      <c r="J500">
        <f t="shared" si="33"/>
        <v>1.665716690216714</v>
      </c>
      <c r="K500">
        <f t="shared" si="31"/>
        <v>0.5102554753923203</v>
      </c>
      <c r="L500">
        <f t="shared" si="32"/>
        <v>0.70746961534841601</v>
      </c>
      <c r="N500" s="77">
        <f>'CAPE calculation (2)'!Q698</f>
        <v>0.86058439737616821</v>
      </c>
      <c r="P500" s="77">
        <f>'q calc'!U499</f>
        <v>0.79793725817065075</v>
      </c>
    </row>
    <row r="501" spans="1:16" ht="14.4" x14ac:dyDescent="0.3">
      <c r="A501" s="5">
        <v>2023</v>
      </c>
      <c r="B501" s="6" t="s">
        <v>508</v>
      </c>
      <c r="D501">
        <f>'B 103'!AU317</f>
        <v>31321681</v>
      </c>
      <c r="F501">
        <f>'B 103'!AS317</f>
        <v>45279437</v>
      </c>
      <c r="G501">
        <f t="shared" si="30"/>
        <v>1.4456260186035355</v>
      </c>
      <c r="H501">
        <f>'B 103'!AV317/100</f>
        <v>1.7593782023931732</v>
      </c>
      <c r="J501">
        <f t="shared" si="33"/>
        <v>1.7593782023931732</v>
      </c>
      <c r="K501">
        <f t="shared" si="31"/>
        <v>0.56496045253221083</v>
      </c>
      <c r="L501">
        <f t="shared" si="32"/>
        <v>0.76217459248830655</v>
      </c>
      <c r="N501" s="77">
        <f>'CAPE calculation (2)'!Q699</f>
        <v>0.84673974124439555</v>
      </c>
      <c r="P501" s="77">
        <f>'q calc'!U500</f>
        <v>0.85165893533335058</v>
      </c>
    </row>
    <row r="502" spans="1:16" x14ac:dyDescent="0.25">
      <c r="A502" s="5"/>
      <c r="B502" s="5" t="s">
        <v>507</v>
      </c>
      <c r="D502">
        <f>'B 103'!AU318</f>
        <v>32279660</v>
      </c>
      <c r="F502">
        <f>'B 103'!AS318</f>
        <v>48767054</v>
      </c>
      <c r="G502">
        <f t="shared" si="30"/>
        <v>1.5107672757395834</v>
      </c>
      <c r="H502">
        <f>'B 103'!AV318/100</f>
        <v>1.8399375074126709</v>
      </c>
      <c r="J502">
        <f t="shared" si="33"/>
        <v>1.8399375074126709</v>
      </c>
      <c r="K502">
        <f t="shared" si="31"/>
        <v>0.6097316076814473</v>
      </c>
      <c r="L502">
        <f t="shared" si="32"/>
        <v>0.80694574763754301</v>
      </c>
      <c r="N502" s="77">
        <f>'CAPE calculation (2)'!Q700</f>
        <v>0.91601963183103097</v>
      </c>
      <c r="P502" s="77">
        <f>'q calc'!U501</f>
        <v>0.89498140847525387</v>
      </c>
    </row>
    <row r="503" spans="1:16" x14ac:dyDescent="0.25">
      <c r="A503" s="5"/>
      <c r="B503" s="5" t="s">
        <v>506</v>
      </c>
      <c r="D503">
        <f>'B 103'!AU319</f>
        <v>31686767</v>
      </c>
      <c r="F503">
        <f>'B 103'!AS319</f>
        <v>46762520</v>
      </c>
      <c r="G503">
        <f t="shared" si="30"/>
        <v>1.4757744139690869</v>
      </c>
      <c r="H503">
        <f>'B 103'!AV319/100</f>
        <v>1.7983176330803239</v>
      </c>
      <c r="J503">
        <f t="shared" si="33"/>
        <v>1.7983176330803239</v>
      </c>
      <c r="K503">
        <f t="shared" si="31"/>
        <v>0.5868515795573479</v>
      </c>
      <c r="L503">
        <f t="shared" si="32"/>
        <v>0.78406571951344362</v>
      </c>
      <c r="N503" s="77">
        <f>'CAPE calculation (2)'!Q701</f>
        <v>0.91185170778466551</v>
      </c>
      <c r="P503" s="77">
        <f>'q calc'!U502</f>
        <v>0.87852693924273129</v>
      </c>
    </row>
    <row r="504" spans="1:16" x14ac:dyDescent="0.25">
      <c r="A504" s="5"/>
      <c r="B504" s="5" t="s">
        <v>509</v>
      </c>
      <c r="D504">
        <f>'B 103'!AU320</f>
        <v>31779414</v>
      </c>
      <c r="F504">
        <f>'B 103'!AS320</f>
        <v>51240911</v>
      </c>
      <c r="G504">
        <f t="shared" si="30"/>
        <v>1.6123931989431901</v>
      </c>
      <c r="H504">
        <f>'B 103'!AV320/100</f>
        <v>1.9689109099127091</v>
      </c>
      <c r="J504">
        <f t="shared" si="33"/>
        <v>1.9689109099127091</v>
      </c>
      <c r="K504">
        <f t="shared" si="31"/>
        <v>0.67748055227108051</v>
      </c>
      <c r="L504">
        <f t="shared" si="32"/>
        <v>0.87469469222717622</v>
      </c>
      <c r="N504" s="77">
        <f>'CAPE calculation (2)'!Q702</f>
        <v>0.96621236859130422</v>
      </c>
      <c r="P504" s="77">
        <f>'q calc'!U503</f>
        <v>0.97239672935361354</v>
      </c>
    </row>
    <row r="505" spans="1:16" ht="14.4" x14ac:dyDescent="0.3">
      <c r="A505" s="5">
        <v>2024</v>
      </c>
      <c r="B505" s="6" t="s">
        <v>508</v>
      </c>
      <c r="D505">
        <f>'B 103'!AU321</f>
        <v>32221068</v>
      </c>
      <c r="F505">
        <f>'B 103'!AS321</f>
        <v>55887160</v>
      </c>
      <c r="G505">
        <f t="shared" si="30"/>
        <v>1.734491234120483</v>
      </c>
      <c r="H505">
        <f>'B 103'!AV321/100</f>
        <v>2.1194229214485527</v>
      </c>
      <c r="J505">
        <f t="shared" si="33"/>
        <v>2.1194229214485527</v>
      </c>
      <c r="K505">
        <f t="shared" si="31"/>
        <v>0.75114384476501794</v>
      </c>
      <c r="L505">
        <f t="shared" si="32"/>
        <v>0.94835798472111366</v>
      </c>
      <c r="N505" s="77">
        <f>'CAPE calculation (2)'!Q703</f>
        <v>1.0375388074116496</v>
      </c>
      <c r="P505" s="77">
        <f>'q calc'!U504</f>
        <v>1.0474321757454168</v>
      </c>
    </row>
    <row r="506" spans="1:16" x14ac:dyDescent="0.25">
      <c r="A506" s="5"/>
      <c r="B506" s="5" t="s">
        <v>507</v>
      </c>
      <c r="D506">
        <f>'B 103'!AU322</f>
        <v>32371965</v>
      </c>
      <c r="F506">
        <f>'B 103'!AS322</f>
        <v>57324962</v>
      </c>
      <c r="G506">
        <f t="shared" si="30"/>
        <v>1.7708212028525299</v>
      </c>
      <c r="H506">
        <f>'B 103'!AV322/100</f>
        <v>2.1689138424830667</v>
      </c>
      <c r="J506">
        <f t="shared" si="33"/>
        <v>2.1689138424830667</v>
      </c>
      <c r="K506">
        <f t="shared" si="31"/>
        <v>0.7742265088257595</v>
      </c>
      <c r="L506">
        <f t="shared" si="32"/>
        <v>0.97144064878185521</v>
      </c>
      <c r="N506" s="77">
        <f>'CAPE calculation (2)'!Q704</f>
        <v>1.0690587222939834</v>
      </c>
      <c r="P506" s="77">
        <f>'q calc'!U505</f>
        <v>1.073917333767052</v>
      </c>
    </row>
    <row r="507" spans="1:16" x14ac:dyDescent="0.25">
      <c r="A507" s="5"/>
      <c r="B507" s="5" t="s">
        <v>506</v>
      </c>
      <c r="D507">
        <f>'B 103'!AU323</f>
        <v>33242299</v>
      </c>
      <c r="F507">
        <f>'B 103'!AS323</f>
        <v>60927791</v>
      </c>
      <c r="G507">
        <f t="shared" si="30"/>
        <v>1.8328392690288959</v>
      </c>
      <c r="H507">
        <f>'B 103'!AV323/100</f>
        <v>2.2411877478627971</v>
      </c>
      <c r="J507">
        <f t="shared" si="33"/>
        <v>2.2411877478627971</v>
      </c>
      <c r="K507">
        <f t="shared" si="31"/>
        <v>0.80700596991857076</v>
      </c>
      <c r="L507">
        <f t="shared" si="32"/>
        <v>1.0042201098746664</v>
      </c>
      <c r="N507" s="77">
        <f>'CAPE calculation (2)'!Q705</f>
        <v>1.094222804118139</v>
      </c>
      <c r="P507" s="77">
        <f>'q calc'!U506</f>
        <v>1.1055557896459194</v>
      </c>
    </row>
    <row r="508" spans="1:16" x14ac:dyDescent="0.25">
      <c r="B508" s="5" t="s">
        <v>509</v>
      </c>
      <c r="D508">
        <f>'B 103'!AU324</f>
        <v>33044292</v>
      </c>
      <c r="F508">
        <f>'B 103'!AS324</f>
        <v>62312833</v>
      </c>
      <c r="G508">
        <f>F508/D508</f>
        <v>1.8857366652007554</v>
      </c>
      <c r="H508">
        <f>'B 103'!AV324/100</f>
        <v>2.3085824299237681</v>
      </c>
      <c r="J508">
        <f t="shared" si="33"/>
        <v>2.3085824299237681</v>
      </c>
      <c r="K508">
        <f t="shared" ref="K508" si="34">LN(J508)</f>
        <v>0.83663366946355711</v>
      </c>
      <c r="L508">
        <f t="shared" si="32"/>
        <v>1.0338478094196528</v>
      </c>
      <c r="N508" s="77">
        <f>'CAPE calculation (2)'!Q706</f>
        <v>1.151920887277313</v>
      </c>
      <c r="P508" s="77">
        <f>'q calc'!U507</f>
        <v>1.1408392117876127</v>
      </c>
    </row>
    <row r="509" spans="1:16" x14ac:dyDescent="0.25">
      <c r="N509" s="77"/>
    </row>
    <row r="510" spans="1:16" x14ac:dyDescent="0.25">
      <c r="J510" s="10" t="s">
        <v>533</v>
      </c>
      <c r="K510" s="10">
        <f>AVERAGE(K9:K508)</f>
        <v>-0.19721413995609569</v>
      </c>
      <c r="L510" s="10"/>
      <c r="M510" s="10"/>
      <c r="N510" s="10"/>
      <c r="O510" s="10"/>
      <c r="P510" s="10"/>
    </row>
    <row r="511" spans="1:16" x14ac:dyDescent="0.25">
      <c r="N511" s="77"/>
    </row>
    <row r="512" spans="1:16" x14ac:dyDescent="0.25">
      <c r="K512">
        <f>K508-K510</f>
        <v>1.0338478094196528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D5F5A-0C78-4AB1-BA60-8122381AB850}">
  <dimension ref="D7:J10"/>
  <sheetViews>
    <sheetView workbookViewId="0">
      <selection activeCell="E8" sqref="E8:H9"/>
    </sheetView>
  </sheetViews>
  <sheetFormatPr defaultRowHeight="13.2" x14ac:dyDescent="0.25"/>
  <cols>
    <col min="5" max="5" width="12.6640625" customWidth="1"/>
    <col min="6" max="6" width="8.6640625" customWidth="1"/>
  </cols>
  <sheetData>
    <row r="7" spans="4:10" ht="13.8" thickBot="1" x14ac:dyDescent="0.3">
      <c r="E7" s="10" t="s">
        <v>585</v>
      </c>
      <c r="F7" s="85" t="s">
        <v>514</v>
      </c>
      <c r="G7" s="10" t="s">
        <v>597</v>
      </c>
      <c r="H7" s="10" t="s">
        <v>562</v>
      </c>
    </row>
    <row r="8" spans="4:10" ht="18" thickTop="1" thickBot="1" x14ac:dyDescent="0.3">
      <c r="D8" s="10" t="s">
        <v>583</v>
      </c>
      <c r="E8" s="79">
        <v>6010.91</v>
      </c>
      <c r="F8" s="80">
        <v>2.81</v>
      </c>
      <c r="G8">
        <v>3.13</v>
      </c>
      <c r="H8" s="81">
        <v>3.16</v>
      </c>
    </row>
    <row r="9" spans="4:10" ht="17.399999999999999" thickBot="1" x14ac:dyDescent="0.3">
      <c r="D9" s="10" t="s">
        <v>584</v>
      </c>
      <c r="E9" s="82">
        <v>5611.85</v>
      </c>
      <c r="F9" s="83">
        <v>2.62</v>
      </c>
      <c r="G9">
        <v>2.92</v>
      </c>
      <c r="H9" s="84">
        <v>2.95</v>
      </c>
      <c r="J9">
        <f>F8*E9/E8</f>
        <v>2.6234461171436605</v>
      </c>
    </row>
    <row r="10" spans="4:10" ht="13.8" thickTop="1" x14ac:dyDescent="0.25">
      <c r="J10">
        <f>H8*E9/E8</f>
        <v>2.950209868389313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D2A1D-8944-4F4F-AD59-4A6A5482725C}">
  <dimension ref="A1:Z2485"/>
  <sheetViews>
    <sheetView showGridLines="0" zoomScale="97" zoomScaleNormal="100" workbookViewId="0">
      <pane xSplit="1" ySplit="8" topLeftCell="B1836" activePane="bottomRight" state="frozen"/>
      <selection pane="topRight" activeCell="B1" sqref="B1"/>
      <selection pane="bottomLeft" activeCell="A9" sqref="A9"/>
      <selection pane="bottomRight" activeCell="B1856" sqref="B1856"/>
    </sheetView>
  </sheetViews>
  <sheetFormatPr defaultColWidth="11.6640625" defaultRowHeight="13.2" x14ac:dyDescent="0.25"/>
  <cols>
    <col min="1" max="1" width="11.6640625" style="23"/>
    <col min="2" max="2" width="11.88671875" style="30" bestFit="1" customWidth="1"/>
    <col min="3" max="3" width="11.88671875" style="66" bestFit="1" customWidth="1"/>
    <col min="4" max="5" width="11.88671875" style="30" bestFit="1" customWidth="1"/>
    <col min="6" max="6" width="11.88671875" style="66" bestFit="1" customWidth="1"/>
    <col min="7" max="7" width="11.88671875" style="27" bestFit="1" customWidth="1"/>
    <col min="8" max="9" width="11.88671875" style="66" bestFit="1" customWidth="1"/>
    <col min="10" max="10" width="15.109375" style="68" customWidth="1"/>
    <col min="11" max="11" width="11.88671875" style="66" bestFit="1" customWidth="1"/>
    <col min="12" max="12" width="12.33203125" style="68" bestFit="1" customWidth="1"/>
    <col min="13" max="13" width="11.88671875" style="67" bestFit="1" customWidth="1"/>
    <col min="14" max="14" width="2.44140625" style="67" customWidth="1"/>
    <col min="15" max="16" width="14.6640625" style="60" customWidth="1"/>
    <col min="17" max="17" width="12" style="19" bestFit="1" customWidth="1"/>
    <col min="18" max="19" width="11.88671875" style="15" customWidth="1"/>
    <col min="20" max="21" width="16.33203125" style="20" customWidth="1"/>
    <col min="22" max="22" width="16.33203125" style="21" customWidth="1"/>
    <col min="23" max="23" width="11.6640625" style="21"/>
    <col min="24" max="24" width="14.5546875" style="22" bestFit="1" customWidth="1"/>
    <col min="25" max="257" width="11.6640625" style="23"/>
    <col min="258" max="265" width="11.88671875" style="23" bestFit="1" customWidth="1"/>
    <col min="266" max="266" width="15.109375" style="23" customWidth="1"/>
    <col min="267" max="267" width="11.88671875" style="23" bestFit="1" customWidth="1"/>
    <col min="268" max="268" width="12.33203125" style="23" bestFit="1" customWidth="1"/>
    <col min="269" max="269" width="11.88671875" style="23" bestFit="1" customWidth="1"/>
    <col min="270" max="270" width="2.44140625" style="23" customWidth="1"/>
    <col min="271" max="272" width="14.6640625" style="23" customWidth="1"/>
    <col min="273" max="273" width="12" style="23" bestFit="1" customWidth="1"/>
    <col min="274" max="275" width="11.88671875" style="23" customWidth="1"/>
    <col min="276" max="278" width="16.33203125" style="23" customWidth="1"/>
    <col min="279" max="279" width="11.6640625" style="23"/>
    <col min="280" max="280" width="14.5546875" style="23" bestFit="1" customWidth="1"/>
    <col min="281" max="513" width="11.6640625" style="23"/>
    <col min="514" max="521" width="11.88671875" style="23" bestFit="1" customWidth="1"/>
    <col min="522" max="522" width="15.109375" style="23" customWidth="1"/>
    <col min="523" max="523" width="11.88671875" style="23" bestFit="1" customWidth="1"/>
    <col min="524" max="524" width="12.33203125" style="23" bestFit="1" customWidth="1"/>
    <col min="525" max="525" width="11.88671875" style="23" bestFit="1" customWidth="1"/>
    <col min="526" max="526" width="2.44140625" style="23" customWidth="1"/>
    <col min="527" max="528" width="14.6640625" style="23" customWidth="1"/>
    <col min="529" max="529" width="12" style="23" bestFit="1" customWidth="1"/>
    <col min="530" max="531" width="11.88671875" style="23" customWidth="1"/>
    <col min="532" max="534" width="16.33203125" style="23" customWidth="1"/>
    <col min="535" max="535" width="11.6640625" style="23"/>
    <col min="536" max="536" width="14.5546875" style="23" bestFit="1" customWidth="1"/>
    <col min="537" max="769" width="11.6640625" style="23"/>
    <col min="770" max="777" width="11.88671875" style="23" bestFit="1" customWidth="1"/>
    <col min="778" max="778" width="15.109375" style="23" customWidth="1"/>
    <col min="779" max="779" width="11.88671875" style="23" bestFit="1" customWidth="1"/>
    <col min="780" max="780" width="12.33203125" style="23" bestFit="1" customWidth="1"/>
    <col min="781" max="781" width="11.88671875" style="23" bestFit="1" customWidth="1"/>
    <col min="782" max="782" width="2.44140625" style="23" customWidth="1"/>
    <col min="783" max="784" width="14.6640625" style="23" customWidth="1"/>
    <col min="785" max="785" width="12" style="23" bestFit="1" customWidth="1"/>
    <col min="786" max="787" width="11.88671875" style="23" customWidth="1"/>
    <col min="788" max="790" width="16.33203125" style="23" customWidth="1"/>
    <col min="791" max="791" width="11.6640625" style="23"/>
    <col min="792" max="792" width="14.5546875" style="23" bestFit="1" customWidth="1"/>
    <col min="793" max="1025" width="11.6640625" style="23"/>
    <col min="1026" max="1033" width="11.88671875" style="23" bestFit="1" customWidth="1"/>
    <col min="1034" max="1034" width="15.109375" style="23" customWidth="1"/>
    <col min="1035" max="1035" width="11.88671875" style="23" bestFit="1" customWidth="1"/>
    <col min="1036" max="1036" width="12.33203125" style="23" bestFit="1" customWidth="1"/>
    <col min="1037" max="1037" width="11.88671875" style="23" bestFit="1" customWidth="1"/>
    <col min="1038" max="1038" width="2.44140625" style="23" customWidth="1"/>
    <col min="1039" max="1040" width="14.6640625" style="23" customWidth="1"/>
    <col min="1041" max="1041" width="12" style="23" bestFit="1" customWidth="1"/>
    <col min="1042" max="1043" width="11.88671875" style="23" customWidth="1"/>
    <col min="1044" max="1046" width="16.33203125" style="23" customWidth="1"/>
    <col min="1047" max="1047" width="11.6640625" style="23"/>
    <col min="1048" max="1048" width="14.5546875" style="23" bestFit="1" customWidth="1"/>
    <col min="1049" max="1281" width="11.6640625" style="23"/>
    <col min="1282" max="1289" width="11.88671875" style="23" bestFit="1" customWidth="1"/>
    <col min="1290" max="1290" width="15.109375" style="23" customWidth="1"/>
    <col min="1291" max="1291" width="11.88671875" style="23" bestFit="1" customWidth="1"/>
    <col min="1292" max="1292" width="12.33203125" style="23" bestFit="1" customWidth="1"/>
    <col min="1293" max="1293" width="11.88671875" style="23" bestFit="1" customWidth="1"/>
    <col min="1294" max="1294" width="2.44140625" style="23" customWidth="1"/>
    <col min="1295" max="1296" width="14.6640625" style="23" customWidth="1"/>
    <col min="1297" max="1297" width="12" style="23" bestFit="1" customWidth="1"/>
    <col min="1298" max="1299" width="11.88671875" style="23" customWidth="1"/>
    <col min="1300" max="1302" width="16.33203125" style="23" customWidth="1"/>
    <col min="1303" max="1303" width="11.6640625" style="23"/>
    <col min="1304" max="1304" width="14.5546875" style="23" bestFit="1" customWidth="1"/>
    <col min="1305" max="1537" width="11.6640625" style="23"/>
    <col min="1538" max="1545" width="11.88671875" style="23" bestFit="1" customWidth="1"/>
    <col min="1546" max="1546" width="15.109375" style="23" customWidth="1"/>
    <col min="1547" max="1547" width="11.88671875" style="23" bestFit="1" customWidth="1"/>
    <col min="1548" max="1548" width="12.33203125" style="23" bestFit="1" customWidth="1"/>
    <col min="1549" max="1549" width="11.88671875" style="23" bestFit="1" customWidth="1"/>
    <col min="1550" max="1550" width="2.44140625" style="23" customWidth="1"/>
    <col min="1551" max="1552" width="14.6640625" style="23" customWidth="1"/>
    <col min="1553" max="1553" width="12" style="23" bestFit="1" customWidth="1"/>
    <col min="1554" max="1555" width="11.88671875" style="23" customWidth="1"/>
    <col min="1556" max="1558" width="16.33203125" style="23" customWidth="1"/>
    <col min="1559" max="1559" width="11.6640625" style="23"/>
    <col min="1560" max="1560" width="14.5546875" style="23" bestFit="1" customWidth="1"/>
    <col min="1561" max="1793" width="11.6640625" style="23"/>
    <col min="1794" max="1801" width="11.88671875" style="23" bestFit="1" customWidth="1"/>
    <col min="1802" max="1802" width="15.109375" style="23" customWidth="1"/>
    <col min="1803" max="1803" width="11.88671875" style="23" bestFit="1" customWidth="1"/>
    <col min="1804" max="1804" width="12.33203125" style="23" bestFit="1" customWidth="1"/>
    <col min="1805" max="1805" width="11.88671875" style="23" bestFit="1" customWidth="1"/>
    <col min="1806" max="1806" width="2.44140625" style="23" customWidth="1"/>
    <col min="1807" max="1808" width="14.6640625" style="23" customWidth="1"/>
    <col min="1809" max="1809" width="12" style="23" bestFit="1" customWidth="1"/>
    <col min="1810" max="1811" width="11.88671875" style="23" customWidth="1"/>
    <col min="1812" max="1814" width="16.33203125" style="23" customWidth="1"/>
    <col min="1815" max="1815" width="11.6640625" style="23"/>
    <col min="1816" max="1816" width="14.5546875" style="23" bestFit="1" customWidth="1"/>
    <col min="1817" max="2049" width="11.6640625" style="23"/>
    <col min="2050" max="2057" width="11.88671875" style="23" bestFit="1" customWidth="1"/>
    <col min="2058" max="2058" width="15.109375" style="23" customWidth="1"/>
    <col min="2059" max="2059" width="11.88671875" style="23" bestFit="1" customWidth="1"/>
    <col min="2060" max="2060" width="12.33203125" style="23" bestFit="1" customWidth="1"/>
    <col min="2061" max="2061" width="11.88671875" style="23" bestFit="1" customWidth="1"/>
    <col min="2062" max="2062" width="2.44140625" style="23" customWidth="1"/>
    <col min="2063" max="2064" width="14.6640625" style="23" customWidth="1"/>
    <col min="2065" max="2065" width="12" style="23" bestFit="1" customWidth="1"/>
    <col min="2066" max="2067" width="11.88671875" style="23" customWidth="1"/>
    <col min="2068" max="2070" width="16.33203125" style="23" customWidth="1"/>
    <col min="2071" max="2071" width="11.6640625" style="23"/>
    <col min="2072" max="2072" width="14.5546875" style="23" bestFit="1" customWidth="1"/>
    <col min="2073" max="2305" width="11.6640625" style="23"/>
    <col min="2306" max="2313" width="11.88671875" style="23" bestFit="1" customWidth="1"/>
    <col min="2314" max="2314" width="15.109375" style="23" customWidth="1"/>
    <col min="2315" max="2315" width="11.88671875" style="23" bestFit="1" customWidth="1"/>
    <col min="2316" max="2316" width="12.33203125" style="23" bestFit="1" customWidth="1"/>
    <col min="2317" max="2317" width="11.88671875" style="23" bestFit="1" customWidth="1"/>
    <col min="2318" max="2318" width="2.44140625" style="23" customWidth="1"/>
    <col min="2319" max="2320" width="14.6640625" style="23" customWidth="1"/>
    <col min="2321" max="2321" width="12" style="23" bestFit="1" customWidth="1"/>
    <col min="2322" max="2323" width="11.88671875" style="23" customWidth="1"/>
    <col min="2324" max="2326" width="16.33203125" style="23" customWidth="1"/>
    <col min="2327" max="2327" width="11.6640625" style="23"/>
    <col min="2328" max="2328" width="14.5546875" style="23" bestFit="1" customWidth="1"/>
    <col min="2329" max="2561" width="11.6640625" style="23"/>
    <col min="2562" max="2569" width="11.88671875" style="23" bestFit="1" customWidth="1"/>
    <col min="2570" max="2570" width="15.109375" style="23" customWidth="1"/>
    <col min="2571" max="2571" width="11.88671875" style="23" bestFit="1" customWidth="1"/>
    <col min="2572" max="2572" width="12.33203125" style="23" bestFit="1" customWidth="1"/>
    <col min="2573" max="2573" width="11.88671875" style="23" bestFit="1" customWidth="1"/>
    <col min="2574" max="2574" width="2.44140625" style="23" customWidth="1"/>
    <col min="2575" max="2576" width="14.6640625" style="23" customWidth="1"/>
    <col min="2577" max="2577" width="12" style="23" bestFit="1" customWidth="1"/>
    <col min="2578" max="2579" width="11.88671875" style="23" customWidth="1"/>
    <col min="2580" max="2582" width="16.33203125" style="23" customWidth="1"/>
    <col min="2583" max="2583" width="11.6640625" style="23"/>
    <col min="2584" max="2584" width="14.5546875" style="23" bestFit="1" customWidth="1"/>
    <col min="2585" max="2817" width="11.6640625" style="23"/>
    <col min="2818" max="2825" width="11.88671875" style="23" bestFit="1" customWidth="1"/>
    <col min="2826" max="2826" width="15.109375" style="23" customWidth="1"/>
    <col min="2827" max="2827" width="11.88671875" style="23" bestFit="1" customWidth="1"/>
    <col min="2828" max="2828" width="12.33203125" style="23" bestFit="1" customWidth="1"/>
    <col min="2829" max="2829" width="11.88671875" style="23" bestFit="1" customWidth="1"/>
    <col min="2830" max="2830" width="2.44140625" style="23" customWidth="1"/>
    <col min="2831" max="2832" width="14.6640625" style="23" customWidth="1"/>
    <col min="2833" max="2833" width="12" style="23" bestFit="1" customWidth="1"/>
    <col min="2834" max="2835" width="11.88671875" style="23" customWidth="1"/>
    <col min="2836" max="2838" width="16.33203125" style="23" customWidth="1"/>
    <col min="2839" max="2839" width="11.6640625" style="23"/>
    <col min="2840" max="2840" width="14.5546875" style="23" bestFit="1" customWidth="1"/>
    <col min="2841" max="3073" width="11.6640625" style="23"/>
    <col min="3074" max="3081" width="11.88671875" style="23" bestFit="1" customWidth="1"/>
    <col min="3082" max="3082" width="15.109375" style="23" customWidth="1"/>
    <col min="3083" max="3083" width="11.88671875" style="23" bestFit="1" customWidth="1"/>
    <col min="3084" max="3084" width="12.33203125" style="23" bestFit="1" customWidth="1"/>
    <col min="3085" max="3085" width="11.88671875" style="23" bestFit="1" customWidth="1"/>
    <col min="3086" max="3086" width="2.44140625" style="23" customWidth="1"/>
    <col min="3087" max="3088" width="14.6640625" style="23" customWidth="1"/>
    <col min="3089" max="3089" width="12" style="23" bestFit="1" customWidth="1"/>
    <col min="3090" max="3091" width="11.88671875" style="23" customWidth="1"/>
    <col min="3092" max="3094" width="16.33203125" style="23" customWidth="1"/>
    <col min="3095" max="3095" width="11.6640625" style="23"/>
    <col min="3096" max="3096" width="14.5546875" style="23" bestFit="1" customWidth="1"/>
    <col min="3097" max="3329" width="11.6640625" style="23"/>
    <col min="3330" max="3337" width="11.88671875" style="23" bestFit="1" customWidth="1"/>
    <col min="3338" max="3338" width="15.109375" style="23" customWidth="1"/>
    <col min="3339" max="3339" width="11.88671875" style="23" bestFit="1" customWidth="1"/>
    <col min="3340" max="3340" width="12.33203125" style="23" bestFit="1" customWidth="1"/>
    <col min="3341" max="3341" width="11.88671875" style="23" bestFit="1" customWidth="1"/>
    <col min="3342" max="3342" width="2.44140625" style="23" customWidth="1"/>
    <col min="3343" max="3344" width="14.6640625" style="23" customWidth="1"/>
    <col min="3345" max="3345" width="12" style="23" bestFit="1" customWidth="1"/>
    <col min="3346" max="3347" width="11.88671875" style="23" customWidth="1"/>
    <col min="3348" max="3350" width="16.33203125" style="23" customWidth="1"/>
    <col min="3351" max="3351" width="11.6640625" style="23"/>
    <col min="3352" max="3352" width="14.5546875" style="23" bestFit="1" customWidth="1"/>
    <col min="3353" max="3585" width="11.6640625" style="23"/>
    <col min="3586" max="3593" width="11.88671875" style="23" bestFit="1" customWidth="1"/>
    <col min="3594" max="3594" width="15.109375" style="23" customWidth="1"/>
    <col min="3595" max="3595" width="11.88671875" style="23" bestFit="1" customWidth="1"/>
    <col min="3596" max="3596" width="12.33203125" style="23" bestFit="1" customWidth="1"/>
    <col min="3597" max="3597" width="11.88671875" style="23" bestFit="1" customWidth="1"/>
    <col min="3598" max="3598" width="2.44140625" style="23" customWidth="1"/>
    <col min="3599" max="3600" width="14.6640625" style="23" customWidth="1"/>
    <col min="3601" max="3601" width="12" style="23" bestFit="1" customWidth="1"/>
    <col min="3602" max="3603" width="11.88671875" style="23" customWidth="1"/>
    <col min="3604" max="3606" width="16.33203125" style="23" customWidth="1"/>
    <col min="3607" max="3607" width="11.6640625" style="23"/>
    <col min="3608" max="3608" width="14.5546875" style="23" bestFit="1" customWidth="1"/>
    <col min="3609" max="3841" width="11.6640625" style="23"/>
    <col min="3842" max="3849" width="11.88671875" style="23" bestFit="1" customWidth="1"/>
    <col min="3850" max="3850" width="15.109375" style="23" customWidth="1"/>
    <col min="3851" max="3851" width="11.88671875" style="23" bestFit="1" customWidth="1"/>
    <col min="3852" max="3852" width="12.33203125" style="23" bestFit="1" customWidth="1"/>
    <col min="3853" max="3853" width="11.88671875" style="23" bestFit="1" customWidth="1"/>
    <col min="3854" max="3854" width="2.44140625" style="23" customWidth="1"/>
    <col min="3855" max="3856" width="14.6640625" style="23" customWidth="1"/>
    <col min="3857" max="3857" width="12" style="23" bestFit="1" customWidth="1"/>
    <col min="3858" max="3859" width="11.88671875" style="23" customWidth="1"/>
    <col min="3860" max="3862" width="16.33203125" style="23" customWidth="1"/>
    <col min="3863" max="3863" width="11.6640625" style="23"/>
    <col min="3864" max="3864" width="14.5546875" style="23" bestFit="1" customWidth="1"/>
    <col min="3865" max="4097" width="11.6640625" style="23"/>
    <col min="4098" max="4105" width="11.88671875" style="23" bestFit="1" customWidth="1"/>
    <col min="4106" max="4106" width="15.109375" style="23" customWidth="1"/>
    <col min="4107" max="4107" width="11.88671875" style="23" bestFit="1" customWidth="1"/>
    <col min="4108" max="4108" width="12.33203125" style="23" bestFit="1" customWidth="1"/>
    <col min="4109" max="4109" width="11.88671875" style="23" bestFit="1" customWidth="1"/>
    <col min="4110" max="4110" width="2.44140625" style="23" customWidth="1"/>
    <col min="4111" max="4112" width="14.6640625" style="23" customWidth="1"/>
    <col min="4113" max="4113" width="12" style="23" bestFit="1" customWidth="1"/>
    <col min="4114" max="4115" width="11.88671875" style="23" customWidth="1"/>
    <col min="4116" max="4118" width="16.33203125" style="23" customWidth="1"/>
    <col min="4119" max="4119" width="11.6640625" style="23"/>
    <col min="4120" max="4120" width="14.5546875" style="23" bestFit="1" customWidth="1"/>
    <col min="4121" max="4353" width="11.6640625" style="23"/>
    <col min="4354" max="4361" width="11.88671875" style="23" bestFit="1" customWidth="1"/>
    <col min="4362" max="4362" width="15.109375" style="23" customWidth="1"/>
    <col min="4363" max="4363" width="11.88671875" style="23" bestFit="1" customWidth="1"/>
    <col min="4364" max="4364" width="12.33203125" style="23" bestFit="1" customWidth="1"/>
    <col min="4365" max="4365" width="11.88671875" style="23" bestFit="1" customWidth="1"/>
    <col min="4366" max="4366" width="2.44140625" style="23" customWidth="1"/>
    <col min="4367" max="4368" width="14.6640625" style="23" customWidth="1"/>
    <col min="4369" max="4369" width="12" style="23" bestFit="1" customWidth="1"/>
    <col min="4370" max="4371" width="11.88671875" style="23" customWidth="1"/>
    <col min="4372" max="4374" width="16.33203125" style="23" customWidth="1"/>
    <col min="4375" max="4375" width="11.6640625" style="23"/>
    <col min="4376" max="4376" width="14.5546875" style="23" bestFit="1" customWidth="1"/>
    <col min="4377" max="4609" width="11.6640625" style="23"/>
    <col min="4610" max="4617" width="11.88671875" style="23" bestFit="1" customWidth="1"/>
    <col min="4618" max="4618" width="15.109375" style="23" customWidth="1"/>
    <col min="4619" max="4619" width="11.88671875" style="23" bestFit="1" customWidth="1"/>
    <col min="4620" max="4620" width="12.33203125" style="23" bestFit="1" customWidth="1"/>
    <col min="4621" max="4621" width="11.88671875" style="23" bestFit="1" customWidth="1"/>
    <col min="4622" max="4622" width="2.44140625" style="23" customWidth="1"/>
    <col min="4623" max="4624" width="14.6640625" style="23" customWidth="1"/>
    <col min="4625" max="4625" width="12" style="23" bestFit="1" customWidth="1"/>
    <col min="4626" max="4627" width="11.88671875" style="23" customWidth="1"/>
    <col min="4628" max="4630" width="16.33203125" style="23" customWidth="1"/>
    <col min="4631" max="4631" width="11.6640625" style="23"/>
    <col min="4632" max="4632" width="14.5546875" style="23" bestFit="1" customWidth="1"/>
    <col min="4633" max="4865" width="11.6640625" style="23"/>
    <col min="4866" max="4873" width="11.88671875" style="23" bestFit="1" customWidth="1"/>
    <col min="4874" max="4874" width="15.109375" style="23" customWidth="1"/>
    <col min="4875" max="4875" width="11.88671875" style="23" bestFit="1" customWidth="1"/>
    <col min="4876" max="4876" width="12.33203125" style="23" bestFit="1" customWidth="1"/>
    <col min="4877" max="4877" width="11.88671875" style="23" bestFit="1" customWidth="1"/>
    <col min="4878" max="4878" width="2.44140625" style="23" customWidth="1"/>
    <col min="4879" max="4880" width="14.6640625" style="23" customWidth="1"/>
    <col min="4881" max="4881" width="12" style="23" bestFit="1" customWidth="1"/>
    <col min="4882" max="4883" width="11.88671875" style="23" customWidth="1"/>
    <col min="4884" max="4886" width="16.33203125" style="23" customWidth="1"/>
    <col min="4887" max="4887" width="11.6640625" style="23"/>
    <col min="4888" max="4888" width="14.5546875" style="23" bestFit="1" customWidth="1"/>
    <col min="4889" max="5121" width="11.6640625" style="23"/>
    <col min="5122" max="5129" width="11.88671875" style="23" bestFit="1" customWidth="1"/>
    <col min="5130" max="5130" width="15.109375" style="23" customWidth="1"/>
    <col min="5131" max="5131" width="11.88671875" style="23" bestFit="1" customWidth="1"/>
    <col min="5132" max="5132" width="12.33203125" style="23" bestFit="1" customWidth="1"/>
    <col min="5133" max="5133" width="11.88671875" style="23" bestFit="1" customWidth="1"/>
    <col min="5134" max="5134" width="2.44140625" style="23" customWidth="1"/>
    <col min="5135" max="5136" width="14.6640625" style="23" customWidth="1"/>
    <col min="5137" max="5137" width="12" style="23" bestFit="1" customWidth="1"/>
    <col min="5138" max="5139" width="11.88671875" style="23" customWidth="1"/>
    <col min="5140" max="5142" width="16.33203125" style="23" customWidth="1"/>
    <col min="5143" max="5143" width="11.6640625" style="23"/>
    <col min="5144" max="5144" width="14.5546875" style="23" bestFit="1" customWidth="1"/>
    <col min="5145" max="5377" width="11.6640625" style="23"/>
    <col min="5378" max="5385" width="11.88671875" style="23" bestFit="1" customWidth="1"/>
    <col min="5386" max="5386" width="15.109375" style="23" customWidth="1"/>
    <col min="5387" max="5387" width="11.88671875" style="23" bestFit="1" customWidth="1"/>
    <col min="5388" max="5388" width="12.33203125" style="23" bestFit="1" customWidth="1"/>
    <col min="5389" max="5389" width="11.88671875" style="23" bestFit="1" customWidth="1"/>
    <col min="5390" max="5390" width="2.44140625" style="23" customWidth="1"/>
    <col min="5391" max="5392" width="14.6640625" style="23" customWidth="1"/>
    <col min="5393" max="5393" width="12" style="23" bestFit="1" customWidth="1"/>
    <col min="5394" max="5395" width="11.88671875" style="23" customWidth="1"/>
    <col min="5396" max="5398" width="16.33203125" style="23" customWidth="1"/>
    <col min="5399" max="5399" width="11.6640625" style="23"/>
    <col min="5400" max="5400" width="14.5546875" style="23" bestFit="1" customWidth="1"/>
    <col min="5401" max="5633" width="11.6640625" style="23"/>
    <col min="5634" max="5641" width="11.88671875" style="23" bestFit="1" customWidth="1"/>
    <col min="5642" max="5642" width="15.109375" style="23" customWidth="1"/>
    <col min="5643" max="5643" width="11.88671875" style="23" bestFit="1" customWidth="1"/>
    <col min="5644" max="5644" width="12.33203125" style="23" bestFit="1" customWidth="1"/>
    <col min="5645" max="5645" width="11.88671875" style="23" bestFit="1" customWidth="1"/>
    <col min="5646" max="5646" width="2.44140625" style="23" customWidth="1"/>
    <col min="5647" max="5648" width="14.6640625" style="23" customWidth="1"/>
    <col min="5649" max="5649" width="12" style="23" bestFit="1" customWidth="1"/>
    <col min="5650" max="5651" width="11.88671875" style="23" customWidth="1"/>
    <col min="5652" max="5654" width="16.33203125" style="23" customWidth="1"/>
    <col min="5655" max="5655" width="11.6640625" style="23"/>
    <col min="5656" max="5656" width="14.5546875" style="23" bestFit="1" customWidth="1"/>
    <col min="5657" max="5889" width="11.6640625" style="23"/>
    <col min="5890" max="5897" width="11.88671875" style="23" bestFit="1" customWidth="1"/>
    <col min="5898" max="5898" width="15.109375" style="23" customWidth="1"/>
    <col min="5899" max="5899" width="11.88671875" style="23" bestFit="1" customWidth="1"/>
    <col min="5900" max="5900" width="12.33203125" style="23" bestFit="1" customWidth="1"/>
    <col min="5901" max="5901" width="11.88671875" style="23" bestFit="1" customWidth="1"/>
    <col min="5902" max="5902" width="2.44140625" style="23" customWidth="1"/>
    <col min="5903" max="5904" width="14.6640625" style="23" customWidth="1"/>
    <col min="5905" max="5905" width="12" style="23" bestFit="1" customWidth="1"/>
    <col min="5906" max="5907" width="11.88671875" style="23" customWidth="1"/>
    <col min="5908" max="5910" width="16.33203125" style="23" customWidth="1"/>
    <col min="5911" max="5911" width="11.6640625" style="23"/>
    <col min="5912" max="5912" width="14.5546875" style="23" bestFit="1" customWidth="1"/>
    <col min="5913" max="6145" width="11.6640625" style="23"/>
    <col min="6146" max="6153" width="11.88671875" style="23" bestFit="1" customWidth="1"/>
    <col min="6154" max="6154" width="15.109375" style="23" customWidth="1"/>
    <col min="6155" max="6155" width="11.88671875" style="23" bestFit="1" customWidth="1"/>
    <col min="6156" max="6156" width="12.33203125" style="23" bestFit="1" customWidth="1"/>
    <col min="6157" max="6157" width="11.88671875" style="23" bestFit="1" customWidth="1"/>
    <col min="6158" max="6158" width="2.44140625" style="23" customWidth="1"/>
    <col min="6159" max="6160" width="14.6640625" style="23" customWidth="1"/>
    <col min="6161" max="6161" width="12" style="23" bestFit="1" customWidth="1"/>
    <col min="6162" max="6163" width="11.88671875" style="23" customWidth="1"/>
    <col min="6164" max="6166" width="16.33203125" style="23" customWidth="1"/>
    <col min="6167" max="6167" width="11.6640625" style="23"/>
    <col min="6168" max="6168" width="14.5546875" style="23" bestFit="1" customWidth="1"/>
    <col min="6169" max="6401" width="11.6640625" style="23"/>
    <col min="6402" max="6409" width="11.88671875" style="23" bestFit="1" customWidth="1"/>
    <col min="6410" max="6410" width="15.109375" style="23" customWidth="1"/>
    <col min="6411" max="6411" width="11.88671875" style="23" bestFit="1" customWidth="1"/>
    <col min="6412" max="6412" width="12.33203125" style="23" bestFit="1" customWidth="1"/>
    <col min="6413" max="6413" width="11.88671875" style="23" bestFit="1" customWidth="1"/>
    <col min="6414" max="6414" width="2.44140625" style="23" customWidth="1"/>
    <col min="6415" max="6416" width="14.6640625" style="23" customWidth="1"/>
    <col min="6417" max="6417" width="12" style="23" bestFit="1" customWidth="1"/>
    <col min="6418" max="6419" width="11.88671875" style="23" customWidth="1"/>
    <col min="6420" max="6422" width="16.33203125" style="23" customWidth="1"/>
    <col min="6423" max="6423" width="11.6640625" style="23"/>
    <col min="6424" max="6424" width="14.5546875" style="23" bestFit="1" customWidth="1"/>
    <col min="6425" max="6657" width="11.6640625" style="23"/>
    <col min="6658" max="6665" width="11.88671875" style="23" bestFit="1" customWidth="1"/>
    <col min="6666" max="6666" width="15.109375" style="23" customWidth="1"/>
    <col min="6667" max="6667" width="11.88671875" style="23" bestFit="1" customWidth="1"/>
    <col min="6668" max="6668" width="12.33203125" style="23" bestFit="1" customWidth="1"/>
    <col min="6669" max="6669" width="11.88671875" style="23" bestFit="1" customWidth="1"/>
    <col min="6670" max="6670" width="2.44140625" style="23" customWidth="1"/>
    <col min="6671" max="6672" width="14.6640625" style="23" customWidth="1"/>
    <col min="6673" max="6673" width="12" style="23" bestFit="1" customWidth="1"/>
    <col min="6674" max="6675" width="11.88671875" style="23" customWidth="1"/>
    <col min="6676" max="6678" width="16.33203125" style="23" customWidth="1"/>
    <col min="6679" max="6679" width="11.6640625" style="23"/>
    <col min="6680" max="6680" width="14.5546875" style="23" bestFit="1" customWidth="1"/>
    <col min="6681" max="6913" width="11.6640625" style="23"/>
    <col min="6914" max="6921" width="11.88671875" style="23" bestFit="1" customWidth="1"/>
    <col min="6922" max="6922" width="15.109375" style="23" customWidth="1"/>
    <col min="6923" max="6923" width="11.88671875" style="23" bestFit="1" customWidth="1"/>
    <col min="6924" max="6924" width="12.33203125" style="23" bestFit="1" customWidth="1"/>
    <col min="6925" max="6925" width="11.88671875" style="23" bestFit="1" customWidth="1"/>
    <col min="6926" max="6926" width="2.44140625" style="23" customWidth="1"/>
    <col min="6927" max="6928" width="14.6640625" style="23" customWidth="1"/>
    <col min="6929" max="6929" width="12" style="23" bestFit="1" customWidth="1"/>
    <col min="6930" max="6931" width="11.88671875" style="23" customWidth="1"/>
    <col min="6932" max="6934" width="16.33203125" style="23" customWidth="1"/>
    <col min="6935" max="6935" width="11.6640625" style="23"/>
    <col min="6936" max="6936" width="14.5546875" style="23" bestFit="1" customWidth="1"/>
    <col min="6937" max="7169" width="11.6640625" style="23"/>
    <col min="7170" max="7177" width="11.88671875" style="23" bestFit="1" customWidth="1"/>
    <col min="7178" max="7178" width="15.109375" style="23" customWidth="1"/>
    <col min="7179" max="7179" width="11.88671875" style="23" bestFit="1" customWidth="1"/>
    <col min="7180" max="7180" width="12.33203125" style="23" bestFit="1" customWidth="1"/>
    <col min="7181" max="7181" width="11.88671875" style="23" bestFit="1" customWidth="1"/>
    <col min="7182" max="7182" width="2.44140625" style="23" customWidth="1"/>
    <col min="7183" max="7184" width="14.6640625" style="23" customWidth="1"/>
    <col min="7185" max="7185" width="12" style="23" bestFit="1" customWidth="1"/>
    <col min="7186" max="7187" width="11.88671875" style="23" customWidth="1"/>
    <col min="7188" max="7190" width="16.33203125" style="23" customWidth="1"/>
    <col min="7191" max="7191" width="11.6640625" style="23"/>
    <col min="7192" max="7192" width="14.5546875" style="23" bestFit="1" customWidth="1"/>
    <col min="7193" max="7425" width="11.6640625" style="23"/>
    <col min="7426" max="7433" width="11.88671875" style="23" bestFit="1" customWidth="1"/>
    <col min="7434" max="7434" width="15.109375" style="23" customWidth="1"/>
    <col min="7435" max="7435" width="11.88671875" style="23" bestFit="1" customWidth="1"/>
    <col min="7436" max="7436" width="12.33203125" style="23" bestFit="1" customWidth="1"/>
    <col min="7437" max="7437" width="11.88671875" style="23" bestFit="1" customWidth="1"/>
    <col min="7438" max="7438" width="2.44140625" style="23" customWidth="1"/>
    <col min="7439" max="7440" width="14.6640625" style="23" customWidth="1"/>
    <col min="7441" max="7441" width="12" style="23" bestFit="1" customWidth="1"/>
    <col min="7442" max="7443" width="11.88671875" style="23" customWidth="1"/>
    <col min="7444" max="7446" width="16.33203125" style="23" customWidth="1"/>
    <col min="7447" max="7447" width="11.6640625" style="23"/>
    <col min="7448" max="7448" width="14.5546875" style="23" bestFit="1" customWidth="1"/>
    <col min="7449" max="7681" width="11.6640625" style="23"/>
    <col min="7682" max="7689" width="11.88671875" style="23" bestFit="1" customWidth="1"/>
    <col min="7690" max="7690" width="15.109375" style="23" customWidth="1"/>
    <col min="7691" max="7691" width="11.88671875" style="23" bestFit="1" customWidth="1"/>
    <col min="7692" max="7692" width="12.33203125" style="23" bestFit="1" customWidth="1"/>
    <col min="7693" max="7693" width="11.88671875" style="23" bestFit="1" customWidth="1"/>
    <col min="7694" max="7694" width="2.44140625" style="23" customWidth="1"/>
    <col min="7695" max="7696" width="14.6640625" style="23" customWidth="1"/>
    <col min="7697" max="7697" width="12" style="23" bestFit="1" customWidth="1"/>
    <col min="7698" max="7699" width="11.88671875" style="23" customWidth="1"/>
    <col min="7700" max="7702" width="16.33203125" style="23" customWidth="1"/>
    <col min="7703" max="7703" width="11.6640625" style="23"/>
    <col min="7704" max="7704" width="14.5546875" style="23" bestFit="1" customWidth="1"/>
    <col min="7705" max="7937" width="11.6640625" style="23"/>
    <col min="7938" max="7945" width="11.88671875" style="23" bestFit="1" customWidth="1"/>
    <col min="7946" max="7946" width="15.109375" style="23" customWidth="1"/>
    <col min="7947" max="7947" width="11.88671875" style="23" bestFit="1" customWidth="1"/>
    <col min="7948" max="7948" width="12.33203125" style="23" bestFit="1" customWidth="1"/>
    <col min="7949" max="7949" width="11.88671875" style="23" bestFit="1" customWidth="1"/>
    <col min="7950" max="7950" width="2.44140625" style="23" customWidth="1"/>
    <col min="7951" max="7952" width="14.6640625" style="23" customWidth="1"/>
    <col min="7953" max="7953" width="12" style="23" bestFit="1" customWidth="1"/>
    <col min="7954" max="7955" width="11.88671875" style="23" customWidth="1"/>
    <col min="7956" max="7958" width="16.33203125" style="23" customWidth="1"/>
    <col min="7959" max="7959" width="11.6640625" style="23"/>
    <col min="7960" max="7960" width="14.5546875" style="23" bestFit="1" customWidth="1"/>
    <col min="7961" max="8193" width="11.6640625" style="23"/>
    <col min="8194" max="8201" width="11.88671875" style="23" bestFit="1" customWidth="1"/>
    <col min="8202" max="8202" width="15.109375" style="23" customWidth="1"/>
    <col min="8203" max="8203" width="11.88671875" style="23" bestFit="1" customWidth="1"/>
    <col min="8204" max="8204" width="12.33203125" style="23" bestFit="1" customWidth="1"/>
    <col min="8205" max="8205" width="11.88671875" style="23" bestFit="1" customWidth="1"/>
    <col min="8206" max="8206" width="2.44140625" style="23" customWidth="1"/>
    <col min="8207" max="8208" width="14.6640625" style="23" customWidth="1"/>
    <col min="8209" max="8209" width="12" style="23" bestFit="1" customWidth="1"/>
    <col min="8210" max="8211" width="11.88671875" style="23" customWidth="1"/>
    <col min="8212" max="8214" width="16.33203125" style="23" customWidth="1"/>
    <col min="8215" max="8215" width="11.6640625" style="23"/>
    <col min="8216" max="8216" width="14.5546875" style="23" bestFit="1" customWidth="1"/>
    <col min="8217" max="8449" width="11.6640625" style="23"/>
    <col min="8450" max="8457" width="11.88671875" style="23" bestFit="1" customWidth="1"/>
    <col min="8458" max="8458" width="15.109375" style="23" customWidth="1"/>
    <col min="8459" max="8459" width="11.88671875" style="23" bestFit="1" customWidth="1"/>
    <col min="8460" max="8460" width="12.33203125" style="23" bestFit="1" customWidth="1"/>
    <col min="8461" max="8461" width="11.88671875" style="23" bestFit="1" customWidth="1"/>
    <col min="8462" max="8462" width="2.44140625" style="23" customWidth="1"/>
    <col min="8463" max="8464" width="14.6640625" style="23" customWidth="1"/>
    <col min="8465" max="8465" width="12" style="23" bestFit="1" customWidth="1"/>
    <col min="8466" max="8467" width="11.88671875" style="23" customWidth="1"/>
    <col min="8468" max="8470" width="16.33203125" style="23" customWidth="1"/>
    <col min="8471" max="8471" width="11.6640625" style="23"/>
    <col min="8472" max="8472" width="14.5546875" style="23" bestFit="1" customWidth="1"/>
    <col min="8473" max="8705" width="11.6640625" style="23"/>
    <col min="8706" max="8713" width="11.88671875" style="23" bestFit="1" customWidth="1"/>
    <col min="8714" max="8714" width="15.109375" style="23" customWidth="1"/>
    <col min="8715" max="8715" width="11.88671875" style="23" bestFit="1" customWidth="1"/>
    <col min="8716" max="8716" width="12.33203125" style="23" bestFit="1" customWidth="1"/>
    <col min="8717" max="8717" width="11.88671875" style="23" bestFit="1" customWidth="1"/>
    <col min="8718" max="8718" width="2.44140625" style="23" customWidth="1"/>
    <col min="8719" max="8720" width="14.6640625" style="23" customWidth="1"/>
    <col min="8721" max="8721" width="12" style="23" bestFit="1" customWidth="1"/>
    <col min="8722" max="8723" width="11.88671875" style="23" customWidth="1"/>
    <col min="8724" max="8726" width="16.33203125" style="23" customWidth="1"/>
    <col min="8727" max="8727" width="11.6640625" style="23"/>
    <col min="8728" max="8728" width="14.5546875" style="23" bestFit="1" customWidth="1"/>
    <col min="8729" max="8961" width="11.6640625" style="23"/>
    <col min="8962" max="8969" width="11.88671875" style="23" bestFit="1" customWidth="1"/>
    <col min="8970" max="8970" width="15.109375" style="23" customWidth="1"/>
    <col min="8971" max="8971" width="11.88671875" style="23" bestFit="1" customWidth="1"/>
    <col min="8972" max="8972" width="12.33203125" style="23" bestFit="1" customWidth="1"/>
    <col min="8973" max="8973" width="11.88671875" style="23" bestFit="1" customWidth="1"/>
    <col min="8974" max="8974" width="2.44140625" style="23" customWidth="1"/>
    <col min="8975" max="8976" width="14.6640625" style="23" customWidth="1"/>
    <col min="8977" max="8977" width="12" style="23" bestFit="1" customWidth="1"/>
    <col min="8978" max="8979" width="11.88671875" style="23" customWidth="1"/>
    <col min="8980" max="8982" width="16.33203125" style="23" customWidth="1"/>
    <col min="8983" max="8983" width="11.6640625" style="23"/>
    <col min="8984" max="8984" width="14.5546875" style="23" bestFit="1" customWidth="1"/>
    <col min="8985" max="9217" width="11.6640625" style="23"/>
    <col min="9218" max="9225" width="11.88671875" style="23" bestFit="1" customWidth="1"/>
    <col min="9226" max="9226" width="15.109375" style="23" customWidth="1"/>
    <col min="9227" max="9227" width="11.88671875" style="23" bestFit="1" customWidth="1"/>
    <col min="9228" max="9228" width="12.33203125" style="23" bestFit="1" customWidth="1"/>
    <col min="9229" max="9229" width="11.88671875" style="23" bestFit="1" customWidth="1"/>
    <col min="9230" max="9230" width="2.44140625" style="23" customWidth="1"/>
    <col min="9231" max="9232" width="14.6640625" style="23" customWidth="1"/>
    <col min="9233" max="9233" width="12" style="23" bestFit="1" customWidth="1"/>
    <col min="9234" max="9235" width="11.88671875" style="23" customWidth="1"/>
    <col min="9236" max="9238" width="16.33203125" style="23" customWidth="1"/>
    <col min="9239" max="9239" width="11.6640625" style="23"/>
    <col min="9240" max="9240" width="14.5546875" style="23" bestFit="1" customWidth="1"/>
    <col min="9241" max="9473" width="11.6640625" style="23"/>
    <col min="9474" max="9481" width="11.88671875" style="23" bestFit="1" customWidth="1"/>
    <col min="9482" max="9482" width="15.109375" style="23" customWidth="1"/>
    <col min="9483" max="9483" width="11.88671875" style="23" bestFit="1" customWidth="1"/>
    <col min="9484" max="9484" width="12.33203125" style="23" bestFit="1" customWidth="1"/>
    <col min="9485" max="9485" width="11.88671875" style="23" bestFit="1" customWidth="1"/>
    <col min="9486" max="9486" width="2.44140625" style="23" customWidth="1"/>
    <col min="9487" max="9488" width="14.6640625" style="23" customWidth="1"/>
    <col min="9489" max="9489" width="12" style="23" bestFit="1" customWidth="1"/>
    <col min="9490" max="9491" width="11.88671875" style="23" customWidth="1"/>
    <col min="9492" max="9494" width="16.33203125" style="23" customWidth="1"/>
    <col min="9495" max="9495" width="11.6640625" style="23"/>
    <col min="9496" max="9496" width="14.5546875" style="23" bestFit="1" customWidth="1"/>
    <col min="9497" max="9729" width="11.6640625" style="23"/>
    <col min="9730" max="9737" width="11.88671875" style="23" bestFit="1" customWidth="1"/>
    <col min="9738" max="9738" width="15.109375" style="23" customWidth="1"/>
    <col min="9739" max="9739" width="11.88671875" style="23" bestFit="1" customWidth="1"/>
    <col min="9740" max="9740" width="12.33203125" style="23" bestFit="1" customWidth="1"/>
    <col min="9741" max="9741" width="11.88671875" style="23" bestFit="1" customWidth="1"/>
    <col min="9742" max="9742" width="2.44140625" style="23" customWidth="1"/>
    <col min="9743" max="9744" width="14.6640625" style="23" customWidth="1"/>
    <col min="9745" max="9745" width="12" style="23" bestFit="1" customWidth="1"/>
    <col min="9746" max="9747" width="11.88671875" style="23" customWidth="1"/>
    <col min="9748" max="9750" width="16.33203125" style="23" customWidth="1"/>
    <col min="9751" max="9751" width="11.6640625" style="23"/>
    <col min="9752" max="9752" width="14.5546875" style="23" bestFit="1" customWidth="1"/>
    <col min="9753" max="9985" width="11.6640625" style="23"/>
    <col min="9986" max="9993" width="11.88671875" style="23" bestFit="1" customWidth="1"/>
    <col min="9994" max="9994" width="15.109375" style="23" customWidth="1"/>
    <col min="9995" max="9995" width="11.88671875" style="23" bestFit="1" customWidth="1"/>
    <col min="9996" max="9996" width="12.33203125" style="23" bestFit="1" customWidth="1"/>
    <col min="9997" max="9997" width="11.88671875" style="23" bestFit="1" customWidth="1"/>
    <col min="9998" max="9998" width="2.44140625" style="23" customWidth="1"/>
    <col min="9999" max="10000" width="14.6640625" style="23" customWidth="1"/>
    <col min="10001" max="10001" width="12" style="23" bestFit="1" customWidth="1"/>
    <col min="10002" max="10003" width="11.88671875" style="23" customWidth="1"/>
    <col min="10004" max="10006" width="16.33203125" style="23" customWidth="1"/>
    <col min="10007" max="10007" width="11.6640625" style="23"/>
    <col min="10008" max="10008" width="14.5546875" style="23" bestFit="1" customWidth="1"/>
    <col min="10009" max="10241" width="11.6640625" style="23"/>
    <col min="10242" max="10249" width="11.88671875" style="23" bestFit="1" customWidth="1"/>
    <col min="10250" max="10250" width="15.109375" style="23" customWidth="1"/>
    <col min="10251" max="10251" width="11.88671875" style="23" bestFit="1" customWidth="1"/>
    <col min="10252" max="10252" width="12.33203125" style="23" bestFit="1" customWidth="1"/>
    <col min="10253" max="10253" width="11.88671875" style="23" bestFit="1" customWidth="1"/>
    <col min="10254" max="10254" width="2.44140625" style="23" customWidth="1"/>
    <col min="10255" max="10256" width="14.6640625" style="23" customWidth="1"/>
    <col min="10257" max="10257" width="12" style="23" bestFit="1" customWidth="1"/>
    <col min="10258" max="10259" width="11.88671875" style="23" customWidth="1"/>
    <col min="10260" max="10262" width="16.33203125" style="23" customWidth="1"/>
    <col min="10263" max="10263" width="11.6640625" style="23"/>
    <col min="10264" max="10264" width="14.5546875" style="23" bestFit="1" customWidth="1"/>
    <col min="10265" max="10497" width="11.6640625" style="23"/>
    <col min="10498" max="10505" width="11.88671875" style="23" bestFit="1" customWidth="1"/>
    <col min="10506" max="10506" width="15.109375" style="23" customWidth="1"/>
    <col min="10507" max="10507" width="11.88671875" style="23" bestFit="1" customWidth="1"/>
    <col min="10508" max="10508" width="12.33203125" style="23" bestFit="1" customWidth="1"/>
    <col min="10509" max="10509" width="11.88671875" style="23" bestFit="1" customWidth="1"/>
    <col min="10510" max="10510" width="2.44140625" style="23" customWidth="1"/>
    <col min="10511" max="10512" width="14.6640625" style="23" customWidth="1"/>
    <col min="10513" max="10513" width="12" style="23" bestFit="1" customWidth="1"/>
    <col min="10514" max="10515" width="11.88671875" style="23" customWidth="1"/>
    <col min="10516" max="10518" width="16.33203125" style="23" customWidth="1"/>
    <col min="10519" max="10519" width="11.6640625" style="23"/>
    <col min="10520" max="10520" width="14.5546875" style="23" bestFit="1" customWidth="1"/>
    <col min="10521" max="10753" width="11.6640625" style="23"/>
    <col min="10754" max="10761" width="11.88671875" style="23" bestFit="1" customWidth="1"/>
    <col min="10762" max="10762" width="15.109375" style="23" customWidth="1"/>
    <col min="10763" max="10763" width="11.88671875" style="23" bestFit="1" customWidth="1"/>
    <col min="10764" max="10764" width="12.33203125" style="23" bestFit="1" customWidth="1"/>
    <col min="10765" max="10765" width="11.88671875" style="23" bestFit="1" customWidth="1"/>
    <col min="10766" max="10766" width="2.44140625" style="23" customWidth="1"/>
    <col min="10767" max="10768" width="14.6640625" style="23" customWidth="1"/>
    <col min="10769" max="10769" width="12" style="23" bestFit="1" customWidth="1"/>
    <col min="10770" max="10771" width="11.88671875" style="23" customWidth="1"/>
    <col min="10772" max="10774" width="16.33203125" style="23" customWidth="1"/>
    <col min="10775" max="10775" width="11.6640625" style="23"/>
    <col min="10776" max="10776" width="14.5546875" style="23" bestFit="1" customWidth="1"/>
    <col min="10777" max="11009" width="11.6640625" style="23"/>
    <col min="11010" max="11017" width="11.88671875" style="23" bestFit="1" customWidth="1"/>
    <col min="11018" max="11018" width="15.109375" style="23" customWidth="1"/>
    <col min="11019" max="11019" width="11.88671875" style="23" bestFit="1" customWidth="1"/>
    <col min="11020" max="11020" width="12.33203125" style="23" bestFit="1" customWidth="1"/>
    <col min="11021" max="11021" width="11.88671875" style="23" bestFit="1" customWidth="1"/>
    <col min="11022" max="11022" width="2.44140625" style="23" customWidth="1"/>
    <col min="11023" max="11024" width="14.6640625" style="23" customWidth="1"/>
    <col min="11025" max="11025" width="12" style="23" bestFit="1" customWidth="1"/>
    <col min="11026" max="11027" width="11.88671875" style="23" customWidth="1"/>
    <col min="11028" max="11030" width="16.33203125" style="23" customWidth="1"/>
    <col min="11031" max="11031" width="11.6640625" style="23"/>
    <col min="11032" max="11032" width="14.5546875" style="23" bestFit="1" customWidth="1"/>
    <col min="11033" max="11265" width="11.6640625" style="23"/>
    <col min="11266" max="11273" width="11.88671875" style="23" bestFit="1" customWidth="1"/>
    <col min="11274" max="11274" width="15.109375" style="23" customWidth="1"/>
    <col min="11275" max="11275" width="11.88671875" style="23" bestFit="1" customWidth="1"/>
    <col min="11276" max="11276" width="12.33203125" style="23" bestFit="1" customWidth="1"/>
    <col min="11277" max="11277" width="11.88671875" style="23" bestFit="1" customWidth="1"/>
    <col min="11278" max="11278" width="2.44140625" style="23" customWidth="1"/>
    <col min="11279" max="11280" width="14.6640625" style="23" customWidth="1"/>
    <col min="11281" max="11281" width="12" style="23" bestFit="1" customWidth="1"/>
    <col min="11282" max="11283" width="11.88671875" style="23" customWidth="1"/>
    <col min="11284" max="11286" width="16.33203125" style="23" customWidth="1"/>
    <col min="11287" max="11287" width="11.6640625" style="23"/>
    <col min="11288" max="11288" width="14.5546875" style="23" bestFit="1" customWidth="1"/>
    <col min="11289" max="11521" width="11.6640625" style="23"/>
    <col min="11522" max="11529" width="11.88671875" style="23" bestFit="1" customWidth="1"/>
    <col min="11530" max="11530" width="15.109375" style="23" customWidth="1"/>
    <col min="11531" max="11531" width="11.88671875" style="23" bestFit="1" customWidth="1"/>
    <col min="11532" max="11532" width="12.33203125" style="23" bestFit="1" customWidth="1"/>
    <col min="11533" max="11533" width="11.88671875" style="23" bestFit="1" customWidth="1"/>
    <col min="11534" max="11534" width="2.44140625" style="23" customWidth="1"/>
    <col min="11535" max="11536" width="14.6640625" style="23" customWidth="1"/>
    <col min="11537" max="11537" width="12" style="23" bestFit="1" customWidth="1"/>
    <col min="11538" max="11539" width="11.88671875" style="23" customWidth="1"/>
    <col min="11540" max="11542" width="16.33203125" style="23" customWidth="1"/>
    <col min="11543" max="11543" width="11.6640625" style="23"/>
    <col min="11544" max="11544" width="14.5546875" style="23" bestFit="1" customWidth="1"/>
    <col min="11545" max="11777" width="11.6640625" style="23"/>
    <col min="11778" max="11785" width="11.88671875" style="23" bestFit="1" customWidth="1"/>
    <col min="11786" max="11786" width="15.109375" style="23" customWidth="1"/>
    <col min="11787" max="11787" width="11.88671875" style="23" bestFit="1" customWidth="1"/>
    <col min="11788" max="11788" width="12.33203125" style="23" bestFit="1" customWidth="1"/>
    <col min="11789" max="11789" width="11.88671875" style="23" bestFit="1" customWidth="1"/>
    <col min="11790" max="11790" width="2.44140625" style="23" customWidth="1"/>
    <col min="11791" max="11792" width="14.6640625" style="23" customWidth="1"/>
    <col min="11793" max="11793" width="12" style="23" bestFit="1" customWidth="1"/>
    <col min="11794" max="11795" width="11.88671875" style="23" customWidth="1"/>
    <col min="11796" max="11798" width="16.33203125" style="23" customWidth="1"/>
    <col min="11799" max="11799" width="11.6640625" style="23"/>
    <col min="11800" max="11800" width="14.5546875" style="23" bestFit="1" customWidth="1"/>
    <col min="11801" max="12033" width="11.6640625" style="23"/>
    <col min="12034" max="12041" width="11.88671875" style="23" bestFit="1" customWidth="1"/>
    <col min="12042" max="12042" width="15.109375" style="23" customWidth="1"/>
    <col min="12043" max="12043" width="11.88671875" style="23" bestFit="1" customWidth="1"/>
    <col min="12044" max="12044" width="12.33203125" style="23" bestFit="1" customWidth="1"/>
    <col min="12045" max="12045" width="11.88671875" style="23" bestFit="1" customWidth="1"/>
    <col min="12046" max="12046" width="2.44140625" style="23" customWidth="1"/>
    <col min="12047" max="12048" width="14.6640625" style="23" customWidth="1"/>
    <col min="12049" max="12049" width="12" style="23" bestFit="1" customWidth="1"/>
    <col min="12050" max="12051" width="11.88671875" style="23" customWidth="1"/>
    <col min="12052" max="12054" width="16.33203125" style="23" customWidth="1"/>
    <col min="12055" max="12055" width="11.6640625" style="23"/>
    <col min="12056" max="12056" width="14.5546875" style="23" bestFit="1" customWidth="1"/>
    <col min="12057" max="12289" width="11.6640625" style="23"/>
    <col min="12290" max="12297" width="11.88671875" style="23" bestFit="1" customWidth="1"/>
    <col min="12298" max="12298" width="15.109375" style="23" customWidth="1"/>
    <col min="12299" max="12299" width="11.88671875" style="23" bestFit="1" customWidth="1"/>
    <col min="12300" max="12300" width="12.33203125" style="23" bestFit="1" customWidth="1"/>
    <col min="12301" max="12301" width="11.88671875" style="23" bestFit="1" customWidth="1"/>
    <col min="12302" max="12302" width="2.44140625" style="23" customWidth="1"/>
    <col min="12303" max="12304" width="14.6640625" style="23" customWidth="1"/>
    <col min="12305" max="12305" width="12" style="23" bestFit="1" customWidth="1"/>
    <col min="12306" max="12307" width="11.88671875" style="23" customWidth="1"/>
    <col min="12308" max="12310" width="16.33203125" style="23" customWidth="1"/>
    <col min="12311" max="12311" width="11.6640625" style="23"/>
    <col min="12312" max="12312" width="14.5546875" style="23" bestFit="1" customWidth="1"/>
    <col min="12313" max="12545" width="11.6640625" style="23"/>
    <col min="12546" max="12553" width="11.88671875" style="23" bestFit="1" customWidth="1"/>
    <col min="12554" max="12554" width="15.109375" style="23" customWidth="1"/>
    <col min="12555" max="12555" width="11.88671875" style="23" bestFit="1" customWidth="1"/>
    <col min="12556" max="12556" width="12.33203125" style="23" bestFit="1" customWidth="1"/>
    <col min="12557" max="12557" width="11.88671875" style="23" bestFit="1" customWidth="1"/>
    <col min="12558" max="12558" width="2.44140625" style="23" customWidth="1"/>
    <col min="12559" max="12560" width="14.6640625" style="23" customWidth="1"/>
    <col min="12561" max="12561" width="12" style="23" bestFit="1" customWidth="1"/>
    <col min="12562" max="12563" width="11.88671875" style="23" customWidth="1"/>
    <col min="12564" max="12566" width="16.33203125" style="23" customWidth="1"/>
    <col min="12567" max="12567" width="11.6640625" style="23"/>
    <col min="12568" max="12568" width="14.5546875" style="23" bestFit="1" customWidth="1"/>
    <col min="12569" max="12801" width="11.6640625" style="23"/>
    <col min="12802" max="12809" width="11.88671875" style="23" bestFit="1" customWidth="1"/>
    <col min="12810" max="12810" width="15.109375" style="23" customWidth="1"/>
    <col min="12811" max="12811" width="11.88671875" style="23" bestFit="1" customWidth="1"/>
    <col min="12812" max="12812" width="12.33203125" style="23" bestFit="1" customWidth="1"/>
    <col min="12813" max="12813" width="11.88671875" style="23" bestFit="1" customWidth="1"/>
    <col min="12814" max="12814" width="2.44140625" style="23" customWidth="1"/>
    <col min="12815" max="12816" width="14.6640625" style="23" customWidth="1"/>
    <col min="12817" max="12817" width="12" style="23" bestFit="1" customWidth="1"/>
    <col min="12818" max="12819" width="11.88671875" style="23" customWidth="1"/>
    <col min="12820" max="12822" width="16.33203125" style="23" customWidth="1"/>
    <col min="12823" max="12823" width="11.6640625" style="23"/>
    <col min="12824" max="12824" width="14.5546875" style="23" bestFit="1" customWidth="1"/>
    <col min="12825" max="13057" width="11.6640625" style="23"/>
    <col min="13058" max="13065" width="11.88671875" style="23" bestFit="1" customWidth="1"/>
    <col min="13066" max="13066" width="15.109375" style="23" customWidth="1"/>
    <col min="13067" max="13067" width="11.88671875" style="23" bestFit="1" customWidth="1"/>
    <col min="13068" max="13068" width="12.33203125" style="23" bestFit="1" customWidth="1"/>
    <col min="13069" max="13069" width="11.88671875" style="23" bestFit="1" customWidth="1"/>
    <col min="13070" max="13070" width="2.44140625" style="23" customWidth="1"/>
    <col min="13071" max="13072" width="14.6640625" style="23" customWidth="1"/>
    <col min="13073" max="13073" width="12" style="23" bestFit="1" customWidth="1"/>
    <col min="13074" max="13075" width="11.88671875" style="23" customWidth="1"/>
    <col min="13076" max="13078" width="16.33203125" style="23" customWidth="1"/>
    <col min="13079" max="13079" width="11.6640625" style="23"/>
    <col min="13080" max="13080" width="14.5546875" style="23" bestFit="1" customWidth="1"/>
    <col min="13081" max="13313" width="11.6640625" style="23"/>
    <col min="13314" max="13321" width="11.88671875" style="23" bestFit="1" customWidth="1"/>
    <col min="13322" max="13322" width="15.109375" style="23" customWidth="1"/>
    <col min="13323" max="13323" width="11.88671875" style="23" bestFit="1" customWidth="1"/>
    <col min="13324" max="13324" width="12.33203125" style="23" bestFit="1" customWidth="1"/>
    <col min="13325" max="13325" width="11.88671875" style="23" bestFit="1" customWidth="1"/>
    <col min="13326" max="13326" width="2.44140625" style="23" customWidth="1"/>
    <col min="13327" max="13328" width="14.6640625" style="23" customWidth="1"/>
    <col min="13329" max="13329" width="12" style="23" bestFit="1" customWidth="1"/>
    <col min="13330" max="13331" width="11.88671875" style="23" customWidth="1"/>
    <col min="13332" max="13334" width="16.33203125" style="23" customWidth="1"/>
    <col min="13335" max="13335" width="11.6640625" style="23"/>
    <col min="13336" max="13336" width="14.5546875" style="23" bestFit="1" customWidth="1"/>
    <col min="13337" max="13569" width="11.6640625" style="23"/>
    <col min="13570" max="13577" width="11.88671875" style="23" bestFit="1" customWidth="1"/>
    <col min="13578" max="13578" width="15.109375" style="23" customWidth="1"/>
    <col min="13579" max="13579" width="11.88671875" style="23" bestFit="1" customWidth="1"/>
    <col min="13580" max="13580" width="12.33203125" style="23" bestFit="1" customWidth="1"/>
    <col min="13581" max="13581" width="11.88671875" style="23" bestFit="1" customWidth="1"/>
    <col min="13582" max="13582" width="2.44140625" style="23" customWidth="1"/>
    <col min="13583" max="13584" width="14.6640625" style="23" customWidth="1"/>
    <col min="13585" max="13585" width="12" style="23" bestFit="1" customWidth="1"/>
    <col min="13586" max="13587" width="11.88671875" style="23" customWidth="1"/>
    <col min="13588" max="13590" width="16.33203125" style="23" customWidth="1"/>
    <col min="13591" max="13591" width="11.6640625" style="23"/>
    <col min="13592" max="13592" width="14.5546875" style="23" bestFit="1" customWidth="1"/>
    <col min="13593" max="13825" width="11.6640625" style="23"/>
    <col min="13826" max="13833" width="11.88671875" style="23" bestFit="1" customWidth="1"/>
    <col min="13834" max="13834" width="15.109375" style="23" customWidth="1"/>
    <col min="13835" max="13835" width="11.88671875" style="23" bestFit="1" customWidth="1"/>
    <col min="13836" max="13836" width="12.33203125" style="23" bestFit="1" customWidth="1"/>
    <col min="13837" max="13837" width="11.88671875" style="23" bestFit="1" customWidth="1"/>
    <col min="13838" max="13838" width="2.44140625" style="23" customWidth="1"/>
    <col min="13839" max="13840" width="14.6640625" style="23" customWidth="1"/>
    <col min="13841" max="13841" width="12" style="23" bestFit="1" customWidth="1"/>
    <col min="13842" max="13843" width="11.88671875" style="23" customWidth="1"/>
    <col min="13844" max="13846" width="16.33203125" style="23" customWidth="1"/>
    <col min="13847" max="13847" width="11.6640625" style="23"/>
    <col min="13848" max="13848" width="14.5546875" style="23" bestFit="1" customWidth="1"/>
    <col min="13849" max="14081" width="11.6640625" style="23"/>
    <col min="14082" max="14089" width="11.88671875" style="23" bestFit="1" customWidth="1"/>
    <col min="14090" max="14090" width="15.109375" style="23" customWidth="1"/>
    <col min="14091" max="14091" width="11.88671875" style="23" bestFit="1" customWidth="1"/>
    <col min="14092" max="14092" width="12.33203125" style="23" bestFit="1" customWidth="1"/>
    <col min="14093" max="14093" width="11.88671875" style="23" bestFit="1" customWidth="1"/>
    <col min="14094" max="14094" width="2.44140625" style="23" customWidth="1"/>
    <col min="14095" max="14096" width="14.6640625" style="23" customWidth="1"/>
    <col min="14097" max="14097" width="12" style="23" bestFit="1" customWidth="1"/>
    <col min="14098" max="14099" width="11.88671875" style="23" customWidth="1"/>
    <col min="14100" max="14102" width="16.33203125" style="23" customWidth="1"/>
    <col min="14103" max="14103" width="11.6640625" style="23"/>
    <col min="14104" max="14104" width="14.5546875" style="23" bestFit="1" customWidth="1"/>
    <col min="14105" max="14337" width="11.6640625" style="23"/>
    <col min="14338" max="14345" width="11.88671875" style="23" bestFit="1" customWidth="1"/>
    <col min="14346" max="14346" width="15.109375" style="23" customWidth="1"/>
    <col min="14347" max="14347" width="11.88671875" style="23" bestFit="1" customWidth="1"/>
    <col min="14348" max="14348" width="12.33203125" style="23" bestFit="1" customWidth="1"/>
    <col min="14349" max="14349" width="11.88671875" style="23" bestFit="1" customWidth="1"/>
    <col min="14350" max="14350" width="2.44140625" style="23" customWidth="1"/>
    <col min="14351" max="14352" width="14.6640625" style="23" customWidth="1"/>
    <col min="14353" max="14353" width="12" style="23" bestFit="1" customWidth="1"/>
    <col min="14354" max="14355" width="11.88671875" style="23" customWidth="1"/>
    <col min="14356" max="14358" width="16.33203125" style="23" customWidth="1"/>
    <col min="14359" max="14359" width="11.6640625" style="23"/>
    <col min="14360" max="14360" width="14.5546875" style="23" bestFit="1" customWidth="1"/>
    <col min="14361" max="14593" width="11.6640625" style="23"/>
    <col min="14594" max="14601" width="11.88671875" style="23" bestFit="1" customWidth="1"/>
    <col min="14602" max="14602" width="15.109375" style="23" customWidth="1"/>
    <col min="14603" max="14603" width="11.88671875" style="23" bestFit="1" customWidth="1"/>
    <col min="14604" max="14604" width="12.33203125" style="23" bestFit="1" customWidth="1"/>
    <col min="14605" max="14605" width="11.88671875" style="23" bestFit="1" customWidth="1"/>
    <col min="14606" max="14606" width="2.44140625" style="23" customWidth="1"/>
    <col min="14607" max="14608" width="14.6640625" style="23" customWidth="1"/>
    <col min="14609" max="14609" width="12" style="23" bestFit="1" customWidth="1"/>
    <col min="14610" max="14611" width="11.88671875" style="23" customWidth="1"/>
    <col min="14612" max="14614" width="16.33203125" style="23" customWidth="1"/>
    <col min="14615" max="14615" width="11.6640625" style="23"/>
    <col min="14616" max="14616" width="14.5546875" style="23" bestFit="1" customWidth="1"/>
    <col min="14617" max="14849" width="11.6640625" style="23"/>
    <col min="14850" max="14857" width="11.88671875" style="23" bestFit="1" customWidth="1"/>
    <col min="14858" max="14858" width="15.109375" style="23" customWidth="1"/>
    <col min="14859" max="14859" width="11.88671875" style="23" bestFit="1" customWidth="1"/>
    <col min="14860" max="14860" width="12.33203125" style="23" bestFit="1" customWidth="1"/>
    <col min="14861" max="14861" width="11.88671875" style="23" bestFit="1" customWidth="1"/>
    <col min="14862" max="14862" width="2.44140625" style="23" customWidth="1"/>
    <col min="14863" max="14864" width="14.6640625" style="23" customWidth="1"/>
    <col min="14865" max="14865" width="12" style="23" bestFit="1" customWidth="1"/>
    <col min="14866" max="14867" width="11.88671875" style="23" customWidth="1"/>
    <col min="14868" max="14870" width="16.33203125" style="23" customWidth="1"/>
    <col min="14871" max="14871" width="11.6640625" style="23"/>
    <col min="14872" max="14872" width="14.5546875" style="23" bestFit="1" customWidth="1"/>
    <col min="14873" max="15105" width="11.6640625" style="23"/>
    <col min="15106" max="15113" width="11.88671875" style="23" bestFit="1" customWidth="1"/>
    <col min="15114" max="15114" width="15.109375" style="23" customWidth="1"/>
    <col min="15115" max="15115" width="11.88671875" style="23" bestFit="1" customWidth="1"/>
    <col min="15116" max="15116" width="12.33203125" style="23" bestFit="1" customWidth="1"/>
    <col min="15117" max="15117" width="11.88671875" style="23" bestFit="1" customWidth="1"/>
    <col min="15118" max="15118" width="2.44140625" style="23" customWidth="1"/>
    <col min="15119" max="15120" width="14.6640625" style="23" customWidth="1"/>
    <col min="15121" max="15121" width="12" style="23" bestFit="1" customWidth="1"/>
    <col min="15122" max="15123" width="11.88671875" style="23" customWidth="1"/>
    <col min="15124" max="15126" width="16.33203125" style="23" customWidth="1"/>
    <col min="15127" max="15127" width="11.6640625" style="23"/>
    <col min="15128" max="15128" width="14.5546875" style="23" bestFit="1" customWidth="1"/>
    <col min="15129" max="15361" width="11.6640625" style="23"/>
    <col min="15362" max="15369" width="11.88671875" style="23" bestFit="1" customWidth="1"/>
    <col min="15370" max="15370" width="15.109375" style="23" customWidth="1"/>
    <col min="15371" max="15371" width="11.88671875" style="23" bestFit="1" customWidth="1"/>
    <col min="15372" max="15372" width="12.33203125" style="23" bestFit="1" customWidth="1"/>
    <col min="15373" max="15373" width="11.88671875" style="23" bestFit="1" customWidth="1"/>
    <col min="15374" max="15374" width="2.44140625" style="23" customWidth="1"/>
    <col min="15375" max="15376" width="14.6640625" style="23" customWidth="1"/>
    <col min="15377" max="15377" width="12" style="23" bestFit="1" customWidth="1"/>
    <col min="15378" max="15379" width="11.88671875" style="23" customWidth="1"/>
    <col min="15380" max="15382" width="16.33203125" style="23" customWidth="1"/>
    <col min="15383" max="15383" width="11.6640625" style="23"/>
    <col min="15384" max="15384" width="14.5546875" style="23" bestFit="1" customWidth="1"/>
    <col min="15385" max="15617" width="11.6640625" style="23"/>
    <col min="15618" max="15625" width="11.88671875" style="23" bestFit="1" customWidth="1"/>
    <col min="15626" max="15626" width="15.109375" style="23" customWidth="1"/>
    <col min="15627" max="15627" width="11.88671875" style="23" bestFit="1" customWidth="1"/>
    <col min="15628" max="15628" width="12.33203125" style="23" bestFit="1" customWidth="1"/>
    <col min="15629" max="15629" width="11.88671875" style="23" bestFit="1" customWidth="1"/>
    <col min="15630" max="15630" width="2.44140625" style="23" customWidth="1"/>
    <col min="15631" max="15632" width="14.6640625" style="23" customWidth="1"/>
    <col min="15633" max="15633" width="12" style="23" bestFit="1" customWidth="1"/>
    <col min="15634" max="15635" width="11.88671875" style="23" customWidth="1"/>
    <col min="15636" max="15638" width="16.33203125" style="23" customWidth="1"/>
    <col min="15639" max="15639" width="11.6640625" style="23"/>
    <col min="15640" max="15640" width="14.5546875" style="23" bestFit="1" customWidth="1"/>
    <col min="15641" max="15873" width="11.6640625" style="23"/>
    <col min="15874" max="15881" width="11.88671875" style="23" bestFit="1" customWidth="1"/>
    <col min="15882" max="15882" width="15.109375" style="23" customWidth="1"/>
    <col min="15883" max="15883" width="11.88671875" style="23" bestFit="1" customWidth="1"/>
    <col min="15884" max="15884" width="12.33203125" style="23" bestFit="1" customWidth="1"/>
    <col min="15885" max="15885" width="11.88671875" style="23" bestFit="1" customWidth="1"/>
    <col min="15886" max="15886" width="2.44140625" style="23" customWidth="1"/>
    <col min="15887" max="15888" width="14.6640625" style="23" customWidth="1"/>
    <col min="15889" max="15889" width="12" style="23" bestFit="1" customWidth="1"/>
    <col min="15890" max="15891" width="11.88671875" style="23" customWidth="1"/>
    <col min="15892" max="15894" width="16.33203125" style="23" customWidth="1"/>
    <col min="15895" max="15895" width="11.6640625" style="23"/>
    <col min="15896" max="15896" width="14.5546875" style="23" bestFit="1" customWidth="1"/>
    <col min="15897" max="16129" width="11.6640625" style="23"/>
    <col min="16130" max="16137" width="11.88671875" style="23" bestFit="1" customWidth="1"/>
    <col min="16138" max="16138" width="15.109375" style="23" customWidth="1"/>
    <col min="16139" max="16139" width="11.88671875" style="23" bestFit="1" customWidth="1"/>
    <col min="16140" max="16140" width="12.33203125" style="23" bestFit="1" customWidth="1"/>
    <col min="16141" max="16141" width="11.88671875" style="23" bestFit="1" customWidth="1"/>
    <col min="16142" max="16142" width="2.44140625" style="23" customWidth="1"/>
    <col min="16143" max="16144" width="14.6640625" style="23" customWidth="1"/>
    <col min="16145" max="16145" width="12" style="23" bestFit="1" customWidth="1"/>
    <col min="16146" max="16147" width="11.88671875" style="23" customWidth="1"/>
    <col min="16148" max="16150" width="16.33203125" style="23" customWidth="1"/>
    <col min="16151" max="16151" width="11.6640625" style="23"/>
    <col min="16152" max="16152" width="14.5546875" style="23" bestFit="1" customWidth="1"/>
    <col min="16153" max="16384" width="11.6640625" style="23"/>
  </cols>
  <sheetData>
    <row r="1" spans="1:25" ht="13.8" thickBot="1" x14ac:dyDescent="0.3">
      <c r="A1" s="12"/>
      <c r="B1" s="13"/>
      <c r="C1" s="14"/>
      <c r="D1" s="13"/>
      <c r="E1" s="13"/>
      <c r="F1" s="14"/>
      <c r="G1" s="15"/>
      <c r="H1" s="14"/>
      <c r="I1" s="14"/>
      <c r="J1" s="16"/>
      <c r="K1" s="14"/>
      <c r="L1" s="16"/>
      <c r="M1" s="17"/>
      <c r="N1" s="17"/>
      <c r="O1" s="18"/>
      <c r="P1" s="18"/>
    </row>
    <row r="2" spans="1:25" x14ac:dyDescent="0.25">
      <c r="A2" s="24" t="s">
        <v>534</v>
      </c>
      <c r="B2" s="13"/>
      <c r="C2" s="14"/>
      <c r="D2" s="13"/>
      <c r="E2" s="13"/>
      <c r="F2" s="14"/>
      <c r="G2" s="15"/>
      <c r="H2" s="14"/>
      <c r="I2" s="14"/>
      <c r="J2" s="16"/>
      <c r="K2" s="14"/>
      <c r="L2" s="16"/>
      <c r="M2" s="25" t="s">
        <v>535</v>
      </c>
      <c r="N2" s="17"/>
      <c r="O2" s="26" t="s">
        <v>536</v>
      </c>
      <c r="P2" s="26"/>
    </row>
    <row r="3" spans="1:25" x14ac:dyDescent="0.25">
      <c r="A3" s="24" t="s">
        <v>537</v>
      </c>
      <c r="B3" s="13"/>
      <c r="C3" s="14"/>
      <c r="D3" s="13"/>
      <c r="E3" s="13"/>
      <c r="F3" s="14"/>
      <c r="H3" s="14"/>
      <c r="I3" s="14"/>
      <c r="J3" s="16"/>
      <c r="K3" s="14"/>
      <c r="L3" s="16"/>
      <c r="M3" s="28" t="s">
        <v>538</v>
      </c>
      <c r="N3" s="17"/>
      <c r="O3" s="26" t="s">
        <v>538</v>
      </c>
      <c r="P3" s="26"/>
    </row>
    <row r="4" spans="1:25" x14ac:dyDescent="0.25">
      <c r="A4" s="29"/>
      <c r="B4" s="13"/>
      <c r="C4" s="13"/>
      <c r="D4" s="13"/>
      <c r="E4" s="13"/>
      <c r="F4" s="13"/>
      <c r="G4" s="15"/>
      <c r="H4" s="13"/>
      <c r="I4" s="30"/>
      <c r="J4" s="31"/>
      <c r="K4" s="13"/>
      <c r="L4" s="31"/>
      <c r="M4" s="28" t="s">
        <v>539</v>
      </c>
      <c r="N4" s="17"/>
      <c r="O4" s="26" t="s">
        <v>540</v>
      </c>
      <c r="P4" s="26"/>
    </row>
    <row r="5" spans="1:25" x14ac:dyDescent="0.25">
      <c r="A5" s="29"/>
      <c r="B5" s="13"/>
      <c r="C5" s="13"/>
      <c r="D5" s="13"/>
      <c r="E5" s="13" t="s">
        <v>541</v>
      </c>
      <c r="F5" s="13"/>
      <c r="G5" s="15"/>
      <c r="H5" s="13"/>
      <c r="I5" s="13"/>
      <c r="J5" s="31" t="s">
        <v>542</v>
      </c>
      <c r="K5" s="13"/>
      <c r="L5" s="31" t="s">
        <v>542</v>
      </c>
      <c r="M5" s="28" t="s">
        <v>543</v>
      </c>
      <c r="N5" s="17"/>
      <c r="O5" s="26" t="s">
        <v>543</v>
      </c>
      <c r="P5" s="26"/>
      <c r="Q5" s="32"/>
      <c r="R5" s="33" t="s">
        <v>544</v>
      </c>
      <c r="S5" s="33" t="s">
        <v>542</v>
      </c>
      <c r="T5" s="33"/>
      <c r="U5" s="33"/>
      <c r="V5" s="33"/>
      <c r="W5" s="33"/>
    </row>
    <row r="6" spans="1:25" x14ac:dyDescent="0.25">
      <c r="A6" s="29"/>
      <c r="B6" s="13" t="s">
        <v>545</v>
      </c>
      <c r="C6" s="13"/>
      <c r="D6" s="13"/>
      <c r="E6" s="13" t="s">
        <v>539</v>
      </c>
      <c r="F6" s="13"/>
      <c r="G6" s="15" t="s">
        <v>546</v>
      </c>
      <c r="H6" s="13"/>
      <c r="I6" s="13"/>
      <c r="J6" s="31" t="s">
        <v>547</v>
      </c>
      <c r="K6" s="13"/>
      <c r="L6" s="31" t="s">
        <v>548</v>
      </c>
      <c r="M6" s="28" t="s">
        <v>549</v>
      </c>
      <c r="N6" s="17"/>
      <c r="O6" s="26" t="s">
        <v>549</v>
      </c>
      <c r="P6" s="26"/>
      <c r="Q6" s="32" t="s">
        <v>550</v>
      </c>
      <c r="R6" s="33" t="s">
        <v>547</v>
      </c>
      <c r="S6" s="33" t="s">
        <v>547</v>
      </c>
      <c r="T6" s="33" t="s">
        <v>551</v>
      </c>
      <c r="U6" s="33" t="s">
        <v>551</v>
      </c>
      <c r="V6" s="33" t="s">
        <v>552</v>
      </c>
      <c r="W6" s="32"/>
    </row>
    <row r="7" spans="1:25" x14ac:dyDescent="0.25">
      <c r="A7" s="29"/>
      <c r="B7" s="13" t="s">
        <v>553</v>
      </c>
      <c r="C7" s="13" t="s">
        <v>554</v>
      </c>
      <c r="D7" s="13" t="s">
        <v>543</v>
      </c>
      <c r="E7" s="13" t="s">
        <v>555</v>
      </c>
      <c r="F7" s="13" t="s">
        <v>556</v>
      </c>
      <c r="G7" s="15" t="s">
        <v>557</v>
      </c>
      <c r="H7" s="13" t="s">
        <v>542</v>
      </c>
      <c r="I7" s="13" t="s">
        <v>542</v>
      </c>
      <c r="J7" s="31" t="s">
        <v>558</v>
      </c>
      <c r="K7" s="13" t="s">
        <v>542</v>
      </c>
      <c r="L7" s="31" t="s">
        <v>559</v>
      </c>
      <c r="M7" s="28" t="s">
        <v>560</v>
      </c>
      <c r="N7" s="17"/>
      <c r="O7" s="26" t="s">
        <v>561</v>
      </c>
      <c r="P7" s="26"/>
      <c r="Q7" s="32" t="s">
        <v>562</v>
      </c>
      <c r="R7" s="33" t="s">
        <v>563</v>
      </c>
      <c r="S7" s="33" t="s">
        <v>563</v>
      </c>
      <c r="T7" s="33" t="s">
        <v>564</v>
      </c>
      <c r="U7" s="33" t="s">
        <v>565</v>
      </c>
      <c r="V7" s="33" t="s">
        <v>566</v>
      </c>
      <c r="W7" s="32"/>
    </row>
    <row r="8" spans="1:25" ht="13.8" thickBot="1" x14ac:dyDescent="0.3">
      <c r="A8" s="29" t="s">
        <v>567</v>
      </c>
      <c r="B8" s="13" t="s">
        <v>568</v>
      </c>
      <c r="C8" s="13" t="s">
        <v>569</v>
      </c>
      <c r="D8" s="13" t="s">
        <v>570</v>
      </c>
      <c r="E8" s="13" t="s">
        <v>571</v>
      </c>
      <c r="F8" s="13" t="s">
        <v>572</v>
      </c>
      <c r="G8" s="15" t="s">
        <v>573</v>
      </c>
      <c r="H8" s="13" t="s">
        <v>539</v>
      </c>
      <c r="I8" s="13" t="s">
        <v>554</v>
      </c>
      <c r="J8" s="31" t="s">
        <v>539</v>
      </c>
      <c r="K8" s="13" t="s">
        <v>543</v>
      </c>
      <c r="L8" s="31" t="s">
        <v>543</v>
      </c>
      <c r="M8" s="34" t="s">
        <v>562</v>
      </c>
      <c r="N8" s="17"/>
      <c r="O8" s="26" t="s">
        <v>574</v>
      </c>
      <c r="P8" s="26"/>
      <c r="Q8" s="32" t="s">
        <v>575</v>
      </c>
      <c r="R8" s="33" t="s">
        <v>576</v>
      </c>
      <c r="S8" s="33" t="s">
        <v>576</v>
      </c>
      <c r="T8" s="33" t="s">
        <v>577</v>
      </c>
      <c r="U8" s="33" t="s">
        <v>577</v>
      </c>
      <c r="V8" s="33" t="s">
        <v>576</v>
      </c>
      <c r="W8" s="32"/>
    </row>
    <row r="9" spans="1:25" x14ac:dyDescent="0.25">
      <c r="A9" s="12">
        <v>1871.01</v>
      </c>
      <c r="B9" s="13">
        <v>4.4400000000000004</v>
      </c>
      <c r="C9" s="14">
        <v>0.26</v>
      </c>
      <c r="D9" s="13">
        <v>0.4</v>
      </c>
      <c r="E9" s="13">
        <v>12.46406116</v>
      </c>
      <c r="F9" s="14">
        <f>1871+1/24</f>
        <v>1871.0416666666667</v>
      </c>
      <c r="G9" s="15">
        <v>5.32</v>
      </c>
      <c r="H9" s="14">
        <f>B9*$E$1859/E9</f>
        <v>113.71406171758545</v>
      </c>
      <c r="I9" s="14">
        <f>C9*$E$1859/E9</f>
        <v>6.6589315420207695</v>
      </c>
      <c r="J9" s="16">
        <f>H9</f>
        <v>113.71406171758545</v>
      </c>
      <c r="K9" s="14">
        <f>D9*$E$1859/E9</f>
        <v>10.244510064647338</v>
      </c>
      <c r="L9" s="16">
        <f>K9*(J9/H9)</f>
        <v>10.244510064647338</v>
      </c>
      <c r="M9" s="35" t="s">
        <v>67</v>
      </c>
      <c r="N9" s="17"/>
      <c r="O9" s="18" t="s">
        <v>67</v>
      </c>
      <c r="P9" s="18"/>
      <c r="R9" s="15">
        <f>((G9/G10+G9/1200+((1+G10/1200)^(-119))*(1-G9/G10)))</f>
        <v>1.0041769357097787</v>
      </c>
      <c r="S9" s="15">
        <v>1</v>
      </c>
      <c r="T9" s="21">
        <f>(($J129/$J9)^(1/10)-1)</f>
        <v>0.13060944596425683</v>
      </c>
      <c r="U9" s="21">
        <f t="shared" ref="U9:U72" si="0">(($S129/$S9)^(1/10)-1)</f>
        <v>9.2503676352099218E-2</v>
      </c>
      <c r="V9" s="21">
        <f t="shared" ref="V9:V72" si="1">T9-U9</f>
        <v>3.8105769612157614E-2</v>
      </c>
      <c r="Y9" s="36"/>
    </row>
    <row r="10" spans="1:25" x14ac:dyDescent="0.25">
      <c r="A10" s="12">
        <v>1871.02</v>
      </c>
      <c r="B10" s="13">
        <v>4.5</v>
      </c>
      <c r="C10" s="14">
        <v>0.26</v>
      </c>
      <c r="D10" s="13">
        <v>0.4</v>
      </c>
      <c r="E10" s="13">
        <v>12.844641319999999</v>
      </c>
      <c r="F10" s="14">
        <f>F9+1/12</f>
        <v>1871.125</v>
      </c>
      <c r="G10" s="15">
        <f>G9*11/12+G21*1/12</f>
        <v>5.3233333333333333</v>
      </c>
      <c r="H10" s="14">
        <f t="shared" ref="H10:H73" si="2">B10*$E$1859/E10</f>
        <v>111.8359177350699</v>
      </c>
      <c r="I10" s="14">
        <f t="shared" ref="I10:I73" si="3">C10*$E$1859/E10</f>
        <v>6.4616308024707054</v>
      </c>
      <c r="J10" s="16">
        <f>J9*((H10+(I10/12))/H9)</f>
        <v>112.37438696860913</v>
      </c>
      <c r="K10" s="14">
        <f t="shared" ref="K10:K73" si="4">D10*$E$1859/E10</f>
        <v>9.9409704653395465</v>
      </c>
      <c r="L10" s="16">
        <f t="shared" ref="L10:L73" si="5">K10*(J10/H10)</f>
        <v>9.9888343972097005</v>
      </c>
      <c r="M10" s="35" t="s">
        <v>67</v>
      </c>
      <c r="N10" s="17"/>
      <c r="O10" s="18" t="s">
        <v>67</v>
      </c>
      <c r="P10" s="18"/>
      <c r="R10" s="15">
        <f>((G10/G11+G10/1200+((1+G11/1200)^(-119))*(1-G10/G11)))</f>
        <v>1.0041797523411402</v>
      </c>
      <c r="S10" s="15">
        <f>S9*R9*E9/E10</f>
        <v>0.97442368613747099</v>
      </c>
      <c r="T10" s="21">
        <f t="shared" ref="T10:T73" si="6">(($J130/$J10)^(1/10)-1)</f>
        <v>0.13085848171395131</v>
      </c>
      <c r="U10" s="21">
        <f t="shared" si="0"/>
        <v>9.4634634344509472E-2</v>
      </c>
      <c r="V10" s="21">
        <f t="shared" si="1"/>
        <v>3.6223847369441842E-2</v>
      </c>
      <c r="Y10" s="36"/>
    </row>
    <row r="11" spans="1:25" x14ac:dyDescent="0.25">
      <c r="A11" s="12">
        <v>1871.03</v>
      </c>
      <c r="B11" s="13">
        <v>4.6100000000000003</v>
      </c>
      <c r="C11" s="14">
        <v>0.26</v>
      </c>
      <c r="D11" s="13">
        <v>0.4</v>
      </c>
      <c r="E11" s="13">
        <v>13.0349719</v>
      </c>
      <c r="F11" s="14">
        <f t="shared" ref="F11:F74" si="7">F10+1/12</f>
        <v>1871.2083333333333</v>
      </c>
      <c r="G11" s="15">
        <f>G9*10/12+G21*2/12</f>
        <v>5.3266666666666671</v>
      </c>
      <c r="H11" s="14">
        <f t="shared" si="2"/>
        <v>112.89679151513934</v>
      </c>
      <c r="I11" s="14">
        <f t="shared" si="3"/>
        <v>6.3672810832833457</v>
      </c>
      <c r="J11" s="16">
        <f t="shared" ref="J11:J74" si="8">J10*((H11+(I11/12))/H10)</f>
        <v>113.97353018968595</v>
      </c>
      <c r="K11" s="14">
        <f t="shared" si="4"/>
        <v>9.7958170512051481</v>
      </c>
      <c r="L11" s="16">
        <f t="shared" si="5"/>
        <v>9.8892434004065883</v>
      </c>
      <c r="M11" s="35" t="s">
        <v>67</v>
      </c>
      <c r="N11" s="17"/>
      <c r="O11" s="18" t="s">
        <v>67</v>
      </c>
      <c r="P11" s="18"/>
      <c r="R11" s="15">
        <f t="shared" ref="R11:R74" si="9">((G11/G12+G11/1200+((1+G12/1200)^(-119))*(1-G11/G12)))</f>
        <v>1.0041825689642252</v>
      </c>
      <c r="S11" s="15">
        <f t="shared" ref="S11:S74" si="10">S10*R10*E10/E11</f>
        <v>0.96420898578857406</v>
      </c>
      <c r="T11" s="21">
        <f t="shared" si="6"/>
        <v>0.13095087292935159</v>
      </c>
      <c r="U11" s="21">
        <f t="shared" si="0"/>
        <v>9.6185995634464394E-2</v>
      </c>
      <c r="V11" s="21">
        <f t="shared" si="1"/>
        <v>3.4764877294887198E-2</v>
      </c>
      <c r="Y11" s="36"/>
    </row>
    <row r="12" spans="1:25" x14ac:dyDescent="0.25">
      <c r="A12" s="12">
        <v>1871.04</v>
      </c>
      <c r="B12" s="13">
        <v>4.74</v>
      </c>
      <c r="C12" s="14">
        <v>0.26</v>
      </c>
      <c r="D12" s="13">
        <v>0.4</v>
      </c>
      <c r="E12" s="13">
        <v>12.559226450000001</v>
      </c>
      <c r="F12" s="14">
        <f t="shared" si="7"/>
        <v>1871.2916666666665</v>
      </c>
      <c r="G12" s="15">
        <f>G9*9/12+G21*3/12</f>
        <v>5.33</v>
      </c>
      <c r="H12" s="14">
        <f t="shared" si="2"/>
        <v>120.47757686541271</v>
      </c>
      <c r="I12" s="14">
        <f t="shared" si="3"/>
        <v>6.6084746803812884</v>
      </c>
      <c r="J12" s="16">
        <f t="shared" si="8"/>
        <v>122.18257482166722</v>
      </c>
      <c r="K12" s="14">
        <f t="shared" si="4"/>
        <v>10.16688412366352</v>
      </c>
      <c r="L12" s="16">
        <f t="shared" si="5"/>
        <v>10.310765807735629</v>
      </c>
      <c r="M12" s="35" t="s">
        <v>67</v>
      </c>
      <c r="N12" s="17"/>
      <c r="O12" s="18" t="s">
        <v>67</v>
      </c>
      <c r="P12" s="18"/>
      <c r="R12" s="15">
        <f t="shared" si="9"/>
        <v>1.0041853855790357</v>
      </c>
      <c r="S12" s="15">
        <f t="shared" si="10"/>
        <v>1.004919008380089</v>
      </c>
      <c r="T12" s="21">
        <f t="shared" si="6"/>
        <v>0.12205603761969885</v>
      </c>
      <c r="U12" s="21">
        <f t="shared" si="0"/>
        <v>9.0971906239022626E-2</v>
      </c>
      <c r="V12" s="21">
        <f t="shared" si="1"/>
        <v>3.1084131380676228E-2</v>
      </c>
      <c r="Y12" s="36"/>
    </row>
    <row r="13" spans="1:25" x14ac:dyDescent="0.25">
      <c r="A13" s="12">
        <v>1871.05</v>
      </c>
      <c r="B13" s="13">
        <v>4.8600000000000003</v>
      </c>
      <c r="C13" s="14">
        <v>0.26</v>
      </c>
      <c r="D13" s="13">
        <v>0.4</v>
      </c>
      <c r="E13" s="13">
        <v>12.273811569999999</v>
      </c>
      <c r="F13" s="14">
        <f t="shared" si="7"/>
        <v>1871.3749999999998</v>
      </c>
      <c r="G13" s="15">
        <f>G9*8/12+G21*4/12</f>
        <v>5.3333333333333339</v>
      </c>
      <c r="H13" s="14">
        <f t="shared" si="2"/>
        <v>126.40015052797487</v>
      </c>
      <c r="I13" s="14">
        <f t="shared" si="3"/>
        <v>6.7621479706324008</v>
      </c>
      <c r="J13" s="16">
        <f t="shared" si="8"/>
        <v>128.76045186578764</v>
      </c>
      <c r="K13" s="14">
        <f t="shared" si="4"/>
        <v>10.403304570203694</v>
      </c>
      <c r="L13" s="16">
        <f t="shared" si="5"/>
        <v>10.597568054797339</v>
      </c>
      <c r="M13" s="35" t="s">
        <v>67</v>
      </c>
      <c r="N13" s="17"/>
      <c r="O13" s="18" t="s">
        <v>67</v>
      </c>
      <c r="P13" s="18"/>
      <c r="R13" s="15">
        <f t="shared" si="9"/>
        <v>1.0041882021855737</v>
      </c>
      <c r="S13" s="15">
        <f t="shared" si="10"/>
        <v>1.0325911467539233</v>
      </c>
      <c r="T13" s="21">
        <f t="shared" si="6"/>
        <v>0.12263809890224731</v>
      </c>
      <c r="U13" s="21">
        <f t="shared" si="0"/>
        <v>8.9488437190410108E-2</v>
      </c>
      <c r="V13" s="21">
        <f t="shared" si="1"/>
        <v>3.3149661711837197E-2</v>
      </c>
      <c r="Y13" s="36"/>
    </row>
    <row r="14" spans="1:25" x14ac:dyDescent="0.25">
      <c r="A14" s="12">
        <v>1871.06</v>
      </c>
      <c r="B14" s="13">
        <v>4.82</v>
      </c>
      <c r="C14" s="14">
        <v>0.26</v>
      </c>
      <c r="D14" s="13">
        <v>0.4</v>
      </c>
      <c r="E14" s="13">
        <v>12.08348099</v>
      </c>
      <c r="F14" s="14">
        <f t="shared" si="7"/>
        <v>1871.458333333333</v>
      </c>
      <c r="G14" s="15">
        <f>G9*7/12+G21*5/12</f>
        <v>5.3366666666666669</v>
      </c>
      <c r="H14" s="14">
        <f t="shared" si="2"/>
        <v>127.33440068084218</v>
      </c>
      <c r="I14" s="14">
        <f t="shared" si="3"/>
        <v>6.8686606176387901</v>
      </c>
      <c r="J14" s="16">
        <f t="shared" si="8"/>
        <v>130.29522423827729</v>
      </c>
      <c r="K14" s="14">
        <f t="shared" si="4"/>
        <v>10.567170180982753</v>
      </c>
      <c r="L14" s="16">
        <f t="shared" si="5"/>
        <v>10.812881679525086</v>
      </c>
      <c r="M14" s="35" t="s">
        <v>67</v>
      </c>
      <c r="N14" s="17"/>
      <c r="O14" s="18" t="s">
        <v>67</v>
      </c>
      <c r="P14" s="18"/>
      <c r="R14" s="15">
        <f t="shared" si="9"/>
        <v>1.0041910187838414</v>
      </c>
      <c r="S14" s="15">
        <f t="shared" si="10"/>
        <v>1.0532486237736511</v>
      </c>
      <c r="T14" s="21">
        <f t="shared" si="6"/>
        <v>0.12309279994112066</v>
      </c>
      <c r="U14" s="21">
        <f t="shared" si="0"/>
        <v>8.7724911019543717E-2</v>
      </c>
      <c r="V14" s="21">
        <f t="shared" si="1"/>
        <v>3.536788892157694E-2</v>
      </c>
      <c r="Y14" s="36"/>
    </row>
    <row r="15" spans="1:25" x14ac:dyDescent="0.25">
      <c r="A15" s="12">
        <v>1871.07</v>
      </c>
      <c r="B15" s="13">
        <v>4.7300000000000004</v>
      </c>
      <c r="C15" s="14">
        <v>0.26</v>
      </c>
      <c r="D15" s="13">
        <v>0.4</v>
      </c>
      <c r="E15" s="13">
        <v>12.08348099</v>
      </c>
      <c r="F15" s="14">
        <f t="shared" si="7"/>
        <v>1871.5416666666663</v>
      </c>
      <c r="G15" s="15">
        <f>G9*6/12+G21*6/12</f>
        <v>5.34</v>
      </c>
      <c r="H15" s="14">
        <f t="shared" si="2"/>
        <v>124.95678739012108</v>
      </c>
      <c r="I15" s="14">
        <f t="shared" si="3"/>
        <v>6.8686606176387901</v>
      </c>
      <c r="J15" s="16">
        <f t="shared" si="8"/>
        <v>128.4480236180251</v>
      </c>
      <c r="K15" s="14">
        <f t="shared" si="4"/>
        <v>10.567170180982753</v>
      </c>
      <c r="L15" s="16">
        <f t="shared" si="5"/>
        <v>10.862412145287534</v>
      </c>
      <c r="M15" s="35" t="s">
        <v>67</v>
      </c>
      <c r="N15" s="17"/>
      <c r="O15" s="18" t="s">
        <v>67</v>
      </c>
      <c r="P15" s="18"/>
      <c r="R15" s="15">
        <f t="shared" si="9"/>
        <v>1.0041938353738404</v>
      </c>
      <c r="S15" s="15">
        <f t="shared" si="10"/>
        <v>1.0576628085399415</v>
      </c>
      <c r="T15" s="21">
        <f t="shared" si="6"/>
        <v>0.12002181566560743</v>
      </c>
      <c r="U15" s="21">
        <f t="shared" si="0"/>
        <v>8.6580856149985452E-2</v>
      </c>
      <c r="V15" s="21">
        <f t="shared" si="1"/>
        <v>3.3440959515621982E-2</v>
      </c>
      <c r="Y15" s="36"/>
    </row>
    <row r="16" spans="1:25" x14ac:dyDescent="0.25">
      <c r="A16" s="12">
        <v>1871.08</v>
      </c>
      <c r="B16" s="13">
        <v>4.79</v>
      </c>
      <c r="C16" s="14">
        <v>0.26</v>
      </c>
      <c r="D16" s="13">
        <v>0.4</v>
      </c>
      <c r="E16" s="13">
        <v>11.893231399999999</v>
      </c>
      <c r="F16" s="14">
        <f t="shared" si="7"/>
        <v>1871.6249999999995</v>
      </c>
      <c r="G16" s="15">
        <f>G9*5/12+G21*7/12</f>
        <v>5.3433333333333337</v>
      </c>
      <c r="H16" s="14">
        <f t="shared" si="2"/>
        <v>128.56608465551253</v>
      </c>
      <c r="I16" s="14">
        <f t="shared" si="3"/>
        <v>6.9785348664787588</v>
      </c>
      <c r="J16" s="16">
        <f t="shared" si="8"/>
        <v>132.75595568460889</v>
      </c>
      <c r="K16" s="14">
        <f t="shared" si="4"/>
        <v>10.736207486890398</v>
      </c>
      <c r="L16" s="16">
        <f t="shared" si="5"/>
        <v>11.086092332743958</v>
      </c>
      <c r="M16" s="35" t="s">
        <v>67</v>
      </c>
      <c r="N16" s="17"/>
      <c r="O16" s="18" t="s">
        <v>67</v>
      </c>
      <c r="P16" s="18"/>
      <c r="R16" s="15">
        <f t="shared" si="9"/>
        <v>1.0041966519555729</v>
      </c>
      <c r="S16" s="15">
        <f t="shared" si="10"/>
        <v>1.0790882870419878</v>
      </c>
      <c r="T16" s="21">
        <f t="shared" si="6"/>
        <v>0.11193301028006641</v>
      </c>
      <c r="U16" s="21">
        <f t="shared" si="0"/>
        <v>8.2668610945189513E-2</v>
      </c>
      <c r="V16" s="21">
        <f t="shared" si="1"/>
        <v>2.92643993348769E-2</v>
      </c>
      <c r="Y16" s="36"/>
    </row>
    <row r="17" spans="1:25" x14ac:dyDescent="0.25">
      <c r="A17" s="12">
        <v>1871.09</v>
      </c>
      <c r="B17" s="13">
        <v>4.84</v>
      </c>
      <c r="C17" s="14">
        <v>0.26</v>
      </c>
      <c r="D17" s="13">
        <v>0.4</v>
      </c>
      <c r="E17" s="13">
        <v>12.178646280000001</v>
      </c>
      <c r="F17" s="14">
        <f t="shared" si="7"/>
        <v>1871.7083333333328</v>
      </c>
      <c r="G17" s="15">
        <f>G9*4/12+G21*8/12</f>
        <v>5.3466666666666676</v>
      </c>
      <c r="H17" s="14">
        <f t="shared" si="2"/>
        <v>126.86362543735849</v>
      </c>
      <c r="I17" s="14">
        <f t="shared" si="3"/>
        <v>6.8149881433291757</v>
      </c>
      <c r="J17" s="16">
        <f t="shared" si="8"/>
        <v>131.58443823300851</v>
      </c>
      <c r="K17" s="14">
        <f t="shared" si="4"/>
        <v>10.484597143583347</v>
      </c>
      <c r="L17" s="16">
        <f t="shared" si="5"/>
        <v>10.874746961405663</v>
      </c>
      <c r="M17" s="35" t="s">
        <v>67</v>
      </c>
      <c r="N17" s="17"/>
      <c r="O17" s="18" t="s">
        <v>67</v>
      </c>
      <c r="P17" s="18"/>
      <c r="R17" s="15">
        <f t="shared" si="9"/>
        <v>1.0041994685290414</v>
      </c>
      <c r="S17" s="15">
        <f t="shared" si="10"/>
        <v>1.0582215453478223</v>
      </c>
      <c r="T17" s="21">
        <f t="shared" si="6"/>
        <v>0.11002820544053615</v>
      </c>
      <c r="U17" s="21">
        <f t="shared" si="0"/>
        <v>8.1047904784233182E-2</v>
      </c>
      <c r="V17" s="21">
        <f t="shared" si="1"/>
        <v>2.8980300656302971E-2</v>
      </c>
      <c r="Y17" s="36"/>
    </row>
    <row r="18" spans="1:25" x14ac:dyDescent="0.25">
      <c r="A18" s="12">
        <v>1871.1</v>
      </c>
      <c r="B18" s="13">
        <v>4.59</v>
      </c>
      <c r="C18" s="14">
        <v>0.26</v>
      </c>
      <c r="D18" s="13">
        <v>0.4</v>
      </c>
      <c r="E18" s="13">
        <v>12.368895869999999</v>
      </c>
      <c r="F18" s="14">
        <f t="shared" si="7"/>
        <v>1871.7916666666661</v>
      </c>
      <c r="G18" s="15">
        <f>G9*3/12+G21*9/12</f>
        <v>5.3500000000000005</v>
      </c>
      <c r="H18" s="14">
        <f t="shared" si="2"/>
        <v>118.46021750040002</v>
      </c>
      <c r="I18" s="14">
        <f t="shared" si="3"/>
        <v>6.7101648257307209</v>
      </c>
      <c r="J18" s="16">
        <f t="shared" si="8"/>
        <v>123.44831355596237</v>
      </c>
      <c r="K18" s="14">
        <f t="shared" si="4"/>
        <v>10.323330501124186</v>
      </c>
      <c r="L18" s="16">
        <f t="shared" si="5"/>
        <v>10.758022967839858</v>
      </c>
      <c r="M18" s="35" t="s">
        <v>67</v>
      </c>
      <c r="N18" s="17"/>
      <c r="O18" s="18" t="s">
        <v>67</v>
      </c>
      <c r="P18" s="18"/>
      <c r="R18" s="15">
        <f t="shared" si="9"/>
        <v>1.0042022850942474</v>
      </c>
      <c r="S18" s="15">
        <f t="shared" si="10"/>
        <v>1.0463203456452661</v>
      </c>
      <c r="T18" s="21">
        <f t="shared" si="6"/>
        <v>0.11476525767910162</v>
      </c>
      <c r="U18" s="21">
        <f t="shared" si="0"/>
        <v>8.1652652124726721E-2</v>
      </c>
      <c r="V18" s="21">
        <f t="shared" si="1"/>
        <v>3.3112605554374896E-2</v>
      </c>
      <c r="Y18" s="36"/>
    </row>
    <row r="19" spans="1:25" x14ac:dyDescent="0.25">
      <c r="A19" s="12">
        <v>1871.11</v>
      </c>
      <c r="B19" s="13">
        <v>4.6399999999999997</v>
      </c>
      <c r="C19" s="14">
        <v>0.26</v>
      </c>
      <c r="D19" s="13">
        <v>0.4</v>
      </c>
      <c r="E19" s="13">
        <v>12.368895869999999</v>
      </c>
      <c r="F19" s="14">
        <f t="shared" si="7"/>
        <v>1871.8749999999993</v>
      </c>
      <c r="G19" s="15">
        <f>G9*2/12+G21*10/12</f>
        <v>5.3533333333333335</v>
      </c>
      <c r="H19" s="14">
        <f t="shared" si="2"/>
        <v>119.75063381304055</v>
      </c>
      <c r="I19" s="14">
        <f t="shared" si="3"/>
        <v>6.7101648257307209</v>
      </c>
      <c r="J19" s="16">
        <f t="shared" si="8"/>
        <v>125.37579267103368</v>
      </c>
      <c r="K19" s="14">
        <f t="shared" si="4"/>
        <v>10.323330501124186</v>
      </c>
      <c r="L19" s="16">
        <f t="shared" si="5"/>
        <v>10.808257988882215</v>
      </c>
      <c r="M19" s="35" t="s">
        <v>67</v>
      </c>
      <c r="N19" s="17"/>
      <c r="O19" s="18" t="s">
        <v>67</v>
      </c>
      <c r="P19" s="18"/>
      <c r="R19" s="15">
        <f t="shared" si="9"/>
        <v>1.004205101651193</v>
      </c>
      <c r="S19" s="15">
        <f t="shared" si="10"/>
        <v>1.050717282037579</v>
      </c>
      <c r="T19" s="21">
        <f t="shared" si="6"/>
        <v>0.11526991934606379</v>
      </c>
      <c r="U19" s="21">
        <f t="shared" si="0"/>
        <v>8.2593250229019644E-2</v>
      </c>
      <c r="V19" s="21">
        <f t="shared" si="1"/>
        <v>3.2676669117044144E-2</v>
      </c>
      <c r="Y19" s="36"/>
    </row>
    <row r="20" spans="1:25" x14ac:dyDescent="0.25">
      <c r="A20" s="12">
        <v>1871.12</v>
      </c>
      <c r="B20" s="13">
        <v>4.74</v>
      </c>
      <c r="C20" s="14">
        <v>0.26</v>
      </c>
      <c r="D20" s="13">
        <v>0.4</v>
      </c>
      <c r="E20" s="13">
        <v>12.654391739999999</v>
      </c>
      <c r="F20" s="14">
        <f t="shared" si="7"/>
        <v>1871.9583333333326</v>
      </c>
      <c r="G20" s="15">
        <f>G9*1/12+G21*11/12</f>
        <v>5.3566666666666665</v>
      </c>
      <c r="H20" s="14">
        <f t="shared" si="2"/>
        <v>119.57154489039073</v>
      </c>
      <c r="I20" s="14">
        <f t="shared" si="3"/>
        <v>6.5587767239454831</v>
      </c>
      <c r="J20" s="16">
        <f t="shared" si="8"/>
        <v>125.76053026105922</v>
      </c>
      <c r="K20" s="14">
        <f t="shared" si="4"/>
        <v>10.090425729146897</v>
      </c>
      <c r="L20" s="16">
        <f t="shared" si="5"/>
        <v>10.612702975616813</v>
      </c>
      <c r="M20" s="35" t="s">
        <v>67</v>
      </c>
      <c r="N20" s="17"/>
      <c r="O20" s="18" t="s">
        <v>67</v>
      </c>
      <c r="P20" s="18"/>
      <c r="R20" s="15">
        <f t="shared" si="9"/>
        <v>1.0042079181998806</v>
      </c>
      <c r="S20" s="15">
        <f t="shared" si="10"/>
        <v>1.0313307279996851</v>
      </c>
      <c r="T20" s="21">
        <f t="shared" si="6"/>
        <v>0.11213517395572414</v>
      </c>
      <c r="U20" s="21">
        <f t="shared" si="0"/>
        <v>8.4999177747215882E-2</v>
      </c>
      <c r="V20" s="21">
        <f t="shared" si="1"/>
        <v>2.7135996208508262E-2</v>
      </c>
      <c r="Y20" s="36"/>
    </row>
    <row r="21" spans="1:25" x14ac:dyDescent="0.25">
      <c r="A21" s="12">
        <v>1872.01</v>
      </c>
      <c r="B21" s="13">
        <v>4.8600000000000003</v>
      </c>
      <c r="C21" s="14">
        <v>0.26329999999999998</v>
      </c>
      <c r="D21" s="13">
        <v>0.40250000000000002</v>
      </c>
      <c r="E21" s="13">
        <v>12.654391739999999</v>
      </c>
      <c r="F21" s="14">
        <f t="shared" si="7"/>
        <v>1872.0416666666658</v>
      </c>
      <c r="G21" s="15">
        <v>5.36</v>
      </c>
      <c r="H21" s="14">
        <f t="shared" si="2"/>
        <v>122.59867260913479</v>
      </c>
      <c r="I21" s="14">
        <f t="shared" si="3"/>
        <v>6.6420227362109436</v>
      </c>
      <c r="J21" s="16">
        <f t="shared" si="8"/>
        <v>129.52649213155257</v>
      </c>
      <c r="K21" s="14">
        <f t="shared" si="4"/>
        <v>10.153490889954066</v>
      </c>
      <c r="L21" s="16">
        <f t="shared" si="5"/>
        <v>10.727245490318911</v>
      </c>
      <c r="M21" s="35" t="s">
        <v>67</v>
      </c>
      <c r="N21" s="17"/>
      <c r="O21" s="18" t="s">
        <v>67</v>
      </c>
      <c r="P21" s="18"/>
      <c r="R21" s="15">
        <f t="shared" si="9"/>
        <v>1.0030599998857486</v>
      </c>
      <c r="S21" s="15">
        <f t="shared" si="10"/>
        <v>1.0356704833401311</v>
      </c>
      <c r="T21" s="21">
        <f t="shared" si="6"/>
        <v>0.10768446401001142</v>
      </c>
      <c r="U21" s="21">
        <f t="shared" si="0"/>
        <v>8.4930989181411398E-2</v>
      </c>
      <c r="V21" s="21">
        <f t="shared" si="1"/>
        <v>2.2753474828600018E-2</v>
      </c>
      <c r="Y21" s="36"/>
    </row>
    <row r="22" spans="1:25" x14ac:dyDescent="0.25">
      <c r="A22" s="12">
        <v>1872.02</v>
      </c>
      <c r="B22" s="13">
        <v>4.88</v>
      </c>
      <c r="C22" s="14">
        <v>0.26669999999999999</v>
      </c>
      <c r="D22" s="13">
        <v>0.40500000000000003</v>
      </c>
      <c r="E22" s="13">
        <v>12.654391739999999</v>
      </c>
      <c r="F22" s="14">
        <f t="shared" si="7"/>
        <v>1872.1249999999991</v>
      </c>
      <c r="G22" s="15">
        <f>G21*11/12+G33*1/12</f>
        <v>5.378333333333333</v>
      </c>
      <c r="H22" s="14">
        <f t="shared" si="2"/>
        <v>123.10319389559214</v>
      </c>
      <c r="I22" s="14">
        <f t="shared" si="3"/>
        <v>6.7277913549086934</v>
      </c>
      <c r="J22" s="16">
        <f t="shared" si="8"/>
        <v>130.6518534752264</v>
      </c>
      <c r="K22" s="14">
        <f t="shared" si="4"/>
        <v>10.216556050761234</v>
      </c>
      <c r="L22" s="16">
        <f t="shared" si="5"/>
        <v>10.843032921612028</v>
      </c>
      <c r="M22" s="35" t="s">
        <v>67</v>
      </c>
      <c r="N22" s="17"/>
      <c r="O22" s="18" t="s">
        <v>67</v>
      </c>
      <c r="P22" s="18"/>
      <c r="R22" s="15">
        <f t="shared" si="9"/>
        <v>1.0030764483003818</v>
      </c>
      <c r="S22" s="15">
        <f t="shared" si="10"/>
        <v>1.0388396349008251</v>
      </c>
      <c r="T22" s="21">
        <f t="shared" si="6"/>
        <v>0.10375207603565961</v>
      </c>
      <c r="U22" s="21">
        <f t="shared" si="0"/>
        <v>8.3909829002996705E-2</v>
      </c>
      <c r="V22" s="21">
        <f t="shared" si="1"/>
        <v>1.9842247032662907E-2</v>
      </c>
      <c r="Y22" s="36"/>
    </row>
    <row r="23" spans="1:25" x14ac:dyDescent="0.25">
      <c r="A23" s="12">
        <v>1872.03</v>
      </c>
      <c r="B23" s="13">
        <v>5.04</v>
      </c>
      <c r="C23" s="14">
        <v>0.27</v>
      </c>
      <c r="D23" s="13">
        <v>0.40749999999999997</v>
      </c>
      <c r="E23" s="13">
        <v>12.844641319999999</v>
      </c>
      <c r="F23" s="14">
        <f t="shared" si="7"/>
        <v>1872.2083333333323</v>
      </c>
      <c r="G23" s="15">
        <f>G21*10/12+G33*2/12</f>
        <v>5.3966666666666665</v>
      </c>
      <c r="H23" s="14">
        <f t="shared" si="2"/>
        <v>125.25622786327828</v>
      </c>
      <c r="I23" s="14">
        <f t="shared" si="3"/>
        <v>6.7101550641041943</v>
      </c>
      <c r="J23" s="16">
        <f t="shared" si="8"/>
        <v>133.53037934401746</v>
      </c>
      <c r="K23" s="14">
        <f t="shared" si="4"/>
        <v>10.127363661564663</v>
      </c>
      <c r="L23" s="16">
        <f t="shared" si="5"/>
        <v>10.796355075929984</v>
      </c>
      <c r="M23" s="35" t="s">
        <v>67</v>
      </c>
      <c r="N23" s="17"/>
      <c r="O23" s="18" t="s">
        <v>67</v>
      </c>
      <c r="P23" s="18"/>
      <c r="R23" s="15">
        <f t="shared" si="9"/>
        <v>1.0030928953450977</v>
      </c>
      <c r="S23" s="15">
        <f t="shared" si="10"/>
        <v>1.0266013661348654</v>
      </c>
      <c r="T23" s="21">
        <f t="shared" si="6"/>
        <v>0.10166592292535204</v>
      </c>
      <c r="U23" s="21">
        <f t="shared" si="0"/>
        <v>8.5514588498155408E-2</v>
      </c>
      <c r="V23" s="21">
        <f t="shared" si="1"/>
        <v>1.6151334427196629E-2</v>
      </c>
      <c r="Y23" s="36"/>
    </row>
    <row r="24" spans="1:25" x14ac:dyDescent="0.25">
      <c r="A24" s="12">
        <v>1872.04</v>
      </c>
      <c r="B24" s="13">
        <v>5.18</v>
      </c>
      <c r="C24" s="14">
        <v>0.27329999999999999</v>
      </c>
      <c r="D24" s="13">
        <v>0.41</v>
      </c>
      <c r="E24" s="13">
        <v>13.130137189999999</v>
      </c>
      <c r="F24" s="14">
        <f t="shared" si="7"/>
        <v>1872.2916666666656</v>
      </c>
      <c r="G24" s="15">
        <f>G21*9/12+G33*3/12</f>
        <v>5.4150000000000009</v>
      </c>
      <c r="H24" s="14">
        <f t="shared" si="2"/>
        <v>125.93639853659438</v>
      </c>
      <c r="I24" s="14">
        <f t="shared" si="3"/>
        <v>6.6444821853380782</v>
      </c>
      <c r="J24" s="16">
        <f t="shared" si="8"/>
        <v>134.8457641069144</v>
      </c>
      <c r="K24" s="14">
        <f t="shared" si="4"/>
        <v>9.9679388803095925</v>
      </c>
      <c r="L24" s="16">
        <f t="shared" si="5"/>
        <v>10.673120325064652</v>
      </c>
      <c r="M24" s="35" t="s">
        <v>67</v>
      </c>
      <c r="N24" s="17"/>
      <c r="O24" s="18" t="s">
        <v>67</v>
      </c>
      <c r="P24" s="18"/>
      <c r="R24" s="15">
        <f t="shared" si="9"/>
        <v>1.0031093410217495</v>
      </c>
      <c r="S24" s="15">
        <f t="shared" si="10"/>
        <v>1.0073855331848895</v>
      </c>
      <c r="T24" s="21">
        <f t="shared" si="6"/>
        <v>0.10007866793276299</v>
      </c>
      <c r="U24" s="21">
        <f t="shared" si="0"/>
        <v>8.6885497930643041E-2</v>
      </c>
      <c r="V24" s="21">
        <f t="shared" si="1"/>
        <v>1.3193170002119947E-2</v>
      </c>
      <c r="Y24" s="36"/>
    </row>
    <row r="25" spans="1:25" x14ac:dyDescent="0.25">
      <c r="A25" s="12">
        <v>1872.05</v>
      </c>
      <c r="B25" s="13">
        <v>5.18</v>
      </c>
      <c r="C25" s="14">
        <v>0.2767</v>
      </c>
      <c r="D25" s="13">
        <v>0.41249999999999998</v>
      </c>
      <c r="E25" s="13">
        <v>13.130137189999999</v>
      </c>
      <c r="F25" s="14">
        <f t="shared" si="7"/>
        <v>1872.3749999999989</v>
      </c>
      <c r="G25" s="15">
        <f>G21*8/12+G33*4/12</f>
        <v>5.4333333333333336</v>
      </c>
      <c r="H25" s="14">
        <f t="shared" si="2"/>
        <v>125.93639853659438</v>
      </c>
      <c r="I25" s="14">
        <f t="shared" si="3"/>
        <v>6.7271431419064998</v>
      </c>
      <c r="J25" s="16">
        <f t="shared" si="8"/>
        <v>135.44601865852931</v>
      </c>
      <c r="K25" s="14">
        <f t="shared" si="4"/>
        <v>10.028718995433433</v>
      </c>
      <c r="L25" s="16">
        <f t="shared" si="5"/>
        <v>10.786000520587518</v>
      </c>
      <c r="M25" s="35" t="s">
        <v>67</v>
      </c>
      <c r="N25" s="17"/>
      <c r="O25" s="18" t="s">
        <v>67</v>
      </c>
      <c r="P25" s="18"/>
      <c r="R25" s="15">
        <f t="shared" si="9"/>
        <v>1.0031257853321864</v>
      </c>
      <c r="S25" s="15">
        <f t="shared" si="10"/>
        <v>1.0105178383479383</v>
      </c>
      <c r="T25" s="21">
        <f t="shared" si="6"/>
        <v>9.7760663722721519E-2</v>
      </c>
      <c r="U25" s="21">
        <f t="shared" si="0"/>
        <v>8.587668085729061E-2</v>
      </c>
      <c r="V25" s="21">
        <f t="shared" si="1"/>
        <v>1.1883982865430909E-2</v>
      </c>
      <c r="Y25" s="36"/>
    </row>
    <row r="26" spans="1:25" x14ac:dyDescent="0.25">
      <c r="A26" s="12">
        <v>1872.06</v>
      </c>
      <c r="B26" s="13">
        <v>5.13</v>
      </c>
      <c r="C26" s="14">
        <v>0.28000000000000003</v>
      </c>
      <c r="D26" s="13">
        <v>0.41499999999999998</v>
      </c>
      <c r="E26" s="13">
        <v>13.0349719</v>
      </c>
      <c r="F26" s="14">
        <f t="shared" si="7"/>
        <v>1872.4583333333321</v>
      </c>
      <c r="G26" s="15">
        <f>G21*7/12+G33*5/12</f>
        <v>5.4516666666666662</v>
      </c>
      <c r="H26" s="14">
        <f t="shared" si="2"/>
        <v>125.631353681706</v>
      </c>
      <c r="I26" s="14">
        <f t="shared" si="3"/>
        <v>6.8570719358436039</v>
      </c>
      <c r="J26" s="16">
        <f t="shared" si="8"/>
        <v>135.73251099719747</v>
      </c>
      <c r="K26" s="14">
        <f t="shared" si="4"/>
        <v>10.163160190625339</v>
      </c>
      <c r="L26" s="16">
        <f t="shared" si="5"/>
        <v>10.980310343827865</v>
      </c>
      <c r="M26" s="35" t="s">
        <v>67</v>
      </c>
      <c r="N26" s="17"/>
      <c r="O26" s="18" t="s">
        <v>67</v>
      </c>
      <c r="P26" s="18"/>
      <c r="R26" s="15">
        <f t="shared" si="9"/>
        <v>1.0031422282782549</v>
      </c>
      <c r="S26" s="15">
        <f t="shared" si="10"/>
        <v>1.0210771159167262</v>
      </c>
      <c r="T26" s="21">
        <f t="shared" si="6"/>
        <v>9.6471705622548587E-2</v>
      </c>
      <c r="U26" s="21">
        <f t="shared" si="0"/>
        <v>8.4086342005472936E-2</v>
      </c>
      <c r="V26" s="21">
        <f t="shared" si="1"/>
        <v>1.2385363617075651E-2</v>
      </c>
      <c r="Y26" s="36"/>
    </row>
    <row r="27" spans="1:25" x14ac:dyDescent="0.25">
      <c r="A27" s="12">
        <v>1872.07</v>
      </c>
      <c r="B27" s="13">
        <v>5.0999999999999996</v>
      </c>
      <c r="C27" s="14">
        <v>0.2833</v>
      </c>
      <c r="D27" s="13">
        <v>0.41749999999999998</v>
      </c>
      <c r="E27" s="13">
        <v>12.844641319999999</v>
      </c>
      <c r="F27" s="14">
        <f t="shared" si="7"/>
        <v>1872.5416666666654</v>
      </c>
      <c r="G27" s="15">
        <f>G21*6/12+G33*6/12</f>
        <v>5.4700000000000006</v>
      </c>
      <c r="H27" s="14">
        <f t="shared" si="2"/>
        <v>126.74737343307922</v>
      </c>
      <c r="I27" s="14">
        <f t="shared" si="3"/>
        <v>7.0406923320767341</v>
      </c>
      <c r="J27" s="16">
        <f t="shared" si="8"/>
        <v>137.57216110989566</v>
      </c>
      <c r="K27" s="14">
        <f t="shared" si="4"/>
        <v>10.375887923198151</v>
      </c>
      <c r="L27" s="16">
        <f t="shared" si="5"/>
        <v>11.262034757525772</v>
      </c>
      <c r="M27" s="35" t="s">
        <v>67</v>
      </c>
      <c r="N27" s="17"/>
      <c r="O27" s="18" t="s">
        <v>67</v>
      </c>
      <c r="P27" s="18"/>
      <c r="R27" s="15">
        <f t="shared" si="9"/>
        <v>1.0031586698618002</v>
      </c>
      <c r="S27" s="15">
        <f t="shared" si="10"/>
        <v>1.0394633320598912</v>
      </c>
      <c r="T27" s="21">
        <f t="shared" si="6"/>
        <v>0.10250040147031392</v>
      </c>
      <c r="U27" s="21">
        <f t="shared" si="0"/>
        <v>8.3452520669814678E-2</v>
      </c>
      <c r="V27" s="21">
        <f t="shared" si="1"/>
        <v>1.9047880800499239E-2</v>
      </c>
      <c r="Y27" s="36"/>
    </row>
    <row r="28" spans="1:25" x14ac:dyDescent="0.25">
      <c r="A28" s="12">
        <v>1872.08</v>
      </c>
      <c r="B28" s="13">
        <v>5.04</v>
      </c>
      <c r="C28" s="14">
        <v>0.28670000000000001</v>
      </c>
      <c r="D28" s="13">
        <v>0.42</v>
      </c>
      <c r="E28" s="13">
        <v>12.93980661</v>
      </c>
      <c r="F28" s="14">
        <f t="shared" si="7"/>
        <v>1872.6249999999986</v>
      </c>
      <c r="G28" s="15">
        <f>G21*5/12+G33*7/12</f>
        <v>5.4883333333333333</v>
      </c>
      <c r="H28" s="14">
        <f t="shared" si="2"/>
        <v>124.33503594687799</v>
      </c>
      <c r="I28" s="14">
        <f t="shared" si="3"/>
        <v>7.0727886519781595</v>
      </c>
      <c r="J28" s="16">
        <f t="shared" si="8"/>
        <v>135.59353565321103</v>
      </c>
      <c r="K28" s="14">
        <f t="shared" si="4"/>
        <v>10.361252995573166</v>
      </c>
      <c r="L28" s="16">
        <f t="shared" si="5"/>
        <v>11.299461304434251</v>
      </c>
      <c r="M28" s="35" t="s">
        <v>67</v>
      </c>
      <c r="N28" s="17"/>
      <c r="O28" s="18" t="s">
        <v>67</v>
      </c>
      <c r="P28" s="18"/>
      <c r="R28" s="15">
        <f t="shared" si="9"/>
        <v>1.0031751100846626</v>
      </c>
      <c r="S28" s="15">
        <f t="shared" si="10"/>
        <v>1.0350778150153286</v>
      </c>
      <c r="T28" s="21">
        <f t="shared" si="6"/>
        <v>0.10684171794485064</v>
      </c>
      <c r="U28" s="21">
        <f t="shared" si="0"/>
        <v>8.3249217682672683E-2</v>
      </c>
      <c r="V28" s="21">
        <f t="shared" si="1"/>
        <v>2.3592500262177962E-2</v>
      </c>
      <c r="Y28" s="36"/>
    </row>
    <row r="29" spans="1:25" x14ac:dyDescent="0.25">
      <c r="A29" s="12">
        <v>1872.09</v>
      </c>
      <c r="B29" s="13">
        <v>4.95</v>
      </c>
      <c r="C29" s="14">
        <v>0.28999999999999998</v>
      </c>
      <c r="D29" s="13">
        <v>0.42249999999999999</v>
      </c>
      <c r="E29" s="13">
        <v>13.0349719</v>
      </c>
      <c r="F29" s="14">
        <f t="shared" si="7"/>
        <v>1872.7083333333319</v>
      </c>
      <c r="G29" s="15">
        <f>G21*4/12+G33*8/12</f>
        <v>5.5066666666666668</v>
      </c>
      <c r="H29" s="14">
        <f t="shared" si="2"/>
        <v>121.2232360086637</v>
      </c>
      <c r="I29" s="14">
        <f t="shared" si="3"/>
        <v>7.1019673621237311</v>
      </c>
      <c r="J29" s="16">
        <f t="shared" si="8"/>
        <v>132.84538387224211</v>
      </c>
      <c r="K29" s="14">
        <f t="shared" si="4"/>
        <v>10.346831760335437</v>
      </c>
      <c r="L29" s="16">
        <f t="shared" si="5"/>
        <v>11.338823168893393</v>
      </c>
      <c r="M29" s="35" t="s">
        <v>67</v>
      </c>
      <c r="N29" s="17"/>
      <c r="O29" s="18" t="s">
        <v>67</v>
      </c>
      <c r="P29" s="18"/>
      <c r="R29" s="15">
        <f t="shared" si="9"/>
        <v>1.0031915489486818</v>
      </c>
      <c r="S29" s="15">
        <f t="shared" si="10"/>
        <v>1.0307834454158584</v>
      </c>
      <c r="T29" s="21">
        <f t="shared" si="6"/>
        <v>0.11370306084803916</v>
      </c>
      <c r="U29" s="21">
        <f t="shared" si="0"/>
        <v>8.6993117135232945E-2</v>
      </c>
      <c r="V29" s="21">
        <f t="shared" si="1"/>
        <v>2.6709943712806217E-2</v>
      </c>
      <c r="Y29" s="36"/>
    </row>
    <row r="30" spans="1:25" x14ac:dyDescent="0.25">
      <c r="A30" s="12">
        <v>1872.1</v>
      </c>
      <c r="B30" s="13">
        <v>4.97</v>
      </c>
      <c r="C30" s="14">
        <v>0.29330000000000001</v>
      </c>
      <c r="D30" s="13">
        <v>0.42499999999999999</v>
      </c>
      <c r="E30" s="13">
        <v>12.74947603</v>
      </c>
      <c r="F30" s="14">
        <f t="shared" si="7"/>
        <v>1872.7916666666652</v>
      </c>
      <c r="G30" s="15">
        <f>G21*3/12+G33*9/12</f>
        <v>5.5249999999999995</v>
      </c>
      <c r="H30" s="14">
        <f t="shared" si="2"/>
        <v>124.43851663133793</v>
      </c>
      <c r="I30" s="14">
        <f t="shared" si="3"/>
        <v>7.3436251364127605</v>
      </c>
      <c r="J30" s="16">
        <f t="shared" si="8"/>
        <v>137.03956669014281</v>
      </c>
      <c r="K30" s="14">
        <f t="shared" si="4"/>
        <v>10.641120637488656</v>
      </c>
      <c r="L30" s="16">
        <f t="shared" si="5"/>
        <v>11.71867521998203</v>
      </c>
      <c r="M30" s="35" t="s">
        <v>67</v>
      </c>
      <c r="N30" s="17"/>
      <c r="O30" s="18" t="s">
        <v>67</v>
      </c>
      <c r="P30" s="18"/>
      <c r="R30" s="15">
        <f t="shared" si="9"/>
        <v>1.0032079864556935</v>
      </c>
      <c r="S30" s="15">
        <f t="shared" si="10"/>
        <v>1.0572289881054313</v>
      </c>
      <c r="T30" s="21">
        <f t="shared" si="6"/>
        <v>0.1087007196228198</v>
      </c>
      <c r="U30" s="21">
        <f t="shared" si="0"/>
        <v>8.5572332702204434E-2</v>
      </c>
      <c r="V30" s="21">
        <f t="shared" si="1"/>
        <v>2.3128386920615362E-2</v>
      </c>
      <c r="Y30" s="36"/>
    </row>
    <row r="31" spans="1:25" x14ac:dyDescent="0.25">
      <c r="A31" s="12">
        <v>1872.11</v>
      </c>
      <c r="B31" s="13">
        <v>4.95</v>
      </c>
      <c r="C31" s="14">
        <v>0.29670000000000002</v>
      </c>
      <c r="D31" s="13">
        <v>0.42749999999999999</v>
      </c>
      <c r="E31" s="13">
        <v>13.130137189999999</v>
      </c>
      <c r="F31" s="14">
        <f t="shared" si="7"/>
        <v>1872.8749999999984</v>
      </c>
      <c r="G31" s="15">
        <f>G21*2/12+G33*10/12</f>
        <v>5.543333333333333</v>
      </c>
      <c r="H31" s="14">
        <f t="shared" si="2"/>
        <v>120.34462794520121</v>
      </c>
      <c r="I31" s="14">
        <f t="shared" si="3"/>
        <v>7.2133840628972123</v>
      </c>
      <c r="J31" s="16">
        <f t="shared" si="8"/>
        <v>133.19310372148806</v>
      </c>
      <c r="K31" s="14">
        <f t="shared" si="4"/>
        <v>10.393399686176467</v>
      </c>
      <c r="L31" s="16">
        <f t="shared" si="5"/>
        <v>11.503040775946694</v>
      </c>
      <c r="M31" s="35" t="s">
        <v>67</v>
      </c>
      <c r="N31" s="17"/>
      <c r="O31" s="18" t="s">
        <v>67</v>
      </c>
      <c r="P31" s="18"/>
      <c r="R31" s="15">
        <f t="shared" si="9"/>
        <v>1.0032244226075313</v>
      </c>
      <c r="S31" s="15">
        <f t="shared" si="10"/>
        <v>1.0298716812178139</v>
      </c>
      <c r="T31" s="21">
        <f t="shared" si="6"/>
        <v>0.10855245783606438</v>
      </c>
      <c r="U31" s="21">
        <f t="shared" si="0"/>
        <v>8.9766167685533693E-2</v>
      </c>
      <c r="V31" s="21">
        <f t="shared" si="1"/>
        <v>1.8786290150530682E-2</v>
      </c>
      <c r="Y31" s="36"/>
    </row>
    <row r="32" spans="1:25" x14ac:dyDescent="0.25">
      <c r="A32" s="12">
        <v>1872.12</v>
      </c>
      <c r="B32" s="13">
        <v>5.07</v>
      </c>
      <c r="C32" s="14">
        <v>0.3</v>
      </c>
      <c r="D32" s="13">
        <v>0.43</v>
      </c>
      <c r="E32" s="13">
        <v>12.93980661</v>
      </c>
      <c r="F32" s="14">
        <f t="shared" si="7"/>
        <v>1872.9583333333317</v>
      </c>
      <c r="G32" s="15">
        <f>G21*1/12+G33*11/12</f>
        <v>5.5616666666666665</v>
      </c>
      <c r="H32" s="14">
        <f t="shared" si="2"/>
        <v>125.07512544656181</v>
      </c>
      <c r="I32" s="14">
        <f t="shared" si="3"/>
        <v>7.4008949968379758</v>
      </c>
      <c r="J32" s="16">
        <f t="shared" si="8"/>
        <v>139.11123515584455</v>
      </c>
      <c r="K32" s="14">
        <f t="shared" si="4"/>
        <v>10.607949495467764</v>
      </c>
      <c r="L32" s="16">
        <f t="shared" si="5"/>
        <v>11.798388780475966</v>
      </c>
      <c r="M32" s="35" t="s">
        <v>67</v>
      </c>
      <c r="N32" s="17"/>
      <c r="O32" s="18" t="s">
        <v>67</v>
      </c>
      <c r="P32" s="18"/>
      <c r="R32" s="15">
        <f t="shared" si="9"/>
        <v>1.0032408574060259</v>
      </c>
      <c r="S32" s="15">
        <f t="shared" si="10"/>
        <v>1.0483895674210992</v>
      </c>
      <c r="T32" s="21">
        <f t="shared" si="6"/>
        <v>0.10586247483438727</v>
      </c>
      <c r="U32" s="21">
        <f t="shared" si="0"/>
        <v>8.9178020285641146E-2</v>
      </c>
      <c r="V32" s="21">
        <f t="shared" si="1"/>
        <v>1.6684454548746119E-2</v>
      </c>
      <c r="Y32" s="36"/>
    </row>
    <row r="33" spans="1:25" x14ac:dyDescent="0.25">
      <c r="A33" s="12">
        <v>1873.01</v>
      </c>
      <c r="B33" s="13">
        <v>5.1100000000000003</v>
      </c>
      <c r="C33" s="14">
        <v>0.30249999999999999</v>
      </c>
      <c r="D33" s="13">
        <v>0.4325</v>
      </c>
      <c r="E33" s="13">
        <v>12.93980661</v>
      </c>
      <c r="F33" s="14">
        <f t="shared" si="7"/>
        <v>1873.0416666666649</v>
      </c>
      <c r="G33" s="15">
        <v>5.58</v>
      </c>
      <c r="H33" s="14">
        <f t="shared" si="2"/>
        <v>126.06191144614021</v>
      </c>
      <c r="I33" s="14">
        <f t="shared" si="3"/>
        <v>7.4625691218116259</v>
      </c>
      <c r="J33" s="16">
        <f t="shared" si="8"/>
        <v>140.90042880327138</v>
      </c>
      <c r="K33" s="14">
        <f t="shared" si="4"/>
        <v>10.669623620441415</v>
      </c>
      <c r="L33" s="16">
        <f t="shared" si="5"/>
        <v>11.925525529826784</v>
      </c>
      <c r="M33" s="35" t="s">
        <v>67</v>
      </c>
      <c r="N33" s="17"/>
      <c r="O33" s="18" t="s">
        <v>67</v>
      </c>
      <c r="P33" s="18"/>
      <c r="R33" s="15">
        <f t="shared" si="9"/>
        <v>1.0053472215787504</v>
      </c>
      <c r="S33" s="15">
        <f t="shared" si="10"/>
        <v>1.0517872485150761</v>
      </c>
      <c r="T33" s="21">
        <f t="shared" si="6"/>
        <v>0.1043883357395603</v>
      </c>
      <c r="U33" s="21">
        <f t="shared" si="0"/>
        <v>8.9146981124955227E-2</v>
      </c>
      <c r="V33" s="21">
        <f t="shared" si="1"/>
        <v>1.5241354614605074E-2</v>
      </c>
      <c r="Y33" s="36"/>
    </row>
    <row r="34" spans="1:25" x14ac:dyDescent="0.25">
      <c r="A34" s="12">
        <v>1873.02</v>
      </c>
      <c r="B34" s="13">
        <v>5.15</v>
      </c>
      <c r="C34" s="14">
        <v>0.30499999999999999</v>
      </c>
      <c r="D34" s="13">
        <v>0.435</v>
      </c>
      <c r="E34" s="13">
        <v>13.225221489999999</v>
      </c>
      <c r="F34" s="14">
        <f t="shared" si="7"/>
        <v>1873.1249999999982</v>
      </c>
      <c r="G34" s="15">
        <f>G33*11/12+G45*1/12</f>
        <v>5.5708333333333337</v>
      </c>
      <c r="H34" s="14">
        <f t="shared" si="2"/>
        <v>124.30684629690839</v>
      </c>
      <c r="I34" s="14">
        <f t="shared" si="3"/>
        <v>7.3618617709819523</v>
      </c>
      <c r="J34" s="16">
        <f t="shared" si="8"/>
        <v>139.62447923030024</v>
      </c>
      <c r="K34" s="14">
        <f t="shared" si="4"/>
        <v>10.499704493039832</v>
      </c>
      <c r="L34" s="16">
        <f t="shared" si="5"/>
        <v>11.793523973821475</v>
      </c>
      <c r="M34" s="35" t="s">
        <v>67</v>
      </c>
      <c r="N34" s="17"/>
      <c r="O34" s="18" t="s">
        <v>67</v>
      </c>
      <c r="P34" s="18"/>
      <c r="R34" s="15">
        <f t="shared" si="9"/>
        <v>1.0053398720295676</v>
      </c>
      <c r="S34" s="15">
        <f t="shared" si="10"/>
        <v>1.0345912828835473</v>
      </c>
      <c r="T34" s="21">
        <f t="shared" si="6"/>
        <v>0.10236955495561739</v>
      </c>
      <c r="U34" s="21">
        <f t="shared" si="0"/>
        <v>9.0247718971019575E-2</v>
      </c>
      <c r="V34" s="21">
        <f t="shared" si="1"/>
        <v>1.2121835984597817E-2</v>
      </c>
      <c r="Y34" s="36"/>
    </row>
    <row r="35" spans="1:25" x14ac:dyDescent="0.25">
      <c r="A35" s="12">
        <v>1873.03</v>
      </c>
      <c r="B35" s="13">
        <v>5.1100000000000003</v>
      </c>
      <c r="C35" s="14">
        <v>0.3075</v>
      </c>
      <c r="D35" s="13">
        <v>0.4375</v>
      </c>
      <c r="E35" s="13">
        <v>13.225221489999999</v>
      </c>
      <c r="F35" s="14">
        <f t="shared" si="7"/>
        <v>1873.2083333333314</v>
      </c>
      <c r="G35" s="15">
        <f>G33*10/12+G45*2/12</f>
        <v>5.5616666666666656</v>
      </c>
      <c r="H35" s="14">
        <f t="shared" si="2"/>
        <v>123.3413562285829</v>
      </c>
      <c r="I35" s="14">
        <f t="shared" si="3"/>
        <v>7.4222049002522965</v>
      </c>
      <c r="J35" s="16">
        <f t="shared" si="8"/>
        <v>139.23475070817685</v>
      </c>
      <c r="K35" s="14">
        <f t="shared" si="4"/>
        <v>10.560047622310178</v>
      </c>
      <c r="L35" s="16">
        <f t="shared" si="5"/>
        <v>11.920783451042535</v>
      </c>
      <c r="M35" s="35" t="s">
        <v>67</v>
      </c>
      <c r="N35" s="17"/>
      <c r="O35" s="18" t="s">
        <v>67</v>
      </c>
      <c r="P35" s="18"/>
      <c r="R35" s="15">
        <f t="shared" si="9"/>
        <v>1.0053325226495526</v>
      </c>
      <c r="S35" s="15">
        <f t="shared" si="10"/>
        <v>1.0401158679370517</v>
      </c>
      <c r="T35" s="21">
        <f t="shared" si="6"/>
        <v>0.10559090483294353</v>
      </c>
      <c r="U35" s="21">
        <f t="shared" si="0"/>
        <v>9.1036886852623455E-2</v>
      </c>
      <c r="V35" s="21">
        <f t="shared" si="1"/>
        <v>1.4554017980320078E-2</v>
      </c>
      <c r="Y35" s="36"/>
    </row>
    <row r="36" spans="1:25" x14ac:dyDescent="0.25">
      <c r="A36" s="12">
        <v>1873.04</v>
      </c>
      <c r="B36" s="13">
        <v>5.04</v>
      </c>
      <c r="C36" s="14">
        <v>0.31</v>
      </c>
      <c r="D36" s="13">
        <v>0.44</v>
      </c>
      <c r="E36" s="13">
        <v>13.225221489999999</v>
      </c>
      <c r="F36" s="14">
        <f t="shared" si="7"/>
        <v>1873.2916666666647</v>
      </c>
      <c r="G36" s="15">
        <f>G33*9/12+G45*3/12</f>
        <v>5.5524999999999993</v>
      </c>
      <c r="H36" s="14">
        <f t="shared" si="2"/>
        <v>121.65174860901325</v>
      </c>
      <c r="I36" s="14">
        <f t="shared" si="3"/>
        <v>7.4825480295226399</v>
      </c>
      <c r="J36" s="16">
        <f t="shared" si="8"/>
        <v>138.03131923597635</v>
      </c>
      <c r="K36" s="14">
        <f t="shared" si="4"/>
        <v>10.620390751580523</v>
      </c>
      <c r="L36" s="16">
        <f t="shared" si="5"/>
        <v>12.050353266632857</v>
      </c>
      <c r="M36" s="35" t="s">
        <v>67</v>
      </c>
      <c r="N36" s="17"/>
      <c r="O36" s="18" t="s">
        <v>67</v>
      </c>
      <c r="P36" s="18"/>
      <c r="R36" s="15">
        <f t="shared" si="9"/>
        <v>1.0053251734388198</v>
      </c>
      <c r="S36" s="15">
        <f t="shared" si="10"/>
        <v>1.0456623093609851</v>
      </c>
      <c r="T36" s="21">
        <f t="shared" si="6"/>
        <v>0.11040916305818316</v>
      </c>
      <c r="U36" s="21">
        <f t="shared" si="0"/>
        <v>9.1838133322106108E-2</v>
      </c>
      <c r="V36" s="21">
        <f t="shared" si="1"/>
        <v>1.8571029736077049E-2</v>
      </c>
      <c r="Y36" s="36"/>
    </row>
    <row r="37" spans="1:25" x14ac:dyDescent="0.25">
      <c r="A37" s="12">
        <v>1873.05</v>
      </c>
      <c r="B37" s="13">
        <v>5.05</v>
      </c>
      <c r="C37" s="14">
        <v>0.3125</v>
      </c>
      <c r="D37" s="13">
        <v>0.4425</v>
      </c>
      <c r="E37" s="13">
        <v>12.93980661</v>
      </c>
      <c r="F37" s="14">
        <f t="shared" si="7"/>
        <v>1873.374999999998</v>
      </c>
      <c r="G37" s="15">
        <f>G33*8/12+G45*4/12</f>
        <v>5.543333333333333</v>
      </c>
      <c r="H37" s="14">
        <f t="shared" si="2"/>
        <v>124.58173244677259</v>
      </c>
      <c r="I37" s="14">
        <f t="shared" si="3"/>
        <v>7.7092656217062254</v>
      </c>
      <c r="J37" s="16">
        <f t="shared" si="8"/>
        <v>142.08474399514608</v>
      </c>
      <c r="K37" s="14">
        <f t="shared" si="4"/>
        <v>10.916320120336016</v>
      </c>
      <c r="L37" s="16">
        <f t="shared" si="5"/>
        <v>12.449999845119237</v>
      </c>
      <c r="M37" s="35" t="s">
        <v>67</v>
      </c>
      <c r="N37" s="17"/>
      <c r="O37" s="18" t="s">
        <v>67</v>
      </c>
      <c r="P37" s="18"/>
      <c r="R37" s="15">
        <f t="shared" si="9"/>
        <v>1.0053178243974839</v>
      </c>
      <c r="S37" s="15">
        <f t="shared" si="10"/>
        <v>1.0744177639884591</v>
      </c>
      <c r="T37" s="21">
        <f t="shared" si="6"/>
        <v>0.10688473560051936</v>
      </c>
      <c r="U37" s="21">
        <f t="shared" si="0"/>
        <v>9.0269518999617882E-2</v>
      </c>
      <c r="V37" s="21">
        <f t="shared" si="1"/>
        <v>1.6615216600901483E-2</v>
      </c>
      <c r="Y37" s="36"/>
    </row>
    <row r="38" spans="1:25" x14ac:dyDescent="0.25">
      <c r="A38" s="12">
        <v>1873.06</v>
      </c>
      <c r="B38" s="13">
        <v>4.9800000000000004</v>
      </c>
      <c r="C38" s="14">
        <v>0.315</v>
      </c>
      <c r="D38" s="13">
        <v>0.44500000000000001</v>
      </c>
      <c r="E38" s="13">
        <v>12.559226450000001</v>
      </c>
      <c r="F38" s="14">
        <f t="shared" si="7"/>
        <v>1873.4583333333312</v>
      </c>
      <c r="G38" s="15">
        <f>G33*7/12+G45*5/12</f>
        <v>5.5341666666666667</v>
      </c>
      <c r="H38" s="14">
        <f t="shared" si="2"/>
        <v>126.57770733961084</v>
      </c>
      <c r="I38" s="14">
        <f t="shared" si="3"/>
        <v>8.0064212473850223</v>
      </c>
      <c r="J38" s="16">
        <f t="shared" si="8"/>
        <v>145.12208154864601</v>
      </c>
      <c r="K38" s="14">
        <f t="shared" si="4"/>
        <v>11.310658587575668</v>
      </c>
      <c r="L38" s="16">
        <f t="shared" si="5"/>
        <v>12.967736202640056</v>
      </c>
      <c r="M38" s="35" t="s">
        <v>67</v>
      </c>
      <c r="N38" s="17"/>
      <c r="O38" s="18" t="s">
        <v>67</v>
      </c>
      <c r="P38" s="18"/>
      <c r="R38" s="15">
        <f t="shared" si="9"/>
        <v>1.005310475525659</v>
      </c>
      <c r="S38" s="15">
        <f t="shared" si="10"/>
        <v>1.1128623698390758</v>
      </c>
      <c r="T38" s="21">
        <f t="shared" si="6"/>
        <v>0.10928658872736285</v>
      </c>
      <c r="U38" s="21">
        <f t="shared" si="0"/>
        <v>8.9995542543321427E-2</v>
      </c>
      <c r="V38" s="21">
        <f t="shared" si="1"/>
        <v>1.9291046184041427E-2</v>
      </c>
      <c r="Y38" s="36"/>
    </row>
    <row r="39" spans="1:25" x14ac:dyDescent="0.25">
      <c r="A39" s="12">
        <v>1873.07</v>
      </c>
      <c r="B39" s="13">
        <v>4.97</v>
      </c>
      <c r="C39" s="14">
        <v>0.3175</v>
      </c>
      <c r="D39" s="13">
        <v>0.44750000000000001</v>
      </c>
      <c r="E39" s="13">
        <v>12.559226450000001</v>
      </c>
      <c r="F39" s="14">
        <f t="shared" si="7"/>
        <v>1873.5416666666645</v>
      </c>
      <c r="G39" s="15">
        <f>G33*6/12+G45*6/12</f>
        <v>5.5250000000000004</v>
      </c>
      <c r="H39" s="14">
        <f t="shared" si="2"/>
        <v>126.32353523651922</v>
      </c>
      <c r="I39" s="14">
        <f t="shared" si="3"/>
        <v>8.06996427315792</v>
      </c>
      <c r="J39" s="16">
        <f t="shared" si="8"/>
        <v>145.6016935149421</v>
      </c>
      <c r="K39" s="14">
        <f t="shared" si="4"/>
        <v>11.374201613348564</v>
      </c>
      <c r="L39" s="16">
        <f t="shared" si="5"/>
        <v>13.110011639423863</v>
      </c>
      <c r="M39" s="35" t="s">
        <v>67</v>
      </c>
      <c r="N39" s="17"/>
      <c r="O39" s="18" t="s">
        <v>67</v>
      </c>
      <c r="P39" s="18"/>
      <c r="R39" s="15">
        <f t="shared" si="9"/>
        <v>1.0053031268234605</v>
      </c>
      <c r="S39" s="15">
        <f t="shared" si="10"/>
        <v>1.1187721982175332</v>
      </c>
      <c r="T39" s="21">
        <f t="shared" si="6"/>
        <v>0.10995788113977434</v>
      </c>
      <c r="U39" s="21">
        <f t="shared" si="0"/>
        <v>9.1958923783486357E-2</v>
      </c>
      <c r="V39" s="21">
        <f t="shared" si="1"/>
        <v>1.7998957356287981E-2</v>
      </c>
      <c r="Y39" s="36"/>
    </row>
    <row r="40" spans="1:25" x14ac:dyDescent="0.25">
      <c r="A40" s="12">
        <v>1873.08</v>
      </c>
      <c r="B40" s="13">
        <v>4.97</v>
      </c>
      <c r="C40" s="14">
        <v>0.32</v>
      </c>
      <c r="D40" s="13">
        <v>0.45</v>
      </c>
      <c r="E40" s="13">
        <v>12.559226450000001</v>
      </c>
      <c r="F40" s="14">
        <f t="shared" si="7"/>
        <v>1873.6249999999977</v>
      </c>
      <c r="G40" s="15">
        <f>G33*5/12+G45*7/12</f>
        <v>5.5158333333333331</v>
      </c>
      <c r="H40" s="14">
        <f t="shared" si="2"/>
        <v>126.32353523651922</v>
      </c>
      <c r="I40" s="14">
        <f t="shared" si="3"/>
        <v>8.1335072989308159</v>
      </c>
      <c r="J40" s="16">
        <f t="shared" si="8"/>
        <v>146.38292325881835</v>
      </c>
      <c r="K40" s="14">
        <f t="shared" si="4"/>
        <v>11.437744639121462</v>
      </c>
      <c r="L40" s="16">
        <f t="shared" si="5"/>
        <v>13.25398701538597</v>
      </c>
      <c r="M40" s="35" t="s">
        <v>67</v>
      </c>
      <c r="N40" s="17"/>
      <c r="O40" s="18" t="s">
        <v>67</v>
      </c>
      <c r="P40" s="18"/>
      <c r="R40" s="15">
        <f t="shared" si="9"/>
        <v>1.0052957782910019</v>
      </c>
      <c r="S40" s="15">
        <f t="shared" si="10"/>
        <v>1.1247051890712423</v>
      </c>
      <c r="T40" s="21">
        <f t="shared" si="6"/>
        <v>0.10477284115871521</v>
      </c>
      <c r="U40" s="21">
        <f t="shared" si="0"/>
        <v>9.1718313746155467E-2</v>
      </c>
      <c r="V40" s="21">
        <f t="shared" si="1"/>
        <v>1.3054527412559747E-2</v>
      </c>
      <c r="Y40" s="36"/>
    </row>
    <row r="41" spans="1:25" x14ac:dyDescent="0.25">
      <c r="A41" s="12">
        <v>1873.09</v>
      </c>
      <c r="B41" s="13">
        <v>4.59</v>
      </c>
      <c r="C41" s="14">
        <v>0.32250000000000001</v>
      </c>
      <c r="D41" s="13">
        <v>0.45250000000000001</v>
      </c>
      <c r="E41" s="13">
        <v>12.559226450000001</v>
      </c>
      <c r="F41" s="14">
        <f t="shared" si="7"/>
        <v>1873.708333333331</v>
      </c>
      <c r="G41" s="15">
        <f>G33*4/12+G45*8/12</f>
        <v>5.5066666666666668</v>
      </c>
      <c r="H41" s="14">
        <f t="shared" si="2"/>
        <v>116.66499531903888</v>
      </c>
      <c r="I41" s="14">
        <f t="shared" si="3"/>
        <v>8.1970503247037136</v>
      </c>
      <c r="J41" s="16">
        <f t="shared" si="8"/>
        <v>135.9822251148002</v>
      </c>
      <c r="K41" s="14">
        <f t="shared" si="4"/>
        <v>11.501287664894358</v>
      </c>
      <c r="L41" s="16">
        <f t="shared" si="5"/>
        <v>13.405655090293486</v>
      </c>
      <c r="M41" s="35" t="s">
        <v>67</v>
      </c>
      <c r="N41" s="17"/>
      <c r="O41" s="18" t="s">
        <v>67</v>
      </c>
      <c r="P41" s="18"/>
      <c r="R41" s="15">
        <f t="shared" si="9"/>
        <v>1.0052884299283993</v>
      </c>
      <c r="S41" s="15">
        <f t="shared" si="10"/>
        <v>1.130661378395303</v>
      </c>
      <c r="T41" s="21">
        <f t="shared" si="6"/>
        <v>0.11585285902884657</v>
      </c>
      <c r="U41" s="21">
        <f t="shared" si="0"/>
        <v>9.2598763330255851E-2</v>
      </c>
      <c r="V41" s="21">
        <f t="shared" si="1"/>
        <v>2.3254095698590715E-2</v>
      </c>
      <c r="Y41" s="36"/>
    </row>
    <row r="42" spans="1:25" x14ac:dyDescent="0.25">
      <c r="A42" s="12">
        <v>1873.1</v>
      </c>
      <c r="B42" s="13">
        <v>4.1900000000000004</v>
      </c>
      <c r="C42" s="14">
        <v>0.32500000000000001</v>
      </c>
      <c r="D42" s="13">
        <v>0.45500000000000002</v>
      </c>
      <c r="E42" s="13">
        <v>12.273811569999999</v>
      </c>
      <c r="F42" s="14">
        <f t="shared" si="7"/>
        <v>1873.7916666666642</v>
      </c>
      <c r="G42" s="15">
        <f>G33*3/12+G45*9/12</f>
        <v>5.4975000000000005</v>
      </c>
      <c r="H42" s="14">
        <f t="shared" si="2"/>
        <v>108.9746153728837</v>
      </c>
      <c r="I42" s="14">
        <f t="shared" si="3"/>
        <v>8.4526849632905012</v>
      </c>
      <c r="J42" s="16">
        <f t="shared" si="8"/>
        <v>127.83950502411074</v>
      </c>
      <c r="K42" s="14">
        <f t="shared" si="4"/>
        <v>11.833758948606702</v>
      </c>
      <c r="L42" s="16">
        <f t="shared" si="5"/>
        <v>13.882332884479803</v>
      </c>
      <c r="M42" s="35" t="s">
        <v>67</v>
      </c>
      <c r="N42" s="17"/>
      <c r="O42" s="18" t="s">
        <v>67</v>
      </c>
      <c r="P42" s="18"/>
      <c r="R42" s="15">
        <f t="shared" si="9"/>
        <v>1.0052810817357669</v>
      </c>
      <c r="S42" s="15">
        <f t="shared" si="10"/>
        <v>1.1630722161205505</v>
      </c>
      <c r="T42" s="21">
        <f t="shared" si="6"/>
        <v>0.12024919033565862</v>
      </c>
      <c r="U42" s="21">
        <f t="shared" si="0"/>
        <v>8.9851257398516404E-2</v>
      </c>
      <c r="V42" s="21">
        <f t="shared" si="1"/>
        <v>3.0397932937142214E-2</v>
      </c>
      <c r="Y42" s="36"/>
    </row>
    <row r="43" spans="1:25" x14ac:dyDescent="0.25">
      <c r="A43" s="12">
        <v>1873.11</v>
      </c>
      <c r="B43" s="13">
        <v>4.04</v>
      </c>
      <c r="C43" s="14">
        <v>0.32750000000000001</v>
      </c>
      <c r="D43" s="13">
        <v>0.45750000000000002</v>
      </c>
      <c r="E43" s="13">
        <v>11.893231399999999</v>
      </c>
      <c r="F43" s="14">
        <f t="shared" si="7"/>
        <v>1873.8749999999975</v>
      </c>
      <c r="G43" s="15">
        <f>G33*2/12+G45*10/12</f>
        <v>5.4883333333333324</v>
      </c>
      <c r="H43" s="14">
        <f t="shared" si="2"/>
        <v>108.43569561759301</v>
      </c>
      <c r="I43" s="14">
        <f t="shared" si="3"/>
        <v>8.7902698798915129</v>
      </c>
      <c r="J43" s="16">
        <f t="shared" si="8"/>
        <v>128.06662285050277</v>
      </c>
      <c r="K43" s="14">
        <f t="shared" si="4"/>
        <v>12.279537313130893</v>
      </c>
      <c r="L43" s="16">
        <f t="shared" si="5"/>
        <v>14.502594048045797</v>
      </c>
      <c r="M43" s="35" t="s">
        <v>67</v>
      </c>
      <c r="N43" s="17"/>
      <c r="O43" s="18" t="s">
        <v>67</v>
      </c>
      <c r="P43" s="18"/>
      <c r="R43" s="15">
        <f t="shared" si="9"/>
        <v>1.0052737337132196</v>
      </c>
      <c r="S43" s="15">
        <f t="shared" si="10"/>
        <v>1.2066290414056366</v>
      </c>
      <c r="T43" s="21">
        <f t="shared" si="6"/>
        <v>0.12342998034291397</v>
      </c>
      <c r="U43" s="21">
        <f t="shared" si="0"/>
        <v>8.7312017371285355E-2</v>
      </c>
      <c r="V43" s="21">
        <f t="shared" si="1"/>
        <v>3.6117962971628614E-2</v>
      </c>
      <c r="Y43" s="36"/>
    </row>
    <row r="44" spans="1:25" x14ac:dyDescent="0.25">
      <c r="A44" s="12">
        <v>1873.12</v>
      </c>
      <c r="B44" s="13">
        <v>4.42</v>
      </c>
      <c r="C44" s="14">
        <v>0.33</v>
      </c>
      <c r="D44" s="13">
        <v>0.46</v>
      </c>
      <c r="E44" s="13">
        <v>12.178646280000001</v>
      </c>
      <c r="F44" s="14">
        <f t="shared" si="7"/>
        <v>1873.9583333333308</v>
      </c>
      <c r="G44" s="15">
        <f>G33*1/12+G45*11/12</f>
        <v>5.4791666666666661</v>
      </c>
      <c r="H44" s="14">
        <f t="shared" si="2"/>
        <v>115.85479843659598</v>
      </c>
      <c r="I44" s="14">
        <f t="shared" si="3"/>
        <v>8.6497926434562622</v>
      </c>
      <c r="J44" s="16">
        <f t="shared" si="8"/>
        <v>137.68017228509447</v>
      </c>
      <c r="K44" s="14">
        <f t="shared" si="4"/>
        <v>12.057286715120851</v>
      </c>
      <c r="L44" s="16">
        <f t="shared" si="5"/>
        <v>14.328705712928386</v>
      </c>
      <c r="M44" s="35" t="s">
        <v>67</v>
      </c>
      <c r="N44" s="17"/>
      <c r="O44" s="18" t="s">
        <v>67</v>
      </c>
      <c r="P44" s="18"/>
      <c r="R44" s="15">
        <f t="shared" si="9"/>
        <v>1.0052663858608724</v>
      </c>
      <c r="S44" s="15">
        <f t="shared" si="10"/>
        <v>1.1845651757323503</v>
      </c>
      <c r="T44" s="21">
        <f t="shared" si="6"/>
        <v>0.11227108128967789</v>
      </c>
      <c r="U44" s="21">
        <f t="shared" si="0"/>
        <v>8.8528455328220845E-2</v>
      </c>
      <c r="V44" s="21">
        <f t="shared" si="1"/>
        <v>2.3742625961457042E-2</v>
      </c>
      <c r="Y44" s="36"/>
    </row>
    <row r="45" spans="1:25" x14ac:dyDescent="0.25">
      <c r="A45" s="12">
        <v>1874.01</v>
      </c>
      <c r="B45" s="13">
        <v>4.66</v>
      </c>
      <c r="C45" s="14">
        <v>0.33</v>
      </c>
      <c r="D45" s="13">
        <v>0.46</v>
      </c>
      <c r="E45" s="13">
        <v>12.368895869999999</v>
      </c>
      <c r="F45" s="14">
        <f t="shared" si="7"/>
        <v>1874.041666666664</v>
      </c>
      <c r="G45" s="15">
        <v>5.47</v>
      </c>
      <c r="H45" s="14">
        <f t="shared" si="2"/>
        <v>120.26680033809676</v>
      </c>
      <c r="I45" s="14">
        <f t="shared" si="3"/>
        <v>8.5167476634274539</v>
      </c>
      <c r="J45" s="16">
        <f t="shared" si="8"/>
        <v>143.76676341960686</v>
      </c>
      <c r="K45" s="14">
        <f t="shared" si="4"/>
        <v>11.871830076292815</v>
      </c>
      <c r="L45" s="16">
        <f t="shared" si="5"/>
        <v>14.191568921248749</v>
      </c>
      <c r="M45" s="35" t="s">
        <v>67</v>
      </c>
      <c r="N45" s="17"/>
      <c r="O45" s="18" t="s">
        <v>67</v>
      </c>
      <c r="P45" s="18"/>
      <c r="R45" s="15">
        <f t="shared" si="9"/>
        <v>1.0071091456603121</v>
      </c>
      <c r="S45" s="15">
        <f t="shared" si="10"/>
        <v>1.1724874567369146</v>
      </c>
      <c r="T45" s="21">
        <f t="shared" si="6"/>
        <v>0.10468779814198337</v>
      </c>
      <c r="U45" s="21">
        <f t="shared" si="0"/>
        <v>8.9980452646566844E-2</v>
      </c>
      <c r="V45" s="21">
        <f t="shared" si="1"/>
        <v>1.4707345495416524E-2</v>
      </c>
      <c r="Y45" s="36"/>
    </row>
    <row r="46" spans="1:25" x14ac:dyDescent="0.25">
      <c r="A46" s="12">
        <v>1874.02</v>
      </c>
      <c r="B46" s="13">
        <v>4.8</v>
      </c>
      <c r="C46" s="14">
        <v>0.33</v>
      </c>
      <c r="D46" s="13">
        <v>0.46</v>
      </c>
      <c r="E46" s="13">
        <v>12.368895869999999</v>
      </c>
      <c r="F46" s="14">
        <f t="shared" si="7"/>
        <v>1874.1249999999973</v>
      </c>
      <c r="G46" s="15">
        <f>G45*11/12+G57*1/12</f>
        <v>5.4366666666666665</v>
      </c>
      <c r="H46" s="14">
        <f t="shared" si="2"/>
        <v>123.87996601349022</v>
      </c>
      <c r="I46" s="14">
        <f t="shared" si="3"/>
        <v>8.5167476634274539</v>
      </c>
      <c r="J46" s="16">
        <f t="shared" si="8"/>
        <v>148.93434558114853</v>
      </c>
      <c r="K46" s="14">
        <f t="shared" si="4"/>
        <v>11.871830076292815</v>
      </c>
      <c r="L46" s="16">
        <f t="shared" si="5"/>
        <v>14.272874784860072</v>
      </c>
      <c r="M46" s="35" t="s">
        <v>67</v>
      </c>
      <c r="N46" s="17"/>
      <c r="O46" s="18" t="s">
        <v>67</v>
      </c>
      <c r="P46" s="18"/>
      <c r="R46" s="15">
        <f t="shared" si="9"/>
        <v>1.0070852297331554</v>
      </c>
      <c r="S46" s="15">
        <f t="shared" si="10"/>
        <v>1.180822840851746</v>
      </c>
      <c r="T46" s="21">
        <f t="shared" si="6"/>
        <v>0.10429674065200834</v>
      </c>
      <c r="U46" s="21">
        <f t="shared" si="0"/>
        <v>8.9612050368849561E-2</v>
      </c>
      <c r="V46" s="21">
        <f t="shared" si="1"/>
        <v>1.4684690283158774E-2</v>
      </c>
      <c r="Y46" s="36"/>
    </row>
    <row r="47" spans="1:25" x14ac:dyDescent="0.25">
      <c r="A47" s="12">
        <v>1874.03</v>
      </c>
      <c r="B47" s="13">
        <v>4.7300000000000004</v>
      </c>
      <c r="C47" s="14">
        <v>0.33</v>
      </c>
      <c r="D47" s="13">
        <v>0.46</v>
      </c>
      <c r="E47" s="13">
        <v>12.368895869999999</v>
      </c>
      <c r="F47" s="14">
        <f t="shared" si="7"/>
        <v>1874.2083333333305</v>
      </c>
      <c r="G47" s="15">
        <f>G45*10/12+G57*2/12</f>
        <v>5.4033333333333324</v>
      </c>
      <c r="H47" s="14">
        <f t="shared" si="2"/>
        <v>122.07338317579351</v>
      </c>
      <c r="I47" s="14">
        <f t="shared" si="3"/>
        <v>8.5167476634274539</v>
      </c>
      <c r="J47" s="16">
        <f t="shared" si="8"/>
        <v>147.61565606298214</v>
      </c>
      <c r="K47" s="14">
        <f t="shared" si="4"/>
        <v>11.871830076292815</v>
      </c>
      <c r="L47" s="16">
        <f t="shared" si="5"/>
        <v>14.355856615004605</v>
      </c>
      <c r="M47" s="35" t="s">
        <v>67</v>
      </c>
      <c r="N47" s="17"/>
      <c r="O47" s="18" t="s">
        <v>67</v>
      </c>
      <c r="P47" s="18"/>
      <c r="R47" s="15">
        <f t="shared" si="9"/>
        <v>1.0070613220358624</v>
      </c>
      <c r="S47" s="15">
        <f t="shared" si="10"/>
        <v>1.1891892419533379</v>
      </c>
      <c r="T47" s="21">
        <f t="shared" si="6"/>
        <v>0.10542636932176053</v>
      </c>
      <c r="U47" s="21">
        <f t="shared" si="0"/>
        <v>8.9245635090707376E-2</v>
      </c>
      <c r="V47" s="21">
        <f t="shared" si="1"/>
        <v>1.6180734231053151E-2</v>
      </c>
      <c r="Y47" s="36"/>
    </row>
    <row r="48" spans="1:25" x14ac:dyDescent="0.25">
      <c r="A48" s="12">
        <v>1874.04</v>
      </c>
      <c r="B48" s="13">
        <v>4.5999999999999996</v>
      </c>
      <c r="C48" s="14">
        <v>0.33</v>
      </c>
      <c r="D48" s="13">
        <v>0.46</v>
      </c>
      <c r="E48" s="13">
        <v>12.178646280000001</v>
      </c>
      <c r="F48" s="14">
        <f t="shared" si="7"/>
        <v>1874.2916666666638</v>
      </c>
      <c r="G48" s="15">
        <f>G45*9/12+G57*3/12</f>
        <v>5.37</v>
      </c>
      <c r="H48" s="14">
        <f t="shared" si="2"/>
        <v>120.57286715120848</v>
      </c>
      <c r="I48" s="14">
        <f t="shared" si="3"/>
        <v>8.6497926434562622</v>
      </c>
      <c r="J48" s="16">
        <f t="shared" si="8"/>
        <v>146.67281398101619</v>
      </c>
      <c r="K48" s="14">
        <f t="shared" si="4"/>
        <v>12.057286715120851</v>
      </c>
      <c r="L48" s="16">
        <f t="shared" si="5"/>
        <v>14.667281398101622</v>
      </c>
      <c r="M48" s="35" t="s">
        <v>67</v>
      </c>
      <c r="N48" s="17"/>
      <c r="O48" s="18" t="s">
        <v>67</v>
      </c>
      <c r="P48" s="18"/>
      <c r="R48" s="15">
        <f t="shared" si="9"/>
        <v>1.0070374225887071</v>
      </c>
      <c r="S48" s="15">
        <f t="shared" si="10"/>
        <v>1.2162946727781339</v>
      </c>
      <c r="T48" s="21">
        <f t="shared" si="6"/>
        <v>0.10390272399850331</v>
      </c>
      <c r="U48" s="21">
        <f t="shared" si="0"/>
        <v>8.9461596274408972E-2</v>
      </c>
      <c r="V48" s="21">
        <f t="shared" si="1"/>
        <v>1.4441127724094338E-2</v>
      </c>
      <c r="Y48" s="36"/>
    </row>
    <row r="49" spans="1:25" x14ac:dyDescent="0.25">
      <c r="A49" s="12">
        <v>1874.05</v>
      </c>
      <c r="B49" s="13">
        <v>4.4800000000000004</v>
      </c>
      <c r="C49" s="14">
        <v>0.33</v>
      </c>
      <c r="D49" s="13">
        <v>0.46</v>
      </c>
      <c r="E49" s="13">
        <v>12.08348099</v>
      </c>
      <c r="F49" s="14">
        <f t="shared" si="7"/>
        <v>1874.374999999997</v>
      </c>
      <c r="G49" s="15">
        <f>G45*8/12+G57*4/12</f>
        <v>5.3366666666666669</v>
      </c>
      <c r="H49" s="14">
        <f t="shared" si="2"/>
        <v>118.35230602700685</v>
      </c>
      <c r="I49" s="14">
        <f t="shared" si="3"/>
        <v>8.7179153993107725</v>
      </c>
      <c r="J49" s="16">
        <f t="shared" si="8"/>
        <v>144.85533059046833</v>
      </c>
      <c r="K49" s="14">
        <f t="shared" si="4"/>
        <v>12.152245708130168</v>
      </c>
      <c r="L49" s="16">
        <f t="shared" si="5"/>
        <v>14.873538408842732</v>
      </c>
      <c r="M49" s="35" t="s">
        <v>67</v>
      </c>
      <c r="N49" s="17"/>
      <c r="O49" s="18" t="s">
        <v>67</v>
      </c>
      <c r="P49" s="18"/>
      <c r="R49" s="15">
        <f t="shared" si="9"/>
        <v>1.0070135314120179</v>
      </c>
      <c r="S49" s="15">
        <f t="shared" si="10"/>
        <v>1.2345007781010944</v>
      </c>
      <c r="T49" s="21">
        <f t="shared" si="6"/>
        <v>9.8946329803003996E-2</v>
      </c>
      <c r="U49" s="21">
        <f t="shared" si="0"/>
        <v>9.0563362731595376E-2</v>
      </c>
      <c r="V49" s="21">
        <f t="shared" si="1"/>
        <v>8.3829670714086202E-3</v>
      </c>
      <c r="Y49" s="36"/>
    </row>
    <row r="50" spans="1:25" x14ac:dyDescent="0.25">
      <c r="A50" s="12">
        <v>1874.06</v>
      </c>
      <c r="B50" s="13">
        <v>4.46</v>
      </c>
      <c r="C50" s="14">
        <v>0.33</v>
      </c>
      <c r="D50" s="13">
        <v>0.46</v>
      </c>
      <c r="E50" s="13">
        <v>11.79806612</v>
      </c>
      <c r="F50" s="14">
        <f t="shared" si="7"/>
        <v>1874.4583333333303</v>
      </c>
      <c r="G50" s="15">
        <f>G45*7/12+G57*5/12</f>
        <v>5.3033333333333337</v>
      </c>
      <c r="H50" s="14">
        <f t="shared" si="2"/>
        <v>120.67430505297079</v>
      </c>
      <c r="I50" s="14">
        <f t="shared" si="3"/>
        <v>8.9288162931570323</v>
      </c>
      <c r="J50" s="16">
        <f t="shared" si="8"/>
        <v>148.6079922081978</v>
      </c>
      <c r="K50" s="14">
        <f t="shared" si="4"/>
        <v>12.4462287722795</v>
      </c>
      <c r="L50" s="16">
        <f t="shared" si="5"/>
        <v>15.327281707571972</v>
      </c>
      <c r="M50" s="35" t="s">
        <v>67</v>
      </c>
      <c r="N50" s="17"/>
      <c r="O50" s="18" t="s">
        <v>67</v>
      </c>
      <c r="P50" s="18"/>
      <c r="R50" s="15">
        <f t="shared" si="9"/>
        <v>1.0069896485261771</v>
      </c>
      <c r="S50" s="15">
        <f t="shared" si="10"/>
        <v>1.2732330745820959</v>
      </c>
      <c r="T50" s="21">
        <f t="shared" si="6"/>
        <v>9.2226727131259567E-2</v>
      </c>
      <c r="U50" s="21">
        <f t="shared" si="0"/>
        <v>8.7599342363323007E-2</v>
      </c>
      <c r="V50" s="21">
        <f t="shared" si="1"/>
        <v>4.6273847679365598E-3</v>
      </c>
      <c r="Y50" s="36"/>
    </row>
    <row r="51" spans="1:25" x14ac:dyDescent="0.25">
      <c r="A51" s="12">
        <v>1874.07</v>
      </c>
      <c r="B51" s="13">
        <v>4.46</v>
      </c>
      <c r="C51" s="14">
        <v>0.33</v>
      </c>
      <c r="D51" s="13">
        <v>0.46</v>
      </c>
      <c r="E51" s="13">
        <v>11.893231399999999</v>
      </c>
      <c r="F51" s="14">
        <f t="shared" si="7"/>
        <v>1874.5416666666636</v>
      </c>
      <c r="G51" s="15">
        <f>G45*6/12+G57*6/12</f>
        <v>5.27</v>
      </c>
      <c r="H51" s="14">
        <f t="shared" si="2"/>
        <v>119.70871347882793</v>
      </c>
      <c r="I51" s="14">
        <f t="shared" si="3"/>
        <v>8.8573711766845786</v>
      </c>
      <c r="J51" s="16">
        <f t="shared" si="8"/>
        <v>148.32785845303871</v>
      </c>
      <c r="K51" s="14">
        <f t="shared" si="4"/>
        <v>12.346638609923959</v>
      </c>
      <c r="L51" s="16">
        <f t="shared" si="5"/>
        <v>15.298388988430004</v>
      </c>
      <c r="M51" s="35" t="s">
        <v>67</v>
      </c>
      <c r="N51" s="17"/>
      <c r="O51" s="18" t="s">
        <v>67</v>
      </c>
      <c r="P51" s="18"/>
      <c r="R51" s="15">
        <f t="shared" si="9"/>
        <v>1.006965773951622</v>
      </c>
      <c r="S51" s="15">
        <f t="shared" si="10"/>
        <v>1.2718733715616586</v>
      </c>
      <c r="T51" s="21">
        <f t="shared" si="6"/>
        <v>9.4262400013793712E-2</v>
      </c>
      <c r="U51" s="21">
        <f t="shared" si="0"/>
        <v>8.9291081935029215E-2</v>
      </c>
      <c r="V51" s="21">
        <f t="shared" si="1"/>
        <v>4.9713180787644973E-3</v>
      </c>
      <c r="Y51" s="36"/>
    </row>
    <row r="52" spans="1:25" x14ac:dyDescent="0.25">
      <c r="A52" s="12">
        <v>1874.08</v>
      </c>
      <c r="B52" s="13">
        <v>4.47</v>
      </c>
      <c r="C52" s="14">
        <v>0.33</v>
      </c>
      <c r="D52" s="13">
        <v>0.46</v>
      </c>
      <c r="E52" s="13">
        <v>11.79806612</v>
      </c>
      <c r="F52" s="14">
        <f t="shared" si="7"/>
        <v>1874.6249999999968</v>
      </c>
      <c r="G52" s="15">
        <f>G45*5/12+G57*7/12</f>
        <v>5.2366666666666664</v>
      </c>
      <c r="H52" s="14">
        <f t="shared" si="2"/>
        <v>120.94487524367251</v>
      </c>
      <c r="I52" s="14">
        <f t="shared" si="3"/>
        <v>8.9288162931570323</v>
      </c>
      <c r="J52" s="16">
        <f t="shared" si="8"/>
        <v>150.78150811104729</v>
      </c>
      <c r="K52" s="14">
        <f t="shared" si="4"/>
        <v>12.4462287722795</v>
      </c>
      <c r="L52" s="16">
        <f t="shared" si="5"/>
        <v>15.516665264224109</v>
      </c>
      <c r="M52" s="35" t="s">
        <v>67</v>
      </c>
      <c r="N52" s="17"/>
      <c r="O52" s="18" t="s">
        <v>67</v>
      </c>
      <c r="P52" s="18"/>
      <c r="R52" s="15">
        <f t="shared" si="9"/>
        <v>1.0069419077088448</v>
      </c>
      <c r="S52" s="15">
        <f t="shared" si="10"/>
        <v>1.2910635716193151</v>
      </c>
      <c r="T52" s="21">
        <f t="shared" si="6"/>
        <v>9.9751157689842218E-2</v>
      </c>
      <c r="U52" s="21">
        <f t="shared" si="0"/>
        <v>8.8059593459123064E-2</v>
      </c>
      <c r="V52" s="21">
        <f t="shared" si="1"/>
        <v>1.1691564230719154E-2</v>
      </c>
      <c r="Y52" s="36"/>
    </row>
    <row r="53" spans="1:25" x14ac:dyDescent="0.25">
      <c r="A53" s="12">
        <v>1874.09</v>
      </c>
      <c r="B53" s="13">
        <v>4.54</v>
      </c>
      <c r="C53" s="14">
        <v>0.33</v>
      </c>
      <c r="D53" s="13">
        <v>0.46</v>
      </c>
      <c r="E53" s="13">
        <v>11.79806612</v>
      </c>
      <c r="F53" s="14">
        <f t="shared" si="7"/>
        <v>1874.7083333333301</v>
      </c>
      <c r="G53" s="15">
        <f>G45*4/12+G57*8/12</f>
        <v>5.2033333333333331</v>
      </c>
      <c r="H53" s="14">
        <f t="shared" si="2"/>
        <v>122.83886657858463</v>
      </c>
      <c r="I53" s="14">
        <f t="shared" si="3"/>
        <v>8.9288162931570323</v>
      </c>
      <c r="J53" s="16">
        <f t="shared" si="8"/>
        <v>154.07036650944264</v>
      </c>
      <c r="K53" s="14">
        <f t="shared" si="4"/>
        <v>12.4462287722795</v>
      </c>
      <c r="L53" s="16">
        <f t="shared" si="5"/>
        <v>15.610653875406083</v>
      </c>
      <c r="M53" s="35" t="s">
        <v>67</v>
      </c>
      <c r="N53" s="17"/>
      <c r="O53" s="18" t="s">
        <v>67</v>
      </c>
      <c r="P53" s="18"/>
      <c r="R53" s="15">
        <f t="shared" si="9"/>
        <v>1.0069180498183923</v>
      </c>
      <c r="S53" s="15">
        <f t="shared" si="10"/>
        <v>1.3000260157797479</v>
      </c>
      <c r="T53" s="21">
        <f t="shared" si="6"/>
        <v>9.5678558811523207E-2</v>
      </c>
      <c r="U53" s="21">
        <f t="shared" si="0"/>
        <v>8.8894495766643322E-2</v>
      </c>
      <c r="V53" s="21">
        <f t="shared" si="1"/>
        <v>6.7840630448798844E-3</v>
      </c>
      <c r="Y53" s="36"/>
    </row>
    <row r="54" spans="1:25" x14ac:dyDescent="0.25">
      <c r="A54" s="12">
        <v>1874.1</v>
      </c>
      <c r="B54" s="13">
        <v>4.53</v>
      </c>
      <c r="C54" s="14">
        <v>0.33</v>
      </c>
      <c r="D54" s="13">
        <v>0.46</v>
      </c>
      <c r="E54" s="13">
        <v>11.60773554</v>
      </c>
      <c r="F54" s="14">
        <f t="shared" si="7"/>
        <v>1874.7916666666633</v>
      </c>
      <c r="G54" s="15">
        <f>G45*3/12+G57*9/12</f>
        <v>5.17</v>
      </c>
      <c r="H54" s="14">
        <f t="shared" si="2"/>
        <v>124.57803333103845</v>
      </c>
      <c r="I54" s="14">
        <f t="shared" si="3"/>
        <v>9.0752209711352521</v>
      </c>
      <c r="J54" s="16">
        <f t="shared" si="8"/>
        <v>157.20026034064617</v>
      </c>
      <c r="K54" s="14">
        <f t="shared" si="4"/>
        <v>12.650308020370352</v>
      </c>
      <c r="L54" s="16">
        <f t="shared" si="5"/>
        <v>15.962940343641774</v>
      </c>
      <c r="M54" s="35" t="s">
        <v>67</v>
      </c>
      <c r="N54" s="17"/>
      <c r="O54" s="18" t="s">
        <v>67</v>
      </c>
      <c r="P54" s="18"/>
      <c r="R54" s="15">
        <f t="shared" si="9"/>
        <v>1.0068942003008658</v>
      </c>
      <c r="S54" s="15">
        <f t="shared" si="10"/>
        <v>1.3304834912891119</v>
      </c>
      <c r="T54" s="21">
        <f t="shared" si="6"/>
        <v>9.1695180263305032E-2</v>
      </c>
      <c r="U54" s="21">
        <f t="shared" si="0"/>
        <v>8.7974152302882525E-2</v>
      </c>
      <c r="V54" s="21">
        <f t="shared" si="1"/>
        <v>3.7210279604225072E-3</v>
      </c>
      <c r="Y54" s="36"/>
    </row>
    <row r="55" spans="1:25" x14ac:dyDescent="0.25">
      <c r="A55" s="12">
        <v>1874.11</v>
      </c>
      <c r="B55" s="13">
        <v>4.57</v>
      </c>
      <c r="C55" s="14">
        <v>0.33</v>
      </c>
      <c r="D55" s="13">
        <v>0.46</v>
      </c>
      <c r="E55" s="13">
        <v>11.51265124</v>
      </c>
      <c r="F55" s="14">
        <f t="shared" si="7"/>
        <v>1874.8749999999966</v>
      </c>
      <c r="G55" s="15">
        <f>G45*2/12+G57*10/12</f>
        <v>5.1366666666666667</v>
      </c>
      <c r="H55" s="14">
        <f t="shared" si="2"/>
        <v>126.71604955176248</v>
      </c>
      <c r="I55" s="14">
        <f t="shared" si="3"/>
        <v>9.1501742564730009</v>
      </c>
      <c r="J55" s="16">
        <f t="shared" si="8"/>
        <v>160.86032925963477</v>
      </c>
      <c r="K55" s="14">
        <f t="shared" si="4"/>
        <v>12.75478835750782</v>
      </c>
      <c r="L55" s="16">
        <f t="shared" si="5"/>
        <v>16.191630516287088</v>
      </c>
      <c r="M55" s="35" t="s">
        <v>67</v>
      </c>
      <c r="N55" s="17"/>
      <c r="O55" s="18" t="s">
        <v>67</v>
      </c>
      <c r="P55" s="18"/>
      <c r="R55" s="15">
        <f t="shared" si="9"/>
        <v>1.0068703591769228</v>
      </c>
      <c r="S55" s="15">
        <f t="shared" si="10"/>
        <v>1.3507204836288711</v>
      </c>
      <c r="T55" s="21">
        <f t="shared" si="6"/>
        <v>9.0050902757926155E-2</v>
      </c>
      <c r="U55" s="21">
        <f t="shared" si="0"/>
        <v>8.9173310411911455E-2</v>
      </c>
      <c r="V55" s="21">
        <f t="shared" si="1"/>
        <v>8.7759234601469949E-4</v>
      </c>
      <c r="Y55" s="36"/>
    </row>
    <row r="56" spans="1:25" x14ac:dyDescent="0.25">
      <c r="A56" s="12">
        <v>1874.12</v>
      </c>
      <c r="B56" s="13">
        <v>4.54</v>
      </c>
      <c r="C56" s="14">
        <v>0.33</v>
      </c>
      <c r="D56" s="13">
        <v>0.46</v>
      </c>
      <c r="E56" s="13">
        <v>11.51265124</v>
      </c>
      <c r="F56" s="14">
        <f t="shared" si="7"/>
        <v>1874.9583333333298</v>
      </c>
      <c r="G56" s="15">
        <f>G45*1/12+G57*11/12</f>
        <v>5.1033333333333335</v>
      </c>
      <c r="H56" s="14">
        <f t="shared" si="2"/>
        <v>125.88421552844673</v>
      </c>
      <c r="I56" s="14">
        <f t="shared" si="3"/>
        <v>9.1501742564730009</v>
      </c>
      <c r="J56" s="16">
        <f t="shared" si="8"/>
        <v>160.77233126769838</v>
      </c>
      <c r="K56" s="14">
        <f t="shared" si="4"/>
        <v>12.75478835750782</v>
      </c>
      <c r="L56" s="16">
        <f t="shared" si="5"/>
        <v>16.289707573379133</v>
      </c>
      <c r="M56" s="35" t="s">
        <v>67</v>
      </c>
      <c r="N56" s="17"/>
      <c r="O56" s="18" t="s">
        <v>67</v>
      </c>
      <c r="P56" s="18"/>
      <c r="R56" s="15">
        <f t="shared" si="9"/>
        <v>1.0068465264672748</v>
      </c>
      <c r="S56" s="15">
        <f t="shared" si="10"/>
        <v>1.3600004184990284</v>
      </c>
      <c r="T56" s="21">
        <f t="shared" si="6"/>
        <v>9.1753960910075039E-2</v>
      </c>
      <c r="U56" s="21">
        <f t="shared" si="0"/>
        <v>9.0069110799300578E-2</v>
      </c>
      <c r="V56" s="21">
        <f t="shared" si="1"/>
        <v>1.6848501107744607E-3</v>
      </c>
      <c r="Y56" s="36"/>
    </row>
    <row r="57" spans="1:25" x14ac:dyDescent="0.25">
      <c r="A57" s="12">
        <v>1875.01</v>
      </c>
      <c r="B57" s="13">
        <v>4.54</v>
      </c>
      <c r="C57" s="14">
        <v>0.32750000000000001</v>
      </c>
      <c r="D57" s="13">
        <v>0.45169999999999999</v>
      </c>
      <c r="E57" s="13">
        <v>11.51265124</v>
      </c>
      <c r="F57" s="14">
        <f t="shared" si="7"/>
        <v>1875.0416666666631</v>
      </c>
      <c r="G57" s="15">
        <v>5.07</v>
      </c>
      <c r="H57" s="14">
        <f t="shared" si="2"/>
        <v>125.88421552844673</v>
      </c>
      <c r="I57" s="14">
        <f t="shared" si="3"/>
        <v>9.0808547545300229</v>
      </c>
      <c r="J57" s="16">
        <f t="shared" si="8"/>
        <v>161.73879489637261</v>
      </c>
      <c r="K57" s="14">
        <f t="shared" si="4"/>
        <v>12.524647611057134</v>
      </c>
      <c r="L57" s="16">
        <f t="shared" si="5"/>
        <v>16.091941333632491</v>
      </c>
      <c r="M57" s="35" t="s">
        <v>67</v>
      </c>
      <c r="N57" s="17"/>
      <c r="O57" s="18" t="s">
        <v>67</v>
      </c>
      <c r="P57" s="18"/>
      <c r="R57" s="15">
        <f t="shared" si="9"/>
        <v>1.0073431926888408</v>
      </c>
      <c r="S57" s="15">
        <f t="shared" si="10"/>
        <v>1.3693116973597868</v>
      </c>
      <c r="T57" s="21">
        <f t="shared" si="6"/>
        <v>8.9208398274062795E-2</v>
      </c>
      <c r="U57" s="21">
        <f t="shared" si="0"/>
        <v>8.972112928294762E-2</v>
      </c>
      <c r="V57" s="21">
        <f t="shared" si="1"/>
        <v>-5.1273100888482581E-4</v>
      </c>
      <c r="Y57" s="36"/>
    </row>
    <row r="58" spans="1:25" x14ac:dyDescent="0.25">
      <c r="A58" s="12">
        <v>1875.02</v>
      </c>
      <c r="B58" s="13">
        <v>4.53</v>
      </c>
      <c r="C58" s="14">
        <v>0.32500000000000001</v>
      </c>
      <c r="D58" s="13">
        <v>0.44330000000000003</v>
      </c>
      <c r="E58" s="13">
        <v>11.51265124</v>
      </c>
      <c r="F58" s="14">
        <f t="shared" si="7"/>
        <v>1875.1249999999964</v>
      </c>
      <c r="G58" s="15">
        <f>G57*11/12+G69*1/12</f>
        <v>5.03</v>
      </c>
      <c r="H58" s="14">
        <f t="shared" si="2"/>
        <v>125.60693752067483</v>
      </c>
      <c r="I58" s="14">
        <f t="shared" si="3"/>
        <v>9.0115352525870467</v>
      </c>
      <c r="J58" s="16">
        <f t="shared" si="8"/>
        <v>162.34739351887185</v>
      </c>
      <c r="K58" s="14">
        <f t="shared" si="4"/>
        <v>12.291734084528732</v>
      </c>
      <c r="L58" s="16">
        <f t="shared" si="5"/>
        <v>15.887108067751853</v>
      </c>
      <c r="M58" s="35" t="s">
        <v>67</v>
      </c>
      <c r="N58" s="17"/>
      <c r="O58" s="18" t="s">
        <v>67</v>
      </c>
      <c r="P58" s="18"/>
      <c r="R58" s="15">
        <f t="shared" si="9"/>
        <v>1.0073155682359349</v>
      </c>
      <c r="S58" s="15">
        <f t="shared" si="10"/>
        <v>1.3793668170045832</v>
      </c>
      <c r="T58" s="21">
        <f t="shared" si="6"/>
        <v>9.1463780582804022E-2</v>
      </c>
      <c r="U58" s="21">
        <f t="shared" si="0"/>
        <v>8.811211747288672E-2</v>
      </c>
      <c r="V58" s="21">
        <f t="shared" si="1"/>
        <v>3.3516631099173022E-3</v>
      </c>
      <c r="Y58" s="36"/>
    </row>
    <row r="59" spans="1:25" x14ac:dyDescent="0.25">
      <c r="A59" s="12">
        <v>1875.03</v>
      </c>
      <c r="B59" s="13">
        <v>4.59</v>
      </c>
      <c r="C59" s="14">
        <v>0.32250000000000001</v>
      </c>
      <c r="D59" s="13">
        <v>0.435</v>
      </c>
      <c r="E59" s="13">
        <v>11.51265124</v>
      </c>
      <c r="F59" s="14">
        <f t="shared" si="7"/>
        <v>1875.2083333333296</v>
      </c>
      <c r="G59" s="15">
        <f>G57*10/12+G69*2/12</f>
        <v>4.99</v>
      </c>
      <c r="H59" s="14">
        <f t="shared" si="2"/>
        <v>127.27060556730626</v>
      </c>
      <c r="I59" s="14">
        <f t="shared" si="3"/>
        <v>8.9422157506440687</v>
      </c>
      <c r="J59" s="16">
        <f t="shared" si="8"/>
        <v>165.46084380848595</v>
      </c>
      <c r="K59" s="14">
        <f t="shared" si="4"/>
        <v>12.061593338078044</v>
      </c>
      <c r="L59" s="16">
        <f t="shared" si="5"/>
        <v>15.680929641980693</v>
      </c>
      <c r="M59" s="35" t="s">
        <v>67</v>
      </c>
      <c r="N59" s="17"/>
      <c r="O59" s="18" t="s">
        <v>67</v>
      </c>
      <c r="P59" s="18"/>
      <c r="R59" s="15">
        <f t="shared" si="9"/>
        <v>1.0072879584453418</v>
      </c>
      <c r="S59" s="15">
        <f t="shared" si="10"/>
        <v>1.3894576690767646</v>
      </c>
      <c r="T59" s="21">
        <f t="shared" si="6"/>
        <v>9.2756125299535253E-2</v>
      </c>
      <c r="U59" s="21">
        <f t="shared" si="0"/>
        <v>9.0254177086700693E-2</v>
      </c>
      <c r="V59" s="21">
        <f t="shared" si="1"/>
        <v>2.5019482128345594E-3</v>
      </c>
      <c r="Y59" s="36"/>
    </row>
    <row r="60" spans="1:25" x14ac:dyDescent="0.25">
      <c r="A60" s="12">
        <v>1875.04</v>
      </c>
      <c r="B60" s="13">
        <v>4.6500000000000004</v>
      </c>
      <c r="C60" s="14">
        <v>0.32</v>
      </c>
      <c r="D60" s="13">
        <v>0.42670000000000002</v>
      </c>
      <c r="E60" s="13">
        <v>11.60773554</v>
      </c>
      <c r="F60" s="14">
        <f t="shared" si="7"/>
        <v>1875.2916666666629</v>
      </c>
      <c r="G60" s="15">
        <f>G57*9/12+G69*3/12</f>
        <v>4.95</v>
      </c>
      <c r="H60" s="14">
        <f t="shared" si="2"/>
        <v>127.87811368417856</v>
      </c>
      <c r="I60" s="14">
        <f t="shared" si="3"/>
        <v>8.8002142750402435</v>
      </c>
      <c r="J60" s="16">
        <f t="shared" si="8"/>
        <v>167.20405632237498</v>
      </c>
      <c r="K60" s="14">
        <f t="shared" si="4"/>
        <v>11.734535722373975</v>
      </c>
      <c r="L60" s="16">
        <f t="shared" si="5"/>
        <v>15.343219533926321</v>
      </c>
      <c r="M60" s="35" t="s">
        <v>67</v>
      </c>
      <c r="N60" s="17"/>
      <c r="O60" s="18" t="s">
        <v>67</v>
      </c>
      <c r="P60" s="18"/>
      <c r="R60" s="15">
        <f t="shared" si="9"/>
        <v>1.0072603633605304</v>
      </c>
      <c r="S60" s="15">
        <f t="shared" si="10"/>
        <v>1.3881193428160883</v>
      </c>
      <c r="T60" s="21">
        <f t="shared" si="6"/>
        <v>9.0695274841059215E-2</v>
      </c>
      <c r="U60" s="21">
        <f t="shared" si="0"/>
        <v>8.9529622959025668E-2</v>
      </c>
      <c r="V60" s="21">
        <f t="shared" si="1"/>
        <v>1.1656518820335471E-3</v>
      </c>
      <c r="Y60" s="36"/>
    </row>
    <row r="61" spans="1:25" x14ac:dyDescent="0.25">
      <c r="A61" s="12">
        <v>1875.05</v>
      </c>
      <c r="B61" s="13">
        <v>4.47</v>
      </c>
      <c r="C61" s="14">
        <v>0.3175</v>
      </c>
      <c r="D61" s="13">
        <v>0.41830000000000001</v>
      </c>
      <c r="E61" s="13">
        <v>11.322320660000001</v>
      </c>
      <c r="F61" s="14">
        <f t="shared" si="7"/>
        <v>1875.3749999999961</v>
      </c>
      <c r="G61" s="15">
        <f>G57*8/12+G69*4/12</f>
        <v>4.91</v>
      </c>
      <c r="H61" s="14">
        <f t="shared" si="2"/>
        <v>126.02678177461186</v>
      </c>
      <c r="I61" s="14">
        <f t="shared" si="3"/>
        <v>8.9515667144159448</v>
      </c>
      <c r="J61" s="16">
        <f t="shared" si="8"/>
        <v>165.75875805517111</v>
      </c>
      <c r="K61" s="14">
        <f t="shared" si="4"/>
        <v>11.793512934299811</v>
      </c>
      <c r="L61" s="16">
        <f t="shared" si="5"/>
        <v>15.511608164312772</v>
      </c>
      <c r="M61" s="35" t="s">
        <v>67</v>
      </c>
      <c r="N61" s="17"/>
      <c r="O61" s="18" t="s">
        <v>67</v>
      </c>
      <c r="P61" s="18"/>
      <c r="R61" s="15">
        <f t="shared" si="9"/>
        <v>1.0072327830251093</v>
      </c>
      <c r="S61" s="15">
        <f t="shared" si="10"/>
        <v>1.4334435834246131</v>
      </c>
      <c r="T61" s="21">
        <f t="shared" si="6"/>
        <v>9.3516579038204428E-2</v>
      </c>
      <c r="U61" s="21">
        <f t="shared" si="0"/>
        <v>8.8992586834211185E-2</v>
      </c>
      <c r="V61" s="21">
        <f t="shared" si="1"/>
        <v>4.5239922039932434E-3</v>
      </c>
      <c r="Y61" s="36"/>
    </row>
    <row r="62" spans="1:25" x14ac:dyDescent="0.25">
      <c r="A62" s="12">
        <v>1875.06</v>
      </c>
      <c r="B62" s="13">
        <v>4.38</v>
      </c>
      <c r="C62" s="14">
        <v>0.315</v>
      </c>
      <c r="D62" s="13">
        <v>0.41</v>
      </c>
      <c r="E62" s="13">
        <v>11.13207107</v>
      </c>
      <c r="F62" s="14">
        <f t="shared" si="7"/>
        <v>1875.4583333333294</v>
      </c>
      <c r="G62" s="15">
        <f>G57*7/12+G69*5/12</f>
        <v>4.87</v>
      </c>
      <c r="H62" s="14">
        <f t="shared" si="2"/>
        <v>125.59979012063562</v>
      </c>
      <c r="I62" s="14">
        <f t="shared" si="3"/>
        <v>9.0328616182648904</v>
      </c>
      <c r="J62" s="16">
        <f t="shared" si="8"/>
        <v>166.18720180818912</v>
      </c>
      <c r="K62" s="14">
        <f t="shared" si="4"/>
        <v>11.757057979328902</v>
      </c>
      <c r="L62" s="16">
        <f t="shared" si="5"/>
        <v>15.55633624231907</v>
      </c>
      <c r="M62" s="35" t="s">
        <v>67</v>
      </c>
      <c r="N62" s="17"/>
      <c r="O62" s="18" t="s">
        <v>67</v>
      </c>
      <c r="P62" s="18"/>
      <c r="R62" s="15">
        <f t="shared" si="9"/>
        <v>1.0072052174828279</v>
      </c>
      <c r="S62" s="15">
        <f t="shared" si="10"/>
        <v>1.4684864298039291</v>
      </c>
      <c r="T62" s="21">
        <f t="shared" si="6"/>
        <v>9.5914444065068771E-2</v>
      </c>
      <c r="U62" s="21">
        <f t="shared" si="0"/>
        <v>8.9383604061397115E-2</v>
      </c>
      <c r="V62" s="21">
        <f t="shared" si="1"/>
        <v>6.5308400036716563E-3</v>
      </c>
      <c r="Y62" s="36"/>
    </row>
    <row r="63" spans="1:25" x14ac:dyDescent="0.25">
      <c r="A63" s="12">
        <v>1875.07</v>
      </c>
      <c r="B63" s="13">
        <v>4.3899999999999997</v>
      </c>
      <c r="C63" s="14">
        <v>0.3125</v>
      </c>
      <c r="D63" s="13">
        <v>0.4017</v>
      </c>
      <c r="E63" s="13">
        <v>11.13207107</v>
      </c>
      <c r="F63" s="14">
        <f t="shared" si="7"/>
        <v>1875.5416666666626</v>
      </c>
      <c r="G63" s="15">
        <f>G57*6/12+G69*6/12</f>
        <v>4.83</v>
      </c>
      <c r="H63" s="14">
        <f t="shared" si="2"/>
        <v>125.88654763232654</v>
      </c>
      <c r="I63" s="14">
        <f t="shared" si="3"/>
        <v>8.9611722403421528</v>
      </c>
      <c r="J63" s="16">
        <f t="shared" si="8"/>
        <v>167.55470494331163</v>
      </c>
      <c r="K63" s="14">
        <f t="shared" si="4"/>
        <v>11.519049244625418</v>
      </c>
      <c r="L63" s="16">
        <f t="shared" si="5"/>
        <v>15.331828012694373</v>
      </c>
      <c r="M63" s="35" t="s">
        <v>67</v>
      </c>
      <c r="N63" s="17"/>
      <c r="O63" s="18" t="s">
        <v>67</v>
      </c>
      <c r="P63" s="18"/>
      <c r="R63" s="15">
        <f t="shared" si="9"/>
        <v>1.0071776667775758</v>
      </c>
      <c r="S63" s="15">
        <f t="shared" si="10"/>
        <v>1.4790671939012479</v>
      </c>
      <c r="T63" s="21">
        <f t="shared" si="6"/>
        <v>9.8260060266824878E-2</v>
      </c>
      <c r="U63" s="21">
        <f t="shared" si="0"/>
        <v>8.7725444828712584E-2</v>
      </c>
      <c r="V63" s="21">
        <f t="shared" si="1"/>
        <v>1.0534615438112294E-2</v>
      </c>
      <c r="Y63" s="36"/>
    </row>
    <row r="64" spans="1:25" x14ac:dyDescent="0.25">
      <c r="A64" s="12">
        <v>1875.08</v>
      </c>
      <c r="B64" s="13">
        <v>4.41</v>
      </c>
      <c r="C64" s="14">
        <v>0.31</v>
      </c>
      <c r="D64" s="13">
        <v>0.39329999999999998</v>
      </c>
      <c r="E64" s="13">
        <v>11.22715537</v>
      </c>
      <c r="F64" s="14">
        <f t="shared" si="7"/>
        <v>1875.6249999999959</v>
      </c>
      <c r="G64" s="15">
        <f>G57*5/12+G69*7/12</f>
        <v>4.79</v>
      </c>
      <c r="H64" s="14">
        <f t="shared" si="2"/>
        <v>125.3890552509562</v>
      </c>
      <c r="I64" s="14">
        <f t="shared" si="3"/>
        <v>8.8141966276182355</v>
      </c>
      <c r="J64" s="16">
        <f t="shared" si="8"/>
        <v>167.87018334704874</v>
      </c>
      <c r="K64" s="14">
        <f t="shared" si="4"/>
        <v>11.182656560136296</v>
      </c>
      <c r="L64" s="16">
        <f t="shared" si="5"/>
        <v>14.971279616869445</v>
      </c>
      <c r="M64" s="35" t="s">
        <v>67</v>
      </c>
      <c r="N64" s="17"/>
      <c r="O64" s="18" t="s">
        <v>67</v>
      </c>
      <c r="P64" s="18"/>
      <c r="R64" s="15">
        <f t="shared" si="9"/>
        <v>1.0071501309533841</v>
      </c>
      <c r="S64" s="15">
        <f t="shared" si="10"/>
        <v>1.4770671144241894</v>
      </c>
      <c r="T64" s="21">
        <f t="shared" si="6"/>
        <v>0.10457179338880329</v>
      </c>
      <c r="U64" s="21">
        <f t="shared" si="0"/>
        <v>8.8298362154796584E-2</v>
      </c>
      <c r="V64" s="21">
        <f t="shared" si="1"/>
        <v>1.6273431234006708E-2</v>
      </c>
      <c r="Y64" s="36"/>
    </row>
    <row r="65" spans="1:25" x14ac:dyDescent="0.25">
      <c r="A65" s="12">
        <v>1875.09</v>
      </c>
      <c r="B65" s="13">
        <v>4.37</v>
      </c>
      <c r="C65" s="14">
        <v>0.3075</v>
      </c>
      <c r="D65" s="13">
        <v>0.38500000000000001</v>
      </c>
      <c r="E65" s="13">
        <v>11.13207107</v>
      </c>
      <c r="F65" s="14">
        <f t="shared" si="7"/>
        <v>1875.7083333333292</v>
      </c>
      <c r="G65" s="15">
        <f>G57*4/12+G69*8/12</f>
        <v>4.75</v>
      </c>
      <c r="H65" s="14">
        <f t="shared" si="2"/>
        <v>125.31303260894468</v>
      </c>
      <c r="I65" s="14">
        <f t="shared" si="3"/>
        <v>8.8177934844966774</v>
      </c>
      <c r="J65" s="16">
        <f t="shared" si="8"/>
        <v>168.75217246754175</v>
      </c>
      <c r="K65" s="14">
        <f t="shared" si="4"/>
        <v>11.040164200101533</v>
      </c>
      <c r="L65" s="16">
        <f t="shared" si="5"/>
        <v>14.867182242563745</v>
      </c>
      <c r="M65" s="35" t="s">
        <v>67</v>
      </c>
      <c r="N65" s="17"/>
      <c r="O65" s="18" t="s">
        <v>67</v>
      </c>
      <c r="P65" s="18"/>
      <c r="R65" s="15">
        <f t="shared" si="9"/>
        <v>1.0071226100544257</v>
      </c>
      <c r="S65" s="15">
        <f t="shared" si="10"/>
        <v>1.5003348770741327</v>
      </c>
      <c r="T65" s="21">
        <f t="shared" si="6"/>
        <v>0.10440819145589164</v>
      </c>
      <c r="U65" s="21">
        <f t="shared" si="0"/>
        <v>8.8325407366840913E-2</v>
      </c>
      <c r="V65" s="21">
        <f t="shared" si="1"/>
        <v>1.6082784089050728E-2</v>
      </c>
      <c r="Y65" s="36"/>
    </row>
    <row r="66" spans="1:25" x14ac:dyDescent="0.25">
      <c r="A66" s="12">
        <v>1875.1</v>
      </c>
      <c r="B66" s="13">
        <v>4.3</v>
      </c>
      <c r="C66" s="14">
        <v>0.30499999999999999</v>
      </c>
      <c r="D66" s="13">
        <v>0.37669999999999998</v>
      </c>
      <c r="E66" s="13">
        <v>11.13207107</v>
      </c>
      <c r="F66" s="14">
        <f t="shared" si="7"/>
        <v>1875.7916666666624</v>
      </c>
      <c r="G66" s="15">
        <f>G57*3/12+G69*9/12</f>
        <v>4.7100000000000009</v>
      </c>
      <c r="H66" s="14">
        <f t="shared" si="2"/>
        <v>123.30573002710801</v>
      </c>
      <c r="I66" s="14">
        <f t="shared" si="3"/>
        <v>8.7461041065739416</v>
      </c>
      <c r="J66" s="16">
        <f t="shared" si="8"/>
        <v>167.03053989183357</v>
      </c>
      <c r="K66" s="14">
        <f t="shared" si="4"/>
        <v>10.802155465398044</v>
      </c>
      <c r="L66" s="16">
        <f t="shared" si="5"/>
        <v>14.632652180756676</v>
      </c>
      <c r="M66" s="35" t="s">
        <v>67</v>
      </c>
      <c r="N66" s="17"/>
      <c r="O66" s="18" t="s">
        <v>67</v>
      </c>
      <c r="P66" s="18"/>
      <c r="R66" s="15">
        <f t="shared" si="9"/>
        <v>1.0070951041250158</v>
      </c>
      <c r="S66" s="15">
        <f t="shared" si="10"/>
        <v>1.5110211773545867</v>
      </c>
      <c r="T66" s="21">
        <f t="shared" si="6"/>
        <v>0.1122718302690342</v>
      </c>
      <c r="U66" s="21">
        <f t="shared" si="0"/>
        <v>8.7976727736581273E-2</v>
      </c>
      <c r="V66" s="21">
        <f t="shared" si="1"/>
        <v>2.4295102532452928E-2</v>
      </c>
      <c r="Y66" s="36"/>
    </row>
    <row r="67" spans="1:25" x14ac:dyDescent="0.25">
      <c r="A67" s="12">
        <v>1875.11</v>
      </c>
      <c r="B67" s="13">
        <v>4.37</v>
      </c>
      <c r="C67" s="14">
        <v>0.30249999999999999</v>
      </c>
      <c r="D67" s="13">
        <v>0.36830000000000002</v>
      </c>
      <c r="E67" s="13">
        <v>11.03690579</v>
      </c>
      <c r="F67" s="14">
        <f t="shared" si="7"/>
        <v>1875.8749999999957</v>
      </c>
      <c r="G67" s="15">
        <f>G57*2/12+G69*10/12</f>
        <v>4.67</v>
      </c>
      <c r="H67" s="14">
        <f t="shared" si="2"/>
        <v>126.39353923487641</v>
      </c>
      <c r="I67" s="14">
        <f t="shared" si="3"/>
        <v>8.7492095236956775</v>
      </c>
      <c r="J67" s="16">
        <f t="shared" si="8"/>
        <v>172.20094469065228</v>
      </c>
      <c r="K67" s="14">
        <f t="shared" si="4"/>
        <v>10.652343363891299</v>
      </c>
      <c r="L67" s="16">
        <f t="shared" si="5"/>
        <v>14.512953759626367</v>
      </c>
      <c r="M67" s="35" t="s">
        <v>67</v>
      </c>
      <c r="N67" s="17"/>
      <c r="O67" s="18" t="s">
        <v>67</v>
      </c>
      <c r="P67" s="18"/>
      <c r="R67" s="15">
        <f t="shared" si="9"/>
        <v>1.0070676132096117</v>
      </c>
      <c r="S67" s="15">
        <f t="shared" si="10"/>
        <v>1.5348631899060345</v>
      </c>
      <c r="T67" s="21">
        <f t="shared" si="6"/>
        <v>0.11499503759337615</v>
      </c>
      <c r="U67" s="21">
        <f t="shared" si="0"/>
        <v>8.5396078743462667E-2</v>
      </c>
      <c r="V67" s="21">
        <f t="shared" si="1"/>
        <v>2.9598958849913481E-2</v>
      </c>
      <c r="Y67" s="36"/>
    </row>
    <row r="68" spans="1:25" x14ac:dyDescent="0.25">
      <c r="A68" s="12">
        <v>1875.12</v>
      </c>
      <c r="B68" s="13">
        <v>4.37</v>
      </c>
      <c r="C68" s="14">
        <v>0.3</v>
      </c>
      <c r="D68" s="13">
        <v>0.36</v>
      </c>
      <c r="E68" s="13">
        <v>10.9417405</v>
      </c>
      <c r="F68" s="14">
        <f t="shared" si="7"/>
        <v>1875.9583333333289</v>
      </c>
      <c r="G68" s="15">
        <f>G57*1/12+G69*11/12</f>
        <v>4.63</v>
      </c>
      <c r="H68" s="14">
        <f t="shared" si="2"/>
        <v>127.49284128973811</v>
      </c>
      <c r="I68" s="14">
        <f t="shared" si="3"/>
        <v>8.7523689672589082</v>
      </c>
      <c r="J68" s="16">
        <f t="shared" si="8"/>
        <v>174.69235396645379</v>
      </c>
      <c r="K68" s="14">
        <f t="shared" si="4"/>
        <v>10.50284276071069</v>
      </c>
      <c r="L68" s="16">
        <f t="shared" si="5"/>
        <v>14.391132134536239</v>
      </c>
      <c r="M68" s="35" t="s">
        <v>67</v>
      </c>
      <c r="N68" s="17"/>
      <c r="O68" s="18" t="s">
        <v>67</v>
      </c>
      <c r="P68" s="18"/>
      <c r="R68" s="15">
        <f t="shared" si="9"/>
        <v>1.0070401373528144</v>
      </c>
      <c r="S68" s="15">
        <f t="shared" si="10"/>
        <v>1.5591547604140388</v>
      </c>
      <c r="T68" s="21">
        <f t="shared" si="6"/>
        <v>0.11035320886148159</v>
      </c>
      <c r="U68" s="21">
        <f t="shared" si="0"/>
        <v>8.1565062593567994E-2</v>
      </c>
      <c r="V68" s="21">
        <f t="shared" si="1"/>
        <v>2.8788146267913595E-2</v>
      </c>
      <c r="Y68" s="36"/>
    </row>
    <row r="69" spans="1:25" x14ac:dyDescent="0.25">
      <c r="A69" s="12">
        <v>1876.01</v>
      </c>
      <c r="B69" s="13">
        <v>4.46</v>
      </c>
      <c r="C69" s="14">
        <v>0.3</v>
      </c>
      <c r="D69" s="13">
        <v>0.3533</v>
      </c>
      <c r="E69" s="13">
        <v>10.846575209999999</v>
      </c>
      <c r="F69" s="14">
        <f t="shared" si="7"/>
        <v>1876.0416666666622</v>
      </c>
      <c r="G69" s="15">
        <v>4.59</v>
      </c>
      <c r="H69" s="14">
        <f t="shared" si="2"/>
        <v>131.26018143380389</v>
      </c>
      <c r="I69" s="14">
        <f t="shared" si="3"/>
        <v>8.8291601861303075</v>
      </c>
      <c r="J69" s="16">
        <f t="shared" si="8"/>
        <v>180.86256510437374</v>
      </c>
      <c r="K69" s="14">
        <f t="shared" si="4"/>
        <v>10.397807645866125</v>
      </c>
      <c r="L69" s="16">
        <f t="shared" si="5"/>
        <v>14.327072702102074</v>
      </c>
      <c r="M69" s="35" t="s">
        <v>67</v>
      </c>
      <c r="N69" s="17"/>
      <c r="O69" s="18" t="s">
        <v>67</v>
      </c>
      <c r="P69" s="18"/>
      <c r="R69" s="15">
        <f t="shared" si="9"/>
        <v>1.0047535252938302</v>
      </c>
      <c r="S69" s="15">
        <f t="shared" si="10"/>
        <v>1.5839073864861757</v>
      </c>
      <c r="T69" s="21">
        <f t="shared" si="6"/>
        <v>0.10953518207915147</v>
      </c>
      <c r="U69" s="21">
        <f t="shared" si="0"/>
        <v>8.2824970216905935E-2</v>
      </c>
      <c r="V69" s="21">
        <f t="shared" si="1"/>
        <v>2.6710211862245536E-2</v>
      </c>
      <c r="Y69" s="36"/>
    </row>
    <row r="70" spans="1:25" x14ac:dyDescent="0.25">
      <c r="A70" s="12">
        <v>1876.02</v>
      </c>
      <c r="B70" s="13">
        <v>4.5199999999999996</v>
      </c>
      <c r="C70" s="14">
        <v>0.3</v>
      </c>
      <c r="D70" s="13">
        <v>0.34670000000000001</v>
      </c>
      <c r="E70" s="13">
        <v>10.846575209999999</v>
      </c>
      <c r="F70" s="14">
        <f t="shared" si="7"/>
        <v>1876.1249999999955</v>
      </c>
      <c r="G70" s="15">
        <f>G69*11/12+G81*1/12</f>
        <v>4.5783333333333331</v>
      </c>
      <c r="H70" s="14">
        <f t="shared" si="2"/>
        <v>133.02601347102996</v>
      </c>
      <c r="I70" s="14">
        <f t="shared" si="3"/>
        <v>8.8291601861303075</v>
      </c>
      <c r="J70" s="16">
        <f t="shared" si="8"/>
        <v>184.3094973989638</v>
      </c>
      <c r="K70" s="14">
        <f t="shared" si="4"/>
        <v>10.203566121771258</v>
      </c>
      <c r="L70" s="16">
        <f t="shared" si="5"/>
        <v>14.137190873500165</v>
      </c>
      <c r="M70" s="35" t="s">
        <v>67</v>
      </c>
      <c r="N70" s="17"/>
      <c r="O70" s="18" t="s">
        <v>67</v>
      </c>
      <c r="P70" s="18"/>
      <c r="R70" s="15">
        <f t="shared" si="9"/>
        <v>1.0047443025681573</v>
      </c>
      <c r="S70" s="15">
        <f t="shared" si="10"/>
        <v>1.5914365303109221</v>
      </c>
      <c r="T70" s="21">
        <f t="shared" si="6"/>
        <v>0.10996621180831778</v>
      </c>
      <c r="U70" s="21">
        <f t="shared" si="0"/>
        <v>8.2501543111416442E-2</v>
      </c>
      <c r="V70" s="21">
        <f t="shared" si="1"/>
        <v>2.746466869690134E-2</v>
      </c>
      <c r="Y70" s="36"/>
    </row>
    <row r="71" spans="1:25" x14ac:dyDescent="0.25">
      <c r="A71" s="12">
        <v>1876.03</v>
      </c>
      <c r="B71" s="13">
        <v>4.51</v>
      </c>
      <c r="C71" s="14">
        <v>0.3</v>
      </c>
      <c r="D71" s="13">
        <v>0.34</v>
      </c>
      <c r="E71" s="13">
        <v>10.846575209999999</v>
      </c>
      <c r="F71" s="14">
        <f t="shared" si="7"/>
        <v>1876.2083333333287</v>
      </c>
      <c r="G71" s="15">
        <f>G69*10/12+G81*2/12</f>
        <v>4.5666666666666664</v>
      </c>
      <c r="H71" s="14">
        <f t="shared" si="2"/>
        <v>132.73170813149227</v>
      </c>
      <c r="I71" s="14">
        <f t="shared" si="3"/>
        <v>8.8291601861303075</v>
      </c>
      <c r="J71" s="16">
        <f t="shared" si="8"/>
        <v>184.92114396112848</v>
      </c>
      <c r="K71" s="14">
        <f t="shared" si="4"/>
        <v>10.006381544281016</v>
      </c>
      <c r="L71" s="16">
        <f t="shared" si="5"/>
        <v>13.940840121238072</v>
      </c>
      <c r="M71" s="35" t="s">
        <v>67</v>
      </c>
      <c r="N71" s="17"/>
      <c r="O71" s="18" t="s">
        <v>67</v>
      </c>
      <c r="P71" s="18"/>
      <c r="R71" s="15">
        <f t="shared" si="9"/>
        <v>1.0047350802178763</v>
      </c>
      <c r="S71" s="15">
        <f t="shared" si="10"/>
        <v>1.5989867867287357</v>
      </c>
      <c r="T71" s="21">
        <f t="shared" si="6"/>
        <v>0.10901821433350989</v>
      </c>
      <c r="U71" s="21">
        <f t="shared" si="0"/>
        <v>8.3477150939624822E-2</v>
      </c>
      <c r="V71" s="21">
        <f t="shared" si="1"/>
        <v>2.5541063393885066E-2</v>
      </c>
      <c r="Y71" s="36"/>
    </row>
    <row r="72" spans="1:25" x14ac:dyDescent="0.25">
      <c r="A72" s="12">
        <v>1876.04</v>
      </c>
      <c r="B72" s="13">
        <v>4.34</v>
      </c>
      <c r="C72" s="14">
        <v>0.3</v>
      </c>
      <c r="D72" s="13">
        <v>0.33329999999999999</v>
      </c>
      <c r="E72" s="13">
        <v>10.751490909999999</v>
      </c>
      <c r="F72" s="14">
        <f t="shared" si="7"/>
        <v>1876.291666666662</v>
      </c>
      <c r="G72" s="15">
        <f>G69*9/12+G81*3/12</f>
        <v>4.5550000000000006</v>
      </c>
      <c r="H72" s="14">
        <f t="shared" si="2"/>
        <v>128.85812596571313</v>
      </c>
      <c r="I72" s="14">
        <f t="shared" si="3"/>
        <v>8.9072437303488332</v>
      </c>
      <c r="J72" s="16">
        <f t="shared" si="8"/>
        <v>180.55861613366613</v>
      </c>
      <c r="K72" s="14">
        <f t="shared" si="4"/>
        <v>9.8959477844175527</v>
      </c>
      <c r="L72" s="16">
        <f t="shared" si="5"/>
        <v>13.866402478652285</v>
      </c>
      <c r="M72" s="35" t="s">
        <v>67</v>
      </c>
      <c r="N72" s="17"/>
      <c r="O72" s="18" t="s">
        <v>67</v>
      </c>
      <c r="P72" s="18"/>
      <c r="R72" s="15">
        <f t="shared" si="9"/>
        <v>1.0047258582433127</v>
      </c>
      <c r="S72" s="15">
        <f t="shared" si="10"/>
        <v>1.6207662356618915</v>
      </c>
      <c r="T72" s="21">
        <f t="shared" si="6"/>
        <v>0.11192838192299126</v>
      </c>
      <c r="U72" s="21">
        <f t="shared" si="0"/>
        <v>8.3517230858883851E-2</v>
      </c>
      <c r="V72" s="21">
        <f t="shared" si="1"/>
        <v>2.8411151064107409E-2</v>
      </c>
      <c r="Y72" s="36"/>
    </row>
    <row r="73" spans="1:25" x14ac:dyDescent="0.25">
      <c r="A73" s="12">
        <v>1876.05</v>
      </c>
      <c r="B73" s="13">
        <v>4.18</v>
      </c>
      <c r="C73" s="14">
        <v>0.3</v>
      </c>
      <c r="D73" s="13">
        <v>0.32669999999999999</v>
      </c>
      <c r="E73" s="13">
        <v>10.370910739999999</v>
      </c>
      <c r="F73" s="14">
        <f t="shared" si="7"/>
        <v>1876.3749999999952</v>
      </c>
      <c r="G73" s="15">
        <f>G69*8/12+G81*4/12</f>
        <v>4.543333333333333</v>
      </c>
      <c r="H73" s="14">
        <f t="shared" si="2"/>
        <v>128.66195876641009</v>
      </c>
      <c r="I73" s="14">
        <f t="shared" si="3"/>
        <v>9.2341118731873273</v>
      </c>
      <c r="J73" s="16">
        <f t="shared" si="8"/>
        <v>181.36199473014739</v>
      </c>
      <c r="K73" s="14">
        <f t="shared" si="4"/>
        <v>10.055947829900999</v>
      </c>
      <c r="L73" s="16">
        <f t="shared" si="5"/>
        <v>14.174871693382572</v>
      </c>
      <c r="M73" s="35" t="s">
        <v>67</v>
      </c>
      <c r="N73" s="17"/>
      <c r="O73" s="18" t="s">
        <v>67</v>
      </c>
      <c r="P73" s="18"/>
      <c r="R73" s="15">
        <f t="shared" si="9"/>
        <v>1.0047166366447913</v>
      </c>
      <c r="S73" s="15">
        <f t="shared" si="10"/>
        <v>1.6881839075548075</v>
      </c>
      <c r="T73" s="21">
        <f t="shared" si="6"/>
        <v>0.11241410249312933</v>
      </c>
      <c r="U73" s="21">
        <f t="shared" ref="U73:U128" si="11">(($S193/$S73)^(1/10)-1)</f>
        <v>8.1971734677914743E-2</v>
      </c>
      <c r="V73" s="21">
        <f t="shared" ref="V73:V128" si="12">T73-U73</f>
        <v>3.0442367815214588E-2</v>
      </c>
      <c r="Y73" s="36"/>
    </row>
    <row r="74" spans="1:25" x14ac:dyDescent="0.25">
      <c r="A74" s="12">
        <v>1876.06</v>
      </c>
      <c r="B74" s="13">
        <v>4.1500000000000004</v>
      </c>
      <c r="C74" s="14">
        <v>0.3</v>
      </c>
      <c r="D74" s="13">
        <v>0.32</v>
      </c>
      <c r="E74" s="13">
        <v>10.08541488</v>
      </c>
      <c r="F74" s="14">
        <f t="shared" si="7"/>
        <v>1876.4583333333285</v>
      </c>
      <c r="G74" s="15">
        <f>G69*7/12+G81*5/12</f>
        <v>4.5316666666666663</v>
      </c>
      <c r="H74" s="14">
        <f t="shared" ref="H74:H137" si="13">B74*$E$1859/E74</f>
        <v>131.35454423665709</v>
      </c>
      <c r="I74" s="14">
        <f t="shared" ref="I74:I137" si="14">C74*$E$1859/E74</f>
        <v>9.4955092219270174</v>
      </c>
      <c r="J74" s="16">
        <f t="shared" si="8"/>
        <v>186.27287166983504</v>
      </c>
      <c r="K74" s="14">
        <f t="shared" ref="K74:K137" si="15">D74*$E$1859/E74</f>
        <v>10.128543170055487</v>
      </c>
      <c r="L74" s="16">
        <f t="shared" ref="L74:L137" si="16">K74*(J74/H74)</f>
        <v>14.363209381770414</v>
      </c>
      <c r="M74" s="35" t="s">
        <v>67</v>
      </c>
      <c r="N74" s="17"/>
      <c r="O74" s="18" t="s">
        <v>67</v>
      </c>
      <c r="P74" s="18"/>
      <c r="R74" s="15">
        <f t="shared" si="9"/>
        <v>1.0047074154226387</v>
      </c>
      <c r="S74" s="15">
        <f t="shared" si="10"/>
        <v>1.7441606243682406</v>
      </c>
      <c r="T74" s="21">
        <f t="shared" ref="T74:T128" si="17">(($J194/$J74)^(1/10)-1)</f>
        <v>0.11623666750572359</v>
      </c>
      <c r="U74" s="21">
        <f t="shared" si="11"/>
        <v>7.9999817603011891E-2</v>
      </c>
      <c r="V74" s="21">
        <f t="shared" si="12"/>
        <v>3.6236849902711699E-2</v>
      </c>
      <c r="Y74" s="36"/>
    </row>
    <row r="75" spans="1:25" x14ac:dyDescent="0.25">
      <c r="A75" s="12">
        <v>1876.07</v>
      </c>
      <c r="B75" s="13">
        <v>4.0999999999999996</v>
      </c>
      <c r="C75" s="14">
        <v>0.3</v>
      </c>
      <c r="D75" s="13">
        <v>0.31330000000000002</v>
      </c>
      <c r="E75" s="13">
        <v>10.08541488</v>
      </c>
      <c r="F75" s="14">
        <f t="shared" ref="F75:F138" si="18">F74+1/12</f>
        <v>1876.5416666666617</v>
      </c>
      <c r="G75" s="15">
        <f>G69*6/12+G81*6/12</f>
        <v>4.5199999999999996</v>
      </c>
      <c r="H75" s="14">
        <f t="shared" si="13"/>
        <v>129.77195936633589</v>
      </c>
      <c r="I75" s="14">
        <f t="shared" si="14"/>
        <v>9.4955092219270174</v>
      </c>
      <c r="J75" s="16">
        <f t="shared" ref="J75:J138" si="19">J74*((H75+(I75/12))/H74)</f>
        <v>185.15074593688419</v>
      </c>
      <c r="K75" s="14">
        <f t="shared" si="15"/>
        <v>9.9164767974324501</v>
      </c>
      <c r="L75" s="16">
        <f t="shared" si="16"/>
        <v>14.148226512689227</v>
      </c>
      <c r="M75" s="35" t="s">
        <v>67</v>
      </c>
      <c r="N75" s="17"/>
      <c r="O75" s="18" t="s">
        <v>67</v>
      </c>
      <c r="P75" s="18"/>
      <c r="R75" s="15">
        <f t="shared" ref="R75:R138" si="20">((G75/G76+G75/1200+((1+G76/1200)^(-119))*(1-G75/G76)))</f>
        <v>1.0046981945771802</v>
      </c>
      <c r="S75" s="15">
        <f t="shared" ref="S75:S138" si="21">S74*R74*E74/E75</f>
        <v>1.7523711129909509</v>
      </c>
      <c r="T75" s="21">
        <f t="shared" si="17"/>
        <v>0.11759364095515057</v>
      </c>
      <c r="U75" s="21">
        <f t="shared" si="11"/>
        <v>7.8330823946356265E-2</v>
      </c>
      <c r="V75" s="21">
        <f t="shared" si="12"/>
        <v>3.9262817008794304E-2</v>
      </c>
      <c r="Y75" s="36"/>
    </row>
    <row r="76" spans="1:25" x14ac:dyDescent="0.25">
      <c r="A76" s="12">
        <v>1876.08</v>
      </c>
      <c r="B76" s="13">
        <v>3.93</v>
      </c>
      <c r="C76" s="14">
        <v>0.3</v>
      </c>
      <c r="D76" s="13">
        <v>0.30669999999999997</v>
      </c>
      <c r="E76" s="13">
        <v>10.180580170000001</v>
      </c>
      <c r="F76" s="14">
        <f t="shared" si="18"/>
        <v>1876.624999999995</v>
      </c>
      <c r="G76" s="15">
        <f>G69*5/12+G81*7/12</f>
        <v>4.5083333333333337</v>
      </c>
      <c r="H76" s="14">
        <f t="shared" si="13"/>
        <v>123.22839602961444</v>
      </c>
      <c r="I76" s="14">
        <f t="shared" si="14"/>
        <v>9.4067477885201853</v>
      </c>
      <c r="J76" s="16">
        <f t="shared" si="19"/>
        <v>176.93320207047938</v>
      </c>
      <c r="K76" s="14">
        <f t="shared" si="15"/>
        <v>9.6168318224638032</v>
      </c>
      <c r="L76" s="16">
        <f t="shared" si="16"/>
        <v>13.807993148859039</v>
      </c>
      <c r="M76" s="35" t="s">
        <v>67</v>
      </c>
      <c r="N76" s="17"/>
      <c r="O76" s="18" t="s">
        <v>67</v>
      </c>
      <c r="P76" s="18"/>
      <c r="R76" s="15">
        <f t="shared" si="20"/>
        <v>1.0046889741087426</v>
      </c>
      <c r="S76" s="15">
        <f t="shared" si="21"/>
        <v>1.7441464460155387</v>
      </c>
      <c r="T76" s="21">
        <f t="shared" si="17"/>
        <v>0.12251791865412542</v>
      </c>
      <c r="U76" s="21">
        <f t="shared" si="11"/>
        <v>7.7695185070670192E-2</v>
      </c>
      <c r="V76" s="21">
        <f t="shared" si="12"/>
        <v>4.4822733583455232E-2</v>
      </c>
      <c r="Y76" s="36"/>
    </row>
    <row r="77" spans="1:25" x14ac:dyDescent="0.25">
      <c r="A77" s="12">
        <v>1876.09</v>
      </c>
      <c r="B77" s="13">
        <v>3.69</v>
      </c>
      <c r="C77" s="14">
        <v>0.3</v>
      </c>
      <c r="D77" s="13">
        <v>0.3</v>
      </c>
      <c r="E77" s="13">
        <v>10.275745450000001</v>
      </c>
      <c r="F77" s="14">
        <f t="shared" si="18"/>
        <v>1876.7083333333283</v>
      </c>
      <c r="G77" s="15">
        <f>G69*4/12+G81*8/12</f>
        <v>4.496666666666667</v>
      </c>
      <c r="H77" s="14">
        <f t="shared" si="13"/>
        <v>114.63145430485528</v>
      </c>
      <c r="I77" s="14">
        <f t="shared" si="14"/>
        <v>9.3196304312890472</v>
      </c>
      <c r="J77" s="16">
        <f t="shared" si="19"/>
        <v>165.70468818274716</v>
      </c>
      <c r="K77" s="14">
        <f t="shared" si="15"/>
        <v>9.3196304312890472</v>
      </c>
      <c r="L77" s="16">
        <f t="shared" si="16"/>
        <v>13.471925868516029</v>
      </c>
      <c r="M77" s="35" t="s">
        <v>67</v>
      </c>
      <c r="N77" s="17"/>
      <c r="O77" s="18" t="s">
        <v>67</v>
      </c>
      <c r="P77" s="18"/>
      <c r="R77" s="15">
        <f t="shared" si="20"/>
        <v>1.004679754017652</v>
      </c>
      <c r="S77" s="15">
        <f t="shared" si="21"/>
        <v>1.7360961513783471</v>
      </c>
      <c r="T77" s="21">
        <f t="shared" si="17"/>
        <v>0.13319853175354224</v>
      </c>
      <c r="U77" s="21">
        <f t="shared" si="11"/>
        <v>7.8391420705782089E-2</v>
      </c>
      <c r="V77" s="21">
        <f t="shared" si="12"/>
        <v>5.4807111047760149E-2</v>
      </c>
      <c r="Y77" s="36"/>
    </row>
    <row r="78" spans="1:25" x14ac:dyDescent="0.25">
      <c r="A78" s="12">
        <v>1876.1</v>
      </c>
      <c r="B78" s="13">
        <v>3.67</v>
      </c>
      <c r="C78" s="14">
        <v>0.3</v>
      </c>
      <c r="D78" s="13">
        <v>0.29330000000000001</v>
      </c>
      <c r="E78" s="13">
        <v>10.465995039999999</v>
      </c>
      <c r="F78" s="14">
        <f t="shared" si="18"/>
        <v>1876.7916666666615</v>
      </c>
      <c r="G78" s="15">
        <f>G69*3/12+G81*9/12</f>
        <v>4.4850000000000003</v>
      </c>
      <c r="H78" s="14">
        <f t="shared" si="13"/>
        <v>111.93768299358946</v>
      </c>
      <c r="I78" s="14">
        <f t="shared" si="14"/>
        <v>9.1502193182770686</v>
      </c>
      <c r="J78" s="16">
        <f t="shared" si="19"/>
        <v>162.91297901474726</v>
      </c>
      <c r="K78" s="14">
        <f t="shared" si="15"/>
        <v>8.9458644201688795</v>
      </c>
      <c r="L78" s="16">
        <f t="shared" si="16"/>
        <v>13.019721183930619</v>
      </c>
      <c r="M78" s="35" t="s">
        <v>67</v>
      </c>
      <c r="N78" s="17"/>
      <c r="O78" s="18" t="s">
        <v>67</v>
      </c>
      <c r="P78" s="18"/>
      <c r="R78" s="15">
        <f t="shared" si="20"/>
        <v>1.0046705343042359</v>
      </c>
      <c r="S78" s="15">
        <f t="shared" si="21"/>
        <v>1.7125144225562385</v>
      </c>
      <c r="T78" s="21">
        <f t="shared" si="17"/>
        <v>0.13835154000468108</v>
      </c>
      <c r="U78" s="21">
        <f t="shared" si="11"/>
        <v>8.0066311899993803E-2</v>
      </c>
      <c r="V78" s="21">
        <f t="shared" si="12"/>
        <v>5.8285228104687281E-2</v>
      </c>
      <c r="Y78" s="36"/>
    </row>
    <row r="79" spans="1:25" x14ac:dyDescent="0.25">
      <c r="A79" s="12">
        <v>1876.11</v>
      </c>
      <c r="B79" s="13">
        <v>3.6</v>
      </c>
      <c r="C79" s="14">
        <v>0.3</v>
      </c>
      <c r="D79" s="13">
        <v>0.28670000000000001</v>
      </c>
      <c r="E79" s="13">
        <v>10.56116033</v>
      </c>
      <c r="F79" s="14">
        <f t="shared" si="18"/>
        <v>1876.8749999999948</v>
      </c>
      <c r="G79" s="15">
        <f>G69*2/12+G81*10/12</f>
        <v>4.4733333333333336</v>
      </c>
      <c r="H79" s="14">
        <f t="shared" si="13"/>
        <v>108.81321408743349</v>
      </c>
      <c r="I79" s="14">
        <f t="shared" si="14"/>
        <v>9.0677678406194566</v>
      </c>
      <c r="J79" s="16">
        <f t="shared" si="19"/>
        <v>159.46541988161067</v>
      </c>
      <c r="K79" s="14">
        <f t="shared" si="15"/>
        <v>8.6657634663519953</v>
      </c>
      <c r="L79" s="16">
        <f t="shared" si="16"/>
        <v>12.699648855571604</v>
      </c>
      <c r="M79" s="35" t="s">
        <v>67</v>
      </c>
      <c r="N79" s="17"/>
      <c r="O79" s="18" t="s">
        <v>67</v>
      </c>
      <c r="P79" s="18"/>
      <c r="R79" s="15">
        <f t="shared" si="20"/>
        <v>1.0046613149688211</v>
      </c>
      <c r="S79" s="15">
        <f t="shared" si="21"/>
        <v>1.7050094552280191</v>
      </c>
      <c r="T79" s="21">
        <f t="shared" si="17"/>
        <v>0.14394905408238157</v>
      </c>
      <c r="U79" s="21">
        <f t="shared" si="11"/>
        <v>8.074114453889969E-2</v>
      </c>
      <c r="V79" s="21">
        <f t="shared" si="12"/>
        <v>6.3207909543481877E-2</v>
      </c>
      <c r="Y79" s="36"/>
    </row>
    <row r="80" spans="1:25" x14ac:dyDescent="0.25">
      <c r="A80" s="12">
        <v>1876.12</v>
      </c>
      <c r="B80" s="13">
        <v>3.58</v>
      </c>
      <c r="C80" s="14">
        <v>0.3</v>
      </c>
      <c r="D80" s="13">
        <v>0.28000000000000003</v>
      </c>
      <c r="E80" s="13">
        <v>10.751490909999999</v>
      </c>
      <c r="F80" s="14">
        <f t="shared" si="18"/>
        <v>1876.958333333328</v>
      </c>
      <c r="G80" s="15">
        <f>G69*1/12+G81*11/12</f>
        <v>4.4616666666666669</v>
      </c>
      <c r="H80" s="14">
        <f t="shared" si="13"/>
        <v>106.29310851549609</v>
      </c>
      <c r="I80" s="14">
        <f t="shared" si="14"/>
        <v>8.9072437303488332</v>
      </c>
      <c r="J80" s="16">
        <f t="shared" si="19"/>
        <v>156.86000794919724</v>
      </c>
      <c r="K80" s="14">
        <f t="shared" si="15"/>
        <v>8.3134274816589127</v>
      </c>
      <c r="L80" s="16">
        <f t="shared" si="16"/>
        <v>12.268380509993083</v>
      </c>
      <c r="M80" s="35" t="s">
        <v>67</v>
      </c>
      <c r="N80" s="17"/>
      <c r="O80" s="18" t="s">
        <v>67</v>
      </c>
      <c r="P80" s="18"/>
      <c r="R80" s="15">
        <f t="shared" si="20"/>
        <v>1.0046520960117353</v>
      </c>
      <c r="S80" s="15">
        <f t="shared" si="21"/>
        <v>1.6826330509190333</v>
      </c>
      <c r="T80" s="21">
        <f t="shared" si="17"/>
        <v>0.1418004398096202</v>
      </c>
      <c r="U80" s="21">
        <f t="shared" si="11"/>
        <v>8.1044370213336769E-2</v>
      </c>
      <c r="V80" s="21">
        <f t="shared" si="12"/>
        <v>6.0756069596283435E-2</v>
      </c>
      <c r="Y80" s="36"/>
    </row>
    <row r="81" spans="1:25" x14ac:dyDescent="0.25">
      <c r="A81" s="12">
        <v>1877.01</v>
      </c>
      <c r="B81" s="13">
        <v>3.55</v>
      </c>
      <c r="C81" s="14">
        <v>0.2908</v>
      </c>
      <c r="D81" s="13">
        <v>0.28170000000000001</v>
      </c>
      <c r="E81" s="13">
        <v>10.9417405</v>
      </c>
      <c r="F81" s="14">
        <f t="shared" si="18"/>
        <v>1877.0416666666613</v>
      </c>
      <c r="G81" s="15">
        <v>4.45</v>
      </c>
      <c r="H81" s="14">
        <f t="shared" si="13"/>
        <v>103.56969944589707</v>
      </c>
      <c r="I81" s="14">
        <f t="shared" si="14"/>
        <v>8.4839629855963015</v>
      </c>
      <c r="J81" s="16">
        <f t="shared" si="19"/>
        <v>153.88432654385011</v>
      </c>
      <c r="K81" s="14">
        <f t="shared" si="15"/>
        <v>8.2184744602561146</v>
      </c>
      <c r="L81" s="16">
        <f t="shared" si="16"/>
        <v>12.211046418986641</v>
      </c>
      <c r="M81" s="35" t="s">
        <v>67</v>
      </c>
      <c r="N81" s="17"/>
      <c r="O81" s="18" t="s">
        <v>67</v>
      </c>
      <c r="P81" s="18"/>
      <c r="R81" s="15">
        <f t="shared" si="20"/>
        <v>1.004442533161084</v>
      </c>
      <c r="S81" s="15">
        <f t="shared" si="21"/>
        <v>1.6610679219869882</v>
      </c>
      <c r="T81" s="21">
        <f t="shared" si="17"/>
        <v>0.14039429114462565</v>
      </c>
      <c r="U81" s="21">
        <f t="shared" si="11"/>
        <v>8.0037070033219582E-2</v>
      </c>
      <c r="V81" s="21">
        <f t="shared" si="12"/>
        <v>6.0357221111406067E-2</v>
      </c>
      <c r="Y81" s="36"/>
    </row>
    <row r="82" spans="1:25" x14ac:dyDescent="0.25">
      <c r="A82" s="12">
        <v>1877.02</v>
      </c>
      <c r="B82" s="13">
        <v>3.34</v>
      </c>
      <c r="C82" s="14">
        <v>0.28170000000000001</v>
      </c>
      <c r="D82" s="13">
        <v>0.2833</v>
      </c>
      <c r="E82" s="13">
        <v>10.65632562</v>
      </c>
      <c r="F82" s="14">
        <f t="shared" si="18"/>
        <v>1877.1249999999945</v>
      </c>
      <c r="G82" s="15">
        <f>G81*11/12+G93*1/12</f>
        <v>4.440833333333333</v>
      </c>
      <c r="H82" s="14">
        <f t="shared" si="13"/>
        <v>100.05291767726591</v>
      </c>
      <c r="I82" s="14">
        <f t="shared" si="14"/>
        <v>8.4385948831394639</v>
      </c>
      <c r="J82" s="16">
        <f t="shared" si="19"/>
        <v>149.70391819240643</v>
      </c>
      <c r="K82" s="14">
        <f t="shared" si="15"/>
        <v>8.4865244245417468</v>
      </c>
      <c r="L82" s="16">
        <f t="shared" si="16"/>
        <v>12.697940126918787</v>
      </c>
      <c r="M82" s="35" t="s">
        <v>67</v>
      </c>
      <c r="N82" s="17"/>
      <c r="O82" s="18" t="s">
        <v>67</v>
      </c>
      <c r="P82" s="18"/>
      <c r="R82" s="15">
        <f t="shared" si="20"/>
        <v>1.0044352053538859</v>
      </c>
      <c r="S82" s="15">
        <f t="shared" si="21"/>
        <v>1.7131343139871542</v>
      </c>
      <c r="T82" s="21">
        <f t="shared" si="17"/>
        <v>0.14175117808280069</v>
      </c>
      <c r="U82" s="21">
        <f t="shared" si="11"/>
        <v>7.5638237390101226E-2</v>
      </c>
      <c r="V82" s="21">
        <f t="shared" si="12"/>
        <v>6.6112940692699462E-2</v>
      </c>
      <c r="Y82" s="36"/>
    </row>
    <row r="83" spans="1:25" x14ac:dyDescent="0.25">
      <c r="A83" s="12">
        <v>1877.03</v>
      </c>
      <c r="B83" s="13">
        <v>3.17</v>
      </c>
      <c r="C83" s="14">
        <v>0.27250000000000002</v>
      </c>
      <c r="D83" s="13">
        <v>0.28499999999999998</v>
      </c>
      <c r="E83" s="13">
        <v>10.180580170000001</v>
      </c>
      <c r="F83" s="14">
        <f t="shared" si="18"/>
        <v>1877.2083333333278</v>
      </c>
      <c r="G83" s="15">
        <f>G81*10/12+G93*2/12</f>
        <v>4.4316666666666666</v>
      </c>
      <c r="H83" s="14">
        <f t="shared" si="13"/>
        <v>99.39796829869664</v>
      </c>
      <c r="I83" s="14">
        <f t="shared" si="14"/>
        <v>8.5444625745725027</v>
      </c>
      <c r="J83" s="16">
        <f t="shared" si="19"/>
        <v>149.78933771370302</v>
      </c>
      <c r="K83" s="14">
        <f t="shared" si="15"/>
        <v>8.9364103990941768</v>
      </c>
      <c r="L83" s="16">
        <f t="shared" si="16"/>
        <v>13.466864747131028</v>
      </c>
      <c r="M83" s="35" t="s">
        <v>67</v>
      </c>
      <c r="N83" s="17"/>
      <c r="O83" s="18" t="s">
        <v>67</v>
      </c>
      <c r="P83" s="18"/>
      <c r="R83" s="15">
        <f t="shared" si="20"/>
        <v>1.0044278777306086</v>
      </c>
      <c r="S83" s="15">
        <f t="shared" si="21"/>
        <v>1.8011434150689984</v>
      </c>
      <c r="T83" s="21">
        <f t="shared" si="17"/>
        <v>0.14471927044295518</v>
      </c>
      <c r="U83" s="21">
        <f t="shared" si="11"/>
        <v>7.0466246038505931E-2</v>
      </c>
      <c r="V83" s="21">
        <f t="shared" si="12"/>
        <v>7.4253024404449253E-2</v>
      </c>
      <c r="Y83" s="36"/>
    </row>
    <row r="84" spans="1:25" x14ac:dyDescent="0.25">
      <c r="A84" s="12">
        <v>1877.04</v>
      </c>
      <c r="B84" s="13">
        <v>2.94</v>
      </c>
      <c r="C84" s="14">
        <v>0.26329999999999998</v>
      </c>
      <c r="D84" s="13">
        <v>0.28670000000000001</v>
      </c>
      <c r="E84" s="13">
        <v>10.465995039999999</v>
      </c>
      <c r="F84" s="14">
        <f t="shared" si="18"/>
        <v>1877.2916666666611</v>
      </c>
      <c r="G84" s="15">
        <f>G81*9/12+G93*3/12</f>
        <v>4.4225000000000003</v>
      </c>
      <c r="H84" s="14">
        <f t="shared" si="13"/>
        <v>89.672149319115263</v>
      </c>
      <c r="I84" s="14">
        <f t="shared" si="14"/>
        <v>8.0308424883411735</v>
      </c>
      <c r="J84" s="16">
        <f t="shared" si="19"/>
        <v>136.1413783161432</v>
      </c>
      <c r="K84" s="14">
        <f t="shared" si="15"/>
        <v>8.7445595951667858</v>
      </c>
      <c r="L84" s="16">
        <f t="shared" si="16"/>
        <v>13.276099715387165</v>
      </c>
      <c r="M84" s="35" t="s">
        <v>67</v>
      </c>
      <c r="N84" s="17"/>
      <c r="O84" s="18" t="s">
        <v>67</v>
      </c>
      <c r="P84" s="18"/>
      <c r="R84" s="15">
        <f t="shared" si="20"/>
        <v>1.0044205502913774</v>
      </c>
      <c r="S84" s="15">
        <f t="shared" si="21"/>
        <v>1.7597827500645762</v>
      </c>
      <c r="T84" s="21">
        <f t="shared" si="17"/>
        <v>0.15871290353602863</v>
      </c>
      <c r="U84" s="21">
        <f t="shared" si="11"/>
        <v>7.3160830614048544E-2</v>
      </c>
      <c r="V84" s="21">
        <f t="shared" si="12"/>
        <v>8.5552072921980082E-2</v>
      </c>
      <c r="Y84" s="36"/>
    </row>
    <row r="85" spans="1:25" x14ac:dyDescent="0.25">
      <c r="A85" s="12">
        <v>1877.05</v>
      </c>
      <c r="B85" s="13">
        <v>2.94</v>
      </c>
      <c r="C85" s="14">
        <v>0.25419999999999998</v>
      </c>
      <c r="D85" s="13">
        <v>0.2883</v>
      </c>
      <c r="E85" s="13">
        <v>10.65632562</v>
      </c>
      <c r="F85" s="14">
        <f t="shared" si="18"/>
        <v>1877.3749999999943</v>
      </c>
      <c r="G85" s="15">
        <f>G81*8/12+G93*4/12</f>
        <v>4.4133333333333331</v>
      </c>
      <c r="H85" s="14">
        <f t="shared" si="13"/>
        <v>88.070532326695144</v>
      </c>
      <c r="I85" s="14">
        <f t="shared" si="14"/>
        <v>7.6148058902877231</v>
      </c>
      <c r="J85" s="16">
        <f t="shared" si="19"/>
        <v>134.67319116525158</v>
      </c>
      <c r="K85" s="14">
        <f t="shared" si="15"/>
        <v>8.6363042414238809</v>
      </c>
      <c r="L85" s="16">
        <f t="shared" si="16"/>
        <v>13.206218031612936</v>
      </c>
      <c r="M85" s="35" t="s">
        <v>67</v>
      </c>
      <c r="N85" s="17"/>
      <c r="O85" s="18" t="s">
        <v>67</v>
      </c>
      <c r="P85" s="18"/>
      <c r="R85" s="15">
        <f t="shared" si="20"/>
        <v>1.0044132230363174</v>
      </c>
      <c r="S85" s="15">
        <f t="shared" si="21"/>
        <v>1.7359918744254137</v>
      </c>
      <c r="T85" s="21">
        <f t="shared" si="17"/>
        <v>0.16233557057379433</v>
      </c>
      <c r="U85" s="21">
        <f t="shared" si="11"/>
        <v>7.482890996850311E-2</v>
      </c>
      <c r="V85" s="21">
        <f t="shared" si="12"/>
        <v>8.750666060529122E-2</v>
      </c>
      <c r="Y85" s="36"/>
    </row>
    <row r="86" spans="1:25" x14ac:dyDescent="0.25">
      <c r="A86" s="12">
        <v>1877.06</v>
      </c>
      <c r="B86" s="13">
        <v>2.73</v>
      </c>
      <c r="C86" s="14">
        <v>0.245</v>
      </c>
      <c r="D86" s="13">
        <v>0.28999999999999998</v>
      </c>
      <c r="E86" s="13">
        <v>10.08541488</v>
      </c>
      <c r="F86" s="14">
        <f t="shared" si="18"/>
        <v>1877.4583333333276</v>
      </c>
      <c r="G86" s="15">
        <f>G81*7/12+G93*5/12</f>
        <v>4.4041666666666668</v>
      </c>
      <c r="H86" s="14">
        <f t="shared" si="13"/>
        <v>86.409133919535861</v>
      </c>
      <c r="I86" s="14">
        <f t="shared" si="14"/>
        <v>7.754665864573731</v>
      </c>
      <c r="J86" s="16">
        <f t="shared" si="19"/>
        <v>133.12083282460941</v>
      </c>
      <c r="K86" s="14">
        <f t="shared" si="15"/>
        <v>9.1789922478627837</v>
      </c>
      <c r="L86" s="16">
        <f t="shared" si="16"/>
        <v>14.141040849500634</v>
      </c>
      <c r="M86" s="35" t="s">
        <v>67</v>
      </c>
      <c r="N86" s="17"/>
      <c r="O86" s="18" t="s">
        <v>67</v>
      </c>
      <c r="P86" s="18"/>
      <c r="R86" s="15">
        <f t="shared" si="20"/>
        <v>1.0044058959655546</v>
      </c>
      <c r="S86" s="15">
        <f t="shared" si="21"/>
        <v>1.8423571486255097</v>
      </c>
      <c r="T86" s="21">
        <f t="shared" si="17"/>
        <v>0.16205707677969516</v>
      </c>
      <c r="U86" s="21">
        <f t="shared" si="11"/>
        <v>6.9928055828592628E-2</v>
      </c>
      <c r="V86" s="21">
        <f t="shared" si="12"/>
        <v>9.2129020951102536E-2</v>
      </c>
      <c r="Y86" s="36"/>
    </row>
    <row r="87" spans="1:25" x14ac:dyDescent="0.25">
      <c r="A87" s="12">
        <v>1877.07</v>
      </c>
      <c r="B87" s="13">
        <v>2.85</v>
      </c>
      <c r="C87" s="14">
        <v>0.23580000000000001</v>
      </c>
      <c r="D87" s="13">
        <v>0.29170000000000001</v>
      </c>
      <c r="E87" s="13">
        <v>10.180580170000001</v>
      </c>
      <c r="F87" s="14">
        <f t="shared" si="18"/>
        <v>1877.5416666666608</v>
      </c>
      <c r="G87" s="15">
        <f>G81*6/12+G93*6/12</f>
        <v>4.3949999999999996</v>
      </c>
      <c r="H87" s="14">
        <f t="shared" si="13"/>
        <v>89.364103990941771</v>
      </c>
      <c r="I87" s="14">
        <f t="shared" si="14"/>
        <v>7.3937037617768668</v>
      </c>
      <c r="J87" s="16">
        <f t="shared" si="19"/>
        <v>138.6224434628499</v>
      </c>
      <c r="K87" s="14">
        <f t="shared" si="15"/>
        <v>9.1464944330377946</v>
      </c>
      <c r="L87" s="16">
        <f t="shared" si="16"/>
        <v>14.188128687057304</v>
      </c>
      <c r="M87" s="35" t="s">
        <v>67</v>
      </c>
      <c r="N87" s="17"/>
      <c r="O87" s="18" t="s">
        <v>67</v>
      </c>
      <c r="P87" s="18"/>
      <c r="R87" s="15">
        <f t="shared" si="20"/>
        <v>1.0043985690792139</v>
      </c>
      <c r="S87" s="15">
        <f t="shared" si="21"/>
        <v>1.8331766521383228</v>
      </c>
      <c r="T87" s="21">
        <f t="shared" si="17"/>
        <v>0.15629330873783331</v>
      </c>
      <c r="U87" s="21">
        <f t="shared" si="11"/>
        <v>7.1953547612414237E-2</v>
      </c>
      <c r="V87" s="21">
        <f t="shared" si="12"/>
        <v>8.4339761125419077E-2</v>
      </c>
      <c r="Y87" s="36"/>
    </row>
    <row r="88" spans="1:25" x14ac:dyDescent="0.25">
      <c r="A88" s="12">
        <v>1877.08</v>
      </c>
      <c r="B88" s="13">
        <v>3.05</v>
      </c>
      <c r="C88" s="14">
        <v>0.22670000000000001</v>
      </c>
      <c r="D88" s="13">
        <v>0.29330000000000001</v>
      </c>
      <c r="E88" s="13">
        <v>9.8000000000000007</v>
      </c>
      <c r="F88" s="14">
        <f t="shared" si="18"/>
        <v>1877.6249999999941</v>
      </c>
      <c r="G88" s="15">
        <f>G81*5/12+G93*7/12</f>
        <v>4.3858333333333333</v>
      </c>
      <c r="H88" s="14">
        <f t="shared" si="13"/>
        <v>99.349237244897921</v>
      </c>
      <c r="I88" s="14">
        <f t="shared" si="14"/>
        <v>7.3844170765306103</v>
      </c>
      <c r="J88" s="16">
        <f t="shared" si="19"/>
        <v>155.06604142405476</v>
      </c>
      <c r="K88" s="14">
        <f t="shared" si="15"/>
        <v>9.5538135357142817</v>
      </c>
      <c r="L88" s="16">
        <f t="shared" si="16"/>
        <v>14.911760639237789</v>
      </c>
      <c r="M88" s="35" t="s">
        <v>67</v>
      </c>
      <c r="N88" s="17"/>
      <c r="O88" s="18" t="s">
        <v>67</v>
      </c>
      <c r="P88" s="18"/>
      <c r="R88" s="15">
        <f t="shared" si="20"/>
        <v>1.0043912423774213</v>
      </c>
      <c r="S88" s="15">
        <f t="shared" si="21"/>
        <v>1.9127440302159064</v>
      </c>
      <c r="T88" s="21">
        <f t="shared" si="17"/>
        <v>0.13955989189381057</v>
      </c>
      <c r="U88" s="21">
        <f t="shared" si="11"/>
        <v>6.6339364450650917E-2</v>
      </c>
      <c r="V88" s="21">
        <f t="shared" si="12"/>
        <v>7.3220527443159655E-2</v>
      </c>
      <c r="Y88" s="36"/>
    </row>
    <row r="89" spans="1:25" x14ac:dyDescent="0.25">
      <c r="A89" s="12">
        <v>1877.09</v>
      </c>
      <c r="B89" s="13">
        <v>3.24</v>
      </c>
      <c r="C89" s="14">
        <v>0.2175</v>
      </c>
      <c r="D89" s="13">
        <v>0.29499999999999998</v>
      </c>
      <c r="E89" s="13">
        <v>9.7048347110000002</v>
      </c>
      <c r="F89" s="14">
        <f t="shared" si="18"/>
        <v>1877.7083333333273</v>
      </c>
      <c r="G89" s="15">
        <f>G81*4/12+G93*8/12</f>
        <v>4.3766666666666669</v>
      </c>
      <c r="H89" s="14">
        <f t="shared" si="13"/>
        <v>106.57311028983271</v>
      </c>
      <c r="I89" s="14">
        <f t="shared" si="14"/>
        <v>7.1542134222341387</v>
      </c>
      <c r="J89" s="16">
        <f t="shared" si="19"/>
        <v>167.2717250645463</v>
      </c>
      <c r="K89" s="14">
        <f t="shared" si="15"/>
        <v>9.7034159060187175</v>
      </c>
      <c r="L89" s="16">
        <f t="shared" si="16"/>
        <v>15.229987312975664</v>
      </c>
      <c r="M89" s="35" t="s">
        <v>67</v>
      </c>
      <c r="N89" s="17"/>
      <c r="O89" s="18" t="s">
        <v>67</v>
      </c>
      <c r="P89" s="18"/>
      <c r="R89" s="15">
        <f t="shared" si="20"/>
        <v>1.0043839158603021</v>
      </c>
      <c r="S89" s="15">
        <f t="shared" si="21"/>
        <v>1.9399820211954759</v>
      </c>
      <c r="T89" s="21">
        <f t="shared" si="17"/>
        <v>0.13127468006042031</v>
      </c>
      <c r="U89" s="21">
        <f t="shared" si="11"/>
        <v>6.6318028704753784E-2</v>
      </c>
      <c r="V89" s="21">
        <f t="shared" si="12"/>
        <v>6.4956651355666528E-2</v>
      </c>
      <c r="Y89" s="36"/>
    </row>
    <row r="90" spans="1:25" x14ac:dyDescent="0.25">
      <c r="A90" s="12">
        <v>1877.1</v>
      </c>
      <c r="B90" s="13">
        <v>3.31</v>
      </c>
      <c r="C90" s="14">
        <v>0.20830000000000001</v>
      </c>
      <c r="D90" s="13">
        <v>0.29670000000000002</v>
      </c>
      <c r="E90" s="13">
        <v>9.7048347110000002</v>
      </c>
      <c r="F90" s="14">
        <f t="shared" si="18"/>
        <v>1877.7916666666606</v>
      </c>
      <c r="G90" s="15">
        <f>G81*3/12+G93*9/12</f>
        <v>4.3675000000000006</v>
      </c>
      <c r="H90" s="14">
        <f t="shared" si="13"/>
        <v>108.87561575905748</v>
      </c>
      <c r="I90" s="14">
        <f t="shared" si="14"/>
        <v>6.8515984177074554</v>
      </c>
      <c r="J90" s="16">
        <f t="shared" si="19"/>
        <v>171.78178034708651</v>
      </c>
      <c r="K90" s="14">
        <f t="shared" si="15"/>
        <v>9.7593338959856073</v>
      </c>
      <c r="L90" s="16">
        <f t="shared" si="16"/>
        <v>15.398082848634616</v>
      </c>
      <c r="M90" s="35" t="s">
        <v>67</v>
      </c>
      <c r="N90" s="17"/>
      <c r="O90" s="18" t="s">
        <v>67</v>
      </c>
      <c r="P90" s="18"/>
      <c r="R90" s="15">
        <f t="shared" si="20"/>
        <v>1.0043765895279828</v>
      </c>
      <c r="S90" s="15">
        <f t="shared" si="21"/>
        <v>1.9484867391468959</v>
      </c>
      <c r="T90" s="21">
        <f t="shared" si="17"/>
        <v>0.12353034304649113</v>
      </c>
      <c r="U90" s="21">
        <f t="shared" si="11"/>
        <v>6.4786319405561565E-2</v>
      </c>
      <c r="V90" s="21">
        <f t="shared" si="12"/>
        <v>5.8744023640929566E-2</v>
      </c>
      <c r="Y90" s="36"/>
    </row>
    <row r="91" spans="1:25" x14ac:dyDescent="0.25">
      <c r="A91" s="12">
        <v>1877.11</v>
      </c>
      <c r="B91" s="13">
        <v>3.26</v>
      </c>
      <c r="C91" s="14">
        <v>0.19919999999999999</v>
      </c>
      <c r="D91" s="13">
        <v>0.29830000000000001</v>
      </c>
      <c r="E91" s="13">
        <v>9.5145851239999999</v>
      </c>
      <c r="F91" s="14">
        <f t="shared" si="18"/>
        <v>1877.8749999999939</v>
      </c>
      <c r="G91" s="15">
        <f>G81*2/12+G93*10/12</f>
        <v>4.3583333333333334</v>
      </c>
      <c r="H91" s="14">
        <f t="shared" si="13"/>
        <v>109.37511372671383</v>
      </c>
      <c r="I91" s="14">
        <f t="shared" si="14"/>
        <v>6.6832891577795683</v>
      </c>
      <c r="J91" s="16">
        <f t="shared" si="19"/>
        <v>173.44860835756452</v>
      </c>
      <c r="K91" s="14">
        <f t="shared" si="15"/>
        <v>10.00815841247814</v>
      </c>
      <c r="L91" s="16">
        <f t="shared" si="16"/>
        <v>15.871079715663036</v>
      </c>
      <c r="M91" s="35" t="s">
        <v>67</v>
      </c>
      <c r="N91" s="17"/>
      <c r="O91" s="18" t="s">
        <v>67</v>
      </c>
      <c r="P91" s="18"/>
      <c r="R91" s="15">
        <f t="shared" si="20"/>
        <v>1.0043692633805883</v>
      </c>
      <c r="S91" s="15">
        <f t="shared" si="21"/>
        <v>1.9961460925673595</v>
      </c>
      <c r="T91" s="21">
        <f t="shared" si="17"/>
        <v>0.12369224054914896</v>
      </c>
      <c r="U91" s="21">
        <f t="shared" si="11"/>
        <v>6.1170700598773164E-2</v>
      </c>
      <c r="V91" s="21">
        <f t="shared" si="12"/>
        <v>6.2521539950375793E-2</v>
      </c>
      <c r="Y91" s="36"/>
    </row>
    <row r="92" spans="1:25" x14ac:dyDescent="0.25">
      <c r="A92" s="12">
        <v>1877.12</v>
      </c>
      <c r="B92" s="13">
        <v>3.25</v>
      </c>
      <c r="C92" s="14">
        <v>0.19</v>
      </c>
      <c r="D92" s="13">
        <v>0.3</v>
      </c>
      <c r="E92" s="13">
        <v>9.5145851239999999</v>
      </c>
      <c r="F92" s="14">
        <f t="shared" si="18"/>
        <v>1877.9583333333271</v>
      </c>
      <c r="G92" s="15">
        <f>G81*1/12+G93*11/12</f>
        <v>4.3491666666666662</v>
      </c>
      <c r="H92" s="14">
        <f t="shared" si="13"/>
        <v>109.03960724288955</v>
      </c>
      <c r="I92" s="14">
        <f t="shared" si="14"/>
        <v>6.374623192661236</v>
      </c>
      <c r="J92" s="16">
        <f t="shared" si="19"/>
        <v>173.75897140932906</v>
      </c>
      <c r="K92" s="14">
        <f t="shared" si="15"/>
        <v>10.065194514728267</v>
      </c>
      <c r="L92" s="16">
        <f t="shared" si="16"/>
        <v>16.039289668553455</v>
      </c>
      <c r="M92" s="35" t="s">
        <v>67</v>
      </c>
      <c r="N92" s="17"/>
      <c r="O92" s="18" t="s">
        <v>67</v>
      </c>
      <c r="P92" s="18"/>
      <c r="R92" s="15">
        <f t="shared" si="20"/>
        <v>1.0043619374182455</v>
      </c>
      <c r="S92" s="15">
        <f t="shared" si="21"/>
        <v>2.0048677805919186</v>
      </c>
      <c r="T92" s="21">
        <f t="shared" si="17"/>
        <v>0.12068740905577835</v>
      </c>
      <c r="U92" s="21">
        <f t="shared" si="11"/>
        <v>5.8455430646356277E-2</v>
      </c>
      <c r="V92" s="21">
        <f t="shared" si="12"/>
        <v>6.2231978409422073E-2</v>
      </c>
      <c r="Y92" s="36"/>
    </row>
    <row r="93" spans="1:25" x14ac:dyDescent="0.25">
      <c r="A93" s="12">
        <v>1878.01</v>
      </c>
      <c r="B93" s="13">
        <v>3.25</v>
      </c>
      <c r="C93" s="14">
        <v>0.18920000000000001</v>
      </c>
      <c r="D93" s="13">
        <v>0.30080000000000001</v>
      </c>
      <c r="E93" s="13">
        <v>9.229089256</v>
      </c>
      <c r="F93" s="14">
        <f t="shared" si="18"/>
        <v>1878.0416666666604</v>
      </c>
      <c r="G93" s="15">
        <v>4.34</v>
      </c>
      <c r="H93" s="14">
        <f t="shared" si="13"/>
        <v>112.41267650819647</v>
      </c>
      <c r="I93" s="14">
        <f t="shared" si="14"/>
        <v>6.544147198569469</v>
      </c>
      <c r="J93" s="16">
        <f t="shared" si="19"/>
        <v>180.00312207848364</v>
      </c>
      <c r="K93" s="14">
        <f t="shared" si="15"/>
        <v>10.404225567281692</v>
      </c>
      <c r="L93" s="16">
        <f t="shared" si="16"/>
        <v>16.659981268063966</v>
      </c>
      <c r="M93" s="35" t="s">
        <v>67</v>
      </c>
      <c r="N93" s="17"/>
      <c r="O93" s="18" t="s">
        <v>67</v>
      </c>
      <c r="P93" s="18"/>
      <c r="R93" s="15">
        <f t="shared" si="20"/>
        <v>1.0044217286102688</v>
      </c>
      <c r="S93" s="15">
        <f t="shared" si="21"/>
        <v>2.0759026922234454</v>
      </c>
      <c r="T93" s="21">
        <f t="shared" si="17"/>
        <v>0.11673997892457577</v>
      </c>
      <c r="U93" s="21">
        <f t="shared" si="11"/>
        <v>5.3783076352889481E-2</v>
      </c>
      <c r="V93" s="21">
        <f t="shared" si="12"/>
        <v>6.2956902571686291E-2</v>
      </c>
      <c r="Y93" s="36"/>
    </row>
    <row r="94" spans="1:25" x14ac:dyDescent="0.25">
      <c r="A94" s="12">
        <v>1878.02</v>
      </c>
      <c r="B94" s="13">
        <v>3.18</v>
      </c>
      <c r="C94" s="14">
        <v>0.1883</v>
      </c>
      <c r="D94" s="13">
        <v>0.30170000000000002</v>
      </c>
      <c r="E94" s="13">
        <v>9.1340049590000003</v>
      </c>
      <c r="F94" s="14">
        <f t="shared" si="18"/>
        <v>1878.1249999999936</v>
      </c>
      <c r="G94" s="15">
        <f>G93*11/12+G105*1/12</f>
        <v>4.33</v>
      </c>
      <c r="H94" s="14">
        <f t="shared" si="13"/>
        <v>111.13648334510387</v>
      </c>
      <c r="I94" s="14">
        <f t="shared" si="14"/>
        <v>6.5808175515355529</v>
      </c>
      <c r="J94" s="16">
        <f t="shared" si="19"/>
        <v>178.8377305730435</v>
      </c>
      <c r="K94" s="14">
        <f t="shared" si="15"/>
        <v>10.543986485917561</v>
      </c>
      <c r="L94" s="16">
        <f t="shared" si="16"/>
        <v>16.967089092417368</v>
      </c>
      <c r="M94" s="35" t="s">
        <v>67</v>
      </c>
      <c r="N94" s="17"/>
      <c r="O94" s="18" t="s">
        <v>67</v>
      </c>
      <c r="P94" s="18"/>
      <c r="R94" s="15">
        <f t="shared" si="20"/>
        <v>1.0044137681563745</v>
      </c>
      <c r="S94" s="15">
        <f t="shared" si="21"/>
        <v>2.1067873132148214</v>
      </c>
      <c r="T94" s="21">
        <f t="shared" si="17"/>
        <v>0.118544600935931</v>
      </c>
      <c r="U94" s="21">
        <f t="shared" si="11"/>
        <v>5.3913136018938435E-2</v>
      </c>
      <c r="V94" s="21">
        <f t="shared" si="12"/>
        <v>6.4631464916992565E-2</v>
      </c>
      <c r="Y94" s="36"/>
    </row>
    <row r="95" spans="1:25" x14ac:dyDescent="0.25">
      <c r="A95" s="12">
        <v>1878.03</v>
      </c>
      <c r="B95" s="13">
        <v>3.24</v>
      </c>
      <c r="C95" s="14">
        <v>0.1875</v>
      </c>
      <c r="D95" s="13">
        <v>0.30249999999999999</v>
      </c>
      <c r="E95" s="13">
        <v>8.9436743799999991</v>
      </c>
      <c r="F95" s="14">
        <f t="shared" si="18"/>
        <v>1878.2083333333269</v>
      </c>
      <c r="G95" s="15">
        <f>G93*10/12+G105*2/12</f>
        <v>4.32</v>
      </c>
      <c r="H95" s="14">
        <f t="shared" si="13"/>
        <v>115.64312116649307</v>
      </c>
      <c r="I95" s="14">
        <f t="shared" si="14"/>
        <v>6.6923102526905716</v>
      </c>
      <c r="J95" s="16">
        <f t="shared" si="19"/>
        <v>186.98710976927919</v>
      </c>
      <c r="K95" s="14">
        <f t="shared" si="15"/>
        <v>10.796927207674122</v>
      </c>
      <c r="L95" s="16">
        <f t="shared" si="16"/>
        <v>17.457901452224366</v>
      </c>
      <c r="M95" s="35" t="s">
        <v>67</v>
      </c>
      <c r="N95" s="17"/>
      <c r="O95" s="18" t="s">
        <v>67</v>
      </c>
      <c r="P95" s="18"/>
      <c r="R95" s="15">
        <f t="shared" si="20"/>
        <v>1.0044058079432483</v>
      </c>
      <c r="S95" s="15">
        <f t="shared" si="21"/>
        <v>2.1611186719048097</v>
      </c>
      <c r="T95" s="21">
        <f t="shared" si="17"/>
        <v>0.10972463559295109</v>
      </c>
      <c r="U95" s="21">
        <f t="shared" si="11"/>
        <v>5.1712284110447371E-2</v>
      </c>
      <c r="V95" s="21">
        <f t="shared" si="12"/>
        <v>5.8012351482503721E-2</v>
      </c>
      <c r="Y95" s="36"/>
    </row>
    <row r="96" spans="1:25" x14ac:dyDescent="0.25">
      <c r="A96" s="12">
        <v>1878.04</v>
      </c>
      <c r="B96" s="13">
        <v>3.33</v>
      </c>
      <c r="C96" s="14">
        <v>0.1867</v>
      </c>
      <c r="D96" s="13">
        <v>0.30330000000000001</v>
      </c>
      <c r="E96" s="13">
        <v>8.8485090910000004</v>
      </c>
      <c r="F96" s="14">
        <f t="shared" si="18"/>
        <v>1878.2916666666601</v>
      </c>
      <c r="G96" s="15">
        <f>G93*9/12+G105*3/12</f>
        <v>4.3100000000000005</v>
      </c>
      <c r="H96" s="14">
        <f t="shared" si="13"/>
        <v>120.13371451256158</v>
      </c>
      <c r="I96" s="14">
        <f t="shared" si="14"/>
        <v>6.7354247746231968</v>
      </c>
      <c r="J96" s="16">
        <f t="shared" si="19"/>
        <v>195.15565620514343</v>
      </c>
      <c r="K96" s="14">
        <f t="shared" si="15"/>
        <v>10.941908592090067</v>
      </c>
      <c r="L96" s="16">
        <f t="shared" si="16"/>
        <v>17.774988146252252</v>
      </c>
      <c r="M96" s="35" t="s">
        <v>67</v>
      </c>
      <c r="N96" s="17"/>
      <c r="O96" s="18" t="s">
        <v>67</v>
      </c>
      <c r="P96" s="18"/>
      <c r="R96" s="15">
        <f t="shared" si="20"/>
        <v>1.0043978479710691</v>
      </c>
      <c r="S96" s="15">
        <f t="shared" si="21"/>
        <v>2.1939852759131644</v>
      </c>
      <c r="T96" s="21">
        <f t="shared" si="17"/>
        <v>0.10714224225389724</v>
      </c>
      <c r="U96" s="21">
        <f t="shared" si="11"/>
        <v>5.1818822714418289E-2</v>
      </c>
      <c r="V96" s="21">
        <f t="shared" si="12"/>
        <v>5.5323419539478946E-2</v>
      </c>
      <c r="Y96" s="36"/>
    </row>
    <row r="97" spans="1:25" x14ac:dyDescent="0.25">
      <c r="A97" s="12">
        <v>1878.05</v>
      </c>
      <c r="B97" s="13">
        <v>3.34</v>
      </c>
      <c r="C97" s="14">
        <v>0.18579999999999999</v>
      </c>
      <c r="D97" s="13">
        <v>0.30420000000000003</v>
      </c>
      <c r="E97" s="13">
        <v>8.5630942149999996</v>
      </c>
      <c r="F97" s="14">
        <f t="shared" si="18"/>
        <v>1878.3749999999934</v>
      </c>
      <c r="G97" s="15">
        <f>G93*8/12+G105*4/12</f>
        <v>4.3</v>
      </c>
      <c r="H97" s="14">
        <f t="shared" si="13"/>
        <v>124.51065505414385</v>
      </c>
      <c r="I97" s="14">
        <f t="shared" si="14"/>
        <v>6.9263711703772231</v>
      </c>
      <c r="J97" s="16">
        <f t="shared" si="19"/>
        <v>203.20358915546078</v>
      </c>
      <c r="K97" s="14">
        <f t="shared" si="15"/>
        <v>11.340162056128911</v>
      </c>
      <c r="L97" s="16">
        <f t="shared" si="16"/>
        <v>18.507344856614125</v>
      </c>
      <c r="M97" s="35" t="s">
        <v>67</v>
      </c>
      <c r="N97" s="17"/>
      <c r="O97" s="18" t="s">
        <v>67</v>
      </c>
      <c r="P97" s="18"/>
      <c r="R97" s="15">
        <f t="shared" si="20"/>
        <v>1.0043898882400162</v>
      </c>
      <c r="S97" s="15">
        <f t="shared" si="21"/>
        <v>2.2770830012558188</v>
      </c>
      <c r="T97" s="21">
        <f t="shared" si="17"/>
        <v>0.10590338286570167</v>
      </c>
      <c r="U97" s="21">
        <f t="shared" si="11"/>
        <v>4.9617399723885347E-2</v>
      </c>
      <c r="V97" s="21">
        <f t="shared" si="12"/>
        <v>5.628598314181632E-2</v>
      </c>
      <c r="Y97" s="36"/>
    </row>
    <row r="98" spans="1:25" x14ac:dyDescent="0.25">
      <c r="A98" s="12">
        <v>1878.06</v>
      </c>
      <c r="B98" s="13">
        <v>3.41</v>
      </c>
      <c r="C98" s="14">
        <v>0.185</v>
      </c>
      <c r="D98" s="13">
        <v>0.30499999999999999</v>
      </c>
      <c r="E98" s="13">
        <v>8.3728446279999993</v>
      </c>
      <c r="F98" s="14">
        <f t="shared" si="18"/>
        <v>1878.4583333333267</v>
      </c>
      <c r="G98" s="15">
        <f>G93*7/12+G105*5/12</f>
        <v>4.29</v>
      </c>
      <c r="H98" s="14">
        <f t="shared" si="13"/>
        <v>130.00861157267374</v>
      </c>
      <c r="I98" s="14">
        <f t="shared" si="14"/>
        <v>7.0532531205116236</v>
      </c>
      <c r="J98" s="16">
        <f t="shared" si="19"/>
        <v>213.13560415308493</v>
      </c>
      <c r="K98" s="14">
        <f t="shared" si="15"/>
        <v>11.628336225708352</v>
      </c>
      <c r="L98" s="16">
        <f t="shared" si="16"/>
        <v>19.063448465305246</v>
      </c>
      <c r="M98" s="35" t="s">
        <v>67</v>
      </c>
      <c r="N98" s="17"/>
      <c r="O98" s="18" t="s">
        <v>67</v>
      </c>
      <c r="P98" s="18"/>
      <c r="R98" s="15">
        <f t="shared" si="20"/>
        <v>1.0043819287502689</v>
      </c>
      <c r="S98" s="15">
        <f t="shared" si="21"/>
        <v>2.3390466481712737</v>
      </c>
      <c r="T98" s="21">
        <f t="shared" si="17"/>
        <v>9.8920943507929238E-2</v>
      </c>
      <c r="U98" s="21">
        <f t="shared" si="11"/>
        <v>4.8516120025503318E-2</v>
      </c>
      <c r="V98" s="21">
        <f t="shared" si="12"/>
        <v>5.040482348242592E-2</v>
      </c>
      <c r="Y98" s="36"/>
    </row>
    <row r="99" spans="1:25" x14ac:dyDescent="0.25">
      <c r="A99" s="12">
        <v>1878.07</v>
      </c>
      <c r="B99" s="13">
        <v>3.48</v>
      </c>
      <c r="C99" s="14">
        <v>0.1842</v>
      </c>
      <c r="D99" s="13">
        <v>0.30580000000000002</v>
      </c>
      <c r="E99" s="13">
        <v>8.4679289260000008</v>
      </c>
      <c r="F99" s="14">
        <f t="shared" si="18"/>
        <v>1878.5416666666599</v>
      </c>
      <c r="G99" s="15">
        <f>G93*6/12+G105*6/12</f>
        <v>4.2799999999999994</v>
      </c>
      <c r="H99" s="14">
        <f t="shared" si="13"/>
        <v>131.18760793907015</v>
      </c>
      <c r="I99" s="14">
        <f t="shared" si="14"/>
        <v>6.943895799533542</v>
      </c>
      <c r="J99" s="16">
        <f t="shared" si="19"/>
        <v>216.01709574954157</v>
      </c>
      <c r="K99" s="14">
        <f t="shared" si="15"/>
        <v>11.527922559703351</v>
      </c>
      <c r="L99" s="16">
        <f t="shared" si="16"/>
        <v>18.982191919600524</v>
      </c>
      <c r="M99" s="35" t="s">
        <v>67</v>
      </c>
      <c r="N99" s="17"/>
      <c r="O99" s="18" t="s">
        <v>67</v>
      </c>
      <c r="P99" s="18"/>
      <c r="R99" s="15">
        <f t="shared" si="20"/>
        <v>1.0043739695020064</v>
      </c>
      <c r="S99" s="15">
        <f t="shared" si="21"/>
        <v>2.3229165130070015</v>
      </c>
      <c r="T99" s="21">
        <f t="shared" si="17"/>
        <v>9.9383617716456873E-2</v>
      </c>
      <c r="U99" s="21">
        <f t="shared" si="11"/>
        <v>4.8472788674609246E-2</v>
      </c>
      <c r="V99" s="21">
        <f t="shared" si="12"/>
        <v>5.0910829041847627E-2</v>
      </c>
      <c r="Y99" s="36"/>
    </row>
    <row r="100" spans="1:25" x14ac:dyDescent="0.25">
      <c r="A100" s="12">
        <v>1878.08</v>
      </c>
      <c r="B100" s="13">
        <v>3.45</v>
      </c>
      <c r="C100" s="14">
        <v>0.18329999999999999</v>
      </c>
      <c r="D100" s="13">
        <v>0.30669999999999997</v>
      </c>
      <c r="E100" s="13">
        <v>8.5630942149999996</v>
      </c>
      <c r="F100" s="14">
        <f t="shared" si="18"/>
        <v>1878.6249999999932</v>
      </c>
      <c r="G100" s="15">
        <f>G93*5/12+G105*7/12</f>
        <v>4.2699999999999996</v>
      </c>
      <c r="H100" s="14">
        <f t="shared" si="13"/>
        <v>128.61130537029831</v>
      </c>
      <c r="I100" s="14">
        <f t="shared" si="14"/>
        <v>6.8331745722828039</v>
      </c>
      <c r="J100" s="16">
        <f t="shared" si="19"/>
        <v>212.7125266036127</v>
      </c>
      <c r="K100" s="14">
        <f t="shared" si="15"/>
        <v>11.433358654223328</v>
      </c>
      <c r="L100" s="16">
        <f t="shared" si="16"/>
        <v>18.909835336037101</v>
      </c>
      <c r="M100" s="35" t="s">
        <v>67</v>
      </c>
      <c r="N100" s="17"/>
      <c r="O100" s="18" t="s">
        <v>67</v>
      </c>
      <c r="P100" s="18"/>
      <c r="R100" s="15">
        <f t="shared" si="20"/>
        <v>1.0043660104954082</v>
      </c>
      <c r="S100" s="15">
        <f t="shared" si="21"/>
        <v>2.3071484085249341</v>
      </c>
      <c r="T100" s="21">
        <f t="shared" si="17"/>
        <v>0.10382760299540639</v>
      </c>
      <c r="U100" s="21">
        <f t="shared" si="11"/>
        <v>4.9658128364912901E-2</v>
      </c>
      <c r="V100" s="21">
        <f t="shared" si="12"/>
        <v>5.4169474630493486E-2</v>
      </c>
      <c r="Y100" s="36"/>
    </row>
    <row r="101" spans="1:25" x14ac:dyDescent="0.25">
      <c r="A101" s="12">
        <v>1878.09</v>
      </c>
      <c r="B101" s="13">
        <v>3.52</v>
      </c>
      <c r="C101" s="14">
        <v>0.1825</v>
      </c>
      <c r="D101" s="13">
        <v>0.3075</v>
      </c>
      <c r="E101" s="13">
        <v>8.5630942149999996</v>
      </c>
      <c r="F101" s="14">
        <f t="shared" si="18"/>
        <v>1878.7083333333264</v>
      </c>
      <c r="G101" s="15">
        <f>G93*4/12+G105*8/12</f>
        <v>4.26</v>
      </c>
      <c r="H101" s="14">
        <f t="shared" si="13"/>
        <v>131.22081011694203</v>
      </c>
      <c r="I101" s="14">
        <f t="shared" si="14"/>
        <v>6.8033516608925906</v>
      </c>
      <c r="J101" s="16">
        <f t="shared" si="19"/>
        <v>217.96611497202321</v>
      </c>
      <c r="K101" s="14">
        <f t="shared" si="15"/>
        <v>11.463181565613542</v>
      </c>
      <c r="L101" s="16">
        <f t="shared" si="16"/>
        <v>19.041073964175322</v>
      </c>
      <c r="M101" s="35" t="s">
        <v>67</v>
      </c>
      <c r="N101" s="17"/>
      <c r="O101" s="18" t="s">
        <v>67</v>
      </c>
      <c r="P101" s="18"/>
      <c r="R101" s="15">
        <f t="shared" si="20"/>
        <v>1.0043580517306545</v>
      </c>
      <c r="S101" s="15">
        <f t="shared" si="21"/>
        <v>2.317221442691018</v>
      </c>
      <c r="T101" s="21">
        <f t="shared" si="17"/>
        <v>0.10423562132954323</v>
      </c>
      <c r="U101" s="21">
        <f t="shared" si="11"/>
        <v>4.9670451105291447E-2</v>
      </c>
      <c r="V101" s="21">
        <f t="shared" si="12"/>
        <v>5.456517022425178E-2</v>
      </c>
      <c r="Y101" s="36"/>
    </row>
    <row r="102" spans="1:25" x14ac:dyDescent="0.25">
      <c r="A102" s="12">
        <v>1878.1</v>
      </c>
      <c r="B102" s="13">
        <v>3.48</v>
      </c>
      <c r="C102" s="14">
        <v>0.1817</v>
      </c>
      <c r="D102" s="13">
        <v>0.30830000000000002</v>
      </c>
      <c r="E102" s="13">
        <v>8.4679289260000008</v>
      </c>
      <c r="F102" s="14">
        <f t="shared" si="18"/>
        <v>1878.7916666666597</v>
      </c>
      <c r="G102" s="15">
        <f>G93*3/12+G105*9/12</f>
        <v>4.25</v>
      </c>
      <c r="H102" s="14">
        <f t="shared" si="13"/>
        <v>131.18760793907015</v>
      </c>
      <c r="I102" s="14">
        <f t="shared" si="14"/>
        <v>6.8496518283129459</v>
      </c>
      <c r="J102" s="16">
        <f t="shared" si="19"/>
        <v>218.85910633523454</v>
      </c>
      <c r="K102" s="14">
        <f t="shared" si="15"/>
        <v>11.622166530923947</v>
      </c>
      <c r="L102" s="16">
        <f t="shared" si="16"/>
        <v>19.389155885963454</v>
      </c>
      <c r="M102" s="35" t="s">
        <v>67</v>
      </c>
      <c r="N102" s="17"/>
      <c r="O102" s="18" t="s">
        <v>67</v>
      </c>
      <c r="P102" s="18"/>
      <c r="R102" s="15">
        <f t="shared" si="20"/>
        <v>1.004350093207925</v>
      </c>
      <c r="S102" s="15">
        <f t="shared" si="21"/>
        <v>2.3534751790138597</v>
      </c>
      <c r="T102" s="21">
        <f t="shared" si="17"/>
        <v>0.1022776192460364</v>
      </c>
      <c r="U102" s="21">
        <f t="shared" si="11"/>
        <v>4.7284254876306386E-2</v>
      </c>
      <c r="V102" s="21">
        <f t="shared" si="12"/>
        <v>5.4993364369730013E-2</v>
      </c>
      <c r="Y102" s="36"/>
    </row>
    <row r="103" spans="1:25" x14ac:dyDescent="0.25">
      <c r="A103" s="12">
        <v>1878.11</v>
      </c>
      <c r="B103" s="13">
        <v>3.47</v>
      </c>
      <c r="C103" s="14">
        <v>0.18079999999999999</v>
      </c>
      <c r="D103" s="13">
        <v>0.30919999999999997</v>
      </c>
      <c r="E103" s="13">
        <v>8.3728446279999993</v>
      </c>
      <c r="F103" s="14">
        <f t="shared" si="18"/>
        <v>1878.874999999993</v>
      </c>
      <c r="G103" s="15">
        <f>G93*2/12+G105*10/12</f>
        <v>4.2399999999999993</v>
      </c>
      <c r="H103" s="14">
        <f t="shared" si="13"/>
        <v>132.2961531252721</v>
      </c>
      <c r="I103" s="14">
        <f t="shared" si="14"/>
        <v>6.8931252118297381</v>
      </c>
      <c r="J103" s="16">
        <f t="shared" si="19"/>
        <v>221.66679386416604</v>
      </c>
      <c r="K103" s="14">
        <f t="shared" si="15"/>
        <v>11.788464134390239</v>
      </c>
      <c r="L103" s="16">
        <f t="shared" si="16"/>
        <v>19.751980594466897</v>
      </c>
      <c r="M103" s="35" t="s">
        <v>67</v>
      </c>
      <c r="N103" s="17"/>
      <c r="O103" s="18" t="s">
        <v>67</v>
      </c>
      <c r="P103" s="18"/>
      <c r="R103" s="15">
        <f t="shared" si="20"/>
        <v>1.0043421349273991</v>
      </c>
      <c r="S103" s="15">
        <f t="shared" si="21"/>
        <v>2.3905559824884408</v>
      </c>
      <c r="T103" s="21">
        <f t="shared" si="17"/>
        <v>9.7722810529392357E-2</v>
      </c>
      <c r="U103" s="21">
        <f t="shared" si="11"/>
        <v>4.490438843299871E-2</v>
      </c>
      <c r="V103" s="21">
        <f t="shared" si="12"/>
        <v>5.2818422096393647E-2</v>
      </c>
      <c r="Y103" s="36"/>
    </row>
    <row r="104" spans="1:25" x14ac:dyDescent="0.25">
      <c r="A104" s="12">
        <v>1878.12</v>
      </c>
      <c r="B104" s="13">
        <v>3.45</v>
      </c>
      <c r="C104" s="14">
        <v>0.18</v>
      </c>
      <c r="D104" s="13">
        <v>0.31</v>
      </c>
      <c r="E104" s="13">
        <v>8.18251405</v>
      </c>
      <c r="F104" s="14">
        <f t="shared" si="18"/>
        <v>1878.9583333333262</v>
      </c>
      <c r="G104" s="15">
        <f>G93*1/12+G105*11/12</f>
        <v>4.2299999999999995</v>
      </c>
      <c r="H104" s="14">
        <f t="shared" si="13"/>
        <v>134.59319694049285</v>
      </c>
      <c r="I104" s="14">
        <f t="shared" si="14"/>
        <v>7.0222537534170177</v>
      </c>
      <c r="J104" s="16">
        <f t="shared" si="19"/>
        <v>226.49607294039811</v>
      </c>
      <c r="K104" s="14">
        <f t="shared" si="15"/>
        <v>12.093881464218198</v>
      </c>
      <c r="L104" s="16">
        <f t="shared" si="16"/>
        <v>20.35182104681838</v>
      </c>
      <c r="M104" s="35" t="s">
        <v>67</v>
      </c>
      <c r="N104" s="17"/>
      <c r="O104" s="18" t="s">
        <v>67</v>
      </c>
      <c r="P104" s="18"/>
      <c r="R104" s="15">
        <f t="shared" si="20"/>
        <v>1.0043341768892575</v>
      </c>
      <c r="S104" s="15">
        <f t="shared" si="21"/>
        <v>2.4567834282733547</v>
      </c>
      <c r="T104" s="21">
        <f t="shared" si="17"/>
        <v>9.3657945065172221E-2</v>
      </c>
      <c r="U104" s="21">
        <f t="shared" si="11"/>
        <v>4.2514842079854676E-2</v>
      </c>
      <c r="V104" s="21">
        <f t="shared" si="12"/>
        <v>5.1143102985317546E-2</v>
      </c>
      <c r="Y104" s="36"/>
    </row>
    <row r="105" spans="1:25" x14ac:dyDescent="0.25">
      <c r="A105" s="12">
        <v>1879.01</v>
      </c>
      <c r="B105" s="13">
        <v>3.58</v>
      </c>
      <c r="C105" s="14">
        <v>0.1817</v>
      </c>
      <c r="D105" s="13">
        <v>0.31580000000000003</v>
      </c>
      <c r="E105" s="13">
        <v>8.2776793390000005</v>
      </c>
      <c r="F105" s="14">
        <f t="shared" si="18"/>
        <v>1879.0416666666595</v>
      </c>
      <c r="G105" s="15">
        <v>4.22</v>
      </c>
      <c r="H105" s="14">
        <f t="shared" si="13"/>
        <v>138.05915199151201</v>
      </c>
      <c r="I105" s="14">
        <f t="shared" si="14"/>
        <v>7.0070804237032771</v>
      </c>
      <c r="J105" s="16">
        <f t="shared" si="19"/>
        <v>233.3112878159676</v>
      </c>
      <c r="K105" s="14">
        <f t="shared" si="15"/>
        <v>12.178514022044551</v>
      </c>
      <c r="L105" s="16">
        <f t="shared" si="16"/>
        <v>20.580923098402952</v>
      </c>
      <c r="M105" s="35" t="s">
        <v>67</v>
      </c>
      <c r="N105" s="17"/>
      <c r="O105" s="18" t="s">
        <v>67</v>
      </c>
      <c r="P105" s="18"/>
      <c r="R105" s="15">
        <f t="shared" si="20"/>
        <v>1.0048663382006082</v>
      </c>
      <c r="S105" s="15">
        <f t="shared" si="21"/>
        <v>2.4390644525498382</v>
      </c>
      <c r="T105" s="21">
        <f t="shared" si="17"/>
        <v>9.6763243245122865E-2</v>
      </c>
      <c r="U105" s="21">
        <f t="shared" si="11"/>
        <v>4.7399937053232533E-2</v>
      </c>
      <c r="V105" s="21">
        <f t="shared" si="12"/>
        <v>4.9363306191890333E-2</v>
      </c>
      <c r="Y105" s="36"/>
    </row>
    <row r="106" spans="1:25" x14ac:dyDescent="0.25">
      <c r="A106" s="12">
        <v>1879.02</v>
      </c>
      <c r="B106" s="13">
        <v>3.71</v>
      </c>
      <c r="C106" s="14">
        <v>0.18329999999999999</v>
      </c>
      <c r="D106" s="13">
        <v>0.32169999999999999</v>
      </c>
      <c r="E106" s="13">
        <v>8.3728446279999993</v>
      </c>
      <c r="F106" s="14">
        <f t="shared" si="18"/>
        <v>1879.1249999999927</v>
      </c>
      <c r="G106" s="15">
        <f>G105*11/12+G117*1/12</f>
        <v>4.2033333333333331</v>
      </c>
      <c r="H106" s="14">
        <f t="shared" si="13"/>
        <v>141.44631933566552</v>
      </c>
      <c r="I106" s="14">
        <f t="shared" si="14"/>
        <v>6.9884394431880033</v>
      </c>
      <c r="J106" s="16">
        <f t="shared" si="19"/>
        <v>240.01955630532564</v>
      </c>
      <c r="K106" s="14">
        <f t="shared" si="15"/>
        <v>12.265035291181563</v>
      </c>
      <c r="L106" s="16">
        <f t="shared" si="16"/>
        <v>20.812477429494137</v>
      </c>
      <c r="M106" s="35" t="s">
        <v>67</v>
      </c>
      <c r="N106" s="17"/>
      <c r="O106" s="18" t="s">
        <v>67</v>
      </c>
      <c r="P106" s="18"/>
      <c r="R106" s="15">
        <f t="shared" si="20"/>
        <v>1.004853493821275</v>
      </c>
      <c r="S106" s="15">
        <f t="shared" si="21"/>
        <v>2.4230765874387807</v>
      </c>
      <c r="T106" s="21">
        <f t="shared" si="17"/>
        <v>9.6609408759285031E-2</v>
      </c>
      <c r="U106" s="21">
        <f t="shared" si="11"/>
        <v>4.9668133462527964E-2</v>
      </c>
      <c r="V106" s="21">
        <f t="shared" si="12"/>
        <v>4.6941275296757068E-2</v>
      </c>
      <c r="Y106" s="36"/>
    </row>
    <row r="107" spans="1:25" x14ac:dyDescent="0.25">
      <c r="A107" s="12">
        <v>1879.03</v>
      </c>
      <c r="B107" s="13">
        <v>3.65</v>
      </c>
      <c r="C107" s="14">
        <v>0.185</v>
      </c>
      <c r="D107" s="13">
        <v>0.32750000000000001</v>
      </c>
      <c r="E107" s="13">
        <v>8.2776793390000005</v>
      </c>
      <c r="F107" s="14">
        <f t="shared" si="18"/>
        <v>1879.208333333326</v>
      </c>
      <c r="G107" s="15">
        <f>G105*10/12+G117*2/12</f>
        <v>4.1866666666666656</v>
      </c>
      <c r="H107" s="14">
        <f t="shared" si="13"/>
        <v>140.75863261704436</v>
      </c>
      <c r="I107" s="14">
        <f t="shared" si="14"/>
        <v>7.1343416531926591</v>
      </c>
      <c r="J107" s="16">
        <f t="shared" si="19"/>
        <v>239.86147653809394</v>
      </c>
      <c r="K107" s="14">
        <f t="shared" si="15"/>
        <v>12.629712926597817</v>
      </c>
      <c r="L107" s="16">
        <f t="shared" si="16"/>
        <v>21.521817415404321</v>
      </c>
      <c r="M107" s="35" t="s">
        <v>67</v>
      </c>
      <c r="N107" s="17"/>
      <c r="O107" s="18" t="s">
        <v>67</v>
      </c>
      <c r="P107" s="18"/>
      <c r="R107" s="15">
        <f t="shared" si="20"/>
        <v>1.0048406505677119</v>
      </c>
      <c r="S107" s="15">
        <f t="shared" si="21"/>
        <v>2.4628293569541437</v>
      </c>
      <c r="T107" s="21">
        <f t="shared" si="17"/>
        <v>9.6110971247693522E-2</v>
      </c>
      <c r="U107" s="21">
        <f t="shared" si="11"/>
        <v>4.9555504087045454E-2</v>
      </c>
      <c r="V107" s="21">
        <f t="shared" si="12"/>
        <v>4.6555467160648067E-2</v>
      </c>
      <c r="Y107" s="36"/>
    </row>
    <row r="108" spans="1:25" x14ac:dyDescent="0.25">
      <c r="A108" s="12">
        <v>1879.04</v>
      </c>
      <c r="B108" s="13">
        <v>3.77</v>
      </c>
      <c r="C108" s="14">
        <v>0.1867</v>
      </c>
      <c r="D108" s="13">
        <v>0.33329999999999999</v>
      </c>
      <c r="E108" s="13">
        <v>8.18251405</v>
      </c>
      <c r="F108" s="14">
        <f t="shared" si="18"/>
        <v>1879.2916666666592</v>
      </c>
      <c r="G108" s="15">
        <f>G105*9/12+G117*3/12</f>
        <v>4.17</v>
      </c>
      <c r="H108" s="14">
        <f t="shared" si="13"/>
        <v>147.07720361323419</v>
      </c>
      <c r="I108" s="14">
        <f t="shared" si="14"/>
        <v>7.2836376431275403</v>
      </c>
      <c r="J108" s="16">
        <f t="shared" si="19"/>
        <v>251.66302938906841</v>
      </c>
      <c r="K108" s="14">
        <f t="shared" si="15"/>
        <v>13.002873200077177</v>
      </c>
      <c r="L108" s="16">
        <f t="shared" si="16"/>
        <v>22.249147929808089</v>
      </c>
      <c r="M108" s="35" t="s">
        <v>67</v>
      </c>
      <c r="N108" s="17"/>
      <c r="O108" s="18" t="s">
        <v>67</v>
      </c>
      <c r="P108" s="18"/>
      <c r="R108" s="15">
        <f t="shared" si="20"/>
        <v>1.004827808441316</v>
      </c>
      <c r="S108" s="15">
        <f t="shared" si="21"/>
        <v>2.5035332096859122</v>
      </c>
      <c r="T108" s="21">
        <f t="shared" si="17"/>
        <v>9.1045780350762717E-2</v>
      </c>
      <c r="U108" s="21">
        <f t="shared" si="11"/>
        <v>4.8158813833927505E-2</v>
      </c>
      <c r="V108" s="21">
        <f t="shared" si="12"/>
        <v>4.2886966516835212E-2</v>
      </c>
      <c r="Y108" s="36"/>
    </row>
    <row r="109" spans="1:25" x14ac:dyDescent="0.25">
      <c r="A109" s="12">
        <v>1879.05</v>
      </c>
      <c r="B109" s="13">
        <v>3.94</v>
      </c>
      <c r="C109" s="14">
        <v>0.1883</v>
      </c>
      <c r="D109" s="13">
        <v>0.3392</v>
      </c>
      <c r="E109" s="13">
        <v>8.18251405</v>
      </c>
      <c r="F109" s="14">
        <f t="shared" si="18"/>
        <v>1879.3749999999925</v>
      </c>
      <c r="G109" s="15">
        <f>G105*8/12+G117*4/12</f>
        <v>4.1533333333333324</v>
      </c>
      <c r="H109" s="14">
        <f t="shared" si="13"/>
        <v>153.70933215812803</v>
      </c>
      <c r="I109" s="14">
        <f t="shared" si="14"/>
        <v>7.3460576764912462</v>
      </c>
      <c r="J109" s="16">
        <f t="shared" si="19"/>
        <v>264.05871304043143</v>
      </c>
      <c r="K109" s="14">
        <f t="shared" si="15"/>
        <v>13.233047073105848</v>
      </c>
      <c r="L109" s="16">
        <f t="shared" si="16"/>
        <v>22.733176513531561</v>
      </c>
      <c r="M109" s="35" t="s">
        <v>67</v>
      </c>
      <c r="N109" s="17"/>
      <c r="O109" s="18" t="s">
        <v>67</v>
      </c>
      <c r="P109" s="18"/>
      <c r="R109" s="15">
        <f t="shared" si="20"/>
        <v>1.0048149674434854</v>
      </c>
      <c r="S109" s="15">
        <f t="shared" si="21"/>
        <v>2.515619788448749</v>
      </c>
      <c r="T109" s="21">
        <f t="shared" si="17"/>
        <v>9.1789140645424094E-2</v>
      </c>
      <c r="U109" s="21">
        <f t="shared" si="11"/>
        <v>5.0567110086689793E-2</v>
      </c>
      <c r="V109" s="21">
        <f t="shared" si="12"/>
        <v>4.1222030558734302E-2</v>
      </c>
      <c r="Y109" s="36"/>
    </row>
    <row r="110" spans="1:25" x14ac:dyDescent="0.25">
      <c r="A110" s="12">
        <v>1879.06</v>
      </c>
      <c r="B110" s="13">
        <v>3.96</v>
      </c>
      <c r="C110" s="14">
        <v>0.19</v>
      </c>
      <c r="D110" s="13">
        <v>0.34499999999999997</v>
      </c>
      <c r="E110" s="13">
        <v>8.0873811569999994</v>
      </c>
      <c r="F110" s="14">
        <f t="shared" si="18"/>
        <v>1879.4583333333258</v>
      </c>
      <c r="G110" s="15">
        <f>G105*7/12+G117*5/12</f>
        <v>4.1366666666666667</v>
      </c>
      <c r="H110" s="14">
        <f t="shared" si="13"/>
        <v>156.30686318102514</v>
      </c>
      <c r="I110" s="14">
        <f t="shared" si="14"/>
        <v>7.4995717182815085</v>
      </c>
      <c r="J110" s="16">
        <f t="shared" si="19"/>
        <v>269.59466819942202</v>
      </c>
      <c r="K110" s="14">
        <f t="shared" si="15"/>
        <v>13.61764338319537</v>
      </c>
      <c r="L110" s="16">
        <f t="shared" si="16"/>
        <v>23.487414274949643</v>
      </c>
      <c r="M110" s="35" t="s">
        <v>67</v>
      </c>
      <c r="N110" s="17"/>
      <c r="O110" s="18" t="s">
        <v>67</v>
      </c>
      <c r="P110" s="18"/>
      <c r="R110" s="15">
        <f t="shared" si="20"/>
        <v>1.00480212757562</v>
      </c>
      <c r="S110" s="15">
        <f t="shared" si="21"/>
        <v>2.5574664536825686</v>
      </c>
      <c r="T110" s="21">
        <f t="shared" si="17"/>
        <v>9.1733185230576719E-2</v>
      </c>
      <c r="U110" s="21">
        <f t="shared" si="11"/>
        <v>4.9157552491394085E-2</v>
      </c>
      <c r="V110" s="21">
        <f t="shared" si="12"/>
        <v>4.2575632739182634E-2</v>
      </c>
      <c r="Y110" s="36"/>
    </row>
    <row r="111" spans="1:25" x14ac:dyDescent="0.25">
      <c r="A111" s="12">
        <v>1879.07</v>
      </c>
      <c r="B111" s="13">
        <v>4.04</v>
      </c>
      <c r="C111" s="14">
        <v>0.19170000000000001</v>
      </c>
      <c r="D111" s="13">
        <v>0.3508</v>
      </c>
      <c r="E111" s="13">
        <v>8.18251405</v>
      </c>
      <c r="F111" s="14">
        <f t="shared" si="18"/>
        <v>1879.541666666659</v>
      </c>
      <c r="G111" s="15">
        <f>G105*6/12+G117*6/12</f>
        <v>4.1199999999999992</v>
      </c>
      <c r="H111" s="14">
        <f t="shared" si="13"/>
        <v>157.61058424335974</v>
      </c>
      <c r="I111" s="14">
        <f t="shared" si="14"/>
        <v>7.4787002473891242</v>
      </c>
      <c r="J111" s="16">
        <f t="shared" si="19"/>
        <v>272.91822277213157</v>
      </c>
      <c r="K111" s="14">
        <f t="shared" si="15"/>
        <v>13.685592314992721</v>
      </c>
      <c r="L111" s="16">
        <f t="shared" si="16"/>
        <v>23.697948650609838</v>
      </c>
      <c r="M111" s="35" t="s">
        <v>67</v>
      </c>
      <c r="N111" s="17"/>
      <c r="O111" s="18" t="s">
        <v>67</v>
      </c>
      <c r="P111" s="18"/>
      <c r="R111" s="15">
        <f t="shared" si="20"/>
        <v>1.0047892888391219</v>
      </c>
      <c r="S111" s="15">
        <f t="shared" si="21"/>
        <v>2.5398709093681653</v>
      </c>
      <c r="T111" s="21">
        <f t="shared" si="17"/>
        <v>8.8541710736451451E-2</v>
      </c>
      <c r="U111" s="21">
        <f t="shared" si="11"/>
        <v>5.0204458524767626E-2</v>
      </c>
      <c r="V111" s="21">
        <f t="shared" si="12"/>
        <v>3.8337252211683825E-2</v>
      </c>
      <c r="Y111" s="36"/>
    </row>
    <row r="112" spans="1:25" x14ac:dyDescent="0.25">
      <c r="A112" s="12">
        <v>1879.08</v>
      </c>
      <c r="B112" s="13">
        <v>4.07</v>
      </c>
      <c r="C112" s="14">
        <v>0.1933</v>
      </c>
      <c r="D112" s="13">
        <v>0.35670000000000002</v>
      </c>
      <c r="E112" s="13">
        <v>8.18251405</v>
      </c>
      <c r="F112" s="14">
        <f t="shared" si="18"/>
        <v>1879.6249999999923</v>
      </c>
      <c r="G112" s="15">
        <f>G105*5/12+G117*7/12</f>
        <v>4.1033333333333326</v>
      </c>
      <c r="H112" s="14">
        <f t="shared" si="13"/>
        <v>158.78095986892924</v>
      </c>
      <c r="I112" s="14">
        <f t="shared" si="14"/>
        <v>7.5411202807528301</v>
      </c>
      <c r="J112" s="16">
        <f t="shared" si="19"/>
        <v>276.03302583854702</v>
      </c>
      <c r="K112" s="14">
        <f t="shared" si="15"/>
        <v>13.91576618802139</v>
      </c>
      <c r="L112" s="16">
        <f t="shared" si="16"/>
        <v>24.191887055678063</v>
      </c>
      <c r="M112" s="35" t="s">
        <v>67</v>
      </c>
      <c r="N112" s="17"/>
      <c r="O112" s="18" t="s">
        <v>67</v>
      </c>
      <c r="P112" s="18"/>
      <c r="R112" s="15">
        <f t="shared" si="20"/>
        <v>1.0047764512353945</v>
      </c>
      <c r="S112" s="15">
        <f t="shared" si="21"/>
        <v>2.5520350847672124</v>
      </c>
      <c r="T112" s="21">
        <f t="shared" si="17"/>
        <v>8.9111386893727218E-2</v>
      </c>
      <c r="U112" s="21">
        <f t="shared" si="11"/>
        <v>5.0024868987590176E-2</v>
      </c>
      <c r="V112" s="21">
        <f t="shared" si="12"/>
        <v>3.9086517906137042E-2</v>
      </c>
      <c r="Y112" s="36"/>
    </row>
    <row r="113" spans="1:25" x14ac:dyDescent="0.25">
      <c r="A113" s="12">
        <v>1879.09</v>
      </c>
      <c r="B113" s="13">
        <v>4.22</v>
      </c>
      <c r="C113" s="14">
        <v>0.19500000000000001</v>
      </c>
      <c r="D113" s="13">
        <v>0.36249999999999999</v>
      </c>
      <c r="E113" s="13">
        <v>8.4679289260000008</v>
      </c>
      <c r="F113" s="14">
        <f t="shared" si="18"/>
        <v>1879.7083333333255</v>
      </c>
      <c r="G113" s="15">
        <f>G105*4/12+G117*8/12</f>
        <v>4.086666666666666</v>
      </c>
      <c r="H113" s="14">
        <f t="shared" si="13"/>
        <v>159.08382342036668</v>
      </c>
      <c r="I113" s="14">
        <f t="shared" si="14"/>
        <v>7.3510297552065182</v>
      </c>
      <c r="J113" s="16">
        <f t="shared" si="19"/>
        <v>277.62449032054781</v>
      </c>
      <c r="K113" s="14">
        <f t="shared" si="15"/>
        <v>13.665375826986477</v>
      </c>
      <c r="L113" s="16">
        <f t="shared" si="16"/>
        <v>23.848075294122889</v>
      </c>
      <c r="M113" s="35" t="s">
        <v>67</v>
      </c>
      <c r="N113" s="17"/>
      <c r="O113" s="18" t="s">
        <v>67</v>
      </c>
      <c r="P113" s="18"/>
      <c r="R113" s="15">
        <f t="shared" si="20"/>
        <v>1.0047636147658443</v>
      </c>
      <c r="S113" s="15">
        <f t="shared" si="21"/>
        <v>2.4777965516564411</v>
      </c>
      <c r="T113" s="21">
        <f t="shared" si="17"/>
        <v>9.0104551557638191E-2</v>
      </c>
      <c r="U113" s="21">
        <f t="shared" si="11"/>
        <v>5.2144394527997129E-2</v>
      </c>
      <c r="V113" s="21">
        <f t="shared" si="12"/>
        <v>3.7960157029641062E-2</v>
      </c>
      <c r="Y113" s="36"/>
    </row>
    <row r="114" spans="1:25" x14ac:dyDescent="0.25">
      <c r="A114" s="12">
        <v>1879.1</v>
      </c>
      <c r="B114" s="13">
        <v>4.68</v>
      </c>
      <c r="C114" s="14">
        <v>0.19670000000000001</v>
      </c>
      <c r="D114" s="13">
        <v>0.36830000000000002</v>
      </c>
      <c r="E114" s="13">
        <v>8.9436743799999991</v>
      </c>
      <c r="F114" s="14">
        <f t="shared" si="18"/>
        <v>1879.7916666666588</v>
      </c>
      <c r="G114" s="15">
        <f>G105*3/12+G117*9/12</f>
        <v>4.0699999999999994</v>
      </c>
      <c r="H114" s="14">
        <f t="shared" si="13"/>
        <v>167.04006390715665</v>
      </c>
      <c r="I114" s="14">
        <f t="shared" si="14"/>
        <v>7.0206796090892558</v>
      </c>
      <c r="J114" s="16">
        <f t="shared" si="19"/>
        <v>292.5303004078184</v>
      </c>
      <c r="K114" s="14">
        <f t="shared" si="15"/>
        <v>13.145481952351666</v>
      </c>
      <c r="L114" s="16">
        <f t="shared" si="16"/>
        <v>23.021134538504171</v>
      </c>
      <c r="M114" s="35" t="s">
        <v>67</v>
      </c>
      <c r="N114" s="17"/>
      <c r="O114" s="18" t="s">
        <v>67</v>
      </c>
      <c r="P114" s="18"/>
      <c r="R114" s="15">
        <f t="shared" si="20"/>
        <v>1.004750779431878</v>
      </c>
      <c r="S114" s="15">
        <f t="shared" si="21"/>
        <v>2.3571692610154491</v>
      </c>
      <c r="T114" s="21">
        <f t="shared" si="17"/>
        <v>8.280008983503051E-2</v>
      </c>
      <c r="U114" s="21">
        <f t="shared" si="11"/>
        <v>5.7732581236854985E-2</v>
      </c>
      <c r="V114" s="21">
        <f t="shared" si="12"/>
        <v>2.5067508598175525E-2</v>
      </c>
      <c r="Y114" s="36"/>
    </row>
    <row r="115" spans="1:25" x14ac:dyDescent="0.25">
      <c r="A115" s="12">
        <v>1879.11</v>
      </c>
      <c r="B115" s="13">
        <v>4.93</v>
      </c>
      <c r="C115" s="14">
        <v>0.1983</v>
      </c>
      <c r="D115" s="13">
        <v>0.37419999999999998</v>
      </c>
      <c r="E115" s="13">
        <v>9.4194198349999994</v>
      </c>
      <c r="F115" s="14">
        <f t="shared" si="18"/>
        <v>1879.874999999992</v>
      </c>
      <c r="G115" s="15">
        <f>G105*2/12+G117*10/12</f>
        <v>4.0533333333333328</v>
      </c>
      <c r="H115" s="14">
        <f t="shared" si="13"/>
        <v>167.07579580988062</v>
      </c>
      <c r="I115" s="14">
        <f t="shared" si="14"/>
        <v>6.7203104075252194</v>
      </c>
      <c r="J115" s="16">
        <f t="shared" si="19"/>
        <v>293.573626154691</v>
      </c>
      <c r="K115" s="14">
        <f t="shared" si="15"/>
        <v>12.68149346694875</v>
      </c>
      <c r="L115" s="16">
        <f t="shared" si="16"/>
        <v>22.283012354378375</v>
      </c>
      <c r="M115" s="35" t="s">
        <v>67</v>
      </c>
      <c r="N115" s="17"/>
      <c r="O115" s="18" t="s">
        <v>67</v>
      </c>
      <c r="P115" s="18"/>
      <c r="R115" s="15">
        <f t="shared" si="20"/>
        <v>1.0047379452349057</v>
      </c>
      <c r="S115" s="15">
        <f t="shared" si="21"/>
        <v>2.2487488045936366</v>
      </c>
      <c r="T115" s="21">
        <f t="shared" si="17"/>
        <v>8.1779571543002527E-2</v>
      </c>
      <c r="U115" s="21">
        <f t="shared" si="11"/>
        <v>6.305032386033349E-2</v>
      </c>
      <c r="V115" s="21">
        <f t="shared" si="12"/>
        <v>1.8729247682669037E-2</v>
      </c>
      <c r="Y115" s="36"/>
    </row>
    <row r="116" spans="1:25" x14ac:dyDescent="0.25">
      <c r="A116" s="12">
        <v>1879.12</v>
      </c>
      <c r="B116" s="13">
        <v>4.92</v>
      </c>
      <c r="C116" s="14">
        <v>0.2</v>
      </c>
      <c r="D116" s="13">
        <v>0.38</v>
      </c>
      <c r="E116" s="13">
        <v>9.7048347110000002</v>
      </c>
      <c r="F116" s="14">
        <f t="shared" si="18"/>
        <v>1879.9583333333253</v>
      </c>
      <c r="G116" s="15">
        <f>G105*1/12+G117*11/12</f>
        <v>4.0366666666666671</v>
      </c>
      <c r="H116" s="14">
        <f t="shared" si="13"/>
        <v>161.83324155122745</v>
      </c>
      <c r="I116" s="14">
        <f t="shared" si="14"/>
        <v>6.5785870549279446</v>
      </c>
      <c r="J116" s="16">
        <f t="shared" si="19"/>
        <v>285.3250703463064</v>
      </c>
      <c r="K116" s="14">
        <f t="shared" si="15"/>
        <v>12.499315404363095</v>
      </c>
      <c r="L116" s="16">
        <f t="shared" si="16"/>
        <v>22.037302181218788</v>
      </c>
      <c r="M116" s="35" t="s">
        <v>67</v>
      </c>
      <c r="N116" s="17"/>
      <c r="O116" s="18" t="s">
        <v>67</v>
      </c>
      <c r="P116" s="18"/>
      <c r="R116" s="15">
        <f t="shared" si="20"/>
        <v>1.004725112176339</v>
      </c>
      <c r="S116" s="15">
        <f t="shared" si="21"/>
        <v>2.1929552076819072</v>
      </c>
      <c r="T116" s="21">
        <f t="shared" si="17"/>
        <v>8.3300077284706564E-2</v>
      </c>
      <c r="U116" s="21">
        <f t="shared" si="11"/>
        <v>6.4743286223947427E-2</v>
      </c>
      <c r="V116" s="21">
        <f t="shared" si="12"/>
        <v>1.8556791060759137E-2</v>
      </c>
      <c r="Y116" s="36"/>
    </row>
    <row r="117" spans="1:25" x14ac:dyDescent="0.25">
      <c r="A117" s="12">
        <v>1880.01</v>
      </c>
      <c r="B117" s="13">
        <v>5.1100000000000003</v>
      </c>
      <c r="C117" s="14">
        <v>0.20499999999999999</v>
      </c>
      <c r="D117" s="13">
        <v>0.38919999999999999</v>
      </c>
      <c r="E117" s="13">
        <v>9.9903305790000001</v>
      </c>
      <c r="F117" s="14">
        <f t="shared" si="18"/>
        <v>1880.0416666666586</v>
      </c>
      <c r="G117" s="15">
        <v>4.0199999999999996</v>
      </c>
      <c r="H117" s="14">
        <f t="shared" si="13"/>
        <v>163.27955737809822</v>
      </c>
      <c r="I117" s="14">
        <f t="shared" si="14"/>
        <v>6.5503540631135273</v>
      </c>
      <c r="J117" s="16">
        <f t="shared" si="19"/>
        <v>288.83744217064435</v>
      </c>
      <c r="K117" s="14">
        <f t="shared" si="15"/>
        <v>12.436086835920904</v>
      </c>
      <c r="L117" s="16">
        <f t="shared" si="16"/>
        <v>21.999125732449073</v>
      </c>
      <c r="M117" s="35" t="s">
        <v>67</v>
      </c>
      <c r="N117" s="17"/>
      <c r="O117" s="18" t="s">
        <v>67</v>
      </c>
      <c r="P117" s="18"/>
      <c r="R117" s="15">
        <f t="shared" si="20"/>
        <v>1.0055306639798018</v>
      </c>
      <c r="S117" s="15">
        <f t="shared" si="21"/>
        <v>2.1403524891297896</v>
      </c>
      <c r="T117" s="21">
        <f t="shared" si="17"/>
        <v>8.6237032044705231E-2</v>
      </c>
      <c r="U117" s="21">
        <f t="shared" si="11"/>
        <v>7.0297515736478022E-2</v>
      </c>
      <c r="V117" s="21">
        <f t="shared" si="12"/>
        <v>1.5939516308227208E-2</v>
      </c>
      <c r="Y117" s="36"/>
    </row>
    <row r="118" spans="1:25" x14ac:dyDescent="0.25">
      <c r="A118" s="12">
        <v>1880.02</v>
      </c>
      <c r="B118" s="13">
        <v>5.2</v>
      </c>
      <c r="C118" s="14">
        <v>0.21</v>
      </c>
      <c r="D118" s="13">
        <v>0.39829999999999999</v>
      </c>
      <c r="E118" s="13">
        <v>9.9903305790000001</v>
      </c>
      <c r="F118" s="14">
        <f t="shared" si="18"/>
        <v>1880.1249999999918</v>
      </c>
      <c r="G118" s="15">
        <f>G117*11/12+G129*1/12</f>
        <v>3.9933333333333332</v>
      </c>
      <c r="H118" s="14">
        <f t="shared" si="13"/>
        <v>166.15532257653828</v>
      </c>
      <c r="I118" s="14">
        <f t="shared" si="14"/>
        <v>6.7101187963601987</v>
      </c>
      <c r="J118" s="16">
        <f t="shared" si="19"/>
        <v>294.91376800887213</v>
      </c>
      <c r="K118" s="14">
        <f t="shared" si="15"/>
        <v>12.726858650429845</v>
      </c>
      <c r="L118" s="16">
        <f t="shared" si="16"/>
        <v>22.589260345756493</v>
      </c>
      <c r="M118" s="35" t="s">
        <v>67</v>
      </c>
      <c r="N118" s="17"/>
      <c r="O118" s="18" t="s">
        <v>67</v>
      </c>
      <c r="P118" s="18"/>
      <c r="R118" s="15">
        <f t="shared" si="20"/>
        <v>1.0055111531554377</v>
      </c>
      <c r="S118" s="15">
        <f t="shared" si="21"/>
        <v>2.1521900595454988</v>
      </c>
      <c r="T118" s="21">
        <f t="shared" si="17"/>
        <v>8.3135500088081127E-2</v>
      </c>
      <c r="U118" s="21">
        <f t="shared" si="11"/>
        <v>6.9862487185594402E-2</v>
      </c>
      <c r="V118" s="21">
        <f t="shared" si="12"/>
        <v>1.3273012902486725E-2</v>
      </c>
      <c r="Y118" s="36"/>
    </row>
    <row r="119" spans="1:25" x14ac:dyDescent="0.25">
      <c r="A119" s="12">
        <v>1880.03</v>
      </c>
      <c r="B119" s="13">
        <v>5.3</v>
      </c>
      <c r="C119" s="14">
        <v>0.215</v>
      </c>
      <c r="D119" s="13">
        <v>0.40749999999999997</v>
      </c>
      <c r="E119" s="13">
        <v>10.08541488</v>
      </c>
      <c r="F119" s="14">
        <f t="shared" si="18"/>
        <v>1880.2083333333251</v>
      </c>
      <c r="G119" s="15">
        <f>G117*10/12+G129*2/12</f>
        <v>3.9666666666666663</v>
      </c>
      <c r="H119" s="14">
        <f t="shared" si="13"/>
        <v>167.75399625404398</v>
      </c>
      <c r="I119" s="14">
        <f t="shared" si="14"/>
        <v>6.8051149423810289</v>
      </c>
      <c r="J119" s="16">
        <f t="shared" si="19"/>
        <v>298.75784820801732</v>
      </c>
      <c r="K119" s="14">
        <f t="shared" si="15"/>
        <v>12.898066693117531</v>
      </c>
      <c r="L119" s="16">
        <f t="shared" si="16"/>
        <v>22.970532668823971</v>
      </c>
      <c r="M119" s="35" t="s">
        <v>67</v>
      </c>
      <c r="N119" s="17"/>
      <c r="O119" s="18" t="s">
        <v>67</v>
      </c>
      <c r="P119" s="18"/>
      <c r="R119" s="15">
        <f t="shared" si="20"/>
        <v>1.0054916470183479</v>
      </c>
      <c r="S119" s="15">
        <f t="shared" si="21"/>
        <v>2.143648647263011</v>
      </c>
      <c r="T119" s="21">
        <f t="shared" si="17"/>
        <v>8.1292342077649016E-2</v>
      </c>
      <c r="U119" s="21">
        <f t="shared" si="11"/>
        <v>7.0444823014995439E-2</v>
      </c>
      <c r="V119" s="21">
        <f t="shared" si="12"/>
        <v>1.0847519062653577E-2</v>
      </c>
      <c r="Y119" s="36"/>
    </row>
    <row r="120" spans="1:25" x14ac:dyDescent="0.25">
      <c r="A120" s="12">
        <v>1880.04</v>
      </c>
      <c r="B120" s="13">
        <v>5.18</v>
      </c>
      <c r="C120" s="14">
        <v>0.22</v>
      </c>
      <c r="D120" s="13">
        <v>0.41670000000000001</v>
      </c>
      <c r="E120" s="13">
        <v>9.7048347110000002</v>
      </c>
      <c r="F120" s="14">
        <f t="shared" si="18"/>
        <v>1880.2916666666583</v>
      </c>
      <c r="G120" s="15">
        <f>G117*9/12+G129*3/12</f>
        <v>3.9399999999999995</v>
      </c>
      <c r="H120" s="14">
        <f t="shared" si="13"/>
        <v>170.38540472263375</v>
      </c>
      <c r="I120" s="14">
        <f t="shared" si="14"/>
        <v>7.2364457604207395</v>
      </c>
      <c r="J120" s="16">
        <f t="shared" si="19"/>
        <v>304.51816410956502</v>
      </c>
      <c r="K120" s="14">
        <f t="shared" si="15"/>
        <v>13.706486128942373</v>
      </c>
      <c r="L120" s="16">
        <f t="shared" si="16"/>
        <v>24.496663896613082</v>
      </c>
      <c r="M120" s="35" t="s">
        <v>67</v>
      </c>
      <c r="N120" s="17"/>
      <c r="O120" s="18" t="s">
        <v>67</v>
      </c>
      <c r="P120" s="18"/>
      <c r="R120" s="15">
        <f t="shared" si="20"/>
        <v>1.005472145577851</v>
      </c>
      <c r="S120" s="15">
        <f t="shared" si="21"/>
        <v>2.2399467633136738</v>
      </c>
      <c r="T120" s="21">
        <f t="shared" si="17"/>
        <v>8.1824199605325498E-2</v>
      </c>
      <c r="U120" s="21">
        <f t="shared" si="11"/>
        <v>6.5909053785043969E-2</v>
      </c>
      <c r="V120" s="21">
        <f t="shared" si="12"/>
        <v>1.5915145820281529E-2</v>
      </c>
      <c r="Y120" s="36"/>
    </row>
    <row r="121" spans="1:25" x14ac:dyDescent="0.25">
      <c r="A121" s="12">
        <v>1880.05</v>
      </c>
      <c r="B121" s="13">
        <v>4.7699999999999996</v>
      </c>
      <c r="C121" s="14">
        <v>0.22500000000000001</v>
      </c>
      <c r="D121" s="13">
        <v>0.42580000000000001</v>
      </c>
      <c r="E121" s="13">
        <v>9.4194198349999994</v>
      </c>
      <c r="F121" s="14">
        <f t="shared" si="18"/>
        <v>1880.3749999999916</v>
      </c>
      <c r="G121" s="15">
        <f>G117*8/12+G129*4/12</f>
        <v>3.9133333333333331</v>
      </c>
      <c r="H121" s="14">
        <f t="shared" si="13"/>
        <v>161.65345760915426</v>
      </c>
      <c r="I121" s="14">
        <f t="shared" si="14"/>
        <v>7.6251630947714295</v>
      </c>
      <c r="J121" s="16">
        <f t="shared" si="19"/>
        <v>290.04781406662835</v>
      </c>
      <c r="K121" s="14">
        <f t="shared" si="15"/>
        <v>14.430197536682998</v>
      </c>
      <c r="L121" s="16">
        <f t="shared" si="16"/>
        <v>25.891479922341798</v>
      </c>
      <c r="M121" s="35" t="s">
        <v>67</v>
      </c>
      <c r="N121" s="17"/>
      <c r="O121" s="18" t="s">
        <v>67</v>
      </c>
      <c r="P121" s="18"/>
      <c r="R121" s="15">
        <f t="shared" si="20"/>
        <v>1.0054526488432851</v>
      </c>
      <c r="S121" s="15">
        <f t="shared" si="21"/>
        <v>2.320447405059896</v>
      </c>
      <c r="T121" s="21">
        <f t="shared" si="17"/>
        <v>9.0655952439658183E-2</v>
      </c>
      <c r="U121" s="21">
        <f t="shared" si="11"/>
        <v>6.0992209032631806E-2</v>
      </c>
      <c r="V121" s="21">
        <f t="shared" si="12"/>
        <v>2.9663743407026377E-2</v>
      </c>
      <c r="Y121" s="36"/>
    </row>
    <row r="122" spans="1:25" x14ac:dyDescent="0.25">
      <c r="A122" s="12">
        <v>1880.06</v>
      </c>
      <c r="B122" s="13">
        <v>4.79</v>
      </c>
      <c r="C122" s="14">
        <v>0.23</v>
      </c>
      <c r="D122" s="13">
        <v>0.435</v>
      </c>
      <c r="E122" s="13">
        <v>9.229089256</v>
      </c>
      <c r="F122" s="14">
        <f t="shared" si="18"/>
        <v>1880.4583333333248</v>
      </c>
      <c r="G122" s="15">
        <f>G117*7/12+G129*5/12</f>
        <v>3.8866666666666667</v>
      </c>
      <c r="H122" s="14">
        <f t="shared" si="13"/>
        <v>165.67899091515727</v>
      </c>
      <c r="I122" s="14">
        <f t="shared" si="14"/>
        <v>7.9553586451954441</v>
      </c>
      <c r="J122" s="16">
        <f t="shared" si="19"/>
        <v>298.46015089340648</v>
      </c>
      <c r="K122" s="14">
        <f t="shared" si="15"/>
        <v>15.046004394173988</v>
      </c>
      <c r="L122" s="16">
        <f t="shared" si="16"/>
        <v>27.104418713701836</v>
      </c>
      <c r="M122" s="35" t="s">
        <v>67</v>
      </c>
      <c r="N122" s="17"/>
      <c r="O122" s="18" t="s">
        <v>67</v>
      </c>
      <c r="P122" s="18"/>
      <c r="R122" s="15">
        <f t="shared" si="20"/>
        <v>1.0054331568240089</v>
      </c>
      <c r="S122" s="15">
        <f t="shared" si="21"/>
        <v>2.3812152762304288</v>
      </c>
      <c r="T122" s="21">
        <f t="shared" si="17"/>
        <v>8.712214361342796E-2</v>
      </c>
      <c r="U122" s="21">
        <f t="shared" si="11"/>
        <v>5.8412780526710506E-2</v>
      </c>
      <c r="V122" s="21">
        <f t="shared" si="12"/>
        <v>2.8709363086717454E-2</v>
      </c>
      <c r="Y122" s="36"/>
    </row>
    <row r="123" spans="1:25" x14ac:dyDescent="0.25">
      <c r="A123" s="12">
        <v>1880.07</v>
      </c>
      <c r="B123" s="13">
        <v>5.01</v>
      </c>
      <c r="C123" s="14">
        <v>0.23499999999999999</v>
      </c>
      <c r="D123" s="13">
        <v>0.44419999999999998</v>
      </c>
      <c r="E123" s="13">
        <v>9.229089256</v>
      </c>
      <c r="F123" s="14">
        <f t="shared" si="18"/>
        <v>1880.5416666666581</v>
      </c>
      <c r="G123" s="15">
        <f>G117*6/12+G129*6/12</f>
        <v>3.8600000000000003</v>
      </c>
      <c r="H123" s="14">
        <f t="shared" si="13"/>
        <v>173.28846440186592</v>
      </c>
      <c r="I123" s="14">
        <f t="shared" si="14"/>
        <v>8.1283012244388217</v>
      </c>
      <c r="J123" s="16">
        <f t="shared" si="19"/>
        <v>313.38835085545486</v>
      </c>
      <c r="K123" s="14">
        <f t="shared" si="15"/>
        <v>15.364218739981807</v>
      </c>
      <c r="L123" s="16">
        <f t="shared" si="16"/>
        <v>27.785849391216182</v>
      </c>
      <c r="M123" s="35" t="s">
        <v>67</v>
      </c>
      <c r="N123" s="17"/>
      <c r="O123" s="18" t="s">
        <v>67</v>
      </c>
      <c r="P123" s="18"/>
      <c r="R123" s="15">
        <f t="shared" si="20"/>
        <v>1.0054136695294011</v>
      </c>
      <c r="S123" s="15">
        <f t="shared" si="21"/>
        <v>2.3941527922579144</v>
      </c>
      <c r="T123" s="21">
        <f t="shared" si="17"/>
        <v>8.1408381823294018E-2</v>
      </c>
      <c r="U123" s="21">
        <f t="shared" si="11"/>
        <v>5.8000756739075454E-2</v>
      </c>
      <c r="V123" s="21">
        <f t="shared" si="12"/>
        <v>2.3407625084218564E-2</v>
      </c>
      <c r="Y123" s="36"/>
    </row>
    <row r="124" spans="1:25" x14ac:dyDescent="0.25">
      <c r="A124" s="12">
        <v>1880.08</v>
      </c>
      <c r="B124" s="13">
        <v>5.19</v>
      </c>
      <c r="C124" s="14">
        <v>0.24</v>
      </c>
      <c r="D124" s="13">
        <v>0.45329999999999998</v>
      </c>
      <c r="E124" s="13">
        <v>9.229089256</v>
      </c>
      <c r="F124" s="14">
        <f t="shared" si="18"/>
        <v>1880.6249999999914</v>
      </c>
      <c r="G124" s="15">
        <f>G117*5/12+G129*7/12</f>
        <v>3.8333333333333335</v>
      </c>
      <c r="H124" s="14">
        <f t="shared" si="13"/>
        <v>179.51439725462762</v>
      </c>
      <c r="I124" s="14">
        <f t="shared" si="14"/>
        <v>8.3012438036822012</v>
      </c>
      <c r="J124" s="16">
        <f t="shared" si="19"/>
        <v>325.89886386365669</v>
      </c>
      <c r="K124" s="14">
        <f t="shared" si="15"/>
        <v>15.678974234204757</v>
      </c>
      <c r="L124" s="16">
        <f t="shared" si="16"/>
        <v>28.464345855374866</v>
      </c>
      <c r="M124" s="35" t="s">
        <v>67</v>
      </c>
      <c r="N124" s="17"/>
      <c r="O124" s="18" t="s">
        <v>67</v>
      </c>
      <c r="P124" s="18"/>
      <c r="R124" s="15">
        <f t="shared" si="20"/>
        <v>1.0053941869688605</v>
      </c>
      <c r="S124" s="15">
        <f t="shared" si="21"/>
        <v>2.407113944278092</v>
      </c>
      <c r="T124" s="21">
        <f t="shared" si="17"/>
        <v>7.1090003978579119E-2</v>
      </c>
      <c r="U124" s="21">
        <f t="shared" si="11"/>
        <v>5.375326390602253E-2</v>
      </c>
      <c r="V124" s="21">
        <f t="shared" si="12"/>
        <v>1.7336740072556589E-2</v>
      </c>
      <c r="Y124" s="36"/>
    </row>
    <row r="125" spans="1:25" x14ac:dyDescent="0.25">
      <c r="A125" s="12">
        <v>1880.09</v>
      </c>
      <c r="B125" s="13">
        <v>5.18</v>
      </c>
      <c r="C125" s="14">
        <v>0.245</v>
      </c>
      <c r="D125" s="13">
        <v>0.46250000000000002</v>
      </c>
      <c r="E125" s="13">
        <v>9.3242545450000005</v>
      </c>
      <c r="F125" s="14">
        <f t="shared" si="18"/>
        <v>1880.7083333333246</v>
      </c>
      <c r="G125" s="15">
        <f>G117*4/12+G129*8/12</f>
        <v>3.8066666666666666</v>
      </c>
      <c r="H125" s="14">
        <f t="shared" si="13"/>
        <v>177.33988084727898</v>
      </c>
      <c r="I125" s="14">
        <f t="shared" si="14"/>
        <v>8.3876970671010316</v>
      </c>
      <c r="J125" s="16">
        <f t="shared" si="19"/>
        <v>323.22009628152796</v>
      </c>
      <c r="K125" s="14">
        <f t="shared" si="15"/>
        <v>15.833917932792765</v>
      </c>
      <c r="L125" s="16">
        <f t="shared" si="16"/>
        <v>28.858937167993567</v>
      </c>
      <c r="M125" s="35" t="s">
        <v>67</v>
      </c>
      <c r="N125" s="17"/>
      <c r="O125" s="18" t="s">
        <v>67</v>
      </c>
      <c r="P125" s="18"/>
      <c r="R125" s="15">
        <f t="shared" si="20"/>
        <v>1.0053747091518059</v>
      </c>
      <c r="S125" s="15">
        <f t="shared" si="21"/>
        <v>2.3953983376449153</v>
      </c>
      <c r="T125" s="21">
        <f t="shared" si="17"/>
        <v>6.9279584626232404E-2</v>
      </c>
      <c r="U125" s="21">
        <f t="shared" si="11"/>
        <v>5.3184267575099975E-2</v>
      </c>
      <c r="V125" s="21">
        <f t="shared" si="12"/>
        <v>1.6095317051132429E-2</v>
      </c>
      <c r="Y125" s="36"/>
    </row>
    <row r="126" spans="1:25" x14ac:dyDescent="0.25">
      <c r="A126" s="12">
        <v>1880.1</v>
      </c>
      <c r="B126" s="13">
        <v>5.33</v>
      </c>
      <c r="C126" s="14">
        <v>0.25</v>
      </c>
      <c r="D126" s="13">
        <v>0.47170000000000001</v>
      </c>
      <c r="E126" s="13">
        <v>9.3242545450000005</v>
      </c>
      <c r="F126" s="14">
        <f t="shared" si="18"/>
        <v>1880.7916666666579</v>
      </c>
      <c r="G126" s="15">
        <f>G117*3/12+G129*9/12</f>
        <v>3.7800000000000002</v>
      </c>
      <c r="H126" s="14">
        <f t="shared" si="13"/>
        <v>182.4752055822388</v>
      </c>
      <c r="I126" s="14">
        <f t="shared" si="14"/>
        <v>8.5588745582663588</v>
      </c>
      <c r="J126" s="16">
        <f t="shared" si="19"/>
        <v>333.87970370394004</v>
      </c>
      <c r="K126" s="14">
        <f t="shared" si="15"/>
        <v>16.148884516536967</v>
      </c>
      <c r="L126" s="16">
        <f t="shared" si="16"/>
        <v>29.548040569821481</v>
      </c>
      <c r="M126" s="35" t="s">
        <v>67</v>
      </c>
      <c r="N126" s="17"/>
      <c r="O126" s="18" t="s">
        <v>67</v>
      </c>
      <c r="P126" s="18"/>
      <c r="R126" s="15">
        <f t="shared" si="20"/>
        <v>1.0053552360876774</v>
      </c>
      <c r="S126" s="15">
        <f t="shared" si="21"/>
        <v>2.408272907012476</v>
      </c>
      <c r="T126" s="21">
        <f t="shared" si="17"/>
        <v>6.1289257063370961E-2</v>
      </c>
      <c r="U126" s="21">
        <f t="shared" si="11"/>
        <v>5.278512270498581E-2</v>
      </c>
      <c r="V126" s="21">
        <f t="shared" si="12"/>
        <v>8.5041343583851514E-3</v>
      </c>
      <c r="Y126" s="36"/>
    </row>
    <row r="127" spans="1:25" x14ac:dyDescent="0.25">
      <c r="A127" s="12">
        <v>1880.11</v>
      </c>
      <c r="B127" s="13">
        <v>5.61</v>
      </c>
      <c r="C127" s="14">
        <v>0.255</v>
      </c>
      <c r="D127" s="13">
        <v>0.48080000000000001</v>
      </c>
      <c r="E127" s="13">
        <v>9.4194198349999994</v>
      </c>
      <c r="F127" s="14">
        <f t="shared" si="18"/>
        <v>1880.8749999999911</v>
      </c>
      <c r="G127" s="15">
        <f>G117*2/12+G129*10/12</f>
        <v>3.7533333333333334</v>
      </c>
      <c r="H127" s="14">
        <f t="shared" si="13"/>
        <v>190.12073316296764</v>
      </c>
      <c r="I127" s="14">
        <f t="shared" si="14"/>
        <v>8.641851507407619</v>
      </c>
      <c r="J127" s="16">
        <f t="shared" si="19"/>
        <v>349.18661280499111</v>
      </c>
      <c r="K127" s="14">
        <f t="shared" si="15"/>
        <v>16.294126293182682</v>
      </c>
      <c r="L127" s="16">
        <f t="shared" si="16"/>
        <v>29.926724320256639</v>
      </c>
      <c r="M127" s="35" t="s">
        <v>67</v>
      </c>
      <c r="N127" s="17"/>
      <c r="O127" s="18" t="s">
        <v>67</v>
      </c>
      <c r="P127" s="18"/>
      <c r="R127" s="15">
        <f t="shared" si="20"/>
        <v>1.0053357677859338</v>
      </c>
      <c r="S127" s="15">
        <f t="shared" si="21"/>
        <v>2.3967084696086709</v>
      </c>
      <c r="T127" s="21">
        <f t="shared" si="17"/>
        <v>5.1490916591568681E-2</v>
      </c>
      <c r="U127" s="21">
        <f t="shared" si="11"/>
        <v>5.5970256736687318E-2</v>
      </c>
      <c r="V127" s="21">
        <f t="shared" si="12"/>
        <v>-4.4793401451186377E-3</v>
      </c>
      <c r="Y127" s="36"/>
    </row>
    <row r="128" spans="1:25" x14ac:dyDescent="0.25">
      <c r="A128" s="12">
        <v>1880.12</v>
      </c>
      <c r="B128" s="13">
        <v>5.84</v>
      </c>
      <c r="C128" s="14">
        <v>0.26</v>
      </c>
      <c r="D128" s="13">
        <v>0.49</v>
      </c>
      <c r="E128" s="13">
        <v>9.5145851239999999</v>
      </c>
      <c r="F128" s="14">
        <f t="shared" si="18"/>
        <v>1880.9583333333244</v>
      </c>
      <c r="G128" s="15">
        <f>G117*1/12+G129*11/12</f>
        <v>3.726666666666667</v>
      </c>
      <c r="H128" s="14">
        <f t="shared" si="13"/>
        <v>195.93578655337694</v>
      </c>
      <c r="I128" s="14">
        <f t="shared" si="14"/>
        <v>8.7231685794311655</v>
      </c>
      <c r="J128" s="16">
        <f t="shared" si="19"/>
        <v>361.20199499277862</v>
      </c>
      <c r="K128" s="14">
        <f t="shared" si="15"/>
        <v>16.439817707389505</v>
      </c>
      <c r="L128" s="16">
        <f t="shared" si="16"/>
        <v>30.306331771654374</v>
      </c>
      <c r="M128" s="35" t="s">
        <v>67</v>
      </c>
      <c r="N128" s="17"/>
      <c r="O128" s="18" t="s">
        <v>67</v>
      </c>
      <c r="P128" s="18"/>
      <c r="R128" s="15">
        <f t="shared" si="20"/>
        <v>1.0053163042560556</v>
      </c>
      <c r="S128" s="15">
        <f t="shared" si="21"/>
        <v>2.3853968594927881</v>
      </c>
      <c r="T128" s="21">
        <f t="shared" si="17"/>
        <v>4.5882043257926775E-2</v>
      </c>
      <c r="U128" s="21">
        <f t="shared" si="11"/>
        <v>5.663894316368645E-2</v>
      </c>
      <c r="V128" s="21">
        <f t="shared" si="12"/>
        <v>-1.0756899905759676E-2</v>
      </c>
      <c r="Y128" s="36"/>
    </row>
    <row r="129" spans="1:26" x14ac:dyDescent="0.25">
      <c r="A129" s="12">
        <v>1881.01</v>
      </c>
      <c r="B129" s="13">
        <v>6.19</v>
      </c>
      <c r="C129" s="14">
        <v>0.26500000000000001</v>
      </c>
      <c r="D129" s="13">
        <v>0.48580000000000001</v>
      </c>
      <c r="E129" s="13">
        <v>9.4194198349999994</v>
      </c>
      <c r="F129" s="14">
        <f t="shared" si="18"/>
        <v>1881.0416666666576</v>
      </c>
      <c r="G129" s="15">
        <v>3.7</v>
      </c>
      <c r="H129" s="14">
        <f t="shared" si="13"/>
        <v>209.77670914060067</v>
      </c>
      <c r="I129" s="14">
        <f t="shared" si="14"/>
        <v>8.9807476449530164</v>
      </c>
      <c r="J129" s="16">
        <f t="shared" si="19"/>
        <v>388.09698411599948</v>
      </c>
      <c r="K129" s="14">
        <f t="shared" si="15"/>
        <v>16.463574361955381</v>
      </c>
      <c r="L129" s="16">
        <f t="shared" si="16"/>
        <v>30.458403050654692</v>
      </c>
      <c r="M129" s="35">
        <f t="shared" ref="M129:M192" si="22">H129/AVERAGE(K9:K128)</f>
        <v>18.473952301404942</v>
      </c>
      <c r="N129" s="17"/>
      <c r="O129" s="18">
        <f t="shared" ref="O129:O192" si="23">J129/AVERAGE(L9:L128)</f>
        <v>24.135057421965008</v>
      </c>
      <c r="P129" s="18"/>
      <c r="Q129" s="37">
        <f t="shared" ref="Q129:Q192" si="24">1/M129-(G129/100-(((E129/E9)^(1/10))-1))</f>
        <v>-1.048874481343709E-2</v>
      </c>
      <c r="R129" s="15">
        <f t="shared" si="20"/>
        <v>1.003636193113409</v>
      </c>
      <c r="S129" s="15">
        <f t="shared" si="21"/>
        <v>2.422306367277153</v>
      </c>
      <c r="T129" s="21">
        <f>(($J249/$J129)^(1/10)-1)</f>
        <v>4.5353276058498038E-2</v>
      </c>
      <c r="U129" s="21">
        <f>(($S249/$S129)^(1/10)-1)</f>
        <v>5.6467965502210449E-2</v>
      </c>
      <c r="V129" s="21">
        <f>T129-U129</f>
        <v>-1.1114689443712411E-2</v>
      </c>
      <c r="Y129" s="36"/>
      <c r="Z129" s="36"/>
    </row>
    <row r="130" spans="1:26" x14ac:dyDescent="0.25">
      <c r="A130" s="12">
        <v>1881.02</v>
      </c>
      <c r="B130" s="13">
        <v>6.17</v>
      </c>
      <c r="C130" s="14">
        <v>0.27</v>
      </c>
      <c r="D130" s="13">
        <v>0.48170000000000002</v>
      </c>
      <c r="E130" s="13">
        <v>9.5145851239999999</v>
      </c>
      <c r="F130" s="14">
        <f t="shared" si="18"/>
        <v>1881.1249999999909</v>
      </c>
      <c r="G130" s="15">
        <f>G129*11/12+G141*1/12</f>
        <v>3.6933333333333338</v>
      </c>
      <c r="H130" s="14">
        <f t="shared" si="13"/>
        <v>207.00750051957803</v>
      </c>
      <c r="I130" s="14">
        <f t="shared" si="14"/>
        <v>9.0586750632554409</v>
      </c>
      <c r="J130" s="16">
        <f t="shared" si="19"/>
        <v>384.37039719063716</v>
      </c>
      <c r="K130" s="14">
        <f t="shared" si="15"/>
        <v>16.161347325815353</v>
      </c>
      <c r="L130" s="16">
        <f t="shared" si="16"/>
        <v>30.008301511625593</v>
      </c>
      <c r="M130" s="35">
        <f t="shared" si="22"/>
        <v>18.147258164990237</v>
      </c>
      <c r="N130" s="17"/>
      <c r="O130" s="18">
        <f t="shared" si="23"/>
        <v>23.655503266150088</v>
      </c>
      <c r="P130" s="18"/>
      <c r="Q130" s="37">
        <f t="shared" si="24"/>
        <v>-1.1392839551264064E-2</v>
      </c>
      <c r="R130" s="15">
        <f t="shared" si="20"/>
        <v>1.0036308102375502</v>
      </c>
      <c r="S130" s="15">
        <f t="shared" si="21"/>
        <v>2.4067982309690459</v>
      </c>
      <c r="T130" s="21">
        <f t="shared" ref="T130:T193" si="25">(($J250/$J130)^(1/10)-1)</f>
        <v>4.6774019030632719E-2</v>
      </c>
      <c r="U130" s="21">
        <f t="shared" ref="U130:U193" si="26">(($S250/$S130)^(1/10)-1)</f>
        <v>5.619874876652009E-2</v>
      </c>
      <c r="V130" s="21">
        <f t="shared" ref="V130:V193" si="27">T130-U130</f>
        <v>-9.4247297358873716E-3</v>
      </c>
      <c r="Y130" s="36"/>
      <c r="Z130" s="36"/>
    </row>
    <row r="131" spans="1:26" x14ac:dyDescent="0.25">
      <c r="A131" s="12">
        <v>1881.03</v>
      </c>
      <c r="B131" s="13">
        <v>6.24</v>
      </c>
      <c r="C131" s="14">
        <v>0.27500000000000002</v>
      </c>
      <c r="D131" s="13">
        <v>0.47749999999999998</v>
      </c>
      <c r="E131" s="13">
        <v>9.5145851239999999</v>
      </c>
      <c r="F131" s="14">
        <f t="shared" si="18"/>
        <v>1881.2083333333242</v>
      </c>
      <c r="G131" s="15">
        <f>G129*10/12+G141*2/12</f>
        <v>3.686666666666667</v>
      </c>
      <c r="H131" s="14">
        <f t="shared" si="13"/>
        <v>209.35604590634796</v>
      </c>
      <c r="I131" s="14">
        <f t="shared" si="14"/>
        <v>9.2264283051675786</v>
      </c>
      <c r="J131" s="16">
        <f t="shared" si="19"/>
        <v>390.15879525745993</v>
      </c>
      <c r="K131" s="14">
        <f t="shared" si="15"/>
        <v>16.020434602609157</v>
      </c>
      <c r="L131" s="16">
        <f t="shared" si="16"/>
        <v>29.855901399909794</v>
      </c>
      <c r="M131" s="35">
        <f t="shared" si="22"/>
        <v>18.270119140204997</v>
      </c>
      <c r="N131" s="17"/>
      <c r="O131" s="18">
        <f t="shared" si="23"/>
        <v>23.767712891469245</v>
      </c>
      <c r="P131" s="18"/>
      <c r="Q131" s="37">
        <f t="shared" si="24"/>
        <v>-1.3123118077292363E-2</v>
      </c>
      <c r="R131" s="15">
        <f t="shared" si="20"/>
        <v>1.0036254274364746</v>
      </c>
      <c r="S131" s="15">
        <f t="shared" si="21"/>
        <v>2.4155368586257659</v>
      </c>
      <c r="T131" s="21">
        <f t="shared" si="25"/>
        <v>4.2422581098677137E-2</v>
      </c>
      <c r="U131" s="21">
        <f t="shared" si="26"/>
        <v>5.4884513803230339E-2</v>
      </c>
      <c r="V131" s="21">
        <f t="shared" si="27"/>
        <v>-1.2461932704553202E-2</v>
      </c>
      <c r="Y131" s="36"/>
      <c r="Z131" s="36"/>
    </row>
    <row r="132" spans="1:26" x14ac:dyDescent="0.25">
      <c r="A132" s="12">
        <v>1881.04</v>
      </c>
      <c r="B132" s="13">
        <v>6.22</v>
      </c>
      <c r="C132" s="14">
        <v>0.28000000000000003</v>
      </c>
      <c r="D132" s="13">
        <v>0.4733</v>
      </c>
      <c r="E132" s="13">
        <v>9.6096694209999995</v>
      </c>
      <c r="F132" s="14">
        <f t="shared" si="18"/>
        <v>1881.2916666666574</v>
      </c>
      <c r="G132" s="15">
        <f>G129*9/12+G141*3/12</f>
        <v>3.68</v>
      </c>
      <c r="H132" s="14">
        <f t="shared" si="13"/>
        <v>206.62016798007389</v>
      </c>
      <c r="I132" s="14">
        <f t="shared" si="14"/>
        <v>9.3012294267557394</v>
      </c>
      <c r="J132" s="16">
        <f t="shared" si="19"/>
        <v>386.5046672220758</v>
      </c>
      <c r="K132" s="14">
        <f t="shared" si="15"/>
        <v>15.722399598869609</v>
      </c>
      <c r="L132" s="16">
        <f t="shared" si="16"/>
        <v>29.410395337011007</v>
      </c>
      <c r="M132" s="35">
        <f t="shared" si="22"/>
        <v>17.950108278222899</v>
      </c>
      <c r="N132" s="17"/>
      <c r="O132" s="18">
        <f t="shared" si="23"/>
        <v>23.308850117141478</v>
      </c>
      <c r="P132" s="18"/>
      <c r="Q132" s="37">
        <f t="shared" si="24"/>
        <v>-7.5035017219817896E-3</v>
      </c>
      <c r="R132" s="15">
        <f t="shared" si="20"/>
        <v>1.0036200447102193</v>
      </c>
      <c r="S132" s="15">
        <f t="shared" si="21"/>
        <v>2.4003066741761567</v>
      </c>
      <c r="T132" s="21">
        <f t="shared" si="25"/>
        <v>4.5970733040427092E-2</v>
      </c>
      <c r="U132" s="21">
        <f t="shared" si="26"/>
        <v>5.4635360559144752E-2</v>
      </c>
      <c r="V132" s="21">
        <f t="shared" si="27"/>
        <v>-8.6646275187176602E-3</v>
      </c>
      <c r="Y132" s="36"/>
      <c r="Z132" s="36"/>
    </row>
    <row r="133" spans="1:26" x14ac:dyDescent="0.25">
      <c r="A133" s="12">
        <v>1881.05</v>
      </c>
      <c r="B133" s="13">
        <v>6.5</v>
      </c>
      <c r="C133" s="14">
        <v>0.28499999999999998</v>
      </c>
      <c r="D133" s="13">
        <v>0.46920000000000001</v>
      </c>
      <c r="E133" s="13">
        <v>9.5145851239999999</v>
      </c>
      <c r="F133" s="14">
        <f t="shared" si="18"/>
        <v>1881.3749999999907</v>
      </c>
      <c r="G133" s="15">
        <f>G129*8/12+G141*4/12</f>
        <v>3.6733333333333338</v>
      </c>
      <c r="H133" s="14">
        <f t="shared" si="13"/>
        <v>218.07921448577909</v>
      </c>
      <c r="I133" s="14">
        <f t="shared" si="14"/>
        <v>9.561934788991854</v>
      </c>
      <c r="J133" s="16">
        <f t="shared" si="19"/>
        <v>409.43056407254642</v>
      </c>
      <c r="K133" s="14">
        <f t="shared" si="15"/>
        <v>15.74196422103501</v>
      </c>
      <c r="L133" s="16">
        <f t="shared" si="16"/>
        <v>29.554587794282895</v>
      </c>
      <c r="M133" s="35">
        <f t="shared" si="22"/>
        <v>18.869718693152599</v>
      </c>
      <c r="N133" s="17"/>
      <c r="O133" s="18">
        <f t="shared" si="23"/>
        <v>24.456686047737879</v>
      </c>
      <c r="P133" s="18"/>
      <c r="Q133" s="37">
        <f t="shared" si="24"/>
        <v>-8.8810899862742307E-3</v>
      </c>
      <c r="R133" s="15">
        <f t="shared" si="20"/>
        <v>1.0036146620588215</v>
      </c>
      <c r="S133" s="15">
        <f t="shared" si="21"/>
        <v>2.4330702656658305</v>
      </c>
      <c r="T133" s="21">
        <f t="shared" si="25"/>
        <v>4.1157417335913049E-2</v>
      </c>
      <c r="U133" s="21">
        <f t="shared" si="26"/>
        <v>5.4785523143780823E-2</v>
      </c>
      <c r="V133" s="21">
        <f t="shared" si="27"/>
        <v>-1.3628105807867774E-2</v>
      </c>
      <c r="Y133" s="36"/>
      <c r="Z133" s="36"/>
    </row>
    <row r="134" spans="1:26" x14ac:dyDescent="0.25">
      <c r="A134" s="12">
        <v>1881.06</v>
      </c>
      <c r="B134" s="13">
        <v>6.58</v>
      </c>
      <c r="C134" s="14">
        <v>0.28999999999999998</v>
      </c>
      <c r="D134" s="13">
        <v>0.46500000000000002</v>
      </c>
      <c r="E134" s="13">
        <v>9.5145851239999999</v>
      </c>
      <c r="F134" s="14">
        <f t="shared" si="18"/>
        <v>1881.4583333333239</v>
      </c>
      <c r="G134" s="15">
        <f>G129*7/12+G141*5/12</f>
        <v>3.666666666666667</v>
      </c>
      <c r="H134" s="14">
        <f t="shared" si="13"/>
        <v>220.76326635637335</v>
      </c>
      <c r="I134" s="14">
        <f t="shared" si="14"/>
        <v>9.7296880309039917</v>
      </c>
      <c r="J134" s="16">
        <f t="shared" si="19"/>
        <v>415.99195131729886</v>
      </c>
      <c r="K134" s="14">
        <f t="shared" si="15"/>
        <v>15.601051497828816</v>
      </c>
      <c r="L134" s="16">
        <f t="shared" si="16"/>
        <v>29.397607501906379</v>
      </c>
      <c r="M134" s="35">
        <f t="shared" si="22"/>
        <v>19.028710731115794</v>
      </c>
      <c r="N134" s="17"/>
      <c r="O134" s="18">
        <f t="shared" si="23"/>
        <v>24.616330670871346</v>
      </c>
      <c r="P134" s="18"/>
      <c r="Q134" s="37">
        <f t="shared" si="24"/>
        <v>-7.7324654335102425E-3</v>
      </c>
      <c r="R134" s="15">
        <f t="shared" si="20"/>
        <v>1.0036092794823186</v>
      </c>
      <c r="S134" s="15">
        <f t="shared" si="21"/>
        <v>2.4418649924415798</v>
      </c>
      <c r="T134" s="21">
        <f t="shared" si="25"/>
        <v>4.0279351615211789E-2</v>
      </c>
      <c r="U134" s="21">
        <f t="shared" si="26"/>
        <v>5.7281368771541885E-2</v>
      </c>
      <c r="V134" s="21">
        <f t="shared" si="27"/>
        <v>-1.7002017156330096E-2</v>
      </c>
      <c r="Y134" s="36"/>
      <c r="Z134" s="36"/>
    </row>
    <row r="135" spans="1:26" x14ac:dyDescent="0.25">
      <c r="A135" s="12">
        <v>1881.07</v>
      </c>
      <c r="B135" s="13">
        <v>6.35</v>
      </c>
      <c r="C135" s="14">
        <v>0.29499999999999998</v>
      </c>
      <c r="D135" s="13">
        <v>0.46079999999999999</v>
      </c>
      <c r="E135" s="13">
        <v>9.6096694209999995</v>
      </c>
      <c r="F135" s="14">
        <f t="shared" si="18"/>
        <v>1881.5416666666572</v>
      </c>
      <c r="G135" s="15">
        <f>G129*6/12+G141*6/12</f>
        <v>3.66</v>
      </c>
      <c r="H135" s="14">
        <f t="shared" si="13"/>
        <v>210.93859592821047</v>
      </c>
      <c r="I135" s="14">
        <f t="shared" si="14"/>
        <v>9.7995095746176517</v>
      </c>
      <c r="J135" s="16">
        <f t="shared" si="19"/>
        <v>399.01777746514381</v>
      </c>
      <c r="K135" s="14">
        <f t="shared" si="15"/>
        <v>15.307166142318016</v>
      </c>
      <c r="L135" s="16">
        <f t="shared" si="16"/>
        <v>28.955494780462722</v>
      </c>
      <c r="M135" s="35">
        <f t="shared" si="22"/>
        <v>18.116367187389752</v>
      </c>
      <c r="N135" s="17"/>
      <c r="O135" s="18">
        <f t="shared" si="23"/>
        <v>23.397455434510476</v>
      </c>
      <c r="P135" s="18"/>
      <c r="Q135" s="37">
        <f t="shared" si="24"/>
        <v>-4.0478721406957269E-3</v>
      </c>
      <c r="R135" s="15">
        <f t="shared" si="20"/>
        <v>1.0036038969807477</v>
      </c>
      <c r="S135" s="15">
        <f t="shared" si="21"/>
        <v>2.4264297656938569</v>
      </c>
      <c r="T135" s="21">
        <f t="shared" si="25"/>
        <v>4.4567268499420054E-2</v>
      </c>
      <c r="U135" s="21">
        <f t="shared" si="26"/>
        <v>5.9584011133140269E-2</v>
      </c>
      <c r="V135" s="21">
        <f t="shared" si="27"/>
        <v>-1.5016742633720215E-2</v>
      </c>
      <c r="Y135" s="36"/>
      <c r="Z135" s="36"/>
    </row>
    <row r="136" spans="1:26" x14ac:dyDescent="0.25">
      <c r="A136" s="12">
        <v>1881.08</v>
      </c>
      <c r="B136" s="13">
        <v>6.2</v>
      </c>
      <c r="C136" s="14">
        <v>0.3</v>
      </c>
      <c r="D136" s="13">
        <v>0.45669999999999999</v>
      </c>
      <c r="E136" s="13">
        <v>9.8000000000000007</v>
      </c>
      <c r="F136" s="14">
        <f t="shared" si="18"/>
        <v>1881.6249999999905</v>
      </c>
      <c r="G136" s="15">
        <f>G129*5/12+G141*7/12</f>
        <v>3.6533333333333333</v>
      </c>
      <c r="H136" s="14">
        <f t="shared" si="13"/>
        <v>201.95582653061217</v>
      </c>
      <c r="I136" s="14">
        <f t="shared" si="14"/>
        <v>9.7720561224489764</v>
      </c>
      <c r="J136" s="16">
        <f t="shared" si="19"/>
        <v>383.56612755142277</v>
      </c>
      <c r="K136" s="14">
        <f t="shared" si="15"/>
        <v>14.876326770408156</v>
      </c>
      <c r="L136" s="16">
        <f t="shared" si="16"/>
        <v>28.253975879473348</v>
      </c>
      <c r="M136" s="35">
        <f t="shared" si="22"/>
        <v>17.28624355397346</v>
      </c>
      <c r="N136" s="17"/>
      <c r="O136" s="18">
        <f t="shared" si="23"/>
        <v>22.294300579943187</v>
      </c>
      <c r="P136" s="18"/>
      <c r="Q136" s="37">
        <f t="shared" si="24"/>
        <v>2.1436052233797867E-3</v>
      </c>
      <c r="R136" s="15">
        <f t="shared" si="20"/>
        <v>1.0035985145541462</v>
      </c>
      <c r="S136" s="15">
        <f t="shared" si="21"/>
        <v>2.3878796596676124</v>
      </c>
      <c r="T136" s="21">
        <f t="shared" si="25"/>
        <v>5.2557110986098943E-2</v>
      </c>
      <c r="U136" s="21">
        <f t="shared" si="26"/>
        <v>6.1615833877553872E-2</v>
      </c>
      <c r="V136" s="21">
        <f t="shared" si="27"/>
        <v>-9.0587228914549289E-3</v>
      </c>
      <c r="Y136" s="36"/>
      <c r="Z136" s="36"/>
    </row>
    <row r="137" spans="1:26" x14ac:dyDescent="0.25">
      <c r="A137" s="12">
        <v>1881.09</v>
      </c>
      <c r="B137" s="13">
        <v>6.25</v>
      </c>
      <c r="C137" s="14">
        <v>0.30499999999999999</v>
      </c>
      <c r="D137" s="13">
        <v>0.45250000000000001</v>
      </c>
      <c r="E137" s="13">
        <v>10.180580170000001</v>
      </c>
      <c r="F137" s="14">
        <f t="shared" si="18"/>
        <v>1881.7083333333237</v>
      </c>
      <c r="G137" s="15">
        <f>G129*4/12+G141*8/12</f>
        <v>3.6466666666666669</v>
      </c>
      <c r="H137" s="14">
        <f t="shared" si="13"/>
        <v>195.97391226083721</v>
      </c>
      <c r="I137" s="14">
        <f t="shared" si="14"/>
        <v>9.563526918328856</v>
      </c>
      <c r="J137" s="16">
        <f t="shared" si="19"/>
        <v>373.71856512246279</v>
      </c>
      <c r="K137" s="14">
        <f t="shared" si="15"/>
        <v>14.188511247684614</v>
      </c>
      <c r="L137" s="16">
        <f t="shared" si="16"/>
        <v>27.057224114866308</v>
      </c>
      <c r="M137" s="35">
        <f t="shared" si="22"/>
        <v>16.724836648772907</v>
      </c>
      <c r="N137" s="17"/>
      <c r="O137" s="18">
        <f t="shared" si="23"/>
        <v>21.542784022650423</v>
      </c>
      <c r="P137" s="18"/>
      <c r="Q137" s="37">
        <f t="shared" si="24"/>
        <v>5.5640506219197111E-3</v>
      </c>
      <c r="R137" s="15">
        <f t="shared" si="20"/>
        <v>1.0035931322025515</v>
      </c>
      <c r="S137" s="15">
        <f t="shared" si="21"/>
        <v>2.3068852566080684</v>
      </c>
      <c r="T137" s="21">
        <f t="shared" si="25"/>
        <v>6.52507750753617E-2</v>
      </c>
      <c r="U137" s="21">
        <f t="shared" si="26"/>
        <v>6.6944701713953059E-2</v>
      </c>
      <c r="V137" s="21">
        <f t="shared" si="27"/>
        <v>-1.6939266385913587E-3</v>
      </c>
      <c r="Y137" s="36"/>
      <c r="Z137" s="36"/>
    </row>
    <row r="138" spans="1:26" x14ac:dyDescent="0.25">
      <c r="A138" s="12">
        <v>1881.1</v>
      </c>
      <c r="B138" s="13">
        <v>6.15</v>
      </c>
      <c r="C138" s="14">
        <v>0.31</v>
      </c>
      <c r="D138" s="13">
        <v>0.44829999999999998</v>
      </c>
      <c r="E138" s="13">
        <v>10.275745450000001</v>
      </c>
      <c r="F138" s="14">
        <f t="shared" si="18"/>
        <v>1881.791666666657</v>
      </c>
      <c r="G138" s="15">
        <f>G129*3/12+G141*9/12</f>
        <v>3.64</v>
      </c>
      <c r="H138" s="14">
        <f t="shared" ref="H138:H201" si="28">B138*$E$1859/E138</f>
        <v>191.05242384142548</v>
      </c>
      <c r="I138" s="14">
        <f t="shared" ref="I138:I201" si="29">C138*$E$1859/E138</f>
        <v>9.6302847789986821</v>
      </c>
      <c r="J138" s="16">
        <f t="shared" si="19"/>
        <v>365.86377692556982</v>
      </c>
      <c r="K138" s="14">
        <f t="shared" ref="K138:K201" si="30">D138*$E$1859/E138</f>
        <v>13.926634407822933</v>
      </c>
      <c r="L138" s="16">
        <f t="shared" ref="L138:L201" si="31">K138*(J138/H138)</f>
        <v>26.669387186298039</v>
      </c>
      <c r="M138" s="35">
        <f t="shared" si="22"/>
        <v>16.261989411181361</v>
      </c>
      <c r="N138" s="17"/>
      <c r="O138" s="18">
        <f t="shared" si="23"/>
        <v>20.927319306516605</v>
      </c>
      <c r="P138" s="18"/>
      <c r="Q138" s="37">
        <f t="shared" si="24"/>
        <v>6.724035747653706E-3</v>
      </c>
      <c r="R138" s="15">
        <f t="shared" si="20"/>
        <v>1.0035877499260009</v>
      </c>
      <c r="S138" s="15">
        <f t="shared" si="21"/>
        <v>2.2937330112418839</v>
      </c>
      <c r="T138" s="21">
        <f t="shared" si="25"/>
        <v>6.7882600876726373E-2</v>
      </c>
      <c r="U138" s="21">
        <f t="shared" si="26"/>
        <v>6.7890115979221566E-2</v>
      </c>
      <c r="V138" s="21">
        <f t="shared" si="27"/>
        <v>-7.5151024951924938E-6</v>
      </c>
      <c r="Y138" s="36"/>
      <c r="Z138" s="36"/>
    </row>
    <row r="139" spans="1:26" x14ac:dyDescent="0.25">
      <c r="A139" s="12">
        <v>1881.11</v>
      </c>
      <c r="B139" s="13">
        <v>6.19</v>
      </c>
      <c r="C139" s="14">
        <v>0.315</v>
      </c>
      <c r="D139" s="13">
        <v>0.44419999999999998</v>
      </c>
      <c r="E139" s="13">
        <v>10.180580170000001</v>
      </c>
      <c r="F139" s="14">
        <f t="shared" ref="F139:F202" si="32">F138+1/12</f>
        <v>1881.8749999999902</v>
      </c>
      <c r="G139" s="15">
        <f>G129*2/12+G141*10/12</f>
        <v>3.6333333333333337</v>
      </c>
      <c r="H139" s="14">
        <f t="shared" si="28"/>
        <v>194.09256270313321</v>
      </c>
      <c r="I139" s="14">
        <f t="shared" si="29"/>
        <v>9.8770851779461957</v>
      </c>
      <c r="J139" s="16">
        <f t="shared" ref="J139:J202" si="33">J138*((H139+(I139/12))/H138)</f>
        <v>373.26182837093637</v>
      </c>
      <c r="K139" s="14">
        <f t="shared" si="30"/>
        <v>13.928257892202222</v>
      </c>
      <c r="L139" s="16">
        <f t="shared" si="31"/>
        <v>26.785606488266541</v>
      </c>
      <c r="M139" s="35">
        <f t="shared" si="22"/>
        <v>16.478642316644873</v>
      </c>
      <c r="N139" s="17"/>
      <c r="O139" s="18">
        <f t="shared" si="23"/>
        <v>21.189774650457178</v>
      </c>
      <c r="P139" s="18"/>
      <c r="Q139" s="37">
        <f t="shared" si="24"/>
        <v>5.0693073656584223E-3</v>
      </c>
      <c r="R139" s="15">
        <f t="shared" ref="R139:R202" si="34">((G139/G140+G139/1200+((1+G140/1200)^(-119))*(1-G139/G140)))</f>
        <v>1.0035823677245315</v>
      </c>
      <c r="S139" s="15">
        <f t="shared" ref="S139:S202" si="35">S138*R138*E138/E139</f>
        <v>2.3234804663770237</v>
      </c>
      <c r="T139" s="21">
        <f t="shared" si="25"/>
        <v>6.5847343483768306E-2</v>
      </c>
      <c r="U139" s="21">
        <f t="shared" si="26"/>
        <v>6.8192546948356636E-2</v>
      </c>
      <c r="V139" s="21">
        <f t="shared" si="27"/>
        <v>-2.3452034645883302E-3</v>
      </c>
      <c r="Y139" s="36"/>
      <c r="Z139" s="36"/>
    </row>
    <row r="140" spans="1:26" x14ac:dyDescent="0.25">
      <c r="A140" s="12">
        <v>1881.12</v>
      </c>
      <c r="B140" s="13">
        <v>6.01</v>
      </c>
      <c r="C140" s="14">
        <v>0.32</v>
      </c>
      <c r="D140" s="13">
        <v>0.44</v>
      </c>
      <c r="E140" s="13">
        <v>10.180580170000001</v>
      </c>
      <c r="F140" s="14">
        <f t="shared" si="32"/>
        <v>1881.9583333333235</v>
      </c>
      <c r="G140" s="15">
        <f>G129*1/12+G141*11/12</f>
        <v>3.6266666666666669</v>
      </c>
      <c r="H140" s="14">
        <f t="shared" si="28"/>
        <v>188.44851403002104</v>
      </c>
      <c r="I140" s="14">
        <f t="shared" si="29"/>
        <v>10.033864307754866</v>
      </c>
      <c r="J140" s="16">
        <f t="shared" si="33"/>
        <v>364.01570876670201</v>
      </c>
      <c r="K140" s="14">
        <f t="shared" si="30"/>
        <v>13.796563423162942</v>
      </c>
      <c r="L140" s="16">
        <f t="shared" si="31"/>
        <v>26.650068528677025</v>
      </c>
      <c r="M140" s="35">
        <f t="shared" si="22"/>
        <v>15.958754206105079</v>
      </c>
      <c r="N140" s="17"/>
      <c r="O140" s="18">
        <f t="shared" si="23"/>
        <v>20.509855894384803</v>
      </c>
      <c r="P140" s="18"/>
      <c r="Q140" s="37">
        <f t="shared" si="24"/>
        <v>4.8775071089471045E-3</v>
      </c>
      <c r="R140" s="15">
        <f t="shared" si="34"/>
        <v>1.0035769855981806</v>
      </c>
      <c r="S140" s="15">
        <f t="shared" si="35"/>
        <v>2.3318040278083521</v>
      </c>
      <c r="T140" s="21">
        <f t="shared" si="25"/>
        <v>7.2099449277684302E-2</v>
      </c>
      <c r="U140" s="21">
        <f t="shared" si="26"/>
        <v>6.8145621975638226E-2</v>
      </c>
      <c r="V140" s="21">
        <f t="shared" si="27"/>
        <v>3.9538273020460757E-3</v>
      </c>
      <c r="Y140" s="36"/>
      <c r="Z140" s="36"/>
    </row>
    <row r="141" spans="1:26" x14ac:dyDescent="0.25">
      <c r="A141" s="12">
        <v>1882.01</v>
      </c>
      <c r="B141" s="13">
        <v>5.92</v>
      </c>
      <c r="C141" s="14">
        <v>0.32</v>
      </c>
      <c r="D141" s="13">
        <v>0.43919999999999998</v>
      </c>
      <c r="E141" s="13">
        <v>10.180580170000001</v>
      </c>
      <c r="F141" s="14">
        <f t="shared" si="32"/>
        <v>1882.0416666666567</v>
      </c>
      <c r="G141" s="15">
        <v>3.62</v>
      </c>
      <c r="H141" s="14">
        <f t="shared" si="28"/>
        <v>185.626489693465</v>
      </c>
      <c r="I141" s="14">
        <f t="shared" si="29"/>
        <v>10.033864307754866</v>
      </c>
      <c r="J141" s="16">
        <f t="shared" si="33"/>
        <v>360.17971405424095</v>
      </c>
      <c r="K141" s="14">
        <f t="shared" si="30"/>
        <v>13.771478762393553</v>
      </c>
      <c r="L141" s="16">
        <f t="shared" si="31"/>
        <v>26.721440948078147</v>
      </c>
      <c r="M141" s="35">
        <f t="shared" si="22"/>
        <v>15.678764160028743</v>
      </c>
      <c r="N141" s="17"/>
      <c r="O141" s="18">
        <f t="shared" si="23"/>
        <v>20.14205377538325</v>
      </c>
      <c r="P141" s="18"/>
      <c r="Q141" s="37">
        <f t="shared" si="24"/>
        <v>6.0631781355543687E-3</v>
      </c>
      <c r="R141" s="15">
        <f t="shared" si="34"/>
        <v>1.0029473239550168</v>
      </c>
      <c r="S141" s="15">
        <f t="shared" si="35"/>
        <v>2.3401448572336023</v>
      </c>
      <c r="T141" s="21">
        <f t="shared" si="25"/>
        <v>7.8324813670879845E-2</v>
      </c>
      <c r="U141" s="21">
        <f t="shared" si="26"/>
        <v>7.0841489005616154E-2</v>
      </c>
      <c r="V141" s="21">
        <f t="shared" si="27"/>
        <v>7.4833246652636909E-3</v>
      </c>
      <c r="Y141" s="36"/>
      <c r="Z141" s="36"/>
    </row>
    <row r="142" spans="1:26" x14ac:dyDescent="0.25">
      <c r="A142" s="12">
        <v>1882.02</v>
      </c>
      <c r="B142" s="13">
        <v>5.79</v>
      </c>
      <c r="C142" s="14">
        <v>0.32</v>
      </c>
      <c r="D142" s="13">
        <v>0.43830000000000002</v>
      </c>
      <c r="E142" s="13">
        <v>10.275745450000001</v>
      </c>
      <c r="F142" s="14">
        <f t="shared" si="32"/>
        <v>1882.12499999999</v>
      </c>
      <c r="G142" s="15">
        <f>G141*11/12+G153*1/12</f>
        <v>3.6208333333333336</v>
      </c>
      <c r="H142" s="14">
        <f t="shared" si="28"/>
        <v>179.86886732387862</v>
      </c>
      <c r="I142" s="14">
        <f t="shared" si="29"/>
        <v>9.9409391267083169</v>
      </c>
      <c r="J142" s="16">
        <f t="shared" si="33"/>
        <v>350.61533705915593</v>
      </c>
      <c r="K142" s="14">
        <f t="shared" si="30"/>
        <v>13.6159800601133</v>
      </c>
      <c r="L142" s="16">
        <f t="shared" si="31"/>
        <v>26.541399349400354</v>
      </c>
      <c r="M142" s="35">
        <f t="shared" si="22"/>
        <v>15.153861528363041</v>
      </c>
      <c r="N142" s="17"/>
      <c r="O142" s="18">
        <f t="shared" si="23"/>
        <v>19.462129672651717</v>
      </c>
      <c r="P142" s="18"/>
      <c r="Q142" s="37">
        <f t="shared" si="24"/>
        <v>9.174922369645365E-3</v>
      </c>
      <c r="R142" s="15">
        <f t="shared" si="34"/>
        <v>1.0029480211096595</v>
      </c>
      <c r="S142" s="15">
        <f t="shared" si="35"/>
        <v>2.3253057002951274</v>
      </c>
      <c r="T142" s="21">
        <f t="shared" si="25"/>
        <v>8.1790936593133301E-2</v>
      </c>
      <c r="U142" s="21">
        <f t="shared" si="26"/>
        <v>7.1732676963995434E-2</v>
      </c>
      <c r="V142" s="21">
        <f t="shared" si="27"/>
        <v>1.0058259629137867E-2</v>
      </c>
      <c r="Y142" s="36"/>
      <c r="Z142" s="36"/>
    </row>
    <row r="143" spans="1:26" x14ac:dyDescent="0.25">
      <c r="A143" s="12">
        <v>1882.03</v>
      </c>
      <c r="B143" s="13">
        <v>5.78</v>
      </c>
      <c r="C143" s="14">
        <v>0.32</v>
      </c>
      <c r="D143" s="13">
        <v>0.4375</v>
      </c>
      <c r="E143" s="13">
        <v>10.275745450000001</v>
      </c>
      <c r="F143" s="14">
        <f t="shared" si="32"/>
        <v>1882.2083333333233</v>
      </c>
      <c r="G143" s="15">
        <f>G141*10/12+G153*2/12</f>
        <v>3.621666666666667</v>
      </c>
      <c r="H143" s="14">
        <f t="shared" si="28"/>
        <v>179.55821297616899</v>
      </c>
      <c r="I143" s="14">
        <f t="shared" si="29"/>
        <v>9.9409391267083169</v>
      </c>
      <c r="J143" s="16">
        <f t="shared" si="33"/>
        <v>351.62459249110509</v>
      </c>
      <c r="K143" s="14">
        <f t="shared" si="30"/>
        <v>13.591127712296528</v>
      </c>
      <c r="L143" s="16">
        <f t="shared" si="31"/>
        <v>26.615183255165825</v>
      </c>
      <c r="M143" s="35">
        <f t="shared" si="22"/>
        <v>15.091670299486749</v>
      </c>
      <c r="N143" s="17"/>
      <c r="O143" s="18">
        <f t="shared" si="23"/>
        <v>19.377440588099791</v>
      </c>
      <c r="P143" s="18"/>
      <c r="Q143" s="37">
        <f t="shared" si="24"/>
        <v>7.9781280657485534E-3</v>
      </c>
      <c r="R143" s="15">
        <f t="shared" si="34"/>
        <v>1.0029487182641554</v>
      </c>
      <c r="S143" s="15">
        <f t="shared" si="35"/>
        <v>2.3321607505860089</v>
      </c>
      <c r="T143" s="21">
        <f t="shared" si="25"/>
        <v>8.5867023255433939E-2</v>
      </c>
      <c r="U143" s="21">
        <f t="shared" si="26"/>
        <v>7.4452106489965031E-2</v>
      </c>
      <c r="V143" s="21">
        <f t="shared" si="27"/>
        <v>1.1414916765468908E-2</v>
      </c>
      <c r="Y143" s="36"/>
      <c r="Z143" s="36"/>
    </row>
    <row r="144" spans="1:26" x14ac:dyDescent="0.25">
      <c r="A144" s="12">
        <v>1882.04</v>
      </c>
      <c r="B144" s="13">
        <v>5.78</v>
      </c>
      <c r="C144" s="14">
        <v>0.32</v>
      </c>
      <c r="D144" s="13">
        <v>0.43669999999999998</v>
      </c>
      <c r="E144" s="13">
        <v>10.370910739999999</v>
      </c>
      <c r="F144" s="14">
        <f t="shared" si="32"/>
        <v>1882.2916666666565</v>
      </c>
      <c r="G144" s="15">
        <f>G141*9/12+G153*3/12</f>
        <v>3.6225000000000001</v>
      </c>
      <c r="H144" s="14">
        <f t="shared" si="28"/>
        <v>177.91055542340919</v>
      </c>
      <c r="I144" s="14">
        <f t="shared" si="29"/>
        <v>9.8497193313998164</v>
      </c>
      <c r="J144" s="16">
        <f t="shared" si="33"/>
        <v>350.00539641778835</v>
      </c>
      <c r="K144" s="14">
        <f t="shared" si="30"/>
        <v>13.441788850069685</v>
      </c>
      <c r="L144" s="16">
        <f t="shared" si="31"/>
        <v>26.444179345267841</v>
      </c>
      <c r="M144" s="35">
        <f t="shared" si="22"/>
        <v>14.916997168375303</v>
      </c>
      <c r="N144" s="17"/>
      <c r="O144" s="18">
        <f t="shared" si="23"/>
        <v>19.149099336903021</v>
      </c>
      <c r="P144" s="18"/>
      <c r="Q144" s="37">
        <f t="shared" si="24"/>
        <v>7.4981727357587638E-3</v>
      </c>
      <c r="R144" s="15">
        <f t="shared" si="34"/>
        <v>1.0029494154185046</v>
      </c>
      <c r="S144" s="15">
        <f t="shared" si="35"/>
        <v>2.317574217329899</v>
      </c>
      <c r="T144" s="21">
        <f t="shared" si="25"/>
        <v>8.8000811534221235E-2</v>
      </c>
      <c r="U144" s="21">
        <f t="shared" si="26"/>
        <v>7.6783745334904951E-2</v>
      </c>
      <c r="V144" s="21">
        <f t="shared" si="27"/>
        <v>1.1217066199316283E-2</v>
      </c>
      <c r="Y144" s="36"/>
      <c r="Z144" s="36"/>
    </row>
    <row r="145" spans="1:26" x14ac:dyDescent="0.25">
      <c r="A145" s="12">
        <v>1882.05</v>
      </c>
      <c r="B145" s="13">
        <v>5.71</v>
      </c>
      <c r="C145" s="14">
        <v>0.32</v>
      </c>
      <c r="D145" s="13">
        <v>0.43580000000000002</v>
      </c>
      <c r="E145" s="13">
        <v>10.465995039999999</v>
      </c>
      <c r="F145" s="14">
        <f t="shared" si="32"/>
        <v>1882.3749999999898</v>
      </c>
      <c r="G145" s="15">
        <f>G141*8/12+G153*4/12</f>
        <v>3.6233333333333335</v>
      </c>
      <c r="H145" s="14">
        <f t="shared" si="28"/>
        <v>174.15917435787352</v>
      </c>
      <c r="I145" s="14">
        <f t="shared" si="29"/>
        <v>9.7602339394955404</v>
      </c>
      <c r="J145" s="16">
        <f t="shared" si="33"/>
        <v>344.22538108696068</v>
      </c>
      <c r="K145" s="14">
        <f t="shared" si="30"/>
        <v>13.292218596350487</v>
      </c>
      <c r="L145" s="16">
        <f t="shared" si="31"/>
        <v>26.272052728143166</v>
      </c>
      <c r="M145" s="35">
        <f t="shared" si="22"/>
        <v>14.567103202191763</v>
      </c>
      <c r="N145" s="17"/>
      <c r="O145" s="18">
        <f t="shared" si="23"/>
        <v>18.698420500259161</v>
      </c>
      <c r="P145" s="18"/>
      <c r="Q145" s="37">
        <f t="shared" si="24"/>
        <v>9.9918347756730377E-3</v>
      </c>
      <c r="R145" s="15">
        <f t="shared" si="34"/>
        <v>1.0029501125727069</v>
      </c>
      <c r="S145" s="15">
        <f t="shared" si="35"/>
        <v>2.3032922810258158</v>
      </c>
      <c r="T145" s="21">
        <f t="shared" si="25"/>
        <v>9.0185722671140223E-2</v>
      </c>
      <c r="U145" s="21">
        <f t="shared" si="26"/>
        <v>7.7664059676380237E-2</v>
      </c>
      <c r="V145" s="21">
        <f t="shared" si="27"/>
        <v>1.2521662994759986E-2</v>
      </c>
      <c r="Y145" s="36"/>
      <c r="Z145" s="36"/>
    </row>
    <row r="146" spans="1:26" x14ac:dyDescent="0.25">
      <c r="A146" s="12">
        <v>1882.06</v>
      </c>
      <c r="B146" s="13">
        <v>5.68</v>
      </c>
      <c r="C146" s="14">
        <v>0.32</v>
      </c>
      <c r="D146" s="13">
        <v>0.435</v>
      </c>
      <c r="E146" s="13">
        <v>10.56116033</v>
      </c>
      <c r="F146" s="14">
        <f t="shared" si="32"/>
        <v>1882.458333333323</v>
      </c>
      <c r="G146" s="15">
        <f>G141*7/12+G153*5/12</f>
        <v>3.6241666666666665</v>
      </c>
      <c r="H146" s="14">
        <f t="shared" si="28"/>
        <v>171.68307111572838</v>
      </c>
      <c r="I146" s="14">
        <f t="shared" si="29"/>
        <v>9.6722856966607544</v>
      </c>
      <c r="J146" s="16">
        <f t="shared" si="33"/>
        <v>340.92447126257298</v>
      </c>
      <c r="K146" s="14">
        <f t="shared" si="30"/>
        <v>13.148263368898212</v>
      </c>
      <c r="L146" s="16">
        <f t="shared" si="31"/>
        <v>26.109532570285076</v>
      </c>
      <c r="M146" s="35">
        <f t="shared" si="22"/>
        <v>14.327404890131673</v>
      </c>
      <c r="N146" s="17"/>
      <c r="O146" s="18">
        <f t="shared" si="23"/>
        <v>18.390197818723433</v>
      </c>
      <c r="P146" s="18"/>
      <c r="Q146" s="37">
        <f t="shared" si="24"/>
        <v>1.2729276253183243E-2</v>
      </c>
      <c r="R146" s="15">
        <f t="shared" si="34"/>
        <v>1.0029508097267625</v>
      </c>
      <c r="S146" s="15">
        <f t="shared" si="35"/>
        <v>2.2892713462933485</v>
      </c>
      <c r="T146" s="21">
        <f t="shared" si="25"/>
        <v>9.1024269459491602E-2</v>
      </c>
      <c r="U146" s="21">
        <f t="shared" si="26"/>
        <v>7.8538130082240531E-2</v>
      </c>
      <c r="V146" s="21">
        <f t="shared" si="27"/>
        <v>1.2486139377251071E-2</v>
      </c>
      <c r="Y146" s="36"/>
      <c r="Z146" s="36"/>
    </row>
    <row r="147" spans="1:26" x14ac:dyDescent="0.25">
      <c r="A147" s="12">
        <v>1882.07</v>
      </c>
      <c r="B147" s="13">
        <v>6</v>
      </c>
      <c r="C147" s="14">
        <v>0.32</v>
      </c>
      <c r="D147" s="13">
        <v>0.43419999999999997</v>
      </c>
      <c r="E147" s="13">
        <v>10.465995039999999</v>
      </c>
      <c r="F147" s="14">
        <f t="shared" si="32"/>
        <v>1882.5416666666563</v>
      </c>
      <c r="G147" s="15">
        <f>G141*6/12+G153*6/12</f>
        <v>3.625</v>
      </c>
      <c r="H147" s="14">
        <f t="shared" si="28"/>
        <v>183.00438636554136</v>
      </c>
      <c r="I147" s="14">
        <f t="shared" si="29"/>
        <v>9.7602339394955404</v>
      </c>
      <c r="J147" s="16">
        <f t="shared" si="33"/>
        <v>365.02122857002962</v>
      </c>
      <c r="K147" s="14">
        <f t="shared" si="30"/>
        <v>13.243417426653009</v>
      </c>
      <c r="L147" s="16">
        <f t="shared" si="31"/>
        <v>26.415369574184474</v>
      </c>
      <c r="M147" s="35">
        <f t="shared" si="22"/>
        <v>15.240559761217826</v>
      </c>
      <c r="N147" s="17"/>
      <c r="O147" s="18">
        <f t="shared" si="23"/>
        <v>19.557024129217119</v>
      </c>
      <c r="P147" s="18"/>
      <c r="Q147" s="37">
        <f t="shared" si="24"/>
        <v>9.0931419186627074E-3</v>
      </c>
      <c r="R147" s="15">
        <f t="shared" si="34"/>
        <v>1.0029515068806714</v>
      </c>
      <c r="S147" s="15">
        <f t="shared" si="35"/>
        <v>2.3169038804771618</v>
      </c>
      <c r="T147" s="21">
        <f t="shared" si="25"/>
        <v>8.1088598385693045E-2</v>
      </c>
      <c r="U147" s="21">
        <f t="shared" si="26"/>
        <v>7.45920020030304E-2</v>
      </c>
      <c r="V147" s="21">
        <f t="shared" si="27"/>
        <v>6.4965963826626449E-3</v>
      </c>
      <c r="Y147" s="36"/>
      <c r="Z147" s="36"/>
    </row>
    <row r="148" spans="1:26" x14ac:dyDescent="0.25">
      <c r="A148" s="12">
        <v>1882.08</v>
      </c>
      <c r="B148" s="13">
        <v>6.18</v>
      </c>
      <c r="C148" s="14">
        <v>0.32</v>
      </c>
      <c r="D148" s="13">
        <v>0.43330000000000002</v>
      </c>
      <c r="E148" s="13">
        <v>10.56116033</v>
      </c>
      <c r="F148" s="14">
        <f t="shared" si="32"/>
        <v>1882.6249999999895</v>
      </c>
      <c r="G148" s="15">
        <f>G141*5/12+G153*7/12</f>
        <v>3.6258333333333335</v>
      </c>
      <c r="H148" s="14">
        <f t="shared" si="28"/>
        <v>186.7960175167608</v>
      </c>
      <c r="I148" s="14">
        <f t="shared" si="29"/>
        <v>9.6722856966607544</v>
      </c>
      <c r="J148" s="16">
        <f t="shared" si="33"/>
        <v>374.19172822364595</v>
      </c>
      <c r="K148" s="14">
        <f t="shared" si="30"/>
        <v>13.096879351134703</v>
      </c>
      <c r="L148" s="16">
        <f t="shared" si="31"/>
        <v>26.235805151991229</v>
      </c>
      <c r="M148" s="35">
        <f t="shared" si="22"/>
        <v>15.52542933146303</v>
      </c>
      <c r="N148" s="17"/>
      <c r="O148" s="18">
        <f t="shared" si="23"/>
        <v>19.913629768832688</v>
      </c>
      <c r="P148" s="18"/>
      <c r="Q148" s="37">
        <f t="shared" si="24"/>
        <v>8.0445140503407619E-3</v>
      </c>
      <c r="R148" s="15">
        <f t="shared" si="34"/>
        <v>1.0029522040344336</v>
      </c>
      <c r="S148" s="15">
        <f t="shared" si="35"/>
        <v>2.3028032886110448</v>
      </c>
      <c r="T148" s="21">
        <f t="shared" si="25"/>
        <v>7.8918475339219585E-2</v>
      </c>
      <c r="U148" s="21">
        <f t="shared" si="26"/>
        <v>7.4060927270700239E-2</v>
      </c>
      <c r="V148" s="21">
        <f t="shared" si="27"/>
        <v>4.8575480685193462E-3</v>
      </c>
      <c r="Y148" s="36"/>
      <c r="Z148" s="36"/>
    </row>
    <row r="149" spans="1:26" x14ac:dyDescent="0.25">
      <c r="A149" s="12">
        <v>1882.09</v>
      </c>
      <c r="B149" s="13">
        <v>6.24</v>
      </c>
      <c r="C149" s="14">
        <v>0.32</v>
      </c>
      <c r="D149" s="13">
        <v>0.4325</v>
      </c>
      <c r="E149" s="13">
        <v>10.275745450000001</v>
      </c>
      <c r="F149" s="14">
        <f t="shared" si="32"/>
        <v>1882.7083333333228</v>
      </c>
      <c r="G149" s="15">
        <f>G141*4/12+G153*8/12</f>
        <v>3.6266666666666669</v>
      </c>
      <c r="H149" s="14">
        <f t="shared" si="28"/>
        <v>193.8483129708122</v>
      </c>
      <c r="I149" s="14">
        <f t="shared" si="29"/>
        <v>9.9409391267083169</v>
      </c>
      <c r="J149" s="16">
        <f t="shared" si="33"/>
        <v>389.97844267878548</v>
      </c>
      <c r="K149" s="14">
        <f t="shared" si="30"/>
        <v>13.435800538441709</v>
      </c>
      <c r="L149" s="16">
        <f t="shared" si="31"/>
        <v>27.029755842720302</v>
      </c>
      <c r="M149" s="35">
        <f t="shared" si="22"/>
        <v>16.081106624462315</v>
      </c>
      <c r="N149" s="17"/>
      <c r="O149" s="18">
        <f t="shared" si="23"/>
        <v>20.61719470598177</v>
      </c>
      <c r="P149" s="18"/>
      <c r="Q149" s="37">
        <f t="shared" si="24"/>
        <v>2.4137828797115776E-3</v>
      </c>
      <c r="R149" s="15">
        <f t="shared" si="34"/>
        <v>1.0029529011880489</v>
      </c>
      <c r="S149" s="15">
        <f t="shared" si="35"/>
        <v>2.3737521789893026</v>
      </c>
      <c r="T149" s="21">
        <f t="shared" si="25"/>
        <v>7.2144532924365512E-2</v>
      </c>
      <c r="U149" s="21">
        <f t="shared" si="26"/>
        <v>7.1024545572330622E-2</v>
      </c>
      <c r="V149" s="21">
        <f t="shared" si="27"/>
        <v>1.1199873520348902E-3</v>
      </c>
      <c r="Y149" s="36"/>
      <c r="Z149" s="36"/>
    </row>
    <row r="150" spans="1:26" x14ac:dyDescent="0.25">
      <c r="A150" s="12">
        <v>1882.1</v>
      </c>
      <c r="B150" s="13">
        <v>6.07</v>
      </c>
      <c r="C150" s="14">
        <v>0.32</v>
      </c>
      <c r="D150" s="13">
        <v>0.43169999999999997</v>
      </c>
      <c r="E150" s="13">
        <v>10.180580170000001</v>
      </c>
      <c r="F150" s="14">
        <f t="shared" si="32"/>
        <v>1882.7916666666561</v>
      </c>
      <c r="G150" s="15">
        <f>G141*3/12+G153*9/12</f>
        <v>3.6274999999999999</v>
      </c>
      <c r="H150" s="14">
        <f t="shared" si="28"/>
        <v>190.32986358772513</v>
      </c>
      <c r="I150" s="14">
        <f t="shared" si="29"/>
        <v>10.033864307754866</v>
      </c>
      <c r="J150" s="16">
        <f t="shared" si="33"/>
        <v>384.58228095678191</v>
      </c>
      <c r="K150" s="14">
        <f t="shared" si="30"/>
        <v>13.536310067680546</v>
      </c>
      <c r="L150" s="16">
        <f t="shared" si="31"/>
        <v>27.351593194240973</v>
      </c>
      <c r="M150" s="35">
        <f t="shared" si="22"/>
        <v>15.755581030526557</v>
      </c>
      <c r="N150" s="17"/>
      <c r="O150" s="18">
        <f t="shared" si="23"/>
        <v>20.19232667927222</v>
      </c>
      <c r="P150" s="18"/>
      <c r="Q150" s="37">
        <f t="shared" si="24"/>
        <v>4.9450109153501148E-3</v>
      </c>
      <c r="R150" s="15">
        <f t="shared" si="34"/>
        <v>1.0029535983415176</v>
      </c>
      <c r="S150" s="15">
        <f t="shared" si="35"/>
        <v>2.4030163434652692</v>
      </c>
      <c r="T150" s="21">
        <f t="shared" si="25"/>
        <v>7.6154360316408098E-2</v>
      </c>
      <c r="U150" s="21">
        <f t="shared" si="26"/>
        <v>6.9931876531223347E-2</v>
      </c>
      <c r="V150" s="21">
        <f t="shared" si="27"/>
        <v>6.2224837851847514E-3</v>
      </c>
      <c r="Y150" s="36"/>
      <c r="Z150" s="36"/>
    </row>
    <row r="151" spans="1:26" x14ac:dyDescent="0.25">
      <c r="A151" s="12">
        <v>1882.11</v>
      </c>
      <c r="B151" s="13">
        <v>5.81</v>
      </c>
      <c r="C151" s="14">
        <v>0.32</v>
      </c>
      <c r="D151" s="13">
        <v>0.43080000000000002</v>
      </c>
      <c r="E151" s="13">
        <v>10.08541488</v>
      </c>
      <c r="F151" s="14">
        <f t="shared" si="32"/>
        <v>1882.8749999999893</v>
      </c>
      <c r="G151" s="15">
        <f>G141*2/12+G153*10/12</f>
        <v>3.6283333333333334</v>
      </c>
      <c r="H151" s="14">
        <f t="shared" si="28"/>
        <v>183.89636193131989</v>
      </c>
      <c r="I151" s="14">
        <f t="shared" si="29"/>
        <v>10.128543170055487</v>
      </c>
      <c r="J151" s="16">
        <f t="shared" si="33"/>
        <v>373.2881737257166</v>
      </c>
      <c r="K151" s="14">
        <f t="shared" si="30"/>
        <v>13.635551242687198</v>
      </c>
      <c r="L151" s="16">
        <f t="shared" si="31"/>
        <v>27.678579215325087</v>
      </c>
      <c r="M151" s="35">
        <f t="shared" si="22"/>
        <v>15.192670313165339</v>
      </c>
      <c r="N151" s="17"/>
      <c r="O151" s="18">
        <f t="shared" si="23"/>
        <v>19.466185805701741</v>
      </c>
      <c r="P151" s="18"/>
      <c r="Q151" s="37">
        <f t="shared" si="24"/>
        <v>3.5008618493167637E-3</v>
      </c>
      <c r="R151" s="15">
        <f t="shared" si="34"/>
        <v>1.0029542954948398</v>
      </c>
      <c r="S151" s="15">
        <f t="shared" si="35"/>
        <v>2.4328555595556973</v>
      </c>
      <c r="T151" s="21">
        <f t="shared" si="25"/>
        <v>7.6599919710658382E-2</v>
      </c>
      <c r="U151" s="21">
        <f t="shared" si="26"/>
        <v>6.6094865782868828E-2</v>
      </c>
      <c r="V151" s="21">
        <f t="shared" si="27"/>
        <v>1.0505053927789554E-2</v>
      </c>
      <c r="Y151" s="36"/>
      <c r="Z151" s="36"/>
    </row>
    <row r="152" spans="1:26" x14ac:dyDescent="0.25">
      <c r="A152" s="12">
        <v>1882.12</v>
      </c>
      <c r="B152" s="13">
        <v>5.84</v>
      </c>
      <c r="C152" s="14">
        <v>0.32</v>
      </c>
      <c r="D152" s="13">
        <v>0.43</v>
      </c>
      <c r="E152" s="13">
        <v>9.9903305790000001</v>
      </c>
      <c r="F152" s="14">
        <f t="shared" si="32"/>
        <v>1882.9583333333226</v>
      </c>
      <c r="G152" s="15">
        <f>G141*1/12+G153*11/12</f>
        <v>3.6291666666666669</v>
      </c>
      <c r="H152" s="14">
        <f t="shared" si="28"/>
        <v>186.60520843211222</v>
      </c>
      <c r="I152" s="14">
        <f t="shared" si="29"/>
        <v>10.224942927786971</v>
      </c>
      <c r="J152" s="16">
        <f t="shared" si="33"/>
        <v>380.51643645598995</v>
      </c>
      <c r="K152" s="14">
        <f t="shared" si="30"/>
        <v>13.73976705921374</v>
      </c>
      <c r="L152" s="16">
        <f t="shared" si="31"/>
        <v>28.017477341793779</v>
      </c>
      <c r="M152" s="35">
        <f t="shared" si="22"/>
        <v>15.382128332081974</v>
      </c>
      <c r="N152" s="17"/>
      <c r="O152" s="18">
        <f t="shared" si="23"/>
        <v>19.704614063292851</v>
      </c>
      <c r="P152" s="18"/>
      <c r="Q152" s="37">
        <f t="shared" si="24"/>
        <v>3.1815143101116133E-3</v>
      </c>
      <c r="R152" s="15">
        <f t="shared" si="34"/>
        <v>1.0029549926480152</v>
      </c>
      <c r="S152" s="15">
        <f t="shared" si="35"/>
        <v>2.4632663671671393</v>
      </c>
      <c r="T152" s="21">
        <f t="shared" si="25"/>
        <v>7.2413094622438168E-2</v>
      </c>
      <c r="U152" s="21">
        <f t="shared" si="26"/>
        <v>6.3652658861443445E-2</v>
      </c>
      <c r="V152" s="21">
        <f t="shared" si="27"/>
        <v>8.7604357609947225E-3</v>
      </c>
      <c r="Y152" s="36"/>
      <c r="Z152" s="36"/>
    </row>
    <row r="153" spans="1:26" x14ac:dyDescent="0.25">
      <c r="A153" s="12">
        <v>1883.01</v>
      </c>
      <c r="B153" s="13">
        <v>5.81</v>
      </c>
      <c r="C153" s="14">
        <v>0.32079999999999997</v>
      </c>
      <c r="D153" s="13">
        <v>0.42749999999999999</v>
      </c>
      <c r="E153" s="13">
        <v>9.9903305790000001</v>
      </c>
      <c r="F153" s="14">
        <f t="shared" si="32"/>
        <v>1883.0416666666558</v>
      </c>
      <c r="G153" s="15">
        <v>3.63</v>
      </c>
      <c r="H153" s="14">
        <f t="shared" si="28"/>
        <v>185.64662003263217</v>
      </c>
      <c r="I153" s="14">
        <f t="shared" si="29"/>
        <v>10.250505285106438</v>
      </c>
      <c r="J153" s="16">
        <f t="shared" si="33"/>
        <v>380.30359050409101</v>
      </c>
      <c r="K153" s="14">
        <f t="shared" si="30"/>
        <v>13.659884692590406</v>
      </c>
      <c r="L153" s="16">
        <f t="shared" si="31"/>
        <v>27.982751280636645</v>
      </c>
      <c r="M153" s="35">
        <f t="shared" si="22"/>
        <v>15.27025911909857</v>
      </c>
      <c r="N153" s="17"/>
      <c r="O153" s="18">
        <f t="shared" si="23"/>
        <v>19.556713466650184</v>
      </c>
      <c r="P153" s="18"/>
      <c r="Q153" s="37">
        <f t="shared" si="24"/>
        <v>3.6494449665530615E-3</v>
      </c>
      <c r="R153" s="15">
        <f t="shared" si="34"/>
        <v>1.0030943156162713</v>
      </c>
      <c r="S153" s="15">
        <f t="shared" si="35"/>
        <v>2.4705453011722214</v>
      </c>
      <c r="T153" s="21">
        <f t="shared" si="25"/>
        <v>7.0838011350811136E-2</v>
      </c>
      <c r="U153" s="21">
        <f t="shared" si="26"/>
        <v>5.9651685724352754E-2</v>
      </c>
      <c r="V153" s="21">
        <f t="shared" si="27"/>
        <v>1.1186325626458382E-2</v>
      </c>
      <c r="Y153" s="36"/>
      <c r="Z153" s="36"/>
    </row>
    <row r="154" spans="1:26" x14ac:dyDescent="0.25">
      <c r="A154" s="12">
        <v>1883.02</v>
      </c>
      <c r="B154" s="13">
        <v>5.68</v>
      </c>
      <c r="C154" s="14">
        <v>0.32169999999999999</v>
      </c>
      <c r="D154" s="13">
        <v>0.42499999999999999</v>
      </c>
      <c r="E154" s="13">
        <v>10.08541488</v>
      </c>
      <c r="F154" s="14">
        <f t="shared" si="32"/>
        <v>1883.1249999999891</v>
      </c>
      <c r="G154" s="15">
        <f>G153*11/12+G165*1/12</f>
        <v>3.6291666666666669</v>
      </c>
      <c r="H154" s="14">
        <f t="shared" si="28"/>
        <v>179.78164126848486</v>
      </c>
      <c r="I154" s="14">
        <f t="shared" si="29"/>
        <v>10.182351055646405</v>
      </c>
      <c r="J154" s="16">
        <f t="shared" si="33"/>
        <v>370.02721833144471</v>
      </c>
      <c r="K154" s="14">
        <f t="shared" si="30"/>
        <v>13.45197139772994</v>
      </c>
      <c r="L154" s="16">
        <f t="shared" si="31"/>
        <v>27.686895737828166</v>
      </c>
      <c r="M154" s="35">
        <f t="shared" si="22"/>
        <v>14.757590146176224</v>
      </c>
      <c r="N154" s="17"/>
      <c r="O154" s="18">
        <f t="shared" si="23"/>
        <v>18.898222188468395</v>
      </c>
      <c r="P154" s="18"/>
      <c r="Q154" s="37">
        <f t="shared" si="24"/>
        <v>4.7305375556530999E-3</v>
      </c>
      <c r="R154" s="15">
        <f t="shared" si="34"/>
        <v>1.0030936238807047</v>
      </c>
      <c r="S154" s="15">
        <f t="shared" si="35"/>
        <v>2.4548258166309074</v>
      </c>
      <c r="T154" s="21">
        <f t="shared" si="25"/>
        <v>7.0953710792271529E-2</v>
      </c>
      <c r="U154" s="21">
        <f t="shared" si="26"/>
        <v>5.9426127509803583E-2</v>
      </c>
      <c r="V154" s="21">
        <f t="shared" si="27"/>
        <v>1.1527583282467946E-2</v>
      </c>
      <c r="Y154" s="36"/>
      <c r="Z154" s="36"/>
    </row>
    <row r="155" spans="1:26" x14ac:dyDescent="0.25">
      <c r="A155" s="12">
        <v>1883.03</v>
      </c>
      <c r="B155" s="13">
        <v>5.75</v>
      </c>
      <c r="C155" s="14">
        <v>0.32250000000000001</v>
      </c>
      <c r="D155" s="13">
        <v>0.42249999999999999</v>
      </c>
      <c r="E155" s="13">
        <v>9.9903305790000001</v>
      </c>
      <c r="F155" s="14">
        <f t="shared" si="32"/>
        <v>1883.2083333333223</v>
      </c>
      <c r="G155" s="15">
        <f>G153*10/12+G165*2/12</f>
        <v>3.6283333333333334</v>
      </c>
      <c r="H155" s="14">
        <f t="shared" si="28"/>
        <v>183.72944323367216</v>
      </c>
      <c r="I155" s="14">
        <f t="shared" si="29"/>
        <v>10.304825294410307</v>
      </c>
      <c r="J155" s="16">
        <f t="shared" si="33"/>
        <v>379.92005084617165</v>
      </c>
      <c r="K155" s="14">
        <f t="shared" si="30"/>
        <v>13.500119959343735</v>
      </c>
      <c r="L155" s="16">
        <f t="shared" si="31"/>
        <v>27.915864605653478</v>
      </c>
      <c r="M155" s="35">
        <f t="shared" si="22"/>
        <v>15.051254121401637</v>
      </c>
      <c r="N155" s="17"/>
      <c r="O155" s="18">
        <f t="shared" si="23"/>
        <v>19.273105236150062</v>
      </c>
      <c r="P155" s="18"/>
      <c r="Q155" s="37">
        <f t="shared" si="24"/>
        <v>2.4952795648935655E-3</v>
      </c>
      <c r="R155" s="15">
        <f t="shared" si="34"/>
        <v>1.0030929321452842</v>
      </c>
      <c r="S155" s="15">
        <f t="shared" si="35"/>
        <v>2.4858565356826419</v>
      </c>
      <c r="T155" s="21">
        <f t="shared" si="25"/>
        <v>6.7162709530532938E-2</v>
      </c>
      <c r="U155" s="21">
        <f t="shared" si="26"/>
        <v>6.1016058027777653E-2</v>
      </c>
      <c r="V155" s="21">
        <f t="shared" si="27"/>
        <v>6.1466515027552848E-3</v>
      </c>
      <c r="Y155" s="36"/>
      <c r="Z155" s="36"/>
    </row>
    <row r="156" spans="1:26" x14ac:dyDescent="0.25">
      <c r="A156" s="12">
        <v>1883.04</v>
      </c>
      <c r="B156" s="13">
        <v>5.87</v>
      </c>
      <c r="C156" s="14">
        <v>0.32329999999999998</v>
      </c>
      <c r="D156" s="13">
        <v>0.42</v>
      </c>
      <c r="E156" s="13">
        <v>9.8951652889999995</v>
      </c>
      <c r="F156" s="14">
        <f t="shared" si="32"/>
        <v>1883.2916666666556</v>
      </c>
      <c r="G156" s="15">
        <f>G153*9/12+G165*3/12</f>
        <v>3.6274999999999999</v>
      </c>
      <c r="H156" s="14">
        <f t="shared" si="28"/>
        <v>189.36766393210672</v>
      </c>
      <c r="I156" s="14">
        <f t="shared" si="29"/>
        <v>10.42973862849235</v>
      </c>
      <c r="J156" s="16">
        <f t="shared" si="33"/>
        <v>393.37613398717184</v>
      </c>
      <c r="K156" s="14">
        <f t="shared" si="30"/>
        <v>13.549304744716322</v>
      </c>
      <c r="L156" s="16">
        <f t="shared" si="31"/>
        <v>28.14616290879253</v>
      </c>
      <c r="M156" s="35">
        <f t="shared" si="22"/>
        <v>15.482067222036678</v>
      </c>
      <c r="N156" s="17"/>
      <c r="O156" s="18">
        <f t="shared" si="23"/>
        <v>19.821692820458185</v>
      </c>
      <c r="P156" s="18"/>
      <c r="Q156" s="37">
        <f t="shared" si="24"/>
        <v>-2.7539500508171055E-4</v>
      </c>
      <c r="R156" s="15">
        <f t="shared" si="34"/>
        <v>1.0030922404100109</v>
      </c>
      <c r="S156" s="15">
        <f t="shared" si="35"/>
        <v>2.5175264230135626</v>
      </c>
      <c r="T156" s="21">
        <f t="shared" si="25"/>
        <v>6.5166438210077837E-2</v>
      </c>
      <c r="U156" s="21">
        <f t="shared" si="26"/>
        <v>6.1341614895081609E-2</v>
      </c>
      <c r="V156" s="21">
        <f t="shared" si="27"/>
        <v>3.8248233149962285E-3</v>
      </c>
      <c r="Y156" s="36"/>
      <c r="Z156" s="36"/>
    </row>
    <row r="157" spans="1:26" x14ac:dyDescent="0.25">
      <c r="A157" s="12">
        <v>1883.05</v>
      </c>
      <c r="B157" s="13">
        <v>5.77</v>
      </c>
      <c r="C157" s="14">
        <v>0.32419999999999999</v>
      </c>
      <c r="D157" s="13">
        <v>0.41749999999999998</v>
      </c>
      <c r="E157" s="13">
        <v>9.8000000000000007</v>
      </c>
      <c r="F157" s="14">
        <f t="shared" si="32"/>
        <v>1883.3749999999889</v>
      </c>
      <c r="G157" s="15">
        <f>G153*8/12+G165*4/12</f>
        <v>3.6266666666666669</v>
      </c>
      <c r="H157" s="14">
        <f t="shared" si="28"/>
        <v>187.94921275510194</v>
      </c>
      <c r="I157" s="14">
        <f t="shared" si="29"/>
        <v>10.560335316326526</v>
      </c>
      <c r="J157" s="16">
        <f t="shared" si="33"/>
        <v>392.25765976705947</v>
      </c>
      <c r="K157" s="14">
        <f t="shared" si="30"/>
        <v>13.599444770408157</v>
      </c>
      <c r="L157" s="16">
        <f t="shared" si="31"/>
        <v>28.3825949658141</v>
      </c>
      <c r="M157" s="35">
        <f t="shared" si="22"/>
        <v>15.335497637337069</v>
      </c>
      <c r="N157" s="17"/>
      <c r="O157" s="18">
        <f t="shared" si="23"/>
        <v>19.632642919503557</v>
      </c>
      <c r="P157" s="18"/>
      <c r="Q157" s="37">
        <f t="shared" si="24"/>
        <v>1.5315856185122156E-3</v>
      </c>
      <c r="R157" s="15">
        <f t="shared" si="34"/>
        <v>1.0030915486748841</v>
      </c>
      <c r="S157" s="15">
        <f t="shared" si="35"/>
        <v>2.5498338701624506</v>
      </c>
      <c r="T157" s="21">
        <f t="shared" si="25"/>
        <v>5.7396602854010714E-2</v>
      </c>
      <c r="U157" s="21">
        <f t="shared" si="26"/>
        <v>6.167323542397618E-2</v>
      </c>
      <c r="V157" s="21">
        <f t="shared" si="27"/>
        <v>-4.2766325699654661E-3</v>
      </c>
      <c r="Y157" s="36"/>
      <c r="Z157" s="36"/>
    </row>
    <row r="158" spans="1:26" x14ac:dyDescent="0.25">
      <c r="A158" s="12">
        <v>1883.06</v>
      </c>
      <c r="B158" s="13">
        <v>5.82</v>
      </c>
      <c r="C158" s="14">
        <v>0.32500000000000001</v>
      </c>
      <c r="D158" s="13">
        <v>0.41499999999999998</v>
      </c>
      <c r="E158" s="13">
        <v>9.5145851239999999</v>
      </c>
      <c r="F158" s="14">
        <f t="shared" si="32"/>
        <v>1883.4583333333221</v>
      </c>
      <c r="G158" s="15">
        <f>G153*7/12+G165*5/12</f>
        <v>3.6258333333333335</v>
      </c>
      <c r="H158" s="14">
        <f t="shared" si="28"/>
        <v>195.26477358572839</v>
      </c>
      <c r="I158" s="14">
        <f t="shared" si="29"/>
        <v>10.903960724288957</v>
      </c>
      <c r="J158" s="16">
        <f t="shared" si="33"/>
        <v>409.42195058978149</v>
      </c>
      <c r="K158" s="14">
        <f t="shared" si="30"/>
        <v>13.923519078707434</v>
      </c>
      <c r="L158" s="16">
        <f t="shared" si="31"/>
        <v>29.194176889133896</v>
      </c>
      <c r="M158" s="35">
        <f t="shared" si="22"/>
        <v>15.903388388583798</v>
      </c>
      <c r="N158" s="17"/>
      <c r="O158" s="18">
        <f t="shared" si="23"/>
        <v>20.356448023345457</v>
      </c>
      <c r="P158" s="18"/>
      <c r="Q158" s="37">
        <f t="shared" si="24"/>
        <v>-7.5976968980639992E-4</v>
      </c>
      <c r="R158" s="15">
        <f t="shared" si="34"/>
        <v>1.0030908569399042</v>
      </c>
      <c r="S158" s="15">
        <f t="shared" si="35"/>
        <v>2.634442213616405</v>
      </c>
      <c r="T158" s="21">
        <f t="shared" si="25"/>
        <v>5.0884397746418619E-2</v>
      </c>
      <c r="U158" s="21">
        <f t="shared" si="26"/>
        <v>6.126186231879216E-2</v>
      </c>
      <c r="V158" s="21">
        <f t="shared" si="27"/>
        <v>-1.037746457237354E-2</v>
      </c>
      <c r="Y158" s="36"/>
      <c r="Z158" s="36"/>
    </row>
    <row r="159" spans="1:26" x14ac:dyDescent="0.25">
      <c r="A159" s="12">
        <v>1883.07</v>
      </c>
      <c r="B159" s="13">
        <v>5.73</v>
      </c>
      <c r="C159" s="14">
        <v>0.32579999999999998</v>
      </c>
      <c r="D159" s="13">
        <v>0.41249999999999998</v>
      </c>
      <c r="E159" s="13">
        <v>9.3242545450000005</v>
      </c>
      <c r="F159" s="14">
        <f t="shared" si="32"/>
        <v>1883.5416666666554</v>
      </c>
      <c r="G159" s="15">
        <f>G153*6/12+G165*6/12</f>
        <v>3.625</v>
      </c>
      <c r="H159" s="14">
        <f t="shared" si="28"/>
        <v>196.16940487546498</v>
      </c>
      <c r="I159" s="14">
        <f t="shared" si="29"/>
        <v>11.153925324332718</v>
      </c>
      <c r="J159" s="16">
        <f t="shared" si="33"/>
        <v>413.26765736356657</v>
      </c>
      <c r="K159" s="14">
        <f t="shared" si="30"/>
        <v>14.122143021139493</v>
      </c>
      <c r="L159" s="16">
        <f t="shared" si="31"/>
        <v>29.750943920152039</v>
      </c>
      <c r="M159" s="35">
        <f t="shared" si="22"/>
        <v>15.948783127017029</v>
      </c>
      <c r="N159" s="17"/>
      <c r="O159" s="18">
        <f t="shared" si="23"/>
        <v>20.41043401723465</v>
      </c>
      <c r="P159" s="18"/>
      <c r="Q159" s="37">
        <f t="shared" si="24"/>
        <v>-2.893784310230893E-3</v>
      </c>
      <c r="R159" s="15">
        <f t="shared" si="34"/>
        <v>1.0030901652050708</v>
      </c>
      <c r="S159" s="15">
        <f t="shared" si="35"/>
        <v>2.6965264444908019</v>
      </c>
      <c r="T159" s="21">
        <f t="shared" si="25"/>
        <v>4.2886011694532877E-2</v>
      </c>
      <c r="U159" s="21">
        <f t="shared" si="26"/>
        <v>6.1912515956893621E-2</v>
      </c>
      <c r="V159" s="21">
        <f t="shared" si="27"/>
        <v>-1.9026504262360744E-2</v>
      </c>
      <c r="Y159" s="36"/>
      <c r="Z159" s="36"/>
    </row>
    <row r="160" spans="1:26" x14ac:dyDescent="0.25">
      <c r="A160" s="12">
        <v>1883.08</v>
      </c>
      <c r="B160" s="13">
        <v>5.47</v>
      </c>
      <c r="C160" s="14">
        <v>0.32669999999999999</v>
      </c>
      <c r="D160" s="13">
        <v>0.41</v>
      </c>
      <c r="E160" s="13">
        <v>9.3242545450000005</v>
      </c>
      <c r="F160" s="14">
        <f t="shared" si="32"/>
        <v>1883.6249999999886</v>
      </c>
      <c r="G160" s="15">
        <f>G153*5/12+G165*7/12</f>
        <v>3.6241666666666665</v>
      </c>
      <c r="H160" s="14">
        <f t="shared" si="28"/>
        <v>187.26817533486792</v>
      </c>
      <c r="I160" s="14">
        <f t="shared" si="29"/>
        <v>11.184737272742479</v>
      </c>
      <c r="J160" s="16">
        <f t="shared" si="33"/>
        <v>396.47910955504915</v>
      </c>
      <c r="K160" s="14">
        <f t="shared" si="30"/>
        <v>14.036554275556828</v>
      </c>
      <c r="L160" s="16">
        <f t="shared" si="31"/>
        <v>29.717812599190154</v>
      </c>
      <c r="M160" s="35">
        <f t="shared" si="22"/>
        <v>15.196810876629847</v>
      </c>
      <c r="N160" s="17"/>
      <c r="O160" s="18">
        <f t="shared" si="23"/>
        <v>19.448085508176291</v>
      </c>
      <c r="P160" s="18"/>
      <c r="Q160" s="37">
        <f t="shared" si="24"/>
        <v>2.1712055410358366E-4</v>
      </c>
      <c r="R160" s="15">
        <f t="shared" si="34"/>
        <v>1.0030894734703844</v>
      </c>
      <c r="S160" s="15">
        <f t="shared" si="35"/>
        <v>2.7048591566841207</v>
      </c>
      <c r="T160" s="21">
        <f t="shared" si="25"/>
        <v>4.9430569783938338E-2</v>
      </c>
      <c r="U160" s="21">
        <f t="shared" si="26"/>
        <v>6.6236070497677879E-2</v>
      </c>
      <c r="V160" s="21">
        <f t="shared" si="27"/>
        <v>-1.6805500713739541E-2</v>
      </c>
      <c r="Y160" s="36"/>
      <c r="Z160" s="36"/>
    </row>
    <row r="161" spans="1:26" x14ac:dyDescent="0.25">
      <c r="A161" s="12">
        <v>1883.09</v>
      </c>
      <c r="B161" s="13">
        <v>5.53</v>
      </c>
      <c r="C161" s="14">
        <v>0.32750000000000001</v>
      </c>
      <c r="D161" s="13">
        <v>0.40749999999999997</v>
      </c>
      <c r="E161" s="13">
        <v>9.229089256</v>
      </c>
      <c r="F161" s="14">
        <f t="shared" si="32"/>
        <v>1883.7083333333219</v>
      </c>
      <c r="G161" s="15">
        <f>G153*4/12+G165*8/12</f>
        <v>3.6233333333333335</v>
      </c>
      <c r="H161" s="14">
        <f t="shared" si="28"/>
        <v>191.27449264317741</v>
      </c>
      <c r="I161" s="14">
        <f t="shared" si="29"/>
        <v>11.327738940441337</v>
      </c>
      <c r="J161" s="16">
        <f t="shared" si="33"/>
        <v>406.95974124548684</v>
      </c>
      <c r="K161" s="14">
        <f t="shared" si="30"/>
        <v>14.094820208335403</v>
      </c>
      <c r="L161" s="16">
        <f t="shared" si="31"/>
        <v>29.988443862122217</v>
      </c>
      <c r="M161" s="35">
        <f t="shared" si="22"/>
        <v>15.49469242579346</v>
      </c>
      <c r="N161" s="17"/>
      <c r="O161" s="18">
        <f t="shared" si="23"/>
        <v>19.828736618724495</v>
      </c>
      <c r="P161" s="18"/>
      <c r="Q161" s="37">
        <f t="shared" si="24"/>
        <v>-2.0348484115957216E-3</v>
      </c>
      <c r="R161" s="15">
        <f t="shared" si="34"/>
        <v>1.0030887817358447</v>
      </c>
      <c r="S161" s="15">
        <f t="shared" si="35"/>
        <v>2.741192934805083</v>
      </c>
      <c r="T161" s="21">
        <f t="shared" si="25"/>
        <v>5.0166423843972296E-2</v>
      </c>
      <c r="U161" s="21">
        <f t="shared" si="26"/>
        <v>6.0899350444703071E-2</v>
      </c>
      <c r="V161" s="21">
        <f t="shared" si="27"/>
        <v>-1.0732926600730774E-2</v>
      </c>
      <c r="Y161" s="36"/>
      <c r="Z161" s="36"/>
    </row>
    <row r="162" spans="1:26" x14ac:dyDescent="0.25">
      <c r="A162" s="12">
        <v>1883.1</v>
      </c>
      <c r="B162" s="13">
        <v>5.38</v>
      </c>
      <c r="C162" s="14">
        <v>0.32829999999999998</v>
      </c>
      <c r="D162" s="13">
        <v>0.40500000000000003</v>
      </c>
      <c r="E162" s="13">
        <v>9.229089256</v>
      </c>
      <c r="F162" s="14">
        <f t="shared" si="32"/>
        <v>1883.7916666666551</v>
      </c>
      <c r="G162" s="15">
        <f>G153*3/12+G165*9/12</f>
        <v>3.6225000000000001</v>
      </c>
      <c r="H162" s="14">
        <f t="shared" si="28"/>
        <v>186.08621526587601</v>
      </c>
      <c r="I162" s="14">
        <f t="shared" si="29"/>
        <v>11.355409753120277</v>
      </c>
      <c r="J162" s="16">
        <f t="shared" si="33"/>
        <v>397.93438483814828</v>
      </c>
      <c r="K162" s="14">
        <f t="shared" si="30"/>
        <v>14.008348918713715</v>
      </c>
      <c r="L162" s="16">
        <f t="shared" si="31"/>
        <v>29.956027111421946</v>
      </c>
      <c r="M162" s="35">
        <f t="shared" si="22"/>
        <v>15.048056270223837</v>
      </c>
      <c r="N162" s="17"/>
      <c r="O162" s="18">
        <f t="shared" si="23"/>
        <v>19.259308186439714</v>
      </c>
      <c r="P162" s="18"/>
      <c r="Q162" s="37">
        <f t="shared" si="24"/>
        <v>2.1206134844089647E-3</v>
      </c>
      <c r="R162" s="15">
        <f t="shared" si="34"/>
        <v>1.0030880900014516</v>
      </c>
      <c r="S162" s="15">
        <f t="shared" si="35"/>
        <v>2.7496598814765356</v>
      </c>
      <c r="T162" s="21">
        <f t="shared" si="25"/>
        <v>5.4719040933593366E-2</v>
      </c>
      <c r="U162" s="21">
        <f t="shared" si="26"/>
        <v>5.9550858290052133E-2</v>
      </c>
      <c r="V162" s="21">
        <f t="shared" si="27"/>
        <v>-4.8318173564587674E-3</v>
      </c>
      <c r="Y162" s="36"/>
      <c r="Z162" s="36"/>
    </row>
    <row r="163" spans="1:26" x14ac:dyDescent="0.25">
      <c r="A163" s="12">
        <v>1883.11</v>
      </c>
      <c r="B163" s="13">
        <v>5.46</v>
      </c>
      <c r="C163" s="14">
        <v>0.32919999999999999</v>
      </c>
      <c r="D163" s="13">
        <v>0.40250000000000002</v>
      </c>
      <c r="E163" s="13">
        <v>9.1340049590000003</v>
      </c>
      <c r="F163" s="14">
        <f t="shared" si="32"/>
        <v>1883.8749999999884</v>
      </c>
      <c r="G163" s="15">
        <f>G153*2/12+G165*10/12</f>
        <v>3.621666666666667</v>
      </c>
      <c r="H163" s="14">
        <f t="shared" si="28"/>
        <v>190.81924498876324</v>
      </c>
      <c r="I163" s="14">
        <f t="shared" si="29"/>
        <v>11.50507242679503</v>
      </c>
      <c r="J163" s="16">
        <f t="shared" si="33"/>
        <v>410.10593264024953</v>
      </c>
      <c r="K163" s="14">
        <f t="shared" si="30"/>
        <v>14.066803316479344</v>
      </c>
      <c r="L163" s="16">
        <f t="shared" si="31"/>
        <v>30.232168111300453</v>
      </c>
      <c r="M163" s="35">
        <f t="shared" si="22"/>
        <v>15.40821814244887</v>
      </c>
      <c r="N163" s="17"/>
      <c r="O163" s="18">
        <f t="shared" si="23"/>
        <v>19.720544543933176</v>
      </c>
      <c r="P163" s="18"/>
      <c r="Q163" s="37">
        <f t="shared" si="24"/>
        <v>2.6325881891270456E-3</v>
      </c>
      <c r="R163" s="15">
        <f t="shared" si="34"/>
        <v>1.0030873982672053</v>
      </c>
      <c r="S163" s="15">
        <f t="shared" si="35"/>
        <v>2.7868632216408189</v>
      </c>
      <c r="T163" s="21">
        <f t="shared" si="25"/>
        <v>5.6424677914184374E-2</v>
      </c>
      <c r="U163" s="21">
        <f t="shared" si="26"/>
        <v>6.1280485508864002E-2</v>
      </c>
      <c r="V163" s="21">
        <f t="shared" si="27"/>
        <v>-4.8558075946796286E-3</v>
      </c>
      <c r="Y163" s="36"/>
      <c r="Z163" s="36"/>
    </row>
    <row r="164" spans="1:26" x14ac:dyDescent="0.25">
      <c r="A164" s="12">
        <v>1883.12</v>
      </c>
      <c r="B164" s="13">
        <v>5.34</v>
      </c>
      <c r="C164" s="14">
        <v>0.33</v>
      </c>
      <c r="D164" s="13">
        <v>0.4</v>
      </c>
      <c r="E164" s="13">
        <v>9.229089256</v>
      </c>
      <c r="F164" s="14">
        <f t="shared" si="32"/>
        <v>1883.9583333333217</v>
      </c>
      <c r="G164" s="15">
        <f>G153*1/12+G165*11/12</f>
        <v>3.6208333333333336</v>
      </c>
      <c r="H164" s="14">
        <f t="shared" si="28"/>
        <v>184.70267463192897</v>
      </c>
      <c r="I164" s="14">
        <f t="shared" si="29"/>
        <v>11.414210230063027</v>
      </c>
      <c r="J164" s="16">
        <f t="shared" si="33"/>
        <v>399.00456017004626</v>
      </c>
      <c r="K164" s="14">
        <f t="shared" si="30"/>
        <v>13.835406339470335</v>
      </c>
      <c r="L164" s="16">
        <f t="shared" si="31"/>
        <v>29.887982035209458</v>
      </c>
      <c r="M164" s="35">
        <f t="shared" si="22"/>
        <v>14.896403941887167</v>
      </c>
      <c r="N164" s="17"/>
      <c r="O164" s="18">
        <f t="shared" si="23"/>
        <v>19.066539273012442</v>
      </c>
      <c r="P164" s="18"/>
      <c r="Q164" s="37">
        <f t="shared" si="24"/>
        <v>3.5706001324259107E-3</v>
      </c>
      <c r="R164" s="15">
        <f t="shared" si="34"/>
        <v>1.0030867065331059</v>
      </c>
      <c r="S164" s="15">
        <f t="shared" si="35"/>
        <v>2.7666665895248732</v>
      </c>
      <c r="T164" s="21">
        <f t="shared" si="25"/>
        <v>5.7475353446503119E-2</v>
      </c>
      <c r="U164" s="21">
        <f t="shared" si="26"/>
        <v>6.3844100093285894E-2</v>
      </c>
      <c r="V164" s="21">
        <f t="shared" si="27"/>
        <v>-6.3687466467827747E-3</v>
      </c>
      <c r="Y164" s="36"/>
      <c r="Z164" s="36"/>
    </row>
    <row r="165" spans="1:26" x14ac:dyDescent="0.25">
      <c r="A165" s="12">
        <v>1884.01</v>
      </c>
      <c r="B165" s="13">
        <v>5.18</v>
      </c>
      <c r="C165" s="14">
        <v>0.32829999999999998</v>
      </c>
      <c r="D165" s="13">
        <v>0.39250000000000002</v>
      </c>
      <c r="E165" s="13">
        <v>9.229089256</v>
      </c>
      <c r="F165" s="14">
        <f t="shared" si="32"/>
        <v>1884.0416666666549</v>
      </c>
      <c r="G165" s="15">
        <v>3.62</v>
      </c>
      <c r="H165" s="14">
        <f t="shared" si="28"/>
        <v>179.16851209614083</v>
      </c>
      <c r="I165" s="14">
        <f t="shared" si="29"/>
        <v>11.355409753120277</v>
      </c>
      <c r="J165" s="16">
        <f t="shared" si="33"/>
        <v>389.09358079391228</v>
      </c>
      <c r="K165" s="14">
        <f t="shared" si="30"/>
        <v>13.575992470605268</v>
      </c>
      <c r="L165" s="16">
        <f t="shared" si="31"/>
        <v>29.48247692309085</v>
      </c>
      <c r="M165" s="35">
        <f t="shared" si="22"/>
        <v>14.432821721970727</v>
      </c>
      <c r="N165" s="17"/>
      <c r="O165" s="18">
        <f t="shared" si="23"/>
        <v>18.478450440666556</v>
      </c>
      <c r="P165" s="18"/>
      <c r="Q165" s="37">
        <f t="shared" si="24"/>
        <v>4.2286421889659725E-3</v>
      </c>
      <c r="R165" s="15">
        <f t="shared" si="34"/>
        <v>1.0037103920018629</v>
      </c>
      <c r="S165" s="15">
        <f t="shared" si="35"/>
        <v>2.7752064773616856</v>
      </c>
      <c r="T165" s="21">
        <f t="shared" si="25"/>
        <v>6.136130363660941E-2</v>
      </c>
      <c r="U165" s="21">
        <f t="shared" si="26"/>
        <v>6.6799644147194748E-2</v>
      </c>
      <c r="V165" s="21">
        <f t="shared" si="27"/>
        <v>-5.4383405105853377E-3</v>
      </c>
      <c r="Y165" s="36"/>
      <c r="Z165" s="36"/>
    </row>
    <row r="166" spans="1:26" x14ac:dyDescent="0.25">
      <c r="A166" s="12">
        <v>1884.02</v>
      </c>
      <c r="B166" s="13">
        <v>5.32</v>
      </c>
      <c r="C166" s="14">
        <v>0.32669999999999999</v>
      </c>
      <c r="D166" s="13">
        <v>0.38500000000000001</v>
      </c>
      <c r="E166" s="13">
        <v>9.229089256</v>
      </c>
      <c r="F166" s="14">
        <f t="shared" si="32"/>
        <v>1884.1249999999882</v>
      </c>
      <c r="G166" s="15">
        <f>G165*11/12+G177*1/12</f>
        <v>3.6116666666666668</v>
      </c>
      <c r="H166" s="14">
        <f t="shared" si="28"/>
        <v>184.01090431495547</v>
      </c>
      <c r="I166" s="14">
        <f t="shared" si="29"/>
        <v>11.300068127762396</v>
      </c>
      <c r="J166" s="16">
        <f t="shared" si="33"/>
        <v>401.65461825496675</v>
      </c>
      <c r="K166" s="14">
        <f t="shared" si="30"/>
        <v>13.316578601740199</v>
      </c>
      <c r="L166" s="16">
        <f t="shared" si="31"/>
        <v>29.067110531609437</v>
      </c>
      <c r="M166" s="35">
        <f t="shared" si="22"/>
        <v>14.805960228816712</v>
      </c>
      <c r="N166" s="17"/>
      <c r="O166" s="18">
        <f t="shared" si="23"/>
        <v>18.96024883164489</v>
      </c>
      <c r="P166" s="18"/>
      <c r="Q166" s="37">
        <f t="shared" si="24"/>
        <v>2.5658227261833172E-3</v>
      </c>
      <c r="R166" s="15">
        <f t="shared" si="34"/>
        <v>1.0037037188195472</v>
      </c>
      <c r="S166" s="15">
        <f t="shared" si="35"/>
        <v>2.7855035812788063</v>
      </c>
      <c r="T166" s="21">
        <f t="shared" si="25"/>
        <v>6.1427589579871045E-2</v>
      </c>
      <c r="U166" s="21">
        <f t="shared" si="26"/>
        <v>6.8402515600217706E-2</v>
      </c>
      <c r="V166" s="21">
        <f t="shared" si="27"/>
        <v>-6.9749260203466612E-3</v>
      </c>
      <c r="Y166" s="36"/>
      <c r="Z166" s="36"/>
    </row>
    <row r="167" spans="1:26" x14ac:dyDescent="0.25">
      <c r="A167" s="12">
        <v>1884.03</v>
      </c>
      <c r="B167" s="13">
        <v>5.3</v>
      </c>
      <c r="C167" s="14">
        <v>0.32500000000000001</v>
      </c>
      <c r="D167" s="13">
        <v>0.3775</v>
      </c>
      <c r="E167" s="13">
        <v>9.229089256</v>
      </c>
      <c r="F167" s="14">
        <f t="shared" si="32"/>
        <v>1884.2083333333214</v>
      </c>
      <c r="G167" s="15">
        <f>G165*10/12+G177*2/12</f>
        <v>3.6033333333333335</v>
      </c>
      <c r="H167" s="14">
        <f t="shared" si="28"/>
        <v>183.31913399798194</v>
      </c>
      <c r="I167" s="14">
        <f t="shared" si="29"/>
        <v>11.241267650819648</v>
      </c>
      <c r="J167" s="16">
        <f t="shared" si="33"/>
        <v>402.18940275608941</v>
      </c>
      <c r="K167" s="14">
        <f t="shared" si="30"/>
        <v>13.05716473287513</v>
      </c>
      <c r="L167" s="16">
        <f t="shared" si="31"/>
        <v>28.646509347249768</v>
      </c>
      <c r="M167" s="35">
        <f t="shared" si="22"/>
        <v>14.73602345401447</v>
      </c>
      <c r="N167" s="17"/>
      <c r="O167" s="18">
        <f t="shared" si="23"/>
        <v>18.875642451992512</v>
      </c>
      <c r="P167" s="18"/>
      <c r="Q167" s="37">
        <f t="shared" si="24"/>
        <v>2.9697008462466201E-3</v>
      </c>
      <c r="R167" s="15">
        <f t="shared" si="34"/>
        <v>1.0036970457842034</v>
      </c>
      <c r="S167" s="15">
        <f t="shared" si="35"/>
        <v>2.7958203033147049</v>
      </c>
      <c r="T167" s="21">
        <f t="shared" si="25"/>
        <v>6.7913097106354403E-2</v>
      </c>
      <c r="U167" s="21">
        <f t="shared" si="26"/>
        <v>7.1568922197797535E-2</v>
      </c>
      <c r="V167" s="21">
        <f t="shared" si="27"/>
        <v>-3.6558250914431323E-3</v>
      </c>
      <c r="Y167" s="36"/>
      <c r="Z167" s="36"/>
    </row>
    <row r="168" spans="1:26" x14ac:dyDescent="0.25">
      <c r="A168" s="12">
        <v>1884.04</v>
      </c>
      <c r="B168" s="13">
        <v>5.0599999999999996</v>
      </c>
      <c r="C168" s="14">
        <v>0.32329999999999998</v>
      </c>
      <c r="D168" s="13">
        <v>0.37</v>
      </c>
      <c r="E168" s="13">
        <v>9.0388396689999997</v>
      </c>
      <c r="F168" s="14">
        <f t="shared" si="32"/>
        <v>1884.2916666666547</v>
      </c>
      <c r="G168" s="15">
        <f>G165*9/12+G177*3/12</f>
        <v>3.5949999999999998</v>
      </c>
      <c r="H168" s="14">
        <f t="shared" si="28"/>
        <v>178.70166848293053</v>
      </c>
      <c r="I168" s="14">
        <f t="shared" si="29"/>
        <v>11.417835853859968</v>
      </c>
      <c r="J168" s="16">
        <f t="shared" si="33"/>
        <v>394.1464999212676</v>
      </c>
      <c r="K168" s="14">
        <f t="shared" si="30"/>
        <v>13.067118051123378</v>
      </c>
      <c r="L168" s="16">
        <f t="shared" si="31"/>
        <v>28.820989124677673</v>
      </c>
      <c r="M168" s="35">
        <f t="shared" si="22"/>
        <v>14.353453682579472</v>
      </c>
      <c r="N168" s="17"/>
      <c r="O168" s="18">
        <f t="shared" si="23"/>
        <v>18.395357641018048</v>
      </c>
      <c r="P168" s="18"/>
      <c r="Q168" s="37">
        <f t="shared" si="24"/>
        <v>4.3444054785742869E-3</v>
      </c>
      <c r="R168" s="15">
        <f t="shared" si="34"/>
        <v>1.003690372895923</v>
      </c>
      <c r="S168" s="15">
        <f t="shared" si="35"/>
        <v>2.865220590486206</v>
      </c>
      <c r="T168" s="21">
        <f t="shared" si="25"/>
        <v>7.1949238312908781E-2</v>
      </c>
      <c r="U168" s="21">
        <f t="shared" si="26"/>
        <v>6.9447376007533146E-2</v>
      </c>
      <c r="V168" s="21">
        <f t="shared" si="27"/>
        <v>2.501862305375635E-3</v>
      </c>
      <c r="Y168" s="36"/>
      <c r="Z168" s="36"/>
    </row>
    <row r="169" spans="1:26" x14ac:dyDescent="0.25">
      <c r="A169" s="12">
        <v>1884.05</v>
      </c>
      <c r="B169" s="13">
        <v>4.6500000000000004</v>
      </c>
      <c r="C169" s="14">
        <v>0.32169999999999999</v>
      </c>
      <c r="D169" s="13">
        <v>0.36249999999999999</v>
      </c>
      <c r="E169" s="13">
        <v>8.8485090910000004</v>
      </c>
      <c r="F169" s="14">
        <f t="shared" si="32"/>
        <v>1884.3749999999879</v>
      </c>
      <c r="G169" s="15">
        <f>G165*8/12+G177*4/12</f>
        <v>3.5866666666666669</v>
      </c>
      <c r="H169" s="14">
        <f t="shared" si="28"/>
        <v>167.75428603105445</v>
      </c>
      <c r="I169" s="14">
        <f t="shared" si="29"/>
        <v>11.605710498105422</v>
      </c>
      <c r="J169" s="16">
        <f t="shared" si="33"/>
        <v>372.13396549760859</v>
      </c>
      <c r="K169" s="14">
        <f t="shared" si="30"/>
        <v>13.077619072313382</v>
      </c>
      <c r="L169" s="16">
        <f t="shared" si="31"/>
        <v>29.010443546856578</v>
      </c>
      <c r="M169" s="35">
        <f t="shared" si="22"/>
        <v>13.465050313804905</v>
      </c>
      <c r="N169" s="17"/>
      <c r="O169" s="18">
        <f t="shared" si="23"/>
        <v>17.272918948879873</v>
      </c>
      <c r="P169" s="18"/>
      <c r="Q169" s="37">
        <f t="shared" si="24"/>
        <v>7.7210795261653115E-3</v>
      </c>
      <c r="R169" s="15">
        <f t="shared" si="34"/>
        <v>1.0036837001547976</v>
      </c>
      <c r="S169" s="15">
        <f t="shared" si="35"/>
        <v>2.9376523816989404</v>
      </c>
      <c r="T169" s="21">
        <f t="shared" si="25"/>
        <v>7.4521666454081759E-2</v>
      </c>
      <c r="U169" s="21">
        <f t="shared" si="26"/>
        <v>6.7280863955631931E-2</v>
      </c>
      <c r="V169" s="21">
        <f t="shared" si="27"/>
        <v>7.2408024984498276E-3</v>
      </c>
      <c r="Y169" s="36"/>
      <c r="Z169" s="36"/>
    </row>
    <row r="170" spans="1:26" x14ac:dyDescent="0.25">
      <c r="A170" s="12">
        <v>1884.06</v>
      </c>
      <c r="B170" s="13">
        <v>4.46</v>
      </c>
      <c r="C170" s="14">
        <v>0.32</v>
      </c>
      <c r="D170" s="13">
        <v>0.35499999999999998</v>
      </c>
      <c r="E170" s="13">
        <v>8.8485090910000004</v>
      </c>
      <c r="F170" s="14">
        <f t="shared" si="32"/>
        <v>1884.4583333333212</v>
      </c>
      <c r="G170" s="15">
        <f>G165*7/12+G177*5/12</f>
        <v>3.5783333333333336</v>
      </c>
      <c r="H170" s="14">
        <f t="shared" si="28"/>
        <v>160.89980982763501</v>
      </c>
      <c r="I170" s="14">
        <f t="shared" si="29"/>
        <v>11.54438097418009</v>
      </c>
      <c r="J170" s="16">
        <f t="shared" si="33"/>
        <v>359.06259323281796</v>
      </c>
      <c r="K170" s="14">
        <f t="shared" si="30"/>
        <v>12.807047643231037</v>
      </c>
      <c r="L170" s="16">
        <f t="shared" si="31"/>
        <v>28.580094304405911</v>
      </c>
      <c r="M170" s="35">
        <f t="shared" si="22"/>
        <v>12.90687648366686</v>
      </c>
      <c r="N170" s="17"/>
      <c r="O170" s="18">
        <f t="shared" si="23"/>
        <v>16.575562457475296</v>
      </c>
      <c r="P170" s="18"/>
      <c r="Q170" s="37">
        <f t="shared" si="24"/>
        <v>1.3335959139286299E-2</v>
      </c>
      <c r="R170" s="15">
        <f t="shared" si="34"/>
        <v>1.0036770275609186</v>
      </c>
      <c r="S170" s="15">
        <f t="shared" si="35"/>
        <v>2.9484738122321463</v>
      </c>
      <c r="T170" s="21">
        <f t="shared" si="25"/>
        <v>7.7365766077723608E-2</v>
      </c>
      <c r="U170" s="21">
        <f t="shared" si="26"/>
        <v>6.7387027198885896E-2</v>
      </c>
      <c r="V170" s="21">
        <f t="shared" si="27"/>
        <v>9.9787388788377118E-3</v>
      </c>
      <c r="Y170" s="36"/>
      <c r="Z170" s="36"/>
    </row>
    <row r="171" spans="1:26" x14ac:dyDescent="0.25">
      <c r="A171" s="12">
        <v>1884.07</v>
      </c>
      <c r="B171" s="13">
        <v>4.46</v>
      </c>
      <c r="C171" s="14">
        <v>0.31830000000000003</v>
      </c>
      <c r="D171" s="13">
        <v>0.34749999999999998</v>
      </c>
      <c r="E171" s="13">
        <v>8.7534247930000006</v>
      </c>
      <c r="F171" s="14">
        <f t="shared" si="32"/>
        <v>1884.5416666666545</v>
      </c>
      <c r="G171" s="15">
        <f>G165*6/12+G177*6/12</f>
        <v>3.57</v>
      </c>
      <c r="H171" s="14">
        <f t="shared" si="28"/>
        <v>162.64758807758679</v>
      </c>
      <c r="I171" s="14">
        <f t="shared" si="29"/>
        <v>11.607786386792798</v>
      </c>
      <c r="J171" s="16">
        <f t="shared" si="33"/>
        <v>365.12157251530328</v>
      </c>
      <c r="K171" s="14">
        <f t="shared" si="30"/>
        <v>12.672654003803006</v>
      </c>
      <c r="L171" s="16">
        <f t="shared" si="31"/>
        <v>28.448373643288765</v>
      </c>
      <c r="M171" s="35">
        <f t="shared" si="22"/>
        <v>13.043931585991668</v>
      </c>
      <c r="N171" s="17"/>
      <c r="O171" s="18">
        <f t="shared" si="23"/>
        <v>16.769768530632767</v>
      </c>
      <c r="P171" s="18"/>
      <c r="Q171" s="37">
        <f t="shared" si="24"/>
        <v>1.0776582875225441E-2</v>
      </c>
      <c r="R171" s="15">
        <f t="shared" si="34"/>
        <v>1.0036703551143773</v>
      </c>
      <c r="S171" s="15">
        <f t="shared" si="35"/>
        <v>2.991461070356741</v>
      </c>
      <c r="T171" s="21">
        <f t="shared" si="25"/>
        <v>7.3789069696209797E-2</v>
      </c>
      <c r="U171" s="21">
        <f t="shared" si="26"/>
        <v>6.6339615262161589E-2</v>
      </c>
      <c r="V171" s="21">
        <f t="shared" si="27"/>
        <v>7.4494544340482083E-3</v>
      </c>
      <c r="Y171" s="36"/>
      <c r="Z171" s="36"/>
    </row>
    <row r="172" spans="1:26" x14ac:dyDescent="0.25">
      <c r="A172" s="12">
        <v>1884.08</v>
      </c>
      <c r="B172" s="13">
        <v>4.74</v>
      </c>
      <c r="C172" s="14">
        <v>0.31669999999999998</v>
      </c>
      <c r="D172" s="13">
        <v>0.34</v>
      </c>
      <c r="E172" s="13">
        <v>8.7534247930000006</v>
      </c>
      <c r="F172" s="14">
        <f t="shared" si="32"/>
        <v>1884.6249999999877</v>
      </c>
      <c r="G172" s="15">
        <f>G165*5/12+G177*7/12</f>
        <v>3.5616666666666665</v>
      </c>
      <c r="H172" s="14">
        <f t="shared" si="28"/>
        <v>172.85864741878058</v>
      </c>
      <c r="I172" s="14">
        <f t="shared" si="29"/>
        <v>11.54943747627169</v>
      </c>
      <c r="J172" s="16">
        <f t="shared" si="33"/>
        <v>390.20457860026249</v>
      </c>
      <c r="K172" s="14">
        <f t="shared" si="30"/>
        <v>12.399143485735317</v>
      </c>
      <c r="L172" s="16">
        <f t="shared" si="31"/>
        <v>27.98935795866862</v>
      </c>
      <c r="M172" s="35">
        <f t="shared" si="22"/>
        <v>13.859813341769319</v>
      </c>
      <c r="N172" s="17"/>
      <c r="O172" s="18">
        <f t="shared" si="23"/>
        <v>17.832062630600046</v>
      </c>
      <c r="P172" s="18"/>
      <c r="Q172" s="37">
        <f t="shared" si="24"/>
        <v>7.1264007069202773E-3</v>
      </c>
      <c r="R172" s="15">
        <f t="shared" si="34"/>
        <v>1.0036636828152661</v>
      </c>
      <c r="S172" s="15">
        <f t="shared" si="35"/>
        <v>3.0024407947957856</v>
      </c>
      <c r="T172" s="21">
        <f t="shared" si="25"/>
        <v>6.8022516804265631E-2</v>
      </c>
      <c r="U172" s="21">
        <f t="shared" si="26"/>
        <v>6.3401076592445316E-2</v>
      </c>
      <c r="V172" s="21">
        <f t="shared" si="27"/>
        <v>4.6214402118203157E-3</v>
      </c>
      <c r="Y172" s="36"/>
      <c r="Z172" s="36"/>
    </row>
    <row r="173" spans="1:26" x14ac:dyDescent="0.25">
      <c r="A173" s="12">
        <v>1884.09</v>
      </c>
      <c r="B173" s="13">
        <v>4.59</v>
      </c>
      <c r="C173" s="14">
        <v>0.315</v>
      </c>
      <c r="D173" s="13">
        <v>0.33250000000000002</v>
      </c>
      <c r="E173" s="13">
        <v>8.6582595040000001</v>
      </c>
      <c r="F173" s="14">
        <f t="shared" si="32"/>
        <v>1884.708333333321</v>
      </c>
      <c r="G173" s="15">
        <f>G165*4/12+G177*8/12</f>
        <v>3.5533333333333337</v>
      </c>
      <c r="H173" s="14">
        <f t="shared" si="28"/>
        <v>169.22824897118022</v>
      </c>
      <c r="I173" s="14">
        <f t="shared" si="29"/>
        <v>11.613703360767271</v>
      </c>
      <c r="J173" s="16">
        <f t="shared" si="33"/>
        <v>384.19414892402244</v>
      </c>
      <c r="K173" s="14">
        <f t="shared" si="30"/>
        <v>12.258909103032121</v>
      </c>
      <c r="L173" s="16">
        <f t="shared" si="31"/>
        <v>27.831057629027775</v>
      </c>
      <c r="M173" s="35">
        <f t="shared" si="22"/>
        <v>13.569154744335721</v>
      </c>
      <c r="N173" s="17"/>
      <c r="O173" s="18">
        <f t="shared" si="23"/>
        <v>17.474388100341237</v>
      </c>
      <c r="P173" s="18"/>
      <c r="Q173" s="37">
        <f t="shared" si="24"/>
        <v>7.6948439400387481E-3</v>
      </c>
      <c r="R173" s="15">
        <f t="shared" si="34"/>
        <v>1.0036570106636764</v>
      </c>
      <c r="S173" s="15">
        <f t="shared" si="35"/>
        <v>3.0465623341726928</v>
      </c>
      <c r="T173" s="21">
        <f t="shared" si="25"/>
        <v>7.0307305331770653E-2</v>
      </c>
      <c r="U173" s="21">
        <f t="shared" si="26"/>
        <v>6.0857558975657478E-2</v>
      </c>
      <c r="V173" s="21">
        <f t="shared" si="27"/>
        <v>9.4497463561131756E-3</v>
      </c>
      <c r="Y173" s="36"/>
      <c r="Z173" s="36"/>
    </row>
    <row r="174" spans="1:26" x14ac:dyDescent="0.25">
      <c r="A174" s="12">
        <v>1884.1</v>
      </c>
      <c r="B174" s="13">
        <v>4.4400000000000004</v>
      </c>
      <c r="C174" s="14">
        <v>0.31330000000000002</v>
      </c>
      <c r="D174" s="13">
        <v>0.32500000000000001</v>
      </c>
      <c r="E174" s="13">
        <v>8.5630942149999996</v>
      </c>
      <c r="F174" s="14">
        <f t="shared" si="32"/>
        <v>1884.7916666666542</v>
      </c>
      <c r="G174" s="15">
        <f>G165*3/12+G177*9/12</f>
        <v>3.5449999999999999</v>
      </c>
      <c r="H174" s="14">
        <f t="shared" si="28"/>
        <v>165.51715821568826</v>
      </c>
      <c r="I174" s="14">
        <f t="shared" si="29"/>
        <v>11.679397673192597</v>
      </c>
      <c r="J174" s="16">
        <f t="shared" si="33"/>
        <v>377.97858105421176</v>
      </c>
      <c r="K174" s="14">
        <f t="shared" si="30"/>
        <v>12.115557752274476</v>
      </c>
      <c r="L174" s="16">
        <f t="shared" si="31"/>
        <v>27.667351090679908</v>
      </c>
      <c r="M174" s="35">
        <f t="shared" si="22"/>
        <v>13.273251319134157</v>
      </c>
      <c r="N174" s="17"/>
      <c r="O174" s="18">
        <f t="shared" si="23"/>
        <v>17.112421679154775</v>
      </c>
      <c r="P174" s="18"/>
      <c r="Q174" s="37">
        <f t="shared" si="24"/>
        <v>9.9265400778954516E-3</v>
      </c>
      <c r="R174" s="15">
        <f t="shared" si="34"/>
        <v>1.0036503386596998</v>
      </c>
      <c r="S174" s="15">
        <f t="shared" si="35"/>
        <v>3.0916851994187473</v>
      </c>
      <c r="T174" s="21">
        <f t="shared" si="25"/>
        <v>7.2116021619816006E-2</v>
      </c>
      <c r="U174" s="21">
        <f t="shared" si="26"/>
        <v>6.2777294381323401E-2</v>
      </c>
      <c r="V174" s="21">
        <f t="shared" si="27"/>
        <v>9.3387272384926057E-3</v>
      </c>
      <c r="Y174" s="36"/>
      <c r="Z174" s="36"/>
    </row>
    <row r="175" spans="1:26" x14ac:dyDescent="0.25">
      <c r="A175" s="12">
        <v>1884.11</v>
      </c>
      <c r="B175" s="13">
        <v>4.3499999999999996</v>
      </c>
      <c r="C175" s="14">
        <v>0.31169999999999998</v>
      </c>
      <c r="D175" s="13">
        <v>0.3175</v>
      </c>
      <c r="E175" s="13">
        <v>8.3728446279999993</v>
      </c>
      <c r="F175" s="14">
        <f t="shared" si="32"/>
        <v>1884.8749999999875</v>
      </c>
      <c r="G175" s="15">
        <f>G165*2/12+G177*10/12</f>
        <v>3.5366666666666671</v>
      </c>
      <c r="H175" s="14">
        <f t="shared" si="28"/>
        <v>165.84676256338139</v>
      </c>
      <c r="I175" s="14">
        <f t="shared" si="29"/>
        <v>11.883778365748503</v>
      </c>
      <c r="J175" s="16">
        <f t="shared" si="33"/>
        <v>380.99277726232282</v>
      </c>
      <c r="K175" s="14">
        <f t="shared" si="30"/>
        <v>12.104907382499679</v>
      </c>
      <c r="L175" s="16">
        <f t="shared" si="31"/>
        <v>27.808093512824719</v>
      </c>
      <c r="M175" s="35">
        <f t="shared" si="22"/>
        <v>13.304437602119728</v>
      </c>
      <c r="N175" s="17"/>
      <c r="O175" s="18">
        <f t="shared" si="23"/>
        <v>17.173051638572844</v>
      </c>
      <c r="P175" s="18"/>
      <c r="Q175" s="37">
        <f t="shared" si="24"/>
        <v>8.4526608310660362E-3</v>
      </c>
      <c r="R175" s="15">
        <f t="shared" si="34"/>
        <v>1.0036436668034285</v>
      </c>
      <c r="S175" s="15">
        <f t="shared" si="35"/>
        <v>3.1734772734469385</v>
      </c>
      <c r="T175" s="21">
        <f t="shared" si="25"/>
        <v>7.1702733072092961E-2</v>
      </c>
      <c r="U175" s="21">
        <f t="shared" si="26"/>
        <v>6.0493170421616949E-2</v>
      </c>
      <c r="V175" s="21">
        <f t="shared" si="27"/>
        <v>1.1209562650476013E-2</v>
      </c>
      <c r="Y175" s="36"/>
      <c r="Z175" s="36"/>
    </row>
    <row r="176" spans="1:26" x14ac:dyDescent="0.25">
      <c r="A176" s="12">
        <v>1884.12</v>
      </c>
      <c r="B176" s="13">
        <v>4.34</v>
      </c>
      <c r="C176" s="14">
        <v>0.31</v>
      </c>
      <c r="D176" s="13">
        <v>0.31</v>
      </c>
      <c r="E176" s="13">
        <v>8.2776793390000005</v>
      </c>
      <c r="F176" s="14">
        <f t="shared" si="32"/>
        <v>1884.9583333333208</v>
      </c>
      <c r="G176" s="15">
        <f>G165*1/12+G177*11/12</f>
        <v>3.5283333333333333</v>
      </c>
      <c r="H176" s="14">
        <f t="shared" si="28"/>
        <v>167.36779878300615</v>
      </c>
      <c r="I176" s="14">
        <f t="shared" si="29"/>
        <v>11.954842770214727</v>
      </c>
      <c r="J176" s="16">
        <f t="shared" si="33"/>
        <v>386.77560269228223</v>
      </c>
      <c r="K176" s="14">
        <f t="shared" si="30"/>
        <v>11.954842770214727</v>
      </c>
      <c r="L176" s="16">
        <f t="shared" si="31"/>
        <v>27.626828763734451</v>
      </c>
      <c r="M176" s="35">
        <f t="shared" si="22"/>
        <v>13.432292746944761</v>
      </c>
      <c r="N176" s="17"/>
      <c r="O176" s="18">
        <f t="shared" si="23"/>
        <v>17.357970009963744</v>
      </c>
      <c r="P176" s="18"/>
      <c r="Q176" s="37">
        <f t="shared" si="24"/>
        <v>6.7139154078262736E-3</v>
      </c>
      <c r="R176" s="15">
        <f t="shared" si="34"/>
        <v>1.0036369950949544</v>
      </c>
      <c r="S176" s="15">
        <f t="shared" si="35"/>
        <v>3.2216575487722565</v>
      </c>
      <c r="T176" s="21">
        <f t="shared" si="25"/>
        <v>7.1073393965091158E-2</v>
      </c>
      <c r="U176" s="21">
        <f t="shared" si="26"/>
        <v>6.09069899599195E-2</v>
      </c>
      <c r="V176" s="21">
        <f t="shared" si="27"/>
        <v>1.0166404005171659E-2</v>
      </c>
      <c r="Y176" s="36"/>
      <c r="Z176" s="36"/>
    </row>
    <row r="177" spans="1:26" x14ac:dyDescent="0.25">
      <c r="A177" s="12">
        <v>1885.01</v>
      </c>
      <c r="B177" s="13">
        <v>4.24</v>
      </c>
      <c r="C177" s="14">
        <v>0.30420000000000003</v>
      </c>
      <c r="D177" s="13">
        <v>0.30669999999999997</v>
      </c>
      <c r="E177" s="13">
        <v>8.2776793390000005</v>
      </c>
      <c r="F177" s="14">
        <f t="shared" si="32"/>
        <v>1885.041666666654</v>
      </c>
      <c r="G177" s="15">
        <v>3.52</v>
      </c>
      <c r="H177" s="14">
        <f t="shared" si="28"/>
        <v>163.51139788938852</v>
      </c>
      <c r="I177" s="14">
        <f t="shared" si="29"/>
        <v>11.731171518384903</v>
      </c>
      <c r="J177" s="16">
        <f t="shared" si="33"/>
        <v>380.12288408837014</v>
      </c>
      <c r="K177" s="14">
        <f t="shared" si="30"/>
        <v>11.827581540725344</v>
      </c>
      <c r="L177" s="16">
        <f t="shared" si="31"/>
        <v>27.496152959882814</v>
      </c>
      <c r="M177" s="35">
        <f t="shared" si="22"/>
        <v>13.129817425635961</v>
      </c>
      <c r="N177" s="17"/>
      <c r="O177" s="18">
        <f t="shared" si="23"/>
        <v>16.987379177257107</v>
      </c>
      <c r="P177" s="18"/>
      <c r="Q177" s="37">
        <f t="shared" si="24"/>
        <v>8.5123158224836432E-3</v>
      </c>
      <c r="R177" s="15">
        <f t="shared" si="34"/>
        <v>1.0039790233810126</v>
      </c>
      <c r="S177" s="15">
        <f t="shared" si="35"/>
        <v>3.233374701474764</v>
      </c>
      <c r="T177" s="21">
        <f t="shared" si="25"/>
        <v>7.2116062306961215E-2</v>
      </c>
      <c r="U177" s="21">
        <f t="shared" si="26"/>
        <v>6.1006296117269265E-2</v>
      </c>
      <c r="V177" s="21">
        <f t="shared" si="27"/>
        <v>1.110976618969195E-2</v>
      </c>
      <c r="Y177" s="36"/>
      <c r="Z177" s="36"/>
    </row>
    <row r="178" spans="1:26" x14ac:dyDescent="0.25">
      <c r="A178" s="12">
        <v>1885.02</v>
      </c>
      <c r="B178" s="13">
        <v>4.37</v>
      </c>
      <c r="C178" s="14">
        <v>0.29830000000000001</v>
      </c>
      <c r="D178" s="13">
        <v>0.30330000000000001</v>
      </c>
      <c r="E178" s="13">
        <v>8.3728446279999993</v>
      </c>
      <c r="F178" s="14">
        <f t="shared" si="32"/>
        <v>1885.1249999999873</v>
      </c>
      <c r="G178" s="15">
        <f>G177*11/12+G189*1/12</f>
        <v>3.5074999999999998</v>
      </c>
      <c r="H178" s="14">
        <f t="shared" si="28"/>
        <v>166.60927641424757</v>
      </c>
      <c r="I178" s="14">
        <f t="shared" si="29"/>
        <v>11.372894085668202</v>
      </c>
      <c r="J178" s="16">
        <f t="shared" si="33"/>
        <v>389.5279325903802</v>
      </c>
      <c r="K178" s="14">
        <f t="shared" si="30"/>
        <v>11.563522548384732</v>
      </c>
      <c r="L178" s="16">
        <f t="shared" si="31"/>
        <v>27.035199531959336</v>
      </c>
      <c r="M178" s="35">
        <f t="shared" si="22"/>
        <v>13.384817593597965</v>
      </c>
      <c r="N178" s="17"/>
      <c r="O178" s="18">
        <f t="shared" si="23"/>
        <v>17.334064590871236</v>
      </c>
      <c r="P178" s="18"/>
      <c r="Q178" s="37">
        <f t="shared" si="24"/>
        <v>8.2929509633672821E-3</v>
      </c>
      <c r="R178" s="15">
        <f t="shared" si="34"/>
        <v>1.0039692212858526</v>
      </c>
      <c r="S178" s="15">
        <f t="shared" si="35"/>
        <v>3.2093437864353462</v>
      </c>
      <c r="T178" s="21">
        <f t="shared" si="25"/>
        <v>6.8417577629088955E-2</v>
      </c>
      <c r="U178" s="21">
        <f t="shared" si="26"/>
        <v>6.200026643535117E-2</v>
      </c>
      <c r="V178" s="21">
        <f t="shared" si="27"/>
        <v>6.4173111937377847E-3</v>
      </c>
      <c r="Y178" s="36"/>
      <c r="Z178" s="36"/>
    </row>
    <row r="179" spans="1:26" x14ac:dyDescent="0.25">
      <c r="A179" s="12">
        <v>1885.03</v>
      </c>
      <c r="B179" s="13">
        <v>4.38</v>
      </c>
      <c r="C179" s="14">
        <v>0.29249999999999998</v>
      </c>
      <c r="D179" s="13">
        <v>0.3</v>
      </c>
      <c r="E179" s="13">
        <v>8.18251405</v>
      </c>
      <c r="F179" s="14">
        <f t="shared" si="32"/>
        <v>1885.2083333333205</v>
      </c>
      <c r="G179" s="15">
        <f>G177*10/12+G189*2/12</f>
        <v>3.4950000000000001</v>
      </c>
      <c r="H179" s="14">
        <f t="shared" si="28"/>
        <v>170.87484133314743</v>
      </c>
      <c r="I179" s="14">
        <f t="shared" si="29"/>
        <v>11.411162349302653</v>
      </c>
      <c r="J179" s="16">
        <f t="shared" si="33"/>
        <v>401.72395553171413</v>
      </c>
      <c r="K179" s="14">
        <f t="shared" si="30"/>
        <v>11.70375625569503</v>
      </c>
      <c r="L179" s="16">
        <f t="shared" si="31"/>
        <v>27.515339419980421</v>
      </c>
      <c r="M179" s="35">
        <f t="shared" si="22"/>
        <v>13.734194093452512</v>
      </c>
      <c r="N179" s="17"/>
      <c r="O179" s="18">
        <f t="shared" si="23"/>
        <v>17.803189669171847</v>
      </c>
      <c r="P179" s="18"/>
      <c r="Q179" s="37">
        <f t="shared" si="24"/>
        <v>4.2926131988318822E-3</v>
      </c>
      <c r="R179" s="15">
        <f t="shared" si="34"/>
        <v>1.0039594196907509</v>
      </c>
      <c r="S179" s="15">
        <f t="shared" si="35"/>
        <v>3.297030105801086</v>
      </c>
      <c r="T179" s="21">
        <f t="shared" si="25"/>
        <v>6.5562237567803328E-2</v>
      </c>
      <c r="U179" s="21">
        <f t="shared" si="26"/>
        <v>5.934418850820089E-2</v>
      </c>
      <c r="V179" s="21">
        <f t="shared" si="27"/>
        <v>6.2180490596024374E-3</v>
      </c>
      <c r="Y179" s="36"/>
      <c r="Z179" s="36"/>
    </row>
    <row r="180" spans="1:26" x14ac:dyDescent="0.25">
      <c r="A180" s="12">
        <v>1885.04</v>
      </c>
      <c r="B180" s="13">
        <v>4.37</v>
      </c>
      <c r="C180" s="14">
        <v>0.28670000000000001</v>
      </c>
      <c r="D180" s="13">
        <v>0.29670000000000002</v>
      </c>
      <c r="E180" s="13">
        <v>8.2776793390000005</v>
      </c>
      <c r="F180" s="14">
        <f t="shared" si="32"/>
        <v>1885.2916666666538</v>
      </c>
      <c r="G180" s="15">
        <f>G177*9/12+G189*3/12</f>
        <v>3.4824999999999999</v>
      </c>
      <c r="H180" s="14">
        <f t="shared" si="28"/>
        <v>168.52471905109147</v>
      </c>
      <c r="I180" s="14">
        <f t="shared" si="29"/>
        <v>11.056301362001813</v>
      </c>
      <c r="J180" s="16">
        <f t="shared" si="33"/>
        <v>398.36495513745956</v>
      </c>
      <c r="K180" s="14">
        <f t="shared" si="30"/>
        <v>11.441941451363579</v>
      </c>
      <c r="L180" s="16">
        <f t="shared" si="31"/>
        <v>27.046883796174889</v>
      </c>
      <c r="M180" s="35">
        <f t="shared" si="22"/>
        <v>13.548548541030058</v>
      </c>
      <c r="N180" s="17"/>
      <c r="O180" s="18">
        <f t="shared" si="23"/>
        <v>17.57750568664596</v>
      </c>
      <c r="P180" s="18"/>
      <c r="Q180" s="37">
        <f t="shared" si="24"/>
        <v>5.7379374721847343E-3</v>
      </c>
      <c r="R180" s="15">
        <f t="shared" si="34"/>
        <v>1.0039496185961747</v>
      </c>
      <c r="S180" s="15">
        <f t="shared" si="35"/>
        <v>3.272029666775143</v>
      </c>
      <c r="T180" s="21">
        <f t="shared" si="25"/>
        <v>6.6817085926330844E-2</v>
      </c>
      <c r="U180" s="21">
        <f t="shared" si="26"/>
        <v>5.5851711698121642E-2</v>
      </c>
      <c r="V180" s="21">
        <f t="shared" si="27"/>
        <v>1.0965374228209201E-2</v>
      </c>
      <c r="Y180" s="36"/>
      <c r="Z180" s="36"/>
    </row>
    <row r="181" spans="1:26" x14ac:dyDescent="0.25">
      <c r="A181" s="12">
        <v>1885.05</v>
      </c>
      <c r="B181" s="13">
        <v>4.32</v>
      </c>
      <c r="C181" s="14">
        <v>0.28079999999999999</v>
      </c>
      <c r="D181" s="13">
        <v>0.29330000000000001</v>
      </c>
      <c r="E181" s="13">
        <v>8.0873811569999994</v>
      </c>
      <c r="F181" s="14">
        <f t="shared" si="32"/>
        <v>1885.374999999987</v>
      </c>
      <c r="G181" s="15">
        <f>G177*8/12+G189*4/12</f>
        <v>3.4699999999999998</v>
      </c>
      <c r="H181" s="14">
        <f t="shared" si="28"/>
        <v>170.51657801566378</v>
      </c>
      <c r="I181" s="14">
        <f t="shared" si="29"/>
        <v>11.083577571018145</v>
      </c>
      <c r="J181" s="16">
        <f t="shared" si="33"/>
        <v>405.25669909301536</v>
      </c>
      <c r="K181" s="14">
        <f t="shared" si="30"/>
        <v>11.576970447220877</v>
      </c>
      <c r="L181" s="16">
        <f t="shared" si="31"/>
        <v>27.514303204625325</v>
      </c>
      <c r="M181" s="35">
        <f t="shared" si="22"/>
        <v>13.711371872561941</v>
      </c>
      <c r="N181" s="17"/>
      <c r="O181" s="18">
        <f t="shared" si="23"/>
        <v>17.804975054591758</v>
      </c>
      <c r="P181" s="18"/>
      <c r="Q181" s="37">
        <f t="shared" si="24"/>
        <v>5.1448214108692769E-3</v>
      </c>
      <c r="R181" s="15">
        <f t="shared" si="34"/>
        <v>1.003939818002592</v>
      </c>
      <c r="S181" s="15">
        <f t="shared" si="35"/>
        <v>3.3622487329327182</v>
      </c>
      <c r="T181" s="21">
        <f t="shared" si="25"/>
        <v>6.9611353143753218E-2</v>
      </c>
      <c r="U181" s="21">
        <f t="shared" si="26"/>
        <v>5.173573114962049E-2</v>
      </c>
      <c r="V181" s="21">
        <f t="shared" si="27"/>
        <v>1.7875621994132729E-2</v>
      </c>
      <c r="Y181" s="36"/>
      <c r="Z181" s="36"/>
    </row>
    <row r="182" spans="1:26" x14ac:dyDescent="0.25">
      <c r="A182" s="12">
        <v>1885.06</v>
      </c>
      <c r="B182" s="13">
        <v>4.3</v>
      </c>
      <c r="C182" s="14">
        <v>0.27500000000000002</v>
      </c>
      <c r="D182" s="13">
        <v>0.28999999999999998</v>
      </c>
      <c r="E182" s="13">
        <v>7.8970910740000004</v>
      </c>
      <c r="F182" s="14">
        <f t="shared" si="32"/>
        <v>1885.4583333333203</v>
      </c>
      <c r="G182" s="15">
        <f>G177*7/12+G189*5/12</f>
        <v>3.4575</v>
      </c>
      <c r="H182" s="14">
        <f t="shared" si="28"/>
        <v>173.81693298678545</v>
      </c>
      <c r="I182" s="14">
        <f t="shared" si="29"/>
        <v>11.116199202643257</v>
      </c>
      <c r="J182" s="16">
        <f t="shared" si="33"/>
        <v>415.30205947757344</v>
      </c>
      <c r="K182" s="14">
        <f t="shared" si="30"/>
        <v>11.72253734096925</v>
      </c>
      <c r="L182" s="16">
        <f t="shared" si="31"/>
        <v>28.008743546161927</v>
      </c>
      <c r="M182" s="35">
        <f t="shared" si="22"/>
        <v>13.978784368698351</v>
      </c>
      <c r="N182" s="17"/>
      <c r="O182" s="18">
        <f t="shared" si="23"/>
        <v>18.166486027738838</v>
      </c>
      <c r="P182" s="18"/>
      <c r="Q182" s="37">
        <f t="shared" si="24"/>
        <v>3.2111125845226268E-3</v>
      </c>
      <c r="R182" s="15">
        <f t="shared" si="34"/>
        <v>1.0039300179104702</v>
      </c>
      <c r="S182" s="15">
        <f t="shared" si="35"/>
        <v>3.4568320770515939</v>
      </c>
      <c r="T182" s="21">
        <f t="shared" si="25"/>
        <v>6.7985077548855521E-2</v>
      </c>
      <c r="U182" s="21">
        <f t="shared" si="26"/>
        <v>4.7599761094873738E-2</v>
      </c>
      <c r="V182" s="21">
        <f t="shared" si="27"/>
        <v>2.0385316453981783E-2</v>
      </c>
      <c r="Y182" s="36"/>
      <c r="Z182" s="36"/>
    </row>
    <row r="183" spans="1:26" x14ac:dyDescent="0.25">
      <c r="A183" s="12">
        <v>1885.07</v>
      </c>
      <c r="B183" s="13">
        <v>4.46</v>
      </c>
      <c r="C183" s="14">
        <v>0.26919999999999999</v>
      </c>
      <c r="D183" s="13">
        <v>0.28670000000000001</v>
      </c>
      <c r="E183" s="13">
        <v>7.9922320659999997</v>
      </c>
      <c r="F183" s="14">
        <f t="shared" si="32"/>
        <v>1885.5416666666536</v>
      </c>
      <c r="G183" s="15">
        <f>G177*6/12+G189*6/12</f>
        <v>3.4449999999999998</v>
      </c>
      <c r="H183" s="14">
        <f t="shared" si="28"/>
        <v>178.13839966643425</v>
      </c>
      <c r="I183" s="14">
        <f t="shared" si="29"/>
        <v>10.75221013233276</v>
      </c>
      <c r="J183" s="16">
        <f t="shared" si="33"/>
        <v>427.76823232072434</v>
      </c>
      <c r="K183" s="14">
        <f t="shared" si="30"/>
        <v>11.451183673624822</v>
      </c>
      <c r="L183" s="16">
        <f t="shared" si="31"/>
        <v>27.498016189764954</v>
      </c>
      <c r="M183" s="35">
        <f t="shared" si="22"/>
        <v>14.326658777089325</v>
      </c>
      <c r="N183" s="17"/>
      <c r="O183" s="18">
        <f t="shared" si="23"/>
        <v>18.627238981582373</v>
      </c>
      <c r="P183" s="18"/>
      <c r="Q183" s="37">
        <f t="shared" si="24"/>
        <v>2.7569141791608381E-3</v>
      </c>
      <c r="R183" s="15">
        <f t="shared" si="34"/>
        <v>1.0039202183202782</v>
      </c>
      <c r="S183" s="15">
        <f t="shared" si="35"/>
        <v>3.4291050046263361</v>
      </c>
      <c r="T183" s="21">
        <f t="shared" si="25"/>
        <v>6.7106572790171182E-2</v>
      </c>
      <c r="U183" s="21">
        <f t="shared" si="26"/>
        <v>5.0076419680159745E-2</v>
      </c>
      <c r="V183" s="21">
        <f t="shared" si="27"/>
        <v>1.7030153110011437E-2</v>
      </c>
      <c r="Y183" s="36"/>
      <c r="Z183" s="36"/>
    </row>
    <row r="184" spans="1:26" x14ac:dyDescent="0.25">
      <c r="A184" s="12">
        <v>1885.08</v>
      </c>
      <c r="B184" s="13">
        <v>4.71</v>
      </c>
      <c r="C184" s="14">
        <v>0.26329999999999998</v>
      </c>
      <c r="D184" s="13">
        <v>0.2833</v>
      </c>
      <c r="E184" s="13">
        <v>7.9922320659999997</v>
      </c>
      <c r="F184" s="14">
        <f t="shared" si="32"/>
        <v>1885.6249999999868</v>
      </c>
      <c r="G184" s="15">
        <f>G177*5/12+G189*7/12</f>
        <v>3.4325000000000001</v>
      </c>
      <c r="H184" s="14">
        <f t="shared" si="28"/>
        <v>188.12373597060656</v>
      </c>
      <c r="I184" s="14">
        <f t="shared" si="29"/>
        <v>10.516556195554291</v>
      </c>
      <c r="J184" s="16">
        <f t="shared" si="33"/>
        <v>453.8507448867224</v>
      </c>
      <c r="K184" s="14">
        <f t="shared" si="30"/>
        <v>11.315383099888077</v>
      </c>
      <c r="L184" s="16">
        <f t="shared" si="31"/>
        <v>27.298495971636619</v>
      </c>
      <c r="M184" s="35">
        <f t="shared" si="22"/>
        <v>15.13041079670715</v>
      </c>
      <c r="N184" s="17"/>
      <c r="O184" s="18">
        <f t="shared" si="23"/>
        <v>19.676139676121817</v>
      </c>
      <c r="P184" s="18"/>
      <c r="Q184" s="37">
        <f t="shared" si="24"/>
        <v>-1.6484217982207505E-3</v>
      </c>
      <c r="R184" s="15">
        <f t="shared" si="34"/>
        <v>1.003910419232485</v>
      </c>
      <c r="S184" s="15">
        <f t="shared" si="35"/>
        <v>3.4425478448876299</v>
      </c>
      <c r="T184" s="21">
        <f t="shared" si="25"/>
        <v>6.420211250971386E-2</v>
      </c>
      <c r="U184" s="21">
        <f t="shared" si="26"/>
        <v>5.132113952714179E-2</v>
      </c>
      <c r="V184" s="21">
        <f t="shared" si="27"/>
        <v>1.288097298257207E-2</v>
      </c>
      <c r="Y184" s="36"/>
      <c r="Z184" s="36"/>
    </row>
    <row r="185" spans="1:26" x14ac:dyDescent="0.25">
      <c r="A185" s="12">
        <v>1885.09</v>
      </c>
      <c r="B185" s="13">
        <v>4.6500000000000004</v>
      </c>
      <c r="C185" s="14">
        <v>0.25750000000000001</v>
      </c>
      <c r="D185" s="13">
        <v>0.28000000000000003</v>
      </c>
      <c r="E185" s="13">
        <v>7.8970910740000004</v>
      </c>
      <c r="F185" s="14">
        <f t="shared" si="32"/>
        <v>1885.7083333333201</v>
      </c>
      <c r="G185" s="15">
        <f>G177*4/12+G189*8/12</f>
        <v>3.42</v>
      </c>
      <c r="H185" s="14">
        <f t="shared" si="28"/>
        <v>187.96482288105869</v>
      </c>
      <c r="I185" s="14">
        <f t="shared" si="29"/>
        <v>10.408804707929594</v>
      </c>
      <c r="J185" s="16">
        <f t="shared" si="33"/>
        <v>455.55997891001192</v>
      </c>
      <c r="K185" s="14">
        <f t="shared" si="30"/>
        <v>11.318311915418588</v>
      </c>
      <c r="L185" s="16">
        <f t="shared" si="31"/>
        <v>27.431568622538354</v>
      </c>
      <c r="M185" s="35">
        <f t="shared" si="22"/>
        <v>15.116285028724242</v>
      </c>
      <c r="N185" s="17"/>
      <c r="O185" s="18">
        <f t="shared" si="23"/>
        <v>19.66267185452261</v>
      </c>
      <c r="P185" s="18"/>
      <c r="Q185" s="37">
        <f t="shared" si="24"/>
        <v>-1.7970460660680782E-3</v>
      </c>
      <c r="R185" s="15">
        <f t="shared" si="34"/>
        <v>1.0039006206475598</v>
      </c>
      <c r="S185" s="15">
        <f t="shared" si="35"/>
        <v>3.4976462709902125</v>
      </c>
      <c r="T185" s="21">
        <f t="shared" si="25"/>
        <v>6.4824876170400891E-2</v>
      </c>
      <c r="U185" s="21">
        <f t="shared" si="26"/>
        <v>4.986052009694153E-2</v>
      </c>
      <c r="V185" s="21">
        <f t="shared" si="27"/>
        <v>1.4964356073459362E-2</v>
      </c>
      <c r="Y185" s="36"/>
      <c r="Z185" s="36"/>
    </row>
    <row r="186" spans="1:26" x14ac:dyDescent="0.25">
      <c r="A186" s="12">
        <v>1885.1</v>
      </c>
      <c r="B186" s="13">
        <v>4.92</v>
      </c>
      <c r="C186" s="14">
        <v>0.25169999999999998</v>
      </c>
      <c r="D186" s="13">
        <v>0.2767</v>
      </c>
      <c r="E186" s="13">
        <v>7.8970910740000004</v>
      </c>
      <c r="F186" s="14">
        <f t="shared" si="32"/>
        <v>1885.7916666666533</v>
      </c>
      <c r="G186" s="15">
        <f>G177*3/12+G189*9/12</f>
        <v>3.4075000000000002</v>
      </c>
      <c r="H186" s="14">
        <f t="shared" si="28"/>
        <v>198.87890937092661</v>
      </c>
      <c r="I186" s="14">
        <f t="shared" si="29"/>
        <v>10.174353961110208</v>
      </c>
      <c r="J186" s="16">
        <f t="shared" si="33"/>
        <v>484.06676705266574</v>
      </c>
      <c r="K186" s="14">
        <f t="shared" si="30"/>
        <v>11.184917524986869</v>
      </c>
      <c r="L186" s="16">
        <f t="shared" si="31"/>
        <v>27.2238362689985</v>
      </c>
      <c r="M186" s="35">
        <f t="shared" si="22"/>
        <v>15.991023962168979</v>
      </c>
      <c r="N186" s="17"/>
      <c r="O186" s="18">
        <f t="shared" si="23"/>
        <v>20.799074639680079</v>
      </c>
      <c r="P186" s="18"/>
      <c r="Q186" s="37">
        <f t="shared" si="24"/>
        <v>-5.2907838125079987E-3</v>
      </c>
      <c r="R186" s="15">
        <f t="shared" si="34"/>
        <v>1.0038908225659726</v>
      </c>
      <c r="S186" s="15">
        <f t="shared" si="35"/>
        <v>3.5112892622526974</v>
      </c>
      <c r="T186" s="21">
        <f t="shared" si="25"/>
        <v>5.7192090479622593E-2</v>
      </c>
      <c r="U186" s="21">
        <f t="shared" si="26"/>
        <v>4.9660305629274815E-2</v>
      </c>
      <c r="V186" s="21">
        <f t="shared" si="27"/>
        <v>7.531784850347778E-3</v>
      </c>
      <c r="Y186" s="36"/>
      <c r="Z186" s="36"/>
    </row>
    <row r="187" spans="1:26" x14ac:dyDescent="0.25">
      <c r="A187" s="12">
        <v>1885.11</v>
      </c>
      <c r="B187" s="13">
        <v>5.24</v>
      </c>
      <c r="C187" s="14">
        <v>0.24579999999999999</v>
      </c>
      <c r="D187" s="13">
        <v>0.27329999999999999</v>
      </c>
      <c r="E187" s="13">
        <v>7.9922320659999997</v>
      </c>
      <c r="F187" s="14">
        <f t="shared" si="32"/>
        <v>1885.8749999999866</v>
      </c>
      <c r="G187" s="15">
        <f>G177*2/12+G189*10/12</f>
        <v>3.3950000000000005</v>
      </c>
      <c r="H187" s="14">
        <f t="shared" si="28"/>
        <v>209.29264893545192</v>
      </c>
      <c r="I187" s="14">
        <f t="shared" si="29"/>
        <v>9.81758265426223</v>
      </c>
      <c r="J187" s="16">
        <f t="shared" si="33"/>
        <v>511.4048881189097</v>
      </c>
      <c r="K187" s="14">
        <f t="shared" si="30"/>
        <v>10.915969647721184</v>
      </c>
      <c r="L187" s="16">
        <f t="shared" si="31"/>
        <v>26.673083191392745</v>
      </c>
      <c r="M187" s="35">
        <f t="shared" si="22"/>
        <v>16.824034498619017</v>
      </c>
      <c r="N187" s="17"/>
      <c r="O187" s="18">
        <f t="shared" si="23"/>
        <v>21.875099662394899</v>
      </c>
      <c r="P187" s="18"/>
      <c r="Q187" s="37">
        <f t="shared" si="24"/>
        <v>-6.2733324591975267E-3</v>
      </c>
      <c r="R187" s="15">
        <f t="shared" si="34"/>
        <v>1.003881024988194</v>
      </c>
      <c r="S187" s="15">
        <f t="shared" si="35"/>
        <v>3.4829894036788773</v>
      </c>
      <c r="T187" s="21">
        <f t="shared" si="25"/>
        <v>4.8167624512902352E-2</v>
      </c>
      <c r="U187" s="21">
        <f t="shared" si="26"/>
        <v>5.0719775080593887E-2</v>
      </c>
      <c r="V187" s="21">
        <f t="shared" si="27"/>
        <v>-2.5521505676915357E-3</v>
      </c>
      <c r="Y187" s="36"/>
      <c r="Z187" s="36"/>
    </row>
    <row r="188" spans="1:26" x14ac:dyDescent="0.25">
      <c r="A188" s="12">
        <v>1885.12</v>
      </c>
      <c r="B188" s="13">
        <v>5.2</v>
      </c>
      <c r="C188" s="14">
        <v>0.24</v>
      </c>
      <c r="D188" s="13">
        <v>0.27</v>
      </c>
      <c r="E188" s="13">
        <v>8.18251405</v>
      </c>
      <c r="F188" s="14">
        <f t="shared" si="32"/>
        <v>1885.9583333333198</v>
      </c>
      <c r="G188" s="15">
        <f>G177*1/12+G189*11/12</f>
        <v>3.3825000000000003</v>
      </c>
      <c r="H188" s="14">
        <f t="shared" si="28"/>
        <v>202.86510843204718</v>
      </c>
      <c r="I188" s="14">
        <f t="shared" si="29"/>
        <v>9.3630050045560225</v>
      </c>
      <c r="J188" s="16">
        <f t="shared" si="33"/>
        <v>497.60578065154783</v>
      </c>
      <c r="K188" s="14">
        <f t="shared" si="30"/>
        <v>10.533380630125526</v>
      </c>
      <c r="L188" s="16">
        <f t="shared" si="31"/>
        <v>25.837223226138057</v>
      </c>
      <c r="M188" s="35">
        <f t="shared" si="22"/>
        <v>16.304475952278523</v>
      </c>
      <c r="N188" s="17"/>
      <c r="O188" s="18">
        <f t="shared" si="23"/>
        <v>21.192987772511696</v>
      </c>
      <c r="P188" s="18"/>
      <c r="Q188" s="37">
        <f t="shared" si="24"/>
        <v>-1.1325526271279071E-3</v>
      </c>
      <c r="R188" s="15">
        <f t="shared" si="34"/>
        <v>1.0038712279146946</v>
      </c>
      <c r="S188" s="15">
        <f t="shared" si="35"/>
        <v>3.4151967200486206</v>
      </c>
      <c r="T188" s="21">
        <f t="shared" si="25"/>
        <v>4.65309136501042E-2</v>
      </c>
      <c r="U188" s="21">
        <f t="shared" si="26"/>
        <v>5.4472030734386889E-2</v>
      </c>
      <c r="V188" s="21">
        <f t="shared" si="27"/>
        <v>-7.9411170842826895E-3</v>
      </c>
      <c r="Y188" s="36"/>
      <c r="Z188" s="36"/>
    </row>
    <row r="189" spans="1:26" x14ac:dyDescent="0.25">
      <c r="A189" s="12">
        <v>1886.01</v>
      </c>
      <c r="B189" s="13">
        <v>5.2</v>
      </c>
      <c r="C189" s="14">
        <v>0.23830000000000001</v>
      </c>
      <c r="D189" s="13">
        <v>0.27500000000000002</v>
      </c>
      <c r="E189" s="13">
        <v>7.9922320659999997</v>
      </c>
      <c r="F189" s="14">
        <f t="shared" si="32"/>
        <v>1886.0416666666531</v>
      </c>
      <c r="G189" s="15">
        <v>3.37</v>
      </c>
      <c r="H189" s="14">
        <f t="shared" si="28"/>
        <v>207.69499512678433</v>
      </c>
      <c r="I189" s="14">
        <f t="shared" si="29"/>
        <v>9.5180225651370591</v>
      </c>
      <c r="J189" s="16">
        <f t="shared" si="33"/>
        <v>511.39851620319052</v>
      </c>
      <c r="K189" s="14">
        <f t="shared" si="30"/>
        <v>10.983869934589558</v>
      </c>
      <c r="L189" s="16">
        <f t="shared" si="31"/>
        <v>27.045113837668733</v>
      </c>
      <c r="M189" s="35">
        <f t="shared" si="22"/>
        <v>16.692317470797651</v>
      </c>
      <c r="N189" s="17"/>
      <c r="O189" s="18">
        <f t="shared" si="23"/>
        <v>21.692296410859029</v>
      </c>
      <c r="P189" s="18"/>
      <c r="Q189" s="37">
        <f t="shared" si="24"/>
        <v>-3.8685591279262396E-3</v>
      </c>
      <c r="R189" s="15">
        <f t="shared" si="34"/>
        <v>1.001756475011806</v>
      </c>
      <c r="S189" s="15">
        <f t="shared" si="35"/>
        <v>3.5100427479843779</v>
      </c>
      <c r="T189" s="21">
        <f t="shared" si="25"/>
        <v>4.432382893878084E-2</v>
      </c>
      <c r="U189" s="21">
        <f t="shared" si="26"/>
        <v>5.3292581073839163E-2</v>
      </c>
      <c r="V189" s="21">
        <f t="shared" si="27"/>
        <v>-8.9687521350583221E-3</v>
      </c>
      <c r="Y189" s="36"/>
      <c r="Z189" s="36"/>
    </row>
    <row r="190" spans="1:26" x14ac:dyDescent="0.25">
      <c r="A190" s="12">
        <v>1886.02</v>
      </c>
      <c r="B190" s="13">
        <v>5.3</v>
      </c>
      <c r="C190" s="14">
        <v>0.23669999999999999</v>
      </c>
      <c r="D190" s="13">
        <v>0.28000000000000003</v>
      </c>
      <c r="E190" s="13">
        <v>7.9922320659999997</v>
      </c>
      <c r="F190" s="14">
        <f t="shared" si="32"/>
        <v>1886.1249999999864</v>
      </c>
      <c r="G190" s="15">
        <f>G189*11/12+G201*1/12</f>
        <v>3.3825000000000003</v>
      </c>
      <c r="H190" s="14">
        <f t="shared" si="28"/>
        <v>211.68912964845327</v>
      </c>
      <c r="I190" s="14">
        <f t="shared" si="29"/>
        <v>9.4541164127903556</v>
      </c>
      <c r="J190" s="16">
        <f t="shared" si="33"/>
        <v>523.17297530942653</v>
      </c>
      <c r="K190" s="14">
        <f t="shared" si="30"/>
        <v>11.183576660673005</v>
      </c>
      <c r="L190" s="16">
        <f t="shared" si="31"/>
        <v>27.639326997479142</v>
      </c>
      <c r="M190" s="35">
        <f t="shared" si="22"/>
        <v>17.006648259461002</v>
      </c>
      <c r="N190" s="17"/>
      <c r="O190" s="18">
        <f t="shared" si="23"/>
        <v>22.092422581197674</v>
      </c>
      <c r="P190" s="18"/>
      <c r="Q190" s="37">
        <f t="shared" si="24"/>
        <v>-5.1008240881720082E-3</v>
      </c>
      <c r="R190" s="15">
        <f t="shared" si="34"/>
        <v>1.0017675107673607</v>
      </c>
      <c r="S190" s="15">
        <f t="shared" si="35"/>
        <v>3.5162080503615831</v>
      </c>
      <c r="T190" s="21">
        <f t="shared" si="25"/>
        <v>4.8135797710092909E-2</v>
      </c>
      <c r="U190" s="21">
        <f t="shared" si="26"/>
        <v>5.5086050760473126E-2</v>
      </c>
      <c r="V190" s="21">
        <f t="shared" si="27"/>
        <v>-6.9502530503802173E-3</v>
      </c>
      <c r="Y190" s="36"/>
      <c r="Z190" s="36"/>
    </row>
    <row r="191" spans="1:26" x14ac:dyDescent="0.25">
      <c r="A191" s="12">
        <v>1886.03</v>
      </c>
      <c r="B191" s="13">
        <v>5.19</v>
      </c>
      <c r="C191" s="14">
        <v>0.23499999999999999</v>
      </c>
      <c r="D191" s="13">
        <v>0.28499999999999998</v>
      </c>
      <c r="E191" s="13">
        <v>7.8970910740000004</v>
      </c>
      <c r="F191" s="14">
        <f t="shared" si="32"/>
        <v>1886.2083333333196</v>
      </c>
      <c r="G191" s="15">
        <f>G189*10/12+G201*2/12</f>
        <v>3.3950000000000005</v>
      </c>
      <c r="H191" s="14">
        <f t="shared" si="28"/>
        <v>209.79299586079455</v>
      </c>
      <c r="I191" s="14">
        <f t="shared" si="29"/>
        <v>9.4992975004405995</v>
      </c>
      <c r="J191" s="16">
        <f t="shared" si="33"/>
        <v>520.44322731443401</v>
      </c>
      <c r="K191" s="14">
        <f t="shared" si="30"/>
        <v>11.520424628193918</v>
      </c>
      <c r="L191" s="16">
        <f t="shared" si="31"/>
        <v>28.579252366977585</v>
      </c>
      <c r="M191" s="35">
        <f t="shared" si="22"/>
        <v>16.843266101570141</v>
      </c>
      <c r="N191" s="17"/>
      <c r="O191" s="18">
        <f t="shared" si="23"/>
        <v>21.873223559591594</v>
      </c>
      <c r="P191" s="18"/>
      <c r="Q191" s="37">
        <f t="shared" si="24"/>
        <v>-5.8162972749697117E-3</v>
      </c>
      <c r="R191" s="15">
        <f t="shared" si="34"/>
        <v>1.0017785460191069</v>
      </c>
      <c r="S191" s="15">
        <f t="shared" si="35"/>
        <v>3.564859728035608</v>
      </c>
      <c r="T191" s="21">
        <f t="shared" si="25"/>
        <v>4.7395757552545881E-2</v>
      </c>
      <c r="U191" s="21">
        <f t="shared" si="26"/>
        <v>5.4097412247031906E-2</v>
      </c>
      <c r="V191" s="21">
        <f t="shared" si="27"/>
        <v>-6.7016546944860256E-3</v>
      </c>
      <c r="Y191" s="36"/>
      <c r="Z191" s="36"/>
    </row>
    <row r="192" spans="1:26" x14ac:dyDescent="0.25">
      <c r="A192" s="12">
        <v>1886.04</v>
      </c>
      <c r="B192" s="13">
        <v>5.12</v>
      </c>
      <c r="C192" s="14">
        <v>0.23330000000000001</v>
      </c>
      <c r="D192" s="13">
        <v>0.28999999999999998</v>
      </c>
      <c r="E192" s="13">
        <v>7.8019419829999999</v>
      </c>
      <c r="F192" s="14">
        <f t="shared" si="32"/>
        <v>1886.2916666666529</v>
      </c>
      <c r="G192" s="15">
        <f>G189*9/12+G201*3/12</f>
        <v>3.4075000000000002</v>
      </c>
      <c r="H192" s="14">
        <f t="shared" si="28"/>
        <v>209.48745370848519</v>
      </c>
      <c r="I192" s="14">
        <f t="shared" si="29"/>
        <v>9.5455904199589039</v>
      </c>
      <c r="J192" s="16">
        <f t="shared" si="33"/>
        <v>521.6586038281132</v>
      </c>
      <c r="K192" s="14">
        <f t="shared" si="30"/>
        <v>11.865500307707167</v>
      </c>
      <c r="L192" s="16">
        <f t="shared" si="31"/>
        <v>29.547069357451722</v>
      </c>
      <c r="M192" s="35">
        <f t="shared" si="22"/>
        <v>16.801716131246309</v>
      </c>
      <c r="N192" s="17"/>
      <c r="O192" s="18">
        <f t="shared" si="23"/>
        <v>21.812473807208193</v>
      </c>
      <c r="P192" s="18"/>
      <c r="Q192" s="37">
        <f t="shared" si="24"/>
        <v>-6.1157463251582875E-3</v>
      </c>
      <c r="R192" s="15">
        <f t="shared" si="34"/>
        <v>1.001789580767515</v>
      </c>
      <c r="S192" s="15">
        <f t="shared" si="35"/>
        <v>3.6147527969742783</v>
      </c>
      <c r="T192" s="21">
        <f t="shared" si="25"/>
        <v>5.0004035610122122E-2</v>
      </c>
      <c r="U192" s="21">
        <f t="shared" si="26"/>
        <v>5.463036811154387E-2</v>
      </c>
      <c r="V192" s="21">
        <f t="shared" si="27"/>
        <v>-4.6263325014217482E-3</v>
      </c>
      <c r="Y192" s="36"/>
      <c r="Z192" s="36"/>
    </row>
    <row r="193" spans="1:26" x14ac:dyDescent="0.25">
      <c r="A193" s="12">
        <v>1886.05</v>
      </c>
      <c r="B193" s="13">
        <v>5.0199999999999996</v>
      </c>
      <c r="C193" s="14">
        <v>0.23169999999999999</v>
      </c>
      <c r="D193" s="13">
        <v>0.29499999999999998</v>
      </c>
      <c r="E193" s="13">
        <v>7.6116519010000001</v>
      </c>
      <c r="F193" s="14">
        <f t="shared" si="32"/>
        <v>1886.3749999999861</v>
      </c>
      <c r="G193" s="15">
        <f>G189*8/12+G201*4/12</f>
        <v>3.42</v>
      </c>
      <c r="H193" s="14">
        <f t="shared" si="28"/>
        <v>210.53076662497776</v>
      </c>
      <c r="I193" s="14">
        <f t="shared" si="29"/>
        <v>9.717127216535328</v>
      </c>
      <c r="J193" s="16">
        <f t="shared" si="33"/>
        <v>526.27306510973426</v>
      </c>
      <c r="K193" s="14">
        <f t="shared" si="30"/>
        <v>12.371827919196901</v>
      </c>
      <c r="L193" s="16">
        <f t="shared" si="31"/>
        <v>30.92640522059196</v>
      </c>
      <c r="M193" s="35">
        <f t="shared" ref="M193:M256" si="36">H193/AVERAGE(K73:K192)</f>
        <v>16.863195515097832</v>
      </c>
      <c r="N193" s="17"/>
      <c r="O193" s="18">
        <f t="shared" ref="O193:O256" si="37">J193/AVERAGE(L73:L192)</f>
        <v>21.885839695764233</v>
      </c>
      <c r="P193" s="18"/>
      <c r="Q193" s="37">
        <f t="shared" ref="Q193:Q256" si="38">1/M193-(G193/100-(((E193/E73)^(1/10))-1))</f>
        <v>-5.3582071231189562E-3</v>
      </c>
      <c r="R193" s="15">
        <f t="shared" si="34"/>
        <v>1.0018006150130552</v>
      </c>
      <c r="S193" s="15">
        <f t="shared" si="35"/>
        <v>3.7117516530029881</v>
      </c>
      <c r="T193" s="21">
        <f t="shared" si="25"/>
        <v>5.0527738072549289E-2</v>
      </c>
      <c r="U193" s="21">
        <f t="shared" si="26"/>
        <v>5.3858307806657679E-2</v>
      </c>
      <c r="V193" s="21">
        <f t="shared" si="27"/>
        <v>-3.3305697341083906E-3</v>
      </c>
      <c r="Y193" s="36"/>
      <c r="Z193" s="36"/>
    </row>
    <row r="194" spans="1:26" x14ac:dyDescent="0.25">
      <c r="A194" s="12">
        <v>1886.06</v>
      </c>
      <c r="B194" s="13">
        <v>5.25</v>
      </c>
      <c r="C194" s="14">
        <v>0.23</v>
      </c>
      <c r="D194" s="13">
        <v>0.3</v>
      </c>
      <c r="E194" s="13">
        <v>7.5165028100000004</v>
      </c>
      <c r="F194" s="14">
        <f t="shared" si="32"/>
        <v>1886.4583333333194</v>
      </c>
      <c r="G194" s="15">
        <f>G189*7/12+G201*5/12</f>
        <v>3.4325000000000001</v>
      </c>
      <c r="H194" s="14">
        <f t="shared" si="28"/>
        <v>222.96374622122963</v>
      </c>
      <c r="I194" s="14">
        <f t="shared" si="29"/>
        <v>9.7679355487395849</v>
      </c>
      <c r="J194" s="16">
        <f t="shared" si="33"/>
        <v>559.38711224282565</v>
      </c>
      <c r="K194" s="14">
        <f t="shared" si="30"/>
        <v>12.740785498355978</v>
      </c>
      <c r="L194" s="16">
        <f t="shared" si="31"/>
        <v>31.964977842447176</v>
      </c>
      <c r="M194" s="35">
        <f t="shared" si="36"/>
        <v>17.831494055376879</v>
      </c>
      <c r="N194" s="17"/>
      <c r="O194" s="18">
        <f t="shared" si="37"/>
        <v>23.128666989576441</v>
      </c>
      <c r="P194" s="18"/>
      <c r="Q194" s="37">
        <f t="shared" si="38"/>
        <v>-7.2154380820541458E-3</v>
      </c>
      <c r="R194" s="15">
        <f t="shared" si="34"/>
        <v>1.0018116487561965</v>
      </c>
      <c r="S194" s="15">
        <f t="shared" si="35"/>
        <v>3.7655056117860193</v>
      </c>
      <c r="T194" s="21">
        <f t="shared" ref="T194:T257" si="39">(($J314/$J194)^(1/10)-1)</f>
        <v>4.4162914298999434E-2</v>
      </c>
      <c r="U194" s="21">
        <f t="shared" ref="U194:U257" si="40">(($S314/$S194)^(1/10)-1)</f>
        <v>5.4384063894723944E-2</v>
      </c>
      <c r="V194" s="21">
        <f t="shared" ref="V194:V257" si="41">T194-U194</f>
        <v>-1.022114959572451E-2</v>
      </c>
      <c r="Y194" s="36"/>
      <c r="Z194" s="36"/>
    </row>
    <row r="195" spans="1:26" x14ac:dyDescent="0.25">
      <c r="A195" s="12">
        <v>1886.07</v>
      </c>
      <c r="B195" s="13">
        <v>5.33</v>
      </c>
      <c r="C195" s="14">
        <v>0.2283</v>
      </c>
      <c r="D195" s="13">
        <v>0.30499999999999999</v>
      </c>
      <c r="E195" s="13">
        <v>7.6116519010000001</v>
      </c>
      <c r="F195" s="14">
        <f t="shared" si="32"/>
        <v>1886.5416666666526</v>
      </c>
      <c r="G195" s="15">
        <f>G189*6/12+G201*6/12</f>
        <v>3.4449999999999998</v>
      </c>
      <c r="H195" s="14">
        <f t="shared" si="28"/>
        <v>223.53167054006607</v>
      </c>
      <c r="I195" s="14">
        <f t="shared" si="29"/>
        <v>9.5745366574666182</v>
      </c>
      <c r="J195" s="16">
        <f t="shared" si="33"/>
        <v>562.81373320082935</v>
      </c>
      <c r="K195" s="14">
        <f t="shared" si="30"/>
        <v>12.791211916457813</v>
      </c>
      <c r="L195" s="16">
        <f t="shared" si="31"/>
        <v>32.206039141886109</v>
      </c>
      <c r="M195" s="35">
        <f t="shared" si="36"/>
        <v>17.845845041532211</v>
      </c>
      <c r="N195" s="17"/>
      <c r="O195" s="18">
        <f t="shared" si="37"/>
        <v>23.13006740187333</v>
      </c>
      <c r="P195" s="18"/>
      <c r="Q195" s="37">
        <f t="shared" si="38"/>
        <v>-6.1632867403133146E-3</v>
      </c>
      <c r="R195" s="15">
        <f t="shared" si="34"/>
        <v>1.0018226819974081</v>
      </c>
      <c r="S195" s="15">
        <f t="shared" si="35"/>
        <v>3.7251715870576572</v>
      </c>
      <c r="T195" s="21">
        <f t="shared" si="39"/>
        <v>3.6949247601742119E-2</v>
      </c>
      <c r="U195" s="21">
        <f t="shared" si="40"/>
        <v>5.5975824039454336E-2</v>
      </c>
      <c r="V195" s="21">
        <f t="shared" si="41"/>
        <v>-1.9026576437712217E-2</v>
      </c>
      <c r="Y195" s="36"/>
      <c r="Z195" s="36"/>
    </row>
    <row r="196" spans="1:26" x14ac:dyDescent="0.25">
      <c r="A196" s="12">
        <v>1886.08</v>
      </c>
      <c r="B196" s="13">
        <v>5.37</v>
      </c>
      <c r="C196" s="14">
        <v>0.22670000000000001</v>
      </c>
      <c r="D196" s="13">
        <v>0.31</v>
      </c>
      <c r="E196" s="13">
        <v>7.7067928930000003</v>
      </c>
      <c r="F196" s="14">
        <f t="shared" si="32"/>
        <v>1886.6249999999859</v>
      </c>
      <c r="G196" s="15">
        <f>G189*5/12+G201*7/12</f>
        <v>3.4575</v>
      </c>
      <c r="H196" s="14">
        <f t="shared" si="28"/>
        <v>222.42898035536967</v>
      </c>
      <c r="I196" s="14">
        <f t="shared" si="29"/>
        <v>9.3900651483356246</v>
      </c>
      <c r="J196" s="16">
        <f t="shared" si="33"/>
        <v>562.0075638682406</v>
      </c>
      <c r="K196" s="14">
        <f t="shared" si="30"/>
        <v>12.840406687181488</v>
      </c>
      <c r="L196" s="16">
        <f t="shared" si="31"/>
        <v>32.44363962740308</v>
      </c>
      <c r="M196" s="35">
        <f t="shared" si="36"/>
        <v>17.723912799619271</v>
      </c>
      <c r="N196" s="17"/>
      <c r="O196" s="18">
        <f t="shared" si="37"/>
        <v>22.954973839219768</v>
      </c>
      <c r="P196" s="18"/>
      <c r="Q196" s="37">
        <f t="shared" si="38"/>
        <v>-5.6081304491679071E-3</v>
      </c>
      <c r="R196" s="15">
        <f t="shared" si="34"/>
        <v>1.0018337147371585</v>
      </c>
      <c r="S196" s="15">
        <f t="shared" si="35"/>
        <v>3.6858900200017954</v>
      </c>
      <c r="T196" s="21">
        <f t="shared" si="39"/>
        <v>3.14492943165261E-2</v>
      </c>
      <c r="U196" s="21">
        <f t="shared" si="40"/>
        <v>5.7550837080464268E-2</v>
      </c>
      <c r="V196" s="21">
        <f t="shared" si="41"/>
        <v>-2.6101542763938168E-2</v>
      </c>
      <c r="Y196" s="36"/>
      <c r="Z196" s="36"/>
    </row>
    <row r="197" spans="1:26" x14ac:dyDescent="0.25">
      <c r="A197" s="12">
        <v>1886.09</v>
      </c>
      <c r="B197" s="13">
        <v>5.51</v>
      </c>
      <c r="C197" s="14">
        <v>0.22500000000000001</v>
      </c>
      <c r="D197" s="13">
        <v>0.315</v>
      </c>
      <c r="E197" s="13">
        <v>7.7067928930000003</v>
      </c>
      <c r="F197" s="14">
        <f t="shared" si="32"/>
        <v>1886.7083333333192</v>
      </c>
      <c r="G197" s="15">
        <f>G189*4/12+G201*8/12</f>
        <v>3.4699999999999998</v>
      </c>
      <c r="H197" s="14">
        <f t="shared" si="28"/>
        <v>228.22787369796771</v>
      </c>
      <c r="I197" s="14">
        <f t="shared" si="29"/>
        <v>9.3196500148897901</v>
      </c>
      <c r="J197" s="16">
        <f t="shared" si="33"/>
        <v>578.62184706453161</v>
      </c>
      <c r="K197" s="14">
        <f t="shared" si="30"/>
        <v>13.047510020845706</v>
      </c>
      <c r="L197" s="16">
        <f t="shared" si="31"/>
        <v>33.079107409315334</v>
      </c>
      <c r="M197" s="35">
        <f t="shared" si="36"/>
        <v>18.147143925800027</v>
      </c>
      <c r="N197" s="17"/>
      <c r="O197" s="18">
        <f t="shared" si="37"/>
        <v>23.484613598095883</v>
      </c>
      <c r="P197" s="18"/>
      <c r="Q197" s="37">
        <f t="shared" si="38"/>
        <v>-7.9534562704792408E-3</v>
      </c>
      <c r="R197" s="15">
        <f t="shared" si="34"/>
        <v>1.0018447469759157</v>
      </c>
      <c r="S197" s="15">
        <f t="shared" si="35"/>
        <v>3.6926488908510184</v>
      </c>
      <c r="T197" s="21">
        <f t="shared" si="39"/>
        <v>3.4115279701616874E-2</v>
      </c>
      <c r="U197" s="21">
        <f t="shared" si="40"/>
        <v>5.781086342808428E-2</v>
      </c>
      <c r="V197" s="21">
        <f t="shared" si="41"/>
        <v>-2.3695583726467406E-2</v>
      </c>
      <c r="Y197" s="36"/>
      <c r="Z197" s="36"/>
    </row>
    <row r="198" spans="1:26" x14ac:dyDescent="0.25">
      <c r="A198" s="12">
        <v>1886.1</v>
      </c>
      <c r="B198" s="13">
        <v>5.65</v>
      </c>
      <c r="C198" s="14">
        <v>0.2233</v>
      </c>
      <c r="D198" s="13">
        <v>0.32</v>
      </c>
      <c r="E198" s="13">
        <v>7.7067928930000003</v>
      </c>
      <c r="F198" s="14">
        <f t="shared" si="32"/>
        <v>1886.7916666666524</v>
      </c>
      <c r="G198" s="15">
        <f>G189*3/12+G201*9/12</f>
        <v>3.4824999999999999</v>
      </c>
      <c r="H198" s="14">
        <f t="shared" si="28"/>
        <v>234.02676704056586</v>
      </c>
      <c r="I198" s="14">
        <f t="shared" si="29"/>
        <v>9.2492348814439556</v>
      </c>
      <c r="J198" s="16">
        <f t="shared" si="33"/>
        <v>595.27779022118511</v>
      </c>
      <c r="K198" s="14">
        <f t="shared" si="30"/>
        <v>13.254613354509923</v>
      </c>
      <c r="L198" s="16">
        <f t="shared" si="31"/>
        <v>33.714848295713132</v>
      </c>
      <c r="M198" s="35">
        <f t="shared" si="36"/>
        <v>18.562381342866569</v>
      </c>
      <c r="N198" s="17"/>
      <c r="O198" s="18">
        <f t="shared" si="37"/>
        <v>24.001461288727903</v>
      </c>
      <c r="P198" s="18"/>
      <c r="Q198" s="37">
        <f t="shared" si="38"/>
        <v>-1.1092002599045275E-2</v>
      </c>
      <c r="R198" s="15">
        <f t="shared" si="34"/>
        <v>1.0018557787141473</v>
      </c>
      <c r="S198" s="15">
        <f t="shared" si="35"/>
        <v>3.6994608937255347</v>
      </c>
      <c r="T198" s="21">
        <f t="shared" si="39"/>
        <v>3.0775345256867315E-2</v>
      </c>
      <c r="U198" s="21">
        <f t="shared" si="40"/>
        <v>5.4914522982869363E-2</v>
      </c>
      <c r="V198" s="21">
        <f t="shared" si="41"/>
        <v>-2.4139177726002048E-2</v>
      </c>
      <c r="Y198" s="36"/>
      <c r="Z198" s="36"/>
    </row>
    <row r="199" spans="1:26" x14ac:dyDescent="0.25">
      <c r="A199" s="12">
        <v>1886.11</v>
      </c>
      <c r="B199" s="13">
        <v>5.79</v>
      </c>
      <c r="C199" s="14">
        <v>0.22170000000000001</v>
      </c>
      <c r="D199" s="13">
        <v>0.32500000000000001</v>
      </c>
      <c r="E199" s="13">
        <v>7.7067928930000003</v>
      </c>
      <c r="F199" s="14">
        <f t="shared" si="32"/>
        <v>1886.8749999999857</v>
      </c>
      <c r="G199" s="15">
        <f>G189*2/12+G201*10/12</f>
        <v>3.4950000000000001</v>
      </c>
      <c r="H199" s="14">
        <f t="shared" si="28"/>
        <v>239.82566038316395</v>
      </c>
      <c r="I199" s="14">
        <f t="shared" si="29"/>
        <v>9.1829618146714065</v>
      </c>
      <c r="J199" s="16">
        <f t="shared" si="33"/>
        <v>611.97454204513235</v>
      </c>
      <c r="K199" s="14">
        <f t="shared" si="30"/>
        <v>13.461716688174141</v>
      </c>
      <c r="L199" s="16">
        <f t="shared" si="31"/>
        <v>34.35090261911364</v>
      </c>
      <c r="M199" s="35">
        <f t="shared" si="36"/>
        <v>18.968312634942837</v>
      </c>
      <c r="N199" s="17"/>
      <c r="O199" s="18">
        <f t="shared" si="37"/>
        <v>24.504279362629454</v>
      </c>
      <c r="P199" s="18"/>
      <c r="Q199" s="37">
        <f t="shared" si="38"/>
        <v>-1.3247391881082073E-2</v>
      </c>
      <c r="R199" s="15">
        <f t="shared" si="34"/>
        <v>1.0018668099523205</v>
      </c>
      <c r="S199" s="15">
        <f t="shared" si="35"/>
        <v>3.7063262745059311</v>
      </c>
      <c r="T199" s="21">
        <f t="shared" si="39"/>
        <v>3.210031519203338E-2</v>
      </c>
      <c r="U199" s="21">
        <f t="shared" si="40"/>
        <v>5.2114662125251066E-2</v>
      </c>
      <c r="V199" s="21">
        <f t="shared" si="41"/>
        <v>-2.0014346933217686E-2</v>
      </c>
      <c r="Y199" s="36"/>
      <c r="Z199" s="36"/>
    </row>
    <row r="200" spans="1:26" x14ac:dyDescent="0.25">
      <c r="A200" s="12">
        <v>1886.12</v>
      </c>
      <c r="B200" s="13">
        <v>5.64</v>
      </c>
      <c r="C200" s="14">
        <v>0.22</v>
      </c>
      <c r="D200" s="13">
        <v>0.33</v>
      </c>
      <c r="E200" s="13">
        <v>7.8019419829999999</v>
      </c>
      <c r="F200" s="14">
        <f t="shared" si="32"/>
        <v>1886.9583333333189</v>
      </c>
      <c r="G200" s="15">
        <f>G189*1/12+G201*11/12</f>
        <v>3.5074999999999998</v>
      </c>
      <c r="H200" s="14">
        <f t="shared" si="28"/>
        <v>230.76352322575318</v>
      </c>
      <c r="I200" s="14">
        <f t="shared" si="29"/>
        <v>9.001414026536473</v>
      </c>
      <c r="J200" s="16">
        <f t="shared" si="33"/>
        <v>590.76436707952473</v>
      </c>
      <c r="K200" s="14">
        <f t="shared" si="30"/>
        <v>13.50212103980471</v>
      </c>
      <c r="L200" s="16">
        <f t="shared" si="31"/>
        <v>34.566000201461556</v>
      </c>
      <c r="M200" s="35">
        <f t="shared" si="36"/>
        <v>18.194057556886438</v>
      </c>
      <c r="N200" s="17"/>
      <c r="O200" s="18">
        <f t="shared" si="37"/>
        <v>23.485324841739686</v>
      </c>
      <c r="P200" s="18"/>
      <c r="Q200" s="37">
        <f t="shared" si="38"/>
        <v>-1.1670475276021254E-2</v>
      </c>
      <c r="R200" s="15">
        <f t="shared" si="34"/>
        <v>1.0018778406909017</v>
      </c>
      <c r="S200" s="15">
        <f t="shared" si="35"/>
        <v>3.6679601573689107</v>
      </c>
      <c r="T200" s="21">
        <f t="shared" si="39"/>
        <v>3.2266295589027161E-2</v>
      </c>
      <c r="U200" s="21">
        <f t="shared" si="40"/>
        <v>5.3657956475100743E-2</v>
      </c>
      <c r="V200" s="21">
        <f t="shared" si="41"/>
        <v>-2.1391660886073582E-2</v>
      </c>
      <c r="Y200" s="36"/>
      <c r="Z200" s="36"/>
    </row>
    <row r="201" spans="1:26" x14ac:dyDescent="0.25">
      <c r="A201" s="12">
        <v>1887.01</v>
      </c>
      <c r="B201" s="13">
        <v>5.58</v>
      </c>
      <c r="C201" s="14">
        <v>0.2225</v>
      </c>
      <c r="D201" s="13">
        <v>0.33250000000000002</v>
      </c>
      <c r="E201" s="13">
        <v>7.9922320659999997</v>
      </c>
      <c r="F201" s="14">
        <f t="shared" si="32"/>
        <v>1887.0416666666522</v>
      </c>
      <c r="G201" s="15">
        <v>3.52</v>
      </c>
      <c r="H201" s="14">
        <f t="shared" si="28"/>
        <v>222.87270630912627</v>
      </c>
      <c r="I201" s="14">
        <f t="shared" si="29"/>
        <v>8.8869493107133692</v>
      </c>
      <c r="J201" s="16">
        <f t="shared" si="33"/>
        <v>572.45945626125456</v>
      </c>
      <c r="K201" s="14">
        <f t="shared" si="30"/>
        <v>13.280497284549192</v>
      </c>
      <c r="L201" s="16">
        <f t="shared" si="31"/>
        <v>34.111607384743216</v>
      </c>
      <c r="M201" s="35">
        <f t="shared" si="36"/>
        <v>17.512222096304949</v>
      </c>
      <c r="N201" s="17"/>
      <c r="O201" s="18">
        <f t="shared" si="37"/>
        <v>22.5907543815106</v>
      </c>
      <c r="P201" s="18"/>
      <c r="Q201" s="37">
        <f t="shared" si="38"/>
        <v>-9.0202886756547418E-3</v>
      </c>
      <c r="R201" s="15">
        <f t="shared" si="34"/>
        <v>1.0018888709303571</v>
      </c>
      <c r="S201" s="15">
        <f t="shared" si="35"/>
        <v>3.5873521530383266</v>
      </c>
      <c r="T201" s="21">
        <f t="shared" si="39"/>
        <v>3.889511615068808E-2</v>
      </c>
      <c r="U201" s="21">
        <f t="shared" si="40"/>
        <v>5.9516530340948393E-2</v>
      </c>
      <c r="V201" s="21">
        <f t="shared" si="41"/>
        <v>-2.0621414190260312E-2</v>
      </c>
      <c r="Y201" s="36"/>
      <c r="Z201" s="36"/>
    </row>
    <row r="202" spans="1:26" x14ac:dyDescent="0.25">
      <c r="A202" s="12">
        <v>1887.02</v>
      </c>
      <c r="B202" s="13">
        <v>5.54</v>
      </c>
      <c r="C202" s="14">
        <v>0.22500000000000001</v>
      </c>
      <c r="D202" s="13">
        <v>0.33500000000000002</v>
      </c>
      <c r="E202" s="13">
        <v>8.0873811569999994</v>
      </c>
      <c r="F202" s="14">
        <f t="shared" si="32"/>
        <v>1887.1249999999854</v>
      </c>
      <c r="G202" s="15">
        <f>G201*11/12+G213*1/12</f>
        <v>3.5324999999999998</v>
      </c>
      <c r="H202" s="14">
        <f t="shared" ref="H202:H265" si="42">B202*$E$1859/E202</f>
        <v>218.6717227330503</v>
      </c>
      <c r="I202" s="14">
        <f t="shared" ref="I202:I265" si="43">C202*$E$1859/E202</f>
        <v>8.8810717716491556</v>
      </c>
      <c r="J202" s="16">
        <f t="shared" si="33"/>
        <v>563.56997993155255</v>
      </c>
      <c r="K202" s="14">
        <f t="shared" ref="K202:K265" si="44">D202*$E$1859/E202</f>
        <v>13.222929082233186</v>
      </c>
      <c r="L202" s="16">
        <f t="shared" ref="L202:L265" si="45">K202*(J202/H202)</f>
        <v>34.078690122214816</v>
      </c>
      <c r="M202" s="35">
        <f t="shared" si="36"/>
        <v>17.125366596972313</v>
      </c>
      <c r="N202" s="17"/>
      <c r="O202" s="18">
        <f t="shared" si="37"/>
        <v>22.080922961887374</v>
      </c>
      <c r="P202" s="18"/>
      <c r="Q202" s="37">
        <f t="shared" si="38"/>
        <v>-4.1399718116107917E-3</v>
      </c>
      <c r="R202" s="15">
        <f t="shared" si="34"/>
        <v>1.0018999006711522</v>
      </c>
      <c r="S202" s="15">
        <f t="shared" si="35"/>
        <v>3.5518428126023083</v>
      </c>
      <c r="T202" s="21">
        <f t="shared" si="39"/>
        <v>3.9904228913522743E-2</v>
      </c>
      <c r="U202" s="21">
        <f t="shared" si="40"/>
        <v>6.0908215040206715E-2</v>
      </c>
      <c r="V202" s="21">
        <f t="shared" si="41"/>
        <v>-2.1003986126683971E-2</v>
      </c>
      <c r="Y202" s="36"/>
      <c r="Z202" s="36"/>
    </row>
    <row r="203" spans="1:26" x14ac:dyDescent="0.25">
      <c r="A203" s="12">
        <v>1887.03</v>
      </c>
      <c r="B203" s="13">
        <v>5.67</v>
      </c>
      <c r="C203" s="14">
        <v>0.22750000000000001</v>
      </c>
      <c r="D203" s="13">
        <v>0.33750000000000002</v>
      </c>
      <c r="E203" s="13">
        <v>8.0873811569999994</v>
      </c>
      <c r="F203" s="14">
        <f t="shared" ref="F203:F266" si="46">F202+1/12</f>
        <v>1887.2083333333187</v>
      </c>
      <c r="G203" s="15">
        <f>G201*10/12+G213*2/12</f>
        <v>3.5450000000000004</v>
      </c>
      <c r="H203" s="14">
        <f t="shared" si="42"/>
        <v>223.80300864555869</v>
      </c>
      <c r="I203" s="14">
        <f t="shared" si="43"/>
        <v>8.979750346889702</v>
      </c>
      <c r="J203" s="16">
        <f t="shared" ref="J203:J266" si="47">J202*((H203+(I203/12))/H202)</f>
        <v>578.72312883539803</v>
      </c>
      <c r="K203" s="14">
        <f t="shared" si="44"/>
        <v>13.321607657473733</v>
      </c>
      <c r="L203" s="16">
        <f t="shared" si="45"/>
        <v>34.447805287821311</v>
      </c>
      <c r="M203" s="35">
        <f t="shared" si="36"/>
        <v>17.473213711513758</v>
      </c>
      <c r="N203" s="17"/>
      <c r="O203" s="18">
        <f t="shared" si="37"/>
        <v>22.517438233129671</v>
      </c>
      <c r="P203" s="18"/>
      <c r="Q203" s="37">
        <f t="shared" si="38"/>
        <v>-9.7436043927962013E-4</v>
      </c>
      <c r="R203" s="15">
        <f t="shared" ref="R203:R266" si="48">((G203/G204+G203/1200+((1+G204/1200)^(-119))*(1-G203/G204)))</f>
        <v>1.0019109299137525</v>
      </c>
      <c r="S203" s="15">
        <f t="shared" ref="S203:S266" si="49">S202*R202*E202/E203</f>
        <v>3.5585909611457986</v>
      </c>
      <c r="T203" s="21">
        <f t="shared" si="39"/>
        <v>3.7767384509683977E-2</v>
      </c>
      <c r="U203" s="21">
        <f t="shared" si="40"/>
        <v>6.1043721247201255E-2</v>
      </c>
      <c r="V203" s="21">
        <f t="shared" si="41"/>
        <v>-2.3276336737517278E-2</v>
      </c>
      <c r="Y203" s="36"/>
      <c r="Z203" s="36"/>
    </row>
    <row r="204" spans="1:26" x14ac:dyDescent="0.25">
      <c r="A204" s="12">
        <v>1887.04</v>
      </c>
      <c r="B204" s="13">
        <v>5.8</v>
      </c>
      <c r="C204" s="14">
        <v>0.23</v>
      </c>
      <c r="D204" s="13">
        <v>0.34</v>
      </c>
      <c r="E204" s="13">
        <v>8.0873811569999994</v>
      </c>
      <c r="F204" s="14">
        <f t="shared" si="46"/>
        <v>1887.291666666652</v>
      </c>
      <c r="G204" s="15">
        <f>G201*9/12+G213*3/12</f>
        <v>3.5575000000000001</v>
      </c>
      <c r="H204" s="14">
        <f t="shared" si="42"/>
        <v>228.93429455806711</v>
      </c>
      <c r="I204" s="14">
        <f t="shared" si="43"/>
        <v>9.0784289221302483</v>
      </c>
      <c r="J204" s="16">
        <f t="shared" si="47"/>
        <v>593.94820820952157</v>
      </c>
      <c r="K204" s="14">
        <f t="shared" si="44"/>
        <v>13.420286232714279</v>
      </c>
      <c r="L204" s="16">
        <f t="shared" si="45"/>
        <v>34.817653584696089</v>
      </c>
      <c r="M204" s="35">
        <f t="shared" si="36"/>
        <v>17.822983639100713</v>
      </c>
      <c r="N204" s="17"/>
      <c r="O204" s="18">
        <f t="shared" si="37"/>
        <v>22.953677448901978</v>
      </c>
      <c r="P204" s="18"/>
      <c r="Q204" s="37">
        <f t="shared" si="38"/>
        <v>-4.9207840008725148E-3</v>
      </c>
      <c r="R204" s="15">
        <f t="shared" si="48"/>
        <v>1.0019219586586225</v>
      </c>
      <c r="S204" s="15">
        <f t="shared" si="49"/>
        <v>3.5653911790642616</v>
      </c>
      <c r="T204" s="21">
        <f t="shared" si="39"/>
        <v>3.3729802457283631E-2</v>
      </c>
      <c r="U204" s="21">
        <f t="shared" si="40"/>
        <v>6.2751083190132118E-2</v>
      </c>
      <c r="V204" s="21">
        <f t="shared" si="41"/>
        <v>-2.9021280732848487E-2</v>
      </c>
      <c r="Y204" s="36"/>
      <c r="Z204" s="36"/>
    </row>
    <row r="205" spans="1:26" x14ac:dyDescent="0.25">
      <c r="A205" s="12">
        <v>1887.05</v>
      </c>
      <c r="B205" s="13">
        <v>5.9</v>
      </c>
      <c r="C205" s="14">
        <v>0.23250000000000001</v>
      </c>
      <c r="D205" s="13">
        <v>0.34250000000000003</v>
      </c>
      <c r="E205" s="13">
        <v>8.0873811569999994</v>
      </c>
      <c r="F205" s="14">
        <f t="shared" si="46"/>
        <v>1887.3749999999852</v>
      </c>
      <c r="G205" s="15">
        <f>G201*8/12+G213*4/12</f>
        <v>3.5700000000000003</v>
      </c>
      <c r="H205" s="14">
        <f t="shared" si="42"/>
        <v>232.88143756768898</v>
      </c>
      <c r="I205" s="14">
        <f t="shared" si="43"/>
        <v>9.1771074973707947</v>
      </c>
      <c r="J205" s="16">
        <f t="shared" si="47"/>
        <v>606.17278878797197</v>
      </c>
      <c r="K205" s="14">
        <f t="shared" si="44"/>
        <v>13.518964807954825</v>
      </c>
      <c r="L205" s="16">
        <f t="shared" si="45"/>
        <v>35.188844094894982</v>
      </c>
      <c r="M205" s="35">
        <f t="shared" si="36"/>
        <v>18.075445427458249</v>
      </c>
      <c r="N205" s="17"/>
      <c r="O205" s="18">
        <f t="shared" si="37"/>
        <v>23.264710044683614</v>
      </c>
      <c r="P205" s="18"/>
      <c r="Q205" s="37">
        <f t="shared" si="38"/>
        <v>-7.5842111504657583E-3</v>
      </c>
      <c r="R205" s="15">
        <f t="shared" si="48"/>
        <v>1.0019329869062263</v>
      </c>
      <c r="S205" s="15">
        <f t="shared" si="49"/>
        <v>3.5722437135122407</v>
      </c>
      <c r="T205" s="21">
        <f t="shared" si="39"/>
        <v>3.4065606033785834E-2</v>
      </c>
      <c r="U205" s="21">
        <f t="shared" si="40"/>
        <v>6.4483239640638068E-2</v>
      </c>
      <c r="V205" s="21">
        <f t="shared" si="41"/>
        <v>-3.0417633606852235E-2</v>
      </c>
      <c r="Y205" s="36"/>
      <c r="Z205" s="36"/>
    </row>
    <row r="206" spans="1:26" x14ac:dyDescent="0.25">
      <c r="A206" s="12">
        <v>1887.06</v>
      </c>
      <c r="B206" s="13">
        <v>5.73</v>
      </c>
      <c r="C206" s="14">
        <v>0.23499999999999999</v>
      </c>
      <c r="D206" s="13">
        <v>0.34499999999999997</v>
      </c>
      <c r="E206" s="13">
        <v>7.9922320659999997</v>
      </c>
      <c r="F206" s="14">
        <f t="shared" si="46"/>
        <v>1887.4583333333185</v>
      </c>
      <c r="G206" s="15">
        <f>G201*7/12+G213*5/12</f>
        <v>3.5825</v>
      </c>
      <c r="H206" s="14">
        <f t="shared" si="42"/>
        <v>228.8639080916297</v>
      </c>
      <c r="I206" s="14">
        <f t="shared" si="43"/>
        <v>9.386216125921985</v>
      </c>
      <c r="J206" s="16">
        <f t="shared" si="47"/>
        <v>597.75143069295723</v>
      </c>
      <c r="K206" s="14">
        <f t="shared" si="44"/>
        <v>13.779764099757806</v>
      </c>
      <c r="L206" s="16">
        <f t="shared" si="45"/>
        <v>35.990269387272285</v>
      </c>
      <c r="M206" s="35">
        <f t="shared" si="36"/>
        <v>17.70769566327299</v>
      </c>
      <c r="N206" s="17"/>
      <c r="O206" s="18">
        <f t="shared" si="37"/>
        <v>22.781332053852886</v>
      </c>
      <c r="P206" s="18"/>
      <c r="Q206" s="37">
        <f t="shared" si="38"/>
        <v>-2.3459262036217912E-3</v>
      </c>
      <c r="R206" s="15">
        <f t="shared" si="48"/>
        <v>1.0019440146570282</v>
      </c>
      <c r="S206" s="15">
        <f t="shared" si="49"/>
        <v>3.6217592827738923</v>
      </c>
      <c r="T206" s="21">
        <f t="shared" si="39"/>
        <v>4.0602202850867908E-2</v>
      </c>
      <c r="U206" s="21">
        <f t="shared" si="40"/>
        <v>6.335538917605632E-2</v>
      </c>
      <c r="V206" s="21">
        <f t="shared" si="41"/>
        <v>-2.2753186325188413E-2</v>
      </c>
      <c r="Y206" s="36"/>
      <c r="Z206" s="36"/>
    </row>
    <row r="207" spans="1:26" x14ac:dyDescent="0.25">
      <c r="A207" s="12">
        <v>1887.07</v>
      </c>
      <c r="B207" s="13">
        <v>5.59</v>
      </c>
      <c r="C207" s="14">
        <v>0.23749999999999999</v>
      </c>
      <c r="D207" s="13">
        <v>0.34749999999999998</v>
      </c>
      <c r="E207" s="13">
        <v>7.8970910740000004</v>
      </c>
      <c r="F207" s="14">
        <f t="shared" si="46"/>
        <v>1887.5416666666517</v>
      </c>
      <c r="G207" s="15">
        <f>G201*6/12+G213*6/12</f>
        <v>3.5949999999999998</v>
      </c>
      <c r="H207" s="14">
        <f t="shared" si="42"/>
        <v>225.96201288282106</v>
      </c>
      <c r="I207" s="14">
        <f t="shared" si="43"/>
        <v>9.6003538568282654</v>
      </c>
      <c r="J207" s="16">
        <f t="shared" si="47"/>
        <v>592.26173486379412</v>
      </c>
      <c r="K207" s="14">
        <f t="shared" si="44"/>
        <v>14.046833537885567</v>
      </c>
      <c r="L207" s="16">
        <f t="shared" si="45"/>
        <v>36.81770176478863</v>
      </c>
      <c r="M207" s="35">
        <f t="shared" si="36"/>
        <v>17.431460535613077</v>
      </c>
      <c r="N207" s="17"/>
      <c r="O207" s="18">
        <f t="shared" si="37"/>
        <v>22.416555953423313</v>
      </c>
      <c r="P207" s="18"/>
      <c r="Q207" s="37">
        <f t="shared" si="38"/>
        <v>-3.66137849707001E-3</v>
      </c>
      <c r="R207" s="15">
        <f t="shared" si="48"/>
        <v>1.0019550419114911</v>
      </c>
      <c r="S207" s="15">
        <f t="shared" si="49"/>
        <v>3.6725183661029361</v>
      </c>
      <c r="T207" s="21">
        <f t="shared" si="39"/>
        <v>4.645836123488789E-2</v>
      </c>
      <c r="U207" s="21">
        <f t="shared" si="40"/>
        <v>6.2212256832081314E-2</v>
      </c>
      <c r="V207" s="21">
        <f t="shared" si="41"/>
        <v>-1.5753895597193424E-2</v>
      </c>
      <c r="Y207" s="36"/>
      <c r="Z207" s="36"/>
    </row>
    <row r="208" spans="1:26" x14ac:dyDescent="0.25">
      <c r="A208" s="12">
        <v>1887.08</v>
      </c>
      <c r="B208" s="13">
        <v>5.45</v>
      </c>
      <c r="C208" s="14">
        <v>0.24</v>
      </c>
      <c r="D208" s="13">
        <v>0.35</v>
      </c>
      <c r="E208" s="13">
        <v>7.9922320659999997</v>
      </c>
      <c r="F208" s="14">
        <f t="shared" si="46"/>
        <v>1887.624999999985</v>
      </c>
      <c r="G208" s="15">
        <f>G201*5/12+G213*7/12</f>
        <v>3.6074999999999999</v>
      </c>
      <c r="H208" s="14">
        <f t="shared" si="42"/>
        <v>217.6803314309567</v>
      </c>
      <c r="I208" s="14">
        <f t="shared" si="43"/>
        <v>9.5859228520054316</v>
      </c>
      <c r="J208" s="16">
        <f t="shared" si="47"/>
        <v>572.64866645679547</v>
      </c>
      <c r="K208" s="14">
        <f t="shared" si="44"/>
        <v>13.979470825841252</v>
      </c>
      <c r="L208" s="16">
        <f t="shared" si="45"/>
        <v>36.775602433005204</v>
      </c>
      <c r="M208" s="35">
        <f t="shared" si="36"/>
        <v>16.739849614820713</v>
      </c>
      <c r="N208" s="17"/>
      <c r="O208" s="18">
        <f t="shared" si="37"/>
        <v>21.520614675737029</v>
      </c>
      <c r="P208" s="18"/>
      <c r="Q208" s="37">
        <f t="shared" si="38"/>
        <v>3.4779576235530255E-3</v>
      </c>
      <c r="R208" s="15">
        <f t="shared" si="48"/>
        <v>1.0019660686700782</v>
      </c>
      <c r="S208" s="15">
        <f t="shared" si="49"/>
        <v>3.635894492062445</v>
      </c>
      <c r="T208" s="21">
        <f t="shared" si="39"/>
        <v>5.2268982363676386E-2</v>
      </c>
      <c r="U208" s="21">
        <f t="shared" si="40"/>
        <v>5.88957684251179E-2</v>
      </c>
      <c r="V208" s="21">
        <f t="shared" si="41"/>
        <v>-6.6267860614415142E-3</v>
      </c>
      <c r="Y208" s="36"/>
      <c r="Z208" s="36"/>
    </row>
    <row r="209" spans="1:26" x14ac:dyDescent="0.25">
      <c r="A209" s="12">
        <v>1887.09</v>
      </c>
      <c r="B209" s="13">
        <v>5.38</v>
      </c>
      <c r="C209" s="14">
        <v>0.24249999999999999</v>
      </c>
      <c r="D209" s="13">
        <v>0.35249999999999998</v>
      </c>
      <c r="E209" s="13">
        <v>7.8970910740000004</v>
      </c>
      <c r="F209" s="14">
        <f t="shared" si="46"/>
        <v>1887.7083333333183</v>
      </c>
      <c r="G209" s="15">
        <f>G201*4/12+G213*8/12</f>
        <v>3.62</v>
      </c>
      <c r="H209" s="14">
        <f t="shared" si="42"/>
        <v>217.47327894625712</v>
      </c>
      <c r="I209" s="14">
        <f t="shared" si="43"/>
        <v>9.8024665696035971</v>
      </c>
      <c r="J209" s="16">
        <f t="shared" si="47"/>
        <v>574.25291086667778</v>
      </c>
      <c r="K209" s="14">
        <f t="shared" si="44"/>
        <v>14.248946250660898</v>
      </c>
      <c r="L209" s="16">
        <f t="shared" si="45"/>
        <v>37.625306892286972</v>
      </c>
      <c r="M209" s="35">
        <f t="shared" si="36"/>
        <v>16.676629667380148</v>
      </c>
      <c r="N209" s="17"/>
      <c r="O209" s="18">
        <f t="shared" si="37"/>
        <v>21.434140136239698</v>
      </c>
      <c r="P209" s="18"/>
      <c r="Q209" s="37">
        <f t="shared" si="38"/>
        <v>3.3621784870726812E-3</v>
      </c>
      <c r="R209" s="15">
        <f t="shared" si="48"/>
        <v>1.0019770949332516</v>
      </c>
      <c r="S209" s="15">
        <f t="shared" si="49"/>
        <v>3.6869328329594402</v>
      </c>
      <c r="T209" s="21">
        <f t="shared" si="39"/>
        <v>5.4261979497677526E-2</v>
      </c>
      <c r="U209" s="21">
        <f t="shared" si="40"/>
        <v>5.4736357356398146E-2</v>
      </c>
      <c r="V209" s="21">
        <f t="shared" si="41"/>
        <v>-4.7437785872062044E-4</v>
      </c>
      <c r="Y209" s="36"/>
      <c r="Z209" s="36"/>
    </row>
    <row r="210" spans="1:26" x14ac:dyDescent="0.25">
      <c r="A210" s="12">
        <v>1887.1</v>
      </c>
      <c r="B210" s="13">
        <v>5.2</v>
      </c>
      <c r="C210" s="14">
        <v>0.245</v>
      </c>
      <c r="D210" s="13">
        <v>0.35499999999999998</v>
      </c>
      <c r="E210" s="13">
        <v>7.9922320659999997</v>
      </c>
      <c r="F210" s="14">
        <f t="shared" si="46"/>
        <v>1887.7916666666515</v>
      </c>
      <c r="G210" s="15">
        <f>G201*3/12+G213*9/12</f>
        <v>3.6324999999999998</v>
      </c>
      <c r="H210" s="14">
        <f t="shared" si="42"/>
        <v>207.69499512678433</v>
      </c>
      <c r="I210" s="14">
        <f t="shared" si="43"/>
        <v>9.7856295780888782</v>
      </c>
      <c r="J210" s="16">
        <f t="shared" si="47"/>
        <v>550.58599211205387</v>
      </c>
      <c r="K210" s="14">
        <f t="shared" si="44"/>
        <v>14.179177551924699</v>
      </c>
      <c r="L210" s="16">
        <f t="shared" si="45"/>
        <v>37.588082153803676</v>
      </c>
      <c r="M210" s="35">
        <f t="shared" si="36"/>
        <v>15.880666812517317</v>
      </c>
      <c r="N210" s="17"/>
      <c r="O210" s="18">
        <f t="shared" si="37"/>
        <v>20.408601387649544</v>
      </c>
      <c r="P210" s="18"/>
      <c r="Q210" s="37">
        <f t="shared" si="38"/>
        <v>7.4165025414431179E-3</v>
      </c>
      <c r="R210" s="15">
        <f t="shared" si="48"/>
        <v>1.0019881207014731</v>
      </c>
      <c r="S210" s="15">
        <f t="shared" si="49"/>
        <v>3.6502455519905932</v>
      </c>
      <c r="T210" s="21">
        <f t="shared" si="39"/>
        <v>5.7083066914884295E-2</v>
      </c>
      <c r="U210" s="21">
        <f t="shared" si="40"/>
        <v>5.7623650152356376E-2</v>
      </c>
      <c r="V210" s="21">
        <f t="shared" si="41"/>
        <v>-5.4058323747208092E-4</v>
      </c>
      <c r="Y210" s="36"/>
      <c r="Z210" s="36"/>
    </row>
    <row r="211" spans="1:26" x14ac:dyDescent="0.25">
      <c r="A211" s="12">
        <v>1887.11</v>
      </c>
      <c r="B211" s="13">
        <v>5.3</v>
      </c>
      <c r="C211" s="14">
        <v>0.2475</v>
      </c>
      <c r="D211" s="13">
        <v>0.35749999999999998</v>
      </c>
      <c r="E211" s="13">
        <v>8.0873811569999994</v>
      </c>
      <c r="F211" s="14">
        <f t="shared" si="46"/>
        <v>1887.8749999999848</v>
      </c>
      <c r="G211" s="15">
        <f>G201*2/12+G213*10/12</f>
        <v>3.6450000000000005</v>
      </c>
      <c r="H211" s="14">
        <f t="shared" si="42"/>
        <v>209.19857950995788</v>
      </c>
      <c r="I211" s="14">
        <f t="shared" si="43"/>
        <v>9.769178948814071</v>
      </c>
      <c r="J211" s="16">
        <f t="shared" si="47"/>
        <v>556.73001878375692</v>
      </c>
      <c r="K211" s="14">
        <f t="shared" si="44"/>
        <v>14.111036259398102</v>
      </c>
      <c r="L211" s="16">
        <f t="shared" si="45"/>
        <v>37.553015417960957</v>
      </c>
      <c r="M211" s="35">
        <f t="shared" si="36"/>
        <v>15.950712201066782</v>
      </c>
      <c r="N211" s="17"/>
      <c r="O211" s="18">
        <f t="shared" si="37"/>
        <v>20.495857279505174</v>
      </c>
      <c r="P211" s="18"/>
      <c r="Q211" s="37">
        <f t="shared" si="38"/>
        <v>1.0122384862189297E-2</v>
      </c>
      <c r="R211" s="15">
        <f t="shared" si="48"/>
        <v>1.0019991459752047</v>
      </c>
      <c r="S211" s="15">
        <f t="shared" si="49"/>
        <v>3.6144716860752424</v>
      </c>
      <c r="T211" s="21">
        <f t="shared" si="39"/>
        <v>5.2464919453968584E-2</v>
      </c>
      <c r="U211" s="21">
        <f t="shared" si="40"/>
        <v>5.8999124724486984E-2</v>
      </c>
      <c r="V211" s="21">
        <f t="shared" si="41"/>
        <v>-6.5342052705184006E-3</v>
      </c>
      <c r="Y211" s="36"/>
      <c r="Z211" s="36"/>
    </row>
    <row r="212" spans="1:26" x14ac:dyDescent="0.25">
      <c r="A212" s="12">
        <v>1887.12</v>
      </c>
      <c r="B212" s="13">
        <v>5.27</v>
      </c>
      <c r="C212" s="14">
        <v>0.25</v>
      </c>
      <c r="D212" s="13">
        <v>0.36</v>
      </c>
      <c r="E212" s="13">
        <v>8.2776793390000005</v>
      </c>
      <c r="F212" s="14">
        <f t="shared" si="46"/>
        <v>1887.958333333318</v>
      </c>
      <c r="G212" s="15">
        <f>G201*1/12+G213*11/12</f>
        <v>3.6574999999999998</v>
      </c>
      <c r="H212" s="14">
        <f t="shared" si="42"/>
        <v>203.23232709365033</v>
      </c>
      <c r="I212" s="14">
        <f t="shared" si="43"/>
        <v>9.6410022340441337</v>
      </c>
      <c r="J212" s="16">
        <f t="shared" si="47"/>
        <v>542.99041525986399</v>
      </c>
      <c r="K212" s="14">
        <f t="shared" si="44"/>
        <v>13.883043217023552</v>
      </c>
      <c r="L212" s="16">
        <f t="shared" si="45"/>
        <v>37.092324382077997</v>
      </c>
      <c r="M212" s="35">
        <f t="shared" si="36"/>
        <v>15.45551345446995</v>
      </c>
      <c r="N212" s="17"/>
      <c r="O212" s="18">
        <f t="shared" si="37"/>
        <v>19.857946875058186</v>
      </c>
      <c r="P212" s="18"/>
      <c r="Q212" s="37">
        <f t="shared" si="38"/>
        <v>1.429702825508912E-2</v>
      </c>
      <c r="R212" s="15">
        <f t="shared" si="48"/>
        <v>1.0020101707549067</v>
      </c>
      <c r="S212" s="15">
        <f t="shared" si="49"/>
        <v>3.5384371951168614</v>
      </c>
      <c r="T212" s="21">
        <f t="shared" si="39"/>
        <v>5.7678975826847223E-2</v>
      </c>
      <c r="U212" s="21">
        <f t="shared" si="40"/>
        <v>6.1586799125739944E-2</v>
      </c>
      <c r="V212" s="21">
        <f t="shared" si="41"/>
        <v>-3.9078232988927208E-3</v>
      </c>
      <c r="Y212" s="36"/>
      <c r="Z212" s="36"/>
    </row>
    <row r="213" spans="1:26" x14ac:dyDescent="0.25">
      <c r="A213" s="12">
        <v>1888.01</v>
      </c>
      <c r="B213" s="13">
        <v>5.31</v>
      </c>
      <c r="C213" s="14">
        <v>0.24829999999999999</v>
      </c>
      <c r="D213" s="13">
        <v>0.35170000000000001</v>
      </c>
      <c r="E213" s="13">
        <v>8.3728446279999993</v>
      </c>
      <c r="F213" s="14">
        <f t="shared" si="46"/>
        <v>1888.0416666666513</v>
      </c>
      <c r="G213" s="15">
        <v>3.67</v>
      </c>
      <c r="H213" s="14">
        <f t="shared" si="42"/>
        <v>202.44742740495522</v>
      </c>
      <c r="I213" s="14">
        <f t="shared" si="43"/>
        <v>9.4666094585028979</v>
      </c>
      <c r="J213" s="16">
        <f t="shared" si="47"/>
        <v>543.0010607554749</v>
      </c>
      <c r="K213" s="14">
        <f t="shared" si="44"/>
        <v>13.408806067480747</v>
      </c>
      <c r="L213" s="16">
        <f t="shared" si="45"/>
        <v>35.964872517457728</v>
      </c>
      <c r="M213" s="35">
        <f t="shared" si="36"/>
        <v>15.358662514259906</v>
      </c>
      <c r="N213" s="17"/>
      <c r="O213" s="18">
        <f t="shared" si="37"/>
        <v>19.731734100274622</v>
      </c>
      <c r="P213" s="18"/>
      <c r="Q213" s="37">
        <f t="shared" si="38"/>
        <v>1.8720415575164698E-2</v>
      </c>
      <c r="R213" s="15">
        <f t="shared" si="48"/>
        <v>1.0045816690372138</v>
      </c>
      <c r="S213" s="15">
        <f t="shared" si="49"/>
        <v>3.5052515322032569</v>
      </c>
      <c r="T213" s="21">
        <f t="shared" si="39"/>
        <v>6.0865157184430529E-2</v>
      </c>
      <c r="U213" s="21">
        <f t="shared" si="40"/>
        <v>6.2921439888693254E-2</v>
      </c>
      <c r="V213" s="21">
        <f t="shared" si="41"/>
        <v>-2.0562827042627241E-3</v>
      </c>
      <c r="Y213" s="36"/>
      <c r="Z213" s="36"/>
    </row>
    <row r="214" spans="1:26" x14ac:dyDescent="0.25">
      <c r="A214" s="12">
        <v>1888.02</v>
      </c>
      <c r="B214" s="13">
        <v>5.28</v>
      </c>
      <c r="C214" s="14">
        <v>0.2467</v>
      </c>
      <c r="D214" s="13">
        <v>0.34329999999999999</v>
      </c>
      <c r="E214" s="13">
        <v>8.2776793390000005</v>
      </c>
      <c r="F214" s="14">
        <f t="shared" si="46"/>
        <v>1888.1249999999845</v>
      </c>
      <c r="G214" s="15">
        <f>G213*11/12+G225*1/12</f>
        <v>3.6516666666666664</v>
      </c>
      <c r="H214" s="14">
        <f t="shared" si="42"/>
        <v>203.61796718301213</v>
      </c>
      <c r="I214" s="14">
        <f t="shared" si="43"/>
        <v>9.5137410045547508</v>
      </c>
      <c r="J214" s="16">
        <f t="shared" si="47"/>
        <v>548.26712897003586</v>
      </c>
      <c r="K214" s="14">
        <f t="shared" si="44"/>
        <v>13.239024267789404</v>
      </c>
      <c r="L214" s="16">
        <f t="shared" si="45"/>
        <v>35.647747230191911</v>
      </c>
      <c r="M214" s="35">
        <f t="shared" si="36"/>
        <v>15.418178318820541</v>
      </c>
      <c r="N214" s="17"/>
      <c r="O214" s="18">
        <f t="shared" si="37"/>
        <v>19.807302727374427</v>
      </c>
      <c r="P214" s="18"/>
      <c r="Q214" s="37">
        <f t="shared" si="38"/>
        <v>1.8545973596228914E-2</v>
      </c>
      <c r="R214" s="15">
        <f t="shared" si="48"/>
        <v>1.0045677011853911</v>
      </c>
      <c r="S214" s="15">
        <f t="shared" si="49"/>
        <v>3.5617945950055767</v>
      </c>
      <c r="T214" s="21">
        <f t="shared" si="39"/>
        <v>5.8453781626417456E-2</v>
      </c>
      <c r="U214" s="21">
        <f t="shared" si="40"/>
        <v>6.0198696369751392E-2</v>
      </c>
      <c r="V214" s="21">
        <f t="shared" si="41"/>
        <v>-1.7449147433339363E-3</v>
      </c>
      <c r="Y214" s="36"/>
      <c r="Z214" s="36"/>
    </row>
    <row r="215" spans="1:26" x14ac:dyDescent="0.25">
      <c r="A215" s="12">
        <v>1888.03</v>
      </c>
      <c r="B215" s="13">
        <v>5.08</v>
      </c>
      <c r="C215" s="14">
        <v>0.245</v>
      </c>
      <c r="D215" s="13">
        <v>0.33500000000000002</v>
      </c>
      <c r="E215" s="13">
        <v>8.2776793390000005</v>
      </c>
      <c r="F215" s="14">
        <f t="shared" si="46"/>
        <v>1888.2083333333178</v>
      </c>
      <c r="G215" s="15">
        <f>G213*10/12+G225*2/12</f>
        <v>3.6333333333333337</v>
      </c>
      <c r="H215" s="14">
        <f t="shared" si="42"/>
        <v>195.90516539577681</v>
      </c>
      <c r="I215" s="14">
        <f t="shared" si="43"/>
        <v>9.4481821893632514</v>
      </c>
      <c r="J215" s="16">
        <f t="shared" si="47"/>
        <v>529.61947014853297</v>
      </c>
      <c r="K215" s="14">
        <f t="shared" si="44"/>
        <v>12.91894299361914</v>
      </c>
      <c r="L215" s="16">
        <f t="shared" si="45"/>
        <v>34.92569340546428</v>
      </c>
      <c r="M215" s="35">
        <f t="shared" si="36"/>
        <v>14.808972366946572</v>
      </c>
      <c r="N215" s="17"/>
      <c r="O215" s="18">
        <f t="shared" si="37"/>
        <v>19.026611493191691</v>
      </c>
      <c r="P215" s="18"/>
      <c r="Q215" s="37">
        <f t="shared" si="38"/>
        <v>2.3484775724689648E-2</v>
      </c>
      <c r="R215" s="15">
        <f t="shared" si="48"/>
        <v>1.0045537348950258</v>
      </c>
      <c r="S215" s="15">
        <f t="shared" si="49"/>
        <v>3.5780638083993033</v>
      </c>
      <c r="T215" s="21">
        <f t="shared" si="39"/>
        <v>5.7574262323824899E-2</v>
      </c>
      <c r="U215" s="21">
        <f t="shared" si="40"/>
        <v>6.0195091247454258E-2</v>
      </c>
      <c r="V215" s="21">
        <f t="shared" si="41"/>
        <v>-2.6208289236293592E-3</v>
      </c>
      <c r="Y215" s="36"/>
      <c r="Z215" s="36"/>
    </row>
    <row r="216" spans="1:26" x14ac:dyDescent="0.25">
      <c r="A216" s="12">
        <v>1888.04</v>
      </c>
      <c r="B216" s="13">
        <v>5.0999999999999996</v>
      </c>
      <c r="C216" s="14">
        <v>0.24329999999999999</v>
      </c>
      <c r="D216" s="13">
        <v>0.32669999999999999</v>
      </c>
      <c r="E216" s="13">
        <v>8.18251405</v>
      </c>
      <c r="F216" s="14">
        <f t="shared" si="46"/>
        <v>1888.2916666666511</v>
      </c>
      <c r="G216" s="15">
        <f>G213*9/12+G225*3/12</f>
        <v>3.6150000000000002</v>
      </c>
      <c r="H216" s="14">
        <f t="shared" si="42"/>
        <v>198.96385634681548</v>
      </c>
      <c r="I216" s="14">
        <f t="shared" si="43"/>
        <v>9.4917463233686696</v>
      </c>
      <c r="J216" s="16">
        <f t="shared" si="47"/>
        <v>540.02685313712743</v>
      </c>
      <c r="K216" s="14">
        <f t="shared" si="44"/>
        <v>12.745390562451886</v>
      </c>
      <c r="L216" s="16">
        <f t="shared" si="45"/>
        <v>34.593484886254814</v>
      </c>
      <c r="M216" s="35">
        <f t="shared" si="36"/>
        <v>15.020108681844462</v>
      </c>
      <c r="N216" s="17"/>
      <c r="O216" s="18">
        <f t="shared" si="37"/>
        <v>19.299571616567636</v>
      </c>
      <c r="P216" s="18"/>
      <c r="Q216" s="37">
        <f t="shared" si="38"/>
        <v>2.2632996042627557E-2</v>
      </c>
      <c r="R216" s="15">
        <f t="shared" si="48"/>
        <v>1.0045397701682555</v>
      </c>
      <c r="S216" s="15">
        <f t="shared" si="49"/>
        <v>3.6361609028814996</v>
      </c>
      <c r="T216" s="21">
        <f t="shared" si="39"/>
        <v>5.404622858914121E-2</v>
      </c>
      <c r="U216" s="21">
        <f t="shared" si="40"/>
        <v>5.8966097231183623E-2</v>
      </c>
      <c r="V216" s="21">
        <f t="shared" si="41"/>
        <v>-4.9198686420424131E-3</v>
      </c>
      <c r="Y216" s="36"/>
      <c r="Z216" s="36"/>
    </row>
    <row r="217" spans="1:26" x14ac:dyDescent="0.25">
      <c r="A217" s="12">
        <v>1888.05</v>
      </c>
      <c r="B217" s="13">
        <v>5.17</v>
      </c>
      <c r="C217" s="14">
        <v>0.2417</v>
      </c>
      <c r="D217" s="13">
        <v>0.31830000000000003</v>
      </c>
      <c r="E217" s="13">
        <v>8.0873811569999994</v>
      </c>
      <c r="F217" s="14">
        <f t="shared" si="46"/>
        <v>1888.3749999999843</v>
      </c>
      <c r="G217" s="15">
        <f>G213*8/12+G225*4/12</f>
        <v>3.5966666666666667</v>
      </c>
      <c r="H217" s="14">
        <f t="shared" si="42"/>
        <v>204.06729359744946</v>
      </c>
      <c r="I217" s="14">
        <f t="shared" si="43"/>
        <v>9.5402446542560035</v>
      </c>
      <c r="J217" s="16">
        <f t="shared" si="47"/>
        <v>556.03642178623579</v>
      </c>
      <c r="K217" s="14">
        <f t="shared" si="44"/>
        <v>12.563756199626338</v>
      </c>
      <c r="L217" s="16">
        <f t="shared" si="45"/>
        <v>34.23334488482763</v>
      </c>
      <c r="M217" s="35">
        <f t="shared" si="36"/>
        <v>15.387916957229136</v>
      </c>
      <c r="N217" s="17"/>
      <c r="O217" s="18">
        <f t="shared" si="37"/>
        <v>19.772685839694226</v>
      </c>
      <c r="P217" s="18"/>
      <c r="Q217" s="37">
        <f t="shared" si="38"/>
        <v>2.3320027160848543E-2</v>
      </c>
      <c r="R217" s="15">
        <f t="shared" si="48"/>
        <v>1.0045258070072212</v>
      </c>
      <c r="S217" s="15">
        <f t="shared" si="49"/>
        <v>3.6956350386550132</v>
      </c>
      <c r="T217" s="21">
        <f t="shared" si="39"/>
        <v>5.0839347211230734E-2</v>
      </c>
      <c r="U217" s="21">
        <f t="shared" si="40"/>
        <v>5.055071098822439E-2</v>
      </c>
      <c r="V217" s="21">
        <f t="shared" si="41"/>
        <v>2.8863622300634439E-4</v>
      </c>
      <c r="Y217" s="36"/>
      <c r="Z217" s="36"/>
    </row>
    <row r="218" spans="1:26" x14ac:dyDescent="0.25">
      <c r="A218" s="12">
        <v>1888.06</v>
      </c>
      <c r="B218" s="13">
        <v>5.01</v>
      </c>
      <c r="C218" s="14">
        <v>0.24</v>
      </c>
      <c r="D218" s="13">
        <v>0.31</v>
      </c>
      <c r="E218" s="13">
        <v>7.9922320659999997</v>
      </c>
      <c r="F218" s="14">
        <f t="shared" si="46"/>
        <v>1888.4583333333176</v>
      </c>
      <c r="G218" s="15">
        <f>G213*7/12+G225*5/12</f>
        <v>3.5783333333333331</v>
      </c>
      <c r="H218" s="14">
        <f t="shared" si="42"/>
        <v>200.10613953561335</v>
      </c>
      <c r="I218" s="14">
        <f t="shared" si="43"/>
        <v>9.5859228520054316</v>
      </c>
      <c r="J218" s="16">
        <f t="shared" si="47"/>
        <v>547.41980789295974</v>
      </c>
      <c r="K218" s="14">
        <f t="shared" si="44"/>
        <v>12.381817017173681</v>
      </c>
      <c r="L218" s="16">
        <f t="shared" si="45"/>
        <v>33.872283522318867</v>
      </c>
      <c r="M218" s="35">
        <f t="shared" si="36"/>
        <v>15.077628818434697</v>
      </c>
      <c r="N218" s="17"/>
      <c r="O218" s="18">
        <f t="shared" si="37"/>
        <v>19.375983676114181</v>
      </c>
      <c r="P218" s="18"/>
      <c r="Q218" s="37">
        <f t="shared" si="38"/>
        <v>2.5898537334721208E-2</v>
      </c>
      <c r="R218" s="15">
        <f t="shared" si="48"/>
        <v>1.0045118454140671</v>
      </c>
      <c r="S218" s="15">
        <f t="shared" si="49"/>
        <v>3.7565571530193069</v>
      </c>
      <c r="T218" s="21">
        <f t="shared" si="39"/>
        <v>6.4064534325128486E-2</v>
      </c>
      <c r="U218" s="21">
        <f t="shared" si="40"/>
        <v>5.6469285824678916E-2</v>
      </c>
      <c r="V218" s="21">
        <f t="shared" si="41"/>
        <v>7.5952485004495696E-3</v>
      </c>
      <c r="Y218" s="36"/>
      <c r="Z218" s="36"/>
    </row>
    <row r="219" spans="1:26" x14ac:dyDescent="0.25">
      <c r="A219" s="12">
        <v>1888.07</v>
      </c>
      <c r="B219" s="13">
        <v>5.14</v>
      </c>
      <c r="C219" s="14">
        <v>0.23830000000000001</v>
      </c>
      <c r="D219" s="13">
        <v>0.30170000000000002</v>
      </c>
      <c r="E219" s="13">
        <v>8.0873811569999994</v>
      </c>
      <c r="F219" s="14">
        <f t="shared" si="46"/>
        <v>1888.5416666666508</v>
      </c>
      <c r="G219" s="15">
        <f>G213*6/12+G225*6/12</f>
        <v>3.5600000000000005</v>
      </c>
      <c r="H219" s="14">
        <f t="shared" si="42"/>
        <v>202.88315069456291</v>
      </c>
      <c r="I219" s="14">
        <f t="shared" si="43"/>
        <v>9.4060417919288604</v>
      </c>
      <c r="J219" s="16">
        <f t="shared" si="47"/>
        <v>557.16103181993856</v>
      </c>
      <c r="K219" s="14">
        <f t="shared" si="44"/>
        <v>11.908530460029112</v>
      </c>
      <c r="L219" s="16">
        <f t="shared" si="45"/>
        <v>32.703401420248149</v>
      </c>
      <c r="M219" s="35">
        <f t="shared" si="36"/>
        <v>15.27964251549818</v>
      </c>
      <c r="N219" s="17"/>
      <c r="O219" s="18">
        <f t="shared" si="37"/>
        <v>19.635009581546448</v>
      </c>
      <c r="P219" s="18"/>
      <c r="Q219" s="37">
        <f t="shared" si="38"/>
        <v>2.525901292131677E-2</v>
      </c>
      <c r="R219" s="15">
        <f t="shared" si="48"/>
        <v>1.0044978853909405</v>
      </c>
      <c r="S219" s="15">
        <f t="shared" si="49"/>
        <v>3.7291103675228134</v>
      </c>
      <c r="T219" s="21">
        <f t="shared" si="39"/>
        <v>6.4451004161728553E-2</v>
      </c>
      <c r="U219" s="21">
        <f t="shared" si="40"/>
        <v>5.9217498387454715E-2</v>
      </c>
      <c r="V219" s="21">
        <f t="shared" si="41"/>
        <v>5.2335057742738389E-3</v>
      </c>
      <c r="Y219" s="36"/>
      <c r="Z219" s="36"/>
    </row>
    <row r="220" spans="1:26" x14ac:dyDescent="0.25">
      <c r="A220" s="12">
        <v>1888.08</v>
      </c>
      <c r="B220" s="13">
        <v>5.25</v>
      </c>
      <c r="C220" s="14">
        <v>0.23669999999999999</v>
      </c>
      <c r="D220" s="13">
        <v>0.29330000000000001</v>
      </c>
      <c r="E220" s="13">
        <v>8.0873811569999994</v>
      </c>
      <c r="F220" s="14">
        <f t="shared" si="46"/>
        <v>1888.6249999999841</v>
      </c>
      <c r="G220" s="15">
        <f>G213*5/12+G225*7/12</f>
        <v>3.541666666666667</v>
      </c>
      <c r="H220" s="14">
        <f t="shared" si="42"/>
        <v>207.22500800514695</v>
      </c>
      <c r="I220" s="14">
        <f t="shared" si="43"/>
        <v>9.3428875037749108</v>
      </c>
      <c r="J220" s="16">
        <f t="shared" si="47"/>
        <v>571.22284404811785</v>
      </c>
      <c r="K220" s="14">
        <f t="shared" si="44"/>
        <v>11.576970447220877</v>
      </c>
      <c r="L220" s="16">
        <f t="shared" si="45"/>
        <v>31.912316220821516</v>
      </c>
      <c r="M220" s="35">
        <f t="shared" si="36"/>
        <v>15.60291167008881</v>
      </c>
      <c r="N220" s="17"/>
      <c r="O220" s="18">
        <f t="shared" si="37"/>
        <v>20.049771885586594</v>
      </c>
      <c r="P220" s="18"/>
      <c r="Q220" s="37">
        <f t="shared" si="38"/>
        <v>2.2974575191211148E-2</v>
      </c>
      <c r="R220" s="15">
        <f t="shared" si="48"/>
        <v>1.0044839269399921</v>
      </c>
      <c r="S220" s="15">
        <f t="shared" si="49"/>
        <v>3.7458834785660993</v>
      </c>
      <c r="T220" s="21">
        <f t="shared" si="39"/>
        <v>6.6032456333406708E-2</v>
      </c>
      <c r="U220" s="21">
        <f t="shared" si="40"/>
        <v>5.9213019345224716E-2</v>
      </c>
      <c r="V220" s="21">
        <f t="shared" si="41"/>
        <v>6.8194369881819927E-3</v>
      </c>
      <c r="Y220" s="36"/>
      <c r="Z220" s="36"/>
    </row>
    <row r="221" spans="1:26" x14ac:dyDescent="0.25">
      <c r="A221" s="12">
        <v>1888.09</v>
      </c>
      <c r="B221" s="13">
        <v>5.38</v>
      </c>
      <c r="C221" s="14">
        <v>0.23499999999999999</v>
      </c>
      <c r="D221" s="13">
        <v>0.28499999999999998</v>
      </c>
      <c r="E221" s="13">
        <v>8.0873811569999994</v>
      </c>
      <c r="F221" s="14">
        <f t="shared" si="46"/>
        <v>1888.7083333333173</v>
      </c>
      <c r="G221" s="15">
        <f>G213*4/12+G225*8/12</f>
        <v>3.5233333333333334</v>
      </c>
      <c r="H221" s="14">
        <f t="shared" si="42"/>
        <v>212.35629391765534</v>
      </c>
      <c r="I221" s="14">
        <f t="shared" si="43"/>
        <v>9.2757860726113393</v>
      </c>
      <c r="J221" s="16">
        <f t="shared" si="47"/>
        <v>587.4981615888538</v>
      </c>
      <c r="K221" s="14">
        <f t="shared" si="44"/>
        <v>11.249357577422263</v>
      </c>
      <c r="L221" s="16">
        <f t="shared" si="45"/>
        <v>31.122114507959729</v>
      </c>
      <c r="M221" s="35">
        <f t="shared" si="36"/>
        <v>15.987828821761426</v>
      </c>
      <c r="N221" s="17"/>
      <c r="O221" s="18">
        <f t="shared" si="37"/>
        <v>20.542902549349073</v>
      </c>
      <c r="P221" s="18"/>
      <c r="Q221" s="37">
        <f t="shared" si="38"/>
        <v>2.1614886504528329E-2</v>
      </c>
      <c r="R221" s="15">
        <f t="shared" si="48"/>
        <v>1.0044699700633755</v>
      </c>
      <c r="S221" s="15">
        <f t="shared" si="49"/>
        <v>3.762679746409713</v>
      </c>
      <c r="T221" s="21">
        <f t="shared" si="39"/>
        <v>6.3167783307784164E-2</v>
      </c>
      <c r="U221" s="21">
        <f t="shared" si="40"/>
        <v>5.9208365106472316E-2</v>
      </c>
      <c r="V221" s="21">
        <f t="shared" si="41"/>
        <v>3.9594182013118484E-3</v>
      </c>
      <c r="Y221" s="36"/>
      <c r="Z221" s="36"/>
    </row>
    <row r="222" spans="1:26" x14ac:dyDescent="0.25">
      <c r="A222" s="12">
        <v>1888.1</v>
      </c>
      <c r="B222" s="13">
        <v>5.35</v>
      </c>
      <c r="C222" s="14">
        <v>0.23330000000000001</v>
      </c>
      <c r="D222" s="13">
        <v>0.2767</v>
      </c>
      <c r="E222" s="13">
        <v>8.18251405</v>
      </c>
      <c r="F222" s="14">
        <f t="shared" si="46"/>
        <v>1888.7916666666506</v>
      </c>
      <c r="G222" s="15">
        <f>G213*3/12+G225*9/12</f>
        <v>3.5049999999999999</v>
      </c>
      <c r="H222" s="14">
        <f t="shared" si="42"/>
        <v>208.71698655989468</v>
      </c>
      <c r="I222" s="14">
        <f t="shared" si="43"/>
        <v>9.1016211148455017</v>
      </c>
      <c r="J222" s="16">
        <f t="shared" si="47"/>
        <v>579.52812432327619</v>
      </c>
      <c r="K222" s="14">
        <f t="shared" si="44"/>
        <v>10.794764519836049</v>
      </c>
      <c r="L222" s="16">
        <f t="shared" si="45"/>
        <v>29.972977943972062</v>
      </c>
      <c r="M222" s="35">
        <f t="shared" si="36"/>
        <v>15.71594187432971</v>
      </c>
      <c r="N222" s="17"/>
      <c r="O222" s="18">
        <f t="shared" si="37"/>
        <v>20.19313056534963</v>
      </c>
      <c r="P222" s="18"/>
      <c r="Q222" s="37">
        <f t="shared" si="38"/>
        <v>2.5156877140990894E-2</v>
      </c>
      <c r="R222" s="15">
        <f t="shared" si="48"/>
        <v>1.0044560147632471</v>
      </c>
      <c r="S222" s="15">
        <f t="shared" si="49"/>
        <v>3.7355569804328068</v>
      </c>
      <c r="T222" s="21">
        <f t="shared" si="39"/>
        <v>6.2710974958625876E-2</v>
      </c>
      <c r="U222" s="21">
        <f t="shared" si="40"/>
        <v>6.044294371587311E-2</v>
      </c>
      <c r="V222" s="21">
        <f t="shared" si="41"/>
        <v>2.268031242752766E-3</v>
      </c>
      <c r="Y222" s="36"/>
      <c r="Z222" s="36"/>
    </row>
    <row r="223" spans="1:26" x14ac:dyDescent="0.25">
      <c r="A223" s="12">
        <v>1888.11</v>
      </c>
      <c r="B223" s="13">
        <v>5.24</v>
      </c>
      <c r="C223" s="14">
        <v>0.23169999999999999</v>
      </c>
      <c r="D223" s="13">
        <v>0.26829999999999998</v>
      </c>
      <c r="E223" s="13">
        <v>8.2776793390000005</v>
      </c>
      <c r="F223" s="14">
        <f t="shared" si="46"/>
        <v>1888.8749999999839</v>
      </c>
      <c r="G223" s="15">
        <f>G213*2/12+G225*10/12</f>
        <v>3.4866666666666668</v>
      </c>
      <c r="H223" s="14">
        <f t="shared" si="42"/>
        <v>202.07540682556507</v>
      </c>
      <c r="I223" s="14">
        <f t="shared" si="43"/>
        <v>8.9352808705121021</v>
      </c>
      <c r="J223" s="16">
        <f t="shared" si="47"/>
        <v>563.1544608501963</v>
      </c>
      <c r="K223" s="14">
        <f t="shared" si="44"/>
        <v>10.346723597576164</v>
      </c>
      <c r="L223" s="16">
        <f t="shared" si="45"/>
        <v>28.834798062234285</v>
      </c>
      <c r="M223" s="35">
        <f t="shared" si="36"/>
        <v>15.223749016946282</v>
      </c>
      <c r="N223" s="17"/>
      <c r="O223" s="18">
        <f t="shared" si="37"/>
        <v>19.562485773849456</v>
      </c>
      <c r="P223" s="18"/>
      <c r="Q223" s="37">
        <f t="shared" si="38"/>
        <v>2.9677725599002669E-2</v>
      </c>
      <c r="R223" s="15">
        <f t="shared" si="48"/>
        <v>1.0044420610417675</v>
      </c>
      <c r="S223" s="15">
        <f t="shared" si="49"/>
        <v>3.7090650494671742</v>
      </c>
      <c r="T223" s="21">
        <f t="shared" si="39"/>
        <v>6.9559615555549792E-2</v>
      </c>
      <c r="U223" s="21">
        <f t="shared" si="40"/>
        <v>6.1664849508068054E-2</v>
      </c>
      <c r="V223" s="21">
        <f t="shared" si="41"/>
        <v>7.8947660474817383E-3</v>
      </c>
      <c r="Y223" s="36"/>
      <c r="Z223" s="36"/>
    </row>
    <row r="224" spans="1:26" x14ac:dyDescent="0.25">
      <c r="A224" s="12">
        <v>1888.12</v>
      </c>
      <c r="B224" s="13">
        <v>5.14</v>
      </c>
      <c r="C224" s="14">
        <v>0.23</v>
      </c>
      <c r="D224" s="13">
        <v>0.26</v>
      </c>
      <c r="E224" s="13">
        <v>8.2776793390000005</v>
      </c>
      <c r="F224" s="14">
        <f t="shared" si="46"/>
        <v>1888.9583333333171</v>
      </c>
      <c r="G224" s="15">
        <f>G213*1/12+G225*11/12</f>
        <v>3.4683333333333333</v>
      </c>
      <c r="H224" s="14">
        <f t="shared" si="42"/>
        <v>198.21900593194738</v>
      </c>
      <c r="I224" s="14">
        <f t="shared" si="43"/>
        <v>8.8697220553206044</v>
      </c>
      <c r="J224" s="16">
        <f t="shared" si="47"/>
        <v>554.46712263415463</v>
      </c>
      <c r="K224" s="14">
        <f t="shared" si="44"/>
        <v>10.0266423234059</v>
      </c>
      <c r="L224" s="16">
        <f t="shared" si="45"/>
        <v>28.04697507487942</v>
      </c>
      <c r="M224" s="35">
        <f t="shared" si="36"/>
        <v>14.946748301089229</v>
      </c>
      <c r="N224" s="17"/>
      <c r="O224" s="18">
        <f t="shared" si="37"/>
        <v>19.210201901691864</v>
      </c>
      <c r="P224" s="18"/>
      <c r="Q224" s="37">
        <f t="shared" si="38"/>
        <v>3.337784071904705E-2</v>
      </c>
      <c r="R224" s="15">
        <f t="shared" si="48"/>
        <v>1.0044281089010998</v>
      </c>
      <c r="S224" s="15">
        <f t="shared" si="49"/>
        <v>3.7255409428247939</v>
      </c>
      <c r="T224" s="21">
        <f t="shared" si="39"/>
        <v>7.6479390673240166E-2</v>
      </c>
      <c r="U224" s="21">
        <f t="shared" si="40"/>
        <v>6.0154745703598023E-2</v>
      </c>
      <c r="V224" s="21">
        <f t="shared" si="41"/>
        <v>1.6324644969642144E-2</v>
      </c>
      <c r="Y224" s="36"/>
      <c r="Z224" s="36"/>
    </row>
    <row r="225" spans="1:26" x14ac:dyDescent="0.25">
      <c r="A225" s="12">
        <v>1889.01</v>
      </c>
      <c r="B225" s="13">
        <v>5.24</v>
      </c>
      <c r="C225" s="14">
        <v>0.22919999999999999</v>
      </c>
      <c r="D225" s="13">
        <v>0.26329999999999998</v>
      </c>
      <c r="E225" s="13">
        <v>7.9922320659999997</v>
      </c>
      <c r="F225" s="14">
        <f t="shared" si="46"/>
        <v>1889.0416666666504</v>
      </c>
      <c r="G225" s="15">
        <v>3.45</v>
      </c>
      <c r="H225" s="14">
        <f t="shared" si="42"/>
        <v>209.29264893545192</v>
      </c>
      <c r="I225" s="14">
        <f t="shared" si="43"/>
        <v>9.1545563236651866</v>
      </c>
      <c r="J225" s="16">
        <f t="shared" si="47"/>
        <v>587.57677652946336</v>
      </c>
      <c r="K225" s="14">
        <f t="shared" si="44"/>
        <v>10.516556195554291</v>
      </c>
      <c r="L225" s="16">
        <f t="shared" si="45"/>
        <v>29.524611690879329</v>
      </c>
      <c r="M225" s="35">
        <f t="shared" si="36"/>
        <v>15.802286071028165</v>
      </c>
      <c r="N225" s="17"/>
      <c r="O225" s="18">
        <f t="shared" si="37"/>
        <v>20.312198653655674</v>
      </c>
      <c r="P225" s="18"/>
      <c r="Q225" s="37">
        <f t="shared" si="38"/>
        <v>2.5278875559769445E-2</v>
      </c>
      <c r="R225" s="15">
        <f t="shared" si="48"/>
        <v>1.0030847289110842</v>
      </c>
      <c r="S225" s="15">
        <f t="shared" si="49"/>
        <v>3.8756871353847919</v>
      </c>
      <c r="T225" s="21">
        <f t="shared" si="39"/>
        <v>7.8429383860419977E-2</v>
      </c>
      <c r="U225" s="21">
        <f t="shared" si="40"/>
        <v>5.6435569327559776E-2</v>
      </c>
      <c r="V225" s="21">
        <f t="shared" si="41"/>
        <v>2.1993814532860201E-2</v>
      </c>
      <c r="Y225" s="36"/>
      <c r="Z225" s="36"/>
    </row>
    <row r="226" spans="1:26" x14ac:dyDescent="0.25">
      <c r="A226" s="12">
        <v>1889.02</v>
      </c>
      <c r="B226" s="13">
        <v>5.3</v>
      </c>
      <c r="C226" s="14">
        <v>0.2283</v>
      </c>
      <c r="D226" s="13">
        <v>0.26669999999999999</v>
      </c>
      <c r="E226" s="13">
        <v>7.8970910740000004</v>
      </c>
      <c r="F226" s="14">
        <f t="shared" si="46"/>
        <v>1889.1249999999836</v>
      </c>
      <c r="G226" s="15">
        <f>G225*11/12+G237*1/12</f>
        <v>3.4475000000000002</v>
      </c>
      <c r="H226" s="14">
        <f t="shared" si="42"/>
        <v>214.23947554185182</v>
      </c>
      <c r="I226" s="14">
        <f t="shared" si="43"/>
        <v>9.2284664653216542</v>
      </c>
      <c r="J226" s="16">
        <f t="shared" si="47"/>
        <v>603.62373197687975</v>
      </c>
      <c r="K226" s="14">
        <f t="shared" si="44"/>
        <v>10.780692099436205</v>
      </c>
      <c r="L226" s="16">
        <f t="shared" si="45"/>
        <v>30.374801758157332</v>
      </c>
      <c r="M226" s="35">
        <f t="shared" si="36"/>
        <v>16.192720447849002</v>
      </c>
      <c r="N226" s="17"/>
      <c r="O226" s="18">
        <f t="shared" si="37"/>
        <v>20.813307687489537</v>
      </c>
      <c r="P226" s="18"/>
      <c r="Q226" s="37">
        <f t="shared" si="38"/>
        <v>2.1448301616429674E-2</v>
      </c>
      <c r="R226" s="15">
        <f t="shared" si="48"/>
        <v>1.0030826702487605</v>
      </c>
      <c r="S226" s="15">
        <f t="shared" si="49"/>
        <v>3.934479341090042</v>
      </c>
      <c r="T226" s="21">
        <f t="shared" si="39"/>
        <v>7.6820241835158676E-2</v>
      </c>
      <c r="U226" s="21">
        <f t="shared" si="40"/>
        <v>5.2154149905759173E-2</v>
      </c>
      <c r="V226" s="21">
        <f t="shared" si="41"/>
        <v>2.4666091929399503E-2</v>
      </c>
      <c r="Y226" s="36"/>
      <c r="Z226" s="36"/>
    </row>
    <row r="227" spans="1:26" x14ac:dyDescent="0.25">
      <c r="A227" s="12">
        <v>1889.03</v>
      </c>
      <c r="B227" s="13">
        <v>5.19</v>
      </c>
      <c r="C227" s="14">
        <v>0.22750000000000001</v>
      </c>
      <c r="D227" s="13">
        <v>0.27</v>
      </c>
      <c r="E227" s="13">
        <v>7.8019419829999999</v>
      </c>
      <c r="F227" s="14">
        <f t="shared" si="46"/>
        <v>1889.2083333333169</v>
      </c>
      <c r="G227" s="15">
        <f>G225*10/12+G237*2/12</f>
        <v>3.4449999999999998</v>
      </c>
      <c r="H227" s="14">
        <f t="shared" si="42"/>
        <v>212.35153998965589</v>
      </c>
      <c r="I227" s="14">
        <f t="shared" si="43"/>
        <v>9.3082804138047628</v>
      </c>
      <c r="J227" s="16">
        <f t="shared" si="47"/>
        <v>600.48995941429314</v>
      </c>
      <c r="K227" s="14">
        <f t="shared" si="44"/>
        <v>11.047189941658399</v>
      </c>
      <c r="L227" s="16">
        <f t="shared" si="45"/>
        <v>31.239362050454556</v>
      </c>
      <c r="M227" s="35">
        <f t="shared" si="36"/>
        <v>16.065045360769297</v>
      </c>
      <c r="N227" s="17"/>
      <c r="O227" s="18">
        <f t="shared" si="37"/>
        <v>20.648519003321077</v>
      </c>
      <c r="P227" s="18"/>
      <c r="Q227" s="37">
        <f t="shared" si="38"/>
        <v>2.1895429954547838E-2</v>
      </c>
      <c r="R227" s="15">
        <f t="shared" si="48"/>
        <v>1.0030806115904525</v>
      </c>
      <c r="S227" s="15">
        <f t="shared" si="49"/>
        <v>3.9947391586357051</v>
      </c>
      <c r="T227" s="21">
        <f t="shared" si="39"/>
        <v>7.9191928111553622E-2</v>
      </c>
      <c r="U227" s="21">
        <f t="shared" si="40"/>
        <v>5.0790327947483505E-2</v>
      </c>
      <c r="V227" s="21">
        <f t="shared" si="41"/>
        <v>2.8401600164070118E-2</v>
      </c>
      <c r="Y227" s="36"/>
      <c r="Z227" s="36"/>
    </row>
    <row r="228" spans="1:26" x14ac:dyDescent="0.25">
      <c r="A228" s="12">
        <v>1889.04</v>
      </c>
      <c r="B228" s="13">
        <v>5.18</v>
      </c>
      <c r="C228" s="14">
        <v>0.22670000000000001</v>
      </c>
      <c r="D228" s="13">
        <v>0.27329999999999999</v>
      </c>
      <c r="E228" s="13">
        <v>7.8019419829999999</v>
      </c>
      <c r="F228" s="14">
        <f t="shared" si="46"/>
        <v>1889.2916666666501</v>
      </c>
      <c r="G228" s="15">
        <f>G225*9/12+G237*3/12</f>
        <v>3.4424999999999999</v>
      </c>
      <c r="H228" s="14">
        <f t="shared" si="42"/>
        <v>211.94238480663148</v>
      </c>
      <c r="I228" s="14">
        <f t="shared" si="43"/>
        <v>9.2755479991628107</v>
      </c>
      <c r="J228" s="16">
        <f t="shared" si="47"/>
        <v>601.51873717070771</v>
      </c>
      <c r="K228" s="14">
        <f t="shared" si="44"/>
        <v>11.182211152056444</v>
      </c>
      <c r="L228" s="16">
        <f t="shared" si="45"/>
        <v>31.73650016771321</v>
      </c>
      <c r="M228" s="35">
        <f t="shared" si="36"/>
        <v>16.050104533967488</v>
      </c>
      <c r="N228" s="17"/>
      <c r="O228" s="18">
        <f t="shared" si="37"/>
        <v>20.626458817142183</v>
      </c>
      <c r="P228" s="18"/>
      <c r="Q228" s="37">
        <f t="shared" si="38"/>
        <v>2.3128536760698454E-2</v>
      </c>
      <c r="R228" s="15">
        <f t="shared" si="48"/>
        <v>1.0030785529361603</v>
      </c>
      <c r="S228" s="15">
        <f t="shared" si="49"/>
        <v>4.0070453983886329</v>
      </c>
      <c r="T228" s="21">
        <f t="shared" si="39"/>
        <v>7.9161366698754287E-2</v>
      </c>
      <c r="U228" s="21">
        <f t="shared" si="40"/>
        <v>4.9273221183053328E-2</v>
      </c>
      <c r="V228" s="21">
        <f t="shared" si="41"/>
        <v>2.9888145515700959E-2</v>
      </c>
      <c r="Y228" s="36"/>
      <c r="Z228" s="36"/>
    </row>
    <row r="229" spans="1:26" x14ac:dyDescent="0.25">
      <c r="A229" s="12">
        <v>1889.05</v>
      </c>
      <c r="B229" s="13">
        <v>5.32</v>
      </c>
      <c r="C229" s="14">
        <v>0.2258</v>
      </c>
      <c r="D229" s="13">
        <v>0.2767</v>
      </c>
      <c r="E229" s="13">
        <v>7.6116519010000001</v>
      </c>
      <c r="F229" s="14">
        <f t="shared" si="46"/>
        <v>1889.3749999999834</v>
      </c>
      <c r="G229" s="15">
        <f>G225*8/12+G237*4/12</f>
        <v>3.4400000000000004</v>
      </c>
      <c r="H229" s="14">
        <f t="shared" si="42"/>
        <v>223.11228654280515</v>
      </c>
      <c r="I229" s="14">
        <f t="shared" si="43"/>
        <v>9.4696906581513911</v>
      </c>
      <c r="J229" s="16">
        <f t="shared" si="47"/>
        <v>635.45998126746827</v>
      </c>
      <c r="K229" s="14">
        <f t="shared" si="44"/>
        <v>11.604355204209433</v>
      </c>
      <c r="L229" s="16">
        <f t="shared" si="45"/>
        <v>33.051085867802342</v>
      </c>
      <c r="M229" s="35">
        <f t="shared" si="36"/>
        <v>16.915421076068384</v>
      </c>
      <c r="N229" s="17"/>
      <c r="O229" s="18">
        <f t="shared" si="37"/>
        <v>21.731410413817336</v>
      </c>
      <c r="P229" s="18"/>
      <c r="Q229" s="37">
        <f t="shared" si="38"/>
        <v>1.7511818172382072E-2</v>
      </c>
      <c r="R229" s="15">
        <f t="shared" si="48"/>
        <v>1.0030764942858854</v>
      </c>
      <c r="S229" s="15">
        <f t="shared" si="49"/>
        <v>4.1198651903935755</v>
      </c>
      <c r="T229" s="21">
        <f t="shared" si="39"/>
        <v>6.8988386709887273E-2</v>
      </c>
      <c r="U229" s="21">
        <f t="shared" si="40"/>
        <v>4.6597834745883082E-2</v>
      </c>
      <c r="V229" s="21">
        <f t="shared" si="41"/>
        <v>2.2390551964004191E-2</v>
      </c>
      <c r="Y229" s="36"/>
      <c r="Z229" s="36"/>
    </row>
    <row r="230" spans="1:26" x14ac:dyDescent="0.25">
      <c r="A230" s="12">
        <v>1889.06</v>
      </c>
      <c r="B230" s="13">
        <v>5.41</v>
      </c>
      <c r="C230" s="14">
        <v>0.22500000000000001</v>
      </c>
      <c r="D230" s="13">
        <v>0.28000000000000003</v>
      </c>
      <c r="E230" s="13">
        <v>7.6116519010000001</v>
      </c>
      <c r="F230" s="14">
        <f t="shared" si="46"/>
        <v>1889.4583333333167</v>
      </c>
      <c r="G230" s="15">
        <f>G225*7/12+G237*5/12</f>
        <v>3.4375</v>
      </c>
      <c r="H230" s="14">
        <f t="shared" si="42"/>
        <v>226.88674251815337</v>
      </c>
      <c r="I230" s="14">
        <f t="shared" si="43"/>
        <v>9.4361399383705198</v>
      </c>
      <c r="J230" s="16">
        <f t="shared" si="47"/>
        <v>648.44988220033247</v>
      </c>
      <c r="K230" s="14">
        <f t="shared" si="44"/>
        <v>11.742751923305535</v>
      </c>
      <c r="L230" s="16">
        <f t="shared" si="45"/>
        <v>33.561176897614253</v>
      </c>
      <c r="M230" s="35">
        <f t="shared" si="36"/>
        <v>17.219302943947692</v>
      </c>
      <c r="N230" s="17"/>
      <c r="O230" s="18">
        <f t="shared" si="37"/>
        <v>22.110623383995286</v>
      </c>
      <c r="P230" s="18"/>
      <c r="Q230" s="37">
        <f t="shared" si="38"/>
        <v>1.7655225131784497E-2</v>
      </c>
      <c r="R230" s="15">
        <f t="shared" si="48"/>
        <v>1.0030744356396279</v>
      </c>
      <c r="S230" s="15">
        <f t="shared" si="49"/>
        <v>4.1325399321104399</v>
      </c>
      <c r="T230" s="21">
        <f t="shared" si="39"/>
        <v>6.326851799543709E-2</v>
      </c>
      <c r="U230" s="21">
        <f t="shared" si="40"/>
        <v>4.5106915051926988E-2</v>
      </c>
      <c r="V230" s="21">
        <f t="shared" si="41"/>
        <v>1.8161602943510102E-2</v>
      </c>
      <c r="Y230" s="36"/>
      <c r="Z230" s="36"/>
    </row>
    <row r="231" spans="1:26" x14ac:dyDescent="0.25">
      <c r="A231" s="12">
        <v>1889.07</v>
      </c>
      <c r="B231" s="13">
        <v>5.3</v>
      </c>
      <c r="C231" s="14">
        <v>0.22420000000000001</v>
      </c>
      <c r="D231" s="13">
        <v>0.2833</v>
      </c>
      <c r="E231" s="13">
        <v>7.6116519010000001</v>
      </c>
      <c r="F231" s="14">
        <f t="shared" si="46"/>
        <v>1889.5416666666499</v>
      </c>
      <c r="G231" s="15">
        <f>G225*6/12+G237*6/12</f>
        <v>3.4350000000000005</v>
      </c>
      <c r="H231" s="14">
        <f t="shared" si="42"/>
        <v>222.27351854828331</v>
      </c>
      <c r="I231" s="14">
        <f t="shared" si="43"/>
        <v>9.4025892185896467</v>
      </c>
      <c r="J231" s="16">
        <f t="shared" si="47"/>
        <v>637.50454361568779</v>
      </c>
      <c r="K231" s="14">
        <f t="shared" si="44"/>
        <v>11.881148642401634</v>
      </c>
      <c r="L231" s="16">
        <f t="shared" si="45"/>
        <v>34.07642211440082</v>
      </c>
      <c r="M231" s="35">
        <f t="shared" si="36"/>
        <v>16.88921449110752</v>
      </c>
      <c r="N231" s="17"/>
      <c r="O231" s="18">
        <f t="shared" si="37"/>
        <v>21.675368705170943</v>
      </c>
      <c r="P231" s="18"/>
      <c r="Q231" s="37">
        <f t="shared" si="38"/>
        <v>1.76535496029279E-2</v>
      </c>
      <c r="R231" s="15">
        <f t="shared" si="48"/>
        <v>1.003072376997389</v>
      </c>
      <c r="S231" s="15">
        <f t="shared" si="49"/>
        <v>4.1452451601599059</v>
      </c>
      <c r="T231" s="21">
        <f t="shared" si="39"/>
        <v>6.7585212009594775E-2</v>
      </c>
      <c r="U231" s="21">
        <f t="shared" si="40"/>
        <v>4.363725864485013E-2</v>
      </c>
      <c r="V231" s="21">
        <f t="shared" si="41"/>
        <v>2.3947953364744645E-2</v>
      </c>
      <c r="Y231" s="36"/>
      <c r="Z231" s="36"/>
    </row>
    <row r="232" spans="1:26" x14ac:dyDescent="0.25">
      <c r="A232" s="12">
        <v>1889.08</v>
      </c>
      <c r="B232" s="13">
        <v>5.37</v>
      </c>
      <c r="C232" s="14">
        <v>0.2233</v>
      </c>
      <c r="D232" s="13">
        <v>0.28670000000000001</v>
      </c>
      <c r="E232" s="13">
        <v>7.6116519010000001</v>
      </c>
      <c r="F232" s="14">
        <f t="shared" si="46"/>
        <v>1889.6249999999832</v>
      </c>
      <c r="G232" s="15">
        <f>G225*5/12+G237*7/12</f>
        <v>3.4325000000000001</v>
      </c>
      <c r="H232" s="14">
        <f t="shared" si="42"/>
        <v>225.20920652910971</v>
      </c>
      <c r="I232" s="14">
        <f t="shared" si="43"/>
        <v>9.3648446588361622</v>
      </c>
      <c r="J232" s="16">
        <f t="shared" si="47"/>
        <v>648.1626974085583</v>
      </c>
      <c r="K232" s="14">
        <f t="shared" si="44"/>
        <v>12.023739201470345</v>
      </c>
      <c r="L232" s="16">
        <f t="shared" si="45"/>
        <v>34.604887401682248</v>
      </c>
      <c r="M232" s="35">
        <f t="shared" si="36"/>
        <v>17.131853975345731</v>
      </c>
      <c r="N232" s="17"/>
      <c r="O232" s="18">
        <f t="shared" si="37"/>
        <v>21.973135389628141</v>
      </c>
      <c r="P232" s="18"/>
      <c r="Q232" s="37">
        <f t="shared" si="38"/>
        <v>1.6839963503965161E-2</v>
      </c>
      <c r="R232" s="15">
        <f t="shared" si="48"/>
        <v>1.0030703183591692</v>
      </c>
      <c r="S232" s="15">
        <f t="shared" si="49"/>
        <v>4.157980916038519</v>
      </c>
      <c r="T232" s="21">
        <f t="shared" si="39"/>
        <v>6.7390705049081179E-2</v>
      </c>
      <c r="U232" s="21">
        <f t="shared" si="40"/>
        <v>4.2188412475791415E-2</v>
      </c>
      <c r="V232" s="21">
        <f t="shared" si="41"/>
        <v>2.5202292573289764E-2</v>
      </c>
      <c r="Y232" s="36"/>
      <c r="Z232" s="36"/>
    </row>
    <row r="233" spans="1:26" x14ac:dyDescent="0.25">
      <c r="A233" s="12">
        <v>1889.09</v>
      </c>
      <c r="B233" s="13">
        <v>5.5</v>
      </c>
      <c r="C233" s="14">
        <v>0.2225</v>
      </c>
      <c r="D233" s="13">
        <v>0.28999999999999998</v>
      </c>
      <c r="E233" s="13">
        <v>7.7067928930000003</v>
      </c>
      <c r="F233" s="14">
        <f t="shared" si="46"/>
        <v>1889.7083333333164</v>
      </c>
      <c r="G233" s="15">
        <f>G225*4/12+G237*8/12</f>
        <v>3.4299999999999997</v>
      </c>
      <c r="H233" s="14">
        <f t="shared" si="42"/>
        <v>227.81366703063929</v>
      </c>
      <c r="I233" s="14">
        <f t="shared" si="43"/>
        <v>9.2160983480576828</v>
      </c>
      <c r="J233" s="16">
        <f t="shared" si="47"/>
        <v>657.86882106750045</v>
      </c>
      <c r="K233" s="14">
        <f t="shared" si="44"/>
        <v>12.011993352524618</v>
      </c>
      <c r="L233" s="16">
        <f t="shared" si="45"/>
        <v>34.687628747195483</v>
      </c>
      <c r="M233" s="35">
        <f t="shared" si="36"/>
        <v>17.350788026348599</v>
      </c>
      <c r="N233" s="17"/>
      <c r="O233" s="18">
        <f t="shared" si="37"/>
        <v>22.236764738619254</v>
      </c>
      <c r="P233" s="18"/>
      <c r="Q233" s="37">
        <f t="shared" si="38"/>
        <v>1.396010132921139E-2</v>
      </c>
      <c r="R233" s="15">
        <f t="shared" si="48"/>
        <v>1.0030682597249694</v>
      </c>
      <c r="S233" s="15">
        <f t="shared" si="49"/>
        <v>4.1192590235257391</v>
      </c>
      <c r="T233" s="21">
        <f t="shared" si="39"/>
        <v>6.0867239445564492E-2</v>
      </c>
      <c r="U233" s="21">
        <f t="shared" si="40"/>
        <v>3.9418328540952619E-2</v>
      </c>
      <c r="V233" s="21">
        <f t="shared" si="41"/>
        <v>2.1448910904611873E-2</v>
      </c>
      <c r="Y233" s="36"/>
      <c r="Z233" s="36"/>
    </row>
    <row r="234" spans="1:26" x14ac:dyDescent="0.25">
      <c r="A234" s="12">
        <v>1889.1</v>
      </c>
      <c r="B234" s="13">
        <v>5.4</v>
      </c>
      <c r="C234" s="14">
        <v>0.22170000000000001</v>
      </c>
      <c r="D234" s="13">
        <v>0.29330000000000001</v>
      </c>
      <c r="E234" s="13">
        <v>7.7067928930000003</v>
      </c>
      <c r="F234" s="14">
        <f t="shared" si="46"/>
        <v>1889.7916666666497</v>
      </c>
      <c r="G234" s="15">
        <f>G225*3/12+G237*9/12</f>
        <v>3.4275000000000002</v>
      </c>
      <c r="H234" s="14">
        <f t="shared" si="42"/>
        <v>223.67160035735498</v>
      </c>
      <c r="I234" s="14">
        <f t="shared" si="43"/>
        <v>9.1829618146714065</v>
      </c>
      <c r="J234" s="16">
        <f t="shared" si="47"/>
        <v>648.11741095158629</v>
      </c>
      <c r="K234" s="14">
        <f t="shared" si="44"/>
        <v>12.148681552743001</v>
      </c>
      <c r="L234" s="16">
        <f t="shared" si="45"/>
        <v>35.202377154092638</v>
      </c>
      <c r="M234" s="35">
        <f t="shared" si="36"/>
        <v>17.053214402955497</v>
      </c>
      <c r="N234" s="17"/>
      <c r="O234" s="18">
        <f t="shared" si="37"/>
        <v>21.840470810168476</v>
      </c>
      <c r="P234" s="18"/>
      <c r="Q234" s="37">
        <f t="shared" si="38"/>
        <v>9.5907592579841799E-3</v>
      </c>
      <c r="R234" s="15">
        <f t="shared" si="48"/>
        <v>1.0030662010947902</v>
      </c>
      <c r="S234" s="15">
        <f t="shared" si="49"/>
        <v>4.1318979800843403</v>
      </c>
      <c r="T234" s="21">
        <f t="shared" si="39"/>
        <v>6.092296094744909E-2</v>
      </c>
      <c r="U234" s="21">
        <f t="shared" si="40"/>
        <v>3.8043920536298348E-2</v>
      </c>
      <c r="V234" s="21">
        <f t="shared" si="41"/>
        <v>2.2879040411150742E-2</v>
      </c>
      <c r="Y234" s="36"/>
      <c r="Z234" s="36"/>
    </row>
    <row r="235" spans="1:26" x14ac:dyDescent="0.25">
      <c r="A235" s="12">
        <v>1889.11</v>
      </c>
      <c r="B235" s="13">
        <v>5.35</v>
      </c>
      <c r="C235" s="14">
        <v>0.2208</v>
      </c>
      <c r="D235" s="13">
        <v>0.29670000000000002</v>
      </c>
      <c r="E235" s="13">
        <v>7.7067928930000003</v>
      </c>
      <c r="F235" s="14">
        <f t="shared" si="46"/>
        <v>1889.8749999999829</v>
      </c>
      <c r="G235" s="15">
        <f>G225*2/12+G237*10/12</f>
        <v>3.4250000000000003</v>
      </c>
      <c r="H235" s="14">
        <f t="shared" si="42"/>
        <v>221.60056702071276</v>
      </c>
      <c r="I235" s="14">
        <f t="shared" si="43"/>
        <v>9.1456832146118465</v>
      </c>
      <c r="J235" s="16">
        <f t="shared" si="47"/>
        <v>644.32472388009171</v>
      </c>
      <c r="K235" s="14">
        <f t="shared" si="44"/>
        <v>12.28951181963467</v>
      </c>
      <c r="L235" s="16">
        <f t="shared" si="45"/>
        <v>35.732924406583784</v>
      </c>
      <c r="M235" s="35">
        <f t="shared" si="36"/>
        <v>16.906021170249375</v>
      </c>
      <c r="N235" s="17"/>
      <c r="O235" s="18">
        <f t="shared" si="37"/>
        <v>21.638643677166286</v>
      </c>
      <c r="P235" s="18"/>
      <c r="Q235" s="37">
        <f t="shared" si="38"/>
        <v>5.0333918368153374E-3</v>
      </c>
      <c r="R235" s="15">
        <f t="shared" si="48"/>
        <v>1.0030641424686324</v>
      </c>
      <c r="S235" s="15">
        <f t="shared" si="49"/>
        <v>4.1445672101944364</v>
      </c>
      <c r="T235" s="21">
        <f t="shared" si="39"/>
        <v>6.2520222349584431E-2</v>
      </c>
      <c r="U235" s="21">
        <f t="shared" si="40"/>
        <v>3.6687601738395026E-2</v>
      </c>
      <c r="V235" s="21">
        <f t="shared" si="41"/>
        <v>2.5832620611189405E-2</v>
      </c>
      <c r="Y235" s="36"/>
      <c r="Z235" s="36"/>
    </row>
    <row r="236" spans="1:26" x14ac:dyDescent="0.25">
      <c r="A236" s="12">
        <v>1889.12</v>
      </c>
      <c r="B236" s="13">
        <v>5.32</v>
      </c>
      <c r="C236" s="14">
        <v>0.22</v>
      </c>
      <c r="D236" s="13">
        <v>0.3</v>
      </c>
      <c r="E236" s="13">
        <v>7.8019419829999999</v>
      </c>
      <c r="F236" s="14">
        <f t="shared" si="46"/>
        <v>1889.9583333333162</v>
      </c>
      <c r="G236" s="15">
        <f>G225*1/12+G237*11/12</f>
        <v>3.4224999999999999</v>
      </c>
      <c r="H236" s="14">
        <f t="shared" si="42"/>
        <v>217.67055736897288</v>
      </c>
      <c r="I236" s="14">
        <f t="shared" si="43"/>
        <v>9.001414026536473</v>
      </c>
      <c r="J236" s="16">
        <f t="shared" si="47"/>
        <v>635.07888600167587</v>
      </c>
      <c r="K236" s="14">
        <f t="shared" si="44"/>
        <v>12.274655490731552</v>
      </c>
      <c r="L236" s="16">
        <f t="shared" si="45"/>
        <v>35.81271913543285</v>
      </c>
      <c r="M236" s="35">
        <f t="shared" si="36"/>
        <v>16.610338076603394</v>
      </c>
      <c r="N236" s="17"/>
      <c r="O236" s="18">
        <f t="shared" si="37"/>
        <v>21.248155988127625</v>
      </c>
      <c r="P236" s="18"/>
      <c r="Q236" s="37">
        <f t="shared" si="38"/>
        <v>4.3897649033883823E-3</v>
      </c>
      <c r="R236" s="15">
        <f t="shared" si="48"/>
        <v>1.0030620838464972</v>
      </c>
      <c r="S236" s="15">
        <f t="shared" si="49"/>
        <v>4.1065665379782672</v>
      </c>
      <c r="T236" s="21">
        <f t="shared" si="39"/>
        <v>5.5603778877094223E-2</v>
      </c>
      <c r="U236" s="21">
        <f t="shared" si="40"/>
        <v>3.6620242497589439E-2</v>
      </c>
      <c r="V236" s="21">
        <f t="shared" si="41"/>
        <v>1.8983536379504784E-2</v>
      </c>
      <c r="Y236" s="36"/>
      <c r="Z236" s="36"/>
    </row>
    <row r="237" spans="1:26" x14ac:dyDescent="0.25">
      <c r="A237" s="12">
        <v>1890.01</v>
      </c>
      <c r="B237" s="13">
        <v>5.38</v>
      </c>
      <c r="C237" s="14">
        <v>0.22</v>
      </c>
      <c r="D237" s="13">
        <v>0.29920000000000002</v>
      </c>
      <c r="E237" s="13">
        <v>7.6116519010000001</v>
      </c>
      <c r="F237" s="14">
        <f t="shared" si="46"/>
        <v>1890.0416666666495</v>
      </c>
      <c r="G237" s="15">
        <v>3.42</v>
      </c>
      <c r="H237" s="14">
        <f t="shared" si="42"/>
        <v>225.6285905263706</v>
      </c>
      <c r="I237" s="14">
        <f t="shared" si="43"/>
        <v>9.2264479397400638</v>
      </c>
      <c r="J237" s="16">
        <f t="shared" si="47"/>
        <v>660.54063159847124</v>
      </c>
      <c r="K237" s="14">
        <f t="shared" si="44"/>
        <v>12.547969198046486</v>
      </c>
      <c r="L237" s="16">
        <f t="shared" si="45"/>
        <v>36.734899065848076</v>
      </c>
      <c r="M237" s="35">
        <f t="shared" si="36"/>
        <v>17.220071982181903</v>
      </c>
      <c r="N237" s="17"/>
      <c r="O237" s="18">
        <f t="shared" si="37"/>
        <v>22.015486326741605</v>
      </c>
      <c r="P237" s="18"/>
      <c r="Q237" s="37">
        <f t="shared" si="38"/>
        <v>-2.9555589998916665E-3</v>
      </c>
      <c r="R237" s="15">
        <f t="shared" si="48"/>
        <v>1.0014510943480162</v>
      </c>
      <c r="S237" s="15">
        <f t="shared" si="49"/>
        <v>4.2221190609680992</v>
      </c>
      <c r="T237" s="21">
        <f t="shared" si="39"/>
        <v>5.3163830437164883E-2</v>
      </c>
      <c r="U237" s="21">
        <f t="shared" si="40"/>
        <v>3.3981739109766762E-2</v>
      </c>
      <c r="V237" s="21">
        <f t="shared" si="41"/>
        <v>1.9182091327398121E-2</v>
      </c>
      <c r="Y237" s="36"/>
      <c r="Z237" s="36"/>
    </row>
    <row r="238" spans="1:26" x14ac:dyDescent="0.25">
      <c r="A238" s="12">
        <v>1890.02</v>
      </c>
      <c r="B238" s="13">
        <v>5.32</v>
      </c>
      <c r="C238" s="14">
        <v>0.22</v>
      </c>
      <c r="D238" s="13">
        <v>0.29830000000000001</v>
      </c>
      <c r="E238" s="13">
        <v>7.6116519010000001</v>
      </c>
      <c r="F238" s="14">
        <f t="shared" si="46"/>
        <v>1890.1249999999827</v>
      </c>
      <c r="G238" s="15">
        <f>G237*11/12+G249*1/12</f>
        <v>3.4366666666666665</v>
      </c>
      <c r="H238" s="14">
        <f t="shared" si="42"/>
        <v>223.11228654280515</v>
      </c>
      <c r="I238" s="14">
        <f t="shared" si="43"/>
        <v>9.2264479397400638</v>
      </c>
      <c r="J238" s="16">
        <f t="shared" si="47"/>
        <v>655.42492038720673</v>
      </c>
      <c r="K238" s="14">
        <f t="shared" si="44"/>
        <v>12.510224638293002</v>
      </c>
      <c r="L238" s="16">
        <f t="shared" si="45"/>
        <v>36.750611607425519</v>
      </c>
      <c r="M238" s="35">
        <f t="shared" si="36"/>
        <v>17.026814982671414</v>
      </c>
      <c r="N238" s="17"/>
      <c r="O238" s="18">
        <f t="shared" si="37"/>
        <v>21.75593955952538</v>
      </c>
      <c r="P238" s="18"/>
      <c r="Q238" s="37">
        <f t="shared" si="38"/>
        <v>-2.4631020800412601E-3</v>
      </c>
      <c r="R238" s="15">
        <f t="shared" si="48"/>
        <v>1.0014660798155122</v>
      </c>
      <c r="S238" s="15">
        <f t="shared" si="49"/>
        <v>4.2282457540741216</v>
      </c>
      <c r="T238" s="21">
        <f t="shared" si="39"/>
        <v>5.4922624918724683E-2</v>
      </c>
      <c r="U238" s="21">
        <f t="shared" si="40"/>
        <v>3.2901738937891167E-2</v>
      </c>
      <c r="V238" s="21">
        <f t="shared" si="41"/>
        <v>2.2020885980833516E-2</v>
      </c>
      <c r="Y238" s="36"/>
      <c r="Z238" s="36"/>
    </row>
    <row r="239" spans="1:26" x14ac:dyDescent="0.25">
      <c r="A239" s="12">
        <v>1890.03</v>
      </c>
      <c r="B239" s="13">
        <v>5.28</v>
      </c>
      <c r="C239" s="14">
        <v>0.22</v>
      </c>
      <c r="D239" s="13">
        <v>0.29749999999999999</v>
      </c>
      <c r="E239" s="13">
        <v>7.6116519010000001</v>
      </c>
      <c r="F239" s="14">
        <f t="shared" si="46"/>
        <v>1890.208333333316</v>
      </c>
      <c r="G239" s="15">
        <f>G237*10/12+G249*2/12</f>
        <v>3.4533333333333336</v>
      </c>
      <c r="H239" s="14">
        <f t="shared" si="42"/>
        <v>221.43475055376149</v>
      </c>
      <c r="I239" s="14">
        <f t="shared" si="43"/>
        <v>9.2264479397400638</v>
      </c>
      <c r="J239" s="16">
        <f t="shared" si="47"/>
        <v>652.75558330542913</v>
      </c>
      <c r="K239" s="14">
        <f t="shared" si="44"/>
        <v>12.476673918512128</v>
      </c>
      <c r="L239" s="16">
        <f t="shared" si="45"/>
        <v>36.779315536622192</v>
      </c>
      <c r="M239" s="35">
        <f t="shared" si="36"/>
        <v>16.901122288589907</v>
      </c>
      <c r="N239" s="17"/>
      <c r="O239" s="18">
        <f t="shared" si="37"/>
        <v>21.582789932235585</v>
      </c>
      <c r="P239" s="18"/>
      <c r="Q239" s="37">
        <f t="shared" si="38"/>
        <v>-3.1144040035788328E-3</v>
      </c>
      <c r="R239" s="15">
        <f t="shared" si="48"/>
        <v>1.0014810640939893</v>
      </c>
      <c r="S239" s="15">
        <f t="shared" si="49"/>
        <v>4.2344446998291945</v>
      </c>
      <c r="T239" s="21">
        <f t="shared" si="39"/>
        <v>5.6526328677811932E-2</v>
      </c>
      <c r="U239" s="21">
        <f t="shared" si="40"/>
        <v>3.3057381066337488E-2</v>
      </c>
      <c r="V239" s="21">
        <f t="shared" si="41"/>
        <v>2.3468947611474444E-2</v>
      </c>
      <c r="Y239" s="36"/>
      <c r="Z239" s="36"/>
    </row>
    <row r="240" spans="1:26" x14ac:dyDescent="0.25">
      <c r="A240" s="12">
        <v>1890.04</v>
      </c>
      <c r="B240" s="13">
        <v>5.39</v>
      </c>
      <c r="C240" s="14">
        <v>0.22</v>
      </c>
      <c r="D240" s="13">
        <v>0.29670000000000002</v>
      </c>
      <c r="E240" s="13">
        <v>7.6116519010000001</v>
      </c>
      <c r="F240" s="14">
        <f t="shared" si="46"/>
        <v>1890.2916666666492</v>
      </c>
      <c r="G240" s="15">
        <f>G237*9/12+G249*3/12</f>
        <v>3.4699999999999998</v>
      </c>
      <c r="H240" s="14">
        <f t="shared" si="42"/>
        <v>226.0479745236315</v>
      </c>
      <c r="I240" s="14">
        <f t="shared" si="43"/>
        <v>9.2264479397400638</v>
      </c>
      <c r="J240" s="16">
        <f t="shared" si="47"/>
        <v>668.62117039965813</v>
      </c>
      <c r="K240" s="14">
        <f t="shared" si="44"/>
        <v>12.443123198731257</v>
      </c>
      <c r="L240" s="16">
        <f t="shared" si="45"/>
        <v>36.805176485636103</v>
      </c>
      <c r="M240" s="35">
        <f t="shared" si="36"/>
        <v>17.257854542603198</v>
      </c>
      <c r="N240" s="17"/>
      <c r="O240" s="18">
        <f t="shared" si="37"/>
        <v>22.023576461344494</v>
      </c>
      <c r="P240" s="18"/>
      <c r="Q240" s="37">
        <f t="shared" si="38"/>
        <v>-7.5703300803300205E-4</v>
      </c>
      <c r="R240" s="15">
        <f t="shared" si="48"/>
        <v>1.0014960471849268</v>
      </c>
      <c r="S240" s="15">
        <f t="shared" si="49"/>
        <v>4.2407161838320944</v>
      </c>
      <c r="T240" s="21">
        <f t="shared" si="39"/>
        <v>5.5663849243016372E-2</v>
      </c>
      <c r="U240" s="21">
        <f t="shared" si="40"/>
        <v>3.3211150243813048E-2</v>
      </c>
      <c r="V240" s="21">
        <f t="shared" si="41"/>
        <v>2.2452698999203324E-2</v>
      </c>
      <c r="Y240" s="36"/>
      <c r="Z240" s="36"/>
    </row>
    <row r="241" spans="1:26" x14ac:dyDescent="0.25">
      <c r="A241" s="12">
        <v>1890.05</v>
      </c>
      <c r="B241" s="13">
        <v>5.62</v>
      </c>
      <c r="C241" s="14">
        <v>0.22</v>
      </c>
      <c r="D241" s="13">
        <v>0.29580000000000001</v>
      </c>
      <c r="E241" s="13">
        <v>7.7067928930000003</v>
      </c>
      <c r="F241" s="14">
        <f t="shared" si="46"/>
        <v>1890.3749999999825</v>
      </c>
      <c r="G241" s="15">
        <f>G237*8/12+G249*4/12</f>
        <v>3.4866666666666664</v>
      </c>
      <c r="H241" s="14">
        <f t="shared" si="42"/>
        <v>232.78414703858053</v>
      </c>
      <c r="I241" s="14">
        <f t="shared" si="43"/>
        <v>9.1125466812255738</v>
      </c>
      <c r="J241" s="16">
        <f t="shared" si="47"/>
        <v>690.79205852107407</v>
      </c>
      <c r="K241" s="14">
        <f t="shared" si="44"/>
        <v>12.25223321957511</v>
      </c>
      <c r="L241" s="16">
        <f t="shared" si="45"/>
        <v>36.358770624650127</v>
      </c>
      <c r="M241" s="35">
        <f t="shared" si="36"/>
        <v>17.78643048785862</v>
      </c>
      <c r="N241" s="17"/>
      <c r="O241" s="18">
        <f t="shared" si="37"/>
        <v>22.677242329476783</v>
      </c>
      <c r="P241" s="18"/>
      <c r="Q241" s="37">
        <f t="shared" si="38"/>
        <v>1.4888374225166534E-3</v>
      </c>
      <c r="R241" s="15">
        <f t="shared" si="48"/>
        <v>1.0015110290898022</v>
      </c>
      <c r="S241" s="15">
        <f t="shared" si="49"/>
        <v>4.1946301842867291</v>
      </c>
      <c r="T241" s="21">
        <f t="shared" si="39"/>
        <v>5.002171534259392E-2</v>
      </c>
      <c r="U241" s="21">
        <f t="shared" si="40"/>
        <v>3.7143716427277651E-2</v>
      </c>
      <c r="V241" s="21">
        <f t="shared" si="41"/>
        <v>1.2877998915316269E-2</v>
      </c>
      <c r="Y241" s="36"/>
      <c r="Z241" s="36"/>
    </row>
    <row r="242" spans="1:26" x14ac:dyDescent="0.25">
      <c r="A242" s="12">
        <v>1890.06</v>
      </c>
      <c r="B242" s="13">
        <v>5.58</v>
      </c>
      <c r="C242" s="14">
        <v>0.22</v>
      </c>
      <c r="D242" s="13">
        <v>0.29499999999999998</v>
      </c>
      <c r="E242" s="13">
        <v>7.7067928930000003</v>
      </c>
      <c r="F242" s="14">
        <f t="shared" si="46"/>
        <v>1890.4583333333157</v>
      </c>
      <c r="G242" s="15">
        <f>G237*7/12+G249*5/12</f>
        <v>3.5033333333333334</v>
      </c>
      <c r="H242" s="14">
        <f t="shared" si="42"/>
        <v>231.12732036926678</v>
      </c>
      <c r="I242" s="14">
        <f t="shared" si="43"/>
        <v>9.1125466812255738</v>
      </c>
      <c r="J242" s="16">
        <f t="shared" si="47"/>
        <v>688.12886256592162</v>
      </c>
      <c r="K242" s="14">
        <f t="shared" si="44"/>
        <v>12.219096686188834</v>
      </c>
      <c r="L242" s="16">
        <f t="shared" si="45"/>
        <v>36.379572483323805</v>
      </c>
      <c r="M242" s="35">
        <f t="shared" si="36"/>
        <v>17.684360844450165</v>
      </c>
      <c r="N242" s="17"/>
      <c r="O242" s="18">
        <f t="shared" si="37"/>
        <v>22.525314186078035</v>
      </c>
      <c r="P242" s="18"/>
      <c r="Q242" s="37">
        <f t="shared" si="38"/>
        <v>3.6494746472915951E-3</v>
      </c>
      <c r="R242" s="15">
        <f t="shared" si="48"/>
        <v>1.0015260098100913</v>
      </c>
      <c r="S242" s="15">
        <f t="shared" si="49"/>
        <v>4.200968392516149</v>
      </c>
      <c r="T242" s="21">
        <f t="shared" si="39"/>
        <v>4.8919622526198081E-2</v>
      </c>
      <c r="U242" s="21">
        <f t="shared" si="40"/>
        <v>3.8567883928620983E-2</v>
      </c>
      <c r="V242" s="21">
        <f t="shared" si="41"/>
        <v>1.0351738597577098E-2</v>
      </c>
      <c r="Y242" s="36"/>
      <c r="Z242" s="36"/>
    </row>
    <row r="243" spans="1:26" x14ac:dyDescent="0.25">
      <c r="A243" s="12">
        <v>1890.07</v>
      </c>
      <c r="B243" s="13">
        <v>5.54</v>
      </c>
      <c r="C243" s="14">
        <v>0.22</v>
      </c>
      <c r="D243" s="13">
        <v>0.29420000000000002</v>
      </c>
      <c r="E243" s="13">
        <v>7.7067928930000003</v>
      </c>
      <c r="F243" s="14">
        <f t="shared" si="46"/>
        <v>1890.541666666649</v>
      </c>
      <c r="G243" s="15">
        <f>G237*6/12+G249*6/12</f>
        <v>3.5199999999999996</v>
      </c>
      <c r="H243" s="14">
        <f t="shared" si="42"/>
        <v>229.47049369995304</v>
      </c>
      <c r="I243" s="14">
        <f t="shared" si="43"/>
        <v>9.1125466812255738</v>
      </c>
      <c r="J243" s="16">
        <f t="shared" si="47"/>
        <v>685.45691656432166</v>
      </c>
      <c r="K243" s="14">
        <f t="shared" si="44"/>
        <v>12.185960152802561</v>
      </c>
      <c r="L243" s="16">
        <f t="shared" si="45"/>
        <v>36.400979215383295</v>
      </c>
      <c r="M243" s="35">
        <f t="shared" si="36"/>
        <v>17.589295440864859</v>
      </c>
      <c r="N243" s="17"/>
      <c r="O243" s="18">
        <f t="shared" si="37"/>
        <v>22.381223142941963</v>
      </c>
      <c r="P243" s="18"/>
      <c r="Q243" s="37">
        <f t="shared" si="38"/>
        <v>3.7884300307326063E-3</v>
      </c>
      <c r="R243" s="15">
        <f t="shared" si="48"/>
        <v>1.0015409893472669</v>
      </c>
      <c r="S243" s="15">
        <f t="shared" si="49"/>
        <v>4.2073791114950119</v>
      </c>
      <c r="T243" s="21">
        <f t="shared" si="39"/>
        <v>4.8431560238712867E-2</v>
      </c>
      <c r="U243" s="21">
        <f t="shared" si="40"/>
        <v>3.7442974683895569E-2</v>
      </c>
      <c r="V243" s="21">
        <f t="shared" si="41"/>
        <v>1.0988585554817298E-2</v>
      </c>
      <c r="Y243" s="36"/>
      <c r="Z243" s="36"/>
    </row>
    <row r="244" spans="1:26" x14ac:dyDescent="0.25">
      <c r="A244" s="12">
        <v>1890.08</v>
      </c>
      <c r="B244" s="13">
        <v>5.41</v>
      </c>
      <c r="C244" s="14">
        <v>0.22</v>
      </c>
      <c r="D244" s="13">
        <v>0.29330000000000001</v>
      </c>
      <c r="E244" s="13">
        <v>7.9922320659999997</v>
      </c>
      <c r="F244" s="14">
        <f t="shared" si="46"/>
        <v>1890.6249999999823</v>
      </c>
      <c r="G244" s="15">
        <f>G237*5/12+G249*7/12</f>
        <v>3.5366666666666671</v>
      </c>
      <c r="H244" s="14">
        <f t="shared" si="42"/>
        <v>216.08267762228911</v>
      </c>
      <c r="I244" s="14">
        <f t="shared" si="43"/>
        <v>8.7870959476716468</v>
      </c>
      <c r="J244" s="16">
        <f t="shared" si="47"/>
        <v>647.65318990459616</v>
      </c>
      <c r="K244" s="14">
        <f t="shared" si="44"/>
        <v>11.71479655205497</v>
      </c>
      <c r="L244" s="16">
        <f t="shared" si="45"/>
        <v>35.112140591315715</v>
      </c>
      <c r="M244" s="35">
        <f t="shared" si="36"/>
        <v>16.596791133979099</v>
      </c>
      <c r="N244" s="17"/>
      <c r="O244" s="18">
        <f t="shared" si="37"/>
        <v>21.097417913470895</v>
      </c>
      <c r="P244" s="18"/>
      <c r="Q244" s="37">
        <f t="shared" si="38"/>
        <v>1.0599942338932966E-2</v>
      </c>
      <c r="R244" s="15">
        <f t="shared" si="48"/>
        <v>1.0015559677028012</v>
      </c>
      <c r="S244" s="15">
        <f t="shared" si="49"/>
        <v>4.0633663238947353</v>
      </c>
      <c r="T244" s="21">
        <f t="shared" si="39"/>
        <v>5.7523024341116669E-2</v>
      </c>
      <c r="U244" s="21">
        <f t="shared" si="40"/>
        <v>4.26487529392785E-2</v>
      </c>
      <c r="V244" s="21">
        <f t="shared" si="41"/>
        <v>1.4874271401838168E-2</v>
      </c>
      <c r="Y244" s="36"/>
      <c r="Z244" s="36"/>
    </row>
    <row r="245" spans="1:26" x14ac:dyDescent="0.25">
      <c r="A245" s="12">
        <v>1890.09</v>
      </c>
      <c r="B245" s="13">
        <v>5.32</v>
      </c>
      <c r="C245" s="14">
        <v>0.22</v>
      </c>
      <c r="D245" s="13">
        <v>0.29249999999999998</v>
      </c>
      <c r="E245" s="13">
        <v>8.0873811569999994</v>
      </c>
      <c r="F245" s="14">
        <f t="shared" si="46"/>
        <v>1890.7083333333155</v>
      </c>
      <c r="G245" s="15">
        <f>G237*4/12+G249*8/12</f>
        <v>3.5533333333333337</v>
      </c>
      <c r="H245" s="14">
        <f t="shared" si="42"/>
        <v>209.98800811188227</v>
      </c>
      <c r="I245" s="14">
        <f t="shared" si="43"/>
        <v>8.6837146211680629</v>
      </c>
      <c r="J245" s="16">
        <f t="shared" si="47"/>
        <v>631.55489565342668</v>
      </c>
      <c r="K245" s="14">
        <f t="shared" si="44"/>
        <v>11.545393303143902</v>
      </c>
      <c r="L245" s="16">
        <f t="shared" si="45"/>
        <v>34.723647928313405</v>
      </c>
      <c r="M245" s="35">
        <f t="shared" si="36"/>
        <v>16.169702000615302</v>
      </c>
      <c r="N245" s="17"/>
      <c r="O245" s="18">
        <f t="shared" si="37"/>
        <v>20.535953743709666</v>
      </c>
      <c r="P245" s="18"/>
      <c r="Q245" s="37">
        <f t="shared" si="38"/>
        <v>1.2180107583306336E-2</v>
      </c>
      <c r="R245" s="15">
        <f t="shared" si="48"/>
        <v>1.0015709448781633</v>
      </c>
      <c r="S245" s="15">
        <f t="shared" si="49"/>
        <v>4.0218083728124885</v>
      </c>
      <c r="T245" s="21">
        <f t="shared" si="39"/>
        <v>5.6785962529206646E-2</v>
      </c>
      <c r="U245" s="21">
        <f t="shared" si="40"/>
        <v>4.2748953207462304E-2</v>
      </c>
      <c r="V245" s="21">
        <f t="shared" si="41"/>
        <v>1.4037009321744343E-2</v>
      </c>
      <c r="Y245" s="36"/>
      <c r="Z245" s="36"/>
    </row>
    <row r="246" spans="1:26" x14ac:dyDescent="0.25">
      <c r="A246" s="12">
        <v>1890.1</v>
      </c>
      <c r="B246" s="13">
        <v>5.08</v>
      </c>
      <c r="C246" s="14">
        <v>0.22</v>
      </c>
      <c r="D246" s="13">
        <v>0.29170000000000001</v>
      </c>
      <c r="E246" s="13">
        <v>8.0873811569999994</v>
      </c>
      <c r="F246" s="14">
        <f t="shared" si="46"/>
        <v>1890.7916666666488</v>
      </c>
      <c r="G246" s="15">
        <f>G237*3/12+G249*9/12</f>
        <v>3.57</v>
      </c>
      <c r="H246" s="14">
        <f t="shared" si="42"/>
        <v>200.51486488878982</v>
      </c>
      <c r="I246" s="14">
        <f t="shared" si="43"/>
        <v>8.6837146211680629</v>
      </c>
      <c r="J246" s="16">
        <f t="shared" si="47"/>
        <v>605.24010833453383</v>
      </c>
      <c r="K246" s="14">
        <f t="shared" si="44"/>
        <v>11.513816159066927</v>
      </c>
      <c r="L246" s="16">
        <f t="shared" si="45"/>
        <v>34.753649527792028</v>
      </c>
      <c r="M246" s="35">
        <f t="shared" si="36"/>
        <v>15.482849163344431</v>
      </c>
      <c r="N246" s="17"/>
      <c r="O246" s="18">
        <f t="shared" si="37"/>
        <v>19.649063391074282</v>
      </c>
      <c r="P246" s="18"/>
      <c r="Q246" s="37">
        <f t="shared" si="38"/>
        <v>1.4756977765159704E-2</v>
      </c>
      <c r="R246" s="15">
        <f t="shared" si="48"/>
        <v>1.0015859208748206</v>
      </c>
      <c r="S246" s="15">
        <f t="shared" si="49"/>
        <v>4.0281264120767126</v>
      </c>
      <c r="T246" s="21">
        <f t="shared" si="39"/>
        <v>6.6802957605611724E-2</v>
      </c>
      <c r="U246" s="21">
        <f t="shared" si="40"/>
        <v>4.4173154154254712E-2</v>
      </c>
      <c r="V246" s="21">
        <f t="shared" si="41"/>
        <v>2.2629803451357011E-2</v>
      </c>
      <c r="Y246" s="36"/>
      <c r="Z246" s="36"/>
    </row>
    <row r="247" spans="1:26" x14ac:dyDescent="0.25">
      <c r="A247" s="12">
        <v>1890.11</v>
      </c>
      <c r="B247" s="13">
        <v>4.71</v>
      </c>
      <c r="C247" s="14">
        <v>0.22</v>
      </c>
      <c r="D247" s="13">
        <v>0.2908</v>
      </c>
      <c r="E247" s="13">
        <v>7.8970910740000004</v>
      </c>
      <c r="F247" s="14">
        <f t="shared" si="46"/>
        <v>1890.874999999982</v>
      </c>
      <c r="G247" s="15">
        <f>G237*2/12+G249*10/12</f>
        <v>3.5866666666666669</v>
      </c>
      <c r="H247" s="14">
        <f t="shared" si="42"/>
        <v>190.39017543436265</v>
      </c>
      <c r="I247" s="14">
        <f t="shared" si="43"/>
        <v>8.8929593621146044</v>
      </c>
      <c r="J247" s="16">
        <f t="shared" si="47"/>
        <v>576.91633873226942</v>
      </c>
      <c r="K247" s="14">
        <f t="shared" si="44"/>
        <v>11.754875375013304</v>
      </c>
      <c r="L247" s="16">
        <f t="shared" si="45"/>
        <v>35.619378196039058</v>
      </c>
      <c r="M247" s="35">
        <f t="shared" si="36"/>
        <v>14.745043493292798</v>
      </c>
      <c r="N247" s="17"/>
      <c r="O247" s="18">
        <f t="shared" si="37"/>
        <v>18.703194594453656</v>
      </c>
      <c r="P247" s="18"/>
      <c r="Q247" s="37">
        <f t="shared" si="38"/>
        <v>1.4479293188767423E-2</v>
      </c>
      <c r="R247" s="15">
        <f t="shared" si="48"/>
        <v>1.0016008956942393</v>
      </c>
      <c r="S247" s="15">
        <f t="shared" si="49"/>
        <v>4.1317312756751186</v>
      </c>
      <c r="T247" s="21">
        <f t="shared" si="39"/>
        <v>8.0435404955262024E-2</v>
      </c>
      <c r="U247" s="21">
        <f t="shared" si="40"/>
        <v>4.1831556662647928E-2</v>
      </c>
      <c r="V247" s="21">
        <f t="shared" si="41"/>
        <v>3.8603848292614096E-2</v>
      </c>
      <c r="Y247" s="36"/>
      <c r="Z247" s="36"/>
    </row>
    <row r="248" spans="1:26" x14ac:dyDescent="0.25">
      <c r="A248" s="12">
        <v>1890.12</v>
      </c>
      <c r="B248" s="13">
        <v>4.5999999999999996</v>
      </c>
      <c r="C248" s="14">
        <v>0.22</v>
      </c>
      <c r="D248" s="13">
        <v>0.28999999999999998</v>
      </c>
      <c r="E248" s="13">
        <v>7.8970910740000004</v>
      </c>
      <c r="F248" s="14">
        <f t="shared" si="46"/>
        <v>1890.9583333333153</v>
      </c>
      <c r="G248" s="15">
        <f>G237*1/12+G249*11/12</f>
        <v>3.6033333333333335</v>
      </c>
      <c r="H248" s="14">
        <f t="shared" si="42"/>
        <v>185.94369575330535</v>
      </c>
      <c r="I248" s="14">
        <f t="shared" si="43"/>
        <v>8.8929593621146044</v>
      </c>
      <c r="J248" s="16">
        <f t="shared" si="47"/>
        <v>565.68831373924934</v>
      </c>
      <c r="K248" s="14">
        <f t="shared" si="44"/>
        <v>11.72253734096925</v>
      </c>
      <c r="L248" s="16">
        <f t="shared" si="45"/>
        <v>35.662958909648324</v>
      </c>
      <c r="M248" s="35">
        <f t="shared" si="36"/>
        <v>14.442991231338432</v>
      </c>
      <c r="N248" s="17"/>
      <c r="O248" s="18">
        <f t="shared" si="37"/>
        <v>18.311029377300343</v>
      </c>
      <c r="P248" s="18"/>
      <c r="Q248" s="37">
        <f t="shared" si="38"/>
        <v>1.4743783055441023E-2</v>
      </c>
      <c r="R248" s="15">
        <f t="shared" si="48"/>
        <v>1.001615869337882</v>
      </c>
      <c r="S248" s="15">
        <f t="shared" si="49"/>
        <v>4.1383457464841005</v>
      </c>
      <c r="T248" s="21">
        <f t="shared" si="39"/>
        <v>9.0655952073073642E-2</v>
      </c>
      <c r="U248" s="21">
        <f t="shared" si="40"/>
        <v>4.3266469458853374E-2</v>
      </c>
      <c r="V248" s="21">
        <f t="shared" si="41"/>
        <v>4.7389482614220269E-2</v>
      </c>
      <c r="Y248" s="36"/>
      <c r="Z248" s="36"/>
    </row>
    <row r="249" spans="1:26" x14ac:dyDescent="0.25">
      <c r="A249" s="12">
        <v>1891.01</v>
      </c>
      <c r="B249" s="13">
        <v>4.84</v>
      </c>
      <c r="C249" s="14">
        <v>0.22</v>
      </c>
      <c r="D249" s="13">
        <v>0.29420000000000002</v>
      </c>
      <c r="E249" s="13">
        <v>7.8019419829999999</v>
      </c>
      <c r="F249" s="14">
        <f t="shared" si="46"/>
        <v>1891.0416666666486</v>
      </c>
      <c r="G249" s="15">
        <v>3.62</v>
      </c>
      <c r="H249" s="14">
        <f t="shared" si="42"/>
        <v>198.03110858380239</v>
      </c>
      <c r="I249" s="14">
        <f t="shared" si="43"/>
        <v>9.001414026536473</v>
      </c>
      <c r="J249" s="16">
        <f t="shared" si="47"/>
        <v>604.74336772012612</v>
      </c>
      <c r="K249" s="14">
        <f t="shared" si="44"/>
        <v>12.037345484577411</v>
      </c>
      <c r="L249" s="16">
        <f t="shared" si="45"/>
        <v>36.759400575053952</v>
      </c>
      <c r="M249" s="35">
        <f t="shared" si="36"/>
        <v>15.428980086469089</v>
      </c>
      <c r="N249" s="17"/>
      <c r="O249" s="18">
        <f t="shared" si="37"/>
        <v>19.546976727737334</v>
      </c>
      <c r="P249" s="18"/>
      <c r="Q249" s="37">
        <f t="shared" si="38"/>
        <v>9.9493808251888069E-3</v>
      </c>
      <c r="R249" s="15">
        <f t="shared" si="48"/>
        <v>1.0031553683529171</v>
      </c>
      <c r="S249" s="15">
        <f t="shared" si="49"/>
        <v>4.1955837893125638</v>
      </c>
      <c r="T249" s="21">
        <f t="shared" si="39"/>
        <v>8.5548769908164735E-2</v>
      </c>
      <c r="U249" s="21">
        <f t="shared" si="40"/>
        <v>4.0846766627982367E-2</v>
      </c>
      <c r="V249" s="21">
        <f t="shared" si="41"/>
        <v>4.4702003280182367E-2</v>
      </c>
      <c r="Y249" s="36"/>
      <c r="Z249" s="36"/>
    </row>
    <row r="250" spans="1:26" x14ac:dyDescent="0.25">
      <c r="A250" s="12">
        <v>1891.02</v>
      </c>
      <c r="B250" s="13">
        <v>4.9000000000000004</v>
      </c>
      <c r="C250" s="14">
        <v>0.22</v>
      </c>
      <c r="D250" s="13">
        <v>0.29830000000000001</v>
      </c>
      <c r="E250" s="13">
        <v>7.8970910740000004</v>
      </c>
      <c r="F250" s="14">
        <f t="shared" si="46"/>
        <v>1891.1249999999818</v>
      </c>
      <c r="G250" s="15">
        <f>G249*11/12+G261*1/12</f>
        <v>3.6183333333333332</v>
      </c>
      <c r="H250" s="14">
        <f t="shared" si="42"/>
        <v>198.07045851982528</v>
      </c>
      <c r="I250" s="14">
        <f t="shared" si="43"/>
        <v>8.8929593621146044</v>
      </c>
      <c r="J250" s="16">
        <f t="shared" si="47"/>
        <v>607.1266286078162</v>
      </c>
      <c r="K250" s="14">
        <f t="shared" si="44"/>
        <v>12.058044444176302</v>
      </c>
      <c r="L250" s="16">
        <f t="shared" si="45"/>
        <v>36.960382308920728</v>
      </c>
      <c r="M250" s="35">
        <f t="shared" si="36"/>
        <v>15.476522332432531</v>
      </c>
      <c r="N250" s="17"/>
      <c r="O250" s="18">
        <f t="shared" si="37"/>
        <v>19.590760596774192</v>
      </c>
      <c r="P250" s="18"/>
      <c r="Q250" s="37">
        <f t="shared" si="38"/>
        <v>9.9700471158192944E-3</v>
      </c>
      <c r="R250" s="15">
        <f t="shared" si="48"/>
        <v>1.0031539903074633</v>
      </c>
      <c r="S250" s="15">
        <f t="shared" si="49"/>
        <v>4.158111877717503</v>
      </c>
      <c r="T250" s="21">
        <f t="shared" si="39"/>
        <v>8.9584708934725477E-2</v>
      </c>
      <c r="U250" s="21">
        <f t="shared" si="40"/>
        <v>4.3285854411421187E-2</v>
      </c>
      <c r="V250" s="21">
        <f t="shared" si="41"/>
        <v>4.6298854523304289E-2</v>
      </c>
      <c r="Y250" s="36"/>
      <c r="Z250" s="36"/>
    </row>
    <row r="251" spans="1:26" x14ac:dyDescent="0.25">
      <c r="A251" s="12">
        <v>1891.03</v>
      </c>
      <c r="B251" s="13">
        <v>4.8099999999999996</v>
      </c>
      <c r="C251" s="14">
        <v>0.22</v>
      </c>
      <c r="D251" s="13">
        <v>0.30249999999999999</v>
      </c>
      <c r="E251" s="13">
        <v>7.9922320659999997</v>
      </c>
      <c r="F251" s="14">
        <f t="shared" si="46"/>
        <v>1891.2083333333151</v>
      </c>
      <c r="G251" s="15">
        <f>G249*10/12+G261*2/12</f>
        <v>3.6166666666666671</v>
      </c>
      <c r="H251" s="14">
        <f t="shared" si="42"/>
        <v>192.1178704922755</v>
      </c>
      <c r="I251" s="14">
        <f t="shared" si="43"/>
        <v>8.7870959476716468</v>
      </c>
      <c r="J251" s="16">
        <f t="shared" si="47"/>
        <v>591.12524507905187</v>
      </c>
      <c r="K251" s="14">
        <f t="shared" si="44"/>
        <v>12.082256928048512</v>
      </c>
      <c r="L251" s="16">
        <f t="shared" si="45"/>
        <v>37.175756057466359</v>
      </c>
      <c r="M251" s="35">
        <f t="shared" si="36"/>
        <v>15.051623357657375</v>
      </c>
      <c r="N251" s="17"/>
      <c r="O251" s="18">
        <f t="shared" si="37"/>
        <v>19.038836516513701</v>
      </c>
      <c r="P251" s="18"/>
      <c r="Q251" s="37">
        <f t="shared" si="38"/>
        <v>1.2986888034787807E-2</v>
      </c>
      <c r="R251" s="15">
        <f t="shared" si="48"/>
        <v>1.0031526122631842</v>
      </c>
      <c r="S251" s="15">
        <f t="shared" si="49"/>
        <v>4.1215714789915268</v>
      </c>
      <c r="T251" s="21">
        <f t="shared" si="39"/>
        <v>9.6725404865003473E-2</v>
      </c>
      <c r="U251" s="21">
        <f t="shared" si="40"/>
        <v>4.4417938971399895E-2</v>
      </c>
      <c r="V251" s="21">
        <f t="shared" si="41"/>
        <v>5.2307465893603577E-2</v>
      </c>
      <c r="Y251" s="36"/>
      <c r="Z251" s="36"/>
    </row>
    <row r="252" spans="1:26" x14ac:dyDescent="0.25">
      <c r="A252" s="12">
        <v>1891.04</v>
      </c>
      <c r="B252" s="13">
        <v>4.97</v>
      </c>
      <c r="C252" s="14">
        <v>0.22</v>
      </c>
      <c r="D252" s="13">
        <v>0.30669999999999997</v>
      </c>
      <c r="E252" s="13">
        <v>8.0873811569999994</v>
      </c>
      <c r="F252" s="14">
        <f t="shared" si="46"/>
        <v>1891.2916666666483</v>
      </c>
      <c r="G252" s="15">
        <f>G249*9/12+G261*3/12</f>
        <v>3.6149999999999998</v>
      </c>
      <c r="H252" s="14">
        <f t="shared" si="42"/>
        <v>196.17300757820576</v>
      </c>
      <c r="I252" s="14">
        <f t="shared" si="43"/>
        <v>8.6837146211680629</v>
      </c>
      <c r="J252" s="16">
        <f t="shared" si="47"/>
        <v>605.8290176865363</v>
      </c>
      <c r="K252" s="14">
        <f t="shared" si="44"/>
        <v>12.105887610510203</v>
      </c>
      <c r="L252" s="16">
        <f t="shared" si="45"/>
        <v>37.385867147778811</v>
      </c>
      <c r="M252" s="35">
        <f t="shared" si="36"/>
        <v>15.408945125474116</v>
      </c>
      <c r="N252" s="17"/>
      <c r="O252" s="18">
        <f t="shared" si="37"/>
        <v>19.474152883159572</v>
      </c>
      <c r="P252" s="18"/>
      <c r="Q252" s="37">
        <f t="shared" si="38"/>
        <v>1.1648752704439332E-2</v>
      </c>
      <c r="R252" s="15">
        <f t="shared" si="48"/>
        <v>1.0031512342200799</v>
      </c>
      <c r="S252" s="15">
        <f t="shared" si="49"/>
        <v>4.0859214985900998</v>
      </c>
      <c r="T252" s="21">
        <f t="shared" si="39"/>
        <v>0.10461707356759886</v>
      </c>
      <c r="U252" s="21">
        <f t="shared" si="40"/>
        <v>4.6853315298751586E-2</v>
      </c>
      <c r="V252" s="21">
        <f t="shared" si="41"/>
        <v>5.7763758268847276E-2</v>
      </c>
      <c r="Y252" s="36"/>
      <c r="Z252" s="36"/>
    </row>
    <row r="253" spans="1:26" x14ac:dyDescent="0.25">
      <c r="A253" s="12">
        <v>1891.05</v>
      </c>
      <c r="B253" s="13">
        <v>4.95</v>
      </c>
      <c r="C253" s="14">
        <v>0.22</v>
      </c>
      <c r="D253" s="13">
        <v>0.31080000000000002</v>
      </c>
      <c r="E253" s="13">
        <v>7.9922320659999997</v>
      </c>
      <c r="F253" s="14">
        <f t="shared" si="46"/>
        <v>1891.3749999999816</v>
      </c>
      <c r="G253" s="15">
        <f>G249*8/12+G261*4/12</f>
        <v>3.6133333333333333</v>
      </c>
      <c r="H253" s="14">
        <f t="shared" si="42"/>
        <v>197.70965882261203</v>
      </c>
      <c r="I253" s="14">
        <f t="shared" si="43"/>
        <v>8.7870959476716468</v>
      </c>
      <c r="J253" s="16">
        <f t="shared" si="47"/>
        <v>612.83595035829421</v>
      </c>
      <c r="K253" s="14">
        <f t="shared" si="44"/>
        <v>12.413770093347035</v>
      </c>
      <c r="L253" s="16">
        <f t="shared" si="45"/>
        <v>38.478669367951078</v>
      </c>
      <c r="M253" s="35">
        <f t="shared" si="36"/>
        <v>15.566495230713246</v>
      </c>
      <c r="N253" s="17"/>
      <c r="O253" s="18">
        <f t="shared" si="37"/>
        <v>19.657392023024794</v>
      </c>
      <c r="P253" s="18"/>
      <c r="Q253" s="37">
        <f t="shared" si="38"/>
        <v>1.0822741109611227E-2</v>
      </c>
      <c r="R253" s="15">
        <f t="shared" si="48"/>
        <v>1.0031498561781502</v>
      </c>
      <c r="S253" s="15">
        <f t="shared" si="49"/>
        <v>4.1475941791098787</v>
      </c>
      <c r="T253" s="21">
        <f t="shared" si="39"/>
        <v>9.8024292185348916E-2</v>
      </c>
      <c r="U253" s="21">
        <f t="shared" si="40"/>
        <v>4.5498409289771224E-2</v>
      </c>
      <c r="V253" s="21">
        <f t="shared" si="41"/>
        <v>5.2525882895577691E-2</v>
      </c>
      <c r="Y253" s="36"/>
      <c r="Z253" s="36"/>
    </row>
    <row r="254" spans="1:26" x14ac:dyDescent="0.25">
      <c r="A254" s="12">
        <v>1891.06</v>
      </c>
      <c r="B254" s="13">
        <v>4.8499999999999996</v>
      </c>
      <c r="C254" s="14">
        <v>0.22</v>
      </c>
      <c r="D254" s="13">
        <v>0.315</v>
      </c>
      <c r="E254" s="13">
        <v>7.8019419829999999</v>
      </c>
      <c r="F254" s="14">
        <f t="shared" si="46"/>
        <v>1891.4583333333148</v>
      </c>
      <c r="G254" s="15">
        <f>G249*7/12+G261*5/12</f>
        <v>3.6116666666666668</v>
      </c>
      <c r="H254" s="14">
        <f t="shared" si="42"/>
        <v>198.44026376682675</v>
      </c>
      <c r="I254" s="14">
        <f t="shared" si="43"/>
        <v>9.001414026536473</v>
      </c>
      <c r="J254" s="16">
        <f t="shared" si="47"/>
        <v>617.4257117151999</v>
      </c>
      <c r="K254" s="14">
        <f t="shared" si="44"/>
        <v>12.88838826526813</v>
      </c>
      <c r="L254" s="16">
        <f t="shared" si="45"/>
        <v>40.100845193873809</v>
      </c>
      <c r="M254" s="35">
        <f t="shared" si="36"/>
        <v>15.658211395638141</v>
      </c>
      <c r="N254" s="17"/>
      <c r="O254" s="18">
        <f t="shared" si="37"/>
        <v>19.757483904273556</v>
      </c>
      <c r="P254" s="18"/>
      <c r="Q254" s="37">
        <f t="shared" si="38"/>
        <v>8.0978879362577846E-3</v>
      </c>
      <c r="R254" s="15">
        <f t="shared" si="48"/>
        <v>1.003148478137396</v>
      </c>
      <c r="S254" s="15">
        <f t="shared" si="49"/>
        <v>4.262137348095381</v>
      </c>
      <c r="T254" s="21">
        <f t="shared" si="39"/>
        <v>0.1080098855166145</v>
      </c>
      <c r="U254" s="21">
        <f t="shared" si="40"/>
        <v>4.2866396856341415E-2</v>
      </c>
      <c r="V254" s="21">
        <f t="shared" si="41"/>
        <v>6.5143488660273086E-2</v>
      </c>
      <c r="Y254" s="36"/>
      <c r="Z254" s="36"/>
    </row>
    <row r="255" spans="1:26" x14ac:dyDescent="0.25">
      <c r="A255" s="12">
        <v>1891.07</v>
      </c>
      <c r="B255" s="13">
        <v>4.7699999999999996</v>
      </c>
      <c r="C255" s="14">
        <v>0.22</v>
      </c>
      <c r="D255" s="13">
        <v>0.31919999999999998</v>
      </c>
      <c r="E255" s="13">
        <v>7.7067928930000003</v>
      </c>
      <c r="F255" s="14">
        <f t="shared" si="46"/>
        <v>1891.5416666666481</v>
      </c>
      <c r="G255" s="15">
        <f>G249*6/12+G261*6/12</f>
        <v>3.61</v>
      </c>
      <c r="H255" s="14">
        <f t="shared" si="42"/>
        <v>197.57658031566351</v>
      </c>
      <c r="I255" s="14">
        <f t="shared" si="43"/>
        <v>9.1125466812255738</v>
      </c>
      <c r="J255" s="16">
        <f t="shared" si="47"/>
        <v>617.10117920034713</v>
      </c>
      <c r="K255" s="14">
        <f t="shared" si="44"/>
        <v>13.221476821123648</v>
      </c>
      <c r="L255" s="16">
        <f t="shared" si="45"/>
        <v>41.295324193029529</v>
      </c>
      <c r="M255" s="35">
        <f t="shared" si="36"/>
        <v>15.617919238645982</v>
      </c>
      <c r="N255" s="17"/>
      <c r="O255" s="18">
        <f t="shared" si="37"/>
        <v>19.690897636411638</v>
      </c>
      <c r="P255" s="18"/>
      <c r="Q255" s="37">
        <f t="shared" si="38"/>
        <v>6.1039371490866426E-3</v>
      </c>
      <c r="R255" s="15">
        <f t="shared" si="48"/>
        <v>1.0031471000978167</v>
      </c>
      <c r="S255" s="15">
        <f t="shared" si="49"/>
        <v>4.3283431846838383</v>
      </c>
      <c r="T255" s="21">
        <f t="shared" si="39"/>
        <v>9.9379431855061151E-2</v>
      </c>
      <c r="U255" s="21">
        <f t="shared" si="40"/>
        <v>4.0163486114168423E-2</v>
      </c>
      <c r="V255" s="21">
        <f t="shared" si="41"/>
        <v>5.9215945740892728E-2</v>
      </c>
      <c r="Y255" s="36"/>
      <c r="Z255" s="36"/>
    </row>
    <row r="256" spans="1:26" x14ac:dyDescent="0.25">
      <c r="A256" s="12">
        <v>1891.08</v>
      </c>
      <c r="B256" s="13">
        <v>4.93</v>
      </c>
      <c r="C256" s="14">
        <v>0.22</v>
      </c>
      <c r="D256" s="13">
        <v>0.32329999999999998</v>
      </c>
      <c r="E256" s="13">
        <v>7.7067928930000003</v>
      </c>
      <c r="F256" s="14">
        <f t="shared" si="46"/>
        <v>1891.6249999999814</v>
      </c>
      <c r="G256" s="15">
        <f>G249*5/12+G261*7/12</f>
        <v>3.6083333333333334</v>
      </c>
      <c r="H256" s="14">
        <f t="shared" si="42"/>
        <v>204.20388699291848</v>
      </c>
      <c r="I256" s="14">
        <f t="shared" si="43"/>
        <v>9.1125466812255738</v>
      </c>
      <c r="J256" s="16">
        <f t="shared" si="47"/>
        <v>640.1723972906467</v>
      </c>
      <c r="K256" s="14">
        <f t="shared" si="44"/>
        <v>13.391301554728306</v>
      </c>
      <c r="L256" s="16">
        <f t="shared" si="45"/>
        <v>41.981285201636126</v>
      </c>
      <c r="M256" s="35">
        <f t="shared" si="36"/>
        <v>16.163998509963026</v>
      </c>
      <c r="N256" s="17"/>
      <c r="O256" s="18">
        <f t="shared" si="37"/>
        <v>20.360263494436559</v>
      </c>
      <c r="P256" s="18"/>
      <c r="Q256" s="37">
        <f t="shared" si="38"/>
        <v>2.0408967091835525E-3</v>
      </c>
      <c r="R256" s="15">
        <f t="shared" si="48"/>
        <v>1.0031457220594129</v>
      </c>
      <c r="S256" s="15">
        <f t="shared" si="49"/>
        <v>4.3419649139437411</v>
      </c>
      <c r="T256" s="21">
        <f t="shared" si="39"/>
        <v>9.5855168065712038E-2</v>
      </c>
      <c r="U256" s="21">
        <f t="shared" si="40"/>
        <v>3.87584702306214E-2</v>
      </c>
      <c r="V256" s="21">
        <f t="shared" si="41"/>
        <v>5.7096697835090637E-2</v>
      </c>
      <c r="Y256" s="36"/>
      <c r="Z256" s="36"/>
    </row>
    <row r="257" spans="1:26" x14ac:dyDescent="0.25">
      <c r="A257" s="12">
        <v>1891.09</v>
      </c>
      <c r="B257" s="13">
        <v>5.33</v>
      </c>
      <c r="C257" s="14">
        <v>0.22</v>
      </c>
      <c r="D257" s="13">
        <v>0.32750000000000001</v>
      </c>
      <c r="E257" s="13">
        <v>7.6116519010000001</v>
      </c>
      <c r="F257" s="14">
        <f t="shared" si="46"/>
        <v>1891.7083333333146</v>
      </c>
      <c r="G257" s="15">
        <f>G249*4/12+G261*8/12</f>
        <v>3.6066666666666665</v>
      </c>
      <c r="H257" s="14">
        <f t="shared" si="42"/>
        <v>223.53167054006607</v>
      </c>
      <c r="I257" s="14">
        <f t="shared" si="43"/>
        <v>9.2264479397400638</v>
      </c>
      <c r="J257" s="16">
        <f t="shared" si="47"/>
        <v>703.17474015403241</v>
      </c>
      <c r="K257" s="14">
        <f t="shared" si="44"/>
        <v>13.734825910294866</v>
      </c>
      <c r="L257" s="16">
        <f t="shared" si="45"/>
        <v>43.206327842485102</v>
      </c>
      <c r="M257" s="35">
        <f t="shared" ref="M257:M320" si="50">H257/AVERAGE(K137:K256)</f>
        <v>17.711261413256519</v>
      </c>
      <c r="N257" s="17"/>
      <c r="O257" s="18">
        <f t="shared" ref="O257:O320" si="51">J257/AVERAGE(L137:L256)</f>
        <v>22.282941160981022</v>
      </c>
      <c r="P257" s="18"/>
      <c r="Q257" s="37">
        <f t="shared" ref="Q257:Q320" si="52">1/M257-(G257/100-(((E257/E137)^(1/10))-1))</f>
        <v>-8.2668332111861323E-3</v>
      </c>
      <c r="R257" s="15">
        <f t="shared" si="48"/>
        <v>1.0031443440221843</v>
      </c>
      <c r="S257" s="15">
        <f t="shared" si="49"/>
        <v>4.4100661581200882</v>
      </c>
      <c r="T257" s="21">
        <f t="shared" si="39"/>
        <v>8.40998616835682E-2</v>
      </c>
      <c r="U257" s="21">
        <f t="shared" si="40"/>
        <v>3.6083976929712769E-2</v>
      </c>
      <c r="V257" s="21">
        <f t="shared" si="41"/>
        <v>4.8015884753855431E-2</v>
      </c>
      <c r="Y257" s="36"/>
      <c r="Z257" s="36"/>
    </row>
    <row r="258" spans="1:26" x14ac:dyDescent="0.25">
      <c r="A258" s="12">
        <v>1891.1</v>
      </c>
      <c r="B258" s="13">
        <v>5.33</v>
      </c>
      <c r="C258" s="14">
        <v>0.22</v>
      </c>
      <c r="D258" s="13">
        <v>0.33169999999999999</v>
      </c>
      <c r="E258" s="13">
        <v>7.6116519010000001</v>
      </c>
      <c r="F258" s="14">
        <f t="shared" si="46"/>
        <v>1891.7916666666479</v>
      </c>
      <c r="G258" s="15">
        <f>G249*3/12+G261*9/12</f>
        <v>3.6049999999999995</v>
      </c>
      <c r="H258" s="14">
        <f t="shared" si="42"/>
        <v>223.53167054006607</v>
      </c>
      <c r="I258" s="14">
        <f t="shared" si="43"/>
        <v>9.2264479397400638</v>
      </c>
      <c r="J258" s="16">
        <f t="shared" si="47"/>
        <v>705.59341499508753</v>
      </c>
      <c r="K258" s="14">
        <f t="shared" si="44"/>
        <v>13.910967189144449</v>
      </c>
      <c r="L258" s="16">
        <f t="shared" si="45"/>
        <v>43.910944794347188</v>
      </c>
      <c r="M258" s="35">
        <f t="shared" si="50"/>
        <v>17.716568589826359</v>
      </c>
      <c r="N258" s="17"/>
      <c r="O258" s="18">
        <f t="shared" si="51"/>
        <v>22.264637311753702</v>
      </c>
      <c r="P258" s="18"/>
      <c r="Q258" s="37">
        <f t="shared" si="52"/>
        <v>-9.1704230003878812E-3</v>
      </c>
      <c r="R258" s="15">
        <f t="shared" si="48"/>
        <v>1.0031429659861315</v>
      </c>
      <c r="S258" s="15">
        <f t="shared" si="49"/>
        <v>4.4239329232818108</v>
      </c>
      <c r="T258" s="21">
        <f t="shared" ref="T258:T321" si="53">(($J378/$J258)^(1/10)-1)</f>
        <v>8.2862897990116258E-2</v>
      </c>
      <c r="U258" s="21">
        <f t="shared" ref="U258:U321" si="54">(($S378/$S258)^(1/10)-1)</f>
        <v>3.5972016765844606E-2</v>
      </c>
      <c r="V258" s="21">
        <f t="shared" ref="V258:V321" si="55">T258-U258</f>
        <v>4.6890881224271652E-2</v>
      </c>
      <c r="Y258" s="36"/>
      <c r="Z258" s="36"/>
    </row>
    <row r="259" spans="1:26" x14ac:dyDescent="0.25">
      <c r="A259" s="12">
        <v>1891.11</v>
      </c>
      <c r="B259" s="13">
        <v>5.25</v>
      </c>
      <c r="C259" s="14">
        <v>0.22</v>
      </c>
      <c r="D259" s="13">
        <v>0.33579999999999999</v>
      </c>
      <c r="E259" s="13">
        <v>7.5165028100000004</v>
      </c>
      <c r="F259" s="14">
        <f t="shared" si="46"/>
        <v>1891.8749999999811</v>
      </c>
      <c r="G259" s="15">
        <f>G249*2/12+G261*10/12</f>
        <v>3.6033333333333335</v>
      </c>
      <c r="H259" s="14">
        <f t="shared" si="42"/>
        <v>222.96374622122963</v>
      </c>
      <c r="I259" s="14">
        <f t="shared" si="43"/>
        <v>9.343242698794386</v>
      </c>
      <c r="J259" s="16">
        <f t="shared" si="47"/>
        <v>706.25843880864898</v>
      </c>
      <c r="K259" s="14">
        <f t="shared" si="44"/>
        <v>14.261185901159791</v>
      </c>
      <c r="L259" s="16">
        <f t="shared" si="45"/>
        <v>45.173635000370346</v>
      </c>
      <c r="M259" s="35">
        <f t="shared" si="50"/>
        <v>17.671739174763992</v>
      </c>
      <c r="N259" s="17"/>
      <c r="O259" s="18">
        <f t="shared" si="51"/>
        <v>22.185040648628018</v>
      </c>
      <c r="P259" s="18"/>
      <c r="Q259" s="37">
        <f t="shared" si="52"/>
        <v>-9.3283281651973249E-3</v>
      </c>
      <c r="R259" s="15">
        <f t="shared" si="48"/>
        <v>1.0031415879512546</v>
      </c>
      <c r="S259" s="15">
        <f t="shared" si="49"/>
        <v>4.4940144064047098</v>
      </c>
      <c r="T259" s="21">
        <f t="shared" si="53"/>
        <v>8.4106484081104993E-2</v>
      </c>
      <c r="U259" s="21">
        <f t="shared" si="54"/>
        <v>3.3305277516018306E-2</v>
      </c>
      <c r="V259" s="21">
        <f t="shared" si="55"/>
        <v>5.0801206565086687E-2</v>
      </c>
      <c r="Y259" s="36"/>
      <c r="Z259" s="36"/>
    </row>
    <row r="260" spans="1:26" x14ac:dyDescent="0.25">
      <c r="A260" s="12">
        <v>1891.12</v>
      </c>
      <c r="B260" s="13">
        <v>5.41</v>
      </c>
      <c r="C260" s="14">
        <v>0.22</v>
      </c>
      <c r="D260" s="13">
        <v>0.34</v>
      </c>
      <c r="E260" s="13">
        <v>7.5165028100000004</v>
      </c>
      <c r="F260" s="14">
        <f t="shared" si="46"/>
        <v>1891.9583333333144</v>
      </c>
      <c r="G260" s="15">
        <f>G249*1/12+G261*11/12</f>
        <v>3.601666666666667</v>
      </c>
      <c r="H260" s="14">
        <f t="shared" si="42"/>
        <v>229.75883182035284</v>
      </c>
      <c r="I260" s="14">
        <f t="shared" si="43"/>
        <v>9.343242698794386</v>
      </c>
      <c r="J260" s="16">
        <f t="shared" si="47"/>
        <v>730.24880482532387</v>
      </c>
      <c r="K260" s="14">
        <f t="shared" si="44"/>
        <v>14.439556898136777</v>
      </c>
      <c r="L260" s="16">
        <f t="shared" si="45"/>
        <v>45.893640229317946</v>
      </c>
      <c r="M260" s="35">
        <f t="shared" si="50"/>
        <v>18.206303000209932</v>
      </c>
      <c r="N260" s="17"/>
      <c r="O260" s="18">
        <f t="shared" si="51"/>
        <v>22.82874423368272</v>
      </c>
      <c r="P260" s="18"/>
      <c r="Q260" s="37">
        <f t="shared" si="52"/>
        <v>-1.0973154464467415E-2</v>
      </c>
      <c r="R260" s="15">
        <f t="shared" si="48"/>
        <v>1.0031402099175537</v>
      </c>
      <c r="S260" s="15">
        <f t="shared" si="49"/>
        <v>4.508132747916636</v>
      </c>
      <c r="T260" s="21">
        <f t="shared" si="53"/>
        <v>7.7809819283636061E-2</v>
      </c>
      <c r="U260" s="21">
        <f t="shared" si="54"/>
        <v>3.195851091253088E-2</v>
      </c>
      <c r="V260" s="21">
        <f t="shared" si="55"/>
        <v>4.5851308371105182E-2</v>
      </c>
      <c r="Y260" s="36"/>
      <c r="Z260" s="36"/>
    </row>
    <row r="261" spans="1:26" x14ac:dyDescent="0.25">
      <c r="A261" s="12">
        <v>1892.01</v>
      </c>
      <c r="B261" s="13">
        <v>5.51</v>
      </c>
      <c r="C261" s="14">
        <v>0.22170000000000001</v>
      </c>
      <c r="D261" s="13">
        <v>0.34250000000000003</v>
      </c>
      <c r="E261" s="13">
        <v>7.3262127269999997</v>
      </c>
      <c r="F261" s="14">
        <f t="shared" si="46"/>
        <v>1892.0416666666476</v>
      </c>
      <c r="G261" s="15">
        <v>3.6</v>
      </c>
      <c r="H261" s="14">
        <f t="shared" si="42"/>
        <v>240.08379507159776</v>
      </c>
      <c r="I261" s="14">
        <f t="shared" si="43"/>
        <v>9.6599958924452327</v>
      </c>
      <c r="J261" s="16">
        <f t="shared" si="47"/>
        <v>765.62347159053854</v>
      </c>
      <c r="K261" s="14">
        <f t="shared" si="44"/>
        <v>14.923538985847957</v>
      </c>
      <c r="L261" s="16">
        <f t="shared" si="45"/>
        <v>47.590932671462703</v>
      </c>
      <c r="M261" s="35">
        <f t="shared" si="50"/>
        <v>19.016388404225264</v>
      </c>
      <c r="N261" s="17"/>
      <c r="O261" s="18">
        <f t="shared" si="51"/>
        <v>23.815222199457601</v>
      </c>
      <c r="P261" s="18"/>
      <c r="Q261" s="37">
        <f t="shared" si="52"/>
        <v>-1.5780715423090862E-2</v>
      </c>
      <c r="R261" s="15">
        <f t="shared" si="48"/>
        <v>1.0019594526744053</v>
      </c>
      <c r="S261" s="15">
        <f t="shared" si="49"/>
        <v>4.6397505750525116</v>
      </c>
      <c r="T261" s="21">
        <f t="shared" si="53"/>
        <v>7.6637316745876705E-2</v>
      </c>
      <c r="U261" s="21">
        <f t="shared" si="54"/>
        <v>3.0439961943855121E-2</v>
      </c>
      <c r="V261" s="21">
        <f t="shared" si="55"/>
        <v>4.6197354802021584E-2</v>
      </c>
      <c r="Y261" s="36"/>
      <c r="Z261" s="36"/>
    </row>
    <row r="262" spans="1:26" x14ac:dyDescent="0.25">
      <c r="A262" s="12">
        <v>1892.02</v>
      </c>
      <c r="B262" s="13">
        <v>5.52</v>
      </c>
      <c r="C262" s="14">
        <v>0.2233</v>
      </c>
      <c r="D262" s="13">
        <v>0.34499999999999997</v>
      </c>
      <c r="E262" s="13">
        <v>7.3262127269999997</v>
      </c>
      <c r="F262" s="14">
        <f t="shared" si="46"/>
        <v>1892.1249999999809</v>
      </c>
      <c r="G262" s="15">
        <f>G261*11/12+G273*1/12</f>
        <v>3.6125000000000003</v>
      </c>
      <c r="H262" s="14">
        <f t="shared" si="42"/>
        <v>240.51951883760793</v>
      </c>
      <c r="I262" s="14">
        <f t="shared" si="43"/>
        <v>9.7297116950068574</v>
      </c>
      <c r="J262" s="16">
        <f t="shared" si="47"/>
        <v>769.59864608837631</v>
      </c>
      <c r="K262" s="14">
        <f t="shared" si="44"/>
        <v>15.032469927350496</v>
      </c>
      <c r="L262" s="16">
        <f t="shared" si="45"/>
        <v>48.09991538052352</v>
      </c>
      <c r="M262" s="35">
        <f t="shared" si="50"/>
        <v>19.036425040978433</v>
      </c>
      <c r="N262" s="17"/>
      <c r="O262" s="18">
        <f t="shared" si="51"/>
        <v>23.810068229783113</v>
      </c>
      <c r="P262" s="18"/>
      <c r="Q262" s="37">
        <f t="shared" si="52"/>
        <v>-1.6860961424131293E-2</v>
      </c>
      <c r="R262" s="15">
        <f t="shared" si="48"/>
        <v>1.0019704792347714</v>
      </c>
      <c r="S262" s="15">
        <f t="shared" si="49"/>
        <v>4.6488419467253719</v>
      </c>
      <c r="T262" s="21">
        <f t="shared" si="53"/>
        <v>7.7356002643977018E-2</v>
      </c>
      <c r="U262" s="21">
        <f t="shared" si="54"/>
        <v>3.0423648145837978E-2</v>
      </c>
      <c r="V262" s="21">
        <f t="shared" si="55"/>
        <v>4.6932354498139039E-2</v>
      </c>
      <c r="Y262" s="36"/>
      <c r="Z262" s="36"/>
    </row>
    <row r="263" spans="1:26" x14ac:dyDescent="0.25">
      <c r="A263" s="12">
        <v>1892.03</v>
      </c>
      <c r="B263" s="13">
        <v>5.58</v>
      </c>
      <c r="C263" s="14">
        <v>0.22500000000000001</v>
      </c>
      <c r="D263" s="13">
        <v>0.34749999999999998</v>
      </c>
      <c r="E263" s="13">
        <v>7.135922645</v>
      </c>
      <c r="F263" s="14">
        <f t="shared" si="46"/>
        <v>1892.2083333333142</v>
      </c>
      <c r="G263" s="15">
        <f>G261*10/12+G273*2/12</f>
        <v>3.625</v>
      </c>
      <c r="H263" s="14">
        <f t="shared" si="42"/>
        <v>249.61739057640801</v>
      </c>
      <c r="I263" s="14">
        <f t="shared" si="43"/>
        <v>10.065217361951937</v>
      </c>
      <c r="J263" s="16">
        <f t="shared" si="47"/>
        <v>801.39325724489561</v>
      </c>
      <c r="K263" s="14">
        <f t="shared" si="44"/>
        <v>15.545169036792434</v>
      </c>
      <c r="L263" s="16">
        <f t="shared" si="45"/>
        <v>49.907554998674051</v>
      </c>
      <c r="M263" s="35">
        <f t="shared" si="50"/>
        <v>19.738054849323007</v>
      </c>
      <c r="N263" s="17"/>
      <c r="O263" s="18">
        <f t="shared" si="51"/>
        <v>24.656692455920012</v>
      </c>
      <c r="P263" s="18"/>
      <c r="Q263" s="37">
        <f t="shared" si="52"/>
        <v>-2.1394100412433753E-2</v>
      </c>
      <c r="R263" s="15">
        <f t="shared" si="48"/>
        <v>1.0019815052999086</v>
      </c>
      <c r="S263" s="15">
        <f t="shared" si="49"/>
        <v>4.7822150145804407</v>
      </c>
      <c r="T263" s="21">
        <f t="shared" si="53"/>
        <v>7.3485534352514481E-2</v>
      </c>
      <c r="U263" s="21">
        <f t="shared" si="54"/>
        <v>2.7698926761728471E-2</v>
      </c>
      <c r="V263" s="21">
        <f t="shared" si="55"/>
        <v>4.578660759078601E-2</v>
      </c>
      <c r="Y263" s="36"/>
      <c r="Z263" s="36"/>
    </row>
    <row r="264" spans="1:26" x14ac:dyDescent="0.25">
      <c r="A264" s="12">
        <v>1892.04</v>
      </c>
      <c r="B264" s="13">
        <v>5.57</v>
      </c>
      <c r="C264" s="14">
        <v>0.22670000000000001</v>
      </c>
      <c r="D264" s="13">
        <v>0.35</v>
      </c>
      <c r="E264" s="13">
        <v>7.0407735540000003</v>
      </c>
      <c r="F264" s="14">
        <f t="shared" si="46"/>
        <v>1892.2916666666474</v>
      </c>
      <c r="G264" s="15">
        <f>G261*9/12+G273*3/12</f>
        <v>3.6374999999999997</v>
      </c>
      <c r="H264" s="14">
        <f t="shared" si="42"/>
        <v>252.53733433733998</v>
      </c>
      <c r="I264" s="14">
        <f t="shared" si="43"/>
        <v>10.278314846368936</v>
      </c>
      <c r="J264" s="16">
        <f t="shared" si="47"/>
        <v>813.51756311036434</v>
      </c>
      <c r="K264" s="14">
        <f t="shared" si="44"/>
        <v>15.868593719581506</v>
      </c>
      <c r="L264" s="16">
        <f t="shared" si="45"/>
        <v>51.118697861513013</v>
      </c>
      <c r="M264" s="35">
        <f t="shared" si="50"/>
        <v>19.943265241638635</v>
      </c>
      <c r="N264" s="17"/>
      <c r="O264" s="18">
        <f t="shared" si="51"/>
        <v>24.881133648672172</v>
      </c>
      <c r="P264" s="18"/>
      <c r="Q264" s="37">
        <f t="shared" si="52"/>
        <v>-2.4221072749668851E-2</v>
      </c>
      <c r="R264" s="15">
        <f t="shared" si="48"/>
        <v>1.0019925308702788</v>
      </c>
      <c r="S264" s="15">
        <f t="shared" si="49"/>
        <v>4.8564459636708266</v>
      </c>
      <c r="T264" s="21">
        <f t="shared" si="53"/>
        <v>7.4533445976514345E-2</v>
      </c>
      <c r="U264" s="21">
        <f t="shared" si="54"/>
        <v>2.5075276650222245E-2</v>
      </c>
      <c r="V264" s="21">
        <f t="shared" si="55"/>
        <v>4.9458169326292101E-2</v>
      </c>
      <c r="Y264" s="36"/>
      <c r="Z264" s="36"/>
    </row>
    <row r="265" spans="1:26" x14ac:dyDescent="0.25">
      <c r="A265" s="12">
        <v>1892.05</v>
      </c>
      <c r="B265" s="13">
        <v>5.57</v>
      </c>
      <c r="C265" s="14">
        <v>0.2283</v>
      </c>
      <c r="D265" s="13">
        <v>0.35249999999999998</v>
      </c>
      <c r="E265" s="13">
        <v>7.0407735540000003</v>
      </c>
      <c r="F265" s="14">
        <f t="shared" si="46"/>
        <v>1892.3749999999807</v>
      </c>
      <c r="G265" s="15">
        <f>G261*8/12+G273*4/12</f>
        <v>3.65</v>
      </c>
      <c r="H265" s="14">
        <f t="shared" si="42"/>
        <v>252.53733433733998</v>
      </c>
      <c r="I265" s="14">
        <f t="shared" si="43"/>
        <v>10.350856989087022</v>
      </c>
      <c r="J265" s="16">
        <f t="shared" si="47"/>
        <v>816.29622947269377</v>
      </c>
      <c r="K265" s="14">
        <f t="shared" si="44"/>
        <v>15.981940817578517</v>
      </c>
      <c r="L265" s="16">
        <f t="shared" si="45"/>
        <v>51.659680590507094</v>
      </c>
      <c r="M265" s="35">
        <f t="shared" si="50"/>
        <v>19.911465213489798</v>
      </c>
      <c r="N265" s="17"/>
      <c r="O265" s="18">
        <f t="shared" si="51"/>
        <v>24.810091390835673</v>
      </c>
      <c r="P265" s="18"/>
      <c r="Q265" s="37">
        <f t="shared" si="52"/>
        <v>-2.5143580225281466E-2</v>
      </c>
      <c r="R265" s="15">
        <f t="shared" si="48"/>
        <v>1.0020035559463432</v>
      </c>
      <c r="S265" s="15">
        <f t="shared" si="49"/>
        <v>4.8661225821732819</v>
      </c>
      <c r="T265" s="21">
        <f t="shared" si="53"/>
        <v>7.2985343834107486E-2</v>
      </c>
      <c r="U265" s="21">
        <f t="shared" si="54"/>
        <v>2.384591749367071E-2</v>
      </c>
      <c r="V265" s="21">
        <f t="shared" si="55"/>
        <v>4.9139426340436776E-2</v>
      </c>
      <c r="Y265" s="36"/>
      <c r="Z265" s="36"/>
    </row>
    <row r="266" spans="1:26" x14ac:dyDescent="0.25">
      <c r="A266" s="12">
        <v>1892.06</v>
      </c>
      <c r="B266" s="13">
        <v>5.54</v>
      </c>
      <c r="C266" s="14">
        <v>0.23</v>
      </c>
      <c r="D266" s="13">
        <v>0.35499999999999998</v>
      </c>
      <c r="E266" s="13">
        <v>7.0407735540000003</v>
      </c>
      <c r="F266" s="14">
        <f t="shared" si="46"/>
        <v>1892.4583333333139</v>
      </c>
      <c r="G266" s="15">
        <f>G261*7/12+G273*5/12</f>
        <v>3.6625000000000001</v>
      </c>
      <c r="H266" s="14">
        <f t="shared" ref="H266:H329" si="56">B266*$E$1859/E266</f>
        <v>251.17716916137584</v>
      </c>
      <c r="I266" s="14">
        <f t="shared" ref="I266:I329" si="57">C266*$E$1859/E266</f>
        <v>10.427933015724991</v>
      </c>
      <c r="J266" s="16">
        <f t="shared" si="47"/>
        <v>814.70857971459304</v>
      </c>
      <c r="K266" s="14">
        <f t="shared" ref="K266:K329" si="58">D266*$E$1859/E266</f>
        <v>16.095287915575526</v>
      </c>
      <c r="L266" s="16">
        <f t="shared" ref="L266:L329" si="59">K266*(J266/H266)</f>
        <v>52.206055198317777</v>
      </c>
      <c r="M266" s="35">
        <f t="shared" si="50"/>
        <v>19.769284397136737</v>
      </c>
      <c r="N266" s="17"/>
      <c r="O266" s="18">
        <f t="shared" si="51"/>
        <v>24.603632002808631</v>
      </c>
      <c r="P266" s="18"/>
      <c r="Q266" s="37">
        <f t="shared" si="52"/>
        <v>-2.5776978828835714E-2</v>
      </c>
      <c r="R266" s="15">
        <f t="shared" si="48"/>
        <v>1.0020145805285625</v>
      </c>
      <c r="S266" s="15">
        <f t="shared" si="49"/>
        <v>4.8758721310084301</v>
      </c>
      <c r="T266" s="21">
        <f t="shared" si="53"/>
        <v>7.1649221258020201E-2</v>
      </c>
      <c r="U266" s="21">
        <f t="shared" si="54"/>
        <v>2.2632157413557286E-2</v>
      </c>
      <c r="V266" s="21">
        <f t="shared" si="55"/>
        <v>4.9017063844462916E-2</v>
      </c>
      <c r="Y266" s="36"/>
      <c r="Z266" s="36"/>
    </row>
    <row r="267" spans="1:26" x14ac:dyDescent="0.25">
      <c r="A267" s="12">
        <v>1892.07</v>
      </c>
      <c r="B267" s="13">
        <v>5.54</v>
      </c>
      <c r="C267" s="14">
        <v>0.23169999999999999</v>
      </c>
      <c r="D267" s="13">
        <v>0.35749999999999998</v>
      </c>
      <c r="E267" s="13">
        <v>7.2310717359999996</v>
      </c>
      <c r="F267" s="14">
        <f t="shared" ref="F267:F330" si="60">F266+1/12</f>
        <v>1892.5416666666472</v>
      </c>
      <c r="G267" s="15">
        <f>G261*6/12+G273*6/12</f>
        <v>3.6749999999999998</v>
      </c>
      <c r="H267" s="14">
        <f t="shared" si="56"/>
        <v>244.56700674058968</v>
      </c>
      <c r="I267" s="14">
        <f t="shared" si="57"/>
        <v>10.228551527399752</v>
      </c>
      <c r="J267" s="16">
        <f t="shared" ref="J267:J330" si="61">J266*((H267+(I267/12))/H266)</f>
        <v>796.03285640251306</v>
      </c>
      <c r="K267" s="14">
        <f t="shared" si="58"/>
        <v>15.782076698512782</v>
      </c>
      <c r="L267" s="16">
        <f t="shared" si="59"/>
        <v>51.368546238970836</v>
      </c>
      <c r="M267" s="35">
        <f t="shared" si="50"/>
        <v>19.211886434505551</v>
      </c>
      <c r="N267" s="17"/>
      <c r="O267" s="18">
        <f t="shared" si="51"/>
        <v>23.882788577933102</v>
      </c>
      <c r="P267" s="18"/>
      <c r="Q267" s="37">
        <f t="shared" si="52"/>
        <v>-2.0998101755070595E-2</v>
      </c>
      <c r="R267" s="15">
        <f t="shared" ref="R267:R330" si="62">((G267/G268+G267/1200+((1+G268/1200)^(-119))*(1-G267/G268)))</f>
        <v>1.0020256046173972</v>
      </c>
      <c r="S267" s="15">
        <f t="shared" ref="S267:S330" si="63">S266*R266*E266/E267</f>
        <v>4.757119439542385</v>
      </c>
      <c r="T267" s="21">
        <f t="shared" si="53"/>
        <v>7.6879024073566837E-2</v>
      </c>
      <c r="U267" s="21">
        <f t="shared" si="54"/>
        <v>2.5345671985546492E-2</v>
      </c>
      <c r="V267" s="21">
        <f t="shared" si="55"/>
        <v>5.1533352088020346E-2</v>
      </c>
      <c r="Y267" s="36"/>
      <c r="Z267" s="36"/>
    </row>
    <row r="268" spans="1:26" x14ac:dyDescent="0.25">
      <c r="A268" s="12">
        <v>1892.08</v>
      </c>
      <c r="B268" s="13">
        <v>5.62</v>
      </c>
      <c r="C268" s="14">
        <v>0.23330000000000001</v>
      </c>
      <c r="D268" s="13">
        <v>0.36</v>
      </c>
      <c r="E268" s="13">
        <v>7.3262127269999997</v>
      </c>
      <c r="F268" s="14">
        <f t="shared" si="60"/>
        <v>1892.6249999999804</v>
      </c>
      <c r="G268" s="15">
        <f>G261*5/12+G273*7/12</f>
        <v>3.6875</v>
      </c>
      <c r="H268" s="14">
        <f t="shared" si="56"/>
        <v>244.87675649770952</v>
      </c>
      <c r="I268" s="14">
        <f t="shared" si="57"/>
        <v>10.165435461017017</v>
      </c>
      <c r="J268" s="16">
        <f t="shared" si="61"/>
        <v>799.79831131166316</v>
      </c>
      <c r="K268" s="14">
        <f t="shared" si="58"/>
        <v>15.686055576365735</v>
      </c>
      <c r="L268" s="16">
        <f t="shared" si="59"/>
        <v>51.232632041316506</v>
      </c>
      <c r="M268" s="35">
        <f t="shared" si="50"/>
        <v>19.204303803173818</v>
      </c>
      <c r="N268" s="17"/>
      <c r="O268" s="18">
        <f t="shared" si="51"/>
        <v>23.846985014935335</v>
      </c>
      <c r="P268" s="18"/>
      <c r="Q268" s="37">
        <f t="shared" si="52"/>
        <v>-2.0715090945244062E-2</v>
      </c>
      <c r="R268" s="15">
        <f t="shared" si="62"/>
        <v>1.0020366282133073</v>
      </c>
      <c r="S268" s="15">
        <f t="shared" si="63"/>
        <v>4.7048525790062872</v>
      </c>
      <c r="T268" s="21">
        <f t="shared" si="53"/>
        <v>8.081104988555432E-2</v>
      </c>
      <c r="U268" s="21">
        <f t="shared" si="54"/>
        <v>2.7870499187624853E-2</v>
      </c>
      <c r="V268" s="21">
        <f t="shared" si="55"/>
        <v>5.2940550697929467E-2</v>
      </c>
      <c r="Y268" s="36"/>
      <c r="Z268" s="36"/>
    </row>
    <row r="269" spans="1:26" x14ac:dyDescent="0.25">
      <c r="A269" s="12">
        <v>1892.09</v>
      </c>
      <c r="B269" s="13">
        <v>5.48</v>
      </c>
      <c r="C269" s="14">
        <v>0.23499999999999999</v>
      </c>
      <c r="D269" s="13">
        <v>0.36249999999999999</v>
      </c>
      <c r="E269" s="13">
        <v>7.3262127269999997</v>
      </c>
      <c r="F269" s="14">
        <f t="shared" si="60"/>
        <v>1892.7083333333137</v>
      </c>
      <c r="G269" s="15">
        <f>G261*4/12+G273*8/12</f>
        <v>3.7</v>
      </c>
      <c r="H269" s="14">
        <f t="shared" si="56"/>
        <v>238.77662377356731</v>
      </c>
      <c r="I269" s="14">
        <f t="shared" si="57"/>
        <v>10.239508501238744</v>
      </c>
      <c r="J269" s="16">
        <f t="shared" si="61"/>
        <v>782.66147027006537</v>
      </c>
      <c r="K269" s="14">
        <f t="shared" si="58"/>
        <v>15.794986517868274</v>
      </c>
      <c r="L269" s="16">
        <f t="shared" si="59"/>
        <v>51.772770615492455</v>
      </c>
      <c r="M269" s="35">
        <f t="shared" si="50"/>
        <v>18.694271809588194</v>
      </c>
      <c r="N269" s="17"/>
      <c r="O269" s="18">
        <f t="shared" si="51"/>
        <v>23.191984913721992</v>
      </c>
      <c r="P269" s="18"/>
      <c r="Q269" s="37">
        <f t="shared" si="52"/>
        <v>-1.6774511432559903E-2</v>
      </c>
      <c r="R269" s="15">
        <f t="shared" si="62"/>
        <v>1.0020476513167518</v>
      </c>
      <c r="S269" s="15">
        <f t="shared" si="63"/>
        <v>4.7144346145081428</v>
      </c>
      <c r="T269" s="21">
        <f t="shared" si="53"/>
        <v>8.2466644497334762E-2</v>
      </c>
      <c r="U269" s="21">
        <f t="shared" si="54"/>
        <v>2.6651264324677681E-2</v>
      </c>
      <c r="V269" s="21">
        <f t="shared" si="55"/>
        <v>5.5815380172657081E-2</v>
      </c>
      <c r="Y269" s="36"/>
      <c r="Z269" s="36"/>
    </row>
    <row r="270" spans="1:26" x14ac:dyDescent="0.25">
      <c r="A270" s="12">
        <v>1892.1</v>
      </c>
      <c r="B270" s="13">
        <v>5.59</v>
      </c>
      <c r="C270" s="14">
        <v>0.23669999999999999</v>
      </c>
      <c r="D270" s="13">
        <v>0.36499999999999999</v>
      </c>
      <c r="E270" s="13">
        <v>7.3262127269999997</v>
      </c>
      <c r="F270" s="14">
        <f t="shared" si="60"/>
        <v>1892.791666666647</v>
      </c>
      <c r="G270" s="15">
        <f>G261*3/12+G273*9/12</f>
        <v>3.7124999999999999</v>
      </c>
      <c r="H270" s="14">
        <f t="shared" si="56"/>
        <v>243.56958519967904</v>
      </c>
      <c r="I270" s="14">
        <f t="shared" si="57"/>
        <v>10.31358154146047</v>
      </c>
      <c r="J270" s="16">
        <f t="shared" si="61"/>
        <v>801.18898107860264</v>
      </c>
      <c r="K270" s="14">
        <f t="shared" si="58"/>
        <v>15.903917459370815</v>
      </c>
      <c r="L270" s="16">
        <f t="shared" si="59"/>
        <v>52.313770678656525</v>
      </c>
      <c r="M270" s="35">
        <f t="shared" si="50"/>
        <v>19.0402149153247</v>
      </c>
      <c r="N270" s="17"/>
      <c r="O270" s="18">
        <f t="shared" si="51"/>
        <v>23.596821279777345</v>
      </c>
      <c r="P270" s="18"/>
      <c r="Q270" s="37">
        <f t="shared" si="52"/>
        <v>-1.6971520676857067E-2</v>
      </c>
      <c r="R270" s="15">
        <f t="shared" si="62"/>
        <v>1.0020586739281898</v>
      </c>
      <c r="S270" s="15">
        <f t="shared" si="63"/>
        <v>4.7240881327542796</v>
      </c>
      <c r="T270" s="21">
        <f t="shared" si="53"/>
        <v>6.9575564911896759E-2</v>
      </c>
      <c r="U270" s="21">
        <f t="shared" si="54"/>
        <v>1.9732244460616721E-2</v>
      </c>
      <c r="V270" s="21">
        <f t="shared" si="55"/>
        <v>4.9843320451280038E-2</v>
      </c>
      <c r="Y270" s="36"/>
      <c r="Z270" s="36"/>
    </row>
    <row r="271" spans="1:26" x14ac:dyDescent="0.25">
      <c r="A271" s="12">
        <v>1892.11</v>
      </c>
      <c r="B271" s="13">
        <v>5.57</v>
      </c>
      <c r="C271" s="14">
        <v>0.23830000000000001</v>
      </c>
      <c r="D271" s="13">
        <v>0.36749999999999999</v>
      </c>
      <c r="E271" s="13">
        <v>7.5165028100000004</v>
      </c>
      <c r="F271" s="14">
        <f t="shared" si="60"/>
        <v>1892.8749999999802</v>
      </c>
      <c r="G271" s="15">
        <f>G261*2/12+G273*10/12</f>
        <v>3.7250000000000001</v>
      </c>
      <c r="H271" s="14">
        <f t="shared" si="56"/>
        <v>236.55391741947602</v>
      </c>
      <c r="I271" s="14">
        <f t="shared" si="57"/>
        <v>10.120430614194099</v>
      </c>
      <c r="J271" s="16">
        <f t="shared" si="61"/>
        <v>780.8860455046439</v>
      </c>
      <c r="K271" s="14">
        <f t="shared" si="58"/>
        <v>15.607462235486073</v>
      </c>
      <c r="L271" s="16">
        <f t="shared" si="59"/>
        <v>51.52165560555774</v>
      </c>
      <c r="M271" s="35">
        <f t="shared" si="50"/>
        <v>18.463312690799992</v>
      </c>
      <c r="N271" s="17"/>
      <c r="O271" s="18">
        <f t="shared" si="51"/>
        <v>22.85880722426629</v>
      </c>
      <c r="P271" s="18"/>
      <c r="Q271" s="37">
        <f t="shared" si="52"/>
        <v>-1.2059526892530634E-2</v>
      </c>
      <c r="R271" s="15">
        <f t="shared" si="62"/>
        <v>1.0020696960480802</v>
      </c>
      <c r="S271" s="15">
        <f t="shared" si="63"/>
        <v>4.6139708203501124</v>
      </c>
      <c r="T271" s="21">
        <f t="shared" si="53"/>
        <v>7.2025883368207255E-2</v>
      </c>
      <c r="U271" s="21">
        <f t="shared" si="54"/>
        <v>2.5727722107278694E-2</v>
      </c>
      <c r="V271" s="21">
        <f t="shared" si="55"/>
        <v>4.6298161260928561E-2</v>
      </c>
      <c r="Y271" s="36"/>
      <c r="Z271" s="36"/>
    </row>
    <row r="272" spans="1:26" x14ac:dyDescent="0.25">
      <c r="A272" s="12">
        <v>1892.12</v>
      </c>
      <c r="B272" s="13">
        <v>5.51</v>
      </c>
      <c r="C272" s="14">
        <v>0.24</v>
      </c>
      <c r="D272" s="13">
        <v>0.37</v>
      </c>
      <c r="E272" s="13">
        <v>7.6116519010000001</v>
      </c>
      <c r="F272" s="14">
        <f t="shared" si="60"/>
        <v>1892.9583333333135</v>
      </c>
      <c r="G272" s="15">
        <f>G261*1/12+G273*11/12</f>
        <v>3.7374999999999998</v>
      </c>
      <c r="H272" s="14">
        <f t="shared" si="56"/>
        <v>231.08058249076245</v>
      </c>
      <c r="I272" s="14">
        <f t="shared" si="57"/>
        <v>10.065215934261886</v>
      </c>
      <c r="J272" s="16">
        <f t="shared" si="61"/>
        <v>765.58691757073632</v>
      </c>
      <c r="K272" s="14">
        <f t="shared" si="58"/>
        <v>15.517207898653741</v>
      </c>
      <c r="L272" s="16">
        <f t="shared" si="59"/>
        <v>51.409647822354344</v>
      </c>
      <c r="M272" s="35">
        <f t="shared" si="50"/>
        <v>18.013009251275736</v>
      </c>
      <c r="N272" s="17"/>
      <c r="O272" s="18">
        <f t="shared" si="51"/>
        <v>22.281362092837373</v>
      </c>
      <c r="P272" s="18"/>
      <c r="Q272" s="37">
        <f t="shared" si="52"/>
        <v>-8.6868929989243407E-3</v>
      </c>
      <c r="R272" s="15">
        <f t="shared" si="62"/>
        <v>1.0020807176768802</v>
      </c>
      <c r="S272" s="15">
        <f t="shared" si="63"/>
        <v>4.5657242423970628</v>
      </c>
      <c r="T272" s="21">
        <f t="shared" si="53"/>
        <v>7.0814419603888012E-2</v>
      </c>
      <c r="U272" s="21">
        <f t="shared" si="54"/>
        <v>2.585311813181157E-2</v>
      </c>
      <c r="V272" s="21">
        <f t="shared" si="55"/>
        <v>4.4961301472076443E-2</v>
      </c>
      <c r="Y272" s="36"/>
      <c r="Z272" s="36"/>
    </row>
    <row r="273" spans="1:26" x14ac:dyDescent="0.25">
      <c r="A273" s="12">
        <v>1893.01</v>
      </c>
      <c r="B273" s="13">
        <v>5.61</v>
      </c>
      <c r="C273" s="14">
        <v>0.24079999999999999</v>
      </c>
      <c r="D273" s="13">
        <v>0.36080000000000001</v>
      </c>
      <c r="E273" s="13">
        <v>7.8970910740000004</v>
      </c>
      <c r="F273" s="14">
        <f t="shared" si="60"/>
        <v>1893.0416666666467</v>
      </c>
      <c r="G273" s="15">
        <v>3.75</v>
      </c>
      <c r="H273" s="14">
        <f t="shared" si="56"/>
        <v>226.77046373392244</v>
      </c>
      <c r="I273" s="14">
        <f t="shared" si="57"/>
        <v>9.7337482472599852</v>
      </c>
      <c r="J273" s="16">
        <f t="shared" si="61"/>
        <v>753.99456317159104</v>
      </c>
      <c r="K273" s="14">
        <f t="shared" si="58"/>
        <v>14.58445335386795</v>
      </c>
      <c r="L273" s="16">
        <f t="shared" si="59"/>
        <v>48.492199356918</v>
      </c>
      <c r="M273" s="35">
        <f t="shared" si="50"/>
        <v>17.65664370809877</v>
      </c>
      <c r="N273" s="17"/>
      <c r="O273" s="18">
        <f t="shared" si="51"/>
        <v>21.820189744893533</v>
      </c>
      <c r="P273" s="18"/>
      <c r="Q273" s="37">
        <f t="shared" si="52"/>
        <v>-4.1021548362557628E-3</v>
      </c>
      <c r="R273" s="15">
        <f t="shared" si="62"/>
        <v>1.0034696890853201</v>
      </c>
      <c r="S273" s="15">
        <f t="shared" si="63"/>
        <v>4.4098534317855815</v>
      </c>
      <c r="T273" s="21">
        <f t="shared" si="53"/>
        <v>7.6951059063106397E-2</v>
      </c>
      <c r="U273" s="21">
        <f t="shared" si="54"/>
        <v>2.8480473837699138E-2</v>
      </c>
      <c r="V273" s="21">
        <f t="shared" si="55"/>
        <v>4.8470585225407259E-2</v>
      </c>
      <c r="Y273" s="36"/>
      <c r="Z273" s="36"/>
    </row>
    <row r="274" spans="1:26" x14ac:dyDescent="0.25">
      <c r="A274" s="12">
        <v>1893.02</v>
      </c>
      <c r="B274" s="13">
        <v>5.51</v>
      </c>
      <c r="C274" s="14">
        <v>0.2417</v>
      </c>
      <c r="D274" s="13">
        <v>0.35170000000000001</v>
      </c>
      <c r="E274" s="13">
        <v>7.9922320659999997</v>
      </c>
      <c r="F274" s="14">
        <f t="shared" si="60"/>
        <v>1893.12499999998</v>
      </c>
      <c r="G274" s="15">
        <f>G273*11/12+G285*1/12</f>
        <v>3.7458333333333336</v>
      </c>
      <c r="H274" s="14">
        <f t="shared" si="56"/>
        <v>220.07681214395799</v>
      </c>
      <c r="I274" s="14">
        <f t="shared" si="57"/>
        <v>9.6538231388738023</v>
      </c>
      <c r="J274" s="16">
        <f t="shared" si="61"/>
        <v>734.4135325554056</v>
      </c>
      <c r="K274" s="14">
        <f t="shared" si="58"/>
        <v>14.047371112709627</v>
      </c>
      <c r="L274" s="16">
        <f t="shared" si="59"/>
        <v>46.877175934616368</v>
      </c>
      <c r="M274" s="35">
        <f t="shared" si="50"/>
        <v>17.125193854872443</v>
      </c>
      <c r="N274" s="17"/>
      <c r="O274" s="18">
        <f t="shared" si="51"/>
        <v>21.148920730797148</v>
      </c>
      <c r="P274" s="18"/>
      <c r="Q274" s="37">
        <f t="shared" si="52"/>
        <v>-2.0583817590019357E-3</v>
      </c>
      <c r="R274" s="15">
        <f t="shared" si="62"/>
        <v>1.0034662840811108</v>
      </c>
      <c r="S274" s="15">
        <f t="shared" si="63"/>
        <v>4.372476406690109</v>
      </c>
      <c r="T274" s="21">
        <f t="shared" si="53"/>
        <v>7.9504556444095265E-2</v>
      </c>
      <c r="U274" s="21">
        <f t="shared" si="54"/>
        <v>2.9566725037911024E-2</v>
      </c>
      <c r="V274" s="21">
        <f t="shared" si="55"/>
        <v>4.9937831406184241E-2</v>
      </c>
      <c r="Y274" s="36"/>
      <c r="Z274" s="36"/>
    </row>
    <row r="275" spans="1:26" x14ac:dyDescent="0.25">
      <c r="A275" s="12">
        <v>1893.03</v>
      </c>
      <c r="B275" s="13">
        <v>5.31</v>
      </c>
      <c r="C275" s="14">
        <v>0.24249999999999999</v>
      </c>
      <c r="D275" s="13">
        <v>0.34250000000000003</v>
      </c>
      <c r="E275" s="13">
        <v>7.8019419829999999</v>
      </c>
      <c r="F275" s="14">
        <f t="shared" si="60"/>
        <v>1893.2083333333132</v>
      </c>
      <c r="G275" s="15">
        <f>G273*10/12+G285*2/12</f>
        <v>3.7416666666666667</v>
      </c>
      <c r="H275" s="14">
        <f t="shared" si="56"/>
        <v>217.26140218594847</v>
      </c>
      <c r="I275" s="14">
        <f t="shared" si="57"/>
        <v>9.9220131883413387</v>
      </c>
      <c r="J275" s="16">
        <f t="shared" si="61"/>
        <v>727.77750051587896</v>
      </c>
      <c r="K275" s="14">
        <f t="shared" si="58"/>
        <v>14.01356501858519</v>
      </c>
      <c r="L275" s="16">
        <f t="shared" si="59"/>
        <v>46.94233407282271</v>
      </c>
      <c r="M275" s="35">
        <f t="shared" si="50"/>
        <v>16.899589031582316</v>
      </c>
      <c r="N275" s="17"/>
      <c r="O275" s="18">
        <f t="shared" si="51"/>
        <v>20.861750450681821</v>
      </c>
      <c r="P275" s="18"/>
      <c r="Q275" s="37">
        <f t="shared" si="52"/>
        <v>-2.6649839599117708E-3</v>
      </c>
      <c r="R275" s="15">
        <f t="shared" si="62"/>
        <v>1.0034628790950846</v>
      </c>
      <c r="S275" s="15">
        <f t="shared" si="63"/>
        <v>4.494647416243394</v>
      </c>
      <c r="T275" s="21">
        <f t="shared" si="53"/>
        <v>8.0154225703686466E-2</v>
      </c>
      <c r="U275" s="21">
        <f t="shared" si="54"/>
        <v>3.0392125950546411E-2</v>
      </c>
      <c r="V275" s="21">
        <f t="shared" si="55"/>
        <v>4.9762099753140054E-2</v>
      </c>
      <c r="Y275" s="36"/>
      <c r="Z275" s="36"/>
    </row>
    <row r="276" spans="1:26" x14ac:dyDescent="0.25">
      <c r="A276" s="12">
        <v>1893.04</v>
      </c>
      <c r="B276" s="13">
        <v>5.31</v>
      </c>
      <c r="C276" s="14">
        <v>0.24329999999999999</v>
      </c>
      <c r="D276" s="13">
        <v>0.33329999999999999</v>
      </c>
      <c r="E276" s="13">
        <v>7.7067928930000003</v>
      </c>
      <c r="F276" s="14">
        <f t="shared" si="60"/>
        <v>1893.2916666666465</v>
      </c>
      <c r="G276" s="15">
        <f>G273*9/12+G285*3/12</f>
        <v>3.7375000000000003</v>
      </c>
      <c r="H276" s="14">
        <f t="shared" si="56"/>
        <v>219.94374035139901</v>
      </c>
      <c r="I276" s="14">
        <f t="shared" si="57"/>
        <v>10.077648216100826</v>
      </c>
      <c r="J276" s="16">
        <f t="shared" si="61"/>
        <v>739.5758954859408</v>
      </c>
      <c r="K276" s="14">
        <f t="shared" si="58"/>
        <v>13.805508222056741</v>
      </c>
      <c r="L276" s="16">
        <f t="shared" si="59"/>
        <v>46.421967225134473</v>
      </c>
      <c r="M276" s="35">
        <f t="shared" si="50"/>
        <v>17.102541578254908</v>
      </c>
      <c r="N276" s="17"/>
      <c r="O276" s="18">
        <f t="shared" si="51"/>
        <v>21.104034801510579</v>
      </c>
      <c r="P276" s="18"/>
      <c r="Q276" s="37">
        <f t="shared" si="52"/>
        <v>-3.5887991634665495E-3</v>
      </c>
      <c r="R276" s="15">
        <f t="shared" si="62"/>
        <v>1.0034594741272465</v>
      </c>
      <c r="S276" s="15">
        <f t="shared" si="63"/>
        <v>4.5658955119810773</v>
      </c>
      <c r="T276" s="21">
        <f t="shared" si="53"/>
        <v>7.431920692221583E-2</v>
      </c>
      <c r="U276" s="21">
        <f t="shared" si="54"/>
        <v>2.8984664515630643E-2</v>
      </c>
      <c r="V276" s="21">
        <f t="shared" si="55"/>
        <v>4.5334542406585188E-2</v>
      </c>
      <c r="Y276" s="36"/>
      <c r="Z276" s="36"/>
    </row>
    <row r="277" spans="1:26" x14ac:dyDescent="0.25">
      <c r="A277" s="12">
        <v>1893.05</v>
      </c>
      <c r="B277" s="13">
        <v>4.84</v>
      </c>
      <c r="C277" s="14">
        <v>0.2442</v>
      </c>
      <c r="D277" s="13">
        <v>0.32419999999999999</v>
      </c>
      <c r="E277" s="13">
        <v>7.6116519010000001</v>
      </c>
      <c r="F277" s="14">
        <f t="shared" si="60"/>
        <v>1893.3749999999798</v>
      </c>
      <c r="G277" s="15">
        <f>G273*8/12+G285*4/12</f>
        <v>3.7333333333333334</v>
      </c>
      <c r="H277" s="14">
        <f t="shared" si="56"/>
        <v>202.98185467428135</v>
      </c>
      <c r="I277" s="14">
        <f t="shared" si="57"/>
        <v>10.241357213111469</v>
      </c>
      <c r="J277" s="16">
        <f t="shared" si="61"/>
        <v>685.41016492793176</v>
      </c>
      <c r="K277" s="14">
        <f t="shared" si="58"/>
        <v>13.596429191198764</v>
      </c>
      <c r="L277" s="16">
        <f t="shared" si="59"/>
        <v>45.911151956536258</v>
      </c>
      <c r="M277" s="35">
        <f t="shared" si="50"/>
        <v>15.780987310776244</v>
      </c>
      <c r="N277" s="17"/>
      <c r="O277" s="18">
        <f t="shared" si="51"/>
        <v>19.473767640170006</v>
      </c>
      <c r="P277" s="18"/>
      <c r="Q277" s="37">
        <f t="shared" si="52"/>
        <v>1.080460641540458E-3</v>
      </c>
      <c r="R277" s="15">
        <f t="shared" si="62"/>
        <v>1.0034560691776027</v>
      </c>
      <c r="S277" s="15">
        <f t="shared" si="63"/>
        <v>4.6389594451887906</v>
      </c>
      <c r="T277" s="21">
        <f t="shared" si="53"/>
        <v>8.3296094909938834E-2</v>
      </c>
      <c r="U277" s="21">
        <f t="shared" si="54"/>
        <v>2.993018558755467E-2</v>
      </c>
      <c r="V277" s="21">
        <f t="shared" si="55"/>
        <v>5.3365909322384164E-2</v>
      </c>
      <c r="Y277" s="36"/>
      <c r="Z277" s="36"/>
    </row>
    <row r="278" spans="1:26" x14ac:dyDescent="0.25">
      <c r="A278" s="12">
        <v>1893.06</v>
      </c>
      <c r="B278" s="13">
        <v>4.6100000000000003</v>
      </c>
      <c r="C278" s="14">
        <v>0.245</v>
      </c>
      <c r="D278" s="13">
        <v>0.315</v>
      </c>
      <c r="E278" s="13">
        <v>7.4213618180000003</v>
      </c>
      <c r="F278" s="14">
        <f t="shared" si="60"/>
        <v>1893.458333333313</v>
      </c>
      <c r="G278" s="15">
        <f>G273*7/12+G285*5/12</f>
        <v>3.729166666666667</v>
      </c>
      <c r="H278" s="14">
        <f t="shared" si="56"/>
        <v>198.29332420240175</v>
      </c>
      <c r="I278" s="14">
        <f t="shared" si="57"/>
        <v>10.538365386027857</v>
      </c>
      <c r="J278" s="16">
        <f t="shared" si="61"/>
        <v>672.54378719965769</v>
      </c>
      <c r="K278" s="14">
        <f t="shared" si="58"/>
        <v>13.549326924892959</v>
      </c>
      <c r="L278" s="16">
        <f t="shared" si="59"/>
        <v>45.954727324922374</v>
      </c>
      <c r="M278" s="35">
        <f t="shared" si="50"/>
        <v>15.416503863597685</v>
      </c>
      <c r="N278" s="17"/>
      <c r="O278" s="18">
        <f t="shared" si="51"/>
        <v>19.0292358190108</v>
      </c>
      <c r="P278" s="18"/>
      <c r="Q278" s="37">
        <f t="shared" si="52"/>
        <v>3.0336802960417297E-3</v>
      </c>
      <c r="R278" s="15">
        <f t="shared" si="62"/>
        <v>1.003452664246159</v>
      </c>
      <c r="S278" s="15">
        <f t="shared" si="63"/>
        <v>4.774349998094368</v>
      </c>
      <c r="T278" s="21">
        <f t="shared" si="53"/>
        <v>7.9623432575238962E-2</v>
      </c>
      <c r="U278" s="21">
        <f t="shared" si="54"/>
        <v>2.718448252896466E-2</v>
      </c>
      <c r="V278" s="21">
        <f t="shared" si="55"/>
        <v>5.2438950046274302E-2</v>
      </c>
      <c r="Y278" s="36"/>
      <c r="Z278" s="36"/>
    </row>
    <row r="279" spans="1:26" x14ac:dyDescent="0.25">
      <c r="A279" s="12">
        <v>1893.07</v>
      </c>
      <c r="B279" s="13">
        <v>4.18</v>
      </c>
      <c r="C279" s="14">
        <v>0.24579999999999999</v>
      </c>
      <c r="D279" s="13">
        <v>0.30580000000000002</v>
      </c>
      <c r="E279" s="13">
        <v>7.2310717359999996</v>
      </c>
      <c r="F279" s="14">
        <f t="shared" si="60"/>
        <v>1893.5416666666463</v>
      </c>
      <c r="G279" s="15">
        <f>G273*6/12+G285*6/12</f>
        <v>3.7250000000000005</v>
      </c>
      <c r="H279" s="14">
        <f t="shared" si="56"/>
        <v>184.52889678261099</v>
      </c>
      <c r="I279" s="14">
        <f t="shared" si="57"/>
        <v>10.851005461522915</v>
      </c>
      <c r="J279" s="16">
        <f t="shared" si="61"/>
        <v>628.92642310199096</v>
      </c>
      <c r="K279" s="14">
        <f t="shared" si="58"/>
        <v>13.499745606727856</v>
      </c>
      <c r="L279" s="16">
        <f t="shared" si="59"/>
        <v>46.010933058514077</v>
      </c>
      <c r="M279" s="35">
        <f t="shared" si="50"/>
        <v>14.349854182760941</v>
      </c>
      <c r="N279" s="17"/>
      <c r="O279" s="18">
        <f t="shared" si="51"/>
        <v>17.725059871200955</v>
      </c>
      <c r="P279" s="18"/>
      <c r="Q279" s="37">
        <f t="shared" si="52"/>
        <v>7.3343907719461282E-3</v>
      </c>
      <c r="R279" s="15">
        <f t="shared" si="62"/>
        <v>1.0034492593329205</v>
      </c>
      <c r="S279" s="15">
        <f t="shared" si="63"/>
        <v>4.9169079628210657</v>
      </c>
      <c r="T279" s="21">
        <f t="shared" si="53"/>
        <v>8.2233931613144851E-2</v>
      </c>
      <c r="U279" s="21">
        <f t="shared" si="54"/>
        <v>2.4379812473846796E-2</v>
      </c>
      <c r="V279" s="21">
        <f t="shared" si="55"/>
        <v>5.7854119139298055E-2</v>
      </c>
      <c r="Y279" s="36"/>
      <c r="Z279" s="36"/>
    </row>
    <row r="280" spans="1:26" x14ac:dyDescent="0.25">
      <c r="A280" s="12">
        <v>1893.08</v>
      </c>
      <c r="B280" s="13">
        <v>4.08</v>
      </c>
      <c r="C280" s="14">
        <v>0.2467</v>
      </c>
      <c r="D280" s="13">
        <v>0.29670000000000002</v>
      </c>
      <c r="E280" s="13">
        <v>6.9456325620000001</v>
      </c>
      <c r="F280" s="14">
        <f t="shared" si="60"/>
        <v>1893.6249999999795</v>
      </c>
      <c r="G280" s="15">
        <f>G273*5/12+G285*7/12</f>
        <v>3.7208333333333337</v>
      </c>
      <c r="H280" s="14">
        <f t="shared" si="56"/>
        <v>187.51634618934793</v>
      </c>
      <c r="I280" s="14">
        <f t="shared" si="57"/>
        <v>11.338304560027483</v>
      </c>
      <c r="J280" s="16">
        <f t="shared" si="61"/>
        <v>642.32883607693918</v>
      </c>
      <c r="K280" s="14">
        <f t="shared" si="58"/>
        <v>13.636298998622435</v>
      </c>
      <c r="L280" s="16">
        <f t="shared" si="59"/>
        <v>46.710530800006829</v>
      </c>
      <c r="M280" s="35">
        <f t="shared" si="50"/>
        <v>14.588056535807809</v>
      </c>
      <c r="N280" s="17"/>
      <c r="O280" s="18">
        <f t="shared" si="51"/>
        <v>18.033912740781641</v>
      </c>
      <c r="P280" s="18"/>
      <c r="Q280" s="37">
        <f t="shared" si="52"/>
        <v>2.3197397456332924E-3</v>
      </c>
      <c r="R280" s="15">
        <f t="shared" si="62"/>
        <v>1.0034458544378932</v>
      </c>
      <c r="S280" s="15">
        <f t="shared" si="63"/>
        <v>5.1366309144522324</v>
      </c>
      <c r="T280" s="21">
        <f t="shared" si="53"/>
        <v>7.6898267849161872E-2</v>
      </c>
      <c r="U280" s="21">
        <f t="shared" si="54"/>
        <v>2.0124175219046636E-2</v>
      </c>
      <c r="V280" s="21">
        <f t="shared" si="55"/>
        <v>5.6774092630115236E-2</v>
      </c>
      <c r="Y280" s="36"/>
      <c r="Z280" s="36"/>
    </row>
    <row r="281" spans="1:26" x14ac:dyDescent="0.25">
      <c r="A281" s="12">
        <v>1893.09</v>
      </c>
      <c r="B281" s="13">
        <v>4.37</v>
      </c>
      <c r="C281" s="14">
        <v>0.2475</v>
      </c>
      <c r="D281" s="13">
        <v>0.28749999999999998</v>
      </c>
      <c r="E281" s="13">
        <v>7.2310717359999996</v>
      </c>
      <c r="F281" s="14">
        <f t="shared" si="60"/>
        <v>1893.7083333333128</v>
      </c>
      <c r="G281" s="15">
        <f>G273*4/12+G285*8/12</f>
        <v>3.7166666666666668</v>
      </c>
      <c r="H281" s="14">
        <f t="shared" si="56"/>
        <v>192.91657390909333</v>
      </c>
      <c r="I281" s="14">
        <f t="shared" si="57"/>
        <v>10.926053098970387</v>
      </c>
      <c r="J281" s="16">
        <f t="shared" si="61"/>
        <v>663.94596607999176</v>
      </c>
      <c r="K281" s="14">
        <f t="shared" si="58"/>
        <v>12.691879862440349</v>
      </c>
      <c r="L281" s="16">
        <f t="shared" si="59"/>
        <v>43.680655663157346</v>
      </c>
      <c r="M281" s="35">
        <f t="shared" si="50"/>
        <v>15.012069079138756</v>
      </c>
      <c r="N281" s="17"/>
      <c r="O281" s="18">
        <f t="shared" si="51"/>
        <v>18.567014551942322</v>
      </c>
      <c r="P281" s="18"/>
      <c r="Q281" s="37">
        <f t="shared" si="52"/>
        <v>5.3443003566988612E-3</v>
      </c>
      <c r="R281" s="15">
        <f t="shared" si="62"/>
        <v>1.0034424495610827</v>
      </c>
      <c r="S281" s="15">
        <f t="shared" si="63"/>
        <v>4.950869043250731</v>
      </c>
      <c r="T281" s="21">
        <f t="shared" si="53"/>
        <v>6.995766175317164E-2</v>
      </c>
      <c r="U281" s="21">
        <f t="shared" si="54"/>
        <v>2.291964142433156E-2</v>
      </c>
      <c r="V281" s="21">
        <f t="shared" si="55"/>
        <v>4.703802032884008E-2</v>
      </c>
      <c r="Y281" s="36"/>
      <c r="Z281" s="36"/>
    </row>
    <row r="282" spans="1:26" x14ac:dyDescent="0.25">
      <c r="A282" s="12">
        <v>1893.1</v>
      </c>
      <c r="B282" s="13">
        <v>4.5</v>
      </c>
      <c r="C282" s="14">
        <v>0.24829999999999999</v>
      </c>
      <c r="D282" s="13">
        <v>0.27829999999999999</v>
      </c>
      <c r="E282" s="13">
        <v>7.3262127269999997</v>
      </c>
      <c r="F282" s="14">
        <f t="shared" si="60"/>
        <v>1893.7916666666461</v>
      </c>
      <c r="G282" s="15">
        <f>G273*3/12+G285*9/12</f>
        <v>3.7125000000000004</v>
      </c>
      <c r="H282" s="14">
        <f t="shared" si="56"/>
        <v>196.0756947045717</v>
      </c>
      <c r="I282" s="14">
        <f t="shared" si="57"/>
        <v>10.819021110032256</v>
      </c>
      <c r="J282" s="16">
        <f t="shared" si="61"/>
        <v>677.92138166576069</v>
      </c>
      <c r="K282" s="14">
        <f t="shared" si="58"/>
        <v>12.126192408062733</v>
      </c>
      <c r="L282" s="16">
        <f t="shared" si="59"/>
        <v>41.925671226129154</v>
      </c>
      <c r="M282" s="35">
        <f t="shared" si="50"/>
        <v>15.271794153520185</v>
      </c>
      <c r="N282" s="17"/>
      <c r="O282" s="18">
        <f t="shared" si="51"/>
        <v>18.897533570630877</v>
      </c>
      <c r="P282" s="18"/>
      <c r="Q282" s="37">
        <f t="shared" si="52"/>
        <v>5.5295620163699072E-3</v>
      </c>
      <c r="R282" s="15">
        <f t="shared" si="62"/>
        <v>1.0034390447024946</v>
      </c>
      <c r="S282" s="15">
        <f t="shared" si="63"/>
        <v>4.9033969592876216</v>
      </c>
      <c r="T282" s="21">
        <f t="shared" si="53"/>
        <v>6.5935928115401499E-2</v>
      </c>
      <c r="U282" s="21">
        <f t="shared" si="54"/>
        <v>2.5305820298042736E-2</v>
      </c>
      <c r="V282" s="21">
        <f t="shared" si="55"/>
        <v>4.0630107817358763E-2</v>
      </c>
      <c r="Y282" s="36"/>
      <c r="Z282" s="36"/>
    </row>
    <row r="283" spans="1:26" x14ac:dyDescent="0.25">
      <c r="A283" s="12">
        <v>1893.11</v>
      </c>
      <c r="B283" s="13">
        <v>4.57</v>
      </c>
      <c r="C283" s="14">
        <v>0.2492</v>
      </c>
      <c r="D283" s="13">
        <v>0.26919999999999999</v>
      </c>
      <c r="E283" s="13">
        <v>7.135922645</v>
      </c>
      <c r="F283" s="14">
        <f t="shared" si="60"/>
        <v>1893.8749999999793</v>
      </c>
      <c r="G283" s="15">
        <f>G273*2/12+G285*10/12</f>
        <v>3.7083333333333335</v>
      </c>
      <c r="H283" s="14">
        <f t="shared" si="56"/>
        <v>204.43574819609046</v>
      </c>
      <c r="I283" s="14">
        <f t="shared" si="57"/>
        <v>11.147787407104099</v>
      </c>
      <c r="J283" s="16">
        <f t="shared" si="61"/>
        <v>710.0377333467776</v>
      </c>
      <c r="K283" s="14">
        <f t="shared" si="58"/>
        <v>12.042473394833161</v>
      </c>
      <c r="L283" s="16">
        <f t="shared" si="59"/>
        <v>41.825417465416301</v>
      </c>
      <c r="M283" s="35">
        <f t="shared" si="50"/>
        <v>15.942411400571672</v>
      </c>
      <c r="N283" s="17"/>
      <c r="O283" s="18">
        <f t="shared" si="51"/>
        <v>19.737917734430336</v>
      </c>
      <c r="P283" s="18"/>
      <c r="Q283" s="37">
        <f t="shared" si="52"/>
        <v>1.2583784971808218E-3</v>
      </c>
      <c r="R283" s="15">
        <f t="shared" si="62"/>
        <v>1.0034356398621347</v>
      </c>
      <c r="S283" s="15">
        <f t="shared" si="63"/>
        <v>5.0514660734074015</v>
      </c>
      <c r="T283" s="21">
        <f t="shared" si="53"/>
        <v>6.3083964291855921E-2</v>
      </c>
      <c r="U283" s="21">
        <f t="shared" si="54"/>
        <v>2.3672093881791145E-2</v>
      </c>
      <c r="V283" s="21">
        <f t="shared" si="55"/>
        <v>3.9411870410064775E-2</v>
      </c>
      <c r="Y283" s="36"/>
      <c r="Z283" s="36"/>
    </row>
    <row r="284" spans="1:26" x14ac:dyDescent="0.25">
      <c r="A284" s="12">
        <v>1893.12</v>
      </c>
      <c r="B284" s="13">
        <v>4.41</v>
      </c>
      <c r="C284" s="14">
        <v>0.25</v>
      </c>
      <c r="D284" s="13">
        <v>0.26</v>
      </c>
      <c r="E284" s="13">
        <v>7.0407735540000003</v>
      </c>
      <c r="F284" s="14">
        <f t="shared" si="60"/>
        <v>1893.9583333333126</v>
      </c>
      <c r="G284" s="15">
        <f>G273*1/12+G285*11/12</f>
        <v>3.7041666666666671</v>
      </c>
      <c r="H284" s="14">
        <f t="shared" si="56"/>
        <v>199.94428086672701</v>
      </c>
      <c r="I284" s="14">
        <f t="shared" si="57"/>
        <v>11.334709799701075</v>
      </c>
      <c r="J284" s="16">
        <f t="shared" si="61"/>
        <v>697.71875945740464</v>
      </c>
      <c r="K284" s="14">
        <f t="shared" si="58"/>
        <v>11.788098191689119</v>
      </c>
      <c r="L284" s="16">
        <f t="shared" si="59"/>
        <v>41.135346362568072</v>
      </c>
      <c r="M284" s="35">
        <f t="shared" si="50"/>
        <v>15.612694335464937</v>
      </c>
      <c r="N284" s="17"/>
      <c r="O284" s="18">
        <f t="shared" si="51"/>
        <v>19.34352062821003</v>
      </c>
      <c r="P284" s="18"/>
      <c r="Q284" s="37">
        <f t="shared" si="52"/>
        <v>3.0749892319138772E-4</v>
      </c>
      <c r="R284" s="15">
        <f t="shared" si="62"/>
        <v>1.0034322350400087</v>
      </c>
      <c r="S284" s="15">
        <f t="shared" si="63"/>
        <v>5.1373211954152787</v>
      </c>
      <c r="T284" s="21">
        <f t="shared" si="53"/>
        <v>7.023861221615002E-2</v>
      </c>
      <c r="U284" s="21">
        <f t="shared" si="54"/>
        <v>2.216461985327367E-2</v>
      </c>
      <c r="V284" s="21">
        <f t="shared" si="55"/>
        <v>4.807399236287635E-2</v>
      </c>
      <c r="Y284" s="36"/>
      <c r="Z284" s="36"/>
    </row>
    <row r="285" spans="1:26" x14ac:dyDescent="0.25">
      <c r="A285" s="12">
        <v>1894.01</v>
      </c>
      <c r="B285" s="13">
        <v>4.32</v>
      </c>
      <c r="C285" s="14">
        <v>0.2467</v>
      </c>
      <c r="D285" s="13">
        <v>0.25169999999999998</v>
      </c>
      <c r="E285" s="13">
        <v>6.8504834710000004</v>
      </c>
      <c r="F285" s="14">
        <f t="shared" si="60"/>
        <v>1894.0416666666458</v>
      </c>
      <c r="G285" s="15">
        <v>3.7</v>
      </c>
      <c r="H285" s="14">
        <f t="shared" si="56"/>
        <v>201.30441389105275</v>
      </c>
      <c r="I285" s="14">
        <f t="shared" si="57"/>
        <v>11.495786784009885</v>
      </c>
      <c r="J285" s="16">
        <f t="shared" si="61"/>
        <v>705.80797558257871</v>
      </c>
      <c r="K285" s="14">
        <f t="shared" si="58"/>
        <v>11.728778003791197</v>
      </c>
      <c r="L285" s="16">
        <f t="shared" si="59"/>
        <v>41.123117466234966</v>
      </c>
      <c r="M285" s="35">
        <f t="shared" si="50"/>
        <v>15.739869351948222</v>
      </c>
      <c r="N285" s="17"/>
      <c r="O285" s="18">
        <f t="shared" si="51"/>
        <v>19.517070327772903</v>
      </c>
      <c r="P285" s="18"/>
      <c r="Q285" s="37">
        <f t="shared" si="52"/>
        <v>-2.831422459346658E-3</v>
      </c>
      <c r="R285" s="15">
        <f t="shared" si="62"/>
        <v>1.0047429489760904</v>
      </c>
      <c r="S285" s="15">
        <f t="shared" si="63"/>
        <v>5.2981460010668515</v>
      </c>
      <c r="T285" s="21">
        <f t="shared" si="53"/>
        <v>6.8755767907126231E-2</v>
      </c>
      <c r="U285" s="21">
        <f t="shared" si="54"/>
        <v>1.6867288833896321E-2</v>
      </c>
      <c r="V285" s="21">
        <f t="shared" si="55"/>
        <v>5.1888479073229909E-2</v>
      </c>
      <c r="Y285" s="36"/>
      <c r="Z285" s="36"/>
    </row>
    <row r="286" spans="1:26" x14ac:dyDescent="0.25">
      <c r="A286" s="12">
        <v>1894.02</v>
      </c>
      <c r="B286" s="13">
        <v>4.38</v>
      </c>
      <c r="C286" s="14">
        <v>0.24329999999999999</v>
      </c>
      <c r="D286" s="13">
        <v>0.24329999999999999</v>
      </c>
      <c r="E286" s="13">
        <v>6.7553424790000003</v>
      </c>
      <c r="F286" s="14">
        <f t="shared" si="60"/>
        <v>1894.1249999999791</v>
      </c>
      <c r="G286" s="15">
        <f>G285*11/12+G297*1/12</f>
        <v>3.6800000000000006</v>
      </c>
      <c r="H286" s="14">
        <f t="shared" si="56"/>
        <v>206.97481946273942</v>
      </c>
      <c r="I286" s="14">
        <f t="shared" si="57"/>
        <v>11.497025930430251</v>
      </c>
      <c r="J286" s="16">
        <f t="shared" si="61"/>
        <v>729.0486078665507</v>
      </c>
      <c r="K286" s="14">
        <f t="shared" si="58"/>
        <v>11.497025930430251</v>
      </c>
      <c r="L286" s="16">
        <f t="shared" si="59"/>
        <v>40.497152121902232</v>
      </c>
      <c r="M286" s="35">
        <f t="shared" si="50"/>
        <v>16.202736596449924</v>
      </c>
      <c r="N286" s="17"/>
      <c r="O286" s="18">
        <f t="shared" si="51"/>
        <v>20.105790744253245</v>
      </c>
      <c r="P286" s="18"/>
      <c r="Q286" s="37">
        <f t="shared" si="52"/>
        <v>-5.8029214438804141E-3</v>
      </c>
      <c r="R286" s="15">
        <f t="shared" si="62"/>
        <v>1.004727838446956</v>
      </c>
      <c r="S286" s="15">
        <f t="shared" si="63"/>
        <v>5.3982468538514317</v>
      </c>
      <c r="T286" s="21">
        <f t="shared" si="53"/>
        <v>6.0447161392130022E-2</v>
      </c>
      <c r="U286" s="21">
        <f t="shared" si="54"/>
        <v>1.2891990188189428E-2</v>
      </c>
      <c r="V286" s="21">
        <f t="shared" si="55"/>
        <v>4.7555171203940594E-2</v>
      </c>
      <c r="Y286" s="36"/>
      <c r="Z286" s="36"/>
    </row>
    <row r="287" spans="1:26" x14ac:dyDescent="0.25">
      <c r="A287" s="12">
        <v>1894.03</v>
      </c>
      <c r="B287" s="13">
        <v>4.51</v>
      </c>
      <c r="C287" s="14">
        <v>0.24</v>
      </c>
      <c r="D287" s="13">
        <v>0.23499999999999999</v>
      </c>
      <c r="E287" s="13">
        <v>6.5650523969999997</v>
      </c>
      <c r="F287" s="14">
        <f t="shared" si="60"/>
        <v>1894.2083333333123</v>
      </c>
      <c r="G287" s="15">
        <f>G285*10/12+G297*2/12</f>
        <v>3.66</v>
      </c>
      <c r="H287" s="14">
        <f t="shared" si="56"/>
        <v>219.29519643405817</v>
      </c>
      <c r="I287" s="14">
        <f t="shared" si="57"/>
        <v>11.669810896712631</v>
      </c>
      <c r="J287" s="16">
        <f t="shared" si="61"/>
        <v>775.87141455794733</v>
      </c>
      <c r="K287" s="14">
        <f t="shared" si="58"/>
        <v>11.426689836364451</v>
      </c>
      <c r="L287" s="16">
        <f t="shared" si="59"/>
        <v>40.42788967208817</v>
      </c>
      <c r="M287" s="35">
        <f t="shared" si="50"/>
        <v>17.187622088121934</v>
      </c>
      <c r="N287" s="17"/>
      <c r="O287" s="18">
        <f t="shared" si="51"/>
        <v>21.341016645575831</v>
      </c>
      <c r="P287" s="18"/>
      <c r="Q287" s="37">
        <f t="shared" si="52"/>
        <v>-1.1905071655421207E-2</v>
      </c>
      <c r="R287" s="15">
        <f t="shared" si="62"/>
        <v>1.0047127299409879</v>
      </c>
      <c r="S287" s="15">
        <f t="shared" si="63"/>
        <v>5.580978518168151</v>
      </c>
      <c r="T287" s="21">
        <f t="shared" si="53"/>
        <v>5.5192674645600848E-2</v>
      </c>
      <c r="U287" s="21">
        <f t="shared" si="54"/>
        <v>1.089638514334057E-2</v>
      </c>
      <c r="V287" s="21">
        <f t="shared" si="55"/>
        <v>4.4296289502260278E-2</v>
      </c>
      <c r="Y287" s="36"/>
      <c r="Z287" s="36"/>
    </row>
    <row r="288" spans="1:26" x14ac:dyDescent="0.25">
      <c r="A288" s="12">
        <v>1894.04</v>
      </c>
      <c r="B288" s="13">
        <v>4.57</v>
      </c>
      <c r="C288" s="14">
        <v>0.23669999999999999</v>
      </c>
      <c r="D288" s="13">
        <v>0.22670000000000001</v>
      </c>
      <c r="E288" s="13">
        <v>6.5650523969999997</v>
      </c>
      <c r="F288" s="14">
        <f t="shared" si="60"/>
        <v>1894.2916666666456</v>
      </c>
      <c r="G288" s="15">
        <f>G285*9/12+G297*3/12</f>
        <v>3.64</v>
      </c>
      <c r="H288" s="14">
        <f t="shared" si="56"/>
        <v>222.21264915823639</v>
      </c>
      <c r="I288" s="14">
        <f t="shared" si="57"/>
        <v>11.509350996882832</v>
      </c>
      <c r="J288" s="16">
        <f t="shared" si="61"/>
        <v>789.58679117116981</v>
      </c>
      <c r="K288" s="14">
        <f t="shared" si="58"/>
        <v>11.023108876186473</v>
      </c>
      <c r="L288" s="16">
        <f t="shared" si="59"/>
        <v>39.16834257297684</v>
      </c>
      <c r="M288" s="35">
        <f t="shared" si="50"/>
        <v>17.434849078052459</v>
      </c>
      <c r="N288" s="17"/>
      <c r="O288" s="18">
        <f t="shared" si="51"/>
        <v>21.659778276889064</v>
      </c>
      <c r="P288" s="18"/>
      <c r="Q288" s="37">
        <f t="shared" si="52"/>
        <v>-1.0514783387850009E-2</v>
      </c>
      <c r="R288" s="15">
        <f t="shared" si="62"/>
        <v>1.0046976234612084</v>
      </c>
      <c r="S288" s="15">
        <f t="shared" si="63"/>
        <v>5.6072801627307323</v>
      </c>
      <c r="T288" s="21">
        <f t="shared" si="53"/>
        <v>5.7571252586668953E-2</v>
      </c>
      <c r="U288" s="21">
        <f t="shared" si="54"/>
        <v>1.1807735519989926E-2</v>
      </c>
      <c r="V288" s="21">
        <f t="shared" si="55"/>
        <v>4.5763517066679027E-2</v>
      </c>
      <c r="Y288" s="36"/>
      <c r="Z288" s="36"/>
    </row>
    <row r="289" spans="1:26" x14ac:dyDescent="0.25">
      <c r="A289" s="12">
        <v>1894.05</v>
      </c>
      <c r="B289" s="13">
        <v>4.4000000000000004</v>
      </c>
      <c r="C289" s="14">
        <v>0.23330000000000001</v>
      </c>
      <c r="D289" s="13">
        <v>0.21829999999999999</v>
      </c>
      <c r="E289" s="13">
        <v>6.5650523969999997</v>
      </c>
      <c r="F289" s="14">
        <f t="shared" si="60"/>
        <v>1894.3749999999789</v>
      </c>
      <c r="G289" s="15">
        <f>G285*8/12+G297*4/12</f>
        <v>3.62</v>
      </c>
      <c r="H289" s="14">
        <f t="shared" si="56"/>
        <v>213.94653310639825</v>
      </c>
      <c r="I289" s="14">
        <f t="shared" si="57"/>
        <v>11.34402867584607</v>
      </c>
      <c r="J289" s="16">
        <f t="shared" si="61"/>
        <v>763.57390904846818</v>
      </c>
      <c r="K289" s="14">
        <f t="shared" si="58"/>
        <v>10.61466549480153</v>
      </c>
      <c r="L289" s="16">
        <f t="shared" si="59"/>
        <v>37.883678260291042</v>
      </c>
      <c r="M289" s="35">
        <f t="shared" si="50"/>
        <v>16.808751920918013</v>
      </c>
      <c r="N289" s="17"/>
      <c r="O289" s="18">
        <f t="shared" si="51"/>
        <v>20.896769439678714</v>
      </c>
      <c r="P289" s="18"/>
      <c r="Q289" s="37">
        <f t="shared" si="52"/>
        <v>-6.1149548233006695E-3</v>
      </c>
      <c r="R289" s="15">
        <f t="shared" si="62"/>
        <v>1.0046825190106428</v>
      </c>
      <c r="S289" s="15">
        <f t="shared" si="63"/>
        <v>5.6336210535767446</v>
      </c>
      <c r="T289" s="21">
        <f t="shared" si="53"/>
        <v>6.1779399425590631E-2</v>
      </c>
      <c r="U289" s="21">
        <f t="shared" si="54"/>
        <v>1.3920429738360163E-2</v>
      </c>
      <c r="V289" s="21">
        <f t="shared" si="55"/>
        <v>4.7858969687230468E-2</v>
      </c>
      <c r="Y289" s="36"/>
      <c r="Z289" s="36"/>
    </row>
    <row r="290" spans="1:26" x14ac:dyDescent="0.25">
      <c r="A290" s="12">
        <v>1894.06</v>
      </c>
      <c r="B290" s="13">
        <v>4.34</v>
      </c>
      <c r="C290" s="14">
        <v>0.23</v>
      </c>
      <c r="D290" s="13">
        <v>0.21</v>
      </c>
      <c r="E290" s="13">
        <v>6.5650523969999997</v>
      </c>
      <c r="F290" s="14">
        <f t="shared" si="60"/>
        <v>1894.4583333333121</v>
      </c>
      <c r="G290" s="15">
        <f>G285*7/12+G297*5/12</f>
        <v>3.6000000000000005</v>
      </c>
      <c r="H290" s="14">
        <f t="shared" si="56"/>
        <v>211.02908038222009</v>
      </c>
      <c r="I290" s="14">
        <f t="shared" si="57"/>
        <v>11.183568776016273</v>
      </c>
      <c r="J290" s="16">
        <f t="shared" si="61"/>
        <v>756.4877117864653</v>
      </c>
      <c r="K290" s="14">
        <f t="shared" si="58"/>
        <v>10.21108453462355</v>
      </c>
      <c r="L290" s="16">
        <f t="shared" si="59"/>
        <v>36.604244118699924</v>
      </c>
      <c r="M290" s="35">
        <f t="shared" si="50"/>
        <v>16.606319695292534</v>
      </c>
      <c r="N290" s="17"/>
      <c r="O290" s="18">
        <f t="shared" si="51"/>
        <v>20.661031027566587</v>
      </c>
      <c r="P290" s="18"/>
      <c r="Q290" s="37">
        <f t="shared" si="52"/>
        <v>-5.1897331275500627E-3</v>
      </c>
      <c r="R290" s="15">
        <f t="shared" si="62"/>
        <v>1.0046674165923231</v>
      </c>
      <c r="S290" s="15">
        <f t="shared" si="63"/>
        <v>5.6600005912588749</v>
      </c>
      <c r="T290" s="21">
        <f t="shared" si="53"/>
        <v>6.3381375685017449E-2</v>
      </c>
      <c r="U290" s="21">
        <f t="shared" si="54"/>
        <v>1.3679316075972281E-2</v>
      </c>
      <c r="V290" s="21">
        <f t="shared" si="55"/>
        <v>4.9702059609045168E-2</v>
      </c>
      <c r="Y290" s="36"/>
      <c r="Z290" s="36"/>
    </row>
    <row r="291" spans="1:26" x14ac:dyDescent="0.25">
      <c r="A291" s="12">
        <v>1894.07</v>
      </c>
      <c r="B291" s="13">
        <v>4.25</v>
      </c>
      <c r="C291" s="14">
        <v>0.22670000000000001</v>
      </c>
      <c r="D291" s="13">
        <v>0.20169999999999999</v>
      </c>
      <c r="E291" s="13">
        <v>6.5650523969999997</v>
      </c>
      <c r="F291" s="14">
        <f t="shared" si="60"/>
        <v>1894.5416666666454</v>
      </c>
      <c r="G291" s="15">
        <f>G285*6/12+G297*6/12</f>
        <v>3.58</v>
      </c>
      <c r="H291" s="14">
        <f t="shared" si="56"/>
        <v>206.65290129595283</v>
      </c>
      <c r="I291" s="14">
        <f t="shared" si="57"/>
        <v>11.023108876186473</v>
      </c>
      <c r="J291" s="16">
        <f t="shared" si="61"/>
        <v>744.0931080140499</v>
      </c>
      <c r="K291" s="14">
        <f t="shared" si="58"/>
        <v>9.8075035744455743</v>
      </c>
      <c r="L291" s="16">
        <f t="shared" si="59"/>
        <v>35.31378350269032</v>
      </c>
      <c r="M291" s="35">
        <f t="shared" si="50"/>
        <v>16.289679714916954</v>
      </c>
      <c r="N291" s="17"/>
      <c r="O291" s="18">
        <f t="shared" si="51"/>
        <v>20.285465268221344</v>
      </c>
      <c r="P291" s="18"/>
      <c r="Q291" s="37">
        <f t="shared" si="52"/>
        <v>-2.7700206733355104E-3</v>
      </c>
      <c r="R291" s="15">
        <f t="shared" si="62"/>
        <v>1.0046523162092853</v>
      </c>
      <c r="S291" s="15">
        <f t="shared" si="63"/>
        <v>5.6864181719310745</v>
      </c>
      <c r="T291" s="21">
        <f t="shared" si="53"/>
        <v>6.9905502265855679E-2</v>
      </c>
      <c r="U291" s="21">
        <f t="shared" si="54"/>
        <v>1.34403626481856E-2</v>
      </c>
      <c r="V291" s="21">
        <f t="shared" si="55"/>
        <v>5.6465139617670079E-2</v>
      </c>
      <c r="Y291" s="36"/>
      <c r="Z291" s="36"/>
    </row>
    <row r="292" spans="1:26" x14ac:dyDescent="0.25">
      <c r="A292" s="12">
        <v>1894.08</v>
      </c>
      <c r="B292" s="13">
        <v>4.41</v>
      </c>
      <c r="C292" s="14">
        <v>0.2233</v>
      </c>
      <c r="D292" s="13">
        <v>0.1933</v>
      </c>
      <c r="E292" s="13">
        <v>6.7553424790000003</v>
      </c>
      <c r="F292" s="14">
        <f t="shared" si="60"/>
        <v>1894.6249999999786</v>
      </c>
      <c r="G292" s="15">
        <f>G285*5/12+G297*7/12</f>
        <v>3.5599999999999996</v>
      </c>
      <c r="H292" s="14">
        <f t="shared" si="56"/>
        <v>208.39245521248424</v>
      </c>
      <c r="I292" s="14">
        <f t="shared" si="57"/>
        <v>10.551935430600389</v>
      </c>
      <c r="J292" s="16">
        <f t="shared" si="61"/>
        <v>753.52289069440849</v>
      </c>
      <c r="K292" s="14">
        <f t="shared" si="58"/>
        <v>9.1342996808555998</v>
      </c>
      <c r="L292" s="16">
        <f t="shared" si="59"/>
        <v>33.028565707761707</v>
      </c>
      <c r="M292" s="35">
        <f t="shared" si="50"/>
        <v>16.457777072998375</v>
      </c>
      <c r="N292" s="17"/>
      <c r="O292" s="18">
        <f t="shared" si="51"/>
        <v>20.510549550602171</v>
      </c>
      <c r="P292" s="18"/>
      <c r="Q292" s="37">
        <f t="shared" si="52"/>
        <v>-4.1677578936873821E-4</v>
      </c>
      <c r="R292" s="15">
        <f t="shared" si="62"/>
        <v>1.0046372178645702</v>
      </c>
      <c r="S292" s="15">
        <f t="shared" si="63"/>
        <v>5.5519482437876908</v>
      </c>
      <c r="T292" s="21">
        <f t="shared" si="53"/>
        <v>7.1287518782572556E-2</v>
      </c>
      <c r="U292" s="21">
        <f t="shared" si="54"/>
        <v>1.4915167923215567E-2</v>
      </c>
      <c r="V292" s="21">
        <f t="shared" si="55"/>
        <v>5.637235085935699E-2</v>
      </c>
      <c r="Y292" s="36"/>
      <c r="Z292" s="36"/>
    </row>
    <row r="293" spans="1:26" x14ac:dyDescent="0.25">
      <c r="A293" s="12">
        <v>1894.09</v>
      </c>
      <c r="B293" s="13">
        <v>4.4800000000000004</v>
      </c>
      <c r="C293" s="14">
        <v>0.22</v>
      </c>
      <c r="D293" s="13">
        <v>0.185</v>
      </c>
      <c r="E293" s="13">
        <v>6.8504834710000004</v>
      </c>
      <c r="F293" s="14">
        <f t="shared" si="60"/>
        <v>1894.7083333333119</v>
      </c>
      <c r="G293" s="15">
        <f>G285*4/12+G297*8/12</f>
        <v>3.54</v>
      </c>
      <c r="H293" s="14">
        <f t="shared" si="56"/>
        <v>208.76013292405469</v>
      </c>
      <c r="I293" s="14">
        <f t="shared" si="57"/>
        <v>10.251613670377687</v>
      </c>
      <c r="J293" s="16">
        <f t="shared" si="61"/>
        <v>757.9414241535959</v>
      </c>
      <c r="K293" s="14">
        <f t="shared" si="58"/>
        <v>8.6206751319085075</v>
      </c>
      <c r="L293" s="16">
        <f t="shared" si="59"/>
        <v>31.298920417056973</v>
      </c>
      <c r="M293" s="35">
        <f t="shared" si="50"/>
        <v>16.522315444877218</v>
      </c>
      <c r="N293" s="17"/>
      <c r="O293" s="18">
        <f t="shared" si="51"/>
        <v>20.60726506505565</v>
      </c>
      <c r="P293" s="18"/>
      <c r="Q293" s="37">
        <f t="shared" si="52"/>
        <v>1.9768623530273463E-3</v>
      </c>
      <c r="R293" s="15">
        <f t="shared" si="62"/>
        <v>1.0046221215612239</v>
      </c>
      <c r="S293" s="15">
        <f t="shared" si="63"/>
        <v>5.5002296223220073</v>
      </c>
      <c r="T293" s="21">
        <f t="shared" si="53"/>
        <v>7.445238348947858E-2</v>
      </c>
      <c r="U293" s="21">
        <f t="shared" si="54"/>
        <v>1.4925954105185602E-2</v>
      </c>
      <c r="V293" s="21">
        <f t="shared" si="55"/>
        <v>5.9526429384292978E-2</v>
      </c>
      <c r="Y293" s="36"/>
      <c r="Z293" s="36"/>
    </row>
    <row r="294" spans="1:26" x14ac:dyDescent="0.25">
      <c r="A294" s="12">
        <v>1894.1</v>
      </c>
      <c r="B294" s="13">
        <v>4.34</v>
      </c>
      <c r="C294" s="14">
        <v>0.2167</v>
      </c>
      <c r="D294" s="13">
        <v>0.1767</v>
      </c>
      <c r="E294" s="13">
        <v>6.6601933879999997</v>
      </c>
      <c r="F294" s="14">
        <f t="shared" si="60"/>
        <v>1894.7916666666451</v>
      </c>
      <c r="G294" s="15">
        <f>G285*3/12+G297*9/12</f>
        <v>3.5200000000000005</v>
      </c>
      <c r="H294" s="14">
        <f t="shared" si="56"/>
        <v>208.0145258989287</v>
      </c>
      <c r="I294" s="14">
        <f t="shared" si="57"/>
        <v>10.386347410667707</v>
      </c>
      <c r="J294" s="16">
        <f t="shared" si="61"/>
        <v>758.37682239715366</v>
      </c>
      <c r="K294" s="14">
        <f t="shared" si="58"/>
        <v>8.469162840170668</v>
      </c>
      <c r="L294" s="16">
        <f t="shared" si="59"/>
        <v>30.876770626169826</v>
      </c>
      <c r="M294" s="35">
        <f t="shared" si="50"/>
        <v>16.502904205708433</v>
      </c>
      <c r="N294" s="17"/>
      <c r="O294" s="18">
        <f t="shared" si="51"/>
        <v>20.602914844137331</v>
      </c>
      <c r="P294" s="18"/>
      <c r="Q294" s="37">
        <f t="shared" si="52"/>
        <v>5.7724977769441077E-4</v>
      </c>
      <c r="R294" s="15">
        <f t="shared" si="62"/>
        <v>1.0046070273022971</v>
      </c>
      <c r="S294" s="15">
        <f t="shared" si="63"/>
        <v>5.6835271741193338</v>
      </c>
      <c r="T294" s="21">
        <f t="shared" si="53"/>
        <v>8.0908513145929728E-2</v>
      </c>
      <c r="U294" s="21">
        <f t="shared" si="54"/>
        <v>1.1838582492177174E-2</v>
      </c>
      <c r="V294" s="21">
        <f t="shared" si="55"/>
        <v>6.9069930653752554E-2</v>
      </c>
      <c r="Y294" s="36"/>
      <c r="Z294" s="36"/>
    </row>
    <row r="295" spans="1:26" x14ac:dyDescent="0.25">
      <c r="A295" s="12">
        <v>1894.11</v>
      </c>
      <c r="B295" s="13">
        <v>4.34</v>
      </c>
      <c r="C295" s="14">
        <v>0.21329999999999999</v>
      </c>
      <c r="D295" s="13">
        <v>0.16830000000000001</v>
      </c>
      <c r="E295" s="13">
        <v>6.6601933879999997</v>
      </c>
      <c r="F295" s="14">
        <f t="shared" si="60"/>
        <v>1894.8749999999784</v>
      </c>
      <c r="G295" s="15">
        <f>G285*2/12+G297*10/12</f>
        <v>3.5</v>
      </c>
      <c r="H295" s="14">
        <f t="shared" si="56"/>
        <v>208.0145258989287</v>
      </c>
      <c r="I295" s="14">
        <f t="shared" si="57"/>
        <v>10.223386722175457</v>
      </c>
      <c r="J295" s="16">
        <f t="shared" si="61"/>
        <v>761.48284728611895</v>
      </c>
      <c r="K295" s="14">
        <f t="shared" si="58"/>
        <v>8.0665540803662896</v>
      </c>
      <c r="L295" s="16">
        <f t="shared" si="59"/>
        <v>29.529392441993966</v>
      </c>
      <c r="M295" s="35">
        <f t="shared" si="50"/>
        <v>16.542784447444561</v>
      </c>
      <c r="N295" s="17"/>
      <c r="O295" s="18">
        <f t="shared" si="51"/>
        <v>20.672276347819018</v>
      </c>
      <c r="P295" s="18"/>
      <c r="Q295" s="37">
        <f t="shared" si="52"/>
        <v>2.8246636689232205E-3</v>
      </c>
      <c r="R295" s="15">
        <f t="shared" si="62"/>
        <v>1.0045919350908457</v>
      </c>
      <c r="S295" s="15">
        <f t="shared" si="63"/>
        <v>5.7097113389838494</v>
      </c>
      <c r="T295" s="21">
        <f t="shared" si="53"/>
        <v>8.406461337980109E-2</v>
      </c>
      <c r="U295" s="21">
        <f t="shared" si="54"/>
        <v>9.3123584917946811E-3</v>
      </c>
      <c r="V295" s="21">
        <f t="shared" si="55"/>
        <v>7.4752254888006409E-2</v>
      </c>
      <c r="Y295" s="36"/>
      <c r="Z295" s="36"/>
    </row>
    <row r="296" spans="1:26" x14ac:dyDescent="0.25">
      <c r="A296" s="12">
        <v>1894.12</v>
      </c>
      <c r="B296" s="13">
        <v>4.3</v>
      </c>
      <c r="C296" s="14">
        <v>0.21</v>
      </c>
      <c r="D296" s="13">
        <v>0.16</v>
      </c>
      <c r="E296" s="13">
        <v>6.5650523969999997</v>
      </c>
      <c r="F296" s="14">
        <f t="shared" si="60"/>
        <v>1894.9583333333117</v>
      </c>
      <c r="G296" s="15">
        <f>G285*1/12+G297*11/12</f>
        <v>3.4800000000000004</v>
      </c>
      <c r="H296" s="14">
        <f t="shared" si="56"/>
        <v>209.08411189943465</v>
      </c>
      <c r="I296" s="14">
        <f t="shared" si="57"/>
        <v>10.21108453462355</v>
      </c>
      <c r="J296" s="16">
        <f t="shared" si="61"/>
        <v>768.51329478590208</v>
      </c>
      <c r="K296" s="14">
        <f t="shared" si="58"/>
        <v>7.7798739311417542</v>
      </c>
      <c r="L296" s="16">
        <f t="shared" si="59"/>
        <v>28.595843526917285</v>
      </c>
      <c r="M296" s="35">
        <f t="shared" si="50"/>
        <v>16.672466333767733</v>
      </c>
      <c r="N296" s="17"/>
      <c r="O296" s="18">
        <f t="shared" si="51"/>
        <v>20.855013611174975</v>
      </c>
      <c r="P296" s="18"/>
      <c r="Q296" s="37">
        <f t="shared" si="52"/>
        <v>2.2655090778564702E-3</v>
      </c>
      <c r="R296" s="15">
        <f t="shared" si="62"/>
        <v>1.0045768449299304</v>
      </c>
      <c r="S296" s="15">
        <f t="shared" si="63"/>
        <v>5.81905527974076</v>
      </c>
      <c r="T296" s="21">
        <f t="shared" si="53"/>
        <v>8.4463676462938952E-2</v>
      </c>
      <c r="U296" s="21">
        <f t="shared" si="54"/>
        <v>7.634070197377163E-3</v>
      </c>
      <c r="V296" s="21">
        <f t="shared" si="55"/>
        <v>7.682960626556179E-2</v>
      </c>
      <c r="Y296" s="36"/>
      <c r="Z296" s="36"/>
    </row>
    <row r="297" spans="1:26" x14ac:dyDescent="0.25">
      <c r="A297" s="12">
        <v>1895.01</v>
      </c>
      <c r="B297" s="13">
        <v>4.25</v>
      </c>
      <c r="C297" s="14">
        <v>0.20830000000000001</v>
      </c>
      <c r="D297" s="13">
        <v>0.16750000000000001</v>
      </c>
      <c r="E297" s="13">
        <v>6.5650523969999997</v>
      </c>
      <c r="F297" s="14">
        <f t="shared" si="60"/>
        <v>1895.0416666666449</v>
      </c>
      <c r="G297" s="15">
        <v>3.46</v>
      </c>
      <c r="H297" s="14">
        <f t="shared" si="56"/>
        <v>206.65290129595283</v>
      </c>
      <c r="I297" s="14">
        <f t="shared" si="57"/>
        <v>10.128423374105173</v>
      </c>
      <c r="J297" s="16">
        <f t="shared" si="61"/>
        <v>762.67944483304086</v>
      </c>
      <c r="K297" s="14">
        <f t="shared" si="58"/>
        <v>8.1445555216640244</v>
      </c>
      <c r="L297" s="16">
        <f t="shared" si="59"/>
        <v>30.05854282577279</v>
      </c>
      <c r="M297" s="35">
        <f t="shared" si="50"/>
        <v>16.524443935162719</v>
      </c>
      <c r="N297" s="17"/>
      <c r="O297" s="18">
        <f t="shared" si="51"/>
        <v>20.692167083108195</v>
      </c>
      <c r="P297" s="18"/>
      <c r="Q297" s="37">
        <f t="shared" si="52"/>
        <v>3.0027891519042241E-3</v>
      </c>
      <c r="R297" s="15">
        <f t="shared" si="62"/>
        <v>1.0019057103862152</v>
      </c>
      <c r="S297" s="15">
        <f t="shared" si="63"/>
        <v>5.8456881933948264</v>
      </c>
      <c r="T297" s="21">
        <f t="shared" si="53"/>
        <v>8.7969996132052142E-2</v>
      </c>
      <c r="U297" s="21">
        <f t="shared" si="54"/>
        <v>7.4090799867254642E-3</v>
      </c>
      <c r="V297" s="21">
        <f t="shared" si="55"/>
        <v>8.0560916145326678E-2</v>
      </c>
      <c r="Y297" s="36"/>
      <c r="Z297" s="36"/>
    </row>
    <row r="298" spans="1:26" x14ac:dyDescent="0.25">
      <c r="A298" s="12">
        <v>1895.02</v>
      </c>
      <c r="B298" s="13">
        <v>4.1900000000000004</v>
      </c>
      <c r="C298" s="14">
        <v>0.20669999999999999</v>
      </c>
      <c r="D298" s="13">
        <v>0.17499999999999999</v>
      </c>
      <c r="E298" s="13">
        <v>6.5650523969999997</v>
      </c>
      <c r="F298" s="14">
        <f t="shared" si="60"/>
        <v>1895.1249999999782</v>
      </c>
      <c r="G298" s="15">
        <f>G297*11/12+G309*1/12</f>
        <v>3.4716666666666667</v>
      </c>
      <c r="H298" s="14">
        <f t="shared" si="56"/>
        <v>203.73544857177473</v>
      </c>
      <c r="I298" s="14">
        <f t="shared" si="57"/>
        <v>10.050624634793754</v>
      </c>
      <c r="J298" s="16">
        <f t="shared" si="61"/>
        <v>755.0033005382802</v>
      </c>
      <c r="K298" s="14">
        <f t="shared" si="58"/>
        <v>8.5092371121862929</v>
      </c>
      <c r="L298" s="16">
        <f t="shared" si="59"/>
        <v>31.533550738472314</v>
      </c>
      <c r="M298" s="35">
        <f t="shared" si="50"/>
        <v>16.331237693211413</v>
      </c>
      <c r="N298" s="17"/>
      <c r="O298" s="18">
        <f t="shared" si="51"/>
        <v>20.472046385423742</v>
      </c>
      <c r="P298" s="18"/>
      <c r="Q298" s="37">
        <f t="shared" si="52"/>
        <v>2.4857878192883834E-3</v>
      </c>
      <c r="R298" s="15">
        <f t="shared" si="62"/>
        <v>1.0019159687965034</v>
      </c>
      <c r="S298" s="15">
        <f t="shared" si="63"/>
        <v>5.8568283820995548</v>
      </c>
      <c r="T298" s="21">
        <f t="shared" si="53"/>
        <v>9.4083341934578568E-2</v>
      </c>
      <c r="U298" s="21">
        <f t="shared" si="54"/>
        <v>7.5440736829106569E-3</v>
      </c>
      <c r="V298" s="21">
        <f t="shared" si="55"/>
        <v>8.6539268251667911E-2</v>
      </c>
      <c r="Y298" s="36"/>
      <c r="Z298" s="36"/>
    </row>
    <row r="299" spans="1:26" x14ac:dyDescent="0.25">
      <c r="A299" s="12">
        <v>1895.03</v>
      </c>
      <c r="B299" s="13">
        <v>4.1900000000000004</v>
      </c>
      <c r="C299" s="14">
        <v>0.20499999999999999</v>
      </c>
      <c r="D299" s="13">
        <v>0.1825</v>
      </c>
      <c r="E299" s="13">
        <v>6.5650523969999997</v>
      </c>
      <c r="F299" s="14">
        <f t="shared" si="60"/>
        <v>1895.2083333333114</v>
      </c>
      <c r="G299" s="15">
        <f>G297*10/12+G309*2/12</f>
        <v>3.4833333333333334</v>
      </c>
      <c r="H299" s="14">
        <f t="shared" si="56"/>
        <v>203.73544857177473</v>
      </c>
      <c r="I299" s="14">
        <f t="shared" si="57"/>
        <v>9.967963474275372</v>
      </c>
      <c r="J299" s="16">
        <f t="shared" si="61"/>
        <v>758.08157572941695</v>
      </c>
      <c r="K299" s="14">
        <f t="shared" si="58"/>
        <v>8.8739187027085631</v>
      </c>
      <c r="L299" s="16">
        <f t="shared" si="59"/>
        <v>33.019066245971018</v>
      </c>
      <c r="M299" s="35">
        <f t="shared" si="50"/>
        <v>16.364625427174804</v>
      </c>
      <c r="N299" s="17"/>
      <c r="O299" s="18">
        <f t="shared" si="51"/>
        <v>20.534641990203507</v>
      </c>
      <c r="P299" s="18"/>
      <c r="Q299" s="37">
        <f t="shared" si="52"/>
        <v>4.4909440197234557E-3</v>
      </c>
      <c r="R299" s="15">
        <f t="shared" si="62"/>
        <v>1.001926226799871</v>
      </c>
      <c r="S299" s="15">
        <f t="shared" si="63"/>
        <v>5.8680498825261331</v>
      </c>
      <c r="T299" s="21">
        <f t="shared" si="53"/>
        <v>9.8263351096336882E-2</v>
      </c>
      <c r="U299" s="21">
        <f t="shared" si="54"/>
        <v>8.8162517588725731E-3</v>
      </c>
      <c r="V299" s="21">
        <f t="shared" si="55"/>
        <v>8.9447099337464309E-2</v>
      </c>
      <c r="Y299" s="36"/>
      <c r="Z299" s="36"/>
    </row>
    <row r="300" spans="1:26" x14ac:dyDescent="0.25">
      <c r="A300" s="12">
        <v>1895.04</v>
      </c>
      <c r="B300" s="13">
        <v>4.37</v>
      </c>
      <c r="C300" s="14">
        <v>0.20330000000000001</v>
      </c>
      <c r="D300" s="13">
        <v>0.19</v>
      </c>
      <c r="E300" s="13">
        <v>6.8504834710000004</v>
      </c>
      <c r="F300" s="14">
        <f t="shared" si="60"/>
        <v>1895.2916666666447</v>
      </c>
      <c r="G300" s="15">
        <f>G297*9/12+G309*3/12</f>
        <v>3.4950000000000001</v>
      </c>
      <c r="H300" s="14">
        <f t="shared" si="56"/>
        <v>203.63432608886586</v>
      </c>
      <c r="I300" s="14">
        <f t="shared" si="57"/>
        <v>9.4734229963081074</v>
      </c>
      <c r="J300" s="16">
        <f t="shared" si="61"/>
        <v>760.6427886414989</v>
      </c>
      <c r="K300" s="14">
        <f t="shared" si="58"/>
        <v>8.8536663516898191</v>
      </c>
      <c r="L300" s="16">
        <f t="shared" si="59"/>
        <v>33.071425593108643</v>
      </c>
      <c r="M300" s="35">
        <f t="shared" si="50"/>
        <v>16.387543823686308</v>
      </c>
      <c r="N300" s="17"/>
      <c r="O300" s="18">
        <f t="shared" si="51"/>
        <v>20.578453397959475</v>
      </c>
      <c r="P300" s="18"/>
      <c r="Q300" s="37">
        <f t="shared" si="52"/>
        <v>7.3255558090351211E-3</v>
      </c>
      <c r="R300" s="15">
        <f t="shared" si="62"/>
        <v>1.0019364843966725</v>
      </c>
      <c r="S300" s="15">
        <f t="shared" si="63"/>
        <v>5.6343849565464277</v>
      </c>
      <c r="T300" s="21">
        <f t="shared" si="53"/>
        <v>9.6874456838602852E-2</v>
      </c>
      <c r="U300" s="21">
        <f t="shared" si="54"/>
        <v>1.3251792109497007E-2</v>
      </c>
      <c r="V300" s="21">
        <f t="shared" si="55"/>
        <v>8.3622664729105844E-2</v>
      </c>
      <c r="Y300" s="36"/>
      <c r="Z300" s="36"/>
    </row>
    <row r="301" spans="1:26" x14ac:dyDescent="0.25">
      <c r="A301" s="12">
        <v>1895.05</v>
      </c>
      <c r="B301" s="13">
        <v>4.6100000000000003</v>
      </c>
      <c r="C301" s="14">
        <v>0.20169999999999999</v>
      </c>
      <c r="D301" s="13">
        <v>0.19750000000000001</v>
      </c>
      <c r="E301" s="13">
        <v>6.9456325620000001</v>
      </c>
      <c r="F301" s="14">
        <f t="shared" si="60"/>
        <v>1895.3749999999779</v>
      </c>
      <c r="G301" s="15">
        <f>G297*8/12+G309*4/12</f>
        <v>3.5066666666666668</v>
      </c>
      <c r="H301" s="14">
        <f t="shared" si="56"/>
        <v>211.87508723845443</v>
      </c>
      <c r="I301" s="14">
        <f t="shared" si="57"/>
        <v>9.270109565292028</v>
      </c>
      <c r="J301" s="16">
        <f t="shared" si="61"/>
        <v>794.3103886589405</v>
      </c>
      <c r="K301" s="14">
        <f t="shared" si="58"/>
        <v>9.0770780324500535</v>
      </c>
      <c r="L301" s="16">
        <f t="shared" si="59"/>
        <v>34.029566542329881</v>
      </c>
      <c r="M301" s="35">
        <f t="shared" si="50"/>
        <v>17.0803695533824</v>
      </c>
      <c r="N301" s="17"/>
      <c r="O301" s="18">
        <f t="shared" si="51"/>
        <v>21.460149768676384</v>
      </c>
      <c r="P301" s="18"/>
      <c r="Q301" s="37">
        <f t="shared" si="52"/>
        <v>8.3761114079655904E-3</v>
      </c>
      <c r="R301" s="15">
        <f t="shared" si="62"/>
        <v>1.001946741587262</v>
      </c>
      <c r="S301" s="15">
        <f t="shared" si="63"/>
        <v>5.5679602396255872</v>
      </c>
      <c r="T301" s="21">
        <f t="shared" si="53"/>
        <v>8.8217918036374021E-2</v>
      </c>
      <c r="U301" s="21">
        <f t="shared" si="54"/>
        <v>1.5942896401784479E-2</v>
      </c>
      <c r="V301" s="21">
        <f t="shared" si="55"/>
        <v>7.2275021634589542E-2</v>
      </c>
      <c r="Y301" s="36"/>
      <c r="Z301" s="36"/>
    </row>
    <row r="302" spans="1:26" x14ac:dyDescent="0.25">
      <c r="A302" s="12">
        <v>1895.06</v>
      </c>
      <c r="B302" s="13">
        <v>4.7</v>
      </c>
      <c r="C302" s="14">
        <v>0.2</v>
      </c>
      <c r="D302" s="13">
        <v>0.20499999999999999</v>
      </c>
      <c r="E302" s="13">
        <v>7.0407735540000003</v>
      </c>
      <c r="F302" s="14">
        <f t="shared" si="60"/>
        <v>1895.4583333333112</v>
      </c>
      <c r="G302" s="15">
        <f>G297*7/12+G309*5/12</f>
        <v>3.5183333333333331</v>
      </c>
      <c r="H302" s="14">
        <f t="shared" si="56"/>
        <v>213.09254423438023</v>
      </c>
      <c r="I302" s="14">
        <f t="shared" si="57"/>
        <v>9.0677678397608616</v>
      </c>
      <c r="J302" s="16">
        <f t="shared" si="61"/>
        <v>801.70747000748031</v>
      </c>
      <c r="K302" s="14">
        <f t="shared" si="58"/>
        <v>9.2944620357548811</v>
      </c>
      <c r="L302" s="16">
        <f t="shared" si="59"/>
        <v>34.968091776922009</v>
      </c>
      <c r="M302" s="35">
        <f t="shared" si="50"/>
        <v>17.207413539783396</v>
      </c>
      <c r="N302" s="17"/>
      <c r="O302" s="18">
        <f t="shared" si="51"/>
        <v>21.628273210067626</v>
      </c>
      <c r="P302" s="18"/>
      <c r="Q302" s="37">
        <f t="shared" si="52"/>
        <v>1.1519126998025937E-2</v>
      </c>
      <c r="R302" s="15">
        <f t="shared" si="62"/>
        <v>1.0019569983719931</v>
      </c>
      <c r="S302" s="15">
        <f t="shared" si="63"/>
        <v>5.503414077452792</v>
      </c>
      <c r="T302" s="21">
        <f t="shared" si="53"/>
        <v>8.881905554683156E-2</v>
      </c>
      <c r="U302" s="21">
        <f t="shared" si="54"/>
        <v>1.7456801417117251E-2</v>
      </c>
      <c r="V302" s="21">
        <f t="shared" si="55"/>
        <v>7.1362254129714309E-2</v>
      </c>
      <c r="Y302" s="36"/>
      <c r="Z302" s="36"/>
    </row>
    <row r="303" spans="1:26" x14ac:dyDescent="0.25">
      <c r="A303" s="12">
        <v>1895.07</v>
      </c>
      <c r="B303" s="13">
        <v>4.72</v>
      </c>
      <c r="C303" s="14">
        <v>0.1983</v>
      </c>
      <c r="D303" s="13">
        <v>0.21249999999999999</v>
      </c>
      <c r="E303" s="13">
        <v>6.9456325620000001</v>
      </c>
      <c r="F303" s="14">
        <f t="shared" si="60"/>
        <v>1895.5416666666445</v>
      </c>
      <c r="G303" s="15">
        <f>G297*6/12+G309*6/12</f>
        <v>3.53</v>
      </c>
      <c r="H303" s="14">
        <f t="shared" si="56"/>
        <v>216.93067500336329</v>
      </c>
      <c r="I303" s="14">
        <f t="shared" si="57"/>
        <v>9.113845943467572</v>
      </c>
      <c r="J303" s="16">
        <f t="shared" si="61"/>
        <v>819.00485904902155</v>
      </c>
      <c r="K303" s="14">
        <f t="shared" si="58"/>
        <v>9.7664763640285361</v>
      </c>
      <c r="L303" s="16">
        <f t="shared" si="59"/>
        <v>36.872570455067169</v>
      </c>
      <c r="M303" s="35">
        <f t="shared" si="50"/>
        <v>17.546014648740567</v>
      </c>
      <c r="N303" s="17"/>
      <c r="O303" s="18">
        <f t="shared" si="51"/>
        <v>22.060403147384232</v>
      </c>
      <c r="P303" s="18"/>
      <c r="Q303" s="37">
        <f t="shared" si="52"/>
        <v>7.7553380580635406E-3</v>
      </c>
      <c r="R303" s="15">
        <f t="shared" si="62"/>
        <v>1.0019672547512195</v>
      </c>
      <c r="S303" s="15">
        <f t="shared" si="63"/>
        <v>5.5897173211530902</v>
      </c>
      <c r="T303" s="21">
        <f t="shared" si="53"/>
        <v>9.019010633265645E-2</v>
      </c>
      <c r="U303" s="21">
        <f t="shared" si="54"/>
        <v>1.6202722618998022E-2</v>
      </c>
      <c r="V303" s="21">
        <f t="shared" si="55"/>
        <v>7.3987383713658428E-2</v>
      </c>
      <c r="Y303" s="36"/>
      <c r="Z303" s="36"/>
    </row>
    <row r="304" spans="1:26" x14ac:dyDescent="0.25">
      <c r="A304" s="12">
        <v>1895.08</v>
      </c>
      <c r="B304" s="13">
        <v>4.79</v>
      </c>
      <c r="C304" s="14">
        <v>0.19670000000000001</v>
      </c>
      <c r="D304" s="13">
        <v>0.22</v>
      </c>
      <c r="E304" s="13">
        <v>6.8504834710000004</v>
      </c>
      <c r="F304" s="14">
        <f t="shared" si="60"/>
        <v>1895.6249999999777</v>
      </c>
      <c r="G304" s="15">
        <f>G297*5/12+G309*7/12</f>
        <v>3.541666666666667</v>
      </c>
      <c r="H304" s="14">
        <f t="shared" si="56"/>
        <v>223.20558855049597</v>
      </c>
      <c r="I304" s="14">
        <f t="shared" si="57"/>
        <v>9.165874586196777</v>
      </c>
      <c r="J304" s="16">
        <f t="shared" si="61"/>
        <v>845.57905994101429</v>
      </c>
      <c r="K304" s="14">
        <f t="shared" si="58"/>
        <v>10.251613670377687</v>
      </c>
      <c r="L304" s="16">
        <f t="shared" si="59"/>
        <v>38.836616531737612</v>
      </c>
      <c r="M304" s="35">
        <f t="shared" si="50"/>
        <v>18.074072547241805</v>
      </c>
      <c r="N304" s="17"/>
      <c r="O304" s="18">
        <f t="shared" si="51"/>
        <v>22.72836964472511</v>
      </c>
      <c r="P304" s="18"/>
      <c r="Q304" s="37">
        <f t="shared" si="52"/>
        <v>4.6143262527668788E-3</v>
      </c>
      <c r="R304" s="15">
        <f t="shared" si="62"/>
        <v>1.0019775107252942</v>
      </c>
      <c r="S304" s="15">
        <f t="shared" si="63"/>
        <v>5.678504260695588</v>
      </c>
      <c r="T304" s="21">
        <f t="shared" si="53"/>
        <v>8.9763943369066235E-2</v>
      </c>
      <c r="U304" s="21">
        <f t="shared" si="54"/>
        <v>1.3770134429317515E-2</v>
      </c>
      <c r="V304" s="21">
        <f t="shared" si="55"/>
        <v>7.5993808939748719E-2</v>
      </c>
      <c r="Y304" s="36"/>
      <c r="Z304" s="36"/>
    </row>
    <row r="305" spans="1:26" x14ac:dyDescent="0.25">
      <c r="A305" s="12">
        <v>1895.09</v>
      </c>
      <c r="B305" s="13">
        <v>4.82</v>
      </c>
      <c r="C305" s="14">
        <v>0.19500000000000001</v>
      </c>
      <c r="D305" s="13">
        <v>0.22750000000000001</v>
      </c>
      <c r="E305" s="13">
        <v>6.8504834710000004</v>
      </c>
      <c r="F305" s="14">
        <f t="shared" si="60"/>
        <v>1895.708333333311</v>
      </c>
      <c r="G305" s="15">
        <f>G297*4/12+G309*8/12</f>
        <v>3.5533333333333332</v>
      </c>
      <c r="H305" s="14">
        <f t="shared" si="56"/>
        <v>224.60353586918384</v>
      </c>
      <c r="I305" s="14">
        <f t="shared" si="57"/>
        <v>9.0866575714711306</v>
      </c>
      <c r="J305" s="16">
        <f t="shared" si="61"/>
        <v>853.74357591643638</v>
      </c>
      <c r="K305" s="14">
        <f t="shared" si="58"/>
        <v>10.601100500049652</v>
      </c>
      <c r="L305" s="16">
        <f t="shared" si="59"/>
        <v>40.29598828236292</v>
      </c>
      <c r="M305" s="35">
        <f t="shared" si="50"/>
        <v>18.20033594660547</v>
      </c>
      <c r="N305" s="17"/>
      <c r="O305" s="18">
        <f t="shared" si="51"/>
        <v>22.888669564420361</v>
      </c>
      <c r="P305" s="18"/>
      <c r="Q305" s="37">
        <f t="shared" si="52"/>
        <v>5.293774765856428E-3</v>
      </c>
      <c r="R305" s="15">
        <f t="shared" si="62"/>
        <v>1.0019877662945698</v>
      </c>
      <c r="S305" s="15">
        <f t="shared" si="63"/>
        <v>5.6897335637747419</v>
      </c>
      <c r="T305" s="21">
        <f t="shared" si="53"/>
        <v>9.0636905533701073E-2</v>
      </c>
      <c r="U305" s="21">
        <f t="shared" si="54"/>
        <v>1.505595747176236E-2</v>
      </c>
      <c r="V305" s="21">
        <f t="shared" si="55"/>
        <v>7.5580948061938713E-2</v>
      </c>
      <c r="Y305" s="36"/>
      <c r="Z305" s="36"/>
    </row>
    <row r="306" spans="1:26" x14ac:dyDescent="0.25">
      <c r="A306" s="12">
        <v>1895.1</v>
      </c>
      <c r="B306" s="13">
        <v>4.75</v>
      </c>
      <c r="C306" s="14">
        <v>0.1933</v>
      </c>
      <c r="D306" s="13">
        <v>0.23499999999999999</v>
      </c>
      <c r="E306" s="13">
        <v>6.8504834710000004</v>
      </c>
      <c r="F306" s="14">
        <f t="shared" si="60"/>
        <v>1895.7916666666442</v>
      </c>
      <c r="G306" s="15">
        <f>G297*3/12+G309*9/12</f>
        <v>3.5649999999999995</v>
      </c>
      <c r="H306" s="14">
        <f t="shared" si="56"/>
        <v>221.34165879224548</v>
      </c>
      <c r="I306" s="14">
        <f t="shared" si="57"/>
        <v>9.0074405567454843</v>
      </c>
      <c r="J306" s="16">
        <f t="shared" si="61"/>
        <v>844.1980024284494</v>
      </c>
      <c r="K306" s="14">
        <f t="shared" si="58"/>
        <v>10.950587329721618</v>
      </c>
      <c r="L306" s="16">
        <f t="shared" si="59"/>
        <v>41.765585383302231</v>
      </c>
      <c r="M306" s="35">
        <f t="shared" si="50"/>
        <v>17.944706622466484</v>
      </c>
      <c r="N306" s="17"/>
      <c r="O306" s="18">
        <f t="shared" si="51"/>
        <v>22.567892520739921</v>
      </c>
      <c r="P306" s="18"/>
      <c r="Q306" s="37">
        <f t="shared" si="52"/>
        <v>5.9598073262705289E-3</v>
      </c>
      <c r="R306" s="15">
        <f t="shared" si="62"/>
        <v>1.0019980214593986</v>
      </c>
      <c r="S306" s="15">
        <f t="shared" si="63"/>
        <v>5.7010434243778958</v>
      </c>
      <c r="T306" s="21">
        <f t="shared" si="53"/>
        <v>9.370967769665195E-2</v>
      </c>
      <c r="U306" s="21">
        <f t="shared" si="54"/>
        <v>1.5180906399945293E-2</v>
      </c>
      <c r="V306" s="21">
        <f t="shared" si="55"/>
        <v>7.8528771296706656E-2</v>
      </c>
      <c r="Y306" s="36"/>
      <c r="Z306" s="36"/>
    </row>
    <row r="307" spans="1:26" x14ac:dyDescent="0.25">
      <c r="A307" s="12">
        <v>1895.11</v>
      </c>
      <c r="B307" s="13">
        <v>4.59</v>
      </c>
      <c r="C307" s="14">
        <v>0.19170000000000001</v>
      </c>
      <c r="D307" s="13">
        <v>0.24249999999999999</v>
      </c>
      <c r="E307" s="13">
        <v>6.8504834710000004</v>
      </c>
      <c r="F307" s="14">
        <f t="shared" si="60"/>
        <v>1895.8749999999775</v>
      </c>
      <c r="G307" s="15">
        <f>G297*2/12+G309*10/12</f>
        <v>3.5766666666666667</v>
      </c>
      <c r="H307" s="14">
        <f t="shared" si="56"/>
        <v>213.88593975924348</v>
      </c>
      <c r="I307" s="14">
        <f t="shared" si="57"/>
        <v>8.9328833664154654</v>
      </c>
      <c r="J307" s="16">
        <f t="shared" si="61"/>
        <v>818.60103036534247</v>
      </c>
      <c r="K307" s="14">
        <f t="shared" si="58"/>
        <v>11.300074159393585</v>
      </c>
      <c r="L307" s="16">
        <f t="shared" si="59"/>
        <v>43.248529382046968</v>
      </c>
      <c r="M307" s="35">
        <f t="shared" si="50"/>
        <v>17.342998991921696</v>
      </c>
      <c r="N307" s="17"/>
      <c r="O307" s="18">
        <f t="shared" si="51"/>
        <v>21.81294655605139</v>
      </c>
      <c r="P307" s="18"/>
      <c r="Q307" s="37">
        <f t="shared" si="52"/>
        <v>6.5966071475565408E-3</v>
      </c>
      <c r="R307" s="15">
        <f t="shared" si="62"/>
        <v>1.0020082762201332</v>
      </c>
      <c r="S307" s="15">
        <f t="shared" si="63"/>
        <v>5.7124342314807661</v>
      </c>
      <c r="T307" s="21">
        <f t="shared" si="53"/>
        <v>9.5563696438718093E-2</v>
      </c>
      <c r="U307" s="21">
        <f t="shared" si="54"/>
        <v>1.4144552514070652E-2</v>
      </c>
      <c r="V307" s="21">
        <f t="shared" si="55"/>
        <v>8.1419143924647441E-2</v>
      </c>
      <c r="Y307" s="36"/>
      <c r="Z307" s="36"/>
    </row>
    <row r="308" spans="1:26" x14ac:dyDescent="0.25">
      <c r="A308" s="12">
        <v>1895.12</v>
      </c>
      <c r="B308" s="13">
        <v>4.32</v>
      </c>
      <c r="C308" s="14">
        <v>0.19</v>
      </c>
      <c r="D308" s="13">
        <v>0.25</v>
      </c>
      <c r="E308" s="13">
        <v>6.7553424790000003</v>
      </c>
      <c r="F308" s="14">
        <f t="shared" si="60"/>
        <v>1895.9583333333107</v>
      </c>
      <c r="G308" s="15">
        <f>G297*1/12+G309*11/12</f>
        <v>3.5883333333333338</v>
      </c>
      <c r="H308" s="14">
        <f t="shared" si="56"/>
        <v>204.13954796324984</v>
      </c>
      <c r="I308" s="14">
        <f t="shared" si="57"/>
        <v>8.9783597483836726</v>
      </c>
      <c r="J308" s="16">
        <f t="shared" si="61"/>
        <v>784.16243271955409</v>
      </c>
      <c r="K308" s="14">
        <f t="shared" si="58"/>
        <v>11.813631247873253</v>
      </c>
      <c r="L308" s="16">
        <f t="shared" si="59"/>
        <v>45.379770412011226</v>
      </c>
      <c r="M308" s="35">
        <f t="shared" si="50"/>
        <v>16.548415156667968</v>
      </c>
      <c r="N308" s="17"/>
      <c r="O308" s="18">
        <f t="shared" si="51"/>
        <v>20.818648077628069</v>
      </c>
      <c r="P308" s="18"/>
      <c r="Q308" s="37">
        <f t="shared" si="52"/>
        <v>5.5613476259541716E-3</v>
      </c>
      <c r="R308" s="15">
        <f t="shared" si="62"/>
        <v>1.0020185305771252</v>
      </c>
      <c r="S308" s="15">
        <f t="shared" si="63"/>
        <v>5.8045208143313989</v>
      </c>
      <c r="T308" s="21">
        <f t="shared" si="53"/>
        <v>0.1020434556377916</v>
      </c>
      <c r="U308" s="21">
        <f t="shared" si="54"/>
        <v>1.1706016420445886E-2</v>
      </c>
      <c r="V308" s="21">
        <f t="shared" si="55"/>
        <v>9.0337439217345716E-2</v>
      </c>
      <c r="Y308" s="36"/>
      <c r="Z308" s="36"/>
    </row>
    <row r="309" spans="1:26" x14ac:dyDescent="0.25">
      <c r="A309" s="12">
        <v>1896.01</v>
      </c>
      <c r="B309" s="13">
        <v>4.2699999999999996</v>
      </c>
      <c r="C309" s="14">
        <v>0.18920000000000001</v>
      </c>
      <c r="D309" s="13">
        <v>0.2467</v>
      </c>
      <c r="E309" s="13">
        <v>6.6601933879999997</v>
      </c>
      <c r="F309" s="14">
        <f t="shared" si="60"/>
        <v>1896.041666666644</v>
      </c>
      <c r="G309" s="15">
        <v>3.6</v>
      </c>
      <c r="H309" s="14">
        <f t="shared" si="56"/>
        <v>204.65945290055885</v>
      </c>
      <c r="I309" s="14">
        <f t="shared" si="57"/>
        <v>9.0682830184509928</v>
      </c>
      <c r="J309" s="16">
        <f t="shared" si="61"/>
        <v>789.06238393641172</v>
      </c>
      <c r="K309" s="14">
        <f t="shared" si="58"/>
        <v>11.824235838540485</v>
      </c>
      <c r="L309" s="16">
        <f t="shared" si="59"/>
        <v>45.588217826021726</v>
      </c>
      <c r="M309" s="35">
        <f t="shared" si="50"/>
        <v>16.576224828568197</v>
      </c>
      <c r="N309" s="17"/>
      <c r="O309" s="18">
        <f t="shared" si="51"/>
        <v>20.858552156094387</v>
      </c>
      <c r="P309" s="18"/>
      <c r="Q309" s="37">
        <f t="shared" si="52"/>
        <v>6.2604116349686198E-3</v>
      </c>
      <c r="R309" s="15">
        <f t="shared" si="62"/>
        <v>1.004389296452507</v>
      </c>
      <c r="S309" s="15">
        <f t="shared" si="63"/>
        <v>5.8993295543559379</v>
      </c>
      <c r="T309" s="21">
        <f t="shared" si="53"/>
        <v>0.1054217959988839</v>
      </c>
      <c r="U309" s="21">
        <f t="shared" si="54"/>
        <v>1.0392143209894567E-2</v>
      </c>
      <c r="V309" s="21">
        <f t="shared" si="55"/>
        <v>9.5029652788989338E-2</v>
      </c>
      <c r="Y309" s="36"/>
      <c r="Z309" s="36"/>
    </row>
    <row r="310" spans="1:26" x14ac:dyDescent="0.25">
      <c r="A310" s="12">
        <v>1896.02</v>
      </c>
      <c r="B310" s="13">
        <v>4.45</v>
      </c>
      <c r="C310" s="14">
        <v>0.1883</v>
      </c>
      <c r="D310" s="13">
        <v>0.24329999999999999</v>
      </c>
      <c r="E310" s="13">
        <v>6.5650523969999997</v>
      </c>
      <c r="F310" s="14">
        <f t="shared" si="60"/>
        <v>1896.1249999999773</v>
      </c>
      <c r="G310" s="15">
        <f>G309*11/12+G321*1/12</f>
        <v>3.5833333333333335</v>
      </c>
      <c r="H310" s="14">
        <f t="shared" si="56"/>
        <v>216.37774370988006</v>
      </c>
      <c r="I310" s="14">
        <f t="shared" si="57"/>
        <v>9.1559391327124509</v>
      </c>
      <c r="J310" s="16">
        <f t="shared" si="61"/>
        <v>837.18385078627819</v>
      </c>
      <c r="K310" s="14">
        <f t="shared" si="58"/>
        <v>11.830270796542431</v>
      </c>
      <c r="L310" s="16">
        <f t="shared" si="59"/>
        <v>45.77232154973067</v>
      </c>
      <c r="M310" s="35">
        <f t="shared" si="50"/>
        <v>17.515403352637279</v>
      </c>
      <c r="N310" s="17"/>
      <c r="O310" s="18">
        <f t="shared" si="51"/>
        <v>22.040592031270329</v>
      </c>
      <c r="P310" s="18"/>
      <c r="Q310" s="37">
        <f t="shared" si="52"/>
        <v>1.7805233819332481E-3</v>
      </c>
      <c r="R310" s="15">
        <f t="shared" si="62"/>
        <v>1.0043764949070104</v>
      </c>
      <c r="S310" s="15">
        <f t="shared" si="63"/>
        <v>6.0110920261683249</v>
      </c>
      <c r="T310" s="21">
        <f t="shared" si="53"/>
        <v>9.843401141894681E-2</v>
      </c>
      <c r="U310" s="21">
        <f t="shared" si="54"/>
        <v>8.6166554887228131E-3</v>
      </c>
      <c r="V310" s="21">
        <f t="shared" si="55"/>
        <v>8.9817355930223997E-2</v>
      </c>
      <c r="Y310" s="36"/>
      <c r="Z310" s="36"/>
    </row>
    <row r="311" spans="1:26" x14ac:dyDescent="0.25">
      <c r="A311" s="12">
        <v>1896.03</v>
      </c>
      <c r="B311" s="13">
        <v>4.38</v>
      </c>
      <c r="C311" s="14">
        <v>0.1875</v>
      </c>
      <c r="D311" s="13">
        <v>0.24</v>
      </c>
      <c r="E311" s="13">
        <v>6.5650523969999997</v>
      </c>
      <c r="F311" s="14">
        <f t="shared" si="60"/>
        <v>1896.2083333333105</v>
      </c>
      <c r="G311" s="15">
        <f>G309*10/12+G321*2/12</f>
        <v>3.5666666666666664</v>
      </c>
      <c r="H311" s="14">
        <f t="shared" si="56"/>
        <v>212.97404886500553</v>
      </c>
      <c r="I311" s="14">
        <f t="shared" si="57"/>
        <v>9.1170397630567432</v>
      </c>
      <c r="J311" s="16">
        <f t="shared" si="61"/>
        <v>826.95421665447941</v>
      </c>
      <c r="K311" s="14">
        <f t="shared" si="58"/>
        <v>11.669810896712631</v>
      </c>
      <c r="L311" s="16">
        <f t="shared" si="59"/>
        <v>45.312559816683802</v>
      </c>
      <c r="M311" s="35">
        <f t="shared" si="50"/>
        <v>17.232362712298613</v>
      </c>
      <c r="N311" s="17"/>
      <c r="O311" s="18">
        <f t="shared" si="51"/>
        <v>21.685007699222616</v>
      </c>
      <c r="P311" s="18"/>
      <c r="Q311" s="37">
        <f t="shared" si="52"/>
        <v>4.0598699544547243E-3</v>
      </c>
      <c r="R311" s="15">
        <f t="shared" si="62"/>
        <v>1.0043636945405117</v>
      </c>
      <c r="S311" s="15">
        <f t="shared" si="63"/>
        <v>6.0373995398064215</v>
      </c>
      <c r="T311" s="21">
        <f t="shared" si="53"/>
        <v>9.7393655283083636E-2</v>
      </c>
      <c r="U311" s="21">
        <f t="shared" si="54"/>
        <v>8.2971036943131349E-3</v>
      </c>
      <c r="V311" s="21">
        <f t="shared" si="55"/>
        <v>8.9096551588770501E-2</v>
      </c>
      <c r="Y311" s="36"/>
      <c r="Z311" s="36"/>
    </row>
    <row r="312" spans="1:26" x14ac:dyDescent="0.25">
      <c r="A312" s="12">
        <v>1896.04</v>
      </c>
      <c r="B312" s="13">
        <v>4.42</v>
      </c>
      <c r="C312" s="14">
        <v>0.1867</v>
      </c>
      <c r="D312" s="13">
        <v>0.23669999999999999</v>
      </c>
      <c r="E312" s="13">
        <v>6.469903306</v>
      </c>
      <c r="F312" s="14">
        <f t="shared" si="60"/>
        <v>1896.2916666666438</v>
      </c>
      <c r="G312" s="15">
        <f>G309*9/12+G321*3/12</f>
        <v>3.55</v>
      </c>
      <c r="H312" s="14">
        <f t="shared" si="56"/>
        <v>218.07970587311888</v>
      </c>
      <c r="I312" s="14">
        <f t="shared" si="57"/>
        <v>9.2116473046405662</v>
      </c>
      <c r="J312" s="16">
        <f t="shared" si="61"/>
        <v>849.75955608093523</v>
      </c>
      <c r="K312" s="14">
        <f t="shared" si="58"/>
        <v>11.678612303205258</v>
      </c>
      <c r="L312" s="16">
        <f t="shared" si="59"/>
        <v>45.50635450777316</v>
      </c>
      <c r="M312" s="35">
        <f t="shared" si="50"/>
        <v>17.643699378130012</v>
      </c>
      <c r="N312" s="17"/>
      <c r="O312" s="18">
        <f t="shared" si="51"/>
        <v>22.201842765217229</v>
      </c>
      <c r="P312" s="18"/>
      <c r="Q312" s="37">
        <f t="shared" si="52"/>
        <v>2.6304574066016023E-3</v>
      </c>
      <c r="R312" s="15">
        <f t="shared" si="62"/>
        <v>1.0043508953544789</v>
      </c>
      <c r="S312" s="15">
        <f t="shared" si="63"/>
        <v>6.1529208637484656</v>
      </c>
      <c r="T312" s="21">
        <f t="shared" si="53"/>
        <v>9.3255691423889564E-2</v>
      </c>
      <c r="U312" s="21">
        <f t="shared" si="54"/>
        <v>6.5102640645871013E-3</v>
      </c>
      <c r="V312" s="21">
        <f t="shared" si="55"/>
        <v>8.6745427359302463E-2</v>
      </c>
      <c r="Y312" s="36"/>
      <c r="Z312" s="36"/>
    </row>
    <row r="313" spans="1:26" x14ac:dyDescent="0.25">
      <c r="A313" s="12">
        <v>1896.05</v>
      </c>
      <c r="B313" s="13">
        <v>4.4000000000000004</v>
      </c>
      <c r="C313" s="14">
        <v>0.18579999999999999</v>
      </c>
      <c r="D313" s="13">
        <v>0.23330000000000001</v>
      </c>
      <c r="E313" s="13">
        <v>6.3747542150000003</v>
      </c>
      <c r="F313" s="14">
        <f t="shared" si="60"/>
        <v>1896.374999999977</v>
      </c>
      <c r="G313" s="15">
        <f>G309*8/12+G321*4/12</f>
        <v>3.5333333333333332</v>
      </c>
      <c r="H313" s="14">
        <f t="shared" si="56"/>
        <v>220.33323209465883</v>
      </c>
      <c r="I313" s="14">
        <f t="shared" si="57"/>
        <v>9.3040714825426374</v>
      </c>
      <c r="J313" s="16">
        <f t="shared" si="61"/>
        <v>861.56169696511517</v>
      </c>
      <c r="K313" s="14">
        <f t="shared" si="58"/>
        <v>11.682668874473613</v>
      </c>
      <c r="L313" s="16">
        <f t="shared" si="59"/>
        <v>45.682350886809395</v>
      </c>
      <c r="M313" s="35">
        <f t="shared" si="50"/>
        <v>17.828266894232836</v>
      </c>
      <c r="N313" s="17"/>
      <c r="O313" s="18">
        <f t="shared" si="51"/>
        <v>22.432252972028</v>
      </c>
      <c r="P313" s="18"/>
      <c r="Q313" s="37">
        <f t="shared" si="52"/>
        <v>3.1802127213657189E-3</v>
      </c>
      <c r="R313" s="15">
        <f t="shared" si="62"/>
        <v>1.0043380973503815</v>
      </c>
      <c r="S313" s="15">
        <f t="shared" si="63"/>
        <v>6.2719291796456558</v>
      </c>
      <c r="T313" s="21">
        <f t="shared" si="53"/>
        <v>8.7957278337948752E-2</v>
      </c>
      <c r="U313" s="21">
        <f t="shared" si="54"/>
        <v>3.5857713301912231E-3</v>
      </c>
      <c r="V313" s="21">
        <f t="shared" si="55"/>
        <v>8.4371507007757529E-2</v>
      </c>
      <c r="Y313" s="36"/>
      <c r="Z313" s="36"/>
    </row>
    <row r="314" spans="1:26" x14ac:dyDescent="0.25">
      <c r="A314" s="12">
        <v>1896.06</v>
      </c>
      <c r="B314" s="13">
        <v>4.32</v>
      </c>
      <c r="C314" s="14">
        <v>0.185</v>
      </c>
      <c r="D314" s="13">
        <v>0.23</v>
      </c>
      <c r="E314" s="13">
        <v>6.2796132230000001</v>
      </c>
      <c r="F314" s="14">
        <f t="shared" si="60"/>
        <v>1896.4583333333103</v>
      </c>
      <c r="G314" s="15">
        <f>G309*7/12+G321*5/12</f>
        <v>3.5166666666666666</v>
      </c>
      <c r="H314" s="14">
        <f t="shared" si="56"/>
        <v>219.60469714107415</v>
      </c>
      <c r="I314" s="14">
        <f t="shared" si="57"/>
        <v>9.404367817383962</v>
      </c>
      <c r="J314" s="16">
        <f t="shared" si="61"/>
        <v>861.77739652138212</v>
      </c>
      <c r="K314" s="14">
        <f t="shared" si="58"/>
        <v>11.691916745936821</v>
      </c>
      <c r="L314" s="16">
        <f t="shared" si="59"/>
        <v>45.881666944425447</v>
      </c>
      <c r="M314" s="35">
        <f t="shared" si="50"/>
        <v>17.777578616430471</v>
      </c>
      <c r="N314" s="17"/>
      <c r="O314" s="18">
        <f t="shared" si="51"/>
        <v>22.366260400602876</v>
      </c>
      <c r="P314" s="18"/>
      <c r="Q314" s="37">
        <f t="shared" si="52"/>
        <v>3.2653672633127795E-3</v>
      </c>
      <c r="R314" s="15">
        <f t="shared" si="62"/>
        <v>1.0043253005296922</v>
      </c>
      <c r="S314" s="15">
        <f t="shared" si="63"/>
        <v>6.3945742176556077</v>
      </c>
      <c r="T314" s="21">
        <f t="shared" si="53"/>
        <v>8.9699636569060104E-2</v>
      </c>
      <c r="U314" s="21">
        <f t="shared" si="54"/>
        <v>1.769623504406681E-3</v>
      </c>
      <c r="V314" s="21">
        <f t="shared" si="55"/>
        <v>8.7930013064653423E-2</v>
      </c>
      <c r="Y314" s="36"/>
      <c r="Z314" s="36"/>
    </row>
    <row r="315" spans="1:26" x14ac:dyDescent="0.25">
      <c r="A315" s="12">
        <v>1896.07</v>
      </c>
      <c r="B315" s="13">
        <v>4.04</v>
      </c>
      <c r="C315" s="14">
        <v>0.1842</v>
      </c>
      <c r="D315" s="13">
        <v>0.22670000000000001</v>
      </c>
      <c r="E315" s="13">
        <v>6.2796132230000001</v>
      </c>
      <c r="F315" s="14">
        <f t="shared" si="60"/>
        <v>1896.5416666666436</v>
      </c>
      <c r="G315" s="15">
        <f>G309*6/12+G321*6/12</f>
        <v>3.5</v>
      </c>
      <c r="H315" s="14">
        <f t="shared" si="56"/>
        <v>205.37105936341194</v>
      </c>
      <c r="I315" s="14">
        <f t="shared" si="57"/>
        <v>9.3637002808763565</v>
      </c>
      <c r="J315" s="16">
        <f t="shared" si="61"/>
        <v>808.98355670902481</v>
      </c>
      <c r="K315" s="14">
        <f t="shared" si="58"/>
        <v>11.524163157842944</v>
      </c>
      <c r="L315" s="16">
        <f t="shared" si="59"/>
        <v>45.39519116483563</v>
      </c>
      <c r="M315" s="35">
        <f t="shared" si="50"/>
        <v>16.637100103394594</v>
      </c>
      <c r="N315" s="17"/>
      <c r="O315" s="18">
        <f t="shared" si="51"/>
        <v>20.933061531248519</v>
      </c>
      <c r="P315" s="18"/>
      <c r="Q315" s="37">
        <f t="shared" si="52"/>
        <v>6.0532997371381403E-3</v>
      </c>
      <c r="R315" s="15">
        <f t="shared" si="62"/>
        <v>1.0043125048938841</v>
      </c>
      <c r="S315" s="15">
        <f t="shared" si="63"/>
        <v>6.4222326729063886</v>
      </c>
      <c r="T315" s="21">
        <f t="shared" si="53"/>
        <v>9.783469588933591E-2</v>
      </c>
      <c r="U315" s="21">
        <f t="shared" si="54"/>
        <v>4.8652627988323704E-3</v>
      </c>
      <c r="V315" s="21">
        <f t="shared" si="55"/>
        <v>9.2969433090503539E-2</v>
      </c>
      <c r="Y315" s="36"/>
      <c r="Z315" s="36"/>
    </row>
    <row r="316" spans="1:26" x14ac:dyDescent="0.25">
      <c r="A316" s="12">
        <v>1896.08</v>
      </c>
      <c r="B316" s="13">
        <v>3.81</v>
      </c>
      <c r="C316" s="14">
        <v>0.18329999999999999</v>
      </c>
      <c r="D316" s="13">
        <v>0.2233</v>
      </c>
      <c r="E316" s="13">
        <v>6.2796132230000001</v>
      </c>
      <c r="F316" s="14">
        <f t="shared" si="60"/>
        <v>1896.6249999999768</v>
      </c>
      <c r="G316" s="15">
        <f>G309*5/12+G321*7/12</f>
        <v>3.4833333333333334</v>
      </c>
      <c r="H316" s="14">
        <f t="shared" si="56"/>
        <v>193.67914261747512</v>
      </c>
      <c r="I316" s="14">
        <f t="shared" si="57"/>
        <v>9.3179493023052977</v>
      </c>
      <c r="J316" s="16">
        <f t="shared" si="61"/>
        <v>765.98628091339469</v>
      </c>
      <c r="K316" s="14">
        <f t="shared" si="58"/>
        <v>11.351326127685615</v>
      </c>
      <c r="L316" s="16">
        <f t="shared" si="59"/>
        <v>44.89363163463544</v>
      </c>
      <c r="M316" s="35">
        <f t="shared" si="50"/>
        <v>15.703370546226882</v>
      </c>
      <c r="N316" s="17"/>
      <c r="O316" s="18">
        <f t="shared" si="51"/>
        <v>19.764265040091693</v>
      </c>
      <c r="P316" s="18"/>
      <c r="Q316" s="37">
        <f t="shared" si="52"/>
        <v>8.5761667136347239E-3</v>
      </c>
      <c r="R316" s="15">
        <f t="shared" si="62"/>
        <v>1.0042997104444336</v>
      </c>
      <c r="S316" s="15">
        <f t="shared" si="63"/>
        <v>6.44992858273796</v>
      </c>
      <c r="T316" s="21">
        <f t="shared" si="53"/>
        <v>0.10958433281852109</v>
      </c>
      <c r="U316" s="21">
        <f t="shared" si="54"/>
        <v>2.2823428152958236E-3</v>
      </c>
      <c r="V316" s="21">
        <f t="shared" si="55"/>
        <v>0.10730199000322527</v>
      </c>
      <c r="Y316" s="36"/>
      <c r="Z316" s="36"/>
    </row>
    <row r="317" spans="1:26" x14ac:dyDescent="0.25">
      <c r="A317" s="12">
        <v>1896.09</v>
      </c>
      <c r="B317" s="13">
        <v>4.01</v>
      </c>
      <c r="C317" s="14">
        <v>0.1825</v>
      </c>
      <c r="D317" s="13">
        <v>0.22</v>
      </c>
      <c r="E317" s="13">
        <v>6.2796132230000001</v>
      </c>
      <c r="F317" s="14">
        <f t="shared" si="60"/>
        <v>1896.7083333333101</v>
      </c>
      <c r="G317" s="15">
        <f>G309*4/12+G321*8/12</f>
        <v>3.4666666666666668</v>
      </c>
      <c r="H317" s="14">
        <f t="shared" si="56"/>
        <v>203.84602674437667</v>
      </c>
      <c r="I317" s="14">
        <f t="shared" si="57"/>
        <v>9.2772817657976923</v>
      </c>
      <c r="J317" s="16">
        <f t="shared" si="61"/>
        <v>809.25311316315049</v>
      </c>
      <c r="K317" s="14">
        <f t="shared" si="58"/>
        <v>11.18357253959174</v>
      </c>
      <c r="L317" s="16">
        <f t="shared" si="59"/>
        <v>44.397926407953399</v>
      </c>
      <c r="M317" s="35">
        <f t="shared" si="50"/>
        <v>16.544339943032028</v>
      </c>
      <c r="N317" s="17"/>
      <c r="O317" s="18">
        <f t="shared" si="51"/>
        <v>20.824903901677782</v>
      </c>
      <c r="P317" s="18"/>
      <c r="Q317" s="37">
        <f t="shared" si="52"/>
        <v>5.505869389791751E-3</v>
      </c>
      <c r="R317" s="15">
        <f t="shared" si="62"/>
        <v>1.0042869171828182</v>
      </c>
      <c r="S317" s="15">
        <f t="shared" si="63"/>
        <v>6.4776614080310093</v>
      </c>
      <c r="T317" s="21">
        <f t="shared" si="53"/>
        <v>0.10597480400938974</v>
      </c>
      <c r="U317" s="21">
        <f t="shared" si="54"/>
        <v>8.6425337500384281E-4</v>
      </c>
      <c r="V317" s="21">
        <f t="shared" si="55"/>
        <v>0.1051105506343859</v>
      </c>
      <c r="Y317" s="36"/>
      <c r="Z317" s="36"/>
    </row>
    <row r="318" spans="1:26" x14ac:dyDescent="0.25">
      <c r="A318" s="12">
        <v>1896.1</v>
      </c>
      <c r="B318" s="13">
        <v>4.0999999999999996</v>
      </c>
      <c r="C318" s="14">
        <v>0.1817</v>
      </c>
      <c r="D318" s="13">
        <v>0.2167</v>
      </c>
      <c r="E318" s="13">
        <v>6.469903306</v>
      </c>
      <c r="F318" s="14">
        <f t="shared" si="60"/>
        <v>1896.7916666666433</v>
      </c>
      <c r="G318" s="15">
        <f>G309*3/12+G321*9/12</f>
        <v>3.4499999999999997</v>
      </c>
      <c r="H318" s="14">
        <f t="shared" si="56"/>
        <v>202.29112988230486</v>
      </c>
      <c r="I318" s="14">
        <f t="shared" si="57"/>
        <v>8.9649508047840971</v>
      </c>
      <c r="J318" s="16">
        <f t="shared" si="61"/>
        <v>806.04613905115639</v>
      </c>
      <c r="K318" s="14">
        <f t="shared" si="58"/>
        <v>10.691826303779381</v>
      </c>
      <c r="L318" s="16">
        <f t="shared" si="59"/>
        <v>42.602487398142827</v>
      </c>
      <c r="M318" s="35">
        <f t="shared" si="50"/>
        <v>16.438866804725905</v>
      </c>
      <c r="N318" s="17"/>
      <c r="O318" s="18">
        <f t="shared" si="51"/>
        <v>20.692151790835585</v>
      </c>
      <c r="P318" s="18"/>
      <c r="Q318" s="37">
        <f t="shared" si="52"/>
        <v>8.9894799045271701E-3</v>
      </c>
      <c r="R318" s="15">
        <f t="shared" si="62"/>
        <v>1.0042741251105176</v>
      </c>
      <c r="S318" s="15">
        <f t="shared" si="63"/>
        <v>6.3140956089749487</v>
      </c>
      <c r="T318" s="21">
        <f t="shared" si="53"/>
        <v>0.10100257251141098</v>
      </c>
      <c r="U318" s="21">
        <f t="shared" si="54"/>
        <v>1.3565299172224599E-3</v>
      </c>
      <c r="V318" s="21">
        <f t="shared" si="55"/>
        <v>9.9646042594188522E-2</v>
      </c>
      <c r="Y318" s="36"/>
      <c r="Z318" s="36"/>
    </row>
    <row r="319" spans="1:26" x14ac:dyDescent="0.25">
      <c r="A319" s="12">
        <v>1896.11</v>
      </c>
      <c r="B319" s="13">
        <v>4.38</v>
      </c>
      <c r="C319" s="14">
        <v>0.18079999999999999</v>
      </c>
      <c r="D319" s="13">
        <v>0.21329999999999999</v>
      </c>
      <c r="E319" s="13">
        <v>6.6601933879999997</v>
      </c>
      <c r="F319" s="14">
        <f t="shared" si="60"/>
        <v>1896.8749999999766</v>
      </c>
      <c r="G319" s="15">
        <f>G309*2/12+G321*10/12</f>
        <v>3.4333333333333336</v>
      </c>
      <c r="H319" s="14">
        <f t="shared" si="56"/>
        <v>209.93171046942572</v>
      </c>
      <c r="I319" s="14">
        <f t="shared" si="57"/>
        <v>8.6656742586466144</v>
      </c>
      <c r="J319" s="16">
        <f t="shared" si="61"/>
        <v>839.36810556290902</v>
      </c>
      <c r="K319" s="14">
        <f t="shared" si="58"/>
        <v>10.223386722175457</v>
      </c>
      <c r="L319" s="16">
        <f t="shared" si="59"/>
        <v>40.876076921590979</v>
      </c>
      <c r="M319" s="35">
        <f t="shared" si="50"/>
        <v>17.089425242371128</v>
      </c>
      <c r="N319" s="17"/>
      <c r="O319" s="18">
        <f t="shared" si="51"/>
        <v>21.506675169836175</v>
      </c>
      <c r="P319" s="18"/>
      <c r="Q319" s="37">
        <f t="shared" si="52"/>
        <v>9.6930200802203131E-3</v>
      </c>
      <c r="R319" s="15">
        <f t="shared" si="62"/>
        <v>1.0042613342290143</v>
      </c>
      <c r="S319" s="15">
        <f t="shared" si="63"/>
        <v>6.1599101502271729</v>
      </c>
      <c r="T319" s="21">
        <f t="shared" si="53"/>
        <v>9.7961073386766628E-2</v>
      </c>
      <c r="U319" s="21">
        <f t="shared" si="54"/>
        <v>2.8859980810231889E-3</v>
      </c>
      <c r="V319" s="21">
        <f t="shared" si="55"/>
        <v>9.5075075305743439E-2</v>
      </c>
      <c r="Y319" s="36"/>
      <c r="Z319" s="36"/>
    </row>
    <row r="320" spans="1:26" x14ac:dyDescent="0.25">
      <c r="A320" s="12">
        <v>1896.12</v>
      </c>
      <c r="B320" s="13">
        <v>4.22</v>
      </c>
      <c r="C320" s="14">
        <v>0.18</v>
      </c>
      <c r="D320" s="13">
        <v>0.21</v>
      </c>
      <c r="E320" s="13">
        <v>6.6601933879999997</v>
      </c>
      <c r="F320" s="14">
        <f t="shared" si="60"/>
        <v>1896.9583333333098</v>
      </c>
      <c r="G320" s="15">
        <f>G309*1/12+G321*11/12</f>
        <v>3.4166666666666665</v>
      </c>
      <c r="H320" s="14">
        <f t="shared" si="56"/>
        <v>202.26297218743755</v>
      </c>
      <c r="I320" s="14">
        <f t="shared" si="57"/>
        <v>8.6273305672366742</v>
      </c>
      <c r="J320" s="16">
        <f t="shared" si="61"/>
        <v>811.58080526459355</v>
      </c>
      <c r="K320" s="14">
        <f t="shared" si="58"/>
        <v>10.065218995109451</v>
      </c>
      <c r="L320" s="16">
        <f t="shared" si="59"/>
        <v>40.386722536863651</v>
      </c>
      <c r="M320" s="35">
        <f t="shared" si="50"/>
        <v>16.5014041805901</v>
      </c>
      <c r="N320" s="17"/>
      <c r="O320" s="18">
        <f t="shared" si="51"/>
        <v>20.765764121097337</v>
      </c>
      <c r="P320" s="18"/>
      <c r="Q320" s="37">
        <f t="shared" si="52"/>
        <v>1.0736338168094911E-2</v>
      </c>
      <c r="R320" s="15">
        <f t="shared" si="62"/>
        <v>1.0042485445397913</v>
      </c>
      <c r="S320" s="15">
        <f t="shared" si="63"/>
        <v>6.1861595861979897</v>
      </c>
      <c r="T320" s="21">
        <f t="shared" si="53"/>
        <v>9.9856130879753868E-2</v>
      </c>
      <c r="U320" s="21">
        <f t="shared" si="54"/>
        <v>1.5242332623721655E-3</v>
      </c>
      <c r="V320" s="21">
        <f t="shared" si="55"/>
        <v>9.8331897617381703E-2</v>
      </c>
      <c r="Y320" s="36"/>
      <c r="Z320" s="36"/>
    </row>
    <row r="321" spans="1:26" x14ac:dyDescent="0.25">
      <c r="A321" s="12">
        <v>1897.01</v>
      </c>
      <c r="B321" s="13">
        <v>4.22</v>
      </c>
      <c r="C321" s="14">
        <v>0.18</v>
      </c>
      <c r="D321" s="13">
        <v>0.21829999999999999</v>
      </c>
      <c r="E321" s="13">
        <v>6.469903306</v>
      </c>
      <c r="F321" s="14">
        <f t="shared" si="60"/>
        <v>1897.0416666666431</v>
      </c>
      <c r="G321" s="15">
        <v>3.4</v>
      </c>
      <c r="H321" s="14">
        <f t="shared" si="56"/>
        <v>208.21184587886012</v>
      </c>
      <c r="I321" s="14">
        <f t="shared" si="57"/>
        <v>8.8810739948328958</v>
      </c>
      <c r="J321" s="16">
        <f t="shared" si="61"/>
        <v>838.42029088186109</v>
      </c>
      <c r="K321" s="14">
        <f t="shared" si="58"/>
        <v>10.770769183733451</v>
      </c>
      <c r="L321" s="16">
        <f t="shared" si="59"/>
        <v>43.371362440642251</v>
      </c>
      <c r="M321" s="35">
        <f t="shared" ref="M321:M384" si="64">H321/AVERAGE(K201:K320)</f>
        <v>17.026521282380568</v>
      </c>
      <c r="N321" s="17"/>
      <c r="O321" s="18">
        <f t="shared" ref="O321:O384" si="65">J321/AVERAGE(L201:L320)</f>
        <v>21.425908946193239</v>
      </c>
      <c r="P321" s="18"/>
      <c r="Q321" s="37">
        <f t="shared" ref="Q321:Q384" si="66">1/M321-(G321/100-(((E321/E201)^(1/10))-1))</f>
        <v>3.8227047514217474E-3</v>
      </c>
      <c r="R321" s="15">
        <f t="shared" si="62"/>
        <v>1.0031837326593216</v>
      </c>
      <c r="S321" s="15">
        <f t="shared" si="63"/>
        <v>6.3951594917623353</v>
      </c>
      <c r="T321" s="21">
        <f t="shared" si="53"/>
        <v>9.4677407581497564E-2</v>
      </c>
      <c r="U321" s="21">
        <f t="shared" si="54"/>
        <v>-5.916575122566492E-4</v>
      </c>
      <c r="V321" s="21">
        <f t="shared" si="55"/>
        <v>9.5269065093754213E-2</v>
      </c>
      <c r="Y321" s="36"/>
      <c r="Z321" s="36"/>
    </row>
    <row r="322" spans="1:26" x14ac:dyDescent="0.25">
      <c r="A322" s="12">
        <v>1897.02</v>
      </c>
      <c r="B322" s="13">
        <v>4.18</v>
      </c>
      <c r="C322" s="14">
        <v>0.18</v>
      </c>
      <c r="D322" s="13">
        <v>0.22670000000000001</v>
      </c>
      <c r="E322" s="13">
        <v>6.469903306</v>
      </c>
      <c r="F322" s="14">
        <f t="shared" si="60"/>
        <v>1897.1249999999764</v>
      </c>
      <c r="G322" s="15">
        <f>G321*11/12+G333*1/12</f>
        <v>3.3958333333333335</v>
      </c>
      <c r="H322" s="14">
        <f t="shared" si="56"/>
        <v>206.23827388000836</v>
      </c>
      <c r="I322" s="14">
        <f t="shared" si="57"/>
        <v>8.8810739948328958</v>
      </c>
      <c r="J322" s="16">
        <f t="shared" si="61"/>
        <v>833.45334603066522</v>
      </c>
      <c r="K322" s="14">
        <f t="shared" si="58"/>
        <v>11.185219303492321</v>
      </c>
      <c r="L322" s="16">
        <f t="shared" si="59"/>
        <v>45.201883623242061</v>
      </c>
      <c r="M322" s="35">
        <f t="shared" si="64"/>
        <v>16.894025883254102</v>
      </c>
      <c r="N322" s="17"/>
      <c r="O322" s="18">
        <f t="shared" si="65"/>
        <v>21.257060362377896</v>
      </c>
      <c r="P322" s="18"/>
      <c r="Q322" s="37">
        <f t="shared" si="66"/>
        <v>3.1669328023881393E-3</v>
      </c>
      <c r="R322" s="15">
        <f t="shared" si="62"/>
        <v>1.003180329202354</v>
      </c>
      <c r="S322" s="15">
        <f t="shared" si="63"/>
        <v>6.4155199698978285</v>
      </c>
      <c r="T322" s="21">
        <f t="shared" ref="T322:T385" si="67">(($J442/$J322)^(1/10)-1)</f>
        <v>8.9918230363277729E-2</v>
      </c>
      <c r="U322" s="21">
        <f t="shared" ref="U322:U385" si="68">(($S442/$S322)^(1/10)-1)</f>
        <v>-2.8663324199870166E-3</v>
      </c>
      <c r="V322" s="21">
        <f t="shared" ref="V322:V385" si="69">T322-U322</f>
        <v>9.2784562783264746E-2</v>
      </c>
      <c r="Y322" s="36"/>
      <c r="Z322" s="36"/>
    </row>
    <row r="323" spans="1:26" x14ac:dyDescent="0.25">
      <c r="A323" s="12">
        <v>1897.03</v>
      </c>
      <c r="B323" s="13">
        <v>4.1900000000000004</v>
      </c>
      <c r="C323" s="14">
        <v>0.18</v>
      </c>
      <c r="D323" s="13">
        <v>0.23499999999999999</v>
      </c>
      <c r="E323" s="13">
        <v>6.469903306</v>
      </c>
      <c r="F323" s="14">
        <f t="shared" si="60"/>
        <v>1897.2083333333096</v>
      </c>
      <c r="G323" s="15">
        <f>G321*10/12+G333*2/12</f>
        <v>3.3916666666666666</v>
      </c>
      <c r="H323" s="14">
        <f t="shared" si="56"/>
        <v>206.73166687972133</v>
      </c>
      <c r="I323" s="14">
        <f t="shared" si="57"/>
        <v>8.8810739948328958</v>
      </c>
      <c r="J323" s="16">
        <f t="shared" si="61"/>
        <v>838.4381148466382</v>
      </c>
      <c r="K323" s="14">
        <f t="shared" si="58"/>
        <v>11.594735493254058</v>
      </c>
      <c r="L323" s="16">
        <f t="shared" si="59"/>
        <v>47.024572073737453</v>
      </c>
      <c r="M323" s="35">
        <f t="shared" si="64"/>
        <v>16.958030716721048</v>
      </c>
      <c r="N323" s="17"/>
      <c r="O323" s="18">
        <f t="shared" si="65"/>
        <v>21.333760247196015</v>
      </c>
      <c r="P323" s="18"/>
      <c r="Q323" s="37">
        <f t="shared" si="66"/>
        <v>2.9851886508370368E-3</v>
      </c>
      <c r="R323" s="15">
        <f t="shared" si="62"/>
        <v>1.0031769257640506</v>
      </c>
      <c r="S323" s="15">
        <f t="shared" si="63"/>
        <v>6.4359234354063801</v>
      </c>
      <c r="T323" s="21">
        <f t="shared" si="67"/>
        <v>7.9641343557122601E-2</v>
      </c>
      <c r="U323" s="21">
        <f t="shared" si="68"/>
        <v>-1.9586963226663201E-3</v>
      </c>
      <c r="V323" s="21">
        <f t="shared" si="69"/>
        <v>8.1600039879788921E-2</v>
      </c>
      <c r="Y323" s="36"/>
      <c r="Z323" s="36"/>
    </row>
    <row r="324" spans="1:26" x14ac:dyDescent="0.25">
      <c r="A324" s="12">
        <v>1897.04</v>
      </c>
      <c r="B324" s="13">
        <v>4.0599999999999996</v>
      </c>
      <c r="C324" s="14">
        <v>0.18</v>
      </c>
      <c r="D324" s="13">
        <v>0.24329999999999999</v>
      </c>
      <c r="E324" s="13">
        <v>6.3747542150000003</v>
      </c>
      <c r="F324" s="14">
        <f t="shared" si="60"/>
        <v>1897.2916666666429</v>
      </c>
      <c r="G324" s="15">
        <f>G321*9/12+G333*3/12</f>
        <v>3.3874999999999997</v>
      </c>
      <c r="H324" s="14">
        <f t="shared" si="56"/>
        <v>203.30748234188971</v>
      </c>
      <c r="I324" s="14">
        <f t="shared" si="57"/>
        <v>9.0136322220542233</v>
      </c>
      <c r="J324" s="16">
        <f t="shared" si="61"/>
        <v>827.59707730621074</v>
      </c>
      <c r="K324" s="14">
        <f t="shared" si="58"/>
        <v>12.183426220143293</v>
      </c>
      <c r="L324" s="16">
        <f t="shared" si="59"/>
        <v>49.594672144975632</v>
      </c>
      <c r="M324" s="35">
        <f t="shared" si="64"/>
        <v>16.696857434734667</v>
      </c>
      <c r="N324" s="17"/>
      <c r="O324" s="18">
        <f t="shared" si="65"/>
        <v>21.001906820502299</v>
      </c>
      <c r="P324" s="18"/>
      <c r="Q324" s="37">
        <f t="shared" si="66"/>
        <v>2.5014578482111804E-3</v>
      </c>
      <c r="R324" s="15">
        <f t="shared" si="62"/>
        <v>1.0031735223444171</v>
      </c>
      <c r="S324" s="15">
        <f t="shared" si="63"/>
        <v>6.5527371666161178</v>
      </c>
      <c r="T324" s="21">
        <f t="shared" si="67"/>
        <v>8.2007269588502574E-2</v>
      </c>
      <c r="U324" s="21">
        <f t="shared" si="68"/>
        <v>-3.5825129168808312E-3</v>
      </c>
      <c r="V324" s="21">
        <f t="shared" si="69"/>
        <v>8.5589782505383405E-2</v>
      </c>
      <c r="Y324" s="36"/>
      <c r="Z324" s="36"/>
    </row>
    <row r="325" spans="1:26" x14ac:dyDescent="0.25">
      <c r="A325" s="12">
        <v>1897.05</v>
      </c>
      <c r="B325" s="13">
        <v>4.08</v>
      </c>
      <c r="C325" s="14">
        <v>0.18</v>
      </c>
      <c r="D325" s="13">
        <v>0.25169999999999998</v>
      </c>
      <c r="E325" s="13">
        <v>6.2796132230000001</v>
      </c>
      <c r="F325" s="14">
        <f t="shared" si="60"/>
        <v>1897.3749999999761</v>
      </c>
      <c r="G325" s="15">
        <f>G321*8/12+G333*4/12</f>
        <v>3.3833333333333333</v>
      </c>
      <c r="H325" s="14">
        <f t="shared" si="56"/>
        <v>207.40443618879226</v>
      </c>
      <c r="I325" s="14">
        <f t="shared" si="57"/>
        <v>9.1501957142114225</v>
      </c>
      <c r="J325" s="16">
        <f t="shared" si="61"/>
        <v>847.37836254168008</v>
      </c>
      <c r="K325" s="14">
        <f t="shared" si="58"/>
        <v>12.795023673705639</v>
      </c>
      <c r="L325" s="16">
        <f t="shared" si="59"/>
        <v>52.275768100916885</v>
      </c>
      <c r="M325" s="35">
        <f t="shared" si="64"/>
        <v>17.04775512922939</v>
      </c>
      <c r="N325" s="17"/>
      <c r="O325" s="18">
        <f t="shared" si="65"/>
        <v>21.436906305372069</v>
      </c>
      <c r="P325" s="18"/>
      <c r="Q325" s="37">
        <f t="shared" si="66"/>
        <v>-1.5688683077026699E-4</v>
      </c>
      <c r="R325" s="15">
        <f t="shared" si="62"/>
        <v>1.0031701189434596</v>
      </c>
      <c r="S325" s="15">
        <f t="shared" si="63"/>
        <v>6.6731265194171119</v>
      </c>
      <c r="T325" s="21">
        <f t="shared" si="67"/>
        <v>7.3860583095227028E-2</v>
      </c>
      <c r="U325" s="21">
        <f t="shared" si="68"/>
        <v>-7.3164706692286918E-3</v>
      </c>
      <c r="V325" s="21">
        <f t="shared" si="69"/>
        <v>8.117705376445572E-2</v>
      </c>
      <c r="Y325" s="36"/>
      <c r="Z325" s="36"/>
    </row>
    <row r="326" spans="1:26" x14ac:dyDescent="0.25">
      <c r="A326" s="12">
        <v>1897.06</v>
      </c>
      <c r="B326" s="13">
        <v>4.2699999999999996</v>
      </c>
      <c r="C326" s="14">
        <v>0.18</v>
      </c>
      <c r="D326" s="13">
        <v>0.26</v>
      </c>
      <c r="E326" s="13">
        <v>6.2796132230000001</v>
      </c>
      <c r="F326" s="14">
        <f t="shared" si="60"/>
        <v>1897.4583333333094</v>
      </c>
      <c r="G326" s="15">
        <f>G321*7/12+G333*5/12</f>
        <v>3.3791666666666664</v>
      </c>
      <c r="H326" s="14">
        <f t="shared" si="56"/>
        <v>217.06297610934871</v>
      </c>
      <c r="I326" s="14">
        <f t="shared" si="57"/>
        <v>9.1501957142114225</v>
      </c>
      <c r="J326" s="16">
        <f t="shared" si="61"/>
        <v>889.95497144389674</v>
      </c>
      <c r="K326" s="14">
        <f t="shared" si="58"/>
        <v>13.216949364972056</v>
      </c>
      <c r="L326" s="16">
        <f t="shared" si="59"/>
        <v>54.189295685108483</v>
      </c>
      <c r="M326" s="35">
        <f t="shared" si="64"/>
        <v>17.850497280690615</v>
      </c>
      <c r="N326" s="17"/>
      <c r="O326" s="18">
        <f t="shared" si="65"/>
        <v>22.433196984133897</v>
      </c>
      <c r="P326" s="18"/>
      <c r="Q326" s="37">
        <f t="shared" si="66"/>
        <v>-1.5985160058095763E-3</v>
      </c>
      <c r="R326" s="15">
        <f t="shared" si="62"/>
        <v>1.0031667155611836</v>
      </c>
      <c r="S326" s="15">
        <f t="shared" si="63"/>
        <v>6.6942811242084179</v>
      </c>
      <c r="T326" s="21">
        <f t="shared" si="67"/>
        <v>6.4499910549713935E-2</v>
      </c>
      <c r="U326" s="21">
        <f t="shared" si="68"/>
        <v>-8.4858680042171342E-3</v>
      </c>
      <c r="V326" s="21">
        <f t="shared" si="69"/>
        <v>7.2985778553931069E-2</v>
      </c>
      <c r="Y326" s="36"/>
      <c r="Z326" s="36"/>
    </row>
    <row r="327" spans="1:26" x14ac:dyDescent="0.25">
      <c r="A327" s="12">
        <v>1897.07</v>
      </c>
      <c r="B327" s="13">
        <v>4.46</v>
      </c>
      <c r="C327" s="14">
        <v>0.18</v>
      </c>
      <c r="D327" s="13">
        <v>0.26829999999999998</v>
      </c>
      <c r="E327" s="13">
        <v>6.2796132230000001</v>
      </c>
      <c r="F327" s="14">
        <f t="shared" si="60"/>
        <v>1897.5416666666426</v>
      </c>
      <c r="G327" s="15">
        <f>G321*6/12+G333*6/12</f>
        <v>3.375</v>
      </c>
      <c r="H327" s="14">
        <f t="shared" si="56"/>
        <v>226.72151602990525</v>
      </c>
      <c r="I327" s="14">
        <f t="shared" si="57"/>
        <v>9.1501957142114225</v>
      </c>
      <c r="J327" s="16">
        <f t="shared" si="61"/>
        <v>932.68114688792468</v>
      </c>
      <c r="K327" s="14">
        <f t="shared" si="58"/>
        <v>13.63887505623847</v>
      </c>
      <c r="L327" s="16">
        <f t="shared" si="59"/>
        <v>56.107253746643543</v>
      </c>
      <c r="M327" s="35">
        <f t="shared" si="64"/>
        <v>18.651975755820288</v>
      </c>
      <c r="N327" s="17"/>
      <c r="O327" s="18">
        <f t="shared" si="65"/>
        <v>23.420666317964191</v>
      </c>
      <c r="P327" s="18"/>
      <c r="Q327" s="37">
        <f t="shared" si="66"/>
        <v>-2.7943487692444341E-3</v>
      </c>
      <c r="R327" s="15">
        <f t="shared" si="62"/>
        <v>1.0031633121975951</v>
      </c>
      <c r="S327" s="15">
        <f t="shared" si="63"/>
        <v>6.7154800084153869</v>
      </c>
      <c r="T327" s="21">
        <f t="shared" si="67"/>
        <v>6.3965984520001129E-2</v>
      </c>
      <c r="U327" s="21">
        <f t="shared" si="68"/>
        <v>-8.625925653494515E-3</v>
      </c>
      <c r="V327" s="21">
        <f t="shared" si="69"/>
        <v>7.2591910173495644E-2</v>
      </c>
      <c r="Y327" s="36"/>
      <c r="Z327" s="36"/>
    </row>
    <row r="328" spans="1:26" x14ac:dyDescent="0.25">
      <c r="A328" s="12">
        <v>1897.08</v>
      </c>
      <c r="B328" s="13">
        <v>4.75</v>
      </c>
      <c r="C328" s="14">
        <v>0.18</v>
      </c>
      <c r="D328" s="13">
        <v>0.2767</v>
      </c>
      <c r="E328" s="13">
        <v>6.5650523969999997</v>
      </c>
      <c r="F328" s="14">
        <f t="shared" si="60"/>
        <v>1897.6249999999759</v>
      </c>
      <c r="G328" s="15">
        <f>G321*5/12+G333*7/12</f>
        <v>3.3708333333333336</v>
      </c>
      <c r="H328" s="14">
        <f t="shared" si="56"/>
        <v>230.96500733077085</v>
      </c>
      <c r="I328" s="14">
        <f t="shared" si="57"/>
        <v>8.752358172534473</v>
      </c>
      <c r="J328" s="16">
        <f t="shared" si="61"/>
        <v>953.13834787489645</v>
      </c>
      <c r="K328" s="14">
        <f t="shared" si="58"/>
        <v>13.454319479668271</v>
      </c>
      <c r="L328" s="16">
        <f t="shared" si="59"/>
        <v>55.522817022522915</v>
      </c>
      <c r="M328" s="35">
        <f t="shared" si="64"/>
        <v>19.006396010519445</v>
      </c>
      <c r="N328" s="17"/>
      <c r="O328" s="18">
        <f t="shared" si="65"/>
        <v>23.838146387477561</v>
      </c>
      <c r="P328" s="18"/>
      <c r="Q328" s="37">
        <f t="shared" si="66"/>
        <v>-5.7321390204544131E-4</v>
      </c>
      <c r="R328" s="15">
        <f t="shared" si="62"/>
        <v>1.0031599088526999</v>
      </c>
      <c r="S328" s="15">
        <f t="shared" si="63"/>
        <v>6.4438199924030668</v>
      </c>
      <c r="T328" s="21">
        <f t="shared" si="67"/>
        <v>5.3918740350289873E-2</v>
      </c>
      <c r="U328" s="21">
        <f t="shared" si="68"/>
        <v>-4.3480874288223115E-3</v>
      </c>
      <c r="V328" s="21">
        <f t="shared" si="69"/>
        <v>5.8266827779112185E-2</v>
      </c>
      <c r="Y328" s="36"/>
      <c r="Z328" s="36"/>
    </row>
    <row r="329" spans="1:26" x14ac:dyDescent="0.25">
      <c r="A329" s="12">
        <v>1897.09</v>
      </c>
      <c r="B329" s="13">
        <v>4.9800000000000004</v>
      </c>
      <c r="C329" s="14">
        <v>0.18</v>
      </c>
      <c r="D329" s="13">
        <v>0.28499999999999998</v>
      </c>
      <c r="E329" s="13">
        <v>6.7553424790000003</v>
      </c>
      <c r="F329" s="14">
        <f t="shared" si="60"/>
        <v>1897.7083333333092</v>
      </c>
      <c r="G329" s="15">
        <f>G321*4/12+G333*8/12</f>
        <v>3.3666666666666667</v>
      </c>
      <c r="H329" s="14">
        <f t="shared" si="56"/>
        <v>235.32753445763524</v>
      </c>
      <c r="I329" s="14">
        <f t="shared" si="57"/>
        <v>8.5058144984687427</v>
      </c>
      <c r="J329" s="16">
        <f t="shared" si="61"/>
        <v>974.06659779604831</v>
      </c>
      <c r="K329" s="14">
        <f t="shared" si="58"/>
        <v>13.467539622575508</v>
      </c>
      <c r="L329" s="16">
        <f t="shared" si="59"/>
        <v>55.744775175075048</v>
      </c>
      <c r="M329" s="35">
        <f t="shared" si="64"/>
        <v>19.3723702933978</v>
      </c>
      <c r="N329" s="17"/>
      <c r="O329" s="18">
        <f t="shared" si="65"/>
        <v>24.266748911108227</v>
      </c>
      <c r="P329" s="18"/>
      <c r="Q329" s="37">
        <f t="shared" si="66"/>
        <v>2.4584612230910963E-3</v>
      </c>
      <c r="R329" s="15">
        <f t="shared" si="62"/>
        <v>1.0031565055265037</v>
      </c>
      <c r="S329" s="15">
        <f t="shared" si="63"/>
        <v>6.2820934472518903</v>
      </c>
      <c r="T329" s="21">
        <f t="shared" si="67"/>
        <v>5.1013692402144706E-2</v>
      </c>
      <c r="U329" s="21">
        <f t="shared" si="68"/>
        <v>-1.636509967011035E-3</v>
      </c>
      <c r="V329" s="21">
        <f t="shared" si="69"/>
        <v>5.2650202369155741E-2</v>
      </c>
      <c r="Y329" s="36"/>
      <c r="Z329" s="36"/>
    </row>
    <row r="330" spans="1:26" x14ac:dyDescent="0.25">
      <c r="A330" s="12">
        <v>1897.1</v>
      </c>
      <c r="B330" s="13">
        <v>4.82</v>
      </c>
      <c r="C330" s="14">
        <v>0.18</v>
      </c>
      <c r="D330" s="13">
        <v>0.29330000000000001</v>
      </c>
      <c r="E330" s="13">
        <v>6.6601933879999997</v>
      </c>
      <c r="F330" s="14">
        <f t="shared" si="60"/>
        <v>1897.7916666666424</v>
      </c>
      <c r="G330" s="15">
        <f>G321*3/12+G333*9/12</f>
        <v>3.3625000000000003</v>
      </c>
      <c r="H330" s="14">
        <f t="shared" ref="H330:H393" si="70">B330*$E$1859/E330</f>
        <v>231.02074074489317</v>
      </c>
      <c r="I330" s="14">
        <f t="shared" ref="I330:I393" si="71">C330*$E$1859/E330</f>
        <v>8.6273305672366742</v>
      </c>
      <c r="J330" s="16">
        <f t="shared" si="61"/>
        <v>959.21578842195424</v>
      </c>
      <c r="K330" s="14">
        <f t="shared" ref="K330:K393" si="72">D330*$E$1859/E330</f>
        <v>14.057755863169536</v>
      </c>
      <c r="L330" s="16">
        <f t="shared" ref="L330:L393" si="73">K330*(J330/H330)</f>
        <v>58.368877747750858</v>
      </c>
      <c r="M330" s="35">
        <f t="shared" si="64"/>
        <v>19.028031223902424</v>
      </c>
      <c r="N330" s="17"/>
      <c r="O330" s="18">
        <f t="shared" si="65"/>
        <v>23.807217097742328</v>
      </c>
      <c r="P330" s="18"/>
      <c r="Q330" s="37">
        <f t="shared" si="66"/>
        <v>8.6208907337632923E-4</v>
      </c>
      <c r="R330" s="15">
        <f t="shared" si="62"/>
        <v>1.0031531022190128</v>
      </c>
      <c r="S330" s="15">
        <f t="shared" si="63"/>
        <v>6.3919536645254835</v>
      </c>
      <c r="T330" s="21">
        <f t="shared" si="67"/>
        <v>4.0080107097376194E-2</v>
      </c>
      <c r="U330" s="21">
        <f t="shared" si="68"/>
        <v>-4.2091152882934857E-3</v>
      </c>
      <c r="V330" s="21">
        <f t="shared" si="69"/>
        <v>4.428922238566968E-2</v>
      </c>
      <c r="Y330" s="36"/>
      <c r="Z330" s="36"/>
    </row>
    <row r="331" spans="1:26" x14ac:dyDescent="0.25">
      <c r="A331" s="12">
        <v>1897.11</v>
      </c>
      <c r="B331" s="13">
        <v>4.6500000000000004</v>
      </c>
      <c r="C331" s="14">
        <v>0.18</v>
      </c>
      <c r="D331" s="13">
        <v>0.30170000000000002</v>
      </c>
      <c r="E331" s="13">
        <v>6.6601933879999997</v>
      </c>
      <c r="F331" s="14">
        <f t="shared" ref="F331:F394" si="74">F330+1/12</f>
        <v>1897.8749999999757</v>
      </c>
      <c r="G331" s="15">
        <f>G321*2/12+G333*10/12</f>
        <v>3.3583333333333334</v>
      </c>
      <c r="H331" s="14">
        <f t="shared" si="70"/>
        <v>222.87270632028077</v>
      </c>
      <c r="I331" s="14">
        <f t="shared" si="71"/>
        <v>8.6273305672366742</v>
      </c>
      <c r="J331" s="16">
        <f t="shared" ref="J331:J394" si="75">J330*((H331+(I331/12))/H330)</f>
        <v>928.36963754946407</v>
      </c>
      <c r="K331" s="14">
        <f t="shared" si="72"/>
        <v>14.460364622973914</v>
      </c>
      <c r="L331" s="16">
        <f t="shared" si="73"/>
        <v>60.234219279284574</v>
      </c>
      <c r="M331" s="35">
        <f t="shared" si="64"/>
        <v>18.358448098050221</v>
      </c>
      <c r="N331" s="17"/>
      <c r="O331" s="18">
        <f t="shared" si="65"/>
        <v>22.943021658320273</v>
      </c>
      <c r="P331" s="18"/>
      <c r="Q331" s="37">
        <f t="shared" si="66"/>
        <v>1.6591271266084354E-3</v>
      </c>
      <c r="R331" s="15">
        <f t="shared" ref="R331:R394" si="76">((G331/G332+G331/1200+((1+G332/1200)^(-119))*(1-G331/G332)))</f>
        <v>1.0031496989302324</v>
      </c>
      <c r="S331" s="15">
        <f t="shared" ref="S331:S394" si="77">S330*R330*E330/E331</f>
        <v>6.4121081478089259</v>
      </c>
      <c r="T331" s="21">
        <f t="shared" si="67"/>
        <v>4.2124194539456594E-2</v>
      </c>
      <c r="U331" s="21">
        <f t="shared" si="68"/>
        <v>-1.846661492059809E-4</v>
      </c>
      <c r="V331" s="21">
        <f t="shared" si="69"/>
        <v>4.2308860688662575E-2</v>
      </c>
      <c r="Y331" s="36"/>
      <c r="Z331" s="36"/>
    </row>
    <row r="332" spans="1:26" x14ac:dyDescent="0.25">
      <c r="A332" s="12">
        <v>1897.12</v>
      </c>
      <c r="B332" s="13">
        <v>4.75</v>
      </c>
      <c r="C332" s="14">
        <v>0.18</v>
      </c>
      <c r="D332" s="13">
        <v>0.31</v>
      </c>
      <c r="E332" s="13">
        <v>6.6601933879999997</v>
      </c>
      <c r="F332" s="14">
        <f t="shared" si="74"/>
        <v>1897.9583333333089</v>
      </c>
      <c r="G332" s="15">
        <f>G321*1/12+G333*11/12</f>
        <v>3.3541666666666665</v>
      </c>
      <c r="H332" s="14">
        <f t="shared" si="70"/>
        <v>227.66566774652335</v>
      </c>
      <c r="I332" s="14">
        <f t="shared" si="71"/>
        <v>8.6273305672366742</v>
      </c>
      <c r="J332" s="16">
        <f t="shared" si="75"/>
        <v>951.32931675767657</v>
      </c>
      <c r="K332" s="14">
        <f t="shared" si="72"/>
        <v>14.858180421352049</v>
      </c>
      <c r="L332" s="16">
        <f t="shared" si="73"/>
        <v>62.086755409448358</v>
      </c>
      <c r="M332" s="35">
        <f t="shared" si="64"/>
        <v>18.748757662525502</v>
      </c>
      <c r="N332" s="17"/>
      <c r="O332" s="18">
        <f t="shared" si="65"/>
        <v>23.401121903654303</v>
      </c>
      <c r="P332" s="18"/>
      <c r="Q332" s="37">
        <f t="shared" si="66"/>
        <v>-1.7115718291626711E-3</v>
      </c>
      <c r="R332" s="15">
        <f t="shared" si="76"/>
        <v>1.0031462956601689</v>
      </c>
      <c r="S332" s="15">
        <f t="shared" si="77"/>
        <v>6.4323043579826136</v>
      </c>
      <c r="T332" s="21">
        <f t="shared" si="67"/>
        <v>4.7616955694372853E-2</v>
      </c>
      <c r="U332" s="21">
        <f t="shared" si="68"/>
        <v>1.8350429548992242E-3</v>
      </c>
      <c r="V332" s="21">
        <f t="shared" si="69"/>
        <v>4.5781912739473629E-2</v>
      </c>
      <c r="Y332" s="36"/>
      <c r="Z332" s="36"/>
    </row>
    <row r="333" spans="1:26" x14ac:dyDescent="0.25">
      <c r="A333" s="12">
        <v>1898.01</v>
      </c>
      <c r="B333" s="13">
        <v>4.88</v>
      </c>
      <c r="C333" s="14">
        <v>0.1817</v>
      </c>
      <c r="D333" s="13">
        <v>0.31330000000000002</v>
      </c>
      <c r="E333" s="13">
        <v>6.6601933879999997</v>
      </c>
      <c r="F333" s="14">
        <f t="shared" si="74"/>
        <v>1898.0416666666422</v>
      </c>
      <c r="G333" s="15">
        <v>3.35</v>
      </c>
      <c r="H333" s="14">
        <f t="shared" si="70"/>
        <v>233.8965176006387</v>
      </c>
      <c r="I333" s="14">
        <f t="shared" si="71"/>
        <v>8.7088109114827983</v>
      </c>
      <c r="J333" s="16">
        <f t="shared" si="75"/>
        <v>980.39826888042796</v>
      </c>
      <c r="K333" s="14">
        <f t="shared" si="72"/>
        <v>15.016348148418055</v>
      </c>
      <c r="L333" s="16">
        <f t="shared" si="73"/>
        <v>62.942372467261912</v>
      </c>
      <c r="M333" s="35">
        <f t="shared" si="64"/>
        <v>19.24900002181375</v>
      </c>
      <c r="N333" s="17"/>
      <c r="O333" s="18">
        <f t="shared" si="65"/>
        <v>23.993240200753757</v>
      </c>
      <c r="P333" s="18"/>
      <c r="Q333" s="37">
        <f t="shared" si="66"/>
        <v>-4.1739014245349149E-3</v>
      </c>
      <c r="R333" s="15">
        <f t="shared" si="76"/>
        <v>1.0045491757317953</v>
      </c>
      <c r="S333" s="15">
        <f t="shared" si="77"/>
        <v>6.4525422892690196</v>
      </c>
      <c r="T333" s="21">
        <f t="shared" si="67"/>
        <v>5.0540328754758779E-2</v>
      </c>
      <c r="U333" s="21">
        <f t="shared" si="68"/>
        <v>2.8001337431431406E-3</v>
      </c>
      <c r="V333" s="21">
        <f t="shared" si="69"/>
        <v>4.7740195011615638E-2</v>
      </c>
      <c r="Y333" s="36"/>
      <c r="Z333" s="36"/>
    </row>
    <row r="334" spans="1:26" x14ac:dyDescent="0.25">
      <c r="A334" s="12">
        <v>1898.02</v>
      </c>
      <c r="B334" s="13">
        <v>4.87</v>
      </c>
      <c r="C334" s="14">
        <v>0.18329999999999999</v>
      </c>
      <c r="D334" s="13">
        <v>0.31669999999999998</v>
      </c>
      <c r="E334" s="13">
        <v>6.7553424790000003</v>
      </c>
      <c r="F334" s="14">
        <f t="shared" si="74"/>
        <v>1898.1249999999754</v>
      </c>
      <c r="G334" s="15">
        <f>G333*11/12+G345*1/12</f>
        <v>3.3291666666666666</v>
      </c>
      <c r="H334" s="14">
        <f t="shared" si="70"/>
        <v>230.12953670857101</v>
      </c>
      <c r="I334" s="14">
        <f t="shared" si="71"/>
        <v>8.66175443094067</v>
      </c>
      <c r="J334" s="16">
        <f t="shared" si="75"/>
        <v>967.63417350760642</v>
      </c>
      <c r="K334" s="14">
        <f t="shared" si="72"/>
        <v>14.965508064805839</v>
      </c>
      <c r="L334" s="16">
        <f t="shared" si="73"/>
        <v>62.926025205309848</v>
      </c>
      <c r="M334" s="35">
        <f t="shared" si="64"/>
        <v>18.918131888002137</v>
      </c>
      <c r="N334" s="17"/>
      <c r="O334" s="18">
        <f t="shared" si="65"/>
        <v>23.551290011325097</v>
      </c>
      <c r="P334" s="18"/>
      <c r="Q334" s="37">
        <f t="shared" si="66"/>
        <v>-5.5010521342269136E-4</v>
      </c>
      <c r="R334" s="15">
        <f t="shared" si="76"/>
        <v>1.0045335421733654</v>
      </c>
      <c r="S334" s="15">
        <f t="shared" si="77"/>
        <v>6.3905984439118333</v>
      </c>
      <c r="T334" s="21">
        <f t="shared" si="67"/>
        <v>4.9745786122119329E-2</v>
      </c>
      <c r="U334" s="21">
        <f t="shared" si="68"/>
        <v>5.2770722320227836E-3</v>
      </c>
      <c r="V334" s="21">
        <f t="shared" si="69"/>
        <v>4.4468713890096545E-2</v>
      </c>
      <c r="Y334" s="36"/>
      <c r="Z334" s="36"/>
    </row>
    <row r="335" spans="1:26" x14ac:dyDescent="0.25">
      <c r="A335" s="12">
        <v>1898.03</v>
      </c>
      <c r="B335" s="13">
        <v>4.6500000000000004</v>
      </c>
      <c r="C335" s="14">
        <v>0.185</v>
      </c>
      <c r="D335" s="13">
        <v>0.32</v>
      </c>
      <c r="E335" s="13">
        <v>6.7553424790000003</v>
      </c>
      <c r="F335" s="14">
        <f t="shared" si="74"/>
        <v>1898.2083333333087</v>
      </c>
      <c r="G335" s="15">
        <f>G333*10/12+G345*2/12</f>
        <v>3.3083333333333331</v>
      </c>
      <c r="H335" s="14">
        <f t="shared" si="70"/>
        <v>219.73354121044255</v>
      </c>
      <c r="I335" s="14">
        <f t="shared" si="71"/>
        <v>8.7420871234262076</v>
      </c>
      <c r="J335" s="16">
        <f t="shared" si="75"/>
        <v>926.98492819684031</v>
      </c>
      <c r="K335" s="14">
        <f t="shared" si="72"/>
        <v>15.121447997277766</v>
      </c>
      <c r="L335" s="16">
        <f t="shared" si="73"/>
        <v>63.792511187739535</v>
      </c>
      <c r="M335" s="35">
        <f t="shared" si="64"/>
        <v>18.042174923468675</v>
      </c>
      <c r="N335" s="17"/>
      <c r="O335" s="18">
        <f t="shared" si="65"/>
        <v>22.437784146714694</v>
      </c>
      <c r="P335" s="18"/>
      <c r="Q335" s="37">
        <f t="shared" si="66"/>
        <v>2.2245766228676453E-3</v>
      </c>
      <c r="R335" s="15">
        <f t="shared" si="76"/>
        <v>1.0045179109625422</v>
      </c>
      <c r="S335" s="15">
        <f t="shared" si="77"/>
        <v>6.4195704914703509</v>
      </c>
      <c r="T335" s="21">
        <f t="shared" si="67"/>
        <v>5.904693624113766E-2</v>
      </c>
      <c r="U335" s="21">
        <f t="shared" si="68"/>
        <v>5.2208557343700335E-3</v>
      </c>
      <c r="V335" s="21">
        <f t="shared" si="69"/>
        <v>5.3826080506767626E-2</v>
      </c>
      <c r="Y335" s="36"/>
      <c r="Z335" s="36"/>
    </row>
    <row r="336" spans="1:26" x14ac:dyDescent="0.25">
      <c r="A336" s="12">
        <v>1898.04</v>
      </c>
      <c r="B336" s="13">
        <v>4.57</v>
      </c>
      <c r="C336" s="14">
        <v>0.1867</v>
      </c>
      <c r="D336" s="13">
        <v>0.32329999999999998</v>
      </c>
      <c r="E336" s="13">
        <v>6.7553424790000003</v>
      </c>
      <c r="F336" s="14">
        <f t="shared" si="74"/>
        <v>1898.291666666642</v>
      </c>
      <c r="G336" s="15">
        <f>G333*9/12+G345*3/12</f>
        <v>3.2875000000000001</v>
      </c>
      <c r="H336" s="14">
        <f t="shared" si="70"/>
        <v>215.95317921112311</v>
      </c>
      <c r="I336" s="14">
        <f t="shared" si="71"/>
        <v>8.8224198159117471</v>
      </c>
      <c r="J336" s="16">
        <f t="shared" si="75"/>
        <v>914.13837900374676</v>
      </c>
      <c r="K336" s="14">
        <f t="shared" si="72"/>
        <v>15.277387929749692</v>
      </c>
      <c r="L336" s="16">
        <f t="shared" si="73"/>
        <v>64.669789481818654</v>
      </c>
      <c r="M336" s="35">
        <f t="shared" si="64"/>
        <v>17.705089426411774</v>
      </c>
      <c r="N336" s="17"/>
      <c r="O336" s="18">
        <f t="shared" si="65"/>
        <v>21.998739622916407</v>
      </c>
      <c r="P336" s="18"/>
      <c r="Q336" s="37">
        <f t="shared" si="66"/>
        <v>4.621868235449425E-3</v>
      </c>
      <c r="R336" s="15">
        <f t="shared" si="76"/>
        <v>1.0045022821029856</v>
      </c>
      <c r="S336" s="15">
        <f t="shared" si="77"/>
        <v>6.448573539368577</v>
      </c>
      <c r="T336" s="21">
        <f t="shared" si="67"/>
        <v>6.544798558744569E-2</v>
      </c>
      <c r="U336" s="21">
        <f t="shared" si="68"/>
        <v>4.0551665059966879E-3</v>
      </c>
      <c r="V336" s="21">
        <f t="shared" si="69"/>
        <v>6.1392819081449002E-2</v>
      </c>
      <c r="Y336" s="36"/>
      <c r="Z336" s="36"/>
    </row>
    <row r="337" spans="1:26" x14ac:dyDescent="0.25">
      <c r="A337" s="12">
        <v>1898.05</v>
      </c>
      <c r="B337" s="13">
        <v>4.87</v>
      </c>
      <c r="C337" s="14">
        <v>0.1883</v>
      </c>
      <c r="D337" s="13">
        <v>0.32669999999999999</v>
      </c>
      <c r="E337" s="13">
        <v>7.2310717359999996</v>
      </c>
      <c r="F337" s="14">
        <f t="shared" si="74"/>
        <v>1898.3749999999752</v>
      </c>
      <c r="G337" s="15">
        <f>G333*8/12+G345*4/12</f>
        <v>3.2666666666666666</v>
      </c>
      <c r="H337" s="14">
        <f t="shared" si="70"/>
        <v>214.98940845246784</v>
      </c>
      <c r="I337" s="14">
        <f t="shared" si="71"/>
        <v>8.312629489034844</v>
      </c>
      <c r="J337" s="16">
        <f t="shared" si="75"/>
        <v>912.99100667629875</v>
      </c>
      <c r="K337" s="14">
        <f t="shared" si="72"/>
        <v>14.422390090640912</v>
      </c>
      <c r="L337" s="16">
        <f t="shared" si="73"/>
        <v>61.247261166559916</v>
      </c>
      <c r="M337" s="35">
        <f t="shared" si="64"/>
        <v>17.595635274512812</v>
      </c>
      <c r="N337" s="17"/>
      <c r="O337" s="18">
        <f t="shared" si="65"/>
        <v>21.839402613257278</v>
      </c>
      <c r="P337" s="18"/>
      <c r="Q337" s="37">
        <f t="shared" si="66"/>
        <v>1.3036233662140288E-2</v>
      </c>
      <c r="R337" s="15">
        <f t="shared" si="76"/>
        <v>1.0044866555983616</v>
      </c>
      <c r="S337" s="15">
        <f t="shared" si="77"/>
        <v>6.0514477276894061</v>
      </c>
      <c r="T337" s="21">
        <f t="shared" si="67"/>
        <v>7.1681452138368629E-2</v>
      </c>
      <c r="U337" s="21">
        <f t="shared" si="68"/>
        <v>1.085656649906297E-2</v>
      </c>
      <c r="V337" s="21">
        <f t="shared" si="69"/>
        <v>6.0824885639305659E-2</v>
      </c>
      <c r="Y337" s="36"/>
      <c r="Z337" s="36"/>
    </row>
    <row r="338" spans="1:26" x14ac:dyDescent="0.25">
      <c r="A338" s="12">
        <v>1898.06</v>
      </c>
      <c r="B338" s="13">
        <v>5.0599999999999996</v>
      </c>
      <c r="C338" s="14">
        <v>0.19</v>
      </c>
      <c r="D338" s="13">
        <v>0.33</v>
      </c>
      <c r="E338" s="13">
        <v>6.7553424790000003</v>
      </c>
      <c r="F338" s="14">
        <f t="shared" si="74"/>
        <v>1898.4583333333085</v>
      </c>
      <c r="G338" s="15">
        <f>G333*7/12+G345*5/12</f>
        <v>3.2458333333333336</v>
      </c>
      <c r="H338" s="14">
        <f t="shared" si="70"/>
        <v>239.10789645695465</v>
      </c>
      <c r="I338" s="14">
        <f t="shared" si="71"/>
        <v>8.9783597483836726</v>
      </c>
      <c r="J338" s="16">
        <f t="shared" si="75"/>
        <v>1018.591834246808</v>
      </c>
      <c r="K338" s="14">
        <f t="shared" si="72"/>
        <v>15.593993247192696</v>
      </c>
      <c r="L338" s="16">
        <f t="shared" si="73"/>
        <v>66.429902233487496</v>
      </c>
      <c r="M338" s="35">
        <f t="shared" si="64"/>
        <v>19.544817480547991</v>
      </c>
      <c r="N338" s="17"/>
      <c r="O338" s="18">
        <f t="shared" si="65"/>
        <v>24.2349468437978</v>
      </c>
      <c r="P338" s="18"/>
      <c r="Q338" s="37">
        <f t="shared" si="66"/>
        <v>2.0330445972529879E-3</v>
      </c>
      <c r="R338" s="15">
        <f t="shared" si="76"/>
        <v>1.0044710314523426</v>
      </c>
      <c r="S338" s="15">
        <f t="shared" si="77"/>
        <v>6.5066696275820988</v>
      </c>
      <c r="T338" s="21">
        <f t="shared" si="67"/>
        <v>6.0639336238851538E-2</v>
      </c>
      <c r="U338" s="21">
        <f t="shared" si="68"/>
        <v>3.9470258323308638E-3</v>
      </c>
      <c r="V338" s="21">
        <f t="shared" si="69"/>
        <v>5.6692310406520674E-2</v>
      </c>
      <c r="Y338" s="36"/>
      <c r="Z338" s="36"/>
    </row>
    <row r="339" spans="1:26" x14ac:dyDescent="0.25">
      <c r="A339" s="12">
        <v>1898.07</v>
      </c>
      <c r="B339" s="13">
        <v>5.08</v>
      </c>
      <c r="C339" s="14">
        <v>0.19170000000000001</v>
      </c>
      <c r="D339" s="13">
        <v>0.33329999999999999</v>
      </c>
      <c r="E339" s="13">
        <v>6.6601933879999997</v>
      </c>
      <c r="F339" s="14">
        <f t="shared" si="74"/>
        <v>1898.5416666666417</v>
      </c>
      <c r="G339" s="15">
        <f>G333*6/12+G345*6/12</f>
        <v>3.2250000000000001</v>
      </c>
      <c r="H339" s="14">
        <f t="shared" si="70"/>
        <v>243.4824404531239</v>
      </c>
      <c r="I339" s="14">
        <f t="shared" si="71"/>
        <v>9.1881070541070589</v>
      </c>
      <c r="J339" s="16">
        <f t="shared" si="75"/>
        <v>1040.4890018941016</v>
      </c>
      <c r="K339" s="14">
        <f t="shared" si="72"/>
        <v>15.974940433666573</v>
      </c>
      <c r="L339" s="16">
        <f t="shared" si="73"/>
        <v>68.266729199075598</v>
      </c>
      <c r="M339" s="35">
        <f t="shared" si="64"/>
        <v>19.858943014167302</v>
      </c>
      <c r="N339" s="17"/>
      <c r="O339" s="18">
        <f t="shared" si="65"/>
        <v>24.597156500082161</v>
      </c>
      <c r="P339" s="18"/>
      <c r="Q339" s="37">
        <f t="shared" si="66"/>
        <v>-1.1232274275904119E-3</v>
      </c>
      <c r="R339" s="15">
        <f t="shared" si="76"/>
        <v>1.0044554096686071</v>
      </c>
      <c r="S339" s="15">
        <f t="shared" si="77"/>
        <v>6.6291325749157366</v>
      </c>
      <c r="T339" s="21">
        <f t="shared" si="67"/>
        <v>6.1505967617123236E-2</v>
      </c>
      <c r="U339" s="21">
        <f t="shared" si="68"/>
        <v>1.3759423335382159E-3</v>
      </c>
      <c r="V339" s="21">
        <f t="shared" si="69"/>
        <v>6.013002528358502E-2</v>
      </c>
      <c r="Y339" s="36"/>
      <c r="Z339" s="36"/>
    </row>
    <row r="340" spans="1:26" x14ac:dyDescent="0.25">
      <c r="A340" s="12">
        <v>1898.08</v>
      </c>
      <c r="B340" s="13">
        <v>5.27</v>
      </c>
      <c r="C340" s="14">
        <v>0.1933</v>
      </c>
      <c r="D340" s="13">
        <v>0.3367</v>
      </c>
      <c r="E340" s="13">
        <v>6.6601933879999997</v>
      </c>
      <c r="F340" s="14">
        <f t="shared" si="74"/>
        <v>1898.624999999975</v>
      </c>
      <c r="G340" s="15">
        <f>G333*5/12+G345*7/12</f>
        <v>3.2041666666666666</v>
      </c>
      <c r="H340" s="14">
        <f t="shared" si="70"/>
        <v>252.5890671629848</v>
      </c>
      <c r="I340" s="14">
        <f t="shared" si="71"/>
        <v>9.2647944369269393</v>
      </c>
      <c r="J340" s="16">
        <f t="shared" si="75"/>
        <v>1082.7042487508056</v>
      </c>
      <c r="K340" s="14">
        <f t="shared" si="72"/>
        <v>16.137901122158823</v>
      </c>
      <c r="L340" s="16">
        <f t="shared" si="73"/>
        <v>69.173912818671027</v>
      </c>
      <c r="M340" s="35">
        <f t="shared" si="64"/>
        <v>20.544915179153271</v>
      </c>
      <c r="N340" s="17"/>
      <c r="O340" s="18">
        <f t="shared" si="65"/>
        <v>25.417053562570167</v>
      </c>
      <c r="P340" s="18"/>
      <c r="Q340" s="37">
        <f t="shared" si="66"/>
        <v>-2.5961971848833323E-3</v>
      </c>
      <c r="R340" s="15">
        <f t="shared" si="76"/>
        <v>1.0044397902508402</v>
      </c>
      <c r="S340" s="15">
        <f t="shared" si="77"/>
        <v>6.6586680762844948</v>
      </c>
      <c r="T340" s="21">
        <f t="shared" si="67"/>
        <v>6.2188029845567705E-2</v>
      </c>
      <c r="U340" s="21">
        <f t="shared" si="68"/>
        <v>1.3240844829440768E-3</v>
      </c>
      <c r="V340" s="21">
        <f t="shared" si="69"/>
        <v>6.0863945362623628E-2</v>
      </c>
      <c r="Y340" s="36"/>
      <c r="Z340" s="36"/>
    </row>
    <row r="341" spans="1:26" x14ac:dyDescent="0.25">
      <c r="A341" s="12">
        <v>1898.09</v>
      </c>
      <c r="B341" s="13">
        <v>5.26</v>
      </c>
      <c r="C341" s="14">
        <v>0.19500000000000001</v>
      </c>
      <c r="D341" s="13">
        <v>0.34</v>
      </c>
      <c r="E341" s="13">
        <v>6.6601933879999997</v>
      </c>
      <c r="F341" s="14">
        <f t="shared" si="74"/>
        <v>1898.7083333333082</v>
      </c>
      <c r="G341" s="15">
        <f>G333*4/12+G345*8/12</f>
        <v>3.1833333333333336</v>
      </c>
      <c r="H341" s="14">
        <f t="shared" si="70"/>
        <v>252.10977102036057</v>
      </c>
      <c r="I341" s="14">
        <f t="shared" si="71"/>
        <v>9.3462747811730633</v>
      </c>
      <c r="J341" s="16">
        <f t="shared" si="75"/>
        <v>1083.9882907915444</v>
      </c>
      <c r="K341" s="14">
        <f t="shared" si="72"/>
        <v>16.296068849224831</v>
      </c>
      <c r="L341" s="16">
        <f t="shared" si="73"/>
        <v>70.067684195651182</v>
      </c>
      <c r="M341" s="35">
        <f t="shared" si="64"/>
        <v>20.442732862691294</v>
      </c>
      <c r="N341" s="17"/>
      <c r="O341" s="18">
        <f t="shared" si="65"/>
        <v>25.263043091810598</v>
      </c>
      <c r="P341" s="18"/>
      <c r="Q341" s="37">
        <f t="shared" si="66"/>
        <v>-2.1445692694496421E-3</v>
      </c>
      <c r="R341" s="15">
        <f t="shared" si="76"/>
        <v>1.0044241732027328</v>
      </c>
      <c r="S341" s="15">
        <f t="shared" si="77"/>
        <v>6.6882311658931632</v>
      </c>
      <c r="T341" s="21">
        <f t="shared" si="67"/>
        <v>6.1342048655665282E-2</v>
      </c>
      <c r="U341" s="21">
        <f t="shared" si="68"/>
        <v>1.2730567834109419E-3</v>
      </c>
      <c r="V341" s="21">
        <f t="shared" si="69"/>
        <v>6.006899187225434E-2</v>
      </c>
      <c r="Y341" s="36"/>
      <c r="Z341" s="36"/>
    </row>
    <row r="342" spans="1:26" x14ac:dyDescent="0.25">
      <c r="A342" s="12">
        <v>1898.1</v>
      </c>
      <c r="B342" s="13">
        <v>5.15</v>
      </c>
      <c r="C342" s="14">
        <v>0.19670000000000001</v>
      </c>
      <c r="D342" s="13">
        <v>0.34329999999999999</v>
      </c>
      <c r="E342" s="13">
        <v>6.6601933879999997</v>
      </c>
      <c r="F342" s="14">
        <f t="shared" si="74"/>
        <v>1898.7916666666415</v>
      </c>
      <c r="G342" s="15">
        <f>G333*3/12+G345*9/12</f>
        <v>3.1625000000000001</v>
      </c>
      <c r="H342" s="14">
        <f t="shared" si="70"/>
        <v>246.83751345149375</v>
      </c>
      <c r="I342" s="14">
        <f t="shared" si="71"/>
        <v>9.4277551254191891</v>
      </c>
      <c r="J342" s="16">
        <f t="shared" si="75"/>
        <v>1064.6973521501291</v>
      </c>
      <c r="K342" s="14">
        <f t="shared" si="72"/>
        <v>16.454236576290832</v>
      </c>
      <c r="L342" s="16">
        <f t="shared" si="73"/>
        <v>70.972932231677518</v>
      </c>
      <c r="M342" s="35">
        <f t="shared" si="64"/>
        <v>19.947199825773659</v>
      </c>
      <c r="N342" s="17"/>
      <c r="O342" s="18">
        <f t="shared" si="65"/>
        <v>24.62718122980344</v>
      </c>
      <c r="P342" s="18"/>
      <c r="Q342" s="37">
        <f t="shared" si="66"/>
        <v>-1.8673158147902089E-3</v>
      </c>
      <c r="R342" s="15">
        <f t="shared" si="76"/>
        <v>1.0044085585279816</v>
      </c>
      <c r="S342" s="15">
        <f t="shared" si="77"/>
        <v>6.7178210589909906</v>
      </c>
      <c r="T342" s="21">
        <f t="shared" si="67"/>
        <v>6.3829341572826381E-2</v>
      </c>
      <c r="U342" s="21">
        <f t="shared" si="68"/>
        <v>1.4172668657530529E-4</v>
      </c>
      <c r="V342" s="21">
        <f t="shared" si="69"/>
        <v>6.3687614886251076E-2</v>
      </c>
      <c r="Y342" s="36"/>
      <c r="Z342" s="36"/>
    </row>
    <row r="343" spans="1:26" x14ac:dyDescent="0.25">
      <c r="A343" s="12">
        <v>1898.11</v>
      </c>
      <c r="B343" s="13">
        <v>5.32</v>
      </c>
      <c r="C343" s="14">
        <v>0.1983</v>
      </c>
      <c r="D343" s="13">
        <v>0.34670000000000001</v>
      </c>
      <c r="E343" s="13">
        <v>6.6601933879999997</v>
      </c>
      <c r="F343" s="14">
        <f t="shared" si="74"/>
        <v>1898.8749999999748</v>
      </c>
      <c r="G343" s="15">
        <f>G333*2/12+G345*10/12</f>
        <v>3.1416666666666666</v>
      </c>
      <c r="H343" s="14">
        <f t="shared" si="70"/>
        <v>254.98554787610615</v>
      </c>
      <c r="I343" s="14">
        <f t="shared" si="71"/>
        <v>9.5044425082390696</v>
      </c>
      <c r="J343" s="16">
        <f t="shared" si="75"/>
        <v>1103.2590363462073</v>
      </c>
      <c r="K343" s="14">
        <f t="shared" si="72"/>
        <v>16.617197264783083</v>
      </c>
      <c r="L343" s="16">
        <f t="shared" si="73"/>
        <v>71.898478928802646</v>
      </c>
      <c r="M343" s="35">
        <f t="shared" si="64"/>
        <v>20.527416324811291</v>
      </c>
      <c r="N343" s="17"/>
      <c r="O343" s="18">
        <f t="shared" si="65"/>
        <v>25.319043685503772</v>
      </c>
      <c r="P343" s="18"/>
      <c r="Q343" s="37">
        <f t="shared" si="66"/>
        <v>-4.2081023515611743E-3</v>
      </c>
      <c r="R343" s="15">
        <f t="shared" si="76"/>
        <v>1.0043929462302907</v>
      </c>
      <c r="S343" s="15">
        <f t="shared" si="77"/>
        <v>6.74743696631006</v>
      </c>
      <c r="T343" s="21">
        <f t="shared" si="67"/>
        <v>6.6283648972159659E-2</v>
      </c>
      <c r="U343" s="21">
        <f t="shared" si="68"/>
        <v>-9.7686806646923863E-4</v>
      </c>
      <c r="V343" s="21">
        <f t="shared" si="69"/>
        <v>6.7260517038628898E-2</v>
      </c>
      <c r="Y343" s="36"/>
      <c r="Z343" s="36"/>
    </row>
    <row r="344" spans="1:26" x14ac:dyDescent="0.25">
      <c r="A344" s="12">
        <v>1898.12</v>
      </c>
      <c r="B344" s="13">
        <v>5.65</v>
      </c>
      <c r="C344" s="14">
        <v>0.2</v>
      </c>
      <c r="D344" s="13">
        <v>0.35</v>
      </c>
      <c r="E344" s="13">
        <v>6.7553424790000003</v>
      </c>
      <c r="F344" s="14">
        <f t="shared" si="74"/>
        <v>1898.958333333308</v>
      </c>
      <c r="G344" s="15">
        <f>G333*1/12+G345*11/12</f>
        <v>3.1208333333333336</v>
      </c>
      <c r="H344" s="14">
        <f t="shared" si="70"/>
        <v>266.98806620193557</v>
      </c>
      <c r="I344" s="14">
        <f t="shared" si="71"/>
        <v>9.4509049982986042</v>
      </c>
      <c r="J344" s="16">
        <f t="shared" si="75"/>
        <v>1158.598590350357</v>
      </c>
      <c r="K344" s="14">
        <f t="shared" si="72"/>
        <v>16.539083747022556</v>
      </c>
      <c r="L344" s="16">
        <f t="shared" si="73"/>
        <v>71.771594092499981</v>
      </c>
      <c r="M344" s="35">
        <f t="shared" si="64"/>
        <v>21.403631985448175</v>
      </c>
      <c r="N344" s="17"/>
      <c r="O344" s="18">
        <f t="shared" si="65"/>
        <v>26.371858460631429</v>
      </c>
      <c r="P344" s="18"/>
      <c r="Q344" s="37">
        <f t="shared" si="66"/>
        <v>-4.6050711802030908E-3</v>
      </c>
      <c r="R344" s="15">
        <f t="shared" si="76"/>
        <v>1.0043773363133697</v>
      </c>
      <c r="S344" s="15">
        <f t="shared" si="77"/>
        <v>6.6816228566601144</v>
      </c>
      <c r="T344" s="21">
        <f t="shared" si="67"/>
        <v>6.2723425576802327E-2</v>
      </c>
      <c r="U344" s="21">
        <f t="shared" si="68"/>
        <v>-6.6552271536934882E-4</v>
      </c>
      <c r="V344" s="21">
        <f t="shared" si="69"/>
        <v>6.3388948292171676E-2</v>
      </c>
      <c r="Y344" s="36"/>
      <c r="Z344" s="36"/>
    </row>
    <row r="345" spans="1:26" x14ac:dyDescent="0.25">
      <c r="A345" s="12">
        <v>1899.01</v>
      </c>
      <c r="B345" s="13">
        <v>6.08</v>
      </c>
      <c r="C345" s="14">
        <v>0.20080000000000001</v>
      </c>
      <c r="D345" s="13">
        <v>0.36080000000000001</v>
      </c>
      <c r="E345" s="13">
        <v>6.7553424790000003</v>
      </c>
      <c r="F345" s="14">
        <f t="shared" si="74"/>
        <v>1899.0416666666413</v>
      </c>
      <c r="G345" s="15">
        <v>3.1</v>
      </c>
      <c r="H345" s="14">
        <f t="shared" si="70"/>
        <v>287.30751194827752</v>
      </c>
      <c r="I345" s="14">
        <f t="shared" si="71"/>
        <v>9.488708618291799</v>
      </c>
      <c r="J345" s="16">
        <f t="shared" si="75"/>
        <v>1250.2064859720408</v>
      </c>
      <c r="K345" s="14">
        <f t="shared" si="72"/>
        <v>17.04943261693068</v>
      </c>
      <c r="L345" s="16">
        <f t="shared" si="73"/>
        <v>74.189884891235579</v>
      </c>
      <c r="M345" s="35">
        <f t="shared" si="64"/>
        <v>22.932807416487179</v>
      </c>
      <c r="N345" s="17"/>
      <c r="O345" s="18">
        <f t="shared" si="65"/>
        <v>28.222949576087558</v>
      </c>
      <c r="P345" s="18"/>
      <c r="Q345" s="37">
        <f t="shared" si="66"/>
        <v>-4.0674292764648484E-3</v>
      </c>
      <c r="R345" s="15">
        <f t="shared" si="76"/>
        <v>1.0022280750454438</v>
      </c>
      <c r="S345" s="15">
        <f t="shared" si="77"/>
        <v>6.7108705670228135</v>
      </c>
      <c r="T345" s="21">
        <f t="shared" si="67"/>
        <v>5.6525293120711639E-2</v>
      </c>
      <c r="U345" s="21">
        <f t="shared" si="68"/>
        <v>3.4508758039986098E-4</v>
      </c>
      <c r="V345" s="21">
        <f t="shared" si="69"/>
        <v>5.6180205540311778E-2</v>
      </c>
      <c r="Y345" s="36"/>
      <c r="Z345" s="36"/>
    </row>
    <row r="346" spans="1:26" x14ac:dyDescent="0.25">
      <c r="A346" s="12">
        <v>1899.02</v>
      </c>
      <c r="B346" s="13">
        <v>6.31</v>
      </c>
      <c r="C346" s="14">
        <v>0.20169999999999999</v>
      </c>
      <c r="D346" s="13">
        <v>0.37169999999999997</v>
      </c>
      <c r="E346" s="13">
        <v>6.9456325620000001</v>
      </c>
      <c r="F346" s="14">
        <f t="shared" si="74"/>
        <v>1899.1249999999745</v>
      </c>
      <c r="G346" s="15">
        <f>G345*11/12+G357*1/12</f>
        <v>3.104166666666667</v>
      </c>
      <c r="H346" s="14">
        <f t="shared" si="70"/>
        <v>290.00689815068267</v>
      </c>
      <c r="I346" s="14">
        <f t="shared" si="71"/>
        <v>9.270109565292028</v>
      </c>
      <c r="J346" s="16">
        <f t="shared" si="75"/>
        <v>1265.3142916618613</v>
      </c>
      <c r="K346" s="14">
        <f t="shared" si="72"/>
        <v>17.083290656514858</v>
      </c>
      <c r="L346" s="16">
        <f t="shared" si="73"/>
        <v>74.535233313900775</v>
      </c>
      <c r="M346" s="35">
        <f t="shared" si="64"/>
        <v>23.048117549980198</v>
      </c>
      <c r="N346" s="17"/>
      <c r="O346" s="18">
        <f t="shared" si="65"/>
        <v>28.325993069592673</v>
      </c>
      <c r="P346" s="18"/>
      <c r="Q346" s="37">
        <f t="shared" si="66"/>
        <v>-4.1025988703934091E-4</v>
      </c>
      <c r="R346" s="15">
        <f t="shared" si="76"/>
        <v>1.0022316173344918</v>
      </c>
      <c r="S346" s="15">
        <f t="shared" si="77"/>
        <v>6.5415549514418974</v>
      </c>
      <c r="T346" s="21">
        <f t="shared" si="67"/>
        <v>5.1479835829899123E-2</v>
      </c>
      <c r="U346" s="21">
        <f t="shared" si="68"/>
        <v>2.0539182052696781E-3</v>
      </c>
      <c r="V346" s="21">
        <f t="shared" si="69"/>
        <v>4.9425917624629445E-2</v>
      </c>
      <c r="Y346" s="36"/>
      <c r="Z346" s="36"/>
    </row>
    <row r="347" spans="1:26" x14ac:dyDescent="0.25">
      <c r="A347" s="12">
        <v>1899.03</v>
      </c>
      <c r="B347" s="13">
        <v>6.4</v>
      </c>
      <c r="C347" s="14">
        <v>0.20250000000000001</v>
      </c>
      <c r="D347" s="13">
        <v>0.38250000000000001</v>
      </c>
      <c r="E347" s="13">
        <v>6.9456325620000001</v>
      </c>
      <c r="F347" s="14">
        <f t="shared" si="74"/>
        <v>1899.2083333333078</v>
      </c>
      <c r="G347" s="15">
        <f>G345*10/12+G357*2/12</f>
        <v>3.1083333333333334</v>
      </c>
      <c r="H347" s="14">
        <f t="shared" si="70"/>
        <v>294.14328814015363</v>
      </c>
      <c r="I347" s="14">
        <f t="shared" si="71"/>
        <v>9.3068774763095483</v>
      </c>
      <c r="J347" s="16">
        <f t="shared" si="75"/>
        <v>1286.7454271486065</v>
      </c>
      <c r="K347" s="14">
        <f t="shared" si="72"/>
        <v>17.579657455251368</v>
      </c>
      <c r="L347" s="16">
        <f t="shared" si="73"/>
        <v>76.903144669428443</v>
      </c>
      <c r="M347" s="35">
        <f t="shared" si="64"/>
        <v>23.279682245508724</v>
      </c>
      <c r="N347" s="17"/>
      <c r="O347" s="18">
        <f t="shared" si="65"/>
        <v>28.570389684667131</v>
      </c>
      <c r="P347" s="18"/>
      <c r="Q347" s="37">
        <f t="shared" si="66"/>
        <v>3.1393768145793893E-4</v>
      </c>
      <c r="R347" s="15">
        <f t="shared" si="76"/>
        <v>1.0022351596044756</v>
      </c>
      <c r="S347" s="15">
        <f t="shared" si="77"/>
        <v>6.5561531988660651</v>
      </c>
      <c r="T347" s="21">
        <f t="shared" si="67"/>
        <v>5.1539949525162054E-2</v>
      </c>
      <c r="U347" s="21">
        <f t="shared" si="68"/>
        <v>2.0419155161419678E-3</v>
      </c>
      <c r="V347" s="21">
        <f t="shared" si="69"/>
        <v>4.9498034009020087E-2</v>
      </c>
      <c r="Y347" s="36"/>
      <c r="Z347" s="36"/>
    </row>
    <row r="348" spans="1:26" x14ac:dyDescent="0.25">
      <c r="A348" s="12">
        <v>1899.04</v>
      </c>
      <c r="B348" s="13">
        <v>6.48</v>
      </c>
      <c r="C348" s="14">
        <v>0.20330000000000001</v>
      </c>
      <c r="D348" s="13">
        <v>0.39329999999999998</v>
      </c>
      <c r="E348" s="13">
        <v>7.0407735540000003</v>
      </c>
      <c r="F348" s="14">
        <f t="shared" si="74"/>
        <v>1899.291666666641</v>
      </c>
      <c r="G348" s="15">
        <f>G345*9/12+G357*3/12</f>
        <v>3.1125000000000003</v>
      </c>
      <c r="H348" s="14">
        <f t="shared" si="70"/>
        <v>293.79567800825191</v>
      </c>
      <c r="I348" s="14">
        <f t="shared" si="71"/>
        <v>9.2173860091169164</v>
      </c>
      <c r="J348" s="16">
        <f t="shared" si="75"/>
        <v>1288.5849502051776</v>
      </c>
      <c r="K348" s="14">
        <f t="shared" si="72"/>
        <v>17.83176545688973</v>
      </c>
      <c r="L348" s="16">
        <f t="shared" si="73"/>
        <v>78.209947672175346</v>
      </c>
      <c r="M348" s="35">
        <f t="shared" si="64"/>
        <v>23.152421525686485</v>
      </c>
      <c r="N348" s="17"/>
      <c r="O348" s="18">
        <f t="shared" si="65"/>
        <v>28.371517887505842</v>
      </c>
      <c r="P348" s="18"/>
      <c r="Q348" s="37">
        <f t="shared" si="66"/>
        <v>1.85407326429015E-3</v>
      </c>
      <c r="R348" s="15">
        <f t="shared" si="76"/>
        <v>1.0022387018554013</v>
      </c>
      <c r="S348" s="15">
        <f t="shared" si="77"/>
        <v>6.4820168448711808</v>
      </c>
      <c r="T348" s="21">
        <f t="shared" si="67"/>
        <v>5.4203418157947603E-2</v>
      </c>
      <c r="U348" s="21">
        <f t="shared" si="68"/>
        <v>1.3069980447215634E-3</v>
      </c>
      <c r="V348" s="21">
        <f t="shared" si="69"/>
        <v>5.2896420113226039E-2</v>
      </c>
      <c r="Y348" s="36"/>
      <c r="Z348" s="36"/>
    </row>
    <row r="349" spans="1:26" x14ac:dyDescent="0.25">
      <c r="A349" s="12">
        <v>1899.05</v>
      </c>
      <c r="B349" s="13">
        <v>6.21</v>
      </c>
      <c r="C349" s="14">
        <v>0.20419999999999999</v>
      </c>
      <c r="D349" s="13">
        <v>0.4042</v>
      </c>
      <c r="E349" s="13">
        <v>7.0407735540000003</v>
      </c>
      <c r="F349" s="14">
        <f t="shared" si="74"/>
        <v>1899.3749999999743</v>
      </c>
      <c r="G349" s="15">
        <f>G345*8/12+G357*4/12</f>
        <v>3.1166666666666671</v>
      </c>
      <c r="H349" s="14">
        <f t="shared" si="70"/>
        <v>281.5541914245747</v>
      </c>
      <c r="I349" s="14">
        <f t="shared" si="71"/>
        <v>9.2581909643958387</v>
      </c>
      <c r="J349" s="16">
        <f t="shared" si="75"/>
        <v>1238.2777718122647</v>
      </c>
      <c r="K349" s="14">
        <f t="shared" si="72"/>
        <v>18.325958804156699</v>
      </c>
      <c r="L349" s="16">
        <f t="shared" si="73"/>
        <v>80.597725501854669</v>
      </c>
      <c r="M349" s="35">
        <f t="shared" si="64"/>
        <v>22.091269360834179</v>
      </c>
      <c r="N349" s="17"/>
      <c r="O349" s="18">
        <f t="shared" si="65"/>
        <v>27.033363884659085</v>
      </c>
      <c r="P349" s="18"/>
      <c r="Q349" s="37">
        <f t="shared" si="66"/>
        <v>6.3341790783615903E-3</v>
      </c>
      <c r="R349" s="15">
        <f t="shared" si="76"/>
        <v>1.0022422440872751</v>
      </c>
      <c r="S349" s="15">
        <f t="shared" si="77"/>
        <v>6.4965281480085366</v>
      </c>
      <c r="T349" s="21">
        <f t="shared" si="67"/>
        <v>6.1171919402221997E-2</v>
      </c>
      <c r="U349" s="21">
        <f t="shared" si="68"/>
        <v>2.6983034043581711E-4</v>
      </c>
      <c r="V349" s="21">
        <f t="shared" si="69"/>
        <v>6.090208906178618E-2</v>
      </c>
      <c r="Y349" s="36"/>
      <c r="Z349" s="36"/>
    </row>
    <row r="350" spans="1:26" x14ac:dyDescent="0.25">
      <c r="A350" s="12">
        <v>1899.06</v>
      </c>
      <c r="B350" s="13">
        <v>6.07</v>
      </c>
      <c r="C350" s="14">
        <v>0.20499999999999999</v>
      </c>
      <c r="D350" s="13">
        <v>0.41499999999999998</v>
      </c>
      <c r="E350" s="13">
        <v>7.135922645</v>
      </c>
      <c r="F350" s="14">
        <f t="shared" si="74"/>
        <v>1899.4583333333076</v>
      </c>
      <c r="G350" s="15">
        <f>G345*7/12+G357*5/12</f>
        <v>3.1208333333333336</v>
      </c>
      <c r="H350" s="14">
        <f t="shared" si="70"/>
        <v>271.53719727577004</v>
      </c>
      <c r="I350" s="14">
        <f t="shared" si="71"/>
        <v>9.1705313742228736</v>
      </c>
      <c r="J350" s="16">
        <f t="shared" si="75"/>
        <v>1197.5839511762929</v>
      </c>
      <c r="K350" s="14">
        <f t="shared" si="72"/>
        <v>18.564734245378013</v>
      </c>
      <c r="L350" s="16">
        <f t="shared" si="73"/>
        <v>81.877650698214396</v>
      </c>
      <c r="M350" s="35">
        <f t="shared" si="64"/>
        <v>21.212091925046835</v>
      </c>
      <c r="N350" s="17"/>
      <c r="O350" s="18">
        <f t="shared" si="65"/>
        <v>25.920743190931272</v>
      </c>
      <c r="P350" s="18"/>
      <c r="Q350" s="37">
        <f t="shared" si="66"/>
        <v>9.5015040646232937E-3</v>
      </c>
      <c r="R350" s="15">
        <f t="shared" si="76"/>
        <v>1.0022457863001029</v>
      </c>
      <c r="S350" s="15">
        <f t="shared" si="77"/>
        <v>6.4242771973588084</v>
      </c>
      <c r="T350" s="21">
        <f t="shared" si="67"/>
        <v>6.5886016176859741E-2</v>
      </c>
      <c r="U350" s="21">
        <f t="shared" si="68"/>
        <v>5.8712992494980298E-4</v>
      </c>
      <c r="V350" s="21">
        <f t="shared" si="69"/>
        <v>6.5298886251909938E-2</v>
      </c>
      <c r="Y350" s="36"/>
      <c r="Z350" s="36"/>
    </row>
    <row r="351" spans="1:26" x14ac:dyDescent="0.25">
      <c r="A351" s="12">
        <v>1899.07</v>
      </c>
      <c r="B351" s="13">
        <v>6.28</v>
      </c>
      <c r="C351" s="14">
        <v>0.20580000000000001</v>
      </c>
      <c r="D351" s="13">
        <v>0.42580000000000001</v>
      </c>
      <c r="E351" s="13">
        <v>7.2310717359999996</v>
      </c>
      <c r="F351" s="14">
        <f t="shared" si="74"/>
        <v>1899.5416666666408</v>
      </c>
      <c r="G351" s="15">
        <f>G345*6/12+G357*6/12</f>
        <v>3.125</v>
      </c>
      <c r="H351" s="14">
        <f t="shared" si="70"/>
        <v>277.234801864784</v>
      </c>
      <c r="I351" s="14">
        <f t="shared" si="71"/>
        <v>9.0851786980529532</v>
      </c>
      <c r="J351" s="16">
        <f t="shared" si="75"/>
        <v>1226.0516844262268</v>
      </c>
      <c r="K351" s="14">
        <f t="shared" si="72"/>
        <v>18.797225897137743</v>
      </c>
      <c r="L351" s="16">
        <f t="shared" si="73"/>
        <v>83.129427902657213</v>
      </c>
      <c r="M351" s="35">
        <f t="shared" si="64"/>
        <v>21.561425634523122</v>
      </c>
      <c r="N351" s="17"/>
      <c r="O351" s="18">
        <f t="shared" si="65"/>
        <v>26.307639638375711</v>
      </c>
      <c r="P351" s="18"/>
      <c r="Q351" s="37">
        <f t="shared" si="66"/>
        <v>1.0012959005826126E-2</v>
      </c>
      <c r="R351" s="15">
        <f t="shared" si="76"/>
        <v>1.0022493284938903</v>
      </c>
      <c r="S351" s="15">
        <f t="shared" si="77"/>
        <v>6.3539819151473722</v>
      </c>
      <c r="T351" s="21">
        <f t="shared" si="67"/>
        <v>6.5271635972098618E-2</v>
      </c>
      <c r="U351" s="21">
        <f t="shared" si="68"/>
        <v>1.904345402575558E-3</v>
      </c>
      <c r="V351" s="21">
        <f t="shared" si="69"/>
        <v>6.336729056952306E-2</v>
      </c>
      <c r="Y351" s="36"/>
      <c r="Z351" s="36"/>
    </row>
    <row r="352" spans="1:26" x14ac:dyDescent="0.25">
      <c r="A352" s="12">
        <v>1899.08</v>
      </c>
      <c r="B352" s="13">
        <v>6.44</v>
      </c>
      <c r="C352" s="14">
        <v>0.20669999999999999</v>
      </c>
      <c r="D352" s="13">
        <v>0.43669999999999998</v>
      </c>
      <c r="E352" s="13">
        <v>7.3262127269999997</v>
      </c>
      <c r="F352" s="14">
        <f t="shared" si="74"/>
        <v>1899.6249999999741</v>
      </c>
      <c r="G352" s="15">
        <f>G345*5/12+G357*7/12</f>
        <v>3.1291666666666669</v>
      </c>
      <c r="H352" s="14">
        <f t="shared" si="70"/>
        <v>280.60610531054266</v>
      </c>
      <c r="I352" s="14">
        <f t="shared" si="71"/>
        <v>9.0064102434299933</v>
      </c>
      <c r="J352" s="16">
        <f t="shared" si="75"/>
        <v>1244.2802254987205</v>
      </c>
      <c r="K352" s="14">
        <f t="shared" si="72"/>
        <v>19.028056861663654</v>
      </c>
      <c r="L352" s="16">
        <f t="shared" si="73"/>
        <v>84.375337651442706</v>
      </c>
      <c r="M352" s="35">
        <f t="shared" si="64"/>
        <v>21.726237373055454</v>
      </c>
      <c r="N352" s="17"/>
      <c r="O352" s="18">
        <f t="shared" si="65"/>
        <v>26.466629854714562</v>
      </c>
      <c r="P352" s="18"/>
      <c r="Q352" s="37">
        <f t="shared" si="66"/>
        <v>1.0920774676827769E-2</v>
      </c>
      <c r="R352" s="15">
        <f t="shared" si="76"/>
        <v>1.0022528706686431</v>
      </c>
      <c r="S352" s="15">
        <f t="shared" si="77"/>
        <v>6.2855732727655296</v>
      </c>
      <c r="T352" s="21">
        <f t="shared" si="67"/>
        <v>6.5541634285208428E-2</v>
      </c>
      <c r="U352" s="21">
        <f t="shared" si="68"/>
        <v>2.1986043489110596E-3</v>
      </c>
      <c r="V352" s="21">
        <f t="shared" si="69"/>
        <v>6.3343029936297368E-2</v>
      </c>
      <c r="Y352" s="36"/>
      <c r="Z352" s="36"/>
    </row>
    <row r="353" spans="1:26" x14ac:dyDescent="0.25">
      <c r="A353" s="12">
        <v>1899.09</v>
      </c>
      <c r="B353" s="13">
        <v>6.37</v>
      </c>
      <c r="C353" s="14">
        <v>0.20749999999999999</v>
      </c>
      <c r="D353" s="13">
        <v>0.44750000000000001</v>
      </c>
      <c r="E353" s="13">
        <v>7.6116519010000001</v>
      </c>
      <c r="F353" s="14">
        <f t="shared" si="74"/>
        <v>1899.7083333333073</v>
      </c>
      <c r="G353" s="15">
        <f>G345*4/12+G357*8/12</f>
        <v>3.1333333333333337</v>
      </c>
      <c r="H353" s="14">
        <f t="shared" si="70"/>
        <v>267.14760625520091</v>
      </c>
      <c r="I353" s="14">
        <f t="shared" si="71"/>
        <v>8.7022179431639213</v>
      </c>
      <c r="J353" s="16">
        <f t="shared" si="75"/>
        <v>1187.8174087689636</v>
      </c>
      <c r="K353" s="14">
        <f t="shared" si="72"/>
        <v>18.767433877425809</v>
      </c>
      <c r="L353" s="16">
        <f t="shared" si="73"/>
        <v>83.445571495150901</v>
      </c>
      <c r="M353" s="35">
        <f t="shared" si="64"/>
        <v>20.591140514113782</v>
      </c>
      <c r="N353" s="17"/>
      <c r="O353" s="18">
        <f t="shared" si="65"/>
        <v>25.044683828420091</v>
      </c>
      <c r="P353" s="18"/>
      <c r="Q353" s="37">
        <f t="shared" si="66"/>
        <v>1.5989821882392674E-2</v>
      </c>
      <c r="R353" s="15">
        <f t="shared" si="76"/>
        <v>1.0022564128243681</v>
      </c>
      <c r="S353" s="15">
        <f t="shared" si="77"/>
        <v>6.0634919930596602</v>
      </c>
      <c r="T353" s="21">
        <f t="shared" si="67"/>
        <v>6.9918037014519818E-2</v>
      </c>
      <c r="U353" s="21">
        <f t="shared" si="68"/>
        <v>5.0290517871944829E-3</v>
      </c>
      <c r="V353" s="21">
        <f t="shared" si="69"/>
        <v>6.4888985227325335E-2</v>
      </c>
      <c r="Y353" s="36"/>
      <c r="Z353" s="36"/>
    </row>
    <row r="354" spans="1:26" x14ac:dyDescent="0.25">
      <c r="A354" s="12">
        <v>1899.1</v>
      </c>
      <c r="B354" s="13">
        <v>6.34</v>
      </c>
      <c r="C354" s="14">
        <v>0.20830000000000001</v>
      </c>
      <c r="D354" s="13">
        <v>0.45829999999999999</v>
      </c>
      <c r="E354" s="13">
        <v>7.7067928930000003</v>
      </c>
      <c r="F354" s="14">
        <f t="shared" si="74"/>
        <v>1899.7916666666406</v>
      </c>
      <c r="G354" s="15">
        <f>G345*3/12+G357*9/12</f>
        <v>3.1374999999999997</v>
      </c>
      <c r="H354" s="14">
        <f t="shared" si="70"/>
        <v>262.60702708622784</v>
      </c>
      <c r="I354" s="14">
        <f t="shared" si="71"/>
        <v>8.6279248804513049</v>
      </c>
      <c r="J354" s="16">
        <f t="shared" si="75"/>
        <v>1170.8255076802036</v>
      </c>
      <c r="K354" s="14">
        <f t="shared" si="72"/>
        <v>18.983091563662178</v>
      </c>
      <c r="L354" s="16">
        <f t="shared" si="73"/>
        <v>84.635541036251936</v>
      </c>
      <c r="M354" s="35">
        <f t="shared" si="64"/>
        <v>20.153713460686603</v>
      </c>
      <c r="N354" s="17"/>
      <c r="O354" s="18">
        <f t="shared" si="65"/>
        <v>24.476723296282394</v>
      </c>
      <c r="P354" s="18"/>
      <c r="Q354" s="37">
        <f t="shared" si="66"/>
        <v>1.8243647300443047E-2</v>
      </c>
      <c r="R354" s="15">
        <f t="shared" si="76"/>
        <v>1.0022599549610702</v>
      </c>
      <c r="S354" s="15">
        <f t="shared" si="77"/>
        <v>6.0021505246741382</v>
      </c>
      <c r="T354" s="21">
        <f t="shared" si="67"/>
        <v>7.0157410592571967E-2</v>
      </c>
      <c r="U354" s="21">
        <f t="shared" si="68"/>
        <v>4.2998456729295143E-3</v>
      </c>
      <c r="V354" s="21">
        <f t="shared" si="69"/>
        <v>6.5857564919642453E-2</v>
      </c>
      <c r="Y354" s="36"/>
      <c r="Z354" s="36"/>
    </row>
    <row r="355" spans="1:26" x14ac:dyDescent="0.25">
      <c r="A355" s="12">
        <v>1899.11</v>
      </c>
      <c r="B355" s="13">
        <v>6.46</v>
      </c>
      <c r="C355" s="14">
        <v>0.2092</v>
      </c>
      <c r="D355" s="13">
        <v>0.46920000000000001</v>
      </c>
      <c r="E355" s="13">
        <v>7.8019419829999999</v>
      </c>
      <c r="F355" s="14">
        <f t="shared" si="74"/>
        <v>1899.8749999999739</v>
      </c>
      <c r="G355" s="15">
        <f>G345*2/12+G357*10/12</f>
        <v>3.1416666666666666</v>
      </c>
      <c r="H355" s="14">
        <f t="shared" si="70"/>
        <v>264.31424823375278</v>
      </c>
      <c r="I355" s="14">
        <f t="shared" si="71"/>
        <v>8.5595264288701358</v>
      </c>
      <c r="J355" s="16">
        <f t="shared" si="75"/>
        <v>1181.6173008572564</v>
      </c>
      <c r="K355" s="14">
        <f t="shared" si="72"/>
        <v>19.197561187504149</v>
      </c>
      <c r="L355" s="16">
        <f t="shared" si="73"/>
        <v>85.82273027279021</v>
      </c>
      <c r="M355" s="35">
        <f t="shared" si="64"/>
        <v>20.196457520802291</v>
      </c>
      <c r="N355" s="17"/>
      <c r="O355" s="18">
        <f t="shared" si="65"/>
        <v>24.491414148182638</v>
      </c>
      <c r="P355" s="18"/>
      <c r="Q355" s="37">
        <f t="shared" si="66"/>
        <v>1.9324774289488679E-2</v>
      </c>
      <c r="R355" s="15">
        <f t="shared" si="76"/>
        <v>1.0022634970787563</v>
      </c>
      <c r="S355" s="15">
        <f t="shared" si="77"/>
        <v>5.9423500702758778</v>
      </c>
      <c r="T355" s="21">
        <f t="shared" si="67"/>
        <v>6.800107284532686E-2</v>
      </c>
      <c r="U355" s="21">
        <f t="shared" si="68"/>
        <v>4.555627479092772E-3</v>
      </c>
      <c r="V355" s="21">
        <f t="shared" si="69"/>
        <v>6.3445445366234088E-2</v>
      </c>
      <c r="Y355" s="36"/>
      <c r="Z355" s="36"/>
    </row>
    <row r="356" spans="1:26" x14ac:dyDescent="0.25">
      <c r="A356" s="12">
        <v>1899.12</v>
      </c>
      <c r="B356" s="13">
        <v>6.02</v>
      </c>
      <c r="C356" s="14">
        <v>0.21</v>
      </c>
      <c r="D356" s="13">
        <v>0.48</v>
      </c>
      <c r="E356" s="13">
        <v>7.8970910740000004</v>
      </c>
      <c r="F356" s="14">
        <f t="shared" si="74"/>
        <v>1899.9583333333071</v>
      </c>
      <c r="G356" s="15">
        <f>G345*1/12+G357*11/12</f>
        <v>3.145833333333333</v>
      </c>
      <c r="H356" s="14">
        <f t="shared" si="70"/>
        <v>243.34370618149961</v>
      </c>
      <c r="I356" s="14">
        <f t="shared" si="71"/>
        <v>8.4887339365639392</v>
      </c>
      <c r="J356" s="16">
        <f t="shared" si="75"/>
        <v>1091.0308648863991</v>
      </c>
      <c r="K356" s="14">
        <f t="shared" si="72"/>
        <v>19.402820426431862</v>
      </c>
      <c r="L356" s="16">
        <f t="shared" si="73"/>
        <v>86.99249421021122</v>
      </c>
      <c r="M356" s="35">
        <f t="shared" si="64"/>
        <v>18.512649643600199</v>
      </c>
      <c r="N356" s="17"/>
      <c r="O356" s="18">
        <f t="shared" si="65"/>
        <v>22.419855109110472</v>
      </c>
      <c r="P356" s="18"/>
      <c r="Q356" s="37">
        <f t="shared" si="66"/>
        <v>2.3771700547836928E-2</v>
      </c>
      <c r="R356" s="15">
        <f t="shared" si="76"/>
        <v>1.0022670391774313</v>
      </c>
      <c r="S356" s="15">
        <f t="shared" si="77"/>
        <v>5.884041353198449</v>
      </c>
      <c r="T356" s="21">
        <f t="shared" si="67"/>
        <v>7.7167551102330645E-2</v>
      </c>
      <c r="U356" s="21">
        <f t="shared" si="68"/>
        <v>4.8065722079799755E-3</v>
      </c>
      <c r="V356" s="21">
        <f t="shared" si="69"/>
        <v>7.2360978894350669E-2</v>
      </c>
      <c r="Y356" s="36"/>
      <c r="Z356" s="36"/>
    </row>
    <row r="357" spans="1:26" x14ac:dyDescent="0.25">
      <c r="A357" s="12">
        <v>1900.01</v>
      </c>
      <c r="B357" s="13">
        <v>6.1</v>
      </c>
      <c r="C357" s="14">
        <v>0.2175</v>
      </c>
      <c r="D357" s="13">
        <v>0.48</v>
      </c>
      <c r="E357" s="13">
        <v>7.8970910740000004</v>
      </c>
      <c r="F357" s="14">
        <f t="shared" si="74"/>
        <v>1900.0416666666404</v>
      </c>
      <c r="G357" s="15">
        <v>3.15</v>
      </c>
      <c r="H357" s="14">
        <f t="shared" si="70"/>
        <v>246.57750958590492</v>
      </c>
      <c r="I357" s="14">
        <f t="shared" si="71"/>
        <v>8.7919030057269367</v>
      </c>
      <c r="J357" s="16">
        <f t="shared" si="75"/>
        <v>1108.8144867496844</v>
      </c>
      <c r="K357" s="14">
        <f t="shared" si="72"/>
        <v>19.402820426431862</v>
      </c>
      <c r="L357" s="16">
        <f t="shared" si="73"/>
        <v>87.250976006532539</v>
      </c>
      <c r="M357" s="35">
        <f t="shared" si="64"/>
        <v>18.674275362444781</v>
      </c>
      <c r="N357" s="17"/>
      <c r="O357" s="18">
        <f t="shared" si="65"/>
        <v>22.58733482432903</v>
      </c>
      <c r="P357" s="18"/>
      <c r="Q357" s="37">
        <f t="shared" si="66"/>
        <v>2.573781156703521E-2</v>
      </c>
      <c r="R357" s="15">
        <f t="shared" si="76"/>
        <v>1.0029795584767995</v>
      </c>
      <c r="S357" s="15">
        <f t="shared" si="77"/>
        <v>5.8973807054677758</v>
      </c>
      <c r="T357" s="21">
        <f t="shared" si="67"/>
        <v>7.4527842689817936E-2</v>
      </c>
      <c r="U357" s="21">
        <f t="shared" si="68"/>
        <v>5.7642284691359347E-3</v>
      </c>
      <c r="V357" s="21">
        <f t="shared" si="69"/>
        <v>6.8763614220682001E-2</v>
      </c>
      <c r="Y357" s="36"/>
      <c r="Z357" s="36"/>
    </row>
    <row r="358" spans="1:26" x14ac:dyDescent="0.25">
      <c r="A358" s="12">
        <v>1900.02</v>
      </c>
      <c r="B358" s="13">
        <v>6.21</v>
      </c>
      <c r="C358" s="14">
        <v>0.22500000000000001</v>
      </c>
      <c r="D358" s="13">
        <v>0.48</v>
      </c>
      <c r="E358" s="13">
        <v>7.9922320659999997</v>
      </c>
      <c r="F358" s="14">
        <f t="shared" si="74"/>
        <v>1900.1249999999736</v>
      </c>
      <c r="G358" s="15">
        <f>G357*11/12+G369*1/12</f>
        <v>3.145833333333333</v>
      </c>
      <c r="H358" s="14">
        <f t="shared" si="70"/>
        <v>248.03575379564052</v>
      </c>
      <c r="I358" s="14">
        <f t="shared" si="71"/>
        <v>8.9868026737550935</v>
      </c>
      <c r="J358" s="16">
        <f t="shared" si="75"/>
        <v>1118.7396162769826</v>
      </c>
      <c r="K358" s="14">
        <f t="shared" si="72"/>
        <v>19.171845704010863</v>
      </c>
      <c r="L358" s="16">
        <f t="shared" si="73"/>
        <v>86.472627345080795</v>
      </c>
      <c r="M358" s="35">
        <f t="shared" si="64"/>
        <v>18.703797417251433</v>
      </c>
      <c r="N358" s="17"/>
      <c r="O358" s="18">
        <f t="shared" si="65"/>
        <v>22.595749104853365</v>
      </c>
      <c r="P358" s="18"/>
      <c r="Q358" s="37">
        <f t="shared" si="66"/>
        <v>2.6897652963089276E-2</v>
      </c>
      <c r="R358" s="15">
        <f t="shared" si="76"/>
        <v>1.0029761561500405</v>
      </c>
      <c r="S358" s="15">
        <f t="shared" si="77"/>
        <v>5.8445396223784236</v>
      </c>
      <c r="T358" s="21">
        <f t="shared" si="67"/>
        <v>7.0080891324745709E-2</v>
      </c>
      <c r="U358" s="21">
        <f t="shared" si="68"/>
        <v>6.9493349328253462E-3</v>
      </c>
      <c r="V358" s="21">
        <f t="shared" si="69"/>
        <v>6.3131556391920363E-2</v>
      </c>
      <c r="Y358" s="36"/>
      <c r="Z358" s="36"/>
    </row>
    <row r="359" spans="1:26" x14ac:dyDescent="0.25">
      <c r="A359" s="12">
        <v>1900.03</v>
      </c>
      <c r="B359" s="13">
        <v>6.26</v>
      </c>
      <c r="C359" s="14">
        <v>0.23250000000000001</v>
      </c>
      <c r="D359" s="13">
        <v>0.48</v>
      </c>
      <c r="E359" s="13">
        <v>7.9922320659999997</v>
      </c>
      <c r="F359" s="14">
        <f t="shared" si="74"/>
        <v>1900.2083333333069</v>
      </c>
      <c r="G359" s="15">
        <f>G357*10/12+G369*2/12</f>
        <v>3.1416666666666666</v>
      </c>
      <c r="H359" s="14">
        <f t="shared" si="70"/>
        <v>250.032821056475</v>
      </c>
      <c r="I359" s="14">
        <f t="shared" si="71"/>
        <v>9.2863627628802625</v>
      </c>
      <c r="J359" s="16">
        <f t="shared" si="75"/>
        <v>1131.2376131979513</v>
      </c>
      <c r="K359" s="14">
        <f t="shared" si="72"/>
        <v>19.171845704010863</v>
      </c>
      <c r="L359" s="16">
        <f t="shared" si="73"/>
        <v>86.74026427076943</v>
      </c>
      <c r="M359" s="35">
        <f t="shared" si="64"/>
        <v>18.775793421238372</v>
      </c>
      <c r="N359" s="17"/>
      <c r="O359" s="18">
        <f t="shared" si="65"/>
        <v>22.65855169287202</v>
      </c>
      <c r="P359" s="18"/>
      <c r="Q359" s="37">
        <f t="shared" si="66"/>
        <v>2.6734307147491393E-2</v>
      </c>
      <c r="R359" s="15">
        <f t="shared" si="76"/>
        <v>1.0029727538422986</v>
      </c>
      <c r="S359" s="15">
        <f t="shared" si="77"/>
        <v>5.8619338849197211</v>
      </c>
      <c r="T359" s="21">
        <f t="shared" si="67"/>
        <v>6.9864224187602852E-2</v>
      </c>
      <c r="U359" s="21">
        <f t="shared" si="68"/>
        <v>5.014324075594212E-3</v>
      </c>
      <c r="V359" s="21">
        <f t="shared" si="69"/>
        <v>6.484990011200864E-2</v>
      </c>
      <c r="Y359" s="36"/>
      <c r="Z359" s="36"/>
    </row>
    <row r="360" spans="1:26" x14ac:dyDescent="0.25">
      <c r="A360" s="12">
        <v>1900.04</v>
      </c>
      <c r="B360" s="13">
        <v>6.34</v>
      </c>
      <c r="C360" s="14">
        <v>0.24</v>
      </c>
      <c r="D360" s="13">
        <v>0.48</v>
      </c>
      <c r="E360" s="13">
        <v>7.9922320659999997</v>
      </c>
      <c r="F360" s="14">
        <f t="shared" si="74"/>
        <v>1900.2916666666401</v>
      </c>
      <c r="G360" s="15">
        <f>G357*9/12+G369*3/12</f>
        <v>3.1374999999999997</v>
      </c>
      <c r="H360" s="14">
        <f t="shared" si="70"/>
        <v>253.22812867381015</v>
      </c>
      <c r="I360" s="14">
        <f t="shared" si="71"/>
        <v>9.5859228520054316</v>
      </c>
      <c r="J360" s="16">
        <f t="shared" si="75"/>
        <v>1149.308501587695</v>
      </c>
      <c r="K360" s="14">
        <f t="shared" si="72"/>
        <v>19.171845704010863</v>
      </c>
      <c r="L360" s="16">
        <f t="shared" si="73"/>
        <v>87.013892864683541</v>
      </c>
      <c r="M360" s="35">
        <f t="shared" si="64"/>
        <v>18.936402033322732</v>
      </c>
      <c r="N360" s="17"/>
      <c r="O360" s="18">
        <f t="shared" si="65"/>
        <v>22.830122957226404</v>
      </c>
      <c r="P360" s="18"/>
      <c r="Q360" s="37">
        <f t="shared" si="66"/>
        <v>2.6324249917931537E-2</v>
      </c>
      <c r="R360" s="15">
        <f t="shared" si="76"/>
        <v>1.0029693515535789</v>
      </c>
      <c r="S360" s="15">
        <f t="shared" si="77"/>
        <v>5.879359971399416</v>
      </c>
      <c r="T360" s="21">
        <f t="shared" si="67"/>
        <v>6.4977501499694501E-2</v>
      </c>
      <c r="U360" s="21">
        <f t="shared" si="68"/>
        <v>4.0525486625320184E-3</v>
      </c>
      <c r="V360" s="21">
        <f t="shared" si="69"/>
        <v>6.0924952837162483E-2</v>
      </c>
      <c r="Y360" s="36"/>
      <c r="Z360" s="36"/>
    </row>
    <row r="361" spans="1:26" x14ac:dyDescent="0.25">
      <c r="A361" s="12">
        <v>1900.05</v>
      </c>
      <c r="B361" s="13">
        <v>6.04</v>
      </c>
      <c r="C361" s="14">
        <v>0.2475</v>
      </c>
      <c r="D361" s="13">
        <v>0.48</v>
      </c>
      <c r="E361" s="13">
        <v>7.8019419829999999</v>
      </c>
      <c r="F361" s="14">
        <f t="shared" si="74"/>
        <v>1900.3749999999734</v>
      </c>
      <c r="G361" s="15">
        <f>G357*8/12+G369*4/12</f>
        <v>3.1333333333333337</v>
      </c>
      <c r="H361" s="14">
        <f t="shared" si="70"/>
        <v>247.12973054672861</v>
      </c>
      <c r="I361" s="14">
        <f t="shared" si="71"/>
        <v>10.126590779853531</v>
      </c>
      <c r="J361" s="16">
        <f t="shared" si="75"/>
        <v>1125.4602054332886</v>
      </c>
      <c r="K361" s="14">
        <f t="shared" si="72"/>
        <v>19.639448785170483</v>
      </c>
      <c r="L361" s="16">
        <f t="shared" si="73"/>
        <v>89.44054612714875</v>
      </c>
      <c r="M361" s="35">
        <f t="shared" si="64"/>
        <v>18.403197016950415</v>
      </c>
      <c r="N361" s="17"/>
      <c r="O361" s="18">
        <f t="shared" si="65"/>
        <v>22.172115694151742</v>
      </c>
      <c r="P361" s="18"/>
      <c r="Q361" s="37">
        <f t="shared" si="66"/>
        <v>2.4232858651637657E-2</v>
      </c>
      <c r="R361" s="15">
        <f t="shared" si="76"/>
        <v>1.0029659492838876</v>
      </c>
      <c r="S361" s="15">
        <f t="shared" si="77"/>
        <v>6.040641788323442</v>
      </c>
      <c r="T361" s="21">
        <f t="shared" si="67"/>
        <v>6.7875138801264612E-2</v>
      </c>
      <c r="U361" s="21">
        <f t="shared" si="68"/>
        <v>3.509766605165332E-3</v>
      </c>
      <c r="V361" s="21">
        <f t="shared" si="69"/>
        <v>6.436537219609928E-2</v>
      </c>
      <c r="Y361" s="36"/>
      <c r="Z361" s="36"/>
    </row>
    <row r="362" spans="1:26" x14ac:dyDescent="0.25">
      <c r="A362" s="12">
        <v>1900.06</v>
      </c>
      <c r="B362" s="13">
        <v>5.86</v>
      </c>
      <c r="C362" s="14">
        <v>0.255</v>
      </c>
      <c r="D362" s="13">
        <v>0.48</v>
      </c>
      <c r="E362" s="13">
        <v>7.7067928930000003</v>
      </c>
      <c r="F362" s="14">
        <f t="shared" si="74"/>
        <v>1900.4583333333067</v>
      </c>
      <c r="G362" s="15">
        <f>G357*7/12+G369*5/12</f>
        <v>3.1291666666666669</v>
      </c>
      <c r="H362" s="14">
        <f t="shared" si="70"/>
        <v>242.72510705446297</v>
      </c>
      <c r="I362" s="14">
        <f t="shared" si="71"/>
        <v>10.562270016875095</v>
      </c>
      <c r="J362" s="16">
        <f t="shared" si="75"/>
        <v>1109.4094835320157</v>
      </c>
      <c r="K362" s="14">
        <f t="shared" si="72"/>
        <v>19.881920031764885</v>
      </c>
      <c r="L362" s="16">
        <f t="shared" si="73"/>
        <v>90.873131756888654</v>
      </c>
      <c r="M362" s="35">
        <f t="shared" si="64"/>
        <v>17.992711584303979</v>
      </c>
      <c r="N362" s="17"/>
      <c r="O362" s="18">
        <f t="shared" si="65"/>
        <v>21.667091326067695</v>
      </c>
      <c r="P362" s="18"/>
      <c r="Q362" s="37">
        <f t="shared" si="66"/>
        <v>2.4286393111291112E-2</v>
      </c>
      <c r="R362" s="15">
        <f t="shared" si="76"/>
        <v>1.0029625470332306</v>
      </c>
      <c r="S362" s="15">
        <f t="shared" si="77"/>
        <v>6.1333577886333934</v>
      </c>
      <c r="T362" s="21">
        <f t="shared" si="67"/>
        <v>6.5611536216921396E-2</v>
      </c>
      <c r="U362" s="21">
        <f t="shared" si="68"/>
        <v>3.2222961753032298E-3</v>
      </c>
      <c r="V362" s="21">
        <f t="shared" si="69"/>
        <v>6.2389240041618166E-2</v>
      </c>
      <c r="Y362" s="36"/>
      <c r="Z362" s="36"/>
    </row>
    <row r="363" spans="1:26" x14ac:dyDescent="0.25">
      <c r="A363" s="12">
        <v>1900.07</v>
      </c>
      <c r="B363" s="13">
        <v>5.86</v>
      </c>
      <c r="C363" s="14">
        <v>0.26250000000000001</v>
      </c>
      <c r="D363" s="13">
        <v>0.48</v>
      </c>
      <c r="E363" s="13">
        <v>7.8019419829999999</v>
      </c>
      <c r="F363" s="14">
        <f t="shared" si="74"/>
        <v>1900.5416666666399</v>
      </c>
      <c r="G363" s="15">
        <f>G357*6/12+G369*6/12</f>
        <v>3.125</v>
      </c>
      <c r="H363" s="14">
        <f t="shared" si="70"/>
        <v>239.76493725228968</v>
      </c>
      <c r="I363" s="14">
        <f t="shared" si="71"/>
        <v>10.740323554390109</v>
      </c>
      <c r="J363" s="16">
        <f t="shared" si="75"/>
        <v>1099.9704556597906</v>
      </c>
      <c r="K363" s="14">
        <f t="shared" si="72"/>
        <v>19.639448785170483</v>
      </c>
      <c r="L363" s="16">
        <f t="shared" si="73"/>
        <v>90.099969064283172</v>
      </c>
      <c r="M363" s="35">
        <f t="shared" si="64"/>
        <v>17.689545468952804</v>
      </c>
      <c r="N363" s="17"/>
      <c r="O363" s="18">
        <f t="shared" si="65"/>
        <v>21.293889709957156</v>
      </c>
      <c r="P363" s="18"/>
      <c r="Q363" s="37">
        <f t="shared" si="66"/>
        <v>2.6508372245072735E-2</v>
      </c>
      <c r="R363" s="15">
        <f t="shared" si="76"/>
        <v>1.0029591448016137</v>
      </c>
      <c r="S363" s="15">
        <f t="shared" si="77"/>
        <v>6.0765067886138704</v>
      </c>
      <c r="T363" s="21">
        <f t="shared" si="67"/>
        <v>6.1471772979990513E-2</v>
      </c>
      <c r="U363" s="21">
        <f t="shared" si="68"/>
        <v>4.4382347403240097E-3</v>
      </c>
      <c r="V363" s="21">
        <f t="shared" si="69"/>
        <v>5.7033538239666504E-2</v>
      </c>
      <c r="Y363" s="36"/>
      <c r="Z363" s="36"/>
    </row>
    <row r="364" spans="1:26" x14ac:dyDescent="0.25">
      <c r="A364" s="12">
        <v>1900.08</v>
      </c>
      <c r="B364" s="13">
        <v>5.94</v>
      </c>
      <c r="C364" s="14">
        <v>0.27</v>
      </c>
      <c r="D364" s="13">
        <v>0.48</v>
      </c>
      <c r="E364" s="13">
        <v>7.7067928930000003</v>
      </c>
      <c r="F364" s="14">
        <f t="shared" si="74"/>
        <v>1900.6249999999732</v>
      </c>
      <c r="G364" s="15">
        <f>G357*5/12+G369*7/12</f>
        <v>3.1208333333333336</v>
      </c>
      <c r="H364" s="14">
        <f t="shared" si="70"/>
        <v>246.03876039309046</v>
      </c>
      <c r="I364" s="14">
        <f t="shared" si="71"/>
        <v>11.183580017867747</v>
      </c>
      <c r="J364" s="16">
        <f t="shared" si="75"/>
        <v>1133.028475556679</v>
      </c>
      <c r="K364" s="14">
        <f t="shared" si="72"/>
        <v>19.881920031764885</v>
      </c>
      <c r="L364" s="16">
        <f t="shared" si="73"/>
        <v>91.557856610640727</v>
      </c>
      <c r="M364" s="35">
        <f t="shared" si="64"/>
        <v>18.069614666784194</v>
      </c>
      <c r="N364" s="17"/>
      <c r="O364" s="18">
        <f t="shared" si="65"/>
        <v>21.745469843487964</v>
      </c>
      <c r="P364" s="18"/>
      <c r="Q364" s="37">
        <f t="shared" si="66"/>
        <v>2.0503000596817943E-2</v>
      </c>
      <c r="R364" s="15">
        <f t="shared" si="76"/>
        <v>1.002955742589043</v>
      </c>
      <c r="S364" s="15">
        <f t="shared" si="77"/>
        <v>6.1697314120995834</v>
      </c>
      <c r="T364" s="21">
        <f t="shared" si="67"/>
        <v>6.2362729619005242E-2</v>
      </c>
      <c r="U364" s="21">
        <f t="shared" si="68"/>
        <v>4.1614673758820775E-3</v>
      </c>
      <c r="V364" s="21">
        <f t="shared" si="69"/>
        <v>5.8201262243123164E-2</v>
      </c>
      <c r="Y364" s="36"/>
      <c r="Z364" s="36"/>
    </row>
    <row r="365" spans="1:26" x14ac:dyDescent="0.25">
      <c r="A365" s="12">
        <v>1900.09</v>
      </c>
      <c r="B365" s="13">
        <v>5.8</v>
      </c>
      <c r="C365" s="14">
        <v>0.27750000000000002</v>
      </c>
      <c r="D365" s="13">
        <v>0.48</v>
      </c>
      <c r="E365" s="13">
        <v>7.8019419829999999</v>
      </c>
      <c r="F365" s="14">
        <f t="shared" si="74"/>
        <v>1900.7083333333064</v>
      </c>
      <c r="G365" s="15">
        <f>G357*4/12+G369*8/12</f>
        <v>3.1166666666666671</v>
      </c>
      <c r="H365" s="14">
        <f t="shared" si="70"/>
        <v>237.31000615414337</v>
      </c>
      <c r="I365" s="14">
        <f t="shared" si="71"/>
        <v>11.354056328926687</v>
      </c>
      <c r="J365" s="16">
        <f t="shared" si="75"/>
        <v>1097.1890492797138</v>
      </c>
      <c r="K365" s="14">
        <f t="shared" si="72"/>
        <v>19.639448785170483</v>
      </c>
      <c r="L365" s="16">
        <f t="shared" si="73"/>
        <v>90.801852354183197</v>
      </c>
      <c r="M365" s="35">
        <f t="shared" si="64"/>
        <v>17.341874151224719</v>
      </c>
      <c r="N365" s="17"/>
      <c r="O365" s="18">
        <f t="shared" si="65"/>
        <v>20.869225953924744</v>
      </c>
      <c r="P365" s="18"/>
      <c r="Q365" s="37">
        <f t="shared" si="66"/>
        <v>2.2910446651602391E-2</v>
      </c>
      <c r="R365" s="15">
        <f t="shared" si="76"/>
        <v>1.0029523403955243</v>
      </c>
      <c r="S365" s="15">
        <f t="shared" si="77"/>
        <v>6.1125017899833409</v>
      </c>
      <c r="T365" s="21">
        <f t="shared" si="67"/>
        <v>6.8005415438333605E-2</v>
      </c>
      <c r="U365" s="21">
        <f t="shared" si="68"/>
        <v>6.361776127812524E-3</v>
      </c>
      <c r="V365" s="21">
        <f t="shared" si="69"/>
        <v>6.1643639310521081E-2</v>
      </c>
      <c r="Y365" s="36"/>
      <c r="Z365" s="36"/>
    </row>
    <row r="366" spans="1:26" x14ac:dyDescent="0.25">
      <c r="A366" s="12">
        <v>1900.1</v>
      </c>
      <c r="B366" s="13">
        <v>6.01</v>
      </c>
      <c r="C366" s="14">
        <v>0.28499999999999998</v>
      </c>
      <c r="D366" s="13">
        <v>0.48</v>
      </c>
      <c r="E366" s="13">
        <v>7.7067928930000003</v>
      </c>
      <c r="F366" s="14">
        <f t="shared" si="74"/>
        <v>1900.7916666666397</v>
      </c>
      <c r="G366" s="15">
        <f>G357*3/12+G369*9/12</f>
        <v>3.1125000000000003</v>
      </c>
      <c r="H366" s="14">
        <f t="shared" si="70"/>
        <v>248.93820706438947</v>
      </c>
      <c r="I366" s="14">
        <f t="shared" si="71"/>
        <v>11.8048900188604</v>
      </c>
      <c r="J366" s="16">
        <f t="shared" si="75"/>
        <v>1155.4996304355095</v>
      </c>
      <c r="K366" s="14">
        <f t="shared" si="72"/>
        <v>19.881920031764885</v>
      </c>
      <c r="L366" s="16">
        <f t="shared" si="73"/>
        <v>92.28616016789428</v>
      </c>
      <c r="M366" s="35">
        <f t="shared" si="64"/>
        <v>18.102398784556058</v>
      </c>
      <c r="N366" s="17"/>
      <c r="O366" s="18">
        <f t="shared" si="65"/>
        <v>21.784692525130048</v>
      </c>
      <c r="P366" s="18"/>
      <c r="Q366" s="37">
        <f t="shared" si="66"/>
        <v>1.9307613480088796E-2</v>
      </c>
      <c r="R366" s="15">
        <f t="shared" si="76"/>
        <v>1.0029489382210637</v>
      </c>
      <c r="S366" s="15">
        <f t="shared" si="77"/>
        <v>6.2062365365613328</v>
      </c>
      <c r="T366" s="21">
        <f t="shared" si="67"/>
        <v>7.0915077956436479E-2</v>
      </c>
      <c r="U366" s="21">
        <f t="shared" si="68"/>
        <v>8.1191790509469453E-3</v>
      </c>
      <c r="V366" s="21">
        <f t="shared" si="69"/>
        <v>6.2795898905489533E-2</v>
      </c>
      <c r="Y366" s="36"/>
      <c r="Z366" s="36"/>
    </row>
    <row r="367" spans="1:26" x14ac:dyDescent="0.25">
      <c r="A367" s="12">
        <v>1900.11</v>
      </c>
      <c r="B367" s="13">
        <v>6.48</v>
      </c>
      <c r="C367" s="14">
        <v>0.29249999999999998</v>
      </c>
      <c r="D367" s="13">
        <v>0.48</v>
      </c>
      <c r="E367" s="13">
        <v>7.7067928930000003</v>
      </c>
      <c r="F367" s="14">
        <f t="shared" si="74"/>
        <v>1900.8749999999729</v>
      </c>
      <c r="G367" s="15">
        <f>G357*2/12+G369*10/12</f>
        <v>3.1083333333333334</v>
      </c>
      <c r="H367" s="14">
        <f t="shared" si="70"/>
        <v>268.40592042882594</v>
      </c>
      <c r="I367" s="14">
        <f t="shared" si="71"/>
        <v>12.115545019356727</v>
      </c>
      <c r="J367" s="16">
        <f t="shared" si="75"/>
        <v>1250.5495688375984</v>
      </c>
      <c r="K367" s="14">
        <f t="shared" si="72"/>
        <v>19.881920031764885</v>
      </c>
      <c r="L367" s="16">
        <f t="shared" si="73"/>
        <v>92.633301395377671</v>
      </c>
      <c r="M367" s="35">
        <f t="shared" si="64"/>
        <v>19.419584603760761</v>
      </c>
      <c r="N367" s="17"/>
      <c r="O367" s="18">
        <f t="shared" si="65"/>
        <v>23.365476491847215</v>
      </c>
      <c r="P367" s="18"/>
      <c r="Q367" s="37">
        <f t="shared" si="66"/>
        <v>1.7974812589310524E-2</v>
      </c>
      <c r="R367" s="15">
        <f t="shared" si="76"/>
        <v>1.0029455360656672</v>
      </c>
      <c r="S367" s="15">
        <f t="shared" si="77"/>
        <v>6.2245383446929603</v>
      </c>
      <c r="T367" s="21">
        <f t="shared" si="67"/>
        <v>6.4984250533232757E-2</v>
      </c>
      <c r="U367" s="21">
        <f t="shared" si="68"/>
        <v>1.0166633797672686E-2</v>
      </c>
      <c r="V367" s="21">
        <f t="shared" si="69"/>
        <v>5.4817616735560071E-2</v>
      </c>
      <c r="Y367" s="36"/>
      <c r="Z367" s="36"/>
    </row>
    <row r="368" spans="1:26" x14ac:dyDescent="0.25">
      <c r="A368" s="12">
        <v>1900.12</v>
      </c>
      <c r="B368" s="13">
        <v>6.87</v>
      </c>
      <c r="C368" s="14">
        <v>0.3</v>
      </c>
      <c r="D368" s="13">
        <v>0.48</v>
      </c>
      <c r="E368" s="13">
        <v>7.6116519010000001</v>
      </c>
      <c r="F368" s="14">
        <f t="shared" si="74"/>
        <v>1900.9583333333062</v>
      </c>
      <c r="G368" s="15">
        <f>G357*1/12+G369*11/12</f>
        <v>3.104166666666667</v>
      </c>
      <c r="H368" s="14">
        <f t="shared" si="70"/>
        <v>288.11680611824647</v>
      </c>
      <c r="I368" s="14">
        <f t="shared" si="71"/>
        <v>12.581519917827357</v>
      </c>
      <c r="J368" s="16">
        <f t="shared" si="75"/>
        <v>1347.2709479756422</v>
      </c>
      <c r="K368" s="14">
        <f t="shared" si="72"/>
        <v>20.130431868523772</v>
      </c>
      <c r="L368" s="16">
        <f t="shared" si="73"/>
        <v>94.132467980830896</v>
      </c>
      <c r="M368" s="35">
        <f t="shared" si="64"/>
        <v>20.744051160870853</v>
      </c>
      <c r="N368" s="17"/>
      <c r="O368" s="18">
        <f t="shared" si="65"/>
        <v>24.951139917086618</v>
      </c>
      <c r="P368" s="18"/>
      <c r="Q368" s="37">
        <f t="shared" si="66"/>
        <v>1.3490267445614511E-2</v>
      </c>
      <c r="R368" s="15">
        <f t="shared" si="76"/>
        <v>1.0029421339293405</v>
      </c>
      <c r="S368" s="15">
        <f t="shared" si="77"/>
        <v>6.3209050393635424</v>
      </c>
      <c r="T368" s="21">
        <f t="shared" si="67"/>
        <v>5.4545251575951914E-2</v>
      </c>
      <c r="U368" s="21">
        <f t="shared" si="68"/>
        <v>8.900918904485966E-3</v>
      </c>
      <c r="V368" s="21">
        <f t="shared" si="69"/>
        <v>4.5644332671465948E-2</v>
      </c>
      <c r="Y368" s="36"/>
      <c r="Z368" s="36"/>
    </row>
    <row r="369" spans="1:26" x14ac:dyDescent="0.25">
      <c r="A369" s="12">
        <v>1901.01</v>
      </c>
      <c r="B369" s="13">
        <v>7.07</v>
      </c>
      <c r="C369" s="14">
        <v>0.30170000000000002</v>
      </c>
      <c r="D369" s="13">
        <v>0.48170000000000002</v>
      </c>
      <c r="E369" s="13">
        <v>7.7067928930000003</v>
      </c>
      <c r="F369" s="14">
        <f t="shared" si="74"/>
        <v>1901.0416666666395</v>
      </c>
      <c r="G369" s="15">
        <v>3.1</v>
      </c>
      <c r="H369" s="14">
        <f t="shared" si="70"/>
        <v>292.84411380120366</v>
      </c>
      <c r="I369" s="14">
        <f t="shared" si="71"/>
        <v>12.496615153298889</v>
      </c>
      <c r="J369" s="16">
        <f t="shared" si="75"/>
        <v>1374.2460891349069</v>
      </c>
      <c r="K369" s="14">
        <f t="shared" si="72"/>
        <v>19.952335165210719</v>
      </c>
      <c r="L369" s="16">
        <f t="shared" si="73"/>
        <v>93.631448534127955</v>
      </c>
      <c r="M369" s="35">
        <f t="shared" si="64"/>
        <v>20.9785818345362</v>
      </c>
      <c r="N369" s="17"/>
      <c r="O369" s="18">
        <f t="shared" si="65"/>
        <v>25.223107928844321</v>
      </c>
      <c r="P369" s="18"/>
      <c r="Q369" s="37">
        <f t="shared" si="66"/>
        <v>1.544136289215732E-2</v>
      </c>
      <c r="R369" s="15">
        <f t="shared" si="76"/>
        <v>1.0020149873405235</v>
      </c>
      <c r="S369" s="15">
        <f t="shared" si="77"/>
        <v>6.2612403151929579</v>
      </c>
      <c r="T369" s="21">
        <f t="shared" si="67"/>
        <v>5.5432556751338513E-2</v>
      </c>
      <c r="U369" s="21">
        <f t="shared" si="68"/>
        <v>1.0144103392990989E-2</v>
      </c>
      <c r="V369" s="21">
        <f t="shared" si="69"/>
        <v>4.5288453358347525E-2</v>
      </c>
      <c r="Y369" s="36"/>
      <c r="Z369" s="36"/>
    </row>
    <row r="370" spans="1:26" x14ac:dyDescent="0.25">
      <c r="A370" s="12">
        <v>1901.02</v>
      </c>
      <c r="B370" s="13">
        <v>7.25</v>
      </c>
      <c r="C370" s="14">
        <v>0.30330000000000001</v>
      </c>
      <c r="D370" s="13">
        <v>0.48330000000000001</v>
      </c>
      <c r="E370" s="13">
        <v>7.6116519010000001</v>
      </c>
      <c r="F370" s="14">
        <f t="shared" si="74"/>
        <v>1901.1249999999727</v>
      </c>
      <c r="G370" s="15">
        <f>G369*11/12+G381*1/12</f>
        <v>3.1066666666666669</v>
      </c>
      <c r="H370" s="14">
        <f t="shared" si="70"/>
        <v>304.05339801416113</v>
      </c>
      <c r="I370" s="14">
        <f t="shared" si="71"/>
        <v>12.719916636923459</v>
      </c>
      <c r="J370" s="16">
        <f t="shared" si="75"/>
        <v>1431.8228185439386</v>
      </c>
      <c r="K370" s="14">
        <f t="shared" si="72"/>
        <v>20.268828587619872</v>
      </c>
      <c r="L370" s="16">
        <f t="shared" si="73"/>
        <v>95.448271476177311</v>
      </c>
      <c r="M370" s="35">
        <f t="shared" si="64"/>
        <v>21.679149848206194</v>
      </c>
      <c r="N370" s="17"/>
      <c r="O370" s="18">
        <f t="shared" si="65"/>
        <v>26.053251360808801</v>
      </c>
      <c r="P370" s="18"/>
      <c r="Q370" s="37">
        <f t="shared" si="66"/>
        <v>1.1385946036258678E-2</v>
      </c>
      <c r="R370" s="15">
        <f t="shared" si="76"/>
        <v>1.0020207222232298</v>
      </c>
      <c r="S370" s="15">
        <f t="shared" si="77"/>
        <v>6.3522760047961331</v>
      </c>
      <c r="T370" s="21">
        <f t="shared" si="67"/>
        <v>5.6660563453841739E-2</v>
      </c>
      <c r="U370" s="21">
        <f t="shared" si="68"/>
        <v>1.2175146255171132E-2</v>
      </c>
      <c r="V370" s="21">
        <f t="shared" si="69"/>
        <v>4.4485417198670607E-2</v>
      </c>
      <c r="Y370" s="36"/>
      <c r="Z370" s="36"/>
    </row>
    <row r="371" spans="1:26" x14ac:dyDescent="0.25">
      <c r="A371" s="12">
        <v>1901.03</v>
      </c>
      <c r="B371" s="13">
        <v>7.51</v>
      </c>
      <c r="C371" s="14">
        <v>0.30499999999999999</v>
      </c>
      <c r="D371" s="13">
        <v>0.48499999999999999</v>
      </c>
      <c r="E371" s="13">
        <v>7.6116519010000001</v>
      </c>
      <c r="F371" s="14">
        <f t="shared" si="74"/>
        <v>1901.208333333306</v>
      </c>
      <c r="G371" s="15">
        <f>G369*10/12+G381*2/12</f>
        <v>3.1133333333333333</v>
      </c>
      <c r="H371" s="14">
        <f t="shared" si="70"/>
        <v>314.95738194294483</v>
      </c>
      <c r="I371" s="14">
        <f t="shared" si="71"/>
        <v>12.791211916457813</v>
      </c>
      <c r="J371" s="16">
        <f t="shared" si="75"/>
        <v>1488.1905559406396</v>
      </c>
      <c r="K371" s="14">
        <f t="shared" si="72"/>
        <v>20.340123867154226</v>
      </c>
      <c r="L371" s="16">
        <f t="shared" si="73"/>
        <v>96.108178379655158</v>
      </c>
      <c r="M371" s="35">
        <f t="shared" si="64"/>
        <v>22.347583950683852</v>
      </c>
      <c r="N371" s="17"/>
      <c r="O371" s="18">
        <f t="shared" si="65"/>
        <v>26.840868787784963</v>
      </c>
      <c r="P371" s="18"/>
      <c r="Q371" s="37">
        <f t="shared" si="66"/>
        <v>8.7471301208263894E-3</v>
      </c>
      <c r="R371" s="15">
        <f t="shared" si="76"/>
        <v>1.002026457027879</v>
      </c>
      <c r="S371" s="15">
        <f t="shared" si="77"/>
        <v>6.3651121900871139</v>
      </c>
      <c r="T371" s="21">
        <f t="shared" si="67"/>
        <v>5.0682384470588371E-2</v>
      </c>
      <c r="U371" s="21">
        <f t="shared" si="68"/>
        <v>1.1214684565742816E-2</v>
      </c>
      <c r="V371" s="21">
        <f t="shared" si="69"/>
        <v>3.9467699904845555E-2</v>
      </c>
      <c r="Y371" s="36"/>
      <c r="Z371" s="36"/>
    </row>
    <row r="372" spans="1:26" x14ac:dyDescent="0.25">
      <c r="A372" s="12">
        <v>1901.04</v>
      </c>
      <c r="B372" s="13">
        <v>8.14</v>
      </c>
      <c r="C372" s="14">
        <v>0.30669999999999997</v>
      </c>
      <c r="D372" s="13">
        <v>0.48670000000000002</v>
      </c>
      <c r="E372" s="13">
        <v>7.5165028100000004</v>
      </c>
      <c r="F372" s="14">
        <f t="shared" si="74"/>
        <v>1901.2916666666392</v>
      </c>
      <c r="G372" s="15">
        <f>G369*9/12+G381*3/12</f>
        <v>3.12</v>
      </c>
      <c r="H372" s="14">
        <f t="shared" si="70"/>
        <v>345.69997985539226</v>
      </c>
      <c r="I372" s="14">
        <f t="shared" si="71"/>
        <v>13.025329707819262</v>
      </c>
      <c r="J372" s="16">
        <f t="shared" si="75"/>
        <v>1638.5797651339149</v>
      </c>
      <c r="K372" s="14">
        <f t="shared" si="72"/>
        <v>20.669801006832849</v>
      </c>
      <c r="L372" s="16">
        <f t="shared" si="73"/>
        <v>97.97257637477594</v>
      </c>
      <c r="M372" s="35">
        <f t="shared" si="64"/>
        <v>24.409716994827214</v>
      </c>
      <c r="N372" s="17"/>
      <c r="O372" s="18">
        <f t="shared" si="65"/>
        <v>29.293804989254237</v>
      </c>
      <c r="P372" s="18"/>
      <c r="Q372" s="37">
        <f t="shared" si="66"/>
        <v>2.4736219890211034E-3</v>
      </c>
      <c r="R372" s="15">
        <f t="shared" si="76"/>
        <v>1.0020321917545103</v>
      </c>
      <c r="S372" s="15">
        <f t="shared" si="77"/>
        <v>6.4587480883794521</v>
      </c>
      <c r="T372" s="21">
        <f t="shared" si="67"/>
        <v>4.3951039738485687E-2</v>
      </c>
      <c r="U372" s="21">
        <f t="shared" si="68"/>
        <v>1.3299288449727165E-2</v>
      </c>
      <c r="V372" s="21">
        <f t="shared" si="69"/>
        <v>3.0651751288758522E-2</v>
      </c>
      <c r="Y372" s="36"/>
      <c r="Z372" s="36"/>
    </row>
    <row r="373" spans="1:26" x14ac:dyDescent="0.25">
      <c r="A373" s="12">
        <v>1901.05</v>
      </c>
      <c r="B373" s="13">
        <v>7.73</v>
      </c>
      <c r="C373" s="14">
        <v>0.30830000000000002</v>
      </c>
      <c r="D373" s="13">
        <v>0.48830000000000001</v>
      </c>
      <c r="E373" s="13">
        <v>7.5165028100000004</v>
      </c>
      <c r="F373" s="14">
        <f t="shared" si="74"/>
        <v>1901.3749999999725</v>
      </c>
      <c r="G373" s="15">
        <f>G369*8/12+G381*4/12</f>
        <v>3.1266666666666669</v>
      </c>
      <c r="H373" s="14">
        <f t="shared" si="70"/>
        <v>328.28757300763903</v>
      </c>
      <c r="I373" s="14">
        <f t="shared" si="71"/>
        <v>13.093280563810495</v>
      </c>
      <c r="J373" s="16">
        <f t="shared" si="75"/>
        <v>1561.2186031471408</v>
      </c>
      <c r="K373" s="14">
        <f t="shared" si="72"/>
        <v>20.73775186282408</v>
      </c>
      <c r="L373" s="16">
        <f t="shared" si="73"/>
        <v>98.621351088842033</v>
      </c>
      <c r="M373" s="35">
        <f t="shared" si="64"/>
        <v>23.06401268486356</v>
      </c>
      <c r="N373" s="17"/>
      <c r="O373" s="18">
        <f t="shared" si="65"/>
        <v>27.661102045351086</v>
      </c>
      <c r="P373" s="18"/>
      <c r="Q373" s="37">
        <f t="shared" si="66"/>
        <v>5.9728054263651006E-3</v>
      </c>
      <c r="R373" s="15">
        <f t="shared" si="76"/>
        <v>1.0020379264031627</v>
      </c>
      <c r="S373" s="15">
        <f t="shared" si="77"/>
        <v>6.4718735029891157</v>
      </c>
      <c r="T373" s="21">
        <f t="shared" si="67"/>
        <v>5.1684839948394901E-2</v>
      </c>
      <c r="U373" s="21">
        <f t="shared" si="68"/>
        <v>1.3409081904786735E-2</v>
      </c>
      <c r="V373" s="21">
        <f t="shared" si="69"/>
        <v>3.8275758043608166E-2</v>
      </c>
      <c r="Y373" s="36"/>
      <c r="Z373" s="36"/>
    </row>
    <row r="374" spans="1:26" x14ac:dyDescent="0.25">
      <c r="A374" s="12">
        <v>1901.06</v>
      </c>
      <c r="B374" s="13">
        <v>8.5</v>
      </c>
      <c r="C374" s="14">
        <v>0.31</v>
      </c>
      <c r="D374" s="13">
        <v>0.49</v>
      </c>
      <c r="E374" s="13">
        <v>7.5165028100000004</v>
      </c>
      <c r="F374" s="14">
        <f t="shared" si="74"/>
        <v>1901.4583333333057</v>
      </c>
      <c r="G374" s="15">
        <f>G369*7/12+G381*5/12</f>
        <v>3.1333333333333333</v>
      </c>
      <c r="H374" s="14">
        <f t="shared" si="70"/>
        <v>360.98892245341938</v>
      </c>
      <c r="I374" s="14">
        <f t="shared" si="71"/>
        <v>13.165478348301178</v>
      </c>
      <c r="J374" s="16">
        <f t="shared" si="75"/>
        <v>1721.9520837428202</v>
      </c>
      <c r="K374" s="14">
        <f t="shared" si="72"/>
        <v>20.809949647314767</v>
      </c>
      <c r="L374" s="16">
        <f t="shared" si="73"/>
        <v>99.265473062821414</v>
      </c>
      <c r="M374" s="35">
        <f t="shared" si="64"/>
        <v>25.238466205960346</v>
      </c>
      <c r="N374" s="17"/>
      <c r="O374" s="18">
        <f t="shared" si="65"/>
        <v>30.240388110984213</v>
      </c>
      <c r="P374" s="18"/>
      <c r="Q374" s="37">
        <f t="shared" si="66"/>
        <v>4.568493362102799E-3</v>
      </c>
      <c r="R374" s="15">
        <f t="shared" si="76"/>
        <v>1.0020436609738748</v>
      </c>
      <c r="S374" s="15">
        <f t="shared" si="77"/>
        <v>6.4850627048787866</v>
      </c>
      <c r="T374" s="21">
        <f t="shared" si="67"/>
        <v>4.3920055045181705E-2</v>
      </c>
      <c r="U374" s="21">
        <f t="shared" si="68"/>
        <v>1.3518520118390498E-2</v>
      </c>
      <c r="V374" s="21">
        <f t="shared" si="69"/>
        <v>3.0401534926791207E-2</v>
      </c>
      <c r="Y374" s="36"/>
      <c r="Z374" s="36"/>
    </row>
    <row r="375" spans="1:26" x14ac:dyDescent="0.25">
      <c r="A375" s="12">
        <v>1901.07</v>
      </c>
      <c r="B375" s="13">
        <v>7.93</v>
      </c>
      <c r="C375" s="14">
        <v>0.31169999999999998</v>
      </c>
      <c r="D375" s="13">
        <v>0.49170000000000003</v>
      </c>
      <c r="E375" s="13">
        <v>7.6116519010000001</v>
      </c>
      <c r="F375" s="14">
        <f t="shared" si="74"/>
        <v>1901.541666666639</v>
      </c>
      <c r="G375" s="15">
        <f>G369*6/12+G381*6/12</f>
        <v>3.14</v>
      </c>
      <c r="H375" s="14">
        <f t="shared" si="70"/>
        <v>332.57150982790313</v>
      </c>
      <c r="I375" s="14">
        <f t="shared" si="71"/>
        <v>13.072199194622623</v>
      </c>
      <c r="J375" s="16">
        <f t="shared" si="75"/>
        <v>1591.5945808632059</v>
      </c>
      <c r="K375" s="14">
        <f t="shared" si="72"/>
        <v>20.621111145319038</v>
      </c>
      <c r="L375" s="16">
        <f t="shared" si="73"/>
        <v>98.686892233346583</v>
      </c>
      <c r="M375" s="35">
        <f t="shared" si="64"/>
        <v>23.144848553708098</v>
      </c>
      <c r="N375" s="17"/>
      <c r="O375" s="18">
        <f t="shared" si="65"/>
        <v>27.711150600769948</v>
      </c>
      <c r="P375" s="18"/>
      <c r="Q375" s="37">
        <f t="shared" si="66"/>
        <v>1.0564738337857392E-2</v>
      </c>
      <c r="R375" s="15">
        <f t="shared" si="76"/>
        <v>1.0020493954666856</v>
      </c>
      <c r="S375" s="15">
        <f t="shared" si="77"/>
        <v>6.4170840860107097</v>
      </c>
      <c r="T375" s="21">
        <f t="shared" si="67"/>
        <v>5.1025249768652969E-2</v>
      </c>
      <c r="U375" s="21">
        <f t="shared" si="68"/>
        <v>1.3807567083109928E-2</v>
      </c>
      <c r="V375" s="21">
        <f t="shared" si="69"/>
        <v>3.7217682685543041E-2</v>
      </c>
      <c r="Y375" s="36"/>
      <c r="Z375" s="36"/>
    </row>
    <row r="376" spans="1:26" x14ac:dyDescent="0.25">
      <c r="A376" s="12">
        <v>1901.08</v>
      </c>
      <c r="B376" s="13">
        <v>8.0399999999999991</v>
      </c>
      <c r="C376" s="14">
        <v>0.31330000000000002</v>
      </c>
      <c r="D376" s="13">
        <v>0.49330000000000002</v>
      </c>
      <c r="E376" s="13">
        <v>7.7067928930000003</v>
      </c>
      <c r="F376" s="14">
        <f t="shared" si="74"/>
        <v>1901.6249999999723</v>
      </c>
      <c r="G376" s="15">
        <f>G369*5/12+G381*7/12</f>
        <v>3.1466666666666669</v>
      </c>
      <c r="H376" s="14">
        <f t="shared" si="70"/>
        <v>333.02216053206178</v>
      </c>
      <c r="I376" s="14">
        <f t="shared" si="71"/>
        <v>12.977094887399872</v>
      </c>
      <c r="J376" s="16">
        <f t="shared" si="75"/>
        <v>1598.9266662585364</v>
      </c>
      <c r="K376" s="14">
        <f t="shared" si="72"/>
        <v>20.432814899311705</v>
      </c>
      <c r="L376" s="16">
        <f t="shared" si="73"/>
        <v>98.103299062852756</v>
      </c>
      <c r="M376" s="35">
        <f t="shared" si="64"/>
        <v>23.077177713844375</v>
      </c>
      <c r="N376" s="17"/>
      <c r="O376" s="18">
        <f t="shared" si="65"/>
        <v>27.608909472820379</v>
      </c>
      <c r="P376" s="18"/>
      <c r="Q376" s="37">
        <f t="shared" si="66"/>
        <v>1.1866188520390439E-2</v>
      </c>
      <c r="R376" s="15">
        <f t="shared" si="76"/>
        <v>1.0020551298816345</v>
      </c>
      <c r="S376" s="15">
        <f t="shared" si="77"/>
        <v>6.3508534463798201</v>
      </c>
      <c r="T376" s="21">
        <f t="shared" si="67"/>
        <v>4.2542649586514658E-2</v>
      </c>
      <c r="U376" s="21">
        <f t="shared" si="68"/>
        <v>1.1957966427019073E-2</v>
      </c>
      <c r="V376" s="21">
        <f t="shared" si="69"/>
        <v>3.0584683159495585E-2</v>
      </c>
      <c r="Y376" s="36"/>
      <c r="Z376" s="36"/>
    </row>
    <row r="377" spans="1:26" x14ac:dyDescent="0.25">
      <c r="A377" s="12">
        <v>1901.09</v>
      </c>
      <c r="B377" s="13">
        <v>8</v>
      </c>
      <c r="C377" s="14">
        <v>0.315</v>
      </c>
      <c r="D377" s="13">
        <v>0.495</v>
      </c>
      <c r="E377" s="13">
        <v>7.8019419829999999</v>
      </c>
      <c r="F377" s="14">
        <f t="shared" si="74"/>
        <v>1901.7083333333055</v>
      </c>
      <c r="G377" s="15">
        <f>G369*4/12+G381*8/12</f>
        <v>3.1533333333333333</v>
      </c>
      <c r="H377" s="14">
        <f t="shared" si="70"/>
        <v>327.32414641950811</v>
      </c>
      <c r="I377" s="14">
        <f t="shared" si="71"/>
        <v>12.88838826526813</v>
      </c>
      <c r="J377" s="16">
        <f t="shared" si="75"/>
        <v>1576.7257180575778</v>
      </c>
      <c r="K377" s="14">
        <f t="shared" si="72"/>
        <v>20.253181559707063</v>
      </c>
      <c r="L377" s="16">
        <f t="shared" si="73"/>
        <v>97.559903804812606</v>
      </c>
      <c r="M377" s="35">
        <f t="shared" si="64"/>
        <v>22.590468316860235</v>
      </c>
      <c r="N377" s="17"/>
      <c r="O377" s="18">
        <f t="shared" si="65"/>
        <v>27.007461920877017</v>
      </c>
      <c r="P377" s="18"/>
      <c r="Q377" s="37">
        <f t="shared" si="66"/>
        <v>1.520542069357355E-2</v>
      </c>
      <c r="R377" s="15">
        <f t="shared" si="76"/>
        <v>1.0020608642187594</v>
      </c>
      <c r="S377" s="15">
        <f t="shared" si="77"/>
        <v>6.2862938551083998</v>
      </c>
      <c r="T377" s="21">
        <f t="shared" si="67"/>
        <v>3.7557171030512038E-2</v>
      </c>
      <c r="U377" s="21">
        <f t="shared" si="68"/>
        <v>1.2259919407023867E-2</v>
      </c>
      <c r="V377" s="21">
        <f t="shared" si="69"/>
        <v>2.5297251623488171E-2</v>
      </c>
      <c r="Y377" s="36"/>
      <c r="Z377" s="36"/>
    </row>
    <row r="378" spans="1:26" x14ac:dyDescent="0.25">
      <c r="A378" s="12">
        <v>1901.1</v>
      </c>
      <c r="B378" s="13">
        <v>7.91</v>
      </c>
      <c r="C378" s="14">
        <v>0.31669999999999998</v>
      </c>
      <c r="D378" s="13">
        <v>0.49669999999999997</v>
      </c>
      <c r="E378" s="13">
        <v>7.8019419829999999</v>
      </c>
      <c r="F378" s="14">
        <f t="shared" si="74"/>
        <v>1901.7916666666388</v>
      </c>
      <c r="G378" s="15">
        <f>G369*3/12+G381*9/12</f>
        <v>3.16</v>
      </c>
      <c r="H378" s="14">
        <f t="shared" si="70"/>
        <v>323.64174977228862</v>
      </c>
      <c r="I378" s="14">
        <f t="shared" si="71"/>
        <v>12.957944646382277</v>
      </c>
      <c r="J378" s="16">
        <f t="shared" si="75"/>
        <v>1564.189106176397</v>
      </c>
      <c r="K378" s="14">
        <f t="shared" si="72"/>
        <v>20.322737940821209</v>
      </c>
      <c r="L378" s="16">
        <f t="shared" si="73"/>
        <v>98.221583949155061</v>
      </c>
      <c r="M378" s="35">
        <f t="shared" si="64"/>
        <v>22.252901618408924</v>
      </c>
      <c r="N378" s="17"/>
      <c r="O378" s="18">
        <f t="shared" si="65"/>
        <v>26.586455006647917</v>
      </c>
      <c r="P378" s="18"/>
      <c r="Q378" s="37">
        <f t="shared" si="66"/>
        <v>1.5810256650797085E-2</v>
      </c>
      <c r="R378" s="15">
        <f t="shared" si="76"/>
        <v>1.0020665984781001</v>
      </c>
      <c r="S378" s="15">
        <f t="shared" si="77"/>
        <v>6.2992490531829999</v>
      </c>
      <c r="T378" s="21">
        <f t="shared" si="67"/>
        <v>3.9448782911181146E-2</v>
      </c>
      <c r="U378" s="21">
        <f t="shared" si="68"/>
        <v>1.2367766741104624E-2</v>
      </c>
      <c r="V378" s="21">
        <f t="shared" si="69"/>
        <v>2.7081016170076522E-2</v>
      </c>
      <c r="Y378" s="36"/>
      <c r="Z378" s="36"/>
    </row>
    <row r="379" spans="1:26" x14ac:dyDescent="0.25">
      <c r="A379" s="12">
        <v>1901.11</v>
      </c>
      <c r="B379" s="13">
        <v>8.08</v>
      </c>
      <c r="C379" s="14">
        <v>0.31830000000000003</v>
      </c>
      <c r="D379" s="13">
        <v>0.49830000000000002</v>
      </c>
      <c r="E379" s="13">
        <v>7.8970910740000004</v>
      </c>
      <c r="F379" s="14">
        <f t="shared" si="74"/>
        <v>1901.874999999972</v>
      </c>
      <c r="G379" s="15">
        <f>G369*2/12+G381*10/12</f>
        <v>3.1666666666666665</v>
      </c>
      <c r="H379" s="14">
        <f t="shared" si="70"/>
        <v>326.61414384493639</v>
      </c>
      <c r="I379" s="14">
        <f t="shared" si="71"/>
        <v>12.86649529527763</v>
      </c>
      <c r="J379" s="16">
        <f t="shared" si="75"/>
        <v>1583.7370242476763</v>
      </c>
      <c r="K379" s="14">
        <f t="shared" si="72"/>
        <v>20.142552955189579</v>
      </c>
      <c r="L379" s="16">
        <f t="shared" si="73"/>
        <v>97.670316730521918</v>
      </c>
      <c r="M379" s="35">
        <f t="shared" si="64"/>
        <v>22.375074777652795</v>
      </c>
      <c r="N379" s="17"/>
      <c r="O379" s="18">
        <f t="shared" si="65"/>
        <v>26.713215249028373</v>
      </c>
      <c r="P379" s="18"/>
      <c r="Q379" s="37">
        <f t="shared" si="66"/>
        <v>1.7977489621420512E-2</v>
      </c>
      <c r="R379" s="15">
        <f t="shared" si="76"/>
        <v>1.0020723326596945</v>
      </c>
      <c r="S379" s="15">
        <f t="shared" si="77"/>
        <v>6.2362129311974339</v>
      </c>
      <c r="T379" s="21">
        <f t="shared" si="67"/>
        <v>4.3781729004302106E-2</v>
      </c>
      <c r="U379" s="21">
        <f t="shared" si="68"/>
        <v>1.4753651561353998E-2</v>
      </c>
      <c r="V379" s="21">
        <f t="shared" si="69"/>
        <v>2.9028077442948108E-2</v>
      </c>
      <c r="Y379" s="36"/>
      <c r="Z379" s="36"/>
    </row>
    <row r="380" spans="1:26" x14ac:dyDescent="0.25">
      <c r="A380" s="12">
        <v>1901.12</v>
      </c>
      <c r="B380" s="13">
        <v>7.95</v>
      </c>
      <c r="C380" s="14">
        <v>0.32</v>
      </c>
      <c r="D380" s="13">
        <v>0.5</v>
      </c>
      <c r="E380" s="13">
        <v>7.9922320659999997</v>
      </c>
      <c r="F380" s="14">
        <f t="shared" si="74"/>
        <v>1901.9583333333053</v>
      </c>
      <c r="G380" s="15">
        <f>G369*1/12+G381*11/12</f>
        <v>3.1733333333333338</v>
      </c>
      <c r="H380" s="14">
        <f t="shared" si="70"/>
        <v>317.53369447267988</v>
      </c>
      <c r="I380" s="14">
        <f t="shared" si="71"/>
        <v>12.781230469340574</v>
      </c>
      <c r="J380" s="16">
        <f t="shared" si="75"/>
        <v>1544.870974564707</v>
      </c>
      <c r="K380" s="14">
        <f t="shared" si="72"/>
        <v>19.97067260834465</v>
      </c>
      <c r="L380" s="16">
        <f t="shared" si="73"/>
        <v>97.1616965135036</v>
      </c>
      <c r="M380" s="35">
        <f t="shared" si="64"/>
        <v>21.680215141029677</v>
      </c>
      <c r="N380" s="17"/>
      <c r="O380" s="18">
        <f t="shared" si="65"/>
        <v>25.866784338435277</v>
      </c>
      <c r="P380" s="18"/>
      <c r="Q380" s="37">
        <f t="shared" si="66"/>
        <v>2.0547449641533225E-2</v>
      </c>
      <c r="R380" s="15">
        <f t="shared" si="76"/>
        <v>1.0020780667635822</v>
      </c>
      <c r="S380" s="15">
        <f t="shared" si="77"/>
        <v>6.1747455760205421</v>
      </c>
      <c r="T380" s="21">
        <f t="shared" si="67"/>
        <v>4.8385624474672984E-2</v>
      </c>
      <c r="U380" s="21">
        <f t="shared" si="68"/>
        <v>1.714185538330959E-2</v>
      </c>
      <c r="V380" s="21">
        <f t="shared" si="69"/>
        <v>3.1243769091363394E-2</v>
      </c>
      <c r="Y380" s="36"/>
      <c r="Z380" s="36"/>
    </row>
    <row r="381" spans="1:26" x14ac:dyDescent="0.25">
      <c r="A381" s="12">
        <v>1902.01</v>
      </c>
      <c r="B381" s="13">
        <v>8.1199999999999992</v>
      </c>
      <c r="C381" s="14">
        <v>0.32079999999999997</v>
      </c>
      <c r="D381" s="13">
        <v>0.51080000000000003</v>
      </c>
      <c r="E381" s="13">
        <v>7.8970910740000004</v>
      </c>
      <c r="F381" s="14">
        <f t="shared" si="74"/>
        <v>1902.0416666666385</v>
      </c>
      <c r="G381" s="15">
        <v>3.18</v>
      </c>
      <c r="H381" s="14">
        <f t="shared" si="70"/>
        <v>328.23104554713899</v>
      </c>
      <c r="I381" s="14">
        <f t="shared" si="71"/>
        <v>12.967551651665294</v>
      </c>
      <c r="J381" s="16">
        <f t="shared" si="75"/>
        <v>1602.1734288959321</v>
      </c>
      <c r="K381" s="14">
        <f t="shared" si="72"/>
        <v>20.647834737127912</v>
      </c>
      <c r="L381" s="16">
        <f t="shared" si="73"/>
        <v>100.78696890148305</v>
      </c>
      <c r="M381" s="35">
        <f t="shared" si="64"/>
        <v>22.340290796033564</v>
      </c>
      <c r="N381" s="17"/>
      <c r="O381" s="18">
        <f t="shared" si="65"/>
        <v>26.635699508412827</v>
      </c>
      <c r="P381" s="18"/>
      <c r="Q381" s="37">
        <f t="shared" si="66"/>
        <v>2.0493974303292292E-2</v>
      </c>
      <c r="R381" s="15">
        <f t="shared" si="76"/>
        <v>1.0018008349940293</v>
      </c>
      <c r="S381" s="15">
        <f t="shared" si="77"/>
        <v>6.2621225616623892</v>
      </c>
      <c r="T381" s="21">
        <f t="shared" si="67"/>
        <v>4.404338172305855E-2</v>
      </c>
      <c r="U381" s="21">
        <f t="shared" si="68"/>
        <v>1.496805110298105E-2</v>
      </c>
      <c r="V381" s="21">
        <f t="shared" si="69"/>
        <v>2.90753306200775E-2</v>
      </c>
      <c r="Y381" s="36"/>
      <c r="Z381" s="36"/>
    </row>
    <row r="382" spans="1:26" x14ac:dyDescent="0.25">
      <c r="A382" s="12">
        <v>1902.02</v>
      </c>
      <c r="B382" s="13">
        <v>8.19</v>
      </c>
      <c r="C382" s="14">
        <v>0.32169999999999999</v>
      </c>
      <c r="D382" s="13">
        <v>0.52170000000000005</v>
      </c>
      <c r="E382" s="13">
        <v>7.8970910740000004</v>
      </c>
      <c r="F382" s="14">
        <f t="shared" si="74"/>
        <v>1902.1249999999718</v>
      </c>
      <c r="G382" s="15">
        <f>G381*11/12+G393*1/12</f>
        <v>3.1900000000000004</v>
      </c>
      <c r="H382" s="14">
        <f t="shared" si="70"/>
        <v>331.06062352599366</v>
      </c>
      <c r="I382" s="14">
        <f t="shared" si="71"/>
        <v>13.003931939964856</v>
      </c>
      <c r="J382" s="16">
        <f t="shared" si="75"/>
        <v>1621.2748746302138</v>
      </c>
      <c r="K382" s="14">
        <f t="shared" si="72"/>
        <v>21.088440450978137</v>
      </c>
      <c r="L382" s="16">
        <f t="shared" si="73"/>
        <v>103.27461564036419</v>
      </c>
      <c r="M382" s="35">
        <f t="shared" si="64"/>
        <v>22.459957452460401</v>
      </c>
      <c r="N382" s="17"/>
      <c r="O382" s="18">
        <f t="shared" si="65"/>
        <v>26.756070389465759</v>
      </c>
      <c r="P382" s="18"/>
      <c r="Q382" s="37">
        <f t="shared" si="66"/>
        <v>2.0155481430143771E-2</v>
      </c>
      <c r="R382" s="15">
        <f t="shared" si="76"/>
        <v>1.0018095695807507</v>
      </c>
      <c r="S382" s="15">
        <f t="shared" si="77"/>
        <v>6.2733996111083314</v>
      </c>
      <c r="T382" s="21">
        <f t="shared" si="67"/>
        <v>4.1261628007891238E-2</v>
      </c>
      <c r="U382" s="21">
        <f t="shared" si="68"/>
        <v>1.377061867643703E-2</v>
      </c>
      <c r="V382" s="21">
        <f t="shared" si="69"/>
        <v>2.7491009331454208E-2</v>
      </c>
      <c r="Y382" s="36"/>
      <c r="Z382" s="36"/>
    </row>
    <row r="383" spans="1:26" x14ac:dyDescent="0.25">
      <c r="A383" s="12">
        <v>1902.03</v>
      </c>
      <c r="B383" s="13">
        <v>8.1999999999999993</v>
      </c>
      <c r="C383" s="14">
        <v>0.32250000000000001</v>
      </c>
      <c r="D383" s="13">
        <v>0.53249999999999997</v>
      </c>
      <c r="E383" s="13">
        <v>7.8970910740000004</v>
      </c>
      <c r="F383" s="14">
        <f t="shared" si="74"/>
        <v>1902.2083333333051</v>
      </c>
      <c r="G383" s="15">
        <f>G381*10/12+G393*2/12</f>
        <v>3.1999999999999997</v>
      </c>
      <c r="H383" s="14">
        <f t="shared" si="70"/>
        <v>331.4648489515443</v>
      </c>
      <c r="I383" s="14">
        <f t="shared" si="71"/>
        <v>13.036269974008908</v>
      </c>
      <c r="J383" s="16">
        <f t="shared" si="75"/>
        <v>1628.5745707232525</v>
      </c>
      <c r="K383" s="14">
        <f t="shared" si="72"/>
        <v>21.525003910572849</v>
      </c>
      <c r="L383" s="16">
        <f t="shared" si="73"/>
        <v>105.75804376952829</v>
      </c>
      <c r="M383" s="35">
        <f t="shared" si="64"/>
        <v>22.410652288217335</v>
      </c>
      <c r="N383" s="17"/>
      <c r="O383" s="18">
        <f t="shared" si="65"/>
        <v>26.674136055631227</v>
      </c>
      <c r="P383" s="18"/>
      <c r="Q383" s="37">
        <f t="shared" si="66"/>
        <v>2.2808465227320177E-2</v>
      </c>
      <c r="R383" s="15">
        <f t="shared" si="76"/>
        <v>1.0018183039057333</v>
      </c>
      <c r="S383" s="15">
        <f t="shared" si="77"/>
        <v>6.2847517642124862</v>
      </c>
      <c r="T383" s="21">
        <f t="shared" si="67"/>
        <v>4.2061071410629536E-2</v>
      </c>
      <c r="U383" s="21">
        <f t="shared" si="68"/>
        <v>1.1559486573487154E-2</v>
      </c>
      <c r="V383" s="21">
        <f t="shared" si="69"/>
        <v>3.0501584837142381E-2</v>
      </c>
      <c r="Y383" s="36"/>
      <c r="Z383" s="36"/>
    </row>
    <row r="384" spans="1:26" x14ac:dyDescent="0.25">
      <c r="A384" s="12">
        <v>1902.04</v>
      </c>
      <c r="B384" s="13">
        <v>8.48</v>
      </c>
      <c r="C384" s="14">
        <v>0.32329999999999998</v>
      </c>
      <c r="D384" s="13">
        <v>0.54330000000000001</v>
      </c>
      <c r="E384" s="13">
        <v>7.9922320659999997</v>
      </c>
      <c r="F384" s="14">
        <f t="shared" si="74"/>
        <v>1902.2916666666383</v>
      </c>
      <c r="G384" s="15">
        <f>G381*9/12+G393*3/12</f>
        <v>3.21</v>
      </c>
      <c r="H384" s="14">
        <f t="shared" si="70"/>
        <v>338.70260743752527</v>
      </c>
      <c r="I384" s="14">
        <f t="shared" si="71"/>
        <v>12.913036908555648</v>
      </c>
      <c r="J384" s="16">
        <f t="shared" si="75"/>
        <v>1669.4226920966232</v>
      </c>
      <c r="K384" s="14">
        <f t="shared" si="72"/>
        <v>21.700132856227295</v>
      </c>
      <c r="L384" s="16">
        <f t="shared" si="73"/>
        <v>106.95723450661501</v>
      </c>
      <c r="M384" s="35">
        <f t="shared" si="64"/>
        <v>22.823108698497848</v>
      </c>
      <c r="N384" s="17"/>
      <c r="O384" s="18">
        <f t="shared" si="65"/>
        <v>27.136318879518484</v>
      </c>
      <c r="P384" s="18"/>
      <c r="Q384" s="37">
        <f t="shared" si="66"/>
        <v>2.4471114945135077E-2</v>
      </c>
      <c r="R384" s="15">
        <f t="shared" si="76"/>
        <v>1.0018270379691732</v>
      </c>
      <c r="S384" s="15">
        <f t="shared" si="77"/>
        <v>6.2212284825346398</v>
      </c>
      <c r="T384" s="21">
        <f t="shared" si="67"/>
        <v>3.9998523549566123E-2</v>
      </c>
      <c r="U384" s="21">
        <f t="shared" si="68"/>
        <v>9.6121047319319697E-3</v>
      </c>
      <c r="V384" s="21">
        <f t="shared" si="69"/>
        <v>3.0386418817634153E-2</v>
      </c>
      <c r="Y384" s="36"/>
      <c r="Z384" s="36"/>
    </row>
    <row r="385" spans="1:26" x14ac:dyDescent="0.25">
      <c r="A385" s="12">
        <v>1902.05</v>
      </c>
      <c r="B385" s="13">
        <v>8.4600000000000009</v>
      </c>
      <c r="C385" s="14">
        <v>0.32419999999999999</v>
      </c>
      <c r="D385" s="13">
        <v>0.55420000000000003</v>
      </c>
      <c r="E385" s="13">
        <v>8.0873811569999994</v>
      </c>
      <c r="F385" s="14">
        <f t="shared" si="74"/>
        <v>1902.3749999999716</v>
      </c>
      <c r="G385" s="15">
        <f>G381*8/12+G393*4/12</f>
        <v>3.2199999999999998</v>
      </c>
      <c r="H385" s="14">
        <f t="shared" si="70"/>
        <v>333.92829861400827</v>
      </c>
      <c r="I385" s="14">
        <f t="shared" si="71"/>
        <v>12.796637637194028</v>
      </c>
      <c r="J385" s="16">
        <f t="shared" si="75"/>
        <v>1651.1468076423655</v>
      </c>
      <c r="K385" s="14">
        <f t="shared" si="72"/>
        <v>21.875066559324274</v>
      </c>
      <c r="L385" s="16">
        <f t="shared" si="73"/>
        <v>108.16377787179655</v>
      </c>
      <c r="M385" s="35">
        <f t="shared" ref="M385:M448" si="78">H385/AVERAGE(K265:K384)</f>
        <v>22.4279544933298</v>
      </c>
      <c r="N385" s="17"/>
      <c r="O385" s="18">
        <f t="shared" ref="O385:O448" si="79">J385/AVERAGE(L265:L384)</f>
        <v>26.637764485324773</v>
      </c>
      <c r="P385" s="18"/>
      <c r="Q385" s="37">
        <f t="shared" ref="Q385:Q448" si="80">1/M385-(G385/100-(((E385/E265)^(1/10))-1))</f>
        <v>2.6342382656398558E-2</v>
      </c>
      <c r="R385" s="15">
        <f t="shared" si="76"/>
        <v>1.0018357717712656</v>
      </c>
      <c r="S385" s="15">
        <f t="shared" si="77"/>
        <v>6.1592676136607576</v>
      </c>
      <c r="T385" s="21">
        <f t="shared" si="67"/>
        <v>4.1463969050714367E-2</v>
      </c>
      <c r="U385" s="21">
        <f t="shared" si="68"/>
        <v>1.0669421674553758E-2</v>
      </c>
      <c r="V385" s="21">
        <f t="shared" si="69"/>
        <v>3.0794547376160608E-2</v>
      </c>
      <c r="Y385" s="36"/>
      <c r="Z385" s="36"/>
    </row>
    <row r="386" spans="1:26" x14ac:dyDescent="0.25">
      <c r="A386" s="12">
        <v>1902.06</v>
      </c>
      <c r="B386" s="13">
        <v>8.41</v>
      </c>
      <c r="C386" s="14">
        <v>0.32500000000000001</v>
      </c>
      <c r="D386" s="13">
        <v>0.56499999999999995</v>
      </c>
      <c r="E386" s="13">
        <v>8.18251405</v>
      </c>
      <c r="F386" s="14">
        <f t="shared" si="74"/>
        <v>1902.4583333333048</v>
      </c>
      <c r="G386" s="15">
        <f>G381*7/12+G393*5/12</f>
        <v>3.2300000000000004</v>
      </c>
      <c r="H386" s="14">
        <f t="shared" si="70"/>
        <v>328.09530036798401</v>
      </c>
      <c r="I386" s="14">
        <f t="shared" si="71"/>
        <v>12.679069277002949</v>
      </c>
      <c r="J386" s="16">
        <f t="shared" si="75"/>
        <v>1627.5293043172801</v>
      </c>
      <c r="K386" s="14">
        <f t="shared" si="72"/>
        <v>22.042074281558971</v>
      </c>
      <c r="L386" s="16">
        <f t="shared" si="73"/>
        <v>109.34055373831904</v>
      </c>
      <c r="M386" s="35">
        <f t="shared" si="78"/>
        <v>21.963742295514624</v>
      </c>
      <c r="N386" s="17"/>
      <c r="O386" s="18">
        <f t="shared" si="79"/>
        <v>26.058791626617563</v>
      </c>
      <c r="P386" s="18"/>
      <c r="Q386" s="37">
        <f t="shared" si="80"/>
        <v>2.8371212083532368E-2</v>
      </c>
      <c r="R386" s="15">
        <f t="shared" si="76"/>
        <v>1.001844505312206</v>
      </c>
      <c r="S386" s="15">
        <f t="shared" si="77"/>
        <v>6.0988332719279006</v>
      </c>
      <c r="T386" s="21">
        <f t="shared" ref="T386:T449" si="81">(($J506/$J386)^(1/10)-1)</f>
        <v>4.4424332978286962E-2</v>
      </c>
      <c r="U386" s="21">
        <f t="shared" ref="U386:U449" si="82">(($S506/$S386)^(1/10)-1)</f>
        <v>1.2713833691679E-2</v>
      </c>
      <c r="V386" s="21">
        <f t="shared" ref="V386:V449" si="83">T386-U386</f>
        <v>3.1710499286607963E-2</v>
      </c>
      <c r="Y386" s="36"/>
      <c r="Z386" s="36"/>
    </row>
    <row r="387" spans="1:26" x14ac:dyDescent="0.25">
      <c r="A387" s="12">
        <v>1902.07</v>
      </c>
      <c r="B387" s="13">
        <v>8.6</v>
      </c>
      <c r="C387" s="14">
        <v>0.32579999999999998</v>
      </c>
      <c r="D387" s="13">
        <v>0.57579999999999998</v>
      </c>
      <c r="E387" s="13">
        <v>8.18251405</v>
      </c>
      <c r="F387" s="14">
        <f t="shared" si="74"/>
        <v>1902.5416666666381</v>
      </c>
      <c r="G387" s="15">
        <f>G381*6/12+G393*6/12</f>
        <v>3.2399999999999998</v>
      </c>
      <c r="H387" s="14">
        <f t="shared" si="70"/>
        <v>335.50767932992414</v>
      </c>
      <c r="I387" s="14">
        <f t="shared" si="71"/>
        <v>12.710279293684801</v>
      </c>
      <c r="J387" s="16">
        <f t="shared" si="75"/>
        <v>1669.5528463425471</v>
      </c>
      <c r="K387" s="14">
        <f t="shared" si="72"/>
        <v>22.463409506763995</v>
      </c>
      <c r="L387" s="16">
        <f t="shared" si="73"/>
        <v>111.78238708419055</v>
      </c>
      <c r="M387" s="35">
        <f t="shared" si="78"/>
        <v>22.385686589401367</v>
      </c>
      <c r="N387" s="17"/>
      <c r="O387" s="18">
        <f t="shared" si="79"/>
        <v>26.529400003167829</v>
      </c>
      <c r="P387" s="18"/>
      <c r="Q387" s="37">
        <f t="shared" si="80"/>
        <v>2.4709335896387789E-2</v>
      </c>
      <c r="R387" s="15">
        <f t="shared" si="76"/>
        <v>1.0018532385921899</v>
      </c>
      <c r="S387" s="15">
        <f t="shared" si="77"/>
        <v>6.1100826022962309</v>
      </c>
      <c r="T387" s="21">
        <f t="shared" si="81"/>
        <v>4.2303858445507325E-2</v>
      </c>
      <c r="U387" s="21">
        <f t="shared" si="82"/>
        <v>1.2580760952309644E-2</v>
      </c>
      <c r="V387" s="21">
        <f t="shared" si="83"/>
        <v>2.9723097493197681E-2</v>
      </c>
      <c r="Y387" s="36"/>
      <c r="Z387" s="36"/>
    </row>
    <row r="388" spans="1:26" x14ac:dyDescent="0.25">
      <c r="A388" s="12">
        <v>1902.08</v>
      </c>
      <c r="B388" s="13">
        <v>8.83</v>
      </c>
      <c r="C388" s="14">
        <v>0.32669999999999999</v>
      </c>
      <c r="D388" s="13">
        <v>0.5867</v>
      </c>
      <c r="E388" s="13">
        <v>8.0873811569999994</v>
      </c>
      <c r="F388" s="14">
        <f t="shared" si="74"/>
        <v>1902.6249999999714</v>
      </c>
      <c r="G388" s="15">
        <f>G381*5/12+G393*7/12</f>
        <v>3.25</v>
      </c>
      <c r="H388" s="14">
        <f t="shared" si="70"/>
        <v>348.53272774960908</v>
      </c>
      <c r="I388" s="14">
        <f t="shared" si="71"/>
        <v>12.895316212434572</v>
      </c>
      <c r="J388" s="16">
        <f t="shared" si="75"/>
        <v>1739.7155453516882</v>
      </c>
      <c r="K388" s="14">
        <f t="shared" si="72"/>
        <v>23.157888037451372</v>
      </c>
      <c r="L388" s="16">
        <f t="shared" si="73"/>
        <v>115.59355724324296</v>
      </c>
      <c r="M388" s="35">
        <f t="shared" si="78"/>
        <v>23.168671834092862</v>
      </c>
      <c r="N388" s="17"/>
      <c r="O388" s="18">
        <f t="shared" si="79"/>
        <v>27.424898531949296</v>
      </c>
      <c r="P388" s="18"/>
      <c r="Q388" s="37">
        <f t="shared" si="80"/>
        <v>2.0595372474778426E-2</v>
      </c>
      <c r="R388" s="15">
        <f t="shared" si="76"/>
        <v>1.0018619716114121</v>
      </c>
      <c r="S388" s="15">
        <f t="shared" si="77"/>
        <v>6.193412920904672</v>
      </c>
      <c r="T388" s="21">
        <f t="shared" si="81"/>
        <v>3.9774394725456519E-2</v>
      </c>
      <c r="U388" s="21">
        <f t="shared" si="82"/>
        <v>1.0271060426152445E-2</v>
      </c>
      <c r="V388" s="21">
        <f t="shared" si="83"/>
        <v>2.9503334299304074E-2</v>
      </c>
      <c r="Y388" s="36"/>
      <c r="Z388" s="36"/>
    </row>
    <row r="389" spans="1:26" x14ac:dyDescent="0.25">
      <c r="A389" s="12">
        <v>1902.09</v>
      </c>
      <c r="B389" s="13">
        <v>8.85</v>
      </c>
      <c r="C389" s="14">
        <v>0.32750000000000001</v>
      </c>
      <c r="D389" s="13">
        <v>0.59750000000000003</v>
      </c>
      <c r="E389" s="13">
        <v>8.18251405</v>
      </c>
      <c r="F389" s="14">
        <f t="shared" si="74"/>
        <v>1902.7083333333046</v>
      </c>
      <c r="G389" s="15">
        <f>G381*4/12+G393*8/12</f>
        <v>3.26</v>
      </c>
      <c r="H389" s="14">
        <f t="shared" si="70"/>
        <v>345.26080954300335</v>
      </c>
      <c r="I389" s="14">
        <f t="shared" si="71"/>
        <v>12.77660057913374</v>
      </c>
      <c r="J389" s="16">
        <f t="shared" si="75"/>
        <v>1728.6982076927864</v>
      </c>
      <c r="K389" s="14">
        <f t="shared" si="72"/>
        <v>23.309981209259266</v>
      </c>
      <c r="L389" s="16">
        <f t="shared" si="73"/>
        <v>116.71154566061468</v>
      </c>
      <c r="M389" s="35">
        <f t="shared" si="78"/>
        <v>22.856566381954497</v>
      </c>
      <c r="N389" s="17"/>
      <c r="O389" s="18">
        <f t="shared" si="79"/>
        <v>27.022746801512962</v>
      </c>
      <c r="P389" s="18"/>
      <c r="Q389" s="37">
        <f t="shared" si="80"/>
        <v>2.2266499788554085E-2</v>
      </c>
      <c r="R389" s="15">
        <f t="shared" si="76"/>
        <v>1.0018707043700679</v>
      </c>
      <c r="S389" s="15">
        <f t="shared" si="77"/>
        <v>6.1328039274505954</v>
      </c>
      <c r="T389" s="21">
        <f t="shared" si="81"/>
        <v>4.0367881670050565E-2</v>
      </c>
      <c r="U389" s="21">
        <f t="shared" si="82"/>
        <v>1.0339344178422971E-2</v>
      </c>
      <c r="V389" s="21">
        <f t="shared" si="83"/>
        <v>3.0028537491627594E-2</v>
      </c>
      <c r="Y389" s="36"/>
      <c r="Z389" s="36"/>
    </row>
    <row r="390" spans="1:26" x14ac:dyDescent="0.25">
      <c r="A390" s="12">
        <v>1902.1</v>
      </c>
      <c r="B390" s="13">
        <v>8.57</v>
      </c>
      <c r="C390" s="14">
        <v>0.32829999999999998</v>
      </c>
      <c r="D390" s="13">
        <v>0.60829999999999995</v>
      </c>
      <c r="E390" s="13">
        <v>8.7534247930000006</v>
      </c>
      <c r="F390" s="14">
        <f t="shared" si="74"/>
        <v>1902.7916666666379</v>
      </c>
      <c r="G390" s="15">
        <f>G381*3/12+G393*9/12</f>
        <v>3.27</v>
      </c>
      <c r="H390" s="14">
        <f t="shared" si="70"/>
        <v>312.53135197868136</v>
      </c>
      <c r="I390" s="14">
        <f t="shared" si="71"/>
        <v>11.972467077549718</v>
      </c>
      <c r="J390" s="16">
        <f t="shared" si="75"/>
        <v>1569.8194086830681</v>
      </c>
      <c r="K390" s="14">
        <f t="shared" si="72"/>
        <v>22.183526418743504</v>
      </c>
      <c r="L390" s="16">
        <f t="shared" si="73"/>
        <v>111.42603807490201</v>
      </c>
      <c r="M390" s="35">
        <f t="shared" si="78"/>
        <v>20.604425401859807</v>
      </c>
      <c r="N390" s="17"/>
      <c r="O390" s="18">
        <f t="shared" si="79"/>
        <v>24.333335259523214</v>
      </c>
      <c r="P390" s="18"/>
      <c r="Q390" s="37">
        <f t="shared" si="80"/>
        <v>3.3791235498939566E-2</v>
      </c>
      <c r="R390" s="15">
        <f t="shared" si="76"/>
        <v>1.0018794368683519</v>
      </c>
      <c r="S390" s="15">
        <f t="shared" si="77"/>
        <v>5.7435381828533387</v>
      </c>
      <c r="T390" s="21">
        <f t="shared" si="81"/>
        <v>5.0657742190309163E-2</v>
      </c>
      <c r="U390" s="21">
        <f t="shared" si="82"/>
        <v>1.7051199726382027E-2</v>
      </c>
      <c r="V390" s="21">
        <f t="shared" si="83"/>
        <v>3.3606542463927136E-2</v>
      </c>
      <c r="Y390" s="36"/>
      <c r="Z390" s="36"/>
    </row>
    <row r="391" spans="1:26" x14ac:dyDescent="0.25">
      <c r="A391" s="12">
        <v>1902.11</v>
      </c>
      <c r="B391" s="13">
        <v>8.24</v>
      </c>
      <c r="C391" s="14">
        <v>0.32919999999999999</v>
      </c>
      <c r="D391" s="13">
        <v>0.61919999999999997</v>
      </c>
      <c r="E391" s="13">
        <v>8.4679289260000008</v>
      </c>
      <c r="F391" s="14">
        <f t="shared" si="74"/>
        <v>1902.8749999999711</v>
      </c>
      <c r="G391" s="15">
        <f>G381*2/12+G393*10/12</f>
        <v>3.2800000000000002</v>
      </c>
      <c r="H391" s="14">
        <f t="shared" si="70"/>
        <v>310.62812914308569</v>
      </c>
      <c r="I391" s="14">
        <f t="shared" si="71"/>
        <v>12.410046130328132</v>
      </c>
      <c r="J391" s="16">
        <f t="shared" si="75"/>
        <v>1565.4542299645402</v>
      </c>
      <c r="K391" s="14">
        <f t="shared" si="72"/>
        <v>23.342346791917311</v>
      </c>
      <c r="L391" s="16">
        <f t="shared" si="73"/>
        <v>117.63704601869456</v>
      </c>
      <c r="M391" s="35">
        <f t="shared" si="78"/>
        <v>20.40854125507218</v>
      </c>
      <c r="N391" s="17"/>
      <c r="O391" s="18">
        <f t="shared" si="79"/>
        <v>24.081790733787162</v>
      </c>
      <c r="P391" s="18"/>
      <c r="Q391" s="37">
        <f t="shared" si="80"/>
        <v>2.8188898983770687E-2</v>
      </c>
      <c r="R391" s="15">
        <f t="shared" si="76"/>
        <v>1.0018881691064587</v>
      </c>
      <c r="S391" s="15">
        <f t="shared" si="77"/>
        <v>5.9483398882093548</v>
      </c>
      <c r="T391" s="21">
        <f t="shared" si="81"/>
        <v>5.0199597010268882E-2</v>
      </c>
      <c r="U391" s="21">
        <f t="shared" si="82"/>
        <v>1.3562018219297034E-2</v>
      </c>
      <c r="V391" s="21">
        <f t="shared" si="83"/>
        <v>3.6637578790971848E-2</v>
      </c>
      <c r="Y391" s="36"/>
      <c r="Z391" s="36"/>
    </row>
    <row r="392" spans="1:26" x14ac:dyDescent="0.25">
      <c r="A392" s="12">
        <v>1902.12</v>
      </c>
      <c r="B392" s="13">
        <v>8.0500000000000007</v>
      </c>
      <c r="C392" s="14">
        <v>0.33</v>
      </c>
      <c r="D392" s="13">
        <v>0.63</v>
      </c>
      <c r="E392" s="13">
        <v>8.5630942149999996</v>
      </c>
      <c r="F392" s="14">
        <f t="shared" si="74"/>
        <v>1902.9583333333044</v>
      </c>
      <c r="G392" s="15">
        <f>G381*1/12+G393*11/12</f>
        <v>3.29</v>
      </c>
      <c r="H392" s="14">
        <f t="shared" si="70"/>
        <v>300.09304586402936</v>
      </c>
      <c r="I392" s="14">
        <f t="shared" si="71"/>
        <v>12.301950948463315</v>
      </c>
      <c r="J392" s="16">
        <f t="shared" si="75"/>
        <v>1517.5276444761653</v>
      </c>
      <c r="K392" s="14">
        <f t="shared" si="72"/>
        <v>23.4855427197936</v>
      </c>
      <c r="L392" s="16">
        <f t="shared" si="73"/>
        <v>118.76303304596074</v>
      </c>
      <c r="M392" s="35">
        <f t="shared" si="78"/>
        <v>19.633232126823835</v>
      </c>
      <c r="N392" s="17"/>
      <c r="O392" s="18">
        <f t="shared" si="79"/>
        <v>23.148327929237499</v>
      </c>
      <c r="P392" s="18"/>
      <c r="Q392" s="37">
        <f t="shared" si="80"/>
        <v>2.9881822071487339E-2</v>
      </c>
      <c r="R392" s="15">
        <f t="shared" si="76"/>
        <v>1.0018969010845831</v>
      </c>
      <c r="S392" s="15">
        <f t="shared" si="77"/>
        <v>5.8933401218439476</v>
      </c>
      <c r="T392" s="21">
        <f t="shared" si="81"/>
        <v>5.1089803660249622E-2</v>
      </c>
      <c r="U392" s="21">
        <f t="shared" si="82"/>
        <v>1.5566176169387047E-2</v>
      </c>
      <c r="V392" s="21">
        <f t="shared" si="83"/>
        <v>3.5523627490862575E-2</v>
      </c>
      <c r="Y392" s="36"/>
      <c r="Z392" s="36"/>
    </row>
    <row r="393" spans="1:26" x14ac:dyDescent="0.25">
      <c r="A393" s="12">
        <v>1903.01</v>
      </c>
      <c r="B393" s="13">
        <v>8.4600000000000009</v>
      </c>
      <c r="C393" s="14">
        <v>0.33169999999999999</v>
      </c>
      <c r="D393" s="13">
        <v>0.62170000000000003</v>
      </c>
      <c r="E393" s="13">
        <v>8.6582595040000001</v>
      </c>
      <c r="F393" s="14">
        <f t="shared" si="74"/>
        <v>1903.0416666666376</v>
      </c>
      <c r="G393" s="15">
        <v>3.3</v>
      </c>
      <c r="H393" s="14">
        <f t="shared" si="70"/>
        <v>311.91089026060678</v>
      </c>
      <c r="I393" s="14">
        <f t="shared" si="71"/>
        <v>12.229413983385728</v>
      </c>
      <c r="J393" s="16">
        <f t="shared" si="75"/>
        <v>1582.4423278431079</v>
      </c>
      <c r="K393" s="14">
        <f t="shared" si="72"/>
        <v>22.921394855203214</v>
      </c>
      <c r="L393" s="16">
        <f t="shared" si="73"/>
        <v>116.28893560520804</v>
      </c>
      <c r="M393" s="35">
        <f t="shared" si="78"/>
        <v>20.318132053828496</v>
      </c>
      <c r="N393" s="17"/>
      <c r="O393" s="18">
        <f t="shared" si="79"/>
        <v>23.933621799528481</v>
      </c>
      <c r="P393" s="18"/>
      <c r="Q393" s="37">
        <f t="shared" si="80"/>
        <v>2.5461515467494582E-2</v>
      </c>
      <c r="R393" s="15">
        <f t="shared" si="76"/>
        <v>1.0020463053528761</v>
      </c>
      <c r="S393" s="15">
        <f t="shared" si="77"/>
        <v>5.8396210259463937</v>
      </c>
      <c r="T393" s="21">
        <f t="shared" si="81"/>
        <v>4.5228650779211232E-2</v>
      </c>
      <c r="U393" s="21">
        <f t="shared" si="82"/>
        <v>1.5580471861217804E-2</v>
      </c>
      <c r="V393" s="21">
        <f t="shared" si="83"/>
        <v>2.9648178917993429E-2</v>
      </c>
      <c r="Y393" s="36"/>
      <c r="Z393" s="36"/>
    </row>
    <row r="394" spans="1:26" x14ac:dyDescent="0.25">
      <c r="A394" s="12">
        <v>1903.02</v>
      </c>
      <c r="B394" s="13">
        <v>8.41</v>
      </c>
      <c r="C394" s="14">
        <v>0.33329999999999999</v>
      </c>
      <c r="D394" s="13">
        <v>0.61329999999999996</v>
      </c>
      <c r="E394" s="13">
        <v>8.6582595040000001</v>
      </c>
      <c r="F394" s="14">
        <f t="shared" si="74"/>
        <v>1903.1249999999709</v>
      </c>
      <c r="G394" s="15">
        <f>G393*11/12+G405*1/12</f>
        <v>3.3083333333333331</v>
      </c>
      <c r="H394" s="14">
        <f t="shared" ref="H394:H457" si="84">B394*$E$1859/E394</f>
        <v>310.06744528270713</v>
      </c>
      <c r="I394" s="14">
        <f t="shared" ref="I394:I457" si="85">C394*$E$1859/E394</f>
        <v>12.288404222678512</v>
      </c>
      <c r="J394" s="16">
        <f t="shared" si="75"/>
        <v>1578.2851433589099</v>
      </c>
      <c r="K394" s="14">
        <f t="shared" ref="K394:K457" si="86">D394*$E$1859/E394</f>
        <v>22.611696098916088</v>
      </c>
      <c r="L394" s="16">
        <f t="shared" ref="L394:L457" si="87">K394*(J394/H394)</f>
        <v>115.09658483020446</v>
      </c>
      <c r="M394" s="35">
        <f t="shared" si="78"/>
        <v>20.107051517552804</v>
      </c>
      <c r="N394" s="17"/>
      <c r="O394" s="18">
        <f t="shared" si="79"/>
        <v>23.668501052173422</v>
      </c>
      <c r="P394" s="18"/>
      <c r="Q394" s="37">
        <f t="shared" si="80"/>
        <v>2.4686947627897804E-2</v>
      </c>
      <c r="R394" s="15">
        <f t="shared" si="76"/>
        <v>1.0020535263183528</v>
      </c>
      <c r="S394" s="15">
        <f t="shared" si="77"/>
        <v>5.8515706737105555</v>
      </c>
      <c r="T394" s="21">
        <f t="shared" si="81"/>
        <v>4.2196792368551117E-2</v>
      </c>
      <c r="U394" s="21">
        <f t="shared" si="82"/>
        <v>1.5944643441854867E-2</v>
      </c>
      <c r="V394" s="21">
        <f t="shared" si="83"/>
        <v>2.625214892669625E-2</v>
      </c>
      <c r="Y394" s="36"/>
      <c r="Z394" s="36"/>
    </row>
    <row r="395" spans="1:26" x14ac:dyDescent="0.25">
      <c r="A395" s="12">
        <v>1903.03</v>
      </c>
      <c r="B395" s="13">
        <v>8.08</v>
      </c>
      <c r="C395" s="14">
        <v>0.33500000000000002</v>
      </c>
      <c r="D395" s="13">
        <v>0.60499999999999998</v>
      </c>
      <c r="E395" s="13">
        <v>8.3728446279999993</v>
      </c>
      <c r="F395" s="14">
        <f t="shared" ref="F395:F458" si="88">F394+1/12</f>
        <v>1903.2083333333042</v>
      </c>
      <c r="G395" s="15">
        <f>G393*10/12+G405*2/12</f>
        <v>3.3166666666666664</v>
      </c>
      <c r="H395" s="14">
        <f t="shared" si="84"/>
        <v>308.0555957499131</v>
      </c>
      <c r="I395" s="14">
        <f t="shared" si="85"/>
        <v>12.772107002007536</v>
      </c>
      <c r="J395" s="16">
        <f t="shared" ref="J395:J458" si="89">J394*((H395+(I395/12))/H394)</f>
        <v>1573.4622034142449</v>
      </c>
      <c r="K395" s="14">
        <f t="shared" si="86"/>
        <v>23.066043988700176</v>
      </c>
      <c r="L395" s="16">
        <f t="shared" si="87"/>
        <v>117.81492983485373</v>
      </c>
      <c r="M395" s="35">
        <f t="shared" si="78"/>
        <v>19.884560384872835</v>
      </c>
      <c r="N395" s="17"/>
      <c r="O395" s="18">
        <f t="shared" si="79"/>
        <v>23.396709569309252</v>
      </c>
      <c r="P395" s="18"/>
      <c r="Q395" s="37">
        <f t="shared" si="80"/>
        <v>2.4210704457160594E-2</v>
      </c>
      <c r="R395" s="15">
        <f t="shared" ref="R395:R458" si="90">((G395/G396+G395/1200+((1+G396/1200)^(-119))*(1-G395/G396)))</f>
        <v>1.002060747133676</v>
      </c>
      <c r="S395" s="15">
        <f t="shared" ref="S395:S458" si="91">S394*R394*E394/E395</f>
        <v>6.063465926948874</v>
      </c>
      <c r="T395" s="21">
        <f t="shared" si="81"/>
        <v>4.0994966820622203E-2</v>
      </c>
      <c r="U395" s="21">
        <f t="shared" si="82"/>
        <v>1.2905437447038093E-2</v>
      </c>
      <c r="V395" s="21">
        <f t="shared" si="83"/>
        <v>2.808952937358411E-2</v>
      </c>
      <c r="Y395" s="36"/>
      <c r="Z395" s="36"/>
    </row>
    <row r="396" spans="1:26" x14ac:dyDescent="0.25">
      <c r="A396" s="12">
        <v>1903.04</v>
      </c>
      <c r="B396" s="13">
        <v>7.75</v>
      </c>
      <c r="C396" s="14">
        <v>0.3367</v>
      </c>
      <c r="D396" s="13">
        <v>0.59670000000000001</v>
      </c>
      <c r="E396" s="13">
        <v>8.3728446279999993</v>
      </c>
      <c r="F396" s="14">
        <f t="shared" si="88"/>
        <v>1903.2916666666374</v>
      </c>
      <c r="G396" s="15">
        <f>G393*9/12+G405*3/12</f>
        <v>3.3250000000000002</v>
      </c>
      <c r="H396" s="14">
        <f t="shared" si="84"/>
        <v>295.47411721062207</v>
      </c>
      <c r="I396" s="14">
        <f t="shared" si="85"/>
        <v>12.836920679331156</v>
      </c>
      <c r="J396" s="16">
        <f t="shared" si="89"/>
        <v>1514.6634657736629</v>
      </c>
      <c r="K396" s="14">
        <f t="shared" si="86"/>
        <v>22.749600740590733</v>
      </c>
      <c r="L396" s="16">
        <f t="shared" si="87"/>
        <v>116.61931484221222</v>
      </c>
      <c r="M396" s="35">
        <f t="shared" si="78"/>
        <v>18.98002260182626</v>
      </c>
      <c r="N396" s="17"/>
      <c r="O396" s="18">
        <f t="shared" si="79"/>
        <v>22.326326741828442</v>
      </c>
      <c r="P396" s="18"/>
      <c r="Q396" s="37">
        <f t="shared" si="80"/>
        <v>2.7760581705718185E-2</v>
      </c>
      <c r="R396" s="15">
        <f t="shared" si="90"/>
        <v>1.0020679677989401</v>
      </c>
      <c r="S396" s="15">
        <f t="shared" si="91"/>
        <v>6.0759611969779757</v>
      </c>
      <c r="T396" s="21">
        <f t="shared" si="81"/>
        <v>4.5322863193172802E-2</v>
      </c>
      <c r="U396" s="21">
        <f t="shared" si="82"/>
        <v>1.3263567777560104E-2</v>
      </c>
      <c r="V396" s="21">
        <f t="shared" si="83"/>
        <v>3.2059295415612699E-2</v>
      </c>
      <c r="Y396" s="36"/>
      <c r="Z396" s="36"/>
    </row>
    <row r="397" spans="1:26" x14ac:dyDescent="0.25">
      <c r="A397" s="12">
        <v>1903.05</v>
      </c>
      <c r="B397" s="13">
        <v>7.6</v>
      </c>
      <c r="C397" s="14">
        <v>0.33829999999999999</v>
      </c>
      <c r="D397" s="13">
        <v>0.58830000000000005</v>
      </c>
      <c r="E397" s="13">
        <v>8.18251405</v>
      </c>
      <c r="F397" s="14">
        <f t="shared" si="88"/>
        <v>1903.3749999999707</v>
      </c>
      <c r="G397" s="15">
        <f>G393*8/12+G405*4/12</f>
        <v>3.333333333333333</v>
      </c>
      <c r="H397" s="14">
        <f t="shared" si="84"/>
        <v>296.49515847760739</v>
      </c>
      <c r="I397" s="14">
        <f t="shared" si="85"/>
        <v>13.19793580433876</v>
      </c>
      <c r="J397" s="16">
        <f t="shared" si="89"/>
        <v>1525.5354947690089</v>
      </c>
      <c r="K397" s="14">
        <f t="shared" si="86"/>
        <v>22.951066017417954</v>
      </c>
      <c r="L397" s="16">
        <f t="shared" si="87"/>
        <v>118.08849099639579</v>
      </c>
      <c r="M397" s="35">
        <f t="shared" si="78"/>
        <v>18.95485872303987</v>
      </c>
      <c r="N397" s="17"/>
      <c r="O397" s="18">
        <f t="shared" si="79"/>
        <v>22.294345532415075</v>
      </c>
      <c r="P397" s="18"/>
      <c r="Q397" s="37">
        <f t="shared" si="80"/>
        <v>2.6681724642753757E-2</v>
      </c>
      <c r="R397" s="15">
        <f t="shared" si="90"/>
        <v>1.0020751883142376</v>
      </c>
      <c r="S397" s="15">
        <f t="shared" si="91"/>
        <v>6.2301491504801216</v>
      </c>
      <c r="T397" s="21">
        <f t="shared" si="81"/>
        <v>4.3243519709970313E-2</v>
      </c>
      <c r="U397" s="21">
        <f t="shared" si="82"/>
        <v>1.2328983172058772E-2</v>
      </c>
      <c r="V397" s="21">
        <f t="shared" si="83"/>
        <v>3.0914536537911541E-2</v>
      </c>
      <c r="Y397" s="36"/>
      <c r="Z397" s="36"/>
    </row>
    <row r="398" spans="1:26" x14ac:dyDescent="0.25">
      <c r="A398" s="12">
        <v>1903.06</v>
      </c>
      <c r="B398" s="13">
        <v>7.18</v>
      </c>
      <c r="C398" s="14">
        <v>0.34</v>
      </c>
      <c r="D398" s="13">
        <v>0.57999999999999996</v>
      </c>
      <c r="E398" s="13">
        <v>8.18251405</v>
      </c>
      <c r="F398" s="14">
        <f t="shared" si="88"/>
        <v>1903.4583333333039</v>
      </c>
      <c r="G398" s="15">
        <f>G393*7/12+G405*5/12</f>
        <v>3.3416666666666668</v>
      </c>
      <c r="H398" s="14">
        <f t="shared" si="84"/>
        <v>280.10989971963431</v>
      </c>
      <c r="I398" s="14">
        <f t="shared" si="85"/>
        <v>13.264257089787701</v>
      </c>
      <c r="J398" s="16">
        <f t="shared" si="89"/>
        <v>1446.9168892271848</v>
      </c>
      <c r="K398" s="14">
        <f t="shared" si="86"/>
        <v>22.627262094343724</v>
      </c>
      <c r="L398" s="16">
        <f t="shared" si="87"/>
        <v>116.88186570358876</v>
      </c>
      <c r="M398" s="35">
        <f t="shared" si="78"/>
        <v>17.818551722968504</v>
      </c>
      <c r="N398" s="17"/>
      <c r="O398" s="18">
        <f t="shared" si="79"/>
        <v>20.961154591653756</v>
      </c>
      <c r="P398" s="18"/>
      <c r="Q398" s="37">
        <f t="shared" si="80"/>
        <v>3.2516124608077936E-2</v>
      </c>
      <c r="R398" s="15">
        <f t="shared" si="90"/>
        <v>1.0020824086796625</v>
      </c>
      <c r="S398" s="15">
        <f t="shared" si="91"/>
        <v>6.2430778831931555</v>
      </c>
      <c r="T398" s="21">
        <f t="shared" si="81"/>
        <v>4.2822850768603038E-2</v>
      </c>
      <c r="U398" s="21">
        <f t="shared" si="82"/>
        <v>1.1643707225901911E-2</v>
      </c>
      <c r="V398" s="21">
        <f t="shared" si="83"/>
        <v>3.1179143542701127E-2</v>
      </c>
      <c r="Y398" s="36"/>
      <c r="Z398" s="36"/>
    </row>
    <row r="399" spans="1:26" x14ac:dyDescent="0.25">
      <c r="A399" s="12">
        <v>1903.07</v>
      </c>
      <c r="B399" s="13">
        <v>6.85</v>
      </c>
      <c r="C399" s="14">
        <v>0.3417</v>
      </c>
      <c r="D399" s="13">
        <v>0.57169999999999999</v>
      </c>
      <c r="E399" s="13">
        <v>8.18251405</v>
      </c>
      <c r="F399" s="14">
        <f t="shared" si="88"/>
        <v>1903.5416666666372</v>
      </c>
      <c r="G399" s="15">
        <f>G393*6/12+G405*6/12</f>
        <v>3.3499999999999996</v>
      </c>
      <c r="H399" s="14">
        <f t="shared" si="84"/>
        <v>267.23576783836984</v>
      </c>
      <c r="I399" s="14">
        <f t="shared" si="85"/>
        <v>13.330578375236639</v>
      </c>
      <c r="J399" s="16">
        <f t="shared" si="89"/>
        <v>1386.1534330956772</v>
      </c>
      <c r="K399" s="14">
        <f t="shared" si="86"/>
        <v>22.303458171269494</v>
      </c>
      <c r="L399" s="16">
        <f t="shared" si="87"/>
        <v>115.6881631679998</v>
      </c>
      <c r="M399" s="35">
        <f t="shared" si="78"/>
        <v>16.918178414766654</v>
      </c>
      <c r="N399" s="17"/>
      <c r="O399" s="18">
        <f t="shared" si="79"/>
        <v>19.910404565550813</v>
      </c>
      <c r="P399" s="18"/>
      <c r="Q399" s="37">
        <f t="shared" si="80"/>
        <v>3.8045952444353805E-2</v>
      </c>
      <c r="R399" s="15">
        <f t="shared" si="90"/>
        <v>1.0020896288953078</v>
      </c>
      <c r="S399" s="15">
        <f t="shared" si="91"/>
        <v>6.256078522764926</v>
      </c>
      <c r="T399" s="21">
        <f t="shared" si="81"/>
        <v>4.816053386810526E-2</v>
      </c>
      <c r="U399" s="21">
        <f t="shared" si="82"/>
        <v>1.0966888103656869E-2</v>
      </c>
      <c r="V399" s="21">
        <f t="shared" si="83"/>
        <v>3.7193645764448391E-2</v>
      </c>
      <c r="Y399" s="36"/>
      <c r="Z399" s="36"/>
    </row>
    <row r="400" spans="1:26" x14ac:dyDescent="0.25">
      <c r="A400" s="12">
        <v>1903.08</v>
      </c>
      <c r="B400" s="13">
        <v>6.63</v>
      </c>
      <c r="C400" s="14">
        <v>0.34329999999999999</v>
      </c>
      <c r="D400" s="13">
        <v>0.56330000000000002</v>
      </c>
      <c r="E400" s="13">
        <v>8.18251405</v>
      </c>
      <c r="F400" s="14">
        <f t="shared" si="88"/>
        <v>1903.6249999999704</v>
      </c>
      <c r="G400" s="15">
        <f>G393*5/12+G405*7/12</f>
        <v>3.3583333333333334</v>
      </c>
      <c r="H400" s="14">
        <f t="shared" si="84"/>
        <v>258.65301325086011</v>
      </c>
      <c r="I400" s="14">
        <f t="shared" si="85"/>
        <v>13.392998408600345</v>
      </c>
      <c r="J400" s="16">
        <f t="shared" si="89"/>
        <v>1347.4237665532091</v>
      </c>
      <c r="K400" s="14">
        <f t="shared" si="86"/>
        <v>21.975752996110035</v>
      </c>
      <c r="L400" s="16">
        <f t="shared" si="87"/>
        <v>114.48021232268822</v>
      </c>
      <c r="M400" s="35">
        <f t="shared" si="78"/>
        <v>16.299118790903488</v>
      </c>
      <c r="N400" s="17"/>
      <c r="O400" s="18">
        <f t="shared" si="79"/>
        <v>19.19401744926607</v>
      </c>
      <c r="P400" s="18"/>
      <c r="Q400" s="37">
        <f t="shared" si="80"/>
        <v>4.4293346247704951E-2</v>
      </c>
      <c r="R400" s="15">
        <f t="shared" si="90"/>
        <v>1.0020968489612667</v>
      </c>
      <c r="S400" s="15">
        <f t="shared" si="91"/>
        <v>6.2691514052174107</v>
      </c>
      <c r="T400" s="21">
        <f t="shared" si="81"/>
        <v>5.4409472760096556E-2</v>
      </c>
      <c r="U400" s="21">
        <f t="shared" si="82"/>
        <v>1.1314192453266925E-2</v>
      </c>
      <c r="V400" s="21">
        <f t="shared" si="83"/>
        <v>4.3095280306829631E-2</v>
      </c>
      <c r="Y400" s="36"/>
      <c r="Z400" s="36"/>
    </row>
    <row r="401" spans="1:26" x14ac:dyDescent="0.25">
      <c r="A401" s="12">
        <v>1903.09</v>
      </c>
      <c r="B401" s="13">
        <v>6.47</v>
      </c>
      <c r="C401" s="14">
        <v>0.34499999999999997</v>
      </c>
      <c r="D401" s="13">
        <v>0.55500000000000005</v>
      </c>
      <c r="E401" s="13">
        <v>8.2776793390000005</v>
      </c>
      <c r="F401" s="14">
        <f t="shared" si="88"/>
        <v>1903.7083333333037</v>
      </c>
      <c r="G401" s="15">
        <f>G393*4/12+G405*8/12</f>
        <v>3.3666666666666663</v>
      </c>
      <c r="H401" s="14">
        <f t="shared" si="84"/>
        <v>249.50913781706217</v>
      </c>
      <c r="I401" s="14">
        <f t="shared" si="85"/>
        <v>13.304583082980905</v>
      </c>
      <c r="J401" s="16">
        <f t="shared" si="89"/>
        <v>1305.5655038006569</v>
      </c>
      <c r="K401" s="14">
        <f t="shared" si="86"/>
        <v>21.40302495957798</v>
      </c>
      <c r="L401" s="16">
        <f t="shared" si="87"/>
        <v>111.99209499371943</v>
      </c>
      <c r="M401" s="35">
        <f t="shared" si="78"/>
        <v>15.654359115196907</v>
      </c>
      <c r="N401" s="17"/>
      <c r="O401" s="18">
        <f t="shared" si="79"/>
        <v>18.44932620149914</v>
      </c>
      <c r="P401" s="18"/>
      <c r="Q401" s="37">
        <f t="shared" si="80"/>
        <v>4.3822618555605972E-2</v>
      </c>
      <c r="R401" s="15">
        <f t="shared" si="90"/>
        <v>1.0021040688776328</v>
      </c>
      <c r="S401" s="15">
        <f t="shared" si="91"/>
        <v>6.2100717230341722</v>
      </c>
      <c r="T401" s="21">
        <f t="shared" si="81"/>
        <v>5.8170825099269408E-2</v>
      </c>
      <c r="U401" s="21">
        <f t="shared" si="82"/>
        <v>1.1812143966502653E-2</v>
      </c>
      <c r="V401" s="21">
        <f t="shared" si="83"/>
        <v>4.6358681132766755E-2</v>
      </c>
      <c r="Y401" s="36"/>
      <c r="Z401" s="36"/>
    </row>
    <row r="402" spans="1:26" x14ac:dyDescent="0.25">
      <c r="A402" s="12">
        <v>1903.1</v>
      </c>
      <c r="B402" s="13">
        <v>6.26</v>
      </c>
      <c r="C402" s="14">
        <v>0.34670000000000001</v>
      </c>
      <c r="D402" s="13">
        <v>0.54669999999999996</v>
      </c>
      <c r="E402" s="13">
        <v>8.18251405</v>
      </c>
      <c r="F402" s="14">
        <f t="shared" si="88"/>
        <v>1903.791666666637</v>
      </c>
      <c r="G402" s="15">
        <f>G393*3/12+G405*9/12</f>
        <v>3.3749999999999996</v>
      </c>
      <c r="H402" s="14">
        <f t="shared" si="84"/>
        <v>244.21838053550294</v>
      </c>
      <c r="I402" s="14">
        <f t="shared" si="85"/>
        <v>13.525640979498222</v>
      </c>
      <c r="J402" s="16">
        <f t="shared" si="89"/>
        <v>1283.7792101734633</v>
      </c>
      <c r="K402" s="14">
        <f t="shared" si="86"/>
        <v>21.328145149961571</v>
      </c>
      <c r="L402" s="16">
        <f t="shared" si="87"/>
        <v>112.1153505114748</v>
      </c>
      <c r="M402" s="35">
        <f t="shared" si="78"/>
        <v>15.252943825778832</v>
      </c>
      <c r="N402" s="17"/>
      <c r="O402" s="18">
        <f t="shared" si="79"/>
        <v>17.996685085169737</v>
      </c>
      <c r="P402" s="18"/>
      <c r="Q402" s="37">
        <f t="shared" si="80"/>
        <v>4.2926511072521649E-2</v>
      </c>
      <c r="R402" s="15">
        <f t="shared" si="90"/>
        <v>1.0021112886444992</v>
      </c>
      <c r="S402" s="15">
        <f t="shared" si="91"/>
        <v>6.2955152541512192</v>
      </c>
      <c r="T402" s="21">
        <f t="shared" si="81"/>
        <v>5.705971582127356E-2</v>
      </c>
      <c r="U402" s="21">
        <f t="shared" si="82"/>
        <v>1.0984966738773583E-2</v>
      </c>
      <c r="V402" s="21">
        <f t="shared" si="83"/>
        <v>4.6074749082499977E-2</v>
      </c>
      <c r="Y402" s="36"/>
      <c r="Z402" s="36"/>
    </row>
    <row r="403" spans="1:26" x14ac:dyDescent="0.25">
      <c r="A403" s="12">
        <v>1903.11</v>
      </c>
      <c r="B403" s="13">
        <v>6.28</v>
      </c>
      <c r="C403" s="14">
        <v>0.3483</v>
      </c>
      <c r="D403" s="13">
        <v>0.5383</v>
      </c>
      <c r="E403" s="13">
        <v>8.0873811569999994</v>
      </c>
      <c r="F403" s="14">
        <f t="shared" si="88"/>
        <v>1903.8749999999702</v>
      </c>
      <c r="G403" s="15">
        <f>G393*2/12+G405*10/12</f>
        <v>3.3833333333333333</v>
      </c>
      <c r="H403" s="14">
        <f t="shared" si="84"/>
        <v>247.88058100425198</v>
      </c>
      <c r="I403" s="14">
        <f t="shared" si="85"/>
        <v>13.747899102512891</v>
      </c>
      <c r="J403" s="16">
        <f t="shared" si="89"/>
        <v>1309.0526112418606</v>
      </c>
      <c r="K403" s="14">
        <f t="shared" si="86"/>
        <v>21.247470820794401</v>
      </c>
      <c r="L403" s="16">
        <f t="shared" si="87"/>
        <v>112.2074873617028</v>
      </c>
      <c r="M403" s="35">
        <f t="shared" si="78"/>
        <v>15.407877534297894</v>
      </c>
      <c r="N403" s="17"/>
      <c r="O403" s="18">
        <f t="shared" si="79"/>
        <v>18.201733318104147</v>
      </c>
      <c r="P403" s="18"/>
      <c r="Q403" s="37">
        <f t="shared" si="80"/>
        <v>4.3663530682750328E-2</v>
      </c>
      <c r="R403" s="15">
        <f t="shared" si="90"/>
        <v>1.0021185082619586</v>
      </c>
      <c r="S403" s="15">
        <f t="shared" si="91"/>
        <v>6.3830182019043216</v>
      </c>
      <c r="T403" s="21">
        <f t="shared" si="81"/>
        <v>5.1762194501096648E-2</v>
      </c>
      <c r="U403" s="21">
        <f t="shared" si="82"/>
        <v>9.1380495102946213E-3</v>
      </c>
      <c r="V403" s="21">
        <f t="shared" si="83"/>
        <v>4.2624144990802026E-2</v>
      </c>
      <c r="Y403" s="36"/>
      <c r="Z403" s="36"/>
    </row>
    <row r="404" spans="1:26" x14ac:dyDescent="0.25">
      <c r="A404" s="12">
        <v>1903.12</v>
      </c>
      <c r="B404" s="13">
        <v>6.57</v>
      </c>
      <c r="C404" s="14">
        <v>0.35</v>
      </c>
      <c r="D404" s="13">
        <v>0.53</v>
      </c>
      <c r="E404" s="13">
        <v>8.0873811569999994</v>
      </c>
      <c r="F404" s="14">
        <f t="shared" si="88"/>
        <v>1903.9583333333035</v>
      </c>
      <c r="G404" s="15">
        <f>G393*1/12+G405*11/12</f>
        <v>3.3916666666666666</v>
      </c>
      <c r="H404" s="14">
        <f t="shared" si="84"/>
        <v>259.32729573215533</v>
      </c>
      <c r="I404" s="14">
        <f t="shared" si="85"/>
        <v>13.815000533676463</v>
      </c>
      <c r="J404" s="16">
        <f t="shared" si="89"/>
        <v>1375.5822224554531</v>
      </c>
      <c r="K404" s="14">
        <f t="shared" si="86"/>
        <v>20.919857950995787</v>
      </c>
      <c r="L404" s="16">
        <f t="shared" si="87"/>
        <v>110.96782007631509</v>
      </c>
      <c r="M404" s="35">
        <f t="shared" si="78"/>
        <v>16.042894140050134</v>
      </c>
      <c r="N404" s="17"/>
      <c r="O404" s="18">
        <f t="shared" si="79"/>
        <v>18.972073171795209</v>
      </c>
      <c r="P404" s="18"/>
      <c r="Q404" s="37">
        <f t="shared" si="80"/>
        <v>4.2371395043465883E-2</v>
      </c>
      <c r="R404" s="15">
        <f t="shared" si="90"/>
        <v>1.0021257277301043</v>
      </c>
      <c r="S404" s="15">
        <f t="shared" si="91"/>
        <v>6.396540678701288</v>
      </c>
      <c r="T404" s="21">
        <f t="shared" si="81"/>
        <v>4.7992793357410468E-2</v>
      </c>
      <c r="U404" s="21">
        <f t="shared" si="82"/>
        <v>1.0479569279762124E-2</v>
      </c>
      <c r="V404" s="21">
        <f t="shared" si="83"/>
        <v>3.7513224077648344E-2</v>
      </c>
      <c r="Y404" s="36"/>
      <c r="Z404" s="36"/>
    </row>
    <row r="405" spans="1:26" x14ac:dyDescent="0.25">
      <c r="A405" s="12">
        <v>1904.01</v>
      </c>
      <c r="B405" s="13">
        <v>6.68</v>
      </c>
      <c r="C405" s="14">
        <v>0.34670000000000001</v>
      </c>
      <c r="D405" s="13">
        <v>0.52669999999999995</v>
      </c>
      <c r="E405" s="13">
        <v>8.2776793390000005</v>
      </c>
      <c r="F405" s="14">
        <f t="shared" si="88"/>
        <v>1904.0416666666367</v>
      </c>
      <c r="G405" s="15">
        <v>3.4</v>
      </c>
      <c r="H405" s="14">
        <f t="shared" si="84"/>
        <v>257.60757969365926</v>
      </c>
      <c r="I405" s="14">
        <f t="shared" si="85"/>
        <v>13.370141898172406</v>
      </c>
      <c r="J405" s="16">
        <f t="shared" si="89"/>
        <v>1372.3701938785707</v>
      </c>
      <c r="K405" s="14">
        <f t="shared" si="86"/>
        <v>20.31166350668418</v>
      </c>
      <c r="L405" s="16">
        <f t="shared" si="87"/>
        <v>108.20769178380885</v>
      </c>
      <c r="M405" s="35">
        <f t="shared" si="78"/>
        <v>15.861833914033639</v>
      </c>
      <c r="N405" s="17"/>
      <c r="O405" s="18">
        <f t="shared" si="79"/>
        <v>18.777066213618994</v>
      </c>
      <c r="P405" s="18"/>
      <c r="Q405" s="37">
        <f t="shared" si="80"/>
        <v>4.8148955439236474E-2</v>
      </c>
      <c r="R405" s="15">
        <f t="shared" si="90"/>
        <v>1.0022729803355197</v>
      </c>
      <c r="S405" s="15">
        <f t="shared" si="91"/>
        <v>6.2627732980656674</v>
      </c>
      <c r="T405" s="21">
        <f t="shared" si="81"/>
        <v>5.2959499179030312E-2</v>
      </c>
      <c r="U405" s="21">
        <f t="shared" si="82"/>
        <v>1.3167700236935698E-2</v>
      </c>
      <c r="V405" s="21">
        <f t="shared" si="83"/>
        <v>3.9791798942094614E-2</v>
      </c>
      <c r="Y405" s="36"/>
      <c r="Z405" s="36"/>
    </row>
    <row r="406" spans="1:26" x14ac:dyDescent="0.25">
      <c r="A406" s="12">
        <v>1904.02</v>
      </c>
      <c r="B406" s="13">
        <v>6.5</v>
      </c>
      <c r="C406" s="14">
        <v>0.34329999999999999</v>
      </c>
      <c r="D406" s="13">
        <v>0.52329999999999999</v>
      </c>
      <c r="E406" s="13">
        <v>8.4679289260000008</v>
      </c>
      <c r="F406" s="14">
        <f t="shared" si="88"/>
        <v>1904.12499999997</v>
      </c>
      <c r="G406" s="15">
        <f>G405*11/12+G417*1/12</f>
        <v>3.4066666666666667</v>
      </c>
      <c r="H406" s="14">
        <f t="shared" si="84"/>
        <v>245.03432517355057</v>
      </c>
      <c r="I406" s="14">
        <f t="shared" si="85"/>
        <v>12.941582128012296</v>
      </c>
      <c r="J406" s="16">
        <f t="shared" si="89"/>
        <v>1311.1332291211831</v>
      </c>
      <c r="K406" s="14">
        <f t="shared" si="86"/>
        <v>19.727148055895238</v>
      </c>
      <c r="L406" s="16">
        <f t="shared" si="87"/>
        <v>105.55631058447928</v>
      </c>
      <c r="M406" s="35">
        <f t="shared" si="78"/>
        <v>15.02149838033143</v>
      </c>
      <c r="N406" s="17"/>
      <c r="O406" s="18">
        <f t="shared" si="79"/>
        <v>17.803035506120359</v>
      </c>
      <c r="P406" s="18"/>
      <c r="Q406" s="37">
        <f t="shared" si="80"/>
        <v>5.5357023109160609E-2</v>
      </c>
      <c r="R406" s="15">
        <f t="shared" si="90"/>
        <v>1.0022787117439262</v>
      </c>
      <c r="S406" s="15">
        <f t="shared" si="91"/>
        <v>6.1359824441953936</v>
      </c>
      <c r="T406" s="21">
        <f t="shared" si="81"/>
        <v>6.0712674787184451E-2</v>
      </c>
      <c r="U406" s="21">
        <f t="shared" si="82"/>
        <v>1.6559863540962727E-2</v>
      </c>
      <c r="V406" s="21">
        <f t="shared" si="83"/>
        <v>4.4152811246221724E-2</v>
      </c>
      <c r="Y406" s="36"/>
      <c r="Z406" s="36"/>
    </row>
    <row r="407" spans="1:26" x14ac:dyDescent="0.25">
      <c r="A407" s="12">
        <v>1904.03</v>
      </c>
      <c r="B407" s="13">
        <v>6.48</v>
      </c>
      <c r="C407" s="14">
        <v>0.34</v>
      </c>
      <c r="D407" s="13">
        <v>0.52</v>
      </c>
      <c r="E407" s="13">
        <v>8.3728446279999993</v>
      </c>
      <c r="F407" s="14">
        <f t="shared" si="88"/>
        <v>1904.2083333333032</v>
      </c>
      <c r="G407" s="15">
        <f>G405*10/12+G417*2/12</f>
        <v>3.4133333333333336</v>
      </c>
      <c r="H407" s="14">
        <f t="shared" si="84"/>
        <v>247.05448768062337</v>
      </c>
      <c r="I407" s="14">
        <f t="shared" si="85"/>
        <v>12.962735464724066</v>
      </c>
      <c r="J407" s="16">
        <f t="shared" si="89"/>
        <v>1327.7228434770943</v>
      </c>
      <c r="K407" s="14">
        <f t="shared" si="86"/>
        <v>19.825360122519161</v>
      </c>
      <c r="L407" s="16">
        <f t="shared" si="87"/>
        <v>106.54566027902609</v>
      </c>
      <c r="M407" s="35">
        <f t="shared" si="78"/>
        <v>15.081930176258856</v>
      </c>
      <c r="N407" s="17"/>
      <c r="O407" s="18">
        <f t="shared" si="79"/>
        <v>17.896547323807177</v>
      </c>
      <c r="P407" s="18"/>
      <c r="Q407" s="37">
        <f t="shared" si="80"/>
        <v>5.6792722066092149E-2</v>
      </c>
      <c r="R407" s="15">
        <f t="shared" si="90"/>
        <v>1.0022844430760081</v>
      </c>
      <c r="S407" s="15">
        <f t="shared" si="91"/>
        <v>6.2198052477957502</v>
      </c>
      <c r="T407" s="21">
        <f t="shared" si="81"/>
        <v>5.7855251797339635E-2</v>
      </c>
      <c r="U407" s="21">
        <f t="shared" si="82"/>
        <v>1.5478709372075405E-2</v>
      </c>
      <c r="V407" s="21">
        <f t="shared" si="83"/>
        <v>4.237654242526423E-2</v>
      </c>
      <c r="Y407" s="36"/>
      <c r="Z407" s="36"/>
    </row>
    <row r="408" spans="1:26" x14ac:dyDescent="0.25">
      <c r="A408" s="12">
        <v>1904.04</v>
      </c>
      <c r="B408" s="13">
        <v>6.64</v>
      </c>
      <c r="C408" s="14">
        <v>0.3367</v>
      </c>
      <c r="D408" s="13">
        <v>0.51670000000000005</v>
      </c>
      <c r="E408" s="13">
        <v>8.2776793390000005</v>
      </c>
      <c r="F408" s="14">
        <f t="shared" si="88"/>
        <v>1904.2916666666365</v>
      </c>
      <c r="G408" s="15">
        <f>G405*9/12+G417*3/12</f>
        <v>3.42</v>
      </c>
      <c r="H408" s="14">
        <f t="shared" si="84"/>
        <v>256.06501933621217</v>
      </c>
      <c r="I408" s="14">
        <f t="shared" si="85"/>
        <v>12.98450180881064</v>
      </c>
      <c r="J408" s="16">
        <f t="shared" si="89"/>
        <v>1381.9624586946177</v>
      </c>
      <c r="K408" s="14">
        <f t="shared" si="86"/>
        <v>19.926023417322419</v>
      </c>
      <c r="L408" s="16">
        <f t="shared" si="87"/>
        <v>107.5391569890827</v>
      </c>
      <c r="M408" s="35">
        <f t="shared" si="78"/>
        <v>15.565490611691478</v>
      </c>
      <c r="N408" s="17"/>
      <c r="O408" s="18">
        <f t="shared" si="79"/>
        <v>18.490327058739723</v>
      </c>
      <c r="P408" s="18"/>
      <c r="Q408" s="37">
        <f t="shared" si="80"/>
        <v>5.3495648241962686E-2</v>
      </c>
      <c r="R408" s="15">
        <f t="shared" si="90"/>
        <v>1.0022901743318027</v>
      </c>
      <c r="S408" s="15">
        <f t="shared" si="91"/>
        <v>6.3056840955359981</v>
      </c>
      <c r="T408" s="21">
        <f t="shared" si="81"/>
        <v>5.2630836776946355E-2</v>
      </c>
      <c r="U408" s="21">
        <f t="shared" si="82"/>
        <v>1.5414992283073303E-2</v>
      </c>
      <c r="V408" s="21">
        <f t="shared" si="83"/>
        <v>3.7215844493873051E-2</v>
      </c>
      <c r="Y408" s="36"/>
      <c r="Z408" s="36"/>
    </row>
    <row r="409" spans="1:26" x14ac:dyDescent="0.25">
      <c r="A409" s="12">
        <v>1904.05</v>
      </c>
      <c r="B409" s="13">
        <v>6.5</v>
      </c>
      <c r="C409" s="14">
        <v>0.33329999999999999</v>
      </c>
      <c r="D409" s="13">
        <v>0.51329999999999998</v>
      </c>
      <c r="E409" s="13">
        <v>8.0873811569999994</v>
      </c>
      <c r="F409" s="14">
        <f t="shared" si="88"/>
        <v>1904.3749999999698</v>
      </c>
      <c r="G409" s="15">
        <f>G405*8/12+G417*4/12</f>
        <v>3.4266666666666667</v>
      </c>
      <c r="H409" s="14">
        <f t="shared" si="84"/>
        <v>256.56429562542002</v>
      </c>
      <c r="I409" s="14">
        <f t="shared" si="85"/>
        <v>13.155827651069615</v>
      </c>
      <c r="J409" s="16">
        <f t="shared" si="89"/>
        <v>1390.5737588811378</v>
      </c>
      <c r="K409" s="14">
        <f t="shared" si="86"/>
        <v>20.260685068388941</v>
      </c>
      <c r="L409" s="16">
        <f t="shared" si="87"/>
        <v>109.81254006672125</v>
      </c>
      <c r="M409" s="35">
        <f t="shared" si="78"/>
        <v>15.525820896254633</v>
      </c>
      <c r="N409" s="17"/>
      <c r="O409" s="18">
        <f t="shared" si="79"/>
        <v>18.464783283770835</v>
      </c>
      <c r="P409" s="18"/>
      <c r="Q409" s="37">
        <f t="shared" si="80"/>
        <v>5.1215587134438564E-2</v>
      </c>
      <c r="R409" s="15">
        <f t="shared" si="90"/>
        <v>1.0022959055113485</v>
      </c>
      <c r="S409" s="15">
        <f t="shared" si="91"/>
        <v>6.4688394013659458</v>
      </c>
      <c r="T409" s="21">
        <f t="shared" si="81"/>
        <v>5.2042026397904007E-2</v>
      </c>
      <c r="U409" s="21">
        <f t="shared" si="82"/>
        <v>1.2094047598224078E-2</v>
      </c>
      <c r="V409" s="21">
        <f t="shared" si="83"/>
        <v>3.9947978799679928E-2</v>
      </c>
      <c r="Y409" s="36"/>
      <c r="Z409" s="36"/>
    </row>
    <row r="410" spans="1:26" x14ac:dyDescent="0.25">
      <c r="A410" s="12">
        <v>1904.06</v>
      </c>
      <c r="B410" s="13">
        <v>6.51</v>
      </c>
      <c r="C410" s="14">
        <v>0.33</v>
      </c>
      <c r="D410" s="13">
        <v>0.51</v>
      </c>
      <c r="E410" s="13">
        <v>8.0873811569999994</v>
      </c>
      <c r="F410" s="14">
        <f t="shared" si="88"/>
        <v>1904.458333333303</v>
      </c>
      <c r="G410" s="15">
        <f>G405*7/12+G417*5/12</f>
        <v>3.4333333333333336</v>
      </c>
      <c r="H410" s="14">
        <f t="shared" si="84"/>
        <v>256.95900992638224</v>
      </c>
      <c r="I410" s="14">
        <f t="shared" si="85"/>
        <v>13.025571931752095</v>
      </c>
      <c r="J410" s="16">
        <f t="shared" si="89"/>
        <v>1398.5962997977597</v>
      </c>
      <c r="K410" s="14">
        <f t="shared" si="86"/>
        <v>20.13042934907142</v>
      </c>
      <c r="L410" s="16">
        <f t="shared" si="87"/>
        <v>109.567452057889</v>
      </c>
      <c r="M410" s="35">
        <f t="shared" si="78"/>
        <v>15.474433638652654</v>
      </c>
      <c r="N410" s="17"/>
      <c r="O410" s="18">
        <f t="shared" si="79"/>
        <v>18.424664376078841</v>
      </c>
      <c r="P410" s="18"/>
      <c r="Q410" s="37">
        <f t="shared" si="80"/>
        <v>5.1362808313555268E-2</v>
      </c>
      <c r="R410" s="15">
        <f t="shared" si="90"/>
        <v>1.0023016366146833</v>
      </c>
      <c r="S410" s="15">
        <f t="shared" si="91"/>
        <v>6.4836912453995703</v>
      </c>
      <c r="T410" s="21">
        <f t="shared" si="81"/>
        <v>5.140481907663319E-2</v>
      </c>
      <c r="U410" s="21">
        <f t="shared" si="82"/>
        <v>1.2159952916464434E-2</v>
      </c>
      <c r="V410" s="21">
        <f t="shared" si="83"/>
        <v>3.9244866160168757E-2</v>
      </c>
      <c r="Y410" s="36"/>
      <c r="Z410" s="36"/>
    </row>
    <row r="411" spans="1:26" x14ac:dyDescent="0.25">
      <c r="A411" s="12">
        <v>1904.07</v>
      </c>
      <c r="B411" s="13">
        <v>6.78</v>
      </c>
      <c r="C411" s="14">
        <v>0.32669999999999999</v>
      </c>
      <c r="D411" s="13">
        <v>0.50670000000000004</v>
      </c>
      <c r="E411" s="13">
        <v>8.0873811569999994</v>
      </c>
      <c r="F411" s="14">
        <f t="shared" si="88"/>
        <v>1904.5416666666363</v>
      </c>
      <c r="G411" s="15">
        <f>G405*6/12+G417*6/12</f>
        <v>3.44</v>
      </c>
      <c r="H411" s="14">
        <f t="shared" si="84"/>
        <v>267.61629605236124</v>
      </c>
      <c r="I411" s="14">
        <f t="shared" si="85"/>
        <v>12.895316212434572</v>
      </c>
      <c r="J411" s="16">
        <f t="shared" si="89"/>
        <v>1462.4515663426737</v>
      </c>
      <c r="K411" s="14">
        <f t="shared" si="86"/>
        <v>20.000173629753895</v>
      </c>
      <c r="L411" s="16">
        <f t="shared" si="87"/>
        <v>109.29560599791041</v>
      </c>
      <c r="M411" s="35">
        <f t="shared" si="78"/>
        <v>16.036401629624109</v>
      </c>
      <c r="N411" s="17"/>
      <c r="O411" s="18">
        <f t="shared" si="79"/>
        <v>19.112780970977045</v>
      </c>
      <c r="P411" s="18"/>
      <c r="Q411" s="37">
        <f t="shared" si="80"/>
        <v>4.9031550047606169E-2</v>
      </c>
      <c r="R411" s="15">
        <f t="shared" si="90"/>
        <v>1.0023073676418448</v>
      </c>
      <c r="S411" s="15">
        <f t="shared" si="91"/>
        <v>6.4986143465682833</v>
      </c>
      <c r="T411" s="21">
        <f t="shared" si="81"/>
        <v>4.0233499138025541E-2</v>
      </c>
      <c r="U411" s="21">
        <f t="shared" si="82"/>
        <v>1.1209051360418165E-2</v>
      </c>
      <c r="V411" s="21">
        <f t="shared" si="83"/>
        <v>2.9024447777607376E-2</v>
      </c>
      <c r="Y411" s="36"/>
      <c r="Z411" s="36"/>
    </row>
    <row r="412" spans="1:26" x14ac:dyDescent="0.25">
      <c r="A412" s="12">
        <v>1904.08</v>
      </c>
      <c r="B412" s="13">
        <v>7.01</v>
      </c>
      <c r="C412" s="14">
        <v>0.32329999999999998</v>
      </c>
      <c r="D412" s="13">
        <v>0.50329999999999997</v>
      </c>
      <c r="E412" s="13">
        <v>8.18251405</v>
      </c>
      <c r="F412" s="14">
        <f t="shared" si="88"/>
        <v>1904.6249999999695</v>
      </c>
      <c r="G412" s="15">
        <f>G405*5/12+G417*7/12</f>
        <v>3.4466666666666663</v>
      </c>
      <c r="H412" s="14">
        <f t="shared" si="84"/>
        <v>273.4777711747405</v>
      </c>
      <c r="I412" s="14">
        <f t="shared" si="85"/>
        <v>12.612747991554009</v>
      </c>
      <c r="J412" s="16">
        <f t="shared" si="89"/>
        <v>1500.2267369044171</v>
      </c>
      <c r="K412" s="14">
        <f t="shared" si="86"/>
        <v>19.635001744971028</v>
      </c>
      <c r="L412" s="16">
        <f t="shared" si="87"/>
        <v>107.71242748701758</v>
      </c>
      <c r="M412" s="35">
        <f t="shared" si="78"/>
        <v>16.30465197885103</v>
      </c>
      <c r="N412" s="17"/>
      <c r="O412" s="18">
        <f t="shared" si="79"/>
        <v>19.449753427953659</v>
      </c>
      <c r="P412" s="18"/>
      <c r="Q412" s="37">
        <f t="shared" si="80"/>
        <v>4.6216957947900705E-2</v>
      </c>
      <c r="R412" s="15">
        <f t="shared" si="90"/>
        <v>1.0023130985928717</v>
      </c>
      <c r="S412" s="15">
        <f t="shared" si="91"/>
        <v>6.4378794444359091</v>
      </c>
      <c r="T412" s="21">
        <f t="shared" si="81"/>
        <v>3.6024747280043456E-2</v>
      </c>
      <c r="U412" s="21">
        <f t="shared" si="82"/>
        <v>1.0455272278984129E-2</v>
      </c>
      <c r="V412" s="21">
        <f t="shared" si="83"/>
        <v>2.5569475001059327E-2</v>
      </c>
      <c r="Y412" s="36"/>
      <c r="Z412" s="36"/>
    </row>
    <row r="413" spans="1:26" x14ac:dyDescent="0.25">
      <c r="A413" s="12">
        <v>1904.09</v>
      </c>
      <c r="B413" s="13">
        <v>7.32</v>
      </c>
      <c r="C413" s="14">
        <v>0.32</v>
      </c>
      <c r="D413" s="13">
        <v>0.5</v>
      </c>
      <c r="E413" s="13">
        <v>8.2776793390000005</v>
      </c>
      <c r="F413" s="14">
        <f t="shared" si="88"/>
        <v>1904.7083333333028</v>
      </c>
      <c r="G413" s="15">
        <f>G405*4/12+G417*8/12</f>
        <v>3.4533333333333331</v>
      </c>
      <c r="H413" s="14">
        <f t="shared" si="84"/>
        <v>282.28854541281225</v>
      </c>
      <c r="I413" s="14">
        <f t="shared" si="85"/>
        <v>12.340482859576491</v>
      </c>
      <c r="J413" s="16">
        <f t="shared" si="89"/>
        <v>1554.2017000213996</v>
      </c>
      <c r="K413" s="14">
        <f t="shared" si="86"/>
        <v>19.282004468088267</v>
      </c>
      <c r="L413" s="16">
        <f t="shared" si="87"/>
        <v>106.16131830747263</v>
      </c>
      <c r="M413" s="35">
        <f t="shared" si="78"/>
        <v>16.742600049163688</v>
      </c>
      <c r="N413" s="17"/>
      <c r="O413" s="18">
        <f t="shared" si="79"/>
        <v>19.988235376712048</v>
      </c>
      <c r="P413" s="18"/>
      <c r="Q413" s="37">
        <f t="shared" si="80"/>
        <v>4.4299089228069841E-2</v>
      </c>
      <c r="R413" s="15">
        <f t="shared" si="90"/>
        <v>1.0023188294678009</v>
      </c>
      <c r="S413" s="15">
        <f t="shared" si="91"/>
        <v>6.3785858743571877</v>
      </c>
      <c r="T413" s="21">
        <f t="shared" si="81"/>
        <v>3.2855552495609563E-2</v>
      </c>
      <c r="U413" s="21">
        <f t="shared" si="82"/>
        <v>1.1690229927997953E-2</v>
      </c>
      <c r="V413" s="21">
        <f t="shared" si="83"/>
        <v>2.1165322567611611E-2</v>
      </c>
      <c r="Y413" s="36"/>
      <c r="Z413" s="36"/>
    </row>
    <row r="414" spans="1:26" x14ac:dyDescent="0.25">
      <c r="A414" s="12">
        <v>1904.1</v>
      </c>
      <c r="B414" s="13">
        <v>7.75</v>
      </c>
      <c r="C414" s="14">
        <v>0.31669999999999998</v>
      </c>
      <c r="D414" s="13">
        <v>0.49669999999999997</v>
      </c>
      <c r="E414" s="13">
        <v>8.2776793390000005</v>
      </c>
      <c r="F414" s="14">
        <f t="shared" si="88"/>
        <v>1904.791666666636</v>
      </c>
      <c r="G414" s="15">
        <f>G405*3/12+G417*9/12</f>
        <v>3.46</v>
      </c>
      <c r="H414" s="14">
        <f t="shared" si="84"/>
        <v>298.87106925536818</v>
      </c>
      <c r="I414" s="14">
        <f t="shared" si="85"/>
        <v>12.213221630087109</v>
      </c>
      <c r="J414" s="16">
        <f t="shared" si="89"/>
        <v>1651.1039820171554</v>
      </c>
      <c r="K414" s="14">
        <f t="shared" si="86"/>
        <v>19.154743238598886</v>
      </c>
      <c r="L414" s="16">
        <f t="shared" si="87"/>
        <v>105.81978682166722</v>
      </c>
      <c r="M414" s="35">
        <f t="shared" si="78"/>
        <v>17.633197370821403</v>
      </c>
      <c r="N414" s="17"/>
      <c r="O414" s="18">
        <f t="shared" si="79"/>
        <v>21.065460476613314</v>
      </c>
      <c r="P414" s="18"/>
      <c r="Q414" s="37">
        <f t="shared" si="80"/>
        <v>4.4090692490658778E-2</v>
      </c>
      <c r="R414" s="15">
        <f t="shared" si="90"/>
        <v>1.002324560266671</v>
      </c>
      <c r="S414" s="15">
        <f t="shared" si="91"/>
        <v>6.3933767272455455</v>
      </c>
      <c r="T414" s="21">
        <f t="shared" si="81"/>
        <v>2.8117912245603893E-2</v>
      </c>
      <c r="U414" s="21">
        <f t="shared" si="82"/>
        <v>1.2753407351731472E-2</v>
      </c>
      <c r="V414" s="21">
        <f t="shared" si="83"/>
        <v>1.5364504893872422E-2</v>
      </c>
      <c r="Y414" s="36"/>
      <c r="Z414" s="36"/>
    </row>
    <row r="415" spans="1:26" x14ac:dyDescent="0.25">
      <c r="A415" s="12">
        <v>1904.11</v>
      </c>
      <c r="B415" s="13">
        <v>8.17</v>
      </c>
      <c r="C415" s="14">
        <v>0.31330000000000002</v>
      </c>
      <c r="D415" s="13">
        <v>0.49330000000000002</v>
      </c>
      <c r="E415" s="13">
        <v>8.4679289260000008</v>
      </c>
      <c r="F415" s="14">
        <f t="shared" si="88"/>
        <v>1904.8749999999693</v>
      </c>
      <c r="G415" s="15">
        <f>G405*2/12+G417*10/12</f>
        <v>3.4666666666666668</v>
      </c>
      <c r="H415" s="14">
        <f t="shared" si="84"/>
        <v>307.98929794890898</v>
      </c>
      <c r="I415" s="14">
        <f t="shared" si="85"/>
        <v>11.81065447336514</v>
      </c>
      <c r="J415" s="16">
        <f t="shared" si="89"/>
        <v>1706.9146541541636</v>
      </c>
      <c r="K415" s="14">
        <f t="shared" si="86"/>
        <v>18.596220401248079</v>
      </c>
      <c r="L415" s="16">
        <f t="shared" si="87"/>
        <v>103.06254576428996</v>
      </c>
      <c r="M415" s="35">
        <f t="shared" si="78"/>
        <v>18.076200223770062</v>
      </c>
      <c r="N415" s="17"/>
      <c r="O415" s="18">
        <f t="shared" si="79"/>
        <v>21.605365463826729</v>
      </c>
      <c r="P415" s="18"/>
      <c r="Q415" s="37">
        <f t="shared" si="80"/>
        <v>4.4959090131715326E-2</v>
      </c>
      <c r="R415" s="15">
        <f t="shared" si="90"/>
        <v>1.0023302909895195</v>
      </c>
      <c r="S415" s="15">
        <f t="shared" si="91"/>
        <v>6.2642641468872791</v>
      </c>
      <c r="T415" s="21">
        <f t="shared" si="81"/>
        <v>2.416781580547811E-2</v>
      </c>
      <c r="U415" s="21">
        <f t="shared" si="82"/>
        <v>1.4123789299223866E-2</v>
      </c>
      <c r="V415" s="21">
        <f t="shared" si="83"/>
        <v>1.0044026506254244E-2</v>
      </c>
      <c r="Y415" s="36"/>
      <c r="Z415" s="36"/>
    </row>
    <row r="416" spans="1:26" x14ac:dyDescent="0.25">
      <c r="A416" s="12">
        <v>1904.12</v>
      </c>
      <c r="B416" s="13">
        <v>8.25</v>
      </c>
      <c r="C416" s="14">
        <v>0.31</v>
      </c>
      <c r="D416" s="13">
        <v>0.49</v>
      </c>
      <c r="E416" s="13">
        <v>8.4679289260000008</v>
      </c>
      <c r="F416" s="14">
        <f t="shared" si="88"/>
        <v>1904.9583333333026</v>
      </c>
      <c r="G416" s="15">
        <f>G405*1/12+G417*11/12</f>
        <v>3.4733333333333332</v>
      </c>
      <c r="H416" s="14">
        <f t="shared" si="84"/>
        <v>311.00510502796806</v>
      </c>
      <c r="I416" s="14">
        <f t="shared" si="85"/>
        <v>11.686252431353951</v>
      </c>
      <c r="J416" s="16">
        <f t="shared" si="89"/>
        <v>1729.0258496945121</v>
      </c>
      <c r="K416" s="14">
        <f t="shared" si="86"/>
        <v>18.471818359236892</v>
      </c>
      <c r="L416" s="16">
        <f t="shared" si="87"/>
        <v>102.69365652731042</v>
      </c>
      <c r="M416" s="35">
        <f t="shared" si="78"/>
        <v>18.159679118703195</v>
      </c>
      <c r="N416" s="17"/>
      <c r="O416" s="18">
        <f t="shared" si="79"/>
        <v>21.716798230078162</v>
      </c>
      <c r="P416" s="18"/>
      <c r="Q416" s="37">
        <f t="shared" si="80"/>
        <v>4.6112947895593587E-2</v>
      </c>
      <c r="R416" s="15">
        <f t="shared" si="90"/>
        <v>1.0023360216363848</v>
      </c>
      <c r="S416" s="15">
        <f t="shared" si="91"/>
        <v>6.2788617051847408</v>
      </c>
      <c r="T416" s="21">
        <f t="shared" si="81"/>
        <v>1.9856255223533736E-2</v>
      </c>
      <c r="U416" s="21">
        <f t="shared" si="82"/>
        <v>1.5189521670460282E-2</v>
      </c>
      <c r="V416" s="21">
        <f t="shared" si="83"/>
        <v>4.6667335530734544E-3</v>
      </c>
      <c r="Y416" s="36"/>
      <c r="Z416" s="36"/>
    </row>
    <row r="417" spans="1:26" x14ac:dyDescent="0.25">
      <c r="A417" s="12">
        <v>1905.01</v>
      </c>
      <c r="B417" s="13">
        <v>8.43</v>
      </c>
      <c r="C417" s="14">
        <v>0.31169999999999998</v>
      </c>
      <c r="D417" s="13">
        <v>0.505</v>
      </c>
      <c r="E417" s="13">
        <v>8.4679289260000008</v>
      </c>
      <c r="F417" s="14">
        <f t="shared" si="88"/>
        <v>1905.0416666666358</v>
      </c>
      <c r="G417" s="15">
        <v>3.48</v>
      </c>
      <c r="H417" s="14">
        <f t="shared" si="84"/>
        <v>317.790670955851</v>
      </c>
      <c r="I417" s="14">
        <f t="shared" si="85"/>
        <v>11.750338331783958</v>
      </c>
      <c r="J417" s="16">
        <f t="shared" si="89"/>
        <v>1772.193861741885</v>
      </c>
      <c r="K417" s="14">
        <f t="shared" si="86"/>
        <v>19.037282186560471</v>
      </c>
      <c r="L417" s="16">
        <f t="shared" si="87"/>
        <v>106.1634519786064</v>
      </c>
      <c r="M417" s="35">
        <f t="shared" si="78"/>
        <v>18.459852032455842</v>
      </c>
      <c r="N417" s="17"/>
      <c r="O417" s="18">
        <f t="shared" si="79"/>
        <v>22.087689801665334</v>
      </c>
      <c r="P417" s="18"/>
      <c r="Q417" s="37">
        <f t="shared" si="80"/>
        <v>4.515084406533424E-2</v>
      </c>
      <c r="R417" s="15">
        <f t="shared" si="90"/>
        <v>1.003249082644516</v>
      </c>
      <c r="S417" s="15">
        <f t="shared" si="91"/>
        <v>6.2935292619799208</v>
      </c>
      <c r="T417" s="21">
        <f t="shared" si="81"/>
        <v>1.9606368980848776E-2</v>
      </c>
      <c r="U417" s="21">
        <f t="shared" si="82"/>
        <v>1.5255619939742227E-2</v>
      </c>
      <c r="V417" s="21">
        <f t="shared" si="83"/>
        <v>4.3507490411065497E-3</v>
      </c>
      <c r="Y417" s="36"/>
      <c r="Z417" s="36"/>
    </row>
    <row r="418" spans="1:26" x14ac:dyDescent="0.25">
      <c r="A418" s="12">
        <v>1905.02</v>
      </c>
      <c r="B418" s="13">
        <v>8.8000000000000007</v>
      </c>
      <c r="C418" s="14">
        <v>0.31330000000000002</v>
      </c>
      <c r="D418" s="13">
        <v>0.52</v>
      </c>
      <c r="E418" s="13">
        <v>8.4679289260000008</v>
      </c>
      <c r="F418" s="14">
        <f t="shared" si="88"/>
        <v>1905.1249999999691</v>
      </c>
      <c r="G418" s="15">
        <f>G417*11/12+G429*1/12</f>
        <v>3.4758333333333331</v>
      </c>
      <c r="H418" s="14">
        <f t="shared" si="84"/>
        <v>331.73877869649931</v>
      </c>
      <c r="I418" s="14">
        <f t="shared" si="85"/>
        <v>11.81065447336514</v>
      </c>
      <c r="J418" s="16">
        <f t="shared" si="89"/>
        <v>1855.4656004035869</v>
      </c>
      <c r="K418" s="14">
        <f t="shared" si="86"/>
        <v>19.602746013884047</v>
      </c>
      <c r="L418" s="16">
        <f t="shared" si="87"/>
        <v>109.6411491147574</v>
      </c>
      <c r="M418" s="35">
        <f t="shared" si="78"/>
        <v>19.168996375829828</v>
      </c>
      <c r="N418" s="17"/>
      <c r="O418" s="18">
        <f t="shared" si="79"/>
        <v>22.944184172180911</v>
      </c>
      <c r="P418" s="18"/>
      <c r="Q418" s="37">
        <f t="shared" si="80"/>
        <v>4.3188467656359662E-2</v>
      </c>
      <c r="R418" s="15">
        <f t="shared" si="90"/>
        <v>1.0032456788303199</v>
      </c>
      <c r="S418" s="15">
        <f t="shared" si="91"/>
        <v>6.3139774586777735</v>
      </c>
      <c r="T418" s="21">
        <f t="shared" si="81"/>
        <v>1.5061356791900016E-2</v>
      </c>
      <c r="U418" s="21">
        <f t="shared" si="82"/>
        <v>1.6424775274883618E-2</v>
      </c>
      <c r="V418" s="21">
        <f t="shared" si="83"/>
        <v>-1.3634184829836027E-3</v>
      </c>
      <c r="Y418" s="36"/>
      <c r="Z418" s="36"/>
    </row>
    <row r="419" spans="1:26" x14ac:dyDescent="0.25">
      <c r="A419" s="12">
        <v>1905.03</v>
      </c>
      <c r="B419" s="13">
        <v>9.0500000000000007</v>
      </c>
      <c r="C419" s="14">
        <v>0.315</v>
      </c>
      <c r="D419" s="13">
        <v>0.53500000000000003</v>
      </c>
      <c r="E419" s="13">
        <v>8.3728446279999993</v>
      </c>
      <c r="F419" s="14">
        <f t="shared" si="88"/>
        <v>1905.2083333333023</v>
      </c>
      <c r="G419" s="15">
        <f>G417*10/12+G429*2/12</f>
        <v>3.4716666666666667</v>
      </c>
      <c r="H419" s="14">
        <f t="shared" si="84"/>
        <v>345.03751751691999</v>
      </c>
      <c r="I419" s="14">
        <f t="shared" si="85"/>
        <v>12.009593151141413</v>
      </c>
      <c r="J419" s="16">
        <f t="shared" si="89"/>
        <v>1935.4450994184278</v>
      </c>
      <c r="K419" s="14">
        <f t="shared" si="86"/>
        <v>20.39724551066875</v>
      </c>
      <c r="L419" s="16">
        <f t="shared" si="87"/>
        <v>114.41581526948717</v>
      </c>
      <c r="M419" s="35">
        <f t="shared" si="78"/>
        <v>19.831506074218417</v>
      </c>
      <c r="N419" s="17"/>
      <c r="O419" s="18">
        <f t="shared" si="79"/>
        <v>23.742093324670726</v>
      </c>
      <c r="P419" s="18"/>
      <c r="Q419" s="37">
        <f t="shared" si="80"/>
        <v>4.0329691823584674E-2</v>
      </c>
      <c r="R419" s="15">
        <f t="shared" si="90"/>
        <v>1.0032422750346768</v>
      </c>
      <c r="S419" s="15">
        <f t="shared" si="91"/>
        <v>6.4064065705021793</v>
      </c>
      <c r="T419" s="21">
        <f t="shared" si="81"/>
        <v>1.4849064026413172E-2</v>
      </c>
      <c r="U419" s="21">
        <f t="shared" si="82"/>
        <v>1.6456099531714674E-2</v>
      </c>
      <c r="V419" s="21">
        <f t="shared" si="83"/>
        <v>-1.6070355053015017E-3</v>
      </c>
      <c r="Y419" s="36"/>
      <c r="Z419" s="36"/>
    </row>
    <row r="420" spans="1:26" x14ac:dyDescent="0.25">
      <c r="A420" s="12">
        <v>1905.04</v>
      </c>
      <c r="B420" s="13">
        <v>8.94</v>
      </c>
      <c r="C420" s="14">
        <v>0.31669999999999998</v>
      </c>
      <c r="D420" s="13">
        <v>0.55000000000000004</v>
      </c>
      <c r="E420" s="13">
        <v>8.3728446279999993</v>
      </c>
      <c r="F420" s="14">
        <f t="shared" si="88"/>
        <v>1905.2916666666356</v>
      </c>
      <c r="G420" s="15">
        <f>G417*9/12+G429*3/12</f>
        <v>3.4674999999999998</v>
      </c>
      <c r="H420" s="14">
        <f t="shared" si="84"/>
        <v>340.84369133715626</v>
      </c>
      <c r="I420" s="14">
        <f t="shared" si="85"/>
        <v>12.074406828465033</v>
      </c>
      <c r="J420" s="16">
        <f t="shared" si="89"/>
        <v>1917.5645094714062</v>
      </c>
      <c r="K420" s="14">
        <f t="shared" si="86"/>
        <v>20.969130898818342</v>
      </c>
      <c r="L420" s="16">
        <f t="shared" si="87"/>
        <v>117.97097094063461</v>
      </c>
      <c r="M420" s="35">
        <f t="shared" si="78"/>
        <v>19.482927524711279</v>
      </c>
      <c r="N420" s="17"/>
      <c r="O420" s="18">
        <f t="shared" si="79"/>
        <v>23.328639790056236</v>
      </c>
      <c r="P420" s="18"/>
      <c r="Q420" s="37">
        <f t="shared" si="80"/>
        <v>3.6922139219511055E-2</v>
      </c>
      <c r="R420" s="15">
        <f t="shared" si="90"/>
        <v>1.0032388712575924</v>
      </c>
      <c r="S420" s="15">
        <f t="shared" si="91"/>
        <v>6.427177902587708</v>
      </c>
      <c r="T420" s="21">
        <f t="shared" si="81"/>
        <v>2.2606882657141281E-2</v>
      </c>
      <c r="U420" s="21">
        <f t="shared" si="82"/>
        <v>1.5591562541891868E-2</v>
      </c>
      <c r="V420" s="21">
        <f t="shared" si="83"/>
        <v>7.0153201152494127E-3</v>
      </c>
      <c r="Y420" s="36"/>
      <c r="Z420" s="36"/>
    </row>
    <row r="421" spans="1:26" x14ac:dyDescent="0.25">
      <c r="A421" s="12">
        <v>1905.05</v>
      </c>
      <c r="B421" s="13">
        <v>8.5</v>
      </c>
      <c r="C421" s="14">
        <v>0.31830000000000003</v>
      </c>
      <c r="D421" s="13">
        <v>0.56499999999999995</v>
      </c>
      <c r="E421" s="13">
        <v>8.2776793390000005</v>
      </c>
      <c r="F421" s="14">
        <f t="shared" si="88"/>
        <v>1905.3749999999688</v>
      </c>
      <c r="G421" s="15">
        <f>G417*8/12+G429*4/12</f>
        <v>3.4633333333333329</v>
      </c>
      <c r="H421" s="14">
        <f t="shared" si="84"/>
        <v>327.79407595750052</v>
      </c>
      <c r="I421" s="14">
        <f t="shared" si="85"/>
        <v>12.274924044384992</v>
      </c>
      <c r="J421" s="16">
        <f t="shared" si="89"/>
        <v>1849.9030466315282</v>
      </c>
      <c r="K421" s="14">
        <f t="shared" si="86"/>
        <v>21.788665048939741</v>
      </c>
      <c r="L421" s="16">
        <f t="shared" si="87"/>
        <v>122.9641436878604</v>
      </c>
      <c r="M421" s="35">
        <f t="shared" si="78"/>
        <v>18.629487509845116</v>
      </c>
      <c r="N421" s="17"/>
      <c r="O421" s="18">
        <f t="shared" si="79"/>
        <v>22.31342942948611</v>
      </c>
      <c r="P421" s="18"/>
      <c r="Q421" s="37">
        <f t="shared" si="80"/>
        <v>3.6744785710864293E-2</v>
      </c>
      <c r="R421" s="15">
        <f t="shared" si="90"/>
        <v>1.0032354674990727</v>
      </c>
      <c r="S421" s="15">
        <f t="shared" si="91"/>
        <v>6.5221248143114563</v>
      </c>
      <c r="T421" s="21">
        <f t="shared" si="81"/>
        <v>2.3301547076080675E-2</v>
      </c>
      <c r="U421" s="21">
        <f t="shared" si="82"/>
        <v>1.3577729460267252E-2</v>
      </c>
      <c r="V421" s="21">
        <f t="shared" si="83"/>
        <v>9.7238176158134237E-3</v>
      </c>
      <c r="Y421" s="36"/>
      <c r="Z421" s="36"/>
    </row>
    <row r="422" spans="1:26" x14ac:dyDescent="0.25">
      <c r="A422" s="12">
        <v>1905.06</v>
      </c>
      <c r="B422" s="13">
        <v>8.6</v>
      </c>
      <c r="C422" s="14">
        <v>0.32</v>
      </c>
      <c r="D422" s="13">
        <v>0.57999999999999996</v>
      </c>
      <c r="E422" s="13">
        <v>8.2776793390000005</v>
      </c>
      <c r="F422" s="14">
        <f t="shared" si="88"/>
        <v>1905.4583333333021</v>
      </c>
      <c r="G422" s="15">
        <f>G417*7/12+G429*5/12</f>
        <v>3.4591666666666665</v>
      </c>
      <c r="H422" s="14">
        <f t="shared" si="84"/>
        <v>331.65047685111819</v>
      </c>
      <c r="I422" s="14">
        <f t="shared" si="85"/>
        <v>12.340482859576491</v>
      </c>
      <c r="J422" s="16">
        <f t="shared" si="89"/>
        <v>1877.4702292872137</v>
      </c>
      <c r="K422" s="14">
        <f t="shared" si="86"/>
        <v>22.367125182982388</v>
      </c>
      <c r="L422" s="16">
        <f t="shared" si="87"/>
        <v>126.62008523099813</v>
      </c>
      <c r="M422" s="35">
        <f t="shared" si="78"/>
        <v>18.735862386183527</v>
      </c>
      <c r="N422" s="17"/>
      <c r="O422" s="18">
        <f t="shared" si="79"/>
        <v>22.445296542536877</v>
      </c>
      <c r="P422" s="18"/>
      <c r="Q422" s="37">
        <f t="shared" si="80"/>
        <v>3.5098049687541752E-2</v>
      </c>
      <c r="R422" s="15">
        <f t="shared" si="90"/>
        <v>1.003232063759123</v>
      </c>
      <c r="S422" s="15">
        <f t="shared" si="91"/>
        <v>6.5432269371730563</v>
      </c>
      <c r="T422" s="21">
        <f t="shared" si="81"/>
        <v>2.3389608135557571E-2</v>
      </c>
      <c r="U422" s="21">
        <f t="shared" si="82"/>
        <v>1.3732181416571843E-2</v>
      </c>
      <c r="V422" s="21">
        <f t="shared" si="83"/>
        <v>9.6574267189857288E-3</v>
      </c>
      <c r="Y422" s="36"/>
      <c r="Z422" s="36"/>
    </row>
    <row r="423" spans="1:26" x14ac:dyDescent="0.25">
      <c r="A423" s="12">
        <v>1905.07</v>
      </c>
      <c r="B423" s="13">
        <v>8.8699999999999992</v>
      </c>
      <c r="C423" s="14">
        <v>0.32169999999999999</v>
      </c>
      <c r="D423" s="13">
        <v>0.59499999999999997</v>
      </c>
      <c r="E423" s="13">
        <v>8.2776793390000005</v>
      </c>
      <c r="F423" s="14">
        <f t="shared" si="88"/>
        <v>1905.5416666666354</v>
      </c>
      <c r="G423" s="15">
        <f>G417*6/12+G429*6/12</f>
        <v>3.4550000000000001</v>
      </c>
      <c r="H423" s="14">
        <f t="shared" si="84"/>
        <v>342.06275926388588</v>
      </c>
      <c r="I423" s="14">
        <f t="shared" si="85"/>
        <v>12.406041674767991</v>
      </c>
      <c r="J423" s="16">
        <f t="shared" si="89"/>
        <v>1942.2666025008989</v>
      </c>
      <c r="K423" s="14">
        <f t="shared" si="86"/>
        <v>22.945585317025039</v>
      </c>
      <c r="L423" s="16">
        <f t="shared" si="87"/>
        <v>130.28733128388217</v>
      </c>
      <c r="M423" s="35">
        <f t="shared" si="78"/>
        <v>19.205883309548046</v>
      </c>
      <c r="N423" s="17"/>
      <c r="O423" s="18">
        <f t="shared" si="79"/>
        <v>23.00984175448481</v>
      </c>
      <c r="P423" s="18"/>
      <c r="Q423" s="37">
        <f t="shared" si="80"/>
        <v>3.5217155866494564E-2</v>
      </c>
      <c r="R423" s="15">
        <f t="shared" si="90"/>
        <v>1.0032286600377496</v>
      </c>
      <c r="S423" s="15">
        <f t="shared" si="91"/>
        <v>6.5643750638244107</v>
      </c>
      <c r="T423" s="21">
        <f t="shared" si="81"/>
        <v>1.9992629211455615E-2</v>
      </c>
      <c r="U423" s="21">
        <f t="shared" si="82"/>
        <v>1.388576484920101E-2</v>
      </c>
      <c r="V423" s="21">
        <f t="shared" si="83"/>
        <v>6.1068643622546048E-3</v>
      </c>
      <c r="Y423" s="36"/>
      <c r="Z423" s="36"/>
    </row>
    <row r="424" spans="1:26" x14ac:dyDescent="0.25">
      <c r="A424" s="12">
        <v>1905.08</v>
      </c>
      <c r="B424" s="13">
        <v>9.1999999999999993</v>
      </c>
      <c r="C424" s="14">
        <v>0.32329999999999998</v>
      </c>
      <c r="D424" s="13">
        <v>0.61</v>
      </c>
      <c r="E424" s="13">
        <v>8.3728446279999993</v>
      </c>
      <c r="F424" s="14">
        <f t="shared" si="88"/>
        <v>1905.6249999999686</v>
      </c>
      <c r="G424" s="15">
        <f>G417*5/12+G429*7/12</f>
        <v>3.4508333333333336</v>
      </c>
      <c r="H424" s="14">
        <f t="shared" si="84"/>
        <v>350.75637139841587</v>
      </c>
      <c r="I424" s="14">
        <f t="shared" si="85"/>
        <v>12.326036399250853</v>
      </c>
      <c r="J424" s="16">
        <f t="shared" si="89"/>
        <v>1997.4621752312191</v>
      </c>
      <c r="K424" s="14">
        <f t="shared" si="86"/>
        <v>23.256672451416705</v>
      </c>
      <c r="L424" s="16">
        <f t="shared" si="87"/>
        <v>132.440426835983</v>
      </c>
      <c r="M424" s="35">
        <f t="shared" si="78"/>
        <v>19.573308430803714</v>
      </c>
      <c r="N424" s="17"/>
      <c r="O424" s="18">
        <f t="shared" si="79"/>
        <v>23.447498517743686</v>
      </c>
      <c r="P424" s="18"/>
      <c r="Q424" s="37">
        <f t="shared" si="80"/>
        <v>3.6851800488857715E-2</v>
      </c>
      <c r="R424" s="15">
        <f t="shared" si="90"/>
        <v>1.003225256334958</v>
      </c>
      <c r="S424" s="15">
        <f t="shared" si="91"/>
        <v>6.5107179839474183</v>
      </c>
      <c r="T424" s="21">
        <f t="shared" si="81"/>
        <v>2.1809669392637732E-2</v>
      </c>
      <c r="U424" s="21">
        <f t="shared" si="82"/>
        <v>1.5198292703166416E-2</v>
      </c>
      <c r="V424" s="21">
        <f t="shared" si="83"/>
        <v>6.6113766894713155E-3</v>
      </c>
      <c r="Y424" s="36"/>
      <c r="Z424" s="36"/>
    </row>
    <row r="425" spans="1:26" x14ac:dyDescent="0.25">
      <c r="A425" s="12">
        <v>1905.09</v>
      </c>
      <c r="B425" s="13">
        <v>9.23</v>
      </c>
      <c r="C425" s="14">
        <v>0.32500000000000001</v>
      </c>
      <c r="D425" s="13">
        <v>0.625</v>
      </c>
      <c r="E425" s="13">
        <v>8.2776793390000005</v>
      </c>
      <c r="F425" s="14">
        <f t="shared" si="88"/>
        <v>1905.7083333333019</v>
      </c>
      <c r="G425" s="15">
        <f>G417*4/12+G429*8/12</f>
        <v>3.4466666666666663</v>
      </c>
      <c r="H425" s="14">
        <f t="shared" si="84"/>
        <v>355.94580248090944</v>
      </c>
      <c r="I425" s="14">
        <f t="shared" si="85"/>
        <v>12.533302904257374</v>
      </c>
      <c r="J425" s="16">
        <f t="shared" si="89"/>
        <v>2032.9623871174263</v>
      </c>
      <c r="K425" s="14">
        <f t="shared" si="86"/>
        <v>24.102505585110336</v>
      </c>
      <c r="L425" s="16">
        <f t="shared" si="87"/>
        <v>137.65996662496116</v>
      </c>
      <c r="M425" s="35">
        <f t="shared" si="78"/>
        <v>19.74349241969777</v>
      </c>
      <c r="N425" s="17"/>
      <c r="O425" s="18">
        <f t="shared" si="79"/>
        <v>23.647692425098622</v>
      </c>
      <c r="P425" s="18"/>
      <c r="Q425" s="37">
        <f t="shared" si="80"/>
        <v>3.5287476611482217E-2</v>
      </c>
      <c r="R425" s="15">
        <f t="shared" si="90"/>
        <v>1.0032218526507541</v>
      </c>
      <c r="S425" s="15">
        <f t="shared" si="91"/>
        <v>6.6068093480450161</v>
      </c>
      <c r="T425" s="21">
        <f t="shared" si="81"/>
        <v>2.4156587650627781E-2</v>
      </c>
      <c r="U425" s="21">
        <f t="shared" si="82"/>
        <v>1.4190324866121928E-2</v>
      </c>
      <c r="V425" s="21">
        <f t="shared" si="83"/>
        <v>9.9662627845058527E-3</v>
      </c>
      <c r="Y425" s="36"/>
      <c r="Z425" s="36"/>
    </row>
    <row r="426" spans="1:26" x14ac:dyDescent="0.25">
      <c r="A426" s="12">
        <v>1905.1</v>
      </c>
      <c r="B426" s="13">
        <v>9.36</v>
      </c>
      <c r="C426" s="14">
        <v>0.32669999999999999</v>
      </c>
      <c r="D426" s="13">
        <v>0.64</v>
      </c>
      <c r="E426" s="13">
        <v>8.2776793390000005</v>
      </c>
      <c r="F426" s="14">
        <f t="shared" si="88"/>
        <v>1905.7916666666351</v>
      </c>
      <c r="G426" s="15">
        <f>G417*3/12+G429*9/12</f>
        <v>3.4425000000000003</v>
      </c>
      <c r="H426" s="14">
        <f t="shared" si="84"/>
        <v>360.95912364261238</v>
      </c>
      <c r="I426" s="14">
        <f t="shared" si="85"/>
        <v>12.598861719448875</v>
      </c>
      <c r="J426" s="16">
        <f t="shared" si="89"/>
        <v>2067.5921283216012</v>
      </c>
      <c r="K426" s="14">
        <f t="shared" si="86"/>
        <v>24.680965719152983</v>
      </c>
      <c r="L426" s="16">
        <f t="shared" si="87"/>
        <v>141.37382073993854</v>
      </c>
      <c r="M426" s="35">
        <f t="shared" si="78"/>
        <v>19.897394814329527</v>
      </c>
      <c r="N426" s="17"/>
      <c r="O426" s="18">
        <f t="shared" si="79"/>
        <v>23.825645601554914</v>
      </c>
      <c r="P426" s="18"/>
      <c r="Q426" s="37">
        <f t="shared" si="80"/>
        <v>3.4937378685382083E-2</v>
      </c>
      <c r="R426" s="15">
        <f t="shared" si="90"/>
        <v>1.0032184489851437</v>
      </c>
      <c r="S426" s="15">
        <f t="shared" si="91"/>
        <v>6.6280955142560423</v>
      </c>
      <c r="T426" s="21">
        <f t="shared" si="81"/>
        <v>2.7346681301730458E-2</v>
      </c>
      <c r="U426" s="21">
        <f t="shared" si="82"/>
        <v>1.3342433836232459E-2</v>
      </c>
      <c r="V426" s="21">
        <f t="shared" si="83"/>
        <v>1.4004247465497999E-2</v>
      </c>
      <c r="Y426" s="36"/>
      <c r="Z426" s="36"/>
    </row>
    <row r="427" spans="1:26" x14ac:dyDescent="0.25">
      <c r="A427" s="12">
        <v>1905.11</v>
      </c>
      <c r="B427" s="13">
        <v>9.31</v>
      </c>
      <c r="C427" s="14">
        <v>0.32829999999999998</v>
      </c>
      <c r="D427" s="13">
        <v>0.65500000000000003</v>
      </c>
      <c r="E427" s="13">
        <v>8.3728446279999993</v>
      </c>
      <c r="F427" s="14">
        <f t="shared" si="88"/>
        <v>1905.8749999999684</v>
      </c>
      <c r="G427" s="15">
        <f>G417*2/12+G429*10/12</f>
        <v>3.4383333333333339</v>
      </c>
      <c r="H427" s="14">
        <f t="shared" si="84"/>
        <v>354.9501975781796</v>
      </c>
      <c r="I427" s="14">
        <f t="shared" si="85"/>
        <v>12.516664861967383</v>
      </c>
      <c r="J427" s="16">
        <f t="shared" si="89"/>
        <v>2039.147369863208</v>
      </c>
      <c r="K427" s="14">
        <f t="shared" si="86"/>
        <v>24.972328615865479</v>
      </c>
      <c r="L427" s="16">
        <f t="shared" si="87"/>
        <v>143.4631071171215</v>
      </c>
      <c r="M427" s="35">
        <f t="shared" si="78"/>
        <v>19.443525693264974</v>
      </c>
      <c r="N427" s="17"/>
      <c r="O427" s="18">
        <f t="shared" si="79"/>
        <v>23.275233759234006</v>
      </c>
      <c r="P427" s="18"/>
      <c r="Q427" s="37">
        <f t="shared" si="80"/>
        <v>3.7317818779079977E-2</v>
      </c>
      <c r="R427" s="15">
        <f t="shared" si="90"/>
        <v>1.0032150453381325</v>
      </c>
      <c r="S427" s="15">
        <f t="shared" si="91"/>
        <v>6.573850674013709</v>
      </c>
      <c r="T427" s="21">
        <f t="shared" si="81"/>
        <v>3.169975301138872E-2</v>
      </c>
      <c r="U427" s="21">
        <f t="shared" si="82"/>
        <v>1.3662151754186169E-2</v>
      </c>
      <c r="V427" s="21">
        <f t="shared" si="83"/>
        <v>1.8037601257202551E-2</v>
      </c>
      <c r="Y427" s="36"/>
      <c r="Z427" s="36"/>
    </row>
    <row r="428" spans="1:26" x14ac:dyDescent="0.25">
      <c r="A428" s="12">
        <v>1905.12</v>
      </c>
      <c r="B428" s="13">
        <v>9.5399999999999991</v>
      </c>
      <c r="C428" s="14">
        <v>0.33</v>
      </c>
      <c r="D428" s="13">
        <v>0.67</v>
      </c>
      <c r="E428" s="13">
        <v>8.4679289260000008</v>
      </c>
      <c r="F428" s="14">
        <f t="shared" si="88"/>
        <v>1905.9583333333017</v>
      </c>
      <c r="G428" s="15">
        <f>G417*1/12+G429*11/12</f>
        <v>3.434166666666667</v>
      </c>
      <c r="H428" s="14">
        <f t="shared" si="84"/>
        <v>359.63499417779576</v>
      </c>
      <c r="I428" s="14">
        <f t="shared" si="85"/>
        <v>12.440204201118723</v>
      </c>
      <c r="J428" s="16">
        <f t="shared" si="89"/>
        <v>2072.0166049009522</v>
      </c>
      <c r="K428" s="14">
        <f t="shared" si="86"/>
        <v>25.257384287119834</v>
      </c>
      <c r="L428" s="16">
        <f t="shared" si="87"/>
        <v>145.51898587878807</v>
      </c>
      <c r="M428" s="35">
        <f t="shared" si="78"/>
        <v>19.577960809096105</v>
      </c>
      <c r="N428" s="17"/>
      <c r="O428" s="18">
        <f t="shared" si="79"/>
        <v>23.427096972362243</v>
      </c>
      <c r="P428" s="18"/>
      <c r="Q428" s="37">
        <f t="shared" si="80"/>
        <v>3.9588610620698413E-2</v>
      </c>
      <c r="R428" s="15">
        <f t="shared" si="90"/>
        <v>1.0032116417097265</v>
      </c>
      <c r="S428" s="15">
        <f t="shared" si="91"/>
        <v>6.5209324220421516</v>
      </c>
      <c r="T428" s="21">
        <f t="shared" si="81"/>
        <v>3.065765638735285E-2</v>
      </c>
      <c r="U428" s="21">
        <f t="shared" si="82"/>
        <v>1.4956735840993218E-2</v>
      </c>
      <c r="V428" s="21">
        <f t="shared" si="83"/>
        <v>1.5700920546359631E-2</v>
      </c>
      <c r="Y428" s="36"/>
      <c r="Z428" s="36"/>
    </row>
    <row r="429" spans="1:26" x14ac:dyDescent="0.25">
      <c r="A429" s="12">
        <v>1906.01</v>
      </c>
      <c r="B429" s="13">
        <v>9.8699999999999992</v>
      </c>
      <c r="C429" s="14">
        <v>0.33579999999999999</v>
      </c>
      <c r="D429" s="13">
        <v>0.67749999999999999</v>
      </c>
      <c r="E429" s="13">
        <v>8.4679289260000008</v>
      </c>
      <c r="F429" s="14">
        <f t="shared" si="88"/>
        <v>1906.0416666666349</v>
      </c>
      <c r="G429" s="15">
        <v>3.43</v>
      </c>
      <c r="H429" s="14">
        <f t="shared" si="84"/>
        <v>372.07519837891454</v>
      </c>
      <c r="I429" s="14">
        <f t="shared" si="85"/>
        <v>12.658850214350506</v>
      </c>
      <c r="J429" s="16">
        <f t="shared" si="89"/>
        <v>2149.767905838527</v>
      </c>
      <c r="K429" s="14">
        <f t="shared" si="86"/>
        <v>25.540116200781622</v>
      </c>
      <c r="L429" s="16">
        <f t="shared" si="87"/>
        <v>147.56512220928084</v>
      </c>
      <c r="M429" s="35">
        <f t="shared" si="78"/>
        <v>20.132402260807886</v>
      </c>
      <c r="N429" s="17"/>
      <c r="O429" s="18">
        <f t="shared" si="79"/>
        <v>24.078997473407551</v>
      </c>
      <c r="P429" s="18"/>
      <c r="Q429" s="37">
        <f t="shared" si="80"/>
        <v>3.9675566924175953E-2</v>
      </c>
      <c r="R429" s="15">
        <f t="shared" si="90"/>
        <v>1.0011806993806183</v>
      </c>
      <c r="S429" s="15">
        <f t="shared" si="91"/>
        <v>6.5418753205950901</v>
      </c>
      <c r="T429" s="21">
        <f t="shared" si="81"/>
        <v>2.4643925931032262E-2</v>
      </c>
      <c r="U429" s="21">
        <f t="shared" si="82"/>
        <v>1.4124835827980409E-2</v>
      </c>
      <c r="V429" s="21">
        <f t="shared" si="83"/>
        <v>1.0519090103051854E-2</v>
      </c>
      <c r="Y429" s="36"/>
      <c r="Z429" s="36"/>
    </row>
    <row r="430" spans="1:26" x14ac:dyDescent="0.25">
      <c r="A430" s="12">
        <v>1906.02</v>
      </c>
      <c r="B430" s="13">
        <v>9.8000000000000007</v>
      </c>
      <c r="C430" s="14">
        <v>0.3417</v>
      </c>
      <c r="D430" s="13">
        <v>0.68500000000000005</v>
      </c>
      <c r="E430" s="13">
        <v>8.4679289260000008</v>
      </c>
      <c r="F430" s="14">
        <f t="shared" si="88"/>
        <v>1906.1249999999682</v>
      </c>
      <c r="G430" s="15">
        <f>G429*11/12+G441*1/12</f>
        <v>3.45</v>
      </c>
      <c r="H430" s="14">
        <f t="shared" si="84"/>
        <v>369.43636718473789</v>
      </c>
      <c r="I430" s="14">
        <f t="shared" si="85"/>
        <v>12.881265986431115</v>
      </c>
      <c r="J430" s="16">
        <f t="shared" si="89"/>
        <v>2140.7234162448144</v>
      </c>
      <c r="K430" s="14">
        <f t="shared" si="86"/>
        <v>25.822848114443413</v>
      </c>
      <c r="L430" s="16">
        <f t="shared" si="87"/>
        <v>149.63219797221407</v>
      </c>
      <c r="M430" s="35">
        <f t="shared" si="78"/>
        <v>19.866752563675881</v>
      </c>
      <c r="N430" s="17"/>
      <c r="O430" s="18">
        <f t="shared" si="79"/>
        <v>23.751613317696666</v>
      </c>
      <c r="P430" s="18"/>
      <c r="Q430" s="37">
        <f t="shared" si="80"/>
        <v>4.1614581752952767E-2</v>
      </c>
      <c r="R430" s="15">
        <f t="shared" si="90"/>
        <v>1.0011989435794537</v>
      </c>
      <c r="S430" s="15">
        <f t="shared" si="91"/>
        <v>6.5495993087341988</v>
      </c>
      <c r="T430" s="21">
        <f t="shared" si="81"/>
        <v>2.4056735147999886E-2</v>
      </c>
      <c r="U430" s="21">
        <f t="shared" si="82"/>
        <v>1.422322553881572E-2</v>
      </c>
      <c r="V430" s="21">
        <f t="shared" si="83"/>
        <v>9.8335096091841656E-3</v>
      </c>
      <c r="Y430" s="36"/>
      <c r="Z430" s="36"/>
    </row>
    <row r="431" spans="1:26" x14ac:dyDescent="0.25">
      <c r="A431" s="12">
        <v>1906.03</v>
      </c>
      <c r="B431" s="13">
        <v>9.56</v>
      </c>
      <c r="C431" s="14">
        <v>0.34749999999999998</v>
      </c>
      <c r="D431" s="13">
        <v>0.6925</v>
      </c>
      <c r="E431" s="13">
        <v>8.4679289260000008</v>
      </c>
      <c r="F431" s="14">
        <f t="shared" si="88"/>
        <v>1906.2083333333014</v>
      </c>
      <c r="G431" s="15">
        <f>G429*10/12+G441*2/12</f>
        <v>3.4700000000000006</v>
      </c>
      <c r="H431" s="14">
        <f t="shared" si="84"/>
        <v>360.38894594756061</v>
      </c>
      <c r="I431" s="14">
        <f t="shared" si="85"/>
        <v>13.099911999662897</v>
      </c>
      <c r="J431" s="16">
        <f t="shared" si="89"/>
        <v>2094.623228730869</v>
      </c>
      <c r="K431" s="14">
        <f t="shared" si="86"/>
        <v>26.105580028105198</v>
      </c>
      <c r="L431" s="16">
        <f t="shared" si="87"/>
        <v>151.72872237407182</v>
      </c>
      <c r="M431" s="35">
        <f t="shared" si="78"/>
        <v>19.259453020854107</v>
      </c>
      <c r="N431" s="17"/>
      <c r="O431" s="18">
        <f t="shared" si="79"/>
        <v>23.019077336408859</v>
      </c>
      <c r="P431" s="18"/>
      <c r="Q431" s="37">
        <f t="shared" si="80"/>
        <v>4.3001783462784965E-2</v>
      </c>
      <c r="R431" s="15">
        <f t="shared" si="90"/>
        <v>1.0012171857262209</v>
      </c>
      <c r="S431" s="15">
        <f t="shared" si="91"/>
        <v>6.5574519087734</v>
      </c>
      <c r="T431" s="21">
        <f t="shared" si="81"/>
        <v>2.5402069708233777E-2</v>
      </c>
      <c r="U431" s="21">
        <f t="shared" si="82"/>
        <v>1.3350942575860891E-2</v>
      </c>
      <c r="V431" s="21">
        <f t="shared" si="83"/>
        <v>1.2051127132372885E-2</v>
      </c>
      <c r="Y431" s="36"/>
      <c r="Z431" s="36"/>
    </row>
    <row r="432" spans="1:26" x14ac:dyDescent="0.25">
      <c r="A432" s="12">
        <v>1906.04</v>
      </c>
      <c r="B432" s="13">
        <v>9.43</v>
      </c>
      <c r="C432" s="14">
        <v>0.3533</v>
      </c>
      <c r="D432" s="13">
        <v>0.7</v>
      </c>
      <c r="E432" s="13">
        <v>8.4679289260000008</v>
      </c>
      <c r="F432" s="14">
        <f t="shared" si="88"/>
        <v>1906.2916666666347</v>
      </c>
      <c r="G432" s="15">
        <f>G429*9/12+G441*3/12</f>
        <v>3.49</v>
      </c>
      <c r="H432" s="14">
        <f t="shared" si="84"/>
        <v>355.48825944408958</v>
      </c>
      <c r="I432" s="14">
        <f t="shared" si="85"/>
        <v>13.318558012894682</v>
      </c>
      <c r="J432" s="16">
        <f t="shared" si="89"/>
        <v>2072.5906114879335</v>
      </c>
      <c r="K432" s="14">
        <f t="shared" si="86"/>
        <v>26.388311941766986</v>
      </c>
      <c r="L432" s="16">
        <f t="shared" si="87"/>
        <v>153.85084072550939</v>
      </c>
      <c r="M432" s="35">
        <f t="shared" si="78"/>
        <v>18.876204996115877</v>
      </c>
      <c r="N432" s="17"/>
      <c r="O432" s="18">
        <f t="shared" si="79"/>
        <v>22.557115123058139</v>
      </c>
      <c r="P432" s="18"/>
      <c r="Q432" s="37">
        <f t="shared" si="80"/>
        <v>4.5354641484752115E-2</v>
      </c>
      <c r="R432" s="15">
        <f t="shared" si="90"/>
        <v>1.0012354258239826</v>
      </c>
      <c r="S432" s="15">
        <f t="shared" si="91"/>
        <v>6.5654335456371387</v>
      </c>
      <c r="T432" s="21">
        <f t="shared" si="81"/>
        <v>2.4835154259549741E-2</v>
      </c>
      <c r="U432" s="21">
        <f t="shared" si="82"/>
        <v>1.2488097936725229E-2</v>
      </c>
      <c r="V432" s="21">
        <f t="shared" si="83"/>
        <v>1.2347056322824512E-2</v>
      </c>
      <c r="Y432" s="36"/>
      <c r="Z432" s="36"/>
    </row>
    <row r="433" spans="1:26" x14ac:dyDescent="0.25">
      <c r="A433" s="12">
        <v>1906.05</v>
      </c>
      <c r="B433" s="13">
        <v>9.18</v>
      </c>
      <c r="C433" s="14">
        <v>0.35920000000000002</v>
      </c>
      <c r="D433" s="13">
        <v>0.70750000000000002</v>
      </c>
      <c r="E433" s="13">
        <v>8.5630942149999996</v>
      </c>
      <c r="F433" s="14">
        <f t="shared" si="88"/>
        <v>1906.3749999999679</v>
      </c>
      <c r="G433" s="15">
        <f>G429*8/12+G441*4/12</f>
        <v>3.51</v>
      </c>
      <c r="H433" s="14">
        <f t="shared" si="84"/>
        <v>342.21790820270672</v>
      </c>
      <c r="I433" s="14">
        <f t="shared" si="85"/>
        <v>13.39048721420613</v>
      </c>
      <c r="J433" s="16">
        <f t="shared" si="89"/>
        <v>2001.7267928258295</v>
      </c>
      <c r="K433" s="14">
        <f t="shared" si="86"/>
        <v>26.374637260720593</v>
      </c>
      <c r="L433" s="16">
        <f t="shared" si="87"/>
        <v>154.27251698521511</v>
      </c>
      <c r="M433" s="35">
        <f t="shared" si="78"/>
        <v>18.054044460926384</v>
      </c>
      <c r="N433" s="17"/>
      <c r="O433" s="18">
        <f t="shared" si="79"/>
        <v>21.573872118633187</v>
      </c>
      <c r="P433" s="18"/>
      <c r="Q433" s="37">
        <f t="shared" si="80"/>
        <v>5.0240640291034415E-2</v>
      </c>
      <c r="R433" s="15">
        <f t="shared" si="90"/>
        <v>1.0012536638757978</v>
      </c>
      <c r="S433" s="15">
        <f t="shared" si="91"/>
        <v>6.5004900688463723</v>
      </c>
      <c r="T433" s="21">
        <f t="shared" si="81"/>
        <v>3.013221172330649E-2</v>
      </c>
      <c r="U433" s="21">
        <f t="shared" si="82"/>
        <v>1.2765694718924969E-2</v>
      </c>
      <c r="V433" s="21">
        <f t="shared" si="83"/>
        <v>1.7366517004381521E-2</v>
      </c>
      <c r="Y433" s="36"/>
      <c r="Z433" s="36"/>
    </row>
    <row r="434" spans="1:26" x14ac:dyDescent="0.25">
      <c r="A434" s="12">
        <v>1906.06</v>
      </c>
      <c r="B434" s="13">
        <v>9.3000000000000007</v>
      </c>
      <c r="C434" s="14">
        <v>0.36499999999999999</v>
      </c>
      <c r="D434" s="13">
        <v>0.71499999999999997</v>
      </c>
      <c r="E434" s="13">
        <v>8.5630942149999996</v>
      </c>
      <c r="F434" s="14">
        <f t="shared" si="88"/>
        <v>1906.4583333333012</v>
      </c>
      <c r="G434" s="15">
        <f>G429*7/12+G441*5/12</f>
        <v>3.5300000000000002</v>
      </c>
      <c r="H434" s="14">
        <f t="shared" si="84"/>
        <v>346.6913449112389</v>
      </c>
      <c r="I434" s="14">
        <f t="shared" si="85"/>
        <v>13.606703321785181</v>
      </c>
      <c r="J434" s="16">
        <f t="shared" si="89"/>
        <v>2034.525602385113</v>
      </c>
      <c r="K434" s="14">
        <f t="shared" si="86"/>
        <v>26.654227055003847</v>
      </c>
      <c r="L434" s="16">
        <f t="shared" si="87"/>
        <v>156.41782857046834</v>
      </c>
      <c r="M434" s="35">
        <f t="shared" si="78"/>
        <v>18.172666376497499</v>
      </c>
      <c r="N434" s="17"/>
      <c r="O434" s="18">
        <f t="shared" si="79"/>
        <v>21.715576326751577</v>
      </c>
      <c r="P434" s="18"/>
      <c r="Q434" s="37">
        <f t="shared" si="80"/>
        <v>5.1229005412075111E-2</v>
      </c>
      <c r="R434" s="15">
        <f t="shared" si="90"/>
        <v>1.0012718998847194</v>
      </c>
      <c r="S434" s="15">
        <f t="shared" si="91"/>
        <v>6.5086394984206679</v>
      </c>
      <c r="T434" s="21">
        <f t="shared" si="81"/>
        <v>2.8948695273894431E-2</v>
      </c>
      <c r="U434" s="21">
        <f t="shared" si="82"/>
        <v>1.1920202925411294E-2</v>
      </c>
      <c r="V434" s="21">
        <f t="shared" si="83"/>
        <v>1.7028492348483137E-2</v>
      </c>
      <c r="Y434" s="36"/>
      <c r="Z434" s="36"/>
    </row>
    <row r="435" spans="1:26" x14ac:dyDescent="0.25">
      <c r="A435" s="12">
        <v>1906.07</v>
      </c>
      <c r="B435" s="13">
        <v>9.06</v>
      </c>
      <c r="C435" s="14">
        <v>0.37080000000000002</v>
      </c>
      <c r="D435" s="13">
        <v>0.72250000000000003</v>
      </c>
      <c r="E435" s="13">
        <v>8.2776793390000005</v>
      </c>
      <c r="F435" s="14">
        <f t="shared" si="88"/>
        <v>1906.5416666666345</v>
      </c>
      <c r="G435" s="15">
        <f>G429*6/12+G441*6/12</f>
        <v>3.55</v>
      </c>
      <c r="H435" s="14">
        <f t="shared" si="84"/>
        <v>349.38992096175946</v>
      </c>
      <c r="I435" s="14">
        <f t="shared" si="85"/>
        <v>14.29953451353426</v>
      </c>
      <c r="J435" s="16">
        <f t="shared" si="89"/>
        <v>2057.3548988282982</v>
      </c>
      <c r="K435" s="14">
        <f t="shared" si="86"/>
        <v>27.862496456387547</v>
      </c>
      <c r="L435" s="16">
        <f t="shared" si="87"/>
        <v>164.06610534254364</v>
      </c>
      <c r="M435" s="35">
        <f t="shared" si="78"/>
        <v>18.195200143513738</v>
      </c>
      <c r="N435" s="17"/>
      <c r="O435" s="18">
        <f t="shared" si="79"/>
        <v>21.745449504726242</v>
      </c>
      <c r="P435" s="18"/>
      <c r="Q435" s="37">
        <f t="shared" si="80"/>
        <v>4.7470096242974637E-2</v>
      </c>
      <c r="R435" s="15">
        <f t="shared" si="90"/>
        <v>1.0012901338537958</v>
      </c>
      <c r="S435" s="15">
        <f t="shared" si="91"/>
        <v>6.7416215508959922</v>
      </c>
      <c r="T435" s="21">
        <f t="shared" si="81"/>
        <v>2.683242740609626E-2</v>
      </c>
      <c r="U435" s="21">
        <f t="shared" si="82"/>
        <v>8.5910827324675587E-3</v>
      </c>
      <c r="V435" s="21">
        <f t="shared" si="83"/>
        <v>1.8241344673628701E-2</v>
      </c>
      <c r="Y435" s="36"/>
      <c r="Z435" s="36"/>
    </row>
    <row r="436" spans="1:26" x14ac:dyDescent="0.25">
      <c r="A436" s="12">
        <v>1906.08</v>
      </c>
      <c r="B436" s="13">
        <v>9.73</v>
      </c>
      <c r="C436" s="14">
        <v>0.37669999999999998</v>
      </c>
      <c r="D436" s="13">
        <v>0.73</v>
      </c>
      <c r="E436" s="13">
        <v>8.4679289260000008</v>
      </c>
      <c r="F436" s="14">
        <f t="shared" si="88"/>
        <v>1906.6249999999677</v>
      </c>
      <c r="G436" s="15">
        <f>G429*5/12+G441*7/12</f>
        <v>3.5700000000000003</v>
      </c>
      <c r="H436" s="14">
        <f t="shared" si="84"/>
        <v>366.79753599056113</v>
      </c>
      <c r="I436" s="14">
        <f t="shared" si="85"/>
        <v>14.200681583519463</v>
      </c>
      <c r="J436" s="16">
        <f t="shared" si="89"/>
        <v>2166.8265614233433</v>
      </c>
      <c r="K436" s="14">
        <f t="shared" si="86"/>
        <v>27.519239596414145</v>
      </c>
      <c r="L436" s="16">
        <f t="shared" si="87"/>
        <v>162.56766596495794</v>
      </c>
      <c r="M436" s="35">
        <f t="shared" si="78"/>
        <v>18.96725147754929</v>
      </c>
      <c r="N436" s="17"/>
      <c r="O436" s="18">
        <f t="shared" si="79"/>
        <v>22.66560945231646</v>
      </c>
      <c r="P436" s="18"/>
      <c r="Q436" s="37">
        <f t="shared" si="80"/>
        <v>4.737163429194409E-2</v>
      </c>
      <c r="R436" s="15">
        <f t="shared" si="90"/>
        <v>1.0013083657860706</v>
      </c>
      <c r="S436" s="15">
        <f t="shared" si="91"/>
        <v>6.5986592243810982</v>
      </c>
      <c r="T436" s="21">
        <f t="shared" si="81"/>
        <v>2.1825045749794381E-2</v>
      </c>
      <c r="U436" s="21">
        <f t="shared" si="82"/>
        <v>1.004929021590395E-2</v>
      </c>
      <c r="V436" s="21">
        <f t="shared" si="83"/>
        <v>1.1775755533890431E-2</v>
      </c>
      <c r="Y436" s="36"/>
      <c r="Z436" s="36"/>
    </row>
    <row r="437" spans="1:26" x14ac:dyDescent="0.25">
      <c r="A437" s="12">
        <v>1906.09</v>
      </c>
      <c r="B437" s="13">
        <v>10.029999999999999</v>
      </c>
      <c r="C437" s="14">
        <v>0.38250000000000001</v>
      </c>
      <c r="D437" s="13">
        <v>0.73750000000000004</v>
      </c>
      <c r="E437" s="13">
        <v>8.5630942149999996</v>
      </c>
      <c r="F437" s="14">
        <f t="shared" si="88"/>
        <v>1906.708333333301</v>
      </c>
      <c r="G437" s="15">
        <f>G429*4/12+G441*8/12</f>
        <v>3.59</v>
      </c>
      <c r="H437" s="14">
        <f t="shared" si="84"/>
        <v>373.90475155480925</v>
      </c>
      <c r="I437" s="14">
        <f t="shared" si="85"/>
        <v>14.259079508446115</v>
      </c>
      <c r="J437" s="16">
        <f t="shared" si="89"/>
        <v>2215.8313875659028</v>
      </c>
      <c r="K437" s="14">
        <f t="shared" si="86"/>
        <v>27.49299643785362</v>
      </c>
      <c r="L437" s="16">
        <f t="shared" si="87"/>
        <v>162.92877849749286</v>
      </c>
      <c r="M437" s="35">
        <f t="shared" si="78"/>
        <v>19.200993682001354</v>
      </c>
      <c r="N437" s="17"/>
      <c r="O437" s="18">
        <f t="shared" si="79"/>
        <v>22.942876422324748</v>
      </c>
      <c r="P437" s="18"/>
      <c r="Q437" s="37">
        <f t="shared" si="80"/>
        <v>4.7681945197023012E-2</v>
      </c>
      <c r="R437" s="15">
        <f t="shared" si="90"/>
        <v>1.0013265956845823</v>
      </c>
      <c r="S437" s="15">
        <f t="shared" si="91"/>
        <v>6.5338630452411293</v>
      </c>
      <c r="T437" s="21">
        <f t="shared" si="81"/>
        <v>2.2237134609137899E-2</v>
      </c>
      <c r="U437" s="21">
        <f t="shared" si="82"/>
        <v>9.4362960896721138E-3</v>
      </c>
      <c r="V437" s="21">
        <f t="shared" si="83"/>
        <v>1.2800838519465785E-2</v>
      </c>
      <c r="Y437" s="36"/>
      <c r="Z437" s="36"/>
    </row>
    <row r="438" spans="1:26" x14ac:dyDescent="0.25">
      <c r="A438" s="12">
        <v>1906.1</v>
      </c>
      <c r="B438" s="13">
        <v>9.73</v>
      </c>
      <c r="C438" s="14">
        <v>0.38829999999999998</v>
      </c>
      <c r="D438" s="13">
        <v>0.745</v>
      </c>
      <c r="E438" s="13">
        <v>8.7534247930000006</v>
      </c>
      <c r="F438" s="14">
        <f t="shared" si="88"/>
        <v>1906.7916666666342</v>
      </c>
      <c r="G438" s="15">
        <f>G429*3/12+G441*9/12</f>
        <v>3.61</v>
      </c>
      <c r="H438" s="14">
        <f t="shared" si="84"/>
        <v>354.83431210648422</v>
      </c>
      <c r="I438" s="14">
        <f t="shared" si="85"/>
        <v>14.160551222091245</v>
      </c>
      <c r="J438" s="16">
        <f t="shared" si="89"/>
        <v>2109.8094787308291</v>
      </c>
      <c r="K438" s="14">
        <f t="shared" si="86"/>
        <v>27.168711461390618</v>
      </c>
      <c r="L438" s="16">
        <f t="shared" si="87"/>
        <v>161.5424523796986</v>
      </c>
      <c r="M438" s="35">
        <f t="shared" si="78"/>
        <v>18.0953809088691</v>
      </c>
      <c r="N438" s="17"/>
      <c r="O438" s="18">
        <f t="shared" si="79"/>
        <v>21.623963085973962</v>
      </c>
      <c r="P438" s="18"/>
      <c r="Q438" s="37">
        <f t="shared" si="80"/>
        <v>4.9852624506333078E-2</v>
      </c>
      <c r="R438" s="15">
        <f t="shared" si="90"/>
        <v>1.0013448235523643</v>
      </c>
      <c r="S438" s="15">
        <f t="shared" si="91"/>
        <v>6.4002729571875658</v>
      </c>
      <c r="T438" s="21">
        <f t="shared" si="81"/>
        <v>2.9024565722618911E-2</v>
      </c>
      <c r="U438" s="21">
        <f t="shared" si="82"/>
        <v>9.9468778719973283E-3</v>
      </c>
      <c r="V438" s="21">
        <f t="shared" si="83"/>
        <v>1.9077687850621583E-2</v>
      </c>
      <c r="Y438" s="36"/>
      <c r="Z438" s="36"/>
    </row>
    <row r="439" spans="1:26" x14ac:dyDescent="0.25">
      <c r="A439" s="12">
        <v>1906.11</v>
      </c>
      <c r="B439" s="13">
        <v>9.93</v>
      </c>
      <c r="C439" s="14">
        <v>0.39419999999999999</v>
      </c>
      <c r="D439" s="13">
        <v>0.75249999999999995</v>
      </c>
      <c r="E439" s="13">
        <v>8.8485090910000004</v>
      </c>
      <c r="F439" s="14">
        <f t="shared" si="88"/>
        <v>1906.8749999999675</v>
      </c>
      <c r="G439" s="15">
        <f>G429*2/12+G441*10/12</f>
        <v>3.6300000000000003</v>
      </c>
      <c r="H439" s="14">
        <f t="shared" si="84"/>
        <v>358.23657210502591</v>
      </c>
      <c r="I439" s="14">
        <f t="shared" si="85"/>
        <v>14.221234312568098</v>
      </c>
      <c r="J439" s="16">
        <f t="shared" si="89"/>
        <v>2137.0854813884239</v>
      </c>
      <c r="K439" s="14">
        <f t="shared" si="86"/>
        <v>27.147333384595367</v>
      </c>
      <c r="L439" s="16">
        <f t="shared" si="87"/>
        <v>161.94932776886091</v>
      </c>
      <c r="M439" s="35">
        <f t="shared" si="78"/>
        <v>18.141851654007962</v>
      </c>
      <c r="N439" s="17"/>
      <c r="O439" s="18">
        <f t="shared" si="79"/>
        <v>21.683247782770643</v>
      </c>
      <c r="P439" s="18"/>
      <c r="Q439" s="37">
        <f t="shared" si="80"/>
        <v>4.7638625427103364E-2</v>
      </c>
      <c r="R439" s="15">
        <f t="shared" si="90"/>
        <v>1.0013630493924461</v>
      </c>
      <c r="S439" s="15">
        <f t="shared" si="91"/>
        <v>6.3400116581624895</v>
      </c>
      <c r="T439" s="21">
        <f t="shared" si="81"/>
        <v>2.8702266216475758E-2</v>
      </c>
      <c r="U439" s="21">
        <f t="shared" si="82"/>
        <v>9.3598403168082545E-3</v>
      </c>
      <c r="V439" s="21">
        <f t="shared" si="83"/>
        <v>1.9342425899667504E-2</v>
      </c>
      <c r="Y439" s="36"/>
      <c r="Z439" s="36"/>
    </row>
    <row r="440" spans="1:26" x14ac:dyDescent="0.25">
      <c r="A440" s="12">
        <v>1906.12</v>
      </c>
      <c r="B440" s="13">
        <v>9.84</v>
      </c>
      <c r="C440" s="14">
        <v>0.4</v>
      </c>
      <c r="D440" s="13">
        <v>0.76</v>
      </c>
      <c r="E440" s="13">
        <v>8.9436743799999991</v>
      </c>
      <c r="F440" s="14">
        <f t="shared" si="88"/>
        <v>1906.9583333333007</v>
      </c>
      <c r="G440" s="15">
        <f>G429*1/12+G441*11/12</f>
        <v>3.6499999999999995</v>
      </c>
      <c r="H440" s="14">
        <f t="shared" si="84"/>
        <v>351.21244206120116</v>
      </c>
      <c r="I440" s="14">
        <f t="shared" si="85"/>
        <v>14.27692853907322</v>
      </c>
      <c r="J440" s="16">
        <f t="shared" si="89"/>
        <v>2102.2800411236208</v>
      </c>
      <c r="K440" s="14">
        <f t="shared" si="86"/>
        <v>27.126164224239115</v>
      </c>
      <c r="L440" s="16">
        <f t="shared" si="87"/>
        <v>162.37122268840974</v>
      </c>
      <c r="M440" s="35">
        <f t="shared" si="78"/>
        <v>17.660003667768667</v>
      </c>
      <c r="N440" s="17"/>
      <c r="O440" s="18">
        <f t="shared" si="79"/>
        <v>21.113963621900112</v>
      </c>
      <c r="P440" s="18"/>
      <c r="Q440" s="37">
        <f t="shared" si="80"/>
        <v>5.0043759456829935E-2</v>
      </c>
      <c r="R440" s="15">
        <f t="shared" si="90"/>
        <v>1.0013812732078506</v>
      </c>
      <c r="S440" s="15">
        <f t="shared" si="91"/>
        <v>6.2811004741910548</v>
      </c>
      <c r="T440" s="21">
        <f t="shared" si="81"/>
        <v>2.5777488223577949E-2</v>
      </c>
      <c r="U440" s="21">
        <f t="shared" si="82"/>
        <v>9.6587246075026112E-3</v>
      </c>
      <c r="V440" s="21">
        <f t="shared" si="83"/>
        <v>1.6118763616075338E-2</v>
      </c>
      <c r="Y440" s="36"/>
      <c r="Z440" s="36"/>
    </row>
    <row r="441" spans="1:26" x14ac:dyDescent="0.25">
      <c r="A441" s="12">
        <v>1907.01</v>
      </c>
      <c r="B441" s="13">
        <v>9.56</v>
      </c>
      <c r="C441" s="14">
        <v>0.40329999999999999</v>
      </c>
      <c r="D441" s="13">
        <v>0.75170000000000003</v>
      </c>
      <c r="E441" s="13">
        <v>8.8485090910000004</v>
      </c>
      <c r="F441" s="14">
        <f t="shared" si="88"/>
        <v>1907.041666666634</v>
      </c>
      <c r="G441" s="15">
        <v>3.67</v>
      </c>
      <c r="H441" s="14">
        <f t="shared" si="84"/>
        <v>344.88838160363019</v>
      </c>
      <c r="I441" s="14">
        <f t="shared" si="85"/>
        <v>14.549527646521346</v>
      </c>
      <c r="J441" s="16">
        <f t="shared" si="89"/>
        <v>2071.6831345405585</v>
      </c>
      <c r="K441" s="14">
        <f t="shared" si="86"/>
        <v>27.118472432159919</v>
      </c>
      <c r="L441" s="16">
        <f t="shared" si="87"/>
        <v>162.89583809980522</v>
      </c>
      <c r="M441" s="35">
        <f t="shared" si="78"/>
        <v>17.218913853705985</v>
      </c>
      <c r="N441" s="17"/>
      <c r="O441" s="18">
        <f t="shared" si="79"/>
        <v>20.596389814753085</v>
      </c>
      <c r="P441" s="18"/>
      <c r="Q441" s="37">
        <f t="shared" si="80"/>
        <v>5.3179729321433264E-2</v>
      </c>
      <c r="R441" s="15">
        <f t="shared" si="90"/>
        <v>1.0016757521839021</v>
      </c>
      <c r="S441" s="15">
        <f t="shared" si="91"/>
        <v>6.3574226320585465</v>
      </c>
      <c r="T441" s="21">
        <f t="shared" si="81"/>
        <v>2.4474170310737176E-2</v>
      </c>
      <c r="U441" s="21">
        <f t="shared" si="82"/>
        <v>7.8061945999430282E-3</v>
      </c>
      <c r="V441" s="21">
        <f t="shared" si="83"/>
        <v>1.6667975710794147E-2</v>
      </c>
      <c r="Y441" s="36"/>
      <c r="Z441" s="36"/>
    </row>
    <row r="442" spans="1:26" x14ac:dyDescent="0.25">
      <c r="A442" s="12">
        <v>1907.02</v>
      </c>
      <c r="B442" s="13">
        <v>9.26</v>
      </c>
      <c r="C442" s="14">
        <v>0.40670000000000001</v>
      </c>
      <c r="D442" s="13">
        <v>0.74329999999999996</v>
      </c>
      <c r="E442" s="13">
        <v>9.0388396689999997</v>
      </c>
      <c r="F442" s="14">
        <f t="shared" si="88"/>
        <v>1907.1249999999673</v>
      </c>
      <c r="G442" s="15">
        <f>G441*11/12+G453*1/12</f>
        <v>3.6866666666666665</v>
      </c>
      <c r="H442" s="14">
        <f t="shared" si="84"/>
        <v>327.03111663081751</v>
      </c>
      <c r="I442" s="14">
        <f t="shared" si="85"/>
        <v>14.363234895653726</v>
      </c>
      <c r="J442" s="16">
        <f t="shared" si="89"/>
        <v>1971.6075045976686</v>
      </c>
      <c r="K442" s="14">
        <f t="shared" si="86"/>
        <v>26.25078066864867</v>
      </c>
      <c r="L442" s="16">
        <f t="shared" si="87"/>
        <v>158.26089181073942</v>
      </c>
      <c r="M442" s="35">
        <f t="shared" si="78"/>
        <v>16.21707128876616</v>
      </c>
      <c r="N442" s="17"/>
      <c r="O442" s="18">
        <f t="shared" si="79"/>
        <v>19.409252150981246</v>
      </c>
      <c r="P442" s="18"/>
      <c r="Q442" s="37">
        <f t="shared" si="80"/>
        <v>5.8799011605750982E-2</v>
      </c>
      <c r="R442" s="15">
        <f t="shared" si="90"/>
        <v>1.0016907199705527</v>
      </c>
      <c r="S442" s="15">
        <f t="shared" si="91"/>
        <v>6.2339837079989433</v>
      </c>
      <c r="T442" s="21">
        <f t="shared" si="81"/>
        <v>2.155524500692918E-2</v>
      </c>
      <c r="U442" s="21">
        <f t="shared" si="82"/>
        <v>7.3553338125846857E-3</v>
      </c>
      <c r="V442" s="21">
        <f t="shared" si="83"/>
        <v>1.4199911194344494E-2</v>
      </c>
      <c r="Y442" s="36"/>
      <c r="Z442" s="36"/>
    </row>
    <row r="443" spans="1:26" x14ac:dyDescent="0.25">
      <c r="A443" s="12">
        <v>1907.03</v>
      </c>
      <c r="B443" s="13">
        <v>8.35</v>
      </c>
      <c r="C443" s="14">
        <v>0.41</v>
      </c>
      <c r="D443" s="13">
        <v>0.73499999999999999</v>
      </c>
      <c r="E443" s="13">
        <v>8.9436743799999991</v>
      </c>
      <c r="F443" s="14">
        <f t="shared" si="88"/>
        <v>1907.2083333333005</v>
      </c>
      <c r="G443" s="15">
        <f>G441*10/12+G453*2/12</f>
        <v>3.7033333333333336</v>
      </c>
      <c r="H443" s="14">
        <f t="shared" si="84"/>
        <v>298.03088325315343</v>
      </c>
      <c r="I443" s="14">
        <f t="shared" si="85"/>
        <v>14.633851752550047</v>
      </c>
      <c r="J443" s="16">
        <f t="shared" si="89"/>
        <v>1804.1227486146145</v>
      </c>
      <c r="K443" s="14">
        <f t="shared" si="86"/>
        <v>26.233856190547037</v>
      </c>
      <c r="L443" s="16">
        <f t="shared" si="87"/>
        <v>158.80601439901096</v>
      </c>
      <c r="M443" s="35">
        <f t="shared" si="78"/>
        <v>14.687545255978655</v>
      </c>
      <c r="N443" s="17"/>
      <c r="O443" s="18">
        <f t="shared" si="79"/>
        <v>17.597254765750474</v>
      </c>
      <c r="P443" s="18"/>
      <c r="Q443" s="37">
        <f t="shared" si="80"/>
        <v>6.3959986130681684E-2</v>
      </c>
      <c r="R443" s="15">
        <f t="shared" si="90"/>
        <v>1.0017056865901681</v>
      </c>
      <c r="S443" s="15">
        <f t="shared" si="91"/>
        <v>6.3109685674351166</v>
      </c>
      <c r="T443" s="21">
        <f t="shared" si="81"/>
        <v>3.4363544609519403E-2</v>
      </c>
      <c r="U443" s="21">
        <f t="shared" si="82"/>
        <v>6.2467078890704464E-3</v>
      </c>
      <c r="V443" s="21">
        <f t="shared" si="83"/>
        <v>2.8116836720448957E-2</v>
      </c>
      <c r="Y443" s="36"/>
      <c r="Z443" s="36"/>
    </row>
    <row r="444" spans="1:26" x14ac:dyDescent="0.25">
      <c r="A444" s="12">
        <v>1907.04</v>
      </c>
      <c r="B444" s="13">
        <v>8.39</v>
      </c>
      <c r="C444" s="14">
        <v>0.4133</v>
      </c>
      <c r="D444" s="13">
        <v>0.72670000000000001</v>
      </c>
      <c r="E444" s="13">
        <v>8.9436743799999991</v>
      </c>
      <c r="F444" s="14">
        <f t="shared" si="88"/>
        <v>1907.2916666666338</v>
      </c>
      <c r="G444" s="15">
        <f>G441*9/12+G453*3/12</f>
        <v>3.7199999999999998</v>
      </c>
      <c r="H444" s="14">
        <f t="shared" si="84"/>
        <v>299.45857610706076</v>
      </c>
      <c r="I444" s="14">
        <f t="shared" si="85"/>
        <v>14.751636412997405</v>
      </c>
      <c r="J444" s="16">
        <f t="shared" si="89"/>
        <v>1820.2068090072037</v>
      </c>
      <c r="K444" s="14">
        <f t="shared" si="86"/>
        <v>25.937609923361268</v>
      </c>
      <c r="L444" s="16">
        <f t="shared" si="87"/>
        <v>157.65724530459295</v>
      </c>
      <c r="M444" s="35">
        <f t="shared" si="78"/>
        <v>14.669709905602742</v>
      </c>
      <c r="N444" s="17"/>
      <c r="O444" s="18">
        <f t="shared" si="79"/>
        <v>17.594277669579984</v>
      </c>
      <c r="P444" s="18"/>
      <c r="Q444" s="37">
        <f t="shared" si="80"/>
        <v>6.5407549545247703E-2</v>
      </c>
      <c r="R444" s="15">
        <f t="shared" si="90"/>
        <v>1.0017206520441981</v>
      </c>
      <c r="S444" s="15">
        <f t="shared" si="91"/>
        <v>6.3217331018915628</v>
      </c>
      <c r="T444" s="21">
        <f t="shared" si="81"/>
        <v>2.7420507283378415E-2</v>
      </c>
      <c r="U444" s="21">
        <f t="shared" si="82"/>
        <v>1.3075721906814497E-3</v>
      </c>
      <c r="V444" s="21">
        <f t="shared" si="83"/>
        <v>2.6112935092696965E-2</v>
      </c>
      <c r="Y444" s="36"/>
      <c r="Z444" s="36"/>
    </row>
    <row r="445" spans="1:26" x14ac:dyDescent="0.25">
      <c r="A445" s="12">
        <v>1907.05</v>
      </c>
      <c r="B445" s="13">
        <v>8.1</v>
      </c>
      <c r="C445" s="14">
        <v>0.41670000000000001</v>
      </c>
      <c r="D445" s="13">
        <v>0.71830000000000005</v>
      </c>
      <c r="E445" s="13">
        <v>9.1340049590000003</v>
      </c>
      <c r="F445" s="14">
        <f t="shared" si="88"/>
        <v>1907.374999999967</v>
      </c>
      <c r="G445" s="15">
        <f>G441*8/12+G453*4/12</f>
        <v>3.7366666666666668</v>
      </c>
      <c r="H445" s="14">
        <f t="shared" si="84"/>
        <v>283.08349531300041</v>
      </c>
      <c r="I445" s="14">
        <f t="shared" si="85"/>
        <v>14.563073147768801</v>
      </c>
      <c r="J445" s="16">
        <f t="shared" si="89"/>
        <v>1728.0503238726606</v>
      </c>
      <c r="K445" s="14">
        <f t="shared" si="86"/>
        <v>25.103564775719533</v>
      </c>
      <c r="L445" s="16">
        <f t="shared" si="87"/>
        <v>153.24179600465828</v>
      </c>
      <c r="M445" s="35">
        <f t="shared" si="78"/>
        <v>13.79010715342425</v>
      </c>
      <c r="N445" s="17"/>
      <c r="O445" s="18">
        <f t="shared" si="79"/>
        <v>16.559343931780731</v>
      </c>
      <c r="P445" s="18"/>
      <c r="Q445" s="37">
        <f t="shared" si="80"/>
        <v>7.332950822119555E-2</v>
      </c>
      <c r="R445" s="15">
        <f t="shared" si="90"/>
        <v>1.0017356163340905</v>
      </c>
      <c r="S445" s="15">
        <f t="shared" si="91"/>
        <v>6.2006543109593721</v>
      </c>
      <c r="T445" s="21">
        <f t="shared" si="81"/>
        <v>2.8199354106526631E-2</v>
      </c>
      <c r="U445" s="21">
        <f t="shared" si="82"/>
        <v>1.7988926007985739E-3</v>
      </c>
      <c r="V445" s="21">
        <f t="shared" si="83"/>
        <v>2.6400461505728057E-2</v>
      </c>
      <c r="Y445" s="36"/>
      <c r="Z445" s="36"/>
    </row>
    <row r="446" spans="1:26" x14ac:dyDescent="0.25">
      <c r="A446" s="12">
        <v>1907.06</v>
      </c>
      <c r="B446" s="13">
        <v>7.84</v>
      </c>
      <c r="C446" s="14">
        <v>0.42</v>
      </c>
      <c r="D446" s="13">
        <v>0.71</v>
      </c>
      <c r="E446" s="13">
        <v>9.229089256</v>
      </c>
      <c r="F446" s="14">
        <f t="shared" si="88"/>
        <v>1907.4583333333003</v>
      </c>
      <c r="G446" s="15">
        <f>G441*7/12+G453*5/12</f>
        <v>3.753333333333333</v>
      </c>
      <c r="H446" s="14">
        <f t="shared" si="84"/>
        <v>271.17396425361858</v>
      </c>
      <c r="I446" s="14">
        <f t="shared" si="85"/>
        <v>14.527176656443849</v>
      </c>
      <c r="J446" s="16">
        <f t="shared" si="89"/>
        <v>1662.7399297665547</v>
      </c>
      <c r="K446" s="14">
        <f t="shared" si="86"/>
        <v>24.557846252559845</v>
      </c>
      <c r="L446" s="16">
        <f t="shared" si="87"/>
        <v>150.57976404773643</v>
      </c>
      <c r="M446" s="35">
        <f t="shared" si="78"/>
        <v>13.144269952673209</v>
      </c>
      <c r="N446" s="17"/>
      <c r="O446" s="18">
        <f t="shared" si="79"/>
        <v>15.80605611125495</v>
      </c>
      <c r="P446" s="18"/>
      <c r="Q446" s="37">
        <f t="shared" si="80"/>
        <v>7.780157555740233E-2</v>
      </c>
      <c r="R446" s="15">
        <f t="shared" si="90"/>
        <v>1.0017505794612918</v>
      </c>
      <c r="S446" s="15">
        <f t="shared" si="91"/>
        <v>6.1474220715976005</v>
      </c>
      <c r="T446" s="21">
        <f t="shared" si="81"/>
        <v>3.3237507219772588E-2</v>
      </c>
      <c r="U446" s="21">
        <f t="shared" si="82"/>
        <v>1.2440241796076723E-3</v>
      </c>
      <c r="V446" s="21">
        <f t="shared" si="83"/>
        <v>3.1993483040164916E-2</v>
      </c>
      <c r="Y446" s="36"/>
      <c r="Z446" s="36"/>
    </row>
    <row r="447" spans="1:26" x14ac:dyDescent="0.25">
      <c r="A447" s="12">
        <v>1907.07</v>
      </c>
      <c r="B447" s="13">
        <v>8.14</v>
      </c>
      <c r="C447" s="14">
        <v>0.42330000000000001</v>
      </c>
      <c r="D447" s="13">
        <v>0.70169999999999999</v>
      </c>
      <c r="E447" s="13">
        <v>9.229089256</v>
      </c>
      <c r="F447" s="14">
        <f t="shared" si="88"/>
        <v>1907.5416666666335</v>
      </c>
      <c r="G447" s="15">
        <f>G441*6/12+G453*6/12</f>
        <v>3.7699999999999996</v>
      </c>
      <c r="H447" s="14">
        <f t="shared" si="84"/>
        <v>281.55051900822139</v>
      </c>
      <c r="I447" s="14">
        <f t="shared" si="85"/>
        <v>14.641318758744484</v>
      </c>
      <c r="J447" s="16">
        <f t="shared" si="89"/>
        <v>1733.8464514441678</v>
      </c>
      <c r="K447" s="14">
        <f t="shared" si="86"/>
        <v>24.270761571015836</v>
      </c>
      <c r="L447" s="16">
        <f t="shared" si="87"/>
        <v>149.46438021847325</v>
      </c>
      <c r="M447" s="35">
        <f t="shared" si="78"/>
        <v>13.58500735796185</v>
      </c>
      <c r="N447" s="17"/>
      <c r="O447" s="18">
        <f t="shared" si="79"/>
        <v>16.357098050767249</v>
      </c>
      <c r="P447" s="18"/>
      <c r="Q447" s="37">
        <f t="shared" si="80"/>
        <v>7.5166690620855139E-2</v>
      </c>
      <c r="R447" s="15">
        <f t="shared" si="90"/>
        <v>1.0017655414272453</v>
      </c>
      <c r="S447" s="15">
        <f t="shared" si="91"/>
        <v>6.1581836224160309</v>
      </c>
      <c r="T447" s="21">
        <f t="shared" si="81"/>
        <v>2.8248081950838833E-2</v>
      </c>
      <c r="U447" s="21">
        <f t="shared" si="82"/>
        <v>2.7594135998711966E-3</v>
      </c>
      <c r="V447" s="21">
        <f t="shared" si="83"/>
        <v>2.5488668350967636E-2</v>
      </c>
      <c r="Y447" s="36"/>
      <c r="Z447" s="36"/>
    </row>
    <row r="448" spans="1:26" x14ac:dyDescent="0.25">
      <c r="A448" s="12">
        <v>1907.08</v>
      </c>
      <c r="B448" s="13">
        <v>7.53</v>
      </c>
      <c r="C448" s="14">
        <v>0.42670000000000002</v>
      </c>
      <c r="D448" s="13">
        <v>0.69330000000000003</v>
      </c>
      <c r="E448" s="13">
        <v>9.229089256</v>
      </c>
      <c r="F448" s="14">
        <f t="shared" si="88"/>
        <v>1907.6249999999668</v>
      </c>
      <c r="G448" s="15">
        <f>G441*5/12+G453*7/12</f>
        <v>3.7866666666666666</v>
      </c>
      <c r="H448" s="14">
        <f t="shared" si="84"/>
        <v>260.45152434052909</v>
      </c>
      <c r="I448" s="14">
        <f t="shared" si="85"/>
        <v>14.75891971262998</v>
      </c>
      <c r="J448" s="16">
        <f t="shared" si="89"/>
        <v>1611.4885097596868</v>
      </c>
      <c r="K448" s="14">
        <f t="shared" si="86"/>
        <v>23.98021803788696</v>
      </c>
      <c r="L448" s="16">
        <f t="shared" si="87"/>
        <v>148.3725078109417</v>
      </c>
      <c r="M448" s="35">
        <f t="shared" si="78"/>
        <v>12.513471604446613</v>
      </c>
      <c r="N448" s="17"/>
      <c r="O448" s="18">
        <f t="shared" si="79"/>
        <v>15.092007281741035</v>
      </c>
      <c r="P448" s="18"/>
      <c r="Q448" s="37">
        <f t="shared" si="80"/>
        <v>7.6693879394750669E-2</v>
      </c>
      <c r="R448" s="15">
        <f t="shared" si="90"/>
        <v>1.0017805022333937</v>
      </c>
      <c r="S448" s="15">
        <f t="shared" si="91"/>
        <v>6.1690561507179895</v>
      </c>
      <c r="T448" s="21">
        <f t="shared" si="81"/>
        <v>3.1745176431770883E-2</v>
      </c>
      <c r="U448" s="21">
        <f t="shared" si="82"/>
        <v>1.1689827046155177E-3</v>
      </c>
      <c r="V448" s="21">
        <f t="shared" si="83"/>
        <v>3.0576193727155365E-2</v>
      </c>
      <c r="Y448" s="36"/>
      <c r="Z448" s="36"/>
    </row>
    <row r="449" spans="1:26" x14ac:dyDescent="0.25">
      <c r="A449" s="12">
        <v>1907.09</v>
      </c>
      <c r="B449" s="13">
        <v>7.45</v>
      </c>
      <c r="C449" s="14">
        <v>0.43</v>
      </c>
      <c r="D449" s="13">
        <v>0.68500000000000005</v>
      </c>
      <c r="E449" s="13">
        <v>9.229089256</v>
      </c>
      <c r="F449" s="14">
        <f t="shared" si="88"/>
        <v>1907.7083333333001</v>
      </c>
      <c r="G449" s="15">
        <f>G441*4/12+G453*8/12</f>
        <v>3.8033333333333337</v>
      </c>
      <c r="H449" s="14">
        <f t="shared" si="84"/>
        <v>257.68444307263502</v>
      </c>
      <c r="I449" s="14">
        <f t="shared" si="85"/>
        <v>14.873061814930608</v>
      </c>
      <c r="J449" s="16">
        <f t="shared" si="89"/>
        <v>1602.0364412540137</v>
      </c>
      <c r="K449" s="14">
        <f t="shared" si="86"/>
        <v>23.693133356342951</v>
      </c>
      <c r="L449" s="16">
        <f t="shared" si="87"/>
        <v>147.30133721597306</v>
      </c>
      <c r="M449" s="35">
        <f t="shared" ref="M449:M512" si="92">H449/AVERAGE(K329:K448)</f>
        <v>12.328569657736631</v>
      </c>
      <c r="N449" s="17"/>
      <c r="O449" s="18">
        <f t="shared" ref="O449:O512" si="93">J449/AVERAGE(L329:L448)</f>
        <v>14.895547932371393</v>
      </c>
      <c r="P449" s="18"/>
      <c r="Q449" s="37">
        <f t="shared" ref="Q449:Q512" si="94">1/M449-(G449/100-(((E449/E329)^(1/10))-1))</f>
        <v>7.4773653299132409E-2</v>
      </c>
      <c r="R449" s="15">
        <f t="shared" si="90"/>
        <v>1.0017954618811766</v>
      </c>
      <c r="S449" s="15">
        <f t="shared" si="91"/>
        <v>6.1800401689722735</v>
      </c>
      <c r="T449" s="21">
        <f t="shared" si="81"/>
        <v>2.5627995423637362E-2</v>
      </c>
      <c r="U449" s="21">
        <f t="shared" si="82"/>
        <v>-1.1482418265564842E-3</v>
      </c>
      <c r="V449" s="21">
        <f t="shared" si="83"/>
        <v>2.6776237250193846E-2</v>
      </c>
      <c r="Y449" s="36"/>
      <c r="Z449" s="36"/>
    </row>
    <row r="450" spans="1:26" x14ac:dyDescent="0.25">
      <c r="A450" s="12">
        <v>1907.1</v>
      </c>
      <c r="B450" s="13">
        <v>6.64</v>
      </c>
      <c r="C450" s="14">
        <v>0.43330000000000002</v>
      </c>
      <c r="D450" s="13">
        <v>0.67669999999999997</v>
      </c>
      <c r="E450" s="13">
        <v>9.3242545450000005</v>
      </c>
      <c r="F450" s="14">
        <f t="shared" si="88"/>
        <v>1907.7916666666333</v>
      </c>
      <c r="G450" s="15">
        <f>G441*3/12+G453*9/12</f>
        <v>3.82</v>
      </c>
      <c r="H450" s="14">
        <f t="shared" si="84"/>
        <v>227.32370826755448</v>
      </c>
      <c r="I450" s="14">
        <f t="shared" si="85"/>
        <v>14.834241384387257</v>
      </c>
      <c r="J450" s="16">
        <f t="shared" si="89"/>
        <v>1420.9677406696173</v>
      </c>
      <c r="K450" s="14">
        <f t="shared" si="86"/>
        <v>23.167161654315379</v>
      </c>
      <c r="L450" s="16">
        <f t="shared" si="87"/>
        <v>144.81458887215814</v>
      </c>
      <c r="M450" s="35">
        <f t="shared" si="92"/>
        <v>10.831840153050607</v>
      </c>
      <c r="N450" s="17"/>
      <c r="O450" s="18">
        <f t="shared" si="93"/>
        <v>13.118926370609231</v>
      </c>
      <c r="P450" s="18"/>
      <c r="Q450" s="37">
        <f t="shared" si="94"/>
        <v>8.833993148156212E-2</v>
      </c>
      <c r="R450" s="15">
        <f t="shared" si="90"/>
        <v>1.0018104203720324</v>
      </c>
      <c r="S450" s="15">
        <f t="shared" si="91"/>
        <v>6.1279481666600653</v>
      </c>
      <c r="T450" s="21">
        <f t="shared" ref="T450:T513" si="95">(($J570/$J450)^(1/10)-1)</f>
        <v>3.1441932710293052E-2</v>
      </c>
      <c r="U450" s="21">
        <f t="shared" ref="U450:U513" si="96">(($S570/$S450)^(1/10)-1)</f>
        <v>-1.6488140824669761E-3</v>
      </c>
      <c r="V450" s="21">
        <f t="shared" ref="V450:V513" si="97">T450-U450</f>
        <v>3.3090746792760029E-2</v>
      </c>
      <c r="Y450" s="36"/>
      <c r="Z450" s="36"/>
    </row>
    <row r="451" spans="1:26" x14ac:dyDescent="0.25">
      <c r="A451" s="12">
        <v>1907.11</v>
      </c>
      <c r="B451" s="13">
        <v>6.25</v>
      </c>
      <c r="C451" s="14">
        <v>0.43669999999999998</v>
      </c>
      <c r="D451" s="13">
        <v>0.66830000000000001</v>
      </c>
      <c r="E451" s="13">
        <v>8.9436743799999991</v>
      </c>
      <c r="F451" s="14">
        <f t="shared" si="88"/>
        <v>1907.8749999999666</v>
      </c>
      <c r="G451" s="15">
        <f>G441*2/12+G453*10/12</f>
        <v>3.8366666666666669</v>
      </c>
      <c r="H451" s="14">
        <f t="shared" si="84"/>
        <v>223.07700842301904</v>
      </c>
      <c r="I451" s="14">
        <f t="shared" si="85"/>
        <v>15.586836732533184</v>
      </c>
      <c r="J451" s="16">
        <f t="shared" si="89"/>
        <v>1402.5414877841929</v>
      </c>
      <c r="K451" s="14">
        <f t="shared" si="86"/>
        <v>23.853178356656581</v>
      </c>
      <c r="L451" s="16">
        <f t="shared" si="87"/>
        <v>149.97095620578818</v>
      </c>
      <c r="M451" s="35">
        <f t="shared" si="92"/>
        <v>10.591177559189786</v>
      </c>
      <c r="N451" s="17"/>
      <c r="O451" s="18">
        <f t="shared" si="93"/>
        <v>12.863256624926688</v>
      </c>
      <c r="P451" s="18"/>
      <c r="Q451" s="37">
        <f t="shared" si="94"/>
        <v>8.5970170444900434E-2</v>
      </c>
      <c r="R451" s="15">
        <f t="shared" si="90"/>
        <v>1.0018253777073978</v>
      </c>
      <c r="S451" s="15">
        <f t="shared" si="91"/>
        <v>6.4002769896032232</v>
      </c>
      <c r="T451" s="21">
        <f t="shared" si="95"/>
        <v>2.466179657670331E-2</v>
      </c>
      <c r="U451" s="21">
        <f t="shared" si="96"/>
        <v>-5.8337563498442879E-3</v>
      </c>
      <c r="V451" s="21">
        <f t="shared" si="97"/>
        <v>3.0495552926547598E-2</v>
      </c>
      <c r="Y451" s="36"/>
      <c r="Z451" s="36"/>
    </row>
    <row r="452" spans="1:26" x14ac:dyDescent="0.25">
      <c r="A452" s="12">
        <v>1907.12</v>
      </c>
      <c r="B452" s="13">
        <v>6.57</v>
      </c>
      <c r="C452" s="14">
        <v>0.44</v>
      </c>
      <c r="D452" s="13">
        <v>0.66</v>
      </c>
      <c r="E452" s="13">
        <v>8.7534247930000006</v>
      </c>
      <c r="F452" s="14">
        <f t="shared" si="88"/>
        <v>1907.9583333332998</v>
      </c>
      <c r="G452" s="15">
        <f>G441*1/12+G453*11/12</f>
        <v>3.8533333333333331</v>
      </c>
      <c r="H452" s="14">
        <f t="shared" si="84"/>
        <v>239.59521382729713</v>
      </c>
      <c r="I452" s="14">
        <f t="shared" si="85"/>
        <v>16.04595039330453</v>
      </c>
      <c r="J452" s="16">
        <f t="shared" si="89"/>
        <v>1514.8026951959423</v>
      </c>
      <c r="K452" s="14">
        <f t="shared" si="86"/>
        <v>24.068925589956791</v>
      </c>
      <c r="L452" s="16">
        <f t="shared" si="87"/>
        <v>152.17196024799421</v>
      </c>
      <c r="M452" s="35">
        <f t="shared" si="92"/>
        <v>11.333306235811177</v>
      </c>
      <c r="N452" s="17"/>
      <c r="O452" s="18">
        <f t="shared" si="93"/>
        <v>13.798214088041611</v>
      </c>
      <c r="P452" s="18"/>
      <c r="Q452" s="37">
        <f t="shared" si="94"/>
        <v>7.7408702893090126E-2</v>
      </c>
      <c r="R452" s="15">
        <f t="shared" si="90"/>
        <v>1.0018403338887065</v>
      </c>
      <c r="S452" s="15">
        <f t="shared" si="91"/>
        <v>6.5513193922955884</v>
      </c>
      <c r="T452" s="21">
        <f t="shared" si="95"/>
        <v>1.2644818624587773E-2</v>
      </c>
      <c r="U452" s="21">
        <f t="shared" si="96"/>
        <v>-9.4588366136464375E-3</v>
      </c>
      <c r="V452" s="21">
        <f t="shared" si="97"/>
        <v>2.210365523823421E-2</v>
      </c>
      <c r="Y452" s="36"/>
      <c r="Z452" s="36"/>
    </row>
    <row r="453" spans="1:26" x14ac:dyDescent="0.25">
      <c r="A453" s="12">
        <v>1908.01</v>
      </c>
      <c r="B453" s="13">
        <v>6.85</v>
      </c>
      <c r="C453" s="14">
        <v>0.43669999999999998</v>
      </c>
      <c r="D453" s="13">
        <v>0.65329999999999999</v>
      </c>
      <c r="E453" s="13">
        <v>8.6582595040000001</v>
      </c>
      <c r="F453" s="14">
        <f t="shared" si="88"/>
        <v>1908.0416666666331</v>
      </c>
      <c r="G453" s="15">
        <v>3.87</v>
      </c>
      <c r="H453" s="14">
        <f t="shared" si="84"/>
        <v>252.55196197224063</v>
      </c>
      <c r="I453" s="14">
        <f t="shared" si="85"/>
        <v>16.100648436974815</v>
      </c>
      <c r="J453" s="16">
        <f t="shared" si="89"/>
        <v>1605.2024940991682</v>
      </c>
      <c r="K453" s="14">
        <f t="shared" si="86"/>
        <v>24.086452081235741</v>
      </c>
      <c r="L453" s="16">
        <f t="shared" si="87"/>
        <v>153.09179407226085</v>
      </c>
      <c r="M453" s="35">
        <f t="shared" si="92"/>
        <v>11.902968628266981</v>
      </c>
      <c r="N453" s="17"/>
      <c r="O453" s="18">
        <f t="shared" si="93"/>
        <v>14.522352358595422</v>
      </c>
      <c r="P453" s="18"/>
      <c r="Q453" s="37">
        <f t="shared" si="94"/>
        <v>7.1896382604064807E-2</v>
      </c>
      <c r="R453" s="15">
        <f t="shared" si="90"/>
        <v>1.0039792502497789</v>
      </c>
      <c r="S453" s="15">
        <f t="shared" si="91"/>
        <v>6.6355158611633094</v>
      </c>
      <c r="T453" s="21">
        <f t="shared" si="95"/>
        <v>1.1303836993540317E-2</v>
      </c>
      <c r="U453" s="21">
        <f t="shared" si="96"/>
        <v>-1.271273213252555E-2</v>
      </c>
      <c r="V453" s="21">
        <f t="shared" si="97"/>
        <v>2.4016569126065868E-2</v>
      </c>
      <c r="Y453" s="36"/>
      <c r="Z453" s="36"/>
    </row>
    <row r="454" spans="1:26" x14ac:dyDescent="0.25">
      <c r="A454" s="12">
        <v>1908.02</v>
      </c>
      <c r="B454" s="13">
        <v>6.6</v>
      </c>
      <c r="C454" s="14">
        <v>0.43330000000000002</v>
      </c>
      <c r="D454" s="13">
        <v>0.64670000000000005</v>
      </c>
      <c r="E454" s="13">
        <v>8.5630942149999996</v>
      </c>
      <c r="F454" s="14">
        <f t="shared" si="88"/>
        <v>1908.1249999999663</v>
      </c>
      <c r="G454" s="15">
        <f>G453*11/12+G465*1/12</f>
        <v>3.8608333333333333</v>
      </c>
      <c r="H454" s="14">
        <f t="shared" si="84"/>
        <v>246.03901896926629</v>
      </c>
      <c r="I454" s="14">
        <f t="shared" si="85"/>
        <v>16.152834381724713</v>
      </c>
      <c r="J454" s="16">
        <f t="shared" si="89"/>
        <v>1572.3622099935203</v>
      </c>
      <c r="K454" s="14">
        <f t="shared" si="86"/>
        <v>24.108095995064325</v>
      </c>
      <c r="L454" s="16">
        <f t="shared" si="87"/>
        <v>154.06767290951663</v>
      </c>
      <c r="M454" s="35">
        <f t="shared" si="92"/>
        <v>11.554846295144799</v>
      </c>
      <c r="N454" s="17"/>
      <c r="O454" s="18">
        <f t="shared" si="93"/>
        <v>14.129214575724506</v>
      </c>
      <c r="P454" s="18"/>
      <c r="Q454" s="37">
        <f t="shared" si="94"/>
        <v>7.1931616729456194E-2</v>
      </c>
      <c r="R454" s="15">
        <f t="shared" si="90"/>
        <v>1.0039719343302449</v>
      </c>
      <c r="S454" s="15">
        <f t="shared" si="91"/>
        <v>6.7359569775452517</v>
      </c>
      <c r="T454" s="21">
        <f t="shared" si="95"/>
        <v>1.6484496270795956E-2</v>
      </c>
      <c r="U454" s="21">
        <f t="shared" si="96"/>
        <v>-1.447614349951587E-2</v>
      </c>
      <c r="V454" s="21">
        <f t="shared" si="97"/>
        <v>3.0960639770311826E-2</v>
      </c>
      <c r="Y454" s="36"/>
      <c r="Z454" s="36"/>
    </row>
    <row r="455" spans="1:26" x14ac:dyDescent="0.25">
      <c r="A455" s="12">
        <v>1908.03</v>
      </c>
      <c r="B455" s="13">
        <v>6.87</v>
      </c>
      <c r="C455" s="14">
        <v>0.43</v>
      </c>
      <c r="D455" s="13">
        <v>0.64</v>
      </c>
      <c r="E455" s="13">
        <v>8.5630942149999996</v>
      </c>
      <c r="F455" s="14">
        <f t="shared" si="88"/>
        <v>1908.2083333332996</v>
      </c>
      <c r="G455" s="15">
        <f>G453*10/12+G465*2/12</f>
        <v>3.8516666666666666</v>
      </c>
      <c r="H455" s="14">
        <f t="shared" si="84"/>
        <v>256.10425156346355</v>
      </c>
      <c r="I455" s="14">
        <f t="shared" si="85"/>
        <v>16.029814872240074</v>
      </c>
      <c r="J455" s="16">
        <f t="shared" si="89"/>
        <v>1645.2229336131693</v>
      </c>
      <c r="K455" s="14">
        <f t="shared" si="86"/>
        <v>23.858329112171276</v>
      </c>
      <c r="L455" s="16">
        <f t="shared" si="87"/>
        <v>153.26676528565187</v>
      </c>
      <c r="M455" s="35">
        <f t="shared" si="92"/>
        <v>11.984662664464302</v>
      </c>
      <c r="N455" s="17"/>
      <c r="O455" s="18">
        <f t="shared" si="93"/>
        <v>14.683723501046027</v>
      </c>
      <c r="P455" s="18"/>
      <c r="Q455" s="37">
        <f t="shared" si="94"/>
        <v>6.8919488860364475E-2</v>
      </c>
      <c r="R455" s="15">
        <f t="shared" si="90"/>
        <v>1.0039646186027411</v>
      </c>
      <c r="S455" s="15">
        <f t="shared" si="91"/>
        <v>6.7627117563114165</v>
      </c>
      <c r="T455" s="21">
        <f t="shared" si="95"/>
        <v>1.1308788673356052E-2</v>
      </c>
      <c r="U455" s="21">
        <f t="shared" si="96"/>
        <v>-1.3745354989635472E-2</v>
      </c>
      <c r="V455" s="21">
        <f t="shared" si="97"/>
        <v>2.5054143662991524E-2</v>
      </c>
      <c r="Y455" s="36"/>
      <c r="Z455" s="36"/>
    </row>
    <row r="456" spans="1:26" x14ac:dyDescent="0.25">
      <c r="A456" s="12">
        <v>1908.04</v>
      </c>
      <c r="B456" s="13">
        <v>7.24</v>
      </c>
      <c r="C456" s="14">
        <v>0.42670000000000002</v>
      </c>
      <c r="D456" s="13">
        <v>0.63329999999999997</v>
      </c>
      <c r="E456" s="13">
        <v>8.6582595040000001</v>
      </c>
      <c r="F456" s="14">
        <f t="shared" si="88"/>
        <v>1908.2916666666329</v>
      </c>
      <c r="G456" s="15">
        <f>G453*9/12+G465*3/12</f>
        <v>3.8424999999999998</v>
      </c>
      <c r="H456" s="14">
        <f t="shared" si="84"/>
        <v>266.93083279985728</v>
      </c>
      <c r="I456" s="14">
        <f t="shared" si="85"/>
        <v>15.731959441394904</v>
      </c>
      <c r="J456" s="16">
        <f t="shared" si="89"/>
        <v>1723.1951708022782</v>
      </c>
      <c r="K456" s="14">
        <f t="shared" si="86"/>
        <v>23.349074090075916</v>
      </c>
      <c r="L456" s="16">
        <f t="shared" si="87"/>
        <v>150.73197536865786</v>
      </c>
      <c r="M456" s="35">
        <f t="shared" si="92"/>
        <v>12.448889158370372</v>
      </c>
      <c r="N456" s="17"/>
      <c r="O456" s="18">
        <f t="shared" si="93"/>
        <v>15.277960676657008</v>
      </c>
      <c r="P456" s="18"/>
      <c r="Q456" s="37">
        <f t="shared" si="94"/>
        <v>6.7031987776984214E-2</v>
      </c>
      <c r="R456" s="15">
        <f t="shared" si="90"/>
        <v>1.0039573030673983</v>
      </c>
      <c r="S456" s="15">
        <f t="shared" si="91"/>
        <v>6.7148978285478131</v>
      </c>
      <c r="T456" s="21">
        <f t="shared" si="95"/>
        <v>4.9911126784352167E-3</v>
      </c>
      <c r="U456" s="21">
        <f t="shared" si="96"/>
        <v>-1.4024911459982747E-2</v>
      </c>
      <c r="V456" s="21">
        <f t="shared" si="97"/>
        <v>1.9016024138417964E-2</v>
      </c>
      <c r="Y456" s="36"/>
      <c r="Z456" s="36"/>
    </row>
    <row r="457" spans="1:26" x14ac:dyDescent="0.25">
      <c r="A457" s="12">
        <v>1908.05</v>
      </c>
      <c r="B457" s="13">
        <v>7.63</v>
      </c>
      <c r="C457" s="14">
        <v>0.42330000000000001</v>
      </c>
      <c r="D457" s="13">
        <v>0.62670000000000003</v>
      </c>
      <c r="E457" s="13">
        <v>8.6582595040000001</v>
      </c>
      <c r="F457" s="14">
        <f t="shared" si="88"/>
        <v>1908.3749999999661</v>
      </c>
      <c r="G457" s="15">
        <f>G453*8/12+G465*4/12</f>
        <v>3.833333333333333</v>
      </c>
      <c r="H457" s="14">
        <f t="shared" si="84"/>
        <v>281.30970362747388</v>
      </c>
      <c r="I457" s="14">
        <f t="shared" si="85"/>
        <v>15.606605182897734</v>
      </c>
      <c r="J457" s="16">
        <f t="shared" si="89"/>
        <v>1824.4150363082088</v>
      </c>
      <c r="K457" s="14">
        <f t="shared" si="86"/>
        <v>23.105739352993172</v>
      </c>
      <c r="L457" s="16">
        <f t="shared" si="87"/>
        <v>149.85070815915526</v>
      </c>
      <c r="M457" s="35">
        <f t="shared" si="92"/>
        <v>13.078451355438341</v>
      </c>
      <c r="N457" s="17"/>
      <c r="O457" s="18">
        <f t="shared" si="93"/>
        <v>16.073179553710755</v>
      </c>
      <c r="P457" s="18"/>
      <c r="Q457" s="37">
        <f t="shared" si="94"/>
        <v>5.6304171272246226E-2</v>
      </c>
      <c r="R457" s="15">
        <f t="shared" si="90"/>
        <v>1.0039499877243483</v>
      </c>
      <c r="S457" s="15">
        <f t="shared" si="91"/>
        <v>6.7414707143219914</v>
      </c>
      <c r="T457" s="21">
        <f t="shared" si="95"/>
        <v>1.0351254982812197E-3</v>
      </c>
      <c r="U457" s="21">
        <f t="shared" si="96"/>
        <v>-1.6054572047676796E-2</v>
      </c>
      <c r="V457" s="21">
        <f t="shared" si="97"/>
        <v>1.7089697545958016E-2</v>
      </c>
      <c r="Y457" s="36"/>
      <c r="Z457" s="36"/>
    </row>
    <row r="458" spans="1:26" x14ac:dyDescent="0.25">
      <c r="A458" s="12">
        <v>1908.06</v>
      </c>
      <c r="B458" s="13">
        <v>7.64</v>
      </c>
      <c r="C458" s="14">
        <v>0.42</v>
      </c>
      <c r="D458" s="13">
        <v>0.62</v>
      </c>
      <c r="E458" s="13">
        <v>8.6582595040000001</v>
      </c>
      <c r="F458" s="14">
        <f t="shared" si="88"/>
        <v>1908.4583333332994</v>
      </c>
      <c r="G458" s="15">
        <f>G453*7/12+G465*5/12</f>
        <v>3.8241666666666663</v>
      </c>
      <c r="H458" s="14">
        <f t="shared" ref="H458:H521" si="98">B458*$E$1859/E458</f>
        <v>281.67839262305381</v>
      </c>
      <c r="I458" s="14">
        <f t="shared" ref="I458:I521" si="99">C458*$E$1859/E458</f>
        <v>15.484937814356361</v>
      </c>
      <c r="J458" s="16">
        <f t="shared" si="89"/>
        <v>1835.1750201396462</v>
      </c>
      <c r="K458" s="14">
        <f t="shared" ref="K458:K521" si="100">D458*$E$1859/E458</f>
        <v>22.85871772595463</v>
      </c>
      <c r="L458" s="16">
        <f t="shared" ref="L458:L521" si="101">K458*(J458/H458)</f>
        <v>148.92781577049487</v>
      </c>
      <c r="M458" s="35">
        <f t="shared" si="92"/>
        <v>13.051684129229994</v>
      </c>
      <c r="N458" s="17"/>
      <c r="O458" s="18">
        <f t="shared" si="93"/>
        <v>16.063482493706537</v>
      </c>
      <c r="P458" s="18"/>
      <c r="Q458" s="37">
        <f t="shared" si="94"/>
        <v>6.3505333446276291E-2</v>
      </c>
      <c r="R458" s="15">
        <f t="shared" si="90"/>
        <v>1.0039426725737219</v>
      </c>
      <c r="S458" s="15">
        <f t="shared" si="91"/>
        <v>6.7680994408876165</v>
      </c>
      <c r="T458" s="21">
        <f t="shared" si="95"/>
        <v>-8.6790412958448471E-5</v>
      </c>
      <c r="U458" s="21">
        <f t="shared" si="96"/>
        <v>-1.7371794560152476E-2</v>
      </c>
      <c r="V458" s="21">
        <f t="shared" si="97"/>
        <v>1.7285004147194027E-2</v>
      </c>
      <c r="Y458" s="36"/>
      <c r="Z458" s="36"/>
    </row>
    <row r="459" spans="1:26" x14ac:dyDescent="0.25">
      <c r="A459" s="12">
        <v>1908.07</v>
      </c>
      <c r="B459" s="13">
        <v>7.92</v>
      </c>
      <c r="C459" s="14">
        <v>0.41670000000000001</v>
      </c>
      <c r="D459" s="13">
        <v>0.61329999999999996</v>
      </c>
      <c r="E459" s="13">
        <v>8.7534247930000006</v>
      </c>
      <c r="F459" s="14">
        <f t="shared" ref="F459:F522" si="102">F458+1/12</f>
        <v>1908.5416666666326</v>
      </c>
      <c r="G459" s="15">
        <f>G453*6/12+G465*6/12</f>
        <v>3.8149999999999995</v>
      </c>
      <c r="H459" s="14">
        <f t="shared" si="98"/>
        <v>288.82710707948149</v>
      </c>
      <c r="I459" s="14">
        <f t="shared" si="99"/>
        <v>15.196244383840902</v>
      </c>
      <c r="J459" s="16">
        <f t="shared" ref="J459:J522" si="103">J458*((H459+(I459/12))/H458)</f>
        <v>1890.0003928889278</v>
      </c>
      <c r="K459" s="14">
        <f t="shared" si="100"/>
        <v>22.365866764121968</v>
      </c>
      <c r="L459" s="16">
        <f t="shared" si="101"/>
        <v>146.3557122422701</v>
      </c>
      <c r="M459" s="35">
        <f t="shared" si="92"/>
        <v>13.345487104834401</v>
      </c>
      <c r="N459" s="17"/>
      <c r="O459" s="18">
        <f t="shared" si="93"/>
        <v>16.444418748089589</v>
      </c>
      <c r="P459" s="18"/>
      <c r="Q459" s="37">
        <f t="shared" si="94"/>
        <v>6.4488228436870271E-2</v>
      </c>
      <c r="R459" s="15">
        <f t="shared" ref="R459:R522" si="104">((G459/G460+G459/1200+((1+G460/1200)^(-119))*(1-G459/G460)))</f>
        <v>1.0039353576156511</v>
      </c>
      <c r="S459" s="15">
        <f t="shared" ref="S459:S522" si="105">S458*R458*E458/E459</f>
        <v>6.7209124610745752</v>
      </c>
      <c r="T459" s="21">
        <f t="shared" si="95"/>
        <v>-4.2185548874094092E-3</v>
      </c>
      <c r="U459" s="21">
        <f t="shared" si="96"/>
        <v>-1.8904544061945416E-2</v>
      </c>
      <c r="V459" s="21">
        <f t="shared" si="97"/>
        <v>1.4685989174536007E-2</v>
      </c>
      <c r="Y459" s="36"/>
      <c r="Z459" s="36"/>
    </row>
    <row r="460" spans="1:26" x14ac:dyDescent="0.25">
      <c r="A460" s="12">
        <v>1908.08</v>
      </c>
      <c r="B460" s="13">
        <v>8.26</v>
      </c>
      <c r="C460" s="14">
        <v>0.4133</v>
      </c>
      <c r="D460" s="13">
        <v>0.60670000000000002</v>
      </c>
      <c r="E460" s="13">
        <v>8.7534247930000006</v>
      </c>
      <c r="F460" s="14">
        <f t="shared" si="102"/>
        <v>1908.6249999999659</v>
      </c>
      <c r="G460" s="15">
        <f>G453*5/12+G465*7/12</f>
        <v>3.8058333333333332</v>
      </c>
      <c r="H460" s="14">
        <f t="shared" si="98"/>
        <v>301.22625056521679</v>
      </c>
      <c r="I460" s="14">
        <f t="shared" si="99"/>
        <v>15.072252948983548</v>
      </c>
      <c r="J460" s="16">
        <f t="shared" si="103"/>
        <v>1979.3558091911984</v>
      </c>
      <c r="K460" s="14">
        <f t="shared" si="100"/>
        <v>22.1251775082224</v>
      </c>
      <c r="L460" s="16">
        <f t="shared" si="101"/>
        <v>145.38440307945521</v>
      </c>
      <c r="M460" s="35">
        <f t="shared" si="92"/>
        <v>13.884232895208614</v>
      </c>
      <c r="N460" s="17"/>
      <c r="O460" s="18">
        <f t="shared" si="93"/>
        <v>17.124917552510809</v>
      </c>
      <c r="P460" s="18"/>
      <c r="Q460" s="37">
        <f t="shared" si="94"/>
        <v>6.1672342573396169E-2</v>
      </c>
      <c r="R460" s="15">
        <f t="shared" si="104"/>
        <v>1.0039280428502675</v>
      </c>
      <c r="S460" s="15">
        <f t="shared" si="105"/>
        <v>6.7473616551123898</v>
      </c>
      <c r="T460" s="21">
        <f t="shared" si="95"/>
        <v>-9.175680242368256E-3</v>
      </c>
      <c r="U460" s="21">
        <f t="shared" si="96"/>
        <v>-2.0802587165439479E-2</v>
      </c>
      <c r="V460" s="21">
        <f t="shared" si="97"/>
        <v>1.1626906923071223E-2</v>
      </c>
      <c r="Y460" s="36"/>
      <c r="Z460" s="36"/>
    </row>
    <row r="461" spans="1:26" x14ac:dyDescent="0.25">
      <c r="A461" s="12">
        <v>1908.09</v>
      </c>
      <c r="B461" s="13">
        <v>8.17</v>
      </c>
      <c r="C461" s="14">
        <v>0.41</v>
      </c>
      <c r="D461" s="13">
        <v>0.6</v>
      </c>
      <c r="E461" s="13">
        <v>8.7534247930000006</v>
      </c>
      <c r="F461" s="14">
        <f t="shared" si="102"/>
        <v>1908.7083333332992</v>
      </c>
      <c r="G461" s="15">
        <f>G453*4/12+G465*8/12</f>
        <v>3.7966666666666664</v>
      </c>
      <c r="H461" s="14">
        <f t="shared" si="98"/>
        <v>297.9441243484045</v>
      </c>
      <c r="I461" s="14">
        <f t="shared" si="99"/>
        <v>14.951908321033761</v>
      </c>
      <c r="J461" s="16">
        <f t="shared" si="103"/>
        <v>1965.9763863486023</v>
      </c>
      <c r="K461" s="14">
        <f t="shared" si="100"/>
        <v>21.880841445415264</v>
      </c>
      <c r="L461" s="16">
        <f t="shared" si="101"/>
        <v>144.38015077223517</v>
      </c>
      <c r="M461" s="35">
        <f t="shared" si="92"/>
        <v>13.701442268825112</v>
      </c>
      <c r="N461" s="17"/>
      <c r="O461" s="18">
        <f t="shared" si="93"/>
        <v>16.916213689856761</v>
      </c>
      <c r="P461" s="18"/>
      <c r="Q461" s="37">
        <f t="shared" si="94"/>
        <v>6.2724881699916579E-2</v>
      </c>
      <c r="R461" s="15">
        <f t="shared" si="104"/>
        <v>1.0039207282777027</v>
      </c>
      <c r="S461" s="15">
        <f t="shared" si="105"/>
        <v>6.7738655808199226</v>
      </c>
      <c r="T461" s="21">
        <f t="shared" si="95"/>
        <v>-1.0284027999792444E-2</v>
      </c>
      <c r="U461" s="21">
        <f t="shared" si="96"/>
        <v>-2.2659611603715102E-2</v>
      </c>
      <c r="V461" s="21">
        <f t="shared" si="97"/>
        <v>1.2375583603922657E-2</v>
      </c>
      <c r="Y461" s="36"/>
      <c r="Z461" s="36"/>
    </row>
    <row r="462" spans="1:26" x14ac:dyDescent="0.25">
      <c r="A462" s="12">
        <v>1908.1</v>
      </c>
      <c r="B462" s="13">
        <v>8.27</v>
      </c>
      <c r="C462" s="14">
        <v>0.40670000000000001</v>
      </c>
      <c r="D462" s="13">
        <v>0.59330000000000005</v>
      </c>
      <c r="E462" s="13">
        <v>8.8485090910000004</v>
      </c>
      <c r="F462" s="14">
        <f t="shared" si="102"/>
        <v>1908.7916666666324</v>
      </c>
      <c r="G462" s="15">
        <f>G453*3/12+G465*9/12</f>
        <v>3.7874999999999996</v>
      </c>
      <c r="H462" s="14">
        <f t="shared" si="98"/>
        <v>298.35009580146669</v>
      </c>
      <c r="I462" s="14">
        <f t="shared" si="99"/>
        <v>14.672186694372009</v>
      </c>
      <c r="J462" s="16">
        <f t="shared" si="103"/>
        <v>1976.7230143570939</v>
      </c>
      <c r="K462" s="14">
        <f t="shared" si="100"/>
        <v>21.404003849940775</v>
      </c>
      <c r="L462" s="16">
        <f t="shared" si="101"/>
        <v>141.81254708803675</v>
      </c>
      <c r="M462" s="35">
        <f t="shared" si="92"/>
        <v>13.690810359178709</v>
      </c>
      <c r="N462" s="17"/>
      <c r="O462" s="18">
        <f t="shared" si="93"/>
        <v>16.918532418224824</v>
      </c>
      <c r="P462" s="18"/>
      <c r="Q462" s="37">
        <f t="shared" si="94"/>
        <v>6.3984155737842913E-2</v>
      </c>
      <c r="R462" s="15">
        <f t="shared" si="104"/>
        <v>1.0039134138980883</v>
      </c>
      <c r="S462" s="15">
        <f t="shared" si="105"/>
        <v>6.7273480786574948</v>
      </c>
      <c r="T462" s="21">
        <f t="shared" si="95"/>
        <v>-7.9633161687904241E-3</v>
      </c>
      <c r="U462" s="21">
        <f t="shared" si="96"/>
        <v>-2.3422719124162161E-2</v>
      </c>
      <c r="V462" s="21">
        <f t="shared" si="97"/>
        <v>1.5459402955371737E-2</v>
      </c>
      <c r="Y462" s="36"/>
      <c r="Z462" s="36"/>
    </row>
    <row r="463" spans="1:26" x14ac:dyDescent="0.25">
      <c r="A463" s="12">
        <v>1908.11</v>
      </c>
      <c r="B463" s="13">
        <v>8.83</v>
      </c>
      <c r="C463" s="14">
        <v>0.40329999999999999</v>
      </c>
      <c r="D463" s="13">
        <v>0.5867</v>
      </c>
      <c r="E463" s="13">
        <v>8.9436743799999991</v>
      </c>
      <c r="F463" s="14">
        <f t="shared" si="102"/>
        <v>1908.8749999999657</v>
      </c>
      <c r="G463" s="15">
        <f>G453*2/12+G465*10/12</f>
        <v>3.7783333333333329</v>
      </c>
      <c r="H463" s="14">
        <f t="shared" si="98"/>
        <v>315.16319750004129</v>
      </c>
      <c r="I463" s="14">
        <f t="shared" si="99"/>
        <v>14.394713199520574</v>
      </c>
      <c r="J463" s="16">
        <f t="shared" si="103"/>
        <v>2096.0661696308648</v>
      </c>
      <c r="K463" s="14">
        <f t="shared" si="100"/>
        <v>20.940684934685642</v>
      </c>
      <c r="L463" s="16">
        <f t="shared" si="101"/>
        <v>139.27089713730786</v>
      </c>
      <c r="M463" s="35">
        <f t="shared" si="92"/>
        <v>14.435014091256264</v>
      </c>
      <c r="N463" s="17"/>
      <c r="O463" s="18">
        <f t="shared" si="93"/>
        <v>17.849788804262818</v>
      </c>
      <c r="P463" s="18"/>
      <c r="Q463" s="37">
        <f t="shared" si="94"/>
        <v>6.1411293814185954E-2</v>
      </c>
      <c r="R463" s="15">
        <f t="shared" si="104"/>
        <v>1.0039060997115568</v>
      </c>
      <c r="S463" s="15">
        <f t="shared" si="105"/>
        <v>6.6818124055974719</v>
      </c>
      <c r="T463" s="21">
        <f t="shared" si="95"/>
        <v>-1.2525345121440878E-2</v>
      </c>
      <c r="U463" s="21">
        <f t="shared" si="96"/>
        <v>-2.4161052630999991E-2</v>
      </c>
      <c r="V463" s="21">
        <f t="shared" si="97"/>
        <v>1.1635707509559112E-2</v>
      </c>
      <c r="Y463" s="36"/>
      <c r="Z463" s="36"/>
    </row>
    <row r="464" spans="1:26" x14ac:dyDescent="0.25">
      <c r="A464" s="12">
        <v>1908.12</v>
      </c>
      <c r="B464" s="13">
        <v>9.0299999999999994</v>
      </c>
      <c r="C464" s="14">
        <v>0.4</v>
      </c>
      <c r="D464" s="13">
        <v>0.57999999999999996</v>
      </c>
      <c r="E464" s="13">
        <v>9.0388396689999997</v>
      </c>
      <c r="F464" s="14">
        <f t="shared" si="102"/>
        <v>1908.9583333332989</v>
      </c>
      <c r="G464" s="15">
        <f>G453*1/12+G465*11/12</f>
        <v>3.769166666666667</v>
      </c>
      <c r="H464" s="14">
        <f t="shared" si="98"/>
        <v>318.90831351795703</v>
      </c>
      <c r="I464" s="14">
        <f t="shared" si="99"/>
        <v>14.126614109322572</v>
      </c>
      <c r="J464" s="16">
        <f t="shared" si="103"/>
        <v>2128.8032961804402</v>
      </c>
      <c r="K464" s="14">
        <f t="shared" si="100"/>
        <v>20.483590458517728</v>
      </c>
      <c r="L464" s="16">
        <f t="shared" si="101"/>
        <v>136.73376653207703</v>
      </c>
      <c r="M464" s="35">
        <f t="shared" si="92"/>
        <v>14.582482908962442</v>
      </c>
      <c r="N464" s="17"/>
      <c r="O464" s="18">
        <f t="shared" si="93"/>
        <v>18.042310998691576</v>
      </c>
      <c r="P464" s="18"/>
      <c r="Q464" s="37">
        <f t="shared" si="94"/>
        <v>6.0431599334800086E-2</v>
      </c>
      <c r="R464" s="15">
        <f t="shared" si="104"/>
        <v>1.0038987857182395</v>
      </c>
      <c r="S464" s="15">
        <f t="shared" si="105"/>
        <v>6.6372880769643556</v>
      </c>
      <c r="T464" s="21">
        <f t="shared" si="95"/>
        <v>-1.6639366110551057E-2</v>
      </c>
      <c r="U464" s="21">
        <f t="shared" si="96"/>
        <v>-2.4287203342074681E-2</v>
      </c>
      <c r="V464" s="21">
        <f t="shared" si="97"/>
        <v>7.6478372315236243E-3</v>
      </c>
      <c r="Y464" s="36"/>
      <c r="Z464" s="36"/>
    </row>
    <row r="465" spans="1:26" x14ac:dyDescent="0.25">
      <c r="A465" s="12">
        <v>1909.01</v>
      </c>
      <c r="B465" s="13">
        <v>9.06</v>
      </c>
      <c r="C465" s="14">
        <v>0.40329999999999999</v>
      </c>
      <c r="D465" s="13">
        <v>0.59499999999999997</v>
      </c>
      <c r="E465" s="13">
        <v>8.9436743799999991</v>
      </c>
      <c r="F465" s="14">
        <f t="shared" si="102"/>
        <v>1909.0416666666322</v>
      </c>
      <c r="G465" s="15">
        <v>3.76</v>
      </c>
      <c r="H465" s="14">
        <f t="shared" si="98"/>
        <v>323.37243141000846</v>
      </c>
      <c r="I465" s="14">
        <f t="shared" si="99"/>
        <v>14.394713199520574</v>
      </c>
      <c r="J465" s="16">
        <f t="shared" si="103"/>
        <v>2166.6099460783194</v>
      </c>
      <c r="K465" s="14">
        <f t="shared" si="100"/>
        <v>21.23693120187141</v>
      </c>
      <c r="L465" s="16">
        <f t="shared" si="101"/>
        <v>142.28840153604853</v>
      </c>
      <c r="M465" s="35">
        <f t="shared" si="92"/>
        <v>14.764418456441359</v>
      </c>
      <c r="N465" s="17"/>
      <c r="O465" s="18">
        <f t="shared" si="93"/>
        <v>18.278868975062469</v>
      </c>
      <c r="P465" s="18"/>
      <c r="Q465" s="37">
        <f t="shared" si="94"/>
        <v>5.8589112632355805E-2</v>
      </c>
      <c r="R465" s="15">
        <f t="shared" si="104"/>
        <v>1.0021005553726343</v>
      </c>
      <c r="S465" s="15">
        <f t="shared" si="105"/>
        <v>6.7340649435134994</v>
      </c>
      <c r="T465" s="21">
        <f t="shared" si="95"/>
        <v>-1.8403410663703212E-2</v>
      </c>
      <c r="U465" s="21">
        <f t="shared" si="96"/>
        <v>-2.5288120751928433E-2</v>
      </c>
      <c r="V465" s="21">
        <f t="shared" si="97"/>
        <v>6.884710088225221E-3</v>
      </c>
      <c r="Y465" s="36"/>
      <c r="Z465" s="36"/>
    </row>
    <row r="466" spans="1:26" x14ac:dyDescent="0.25">
      <c r="A466" s="12">
        <v>1909.02</v>
      </c>
      <c r="B466" s="13">
        <v>8.8000000000000007</v>
      </c>
      <c r="C466" s="14">
        <v>0.40670000000000001</v>
      </c>
      <c r="D466" s="13">
        <v>0.61</v>
      </c>
      <c r="E466" s="13">
        <v>9.0388396689999997</v>
      </c>
      <c r="F466" s="14">
        <f t="shared" si="102"/>
        <v>1909.1249999999654</v>
      </c>
      <c r="G466" s="15">
        <f>G465*11/12+G477*1/12</f>
        <v>3.7725</v>
      </c>
      <c r="H466" s="14">
        <f t="shared" si="98"/>
        <v>310.7855104050966</v>
      </c>
      <c r="I466" s="14">
        <f t="shared" si="99"/>
        <v>14.363234895653726</v>
      </c>
      <c r="J466" s="16">
        <f t="shared" si="103"/>
        <v>2090.2965319542095</v>
      </c>
      <c r="K466" s="14">
        <f t="shared" si="100"/>
        <v>21.543086516716922</v>
      </c>
      <c r="L466" s="16">
        <f t="shared" si="101"/>
        <v>144.89555505591679</v>
      </c>
      <c r="M466" s="35">
        <f t="shared" si="92"/>
        <v>14.167157516701367</v>
      </c>
      <c r="N466" s="17"/>
      <c r="O466" s="18">
        <f t="shared" si="93"/>
        <v>17.551012942214424</v>
      </c>
      <c r="P466" s="18"/>
      <c r="Q466" s="37">
        <f t="shared" si="94"/>
        <v>5.9552576468414255E-2</v>
      </c>
      <c r="R466" s="15">
        <f t="shared" si="104"/>
        <v>1.0021115756288155</v>
      </c>
      <c r="S466" s="15">
        <f t="shared" si="105"/>
        <v>6.6771617888923567</v>
      </c>
      <c r="T466" s="21">
        <f t="shared" si="95"/>
        <v>-1.2104931460708346E-2</v>
      </c>
      <c r="U466" s="21">
        <f t="shared" si="96"/>
        <v>-2.2607681822931602E-2</v>
      </c>
      <c r="V466" s="21">
        <f t="shared" si="97"/>
        <v>1.0502750362223257E-2</v>
      </c>
      <c r="Y466" s="36"/>
      <c r="Z466" s="36"/>
    </row>
    <row r="467" spans="1:26" x14ac:dyDescent="0.25">
      <c r="A467" s="12">
        <v>1909.03</v>
      </c>
      <c r="B467" s="13">
        <v>8.92</v>
      </c>
      <c r="C467" s="14">
        <v>0.41</v>
      </c>
      <c r="D467" s="13">
        <v>0.625</v>
      </c>
      <c r="E467" s="13">
        <v>9.0388396689999997</v>
      </c>
      <c r="F467" s="14">
        <f t="shared" si="102"/>
        <v>1909.2083333332987</v>
      </c>
      <c r="G467" s="15">
        <f>G465*10/12+G477*2/12</f>
        <v>3.7849999999999997</v>
      </c>
      <c r="H467" s="14">
        <f t="shared" si="98"/>
        <v>315.02349463789335</v>
      </c>
      <c r="I467" s="14">
        <f t="shared" si="99"/>
        <v>14.479779462055633</v>
      </c>
      <c r="J467" s="16">
        <f t="shared" si="103"/>
        <v>2126.9163102128773</v>
      </c>
      <c r="K467" s="14">
        <f t="shared" si="100"/>
        <v>22.072834545816519</v>
      </c>
      <c r="L467" s="16">
        <f t="shared" si="101"/>
        <v>149.02720783442246</v>
      </c>
      <c r="M467" s="35">
        <f t="shared" si="92"/>
        <v>14.336058380586218</v>
      </c>
      <c r="N467" s="17"/>
      <c r="O467" s="18">
        <f t="shared" si="93"/>
        <v>17.770999224836928</v>
      </c>
      <c r="P467" s="18"/>
      <c r="Q467" s="37">
        <f t="shared" si="94"/>
        <v>5.8595967072828339E-2</v>
      </c>
      <c r="R467" s="15">
        <f t="shared" si="104"/>
        <v>1.002122595395643</v>
      </c>
      <c r="S467" s="15">
        <f t="shared" si="105"/>
        <v>6.6912611209954393</v>
      </c>
      <c r="T467" s="21">
        <f t="shared" si="95"/>
        <v>-1.1502568489839549E-2</v>
      </c>
      <c r="U467" s="21">
        <f t="shared" si="96"/>
        <v>-2.3947180086188236E-2</v>
      </c>
      <c r="V467" s="21">
        <f t="shared" si="97"/>
        <v>1.2444611596348687E-2</v>
      </c>
      <c r="Y467" s="36"/>
      <c r="Z467" s="36"/>
    </row>
    <row r="468" spans="1:26" x14ac:dyDescent="0.25">
      <c r="A468" s="12">
        <v>1909.04</v>
      </c>
      <c r="B468" s="13">
        <v>9.32</v>
      </c>
      <c r="C468" s="14">
        <v>0.4133</v>
      </c>
      <c r="D468" s="13">
        <v>0.64</v>
      </c>
      <c r="E468" s="13">
        <v>9.229089256</v>
      </c>
      <c r="F468" s="14">
        <f t="shared" si="102"/>
        <v>1909.291666666632</v>
      </c>
      <c r="G468" s="15">
        <f>G465*9/12+G477*3/12</f>
        <v>3.7974999999999999</v>
      </c>
      <c r="H468" s="14">
        <f t="shared" si="98"/>
        <v>322.3649677096588</v>
      </c>
      <c r="I468" s="14">
        <f t="shared" si="99"/>
        <v>14.295433600257725</v>
      </c>
      <c r="J468" s="16">
        <f t="shared" si="103"/>
        <v>2184.5261870423824</v>
      </c>
      <c r="K468" s="14">
        <f t="shared" si="100"/>
        <v>22.136650143152536</v>
      </c>
      <c r="L468" s="16">
        <f t="shared" si="101"/>
        <v>150.01038194282455</v>
      </c>
      <c r="M468" s="35">
        <f t="shared" si="92"/>
        <v>14.645198603086119</v>
      </c>
      <c r="N468" s="17"/>
      <c r="O468" s="18">
        <f t="shared" si="93"/>
        <v>18.161144521921873</v>
      </c>
      <c r="P468" s="18"/>
      <c r="Q468" s="37">
        <f t="shared" si="94"/>
        <v>5.7740559903484791E-2</v>
      </c>
      <c r="R468" s="15">
        <f t="shared" si="104"/>
        <v>1.0021336146735726</v>
      </c>
      <c r="S468" s="15">
        <f t="shared" si="105"/>
        <v>6.5672366978910794</v>
      </c>
      <c r="T468" s="21">
        <f t="shared" si="95"/>
        <v>-1.2157588476801373E-2</v>
      </c>
      <c r="U468" s="21">
        <f t="shared" si="96"/>
        <v>-2.3821721065581003E-2</v>
      </c>
      <c r="V468" s="21">
        <f t="shared" si="97"/>
        <v>1.166413258877963E-2</v>
      </c>
      <c r="Y468" s="36"/>
      <c r="Z468" s="36"/>
    </row>
    <row r="469" spans="1:26" x14ac:dyDescent="0.25">
      <c r="A469" s="12">
        <v>1909.05</v>
      </c>
      <c r="B469" s="13">
        <v>9.6300000000000008</v>
      </c>
      <c r="C469" s="14">
        <v>0.41670000000000001</v>
      </c>
      <c r="D469" s="13">
        <v>0.65500000000000003</v>
      </c>
      <c r="E469" s="13">
        <v>9.3242545450000005</v>
      </c>
      <c r="F469" s="14">
        <f t="shared" si="102"/>
        <v>1909.3749999999652</v>
      </c>
      <c r="G469" s="15">
        <f>G465*8/12+G477*4/12</f>
        <v>3.8099999999999996</v>
      </c>
      <c r="H469" s="14">
        <f t="shared" si="98"/>
        <v>329.68784798442022</v>
      </c>
      <c r="I469" s="14">
        <f t="shared" si="99"/>
        <v>14.265932113718369</v>
      </c>
      <c r="J469" s="16">
        <f t="shared" si="103"/>
        <v>2242.2063036112363</v>
      </c>
      <c r="K469" s="14">
        <f t="shared" si="100"/>
        <v>22.424251342657865</v>
      </c>
      <c r="L469" s="16">
        <f t="shared" si="101"/>
        <v>152.50728233285147</v>
      </c>
      <c r="M469" s="35">
        <f t="shared" si="92"/>
        <v>14.953509786582782</v>
      </c>
      <c r="N469" s="17"/>
      <c r="O469" s="18">
        <f t="shared" si="93"/>
        <v>18.54840515207685</v>
      </c>
      <c r="P469" s="18"/>
      <c r="Q469" s="37">
        <f t="shared" si="94"/>
        <v>5.7262276887974667E-2</v>
      </c>
      <c r="R469" s="15">
        <f t="shared" si="104"/>
        <v>1.0021446334630597</v>
      </c>
      <c r="S469" s="15">
        <f t="shared" si="105"/>
        <v>6.5140790524352781</v>
      </c>
      <c r="T469" s="21">
        <f t="shared" si="95"/>
        <v>-8.7926145105475806E-3</v>
      </c>
      <c r="U469" s="21">
        <f t="shared" si="96"/>
        <v>-2.4118035898860413E-2</v>
      </c>
      <c r="V469" s="21">
        <f t="shared" si="97"/>
        <v>1.5325421388312832E-2</v>
      </c>
      <c r="Y469" s="36"/>
      <c r="Z469" s="36"/>
    </row>
    <row r="470" spans="1:26" x14ac:dyDescent="0.25">
      <c r="A470" s="12">
        <v>1909.06</v>
      </c>
      <c r="B470" s="13">
        <v>9.8000000000000007</v>
      </c>
      <c r="C470" s="14">
        <v>0.42</v>
      </c>
      <c r="D470" s="13">
        <v>0.67</v>
      </c>
      <c r="E470" s="13">
        <v>9.4194198349999994</v>
      </c>
      <c r="F470" s="14">
        <f t="shared" si="102"/>
        <v>1909.4583333332985</v>
      </c>
      <c r="G470" s="15">
        <f>G465*7/12+G477*5/12</f>
        <v>3.8224999999999998</v>
      </c>
      <c r="H470" s="14">
        <f t="shared" si="98"/>
        <v>332.11821479448895</v>
      </c>
      <c r="I470" s="14">
        <f t="shared" si="99"/>
        <v>14.233637776906665</v>
      </c>
      <c r="J470" s="16">
        <f t="shared" si="103"/>
        <v>2266.8021342636448</v>
      </c>
      <c r="K470" s="14">
        <f t="shared" si="100"/>
        <v>22.706041215541589</v>
      </c>
      <c r="L470" s="16">
        <f t="shared" si="101"/>
        <v>154.97524795475937</v>
      </c>
      <c r="M470" s="35">
        <f t="shared" si="92"/>
        <v>15.040444676080996</v>
      </c>
      <c r="N470" s="17"/>
      <c r="O470" s="18">
        <f t="shared" si="93"/>
        <v>18.659373227262559</v>
      </c>
      <c r="P470" s="18"/>
      <c r="Q470" s="37">
        <f t="shared" si="94"/>
        <v>5.6414579208054941E-2</v>
      </c>
      <c r="R470" s="15">
        <f t="shared" si="104"/>
        <v>1.0021556517645591</v>
      </c>
      <c r="S470" s="15">
        <f t="shared" si="105"/>
        <v>6.4620958638420092</v>
      </c>
      <c r="T470" s="21">
        <f t="shared" si="95"/>
        <v>-6.7626712988282378E-3</v>
      </c>
      <c r="U470" s="21">
        <f t="shared" si="96"/>
        <v>-2.3259661419105626E-2</v>
      </c>
      <c r="V470" s="21">
        <f t="shared" si="97"/>
        <v>1.6496990120277388E-2</v>
      </c>
      <c r="Y470" s="36"/>
      <c r="Z470" s="36"/>
    </row>
    <row r="471" spans="1:26" x14ac:dyDescent="0.25">
      <c r="A471" s="12">
        <v>1909.07</v>
      </c>
      <c r="B471" s="13">
        <v>9.94</v>
      </c>
      <c r="C471" s="14">
        <v>0.42330000000000001</v>
      </c>
      <c r="D471" s="13">
        <v>0.68500000000000005</v>
      </c>
      <c r="E471" s="13">
        <v>9.4194198349999994</v>
      </c>
      <c r="F471" s="14">
        <f t="shared" si="102"/>
        <v>1909.5416666666317</v>
      </c>
      <c r="G471" s="15">
        <f>G465*6/12+G477*6/12</f>
        <v>3.835</v>
      </c>
      <c r="H471" s="14">
        <f t="shared" si="98"/>
        <v>336.86276072012441</v>
      </c>
      <c r="I471" s="14">
        <f t="shared" si="99"/>
        <v>14.345473502296651</v>
      </c>
      <c r="J471" s="16">
        <f t="shared" si="103"/>
        <v>2307.3443530476302</v>
      </c>
      <c r="K471" s="14">
        <f t="shared" si="100"/>
        <v>23.214385421859685</v>
      </c>
      <c r="L471" s="16">
        <f t="shared" si="101"/>
        <v>159.00713096958017</v>
      </c>
      <c r="M471" s="35">
        <f t="shared" si="92"/>
        <v>15.231503240497684</v>
      </c>
      <c r="N471" s="17"/>
      <c r="O471" s="18">
        <f t="shared" si="93"/>
        <v>18.898339079013791</v>
      </c>
      <c r="P471" s="18"/>
      <c r="Q471" s="37">
        <f t="shared" si="94"/>
        <v>5.4094626464790664E-2</v>
      </c>
      <c r="R471" s="15">
        <f t="shared" si="104"/>
        <v>1.0021666695785254</v>
      </c>
      <c r="S471" s="15">
        <f t="shared" si="105"/>
        <v>6.4760258921936504</v>
      </c>
      <c r="T471" s="21">
        <f t="shared" si="95"/>
        <v>-7.7604300006463012E-3</v>
      </c>
      <c r="U471" s="21">
        <f t="shared" si="96"/>
        <v>-2.6233387551507059E-2</v>
      </c>
      <c r="V471" s="21">
        <f t="shared" si="97"/>
        <v>1.8472957550860758E-2</v>
      </c>
      <c r="Y471" s="36"/>
      <c r="Z471" s="36"/>
    </row>
    <row r="472" spans="1:26" x14ac:dyDescent="0.25">
      <c r="A472" s="12">
        <v>1909.08</v>
      </c>
      <c r="B472" s="13">
        <v>10.18</v>
      </c>
      <c r="C472" s="14">
        <v>0.42670000000000002</v>
      </c>
      <c r="D472" s="13">
        <v>0.7</v>
      </c>
      <c r="E472" s="13">
        <v>9.5145851239999999</v>
      </c>
      <c r="F472" s="14">
        <f t="shared" si="102"/>
        <v>1909.624999999965</v>
      </c>
      <c r="G472" s="15">
        <f>G465*5/12+G477*7/12</f>
        <v>3.8474999999999997</v>
      </c>
      <c r="H472" s="14">
        <f t="shared" si="98"/>
        <v>341.54560053311252</v>
      </c>
      <c r="I472" s="14">
        <f t="shared" si="99"/>
        <v>14.31606166478184</v>
      </c>
      <c r="J472" s="16">
        <f t="shared" si="103"/>
        <v>2347.5910031663661</v>
      </c>
      <c r="K472" s="14">
        <f t="shared" si="100"/>
        <v>23.485453867699288</v>
      </c>
      <c r="L472" s="16">
        <f t="shared" si="101"/>
        <v>161.42570748688175</v>
      </c>
      <c r="M472" s="35">
        <f t="shared" si="92"/>
        <v>15.417580706254761</v>
      </c>
      <c r="N472" s="17"/>
      <c r="O472" s="18">
        <f t="shared" si="93"/>
        <v>19.128911647815677</v>
      </c>
      <c r="P472" s="18"/>
      <c r="Q472" s="37">
        <f t="shared" si="94"/>
        <v>5.2867298335827664E-2</v>
      </c>
      <c r="R472" s="15">
        <f t="shared" si="104"/>
        <v>1.0021776869054124</v>
      </c>
      <c r="S472" s="15">
        <f t="shared" si="105"/>
        <v>6.4251434686586792</v>
      </c>
      <c r="T472" s="21">
        <f t="shared" si="95"/>
        <v>-1.7531666746307351E-2</v>
      </c>
      <c r="U472" s="21">
        <f t="shared" si="96"/>
        <v>-2.7046155414689355E-2</v>
      </c>
      <c r="V472" s="21">
        <f t="shared" si="97"/>
        <v>9.514488668382004E-3</v>
      </c>
      <c r="Y472" s="36"/>
      <c r="Z472" s="36"/>
    </row>
    <row r="473" spans="1:26" x14ac:dyDescent="0.25">
      <c r="A473" s="12">
        <v>1909.09</v>
      </c>
      <c r="B473" s="13">
        <v>10.19</v>
      </c>
      <c r="C473" s="14">
        <v>0.43</v>
      </c>
      <c r="D473" s="13">
        <v>0.71499999999999997</v>
      </c>
      <c r="E473" s="13">
        <v>9.6096694209999995</v>
      </c>
      <c r="F473" s="14">
        <f t="shared" si="102"/>
        <v>1909.7083333332982</v>
      </c>
      <c r="G473" s="15">
        <f>G465*4/12+G477*8/12</f>
        <v>3.8600000000000003</v>
      </c>
      <c r="H473" s="14">
        <f t="shared" si="98"/>
        <v>338.4983137808606</v>
      </c>
      <c r="I473" s="14">
        <f t="shared" si="99"/>
        <v>14.284030905374882</v>
      </c>
      <c r="J473" s="16">
        <f t="shared" si="103"/>
        <v>2334.8273748641732</v>
      </c>
      <c r="K473" s="14">
        <f t="shared" si="100"/>
        <v>23.751353714751261</v>
      </c>
      <c r="L473" s="16">
        <f t="shared" si="101"/>
        <v>163.82743601843808</v>
      </c>
      <c r="M473" s="35">
        <f t="shared" si="92"/>
        <v>15.25444643682118</v>
      </c>
      <c r="N473" s="17"/>
      <c r="O473" s="18">
        <f t="shared" si="93"/>
        <v>18.925890785476788</v>
      </c>
      <c r="P473" s="18"/>
      <c r="Q473" s="37">
        <f t="shared" si="94"/>
        <v>5.0537394058907385E-2</v>
      </c>
      <c r="R473" s="15">
        <f t="shared" si="104"/>
        <v>1.0021887037456738</v>
      </c>
      <c r="S473" s="15">
        <f t="shared" si="105"/>
        <v>6.3754224405983759</v>
      </c>
      <c r="T473" s="21">
        <f t="shared" si="95"/>
        <v>-1.5519457540474346E-2</v>
      </c>
      <c r="U473" s="21">
        <f t="shared" si="96"/>
        <v>-2.6751385623001833E-2</v>
      </c>
      <c r="V473" s="21">
        <f t="shared" si="97"/>
        <v>1.1231928082527487E-2</v>
      </c>
      <c r="Y473" s="36"/>
      <c r="Z473" s="36"/>
    </row>
    <row r="474" spans="1:26" x14ac:dyDescent="0.25">
      <c r="A474" s="12">
        <v>1909.1</v>
      </c>
      <c r="B474" s="13">
        <v>10.23</v>
      </c>
      <c r="C474" s="14">
        <v>0.43330000000000002</v>
      </c>
      <c r="D474" s="13">
        <v>0.73</v>
      </c>
      <c r="E474" s="13">
        <v>9.8000000000000007</v>
      </c>
      <c r="F474" s="14">
        <f t="shared" si="102"/>
        <v>1909.7916666666315</v>
      </c>
      <c r="G474" s="15">
        <f>G465*3/12+G477*9/12</f>
        <v>3.8724999999999996</v>
      </c>
      <c r="H474" s="14">
        <f t="shared" si="98"/>
        <v>333.22711377551008</v>
      </c>
      <c r="I474" s="14">
        <f t="shared" si="99"/>
        <v>14.114106392857138</v>
      </c>
      <c r="J474" s="16">
        <f t="shared" si="103"/>
        <v>2306.5815170559008</v>
      </c>
      <c r="K474" s="14">
        <f t="shared" si="100"/>
        <v>23.778669897959173</v>
      </c>
      <c r="L474" s="16">
        <f t="shared" si="101"/>
        <v>164.59477101180914</v>
      </c>
      <c r="M474" s="35">
        <f t="shared" si="92"/>
        <v>14.988845296121765</v>
      </c>
      <c r="N474" s="17"/>
      <c r="O474" s="18">
        <f t="shared" si="93"/>
        <v>18.59596143831665</v>
      </c>
      <c r="P474" s="18"/>
      <c r="Q474" s="37">
        <f t="shared" si="94"/>
        <v>5.2310304239140487E-2</v>
      </c>
      <c r="R474" s="15">
        <f t="shared" si="104"/>
        <v>1.0021997200997625</v>
      </c>
      <c r="S474" s="15">
        <f t="shared" si="105"/>
        <v>6.265285157651503</v>
      </c>
      <c r="T474" s="21">
        <f t="shared" si="95"/>
        <v>-1.0588345651889486E-2</v>
      </c>
      <c r="U474" s="21">
        <f t="shared" si="96"/>
        <v>-2.659124381084832E-2</v>
      </c>
      <c r="V474" s="21">
        <f t="shared" si="97"/>
        <v>1.6002898158958834E-2</v>
      </c>
      <c r="Y474" s="36"/>
      <c r="Z474" s="36"/>
    </row>
    <row r="475" spans="1:26" x14ac:dyDescent="0.25">
      <c r="A475" s="12">
        <v>1909.11</v>
      </c>
      <c r="B475" s="13">
        <v>10.18</v>
      </c>
      <c r="C475" s="14">
        <v>0.43669999999999998</v>
      </c>
      <c r="D475" s="13">
        <v>0.745</v>
      </c>
      <c r="E475" s="13">
        <v>9.8951652889999995</v>
      </c>
      <c r="F475" s="14">
        <f t="shared" si="102"/>
        <v>1909.8749999999648</v>
      </c>
      <c r="G475" s="15">
        <f>G465*2/12+G477*10/12</f>
        <v>3.8849999999999998</v>
      </c>
      <c r="H475" s="14">
        <f t="shared" si="98"/>
        <v>328.40933881240989</v>
      </c>
      <c r="I475" s="14">
        <f t="shared" si="99"/>
        <v>14.088050909565757</v>
      </c>
      <c r="J475" s="16">
        <f t="shared" si="103"/>
        <v>2281.3595172570745</v>
      </c>
      <c r="K475" s="14">
        <f t="shared" si="100"/>
        <v>24.033885797175383</v>
      </c>
      <c r="L475" s="16">
        <f t="shared" si="101"/>
        <v>166.95607469121029</v>
      </c>
      <c r="M475" s="35">
        <f t="shared" si="92"/>
        <v>14.745631176824588</v>
      </c>
      <c r="N475" s="17"/>
      <c r="O475" s="18">
        <f t="shared" si="93"/>
        <v>18.294340914901568</v>
      </c>
      <c r="P475" s="18"/>
      <c r="Q475" s="37">
        <f t="shared" si="94"/>
        <v>5.3018752451290424E-2</v>
      </c>
      <c r="R475" s="15">
        <f t="shared" si="104"/>
        <v>1.0022107359681312</v>
      </c>
      <c r="S475" s="15">
        <f t="shared" si="105"/>
        <v>6.2186790326354728</v>
      </c>
      <c r="T475" s="21">
        <f t="shared" si="95"/>
        <v>-1.4149002264422506E-2</v>
      </c>
      <c r="U475" s="21">
        <f t="shared" si="96"/>
        <v>-2.7896832418933037E-2</v>
      </c>
      <c r="V475" s="21">
        <f t="shared" si="97"/>
        <v>1.3747830154510532E-2</v>
      </c>
      <c r="Y475" s="36"/>
      <c r="Z475" s="36"/>
    </row>
    <row r="476" spans="1:26" x14ac:dyDescent="0.25">
      <c r="A476" s="12">
        <v>1909.12</v>
      </c>
      <c r="B476" s="13">
        <v>10.3</v>
      </c>
      <c r="C476" s="14">
        <v>0.44</v>
      </c>
      <c r="D476" s="13">
        <v>0.76</v>
      </c>
      <c r="E476" s="13">
        <v>9.9903305790000001</v>
      </c>
      <c r="F476" s="14">
        <f t="shared" si="102"/>
        <v>1909.958333333298</v>
      </c>
      <c r="G476" s="15">
        <f>G465*1/12+G477*11/12</f>
        <v>3.8975000000000004</v>
      </c>
      <c r="H476" s="14">
        <f t="shared" si="98"/>
        <v>329.11535048814318</v>
      </c>
      <c r="I476" s="14">
        <f t="shared" si="99"/>
        <v>14.059296525707087</v>
      </c>
      <c r="J476" s="16">
        <f t="shared" si="103"/>
        <v>2294.4027688054539</v>
      </c>
      <c r="K476" s="14">
        <f t="shared" si="100"/>
        <v>24.284239453494056</v>
      </c>
      <c r="L476" s="16">
        <f t="shared" si="101"/>
        <v>169.29573828079074</v>
      </c>
      <c r="M476" s="35">
        <f t="shared" si="92"/>
        <v>14.75063848926504</v>
      </c>
      <c r="N476" s="17"/>
      <c r="O476" s="18">
        <f t="shared" si="93"/>
        <v>18.299718545945847</v>
      </c>
      <c r="P476" s="18"/>
      <c r="Q476" s="37">
        <f t="shared" si="94"/>
        <v>5.2609590345711797E-2</v>
      </c>
      <c r="R476" s="15">
        <f t="shared" si="104"/>
        <v>1.0022217513512319</v>
      </c>
      <c r="S476" s="15">
        <f t="shared" si="105"/>
        <v>6.1730584129277295</v>
      </c>
      <c r="T476" s="21">
        <f t="shared" si="95"/>
        <v>-1.9259474915082841E-2</v>
      </c>
      <c r="U476" s="21">
        <f t="shared" si="96"/>
        <v>-2.9161621238060542E-2</v>
      </c>
      <c r="V476" s="21">
        <f t="shared" si="97"/>
        <v>9.9021463229777007E-3</v>
      </c>
      <c r="Y476" s="36"/>
      <c r="Z476" s="36"/>
    </row>
    <row r="477" spans="1:26" x14ac:dyDescent="0.25">
      <c r="A477" s="12">
        <v>1910.01</v>
      </c>
      <c r="B477" s="13">
        <v>10.08</v>
      </c>
      <c r="C477" s="14">
        <v>0.4425</v>
      </c>
      <c r="D477" s="13">
        <v>0.75749999999999995</v>
      </c>
      <c r="E477" s="13">
        <v>9.8951652889999995</v>
      </c>
      <c r="F477" s="14">
        <f t="shared" si="102"/>
        <v>1910.0416666666313</v>
      </c>
      <c r="G477" s="15">
        <v>3.91</v>
      </c>
      <c r="H477" s="14">
        <f t="shared" si="98"/>
        <v>325.18331387319176</v>
      </c>
      <c r="I477" s="14">
        <f t="shared" si="99"/>
        <v>14.275160356040411</v>
      </c>
      <c r="J477" s="16">
        <f t="shared" si="103"/>
        <v>2275.2840563746313</v>
      </c>
      <c r="K477" s="14">
        <f t="shared" si="100"/>
        <v>24.437138914577652</v>
      </c>
      <c r="L477" s="16">
        <f t="shared" si="101"/>
        <v>170.98488816505784</v>
      </c>
      <c r="M477" s="35">
        <f t="shared" si="92"/>
        <v>14.54788504056415</v>
      </c>
      <c r="N477" s="17"/>
      <c r="O477" s="18">
        <f t="shared" si="93"/>
        <v>18.0485007866024</v>
      </c>
      <c r="P477" s="18"/>
      <c r="Q477" s="37">
        <f t="shared" si="94"/>
        <v>5.2449986402138181E-2</v>
      </c>
      <c r="R477" s="15">
        <f t="shared" si="104"/>
        <v>1.0027795864958251</v>
      </c>
      <c r="S477" s="15">
        <f t="shared" si="105"/>
        <v>6.2462737929115999</v>
      </c>
      <c r="T477" s="21">
        <f t="shared" si="95"/>
        <v>-2.0998057698949468E-2</v>
      </c>
      <c r="U477" s="21">
        <f t="shared" si="96"/>
        <v>-3.2233048184648228E-2</v>
      </c>
      <c r="V477" s="21">
        <f t="shared" si="97"/>
        <v>1.1234990485698759E-2</v>
      </c>
      <c r="Y477" s="36"/>
      <c r="Z477" s="36"/>
    </row>
    <row r="478" spans="1:26" x14ac:dyDescent="0.25">
      <c r="A478" s="12">
        <v>1910.02</v>
      </c>
      <c r="B478" s="13">
        <v>9.7200000000000006</v>
      </c>
      <c r="C478" s="14">
        <v>0.44500000000000001</v>
      </c>
      <c r="D478" s="13">
        <v>0.755</v>
      </c>
      <c r="E478" s="13">
        <v>9.8951652889999995</v>
      </c>
      <c r="F478" s="14">
        <f t="shared" si="102"/>
        <v>1910.1249999999645</v>
      </c>
      <c r="G478" s="15">
        <f>G477*11/12+G489*1/12</f>
        <v>3.9158333333333335</v>
      </c>
      <c r="H478" s="14">
        <f t="shared" si="98"/>
        <v>313.56962409200634</v>
      </c>
      <c r="I478" s="14">
        <f t="shared" si="99"/>
        <v>14.355810979520868</v>
      </c>
      <c r="J478" s="16">
        <f t="shared" si="103"/>
        <v>2202.3944588345212</v>
      </c>
      <c r="K478" s="14">
        <f t="shared" si="100"/>
        <v>24.3564882910972</v>
      </c>
      <c r="L478" s="16">
        <f t="shared" si="101"/>
        <v>171.07076300617936</v>
      </c>
      <c r="M478" s="35">
        <f t="shared" si="92"/>
        <v>14.002037903032701</v>
      </c>
      <c r="N478" s="17"/>
      <c r="O478" s="18">
        <f t="shared" si="93"/>
        <v>17.374142485913506</v>
      </c>
      <c r="P478" s="18"/>
      <c r="Q478" s="37">
        <f t="shared" si="94"/>
        <v>5.3847169033190118E-2</v>
      </c>
      <c r="R478" s="15">
        <f t="shared" si="104"/>
        <v>1.002784577867381</v>
      </c>
      <c r="S478" s="15">
        <f t="shared" si="105"/>
        <v>6.2636358511956036</v>
      </c>
      <c r="T478" s="21">
        <f t="shared" si="95"/>
        <v>-2.6721783232239837E-2</v>
      </c>
      <c r="U478" s="21">
        <f t="shared" si="96"/>
        <v>-3.3174266110591377E-2</v>
      </c>
      <c r="V478" s="21">
        <f t="shared" si="97"/>
        <v>6.4524828783515398E-3</v>
      </c>
      <c r="Y478" s="36"/>
      <c r="Z478" s="36"/>
    </row>
    <row r="479" spans="1:26" x14ac:dyDescent="0.25">
      <c r="A479" s="12">
        <v>1910.03</v>
      </c>
      <c r="B479" s="13">
        <v>9.9600000000000009</v>
      </c>
      <c r="C479" s="14">
        <v>0.44750000000000001</v>
      </c>
      <c r="D479" s="13">
        <v>0.75249999999999995</v>
      </c>
      <c r="E479" s="13">
        <v>10.08541488</v>
      </c>
      <c r="F479" s="14">
        <f t="shared" si="102"/>
        <v>1910.2083333332978</v>
      </c>
      <c r="G479" s="15">
        <f>G477*10/12+G489*2/12</f>
        <v>3.9216666666666669</v>
      </c>
      <c r="H479" s="14">
        <f t="shared" si="98"/>
        <v>315.25090616797701</v>
      </c>
      <c r="I479" s="14">
        <f t="shared" si="99"/>
        <v>14.164134589374468</v>
      </c>
      <c r="J479" s="16">
        <f t="shared" si="103"/>
        <v>2222.4934420845434</v>
      </c>
      <c r="K479" s="14">
        <f t="shared" si="100"/>
        <v>23.817902298333603</v>
      </c>
      <c r="L479" s="16">
        <f t="shared" si="101"/>
        <v>167.91428867154809</v>
      </c>
      <c r="M479" s="35">
        <f t="shared" si="92"/>
        <v>14.050006965077822</v>
      </c>
      <c r="N479" s="17"/>
      <c r="O479" s="18">
        <f t="shared" si="93"/>
        <v>17.435730474563595</v>
      </c>
      <c r="P479" s="18"/>
      <c r="Q479" s="37">
        <f t="shared" si="94"/>
        <v>5.5492369388224765E-2</v>
      </c>
      <c r="R479" s="15">
        <f t="shared" si="104"/>
        <v>1.0027895691897077</v>
      </c>
      <c r="S479" s="15">
        <f t="shared" si="105"/>
        <v>6.1625922316156796</v>
      </c>
      <c r="T479" s="21">
        <f t="shared" si="95"/>
        <v>-2.1476384341976629E-2</v>
      </c>
      <c r="U479" s="21">
        <f t="shared" si="96"/>
        <v>-3.226284431330062E-2</v>
      </c>
      <c r="V479" s="21">
        <f t="shared" si="97"/>
        <v>1.0786459971323992E-2</v>
      </c>
      <c r="Y479" s="36"/>
      <c r="Z479" s="36"/>
    </row>
    <row r="480" spans="1:26" x14ac:dyDescent="0.25">
      <c r="A480" s="12">
        <v>1910.04</v>
      </c>
      <c r="B480" s="13">
        <v>9.7200000000000006</v>
      </c>
      <c r="C480" s="14">
        <v>0.45</v>
      </c>
      <c r="D480" s="13">
        <v>0.75</v>
      </c>
      <c r="E480" s="13">
        <v>10.180580170000001</v>
      </c>
      <c r="F480" s="14">
        <f t="shared" si="102"/>
        <v>1910.291666666631</v>
      </c>
      <c r="G480" s="15">
        <f>G477*9/12+G489*3/12</f>
        <v>3.9274999999999998</v>
      </c>
      <c r="H480" s="14">
        <f t="shared" si="98"/>
        <v>304.77862834805404</v>
      </c>
      <c r="I480" s="14">
        <f t="shared" si="99"/>
        <v>14.110121682780282</v>
      </c>
      <c r="J480" s="16">
        <f t="shared" si="103"/>
        <v>2156.9543303316304</v>
      </c>
      <c r="K480" s="14">
        <f t="shared" si="100"/>
        <v>23.516869471300467</v>
      </c>
      <c r="L480" s="16">
        <f t="shared" si="101"/>
        <v>166.43166129102087</v>
      </c>
      <c r="M480" s="35">
        <f t="shared" si="92"/>
        <v>13.559883620820079</v>
      </c>
      <c r="N480" s="17"/>
      <c r="O480" s="18">
        <f t="shared" si="93"/>
        <v>16.832242284802881</v>
      </c>
      <c r="P480" s="18"/>
      <c r="Q480" s="37">
        <f t="shared" si="94"/>
        <v>5.8968363511062584E-2</v>
      </c>
      <c r="R480" s="15">
        <f t="shared" si="104"/>
        <v>1.0027945604628268</v>
      </c>
      <c r="S480" s="15">
        <f t="shared" si="105"/>
        <v>6.122016279113776</v>
      </c>
      <c r="T480" s="21">
        <f t="shared" si="95"/>
        <v>-2.1781476735930227E-2</v>
      </c>
      <c r="U480" s="21">
        <f t="shared" si="96"/>
        <v>-3.4198723678286691E-2</v>
      </c>
      <c r="V480" s="21">
        <f t="shared" si="97"/>
        <v>1.2417246942356464E-2</v>
      </c>
      <c r="Y480" s="36"/>
      <c r="Z480" s="36"/>
    </row>
    <row r="481" spans="1:26" x14ac:dyDescent="0.25">
      <c r="A481" s="12">
        <v>1910.05</v>
      </c>
      <c r="B481" s="13">
        <v>9.56</v>
      </c>
      <c r="C481" s="14">
        <v>0.45250000000000001</v>
      </c>
      <c r="D481" s="13">
        <v>0.74750000000000005</v>
      </c>
      <c r="E481" s="13">
        <v>9.9903305790000001</v>
      </c>
      <c r="F481" s="14">
        <f t="shared" si="102"/>
        <v>1910.3749999999643</v>
      </c>
      <c r="G481" s="15">
        <f>G477*8/12+G489*4/12</f>
        <v>3.9333333333333336</v>
      </c>
      <c r="H481" s="14">
        <f t="shared" si="98"/>
        <v>305.4701699676358</v>
      </c>
      <c r="I481" s="14">
        <f t="shared" si="99"/>
        <v>14.458708358823765</v>
      </c>
      <c r="J481" s="16">
        <f t="shared" si="103"/>
        <v>2170.3756174920741</v>
      </c>
      <c r="K481" s="14">
        <f t="shared" si="100"/>
        <v>23.884827620377379</v>
      </c>
      <c r="L481" s="16">
        <f t="shared" si="101"/>
        <v>169.7024868279629</v>
      </c>
      <c r="M481" s="35">
        <f t="shared" si="92"/>
        <v>13.568792287251451</v>
      </c>
      <c r="N481" s="17"/>
      <c r="O481" s="18">
        <f t="shared" si="93"/>
        <v>16.849954664554467</v>
      </c>
      <c r="P481" s="18"/>
      <c r="Q481" s="37">
        <f t="shared" si="94"/>
        <v>5.9397879275674505E-2</v>
      </c>
      <c r="R481" s="15">
        <f t="shared" si="104"/>
        <v>1.0027995516867598</v>
      </c>
      <c r="S481" s="15">
        <f t="shared" si="105"/>
        <v>6.2560342634895605</v>
      </c>
      <c r="T481" s="21">
        <f t="shared" si="95"/>
        <v>-2.9609238270533078E-2</v>
      </c>
      <c r="U481" s="21">
        <f t="shared" si="96"/>
        <v>-3.7375270968179275E-2</v>
      </c>
      <c r="V481" s="21">
        <f t="shared" si="97"/>
        <v>7.7660326976461969E-3</v>
      </c>
      <c r="Y481" s="36"/>
      <c r="Z481" s="36"/>
    </row>
    <row r="482" spans="1:26" x14ac:dyDescent="0.25">
      <c r="A482" s="12">
        <v>1910.06</v>
      </c>
      <c r="B482" s="13">
        <v>9.1</v>
      </c>
      <c r="C482" s="14">
        <v>0.45500000000000002</v>
      </c>
      <c r="D482" s="13">
        <v>0.745</v>
      </c>
      <c r="E482" s="13">
        <v>9.8951652889999995</v>
      </c>
      <c r="F482" s="14">
        <f t="shared" si="102"/>
        <v>1910.4583333332976</v>
      </c>
      <c r="G482" s="15">
        <f>G477*7/12+G489*5/12</f>
        <v>3.9391666666666665</v>
      </c>
      <c r="H482" s="14">
        <f t="shared" si="98"/>
        <v>293.56826946885366</v>
      </c>
      <c r="I482" s="14">
        <f t="shared" si="99"/>
        <v>14.678413473442685</v>
      </c>
      <c r="J482" s="16">
        <f t="shared" si="103"/>
        <v>2094.5031067502123</v>
      </c>
      <c r="K482" s="14">
        <f t="shared" si="100"/>
        <v>24.033885797175383</v>
      </c>
      <c r="L482" s="16">
        <f t="shared" si="101"/>
        <v>171.47305654163827</v>
      </c>
      <c r="M482" s="35">
        <f t="shared" si="92"/>
        <v>13.019657302315935</v>
      </c>
      <c r="N482" s="17"/>
      <c r="O482" s="18">
        <f t="shared" si="93"/>
        <v>16.176908272404525</v>
      </c>
      <c r="P482" s="18"/>
      <c r="Q482" s="37">
        <f t="shared" si="94"/>
        <v>6.2724664562796406E-2</v>
      </c>
      <c r="R482" s="15">
        <f t="shared" si="104"/>
        <v>1.0028045428615282</v>
      </c>
      <c r="S482" s="15">
        <f t="shared" si="105"/>
        <v>6.3338832790504309</v>
      </c>
      <c r="T482" s="21">
        <f t="shared" si="95"/>
        <v>-2.8729672024374708E-2</v>
      </c>
      <c r="U482" s="21">
        <f t="shared" si="96"/>
        <v>-3.9628615463258243E-2</v>
      </c>
      <c r="V482" s="21">
        <f t="shared" si="97"/>
        <v>1.0898943438883535E-2</v>
      </c>
      <c r="Y482" s="36"/>
      <c r="Z482" s="36"/>
    </row>
    <row r="483" spans="1:26" x14ac:dyDescent="0.25">
      <c r="A483" s="12">
        <v>1910.07</v>
      </c>
      <c r="B483" s="13">
        <v>8.64</v>
      </c>
      <c r="C483" s="14">
        <v>0.45750000000000002</v>
      </c>
      <c r="D483" s="13">
        <v>0.74250000000000005</v>
      </c>
      <c r="E483" s="13">
        <v>9.8951652889999995</v>
      </c>
      <c r="F483" s="14">
        <f t="shared" si="102"/>
        <v>1910.5416666666308</v>
      </c>
      <c r="G483" s="15">
        <f>G477*6/12+G489*6/12</f>
        <v>3.9450000000000003</v>
      </c>
      <c r="H483" s="14">
        <f t="shared" si="98"/>
        <v>278.72855474845011</v>
      </c>
      <c r="I483" s="14">
        <f t="shared" si="99"/>
        <v>14.759064096923138</v>
      </c>
      <c r="J483" s="16">
        <f t="shared" si="103"/>
        <v>1997.4021728864493</v>
      </c>
      <c r="K483" s="14">
        <f t="shared" si="100"/>
        <v>23.953235173694928</v>
      </c>
      <c r="L483" s="16">
        <f t="shared" si="101"/>
        <v>171.65174923242924</v>
      </c>
      <c r="M483" s="35">
        <f t="shared" si="92"/>
        <v>12.342581259985213</v>
      </c>
      <c r="N483" s="17"/>
      <c r="O483" s="18">
        <f t="shared" si="93"/>
        <v>15.347332499645285</v>
      </c>
      <c r="P483" s="18"/>
      <c r="Q483" s="37">
        <f t="shared" si="94"/>
        <v>6.5622385013548057E-2</v>
      </c>
      <c r="R483" s="15">
        <f t="shared" si="104"/>
        <v>1.0028095339871532</v>
      </c>
      <c r="S483" s="15">
        <f t="shared" si="105"/>
        <v>6.3516469261864446</v>
      </c>
      <c r="T483" s="21">
        <f t="shared" si="95"/>
        <v>-2.3231619699657369E-2</v>
      </c>
      <c r="U483" s="21">
        <f t="shared" si="96"/>
        <v>-3.9110493662960266E-2</v>
      </c>
      <c r="V483" s="21">
        <f t="shared" si="97"/>
        <v>1.5878873963302897E-2</v>
      </c>
      <c r="Y483" s="36"/>
      <c r="Z483" s="36"/>
    </row>
    <row r="484" spans="1:26" x14ac:dyDescent="0.25">
      <c r="A484" s="12">
        <v>1910.08</v>
      </c>
      <c r="B484" s="13">
        <v>8.85</v>
      </c>
      <c r="C484" s="14">
        <v>0.46</v>
      </c>
      <c r="D484" s="13">
        <v>0.74</v>
      </c>
      <c r="E484" s="13">
        <v>9.8000000000000007</v>
      </c>
      <c r="F484" s="14">
        <f t="shared" si="102"/>
        <v>1910.6249999999641</v>
      </c>
      <c r="G484" s="15">
        <f>G477*5/12+G489*7/12</f>
        <v>3.9508333333333336</v>
      </c>
      <c r="H484" s="14">
        <f t="shared" si="98"/>
        <v>288.27565561224475</v>
      </c>
      <c r="I484" s="14">
        <f t="shared" si="99"/>
        <v>14.983819387755098</v>
      </c>
      <c r="J484" s="16">
        <f t="shared" si="103"/>
        <v>2074.7658268538025</v>
      </c>
      <c r="K484" s="14">
        <f t="shared" si="100"/>
        <v>24.104405102040808</v>
      </c>
      <c r="L484" s="16">
        <f t="shared" si="101"/>
        <v>173.48324427930103</v>
      </c>
      <c r="M484" s="35">
        <f t="shared" si="92"/>
        <v>12.745055150886248</v>
      </c>
      <c r="N484" s="17"/>
      <c r="O484" s="18">
        <f t="shared" si="93"/>
        <v>15.858955310848531</v>
      </c>
      <c r="P484" s="18"/>
      <c r="Q484" s="37">
        <f t="shared" si="94"/>
        <v>6.3272493374758362E-2</v>
      </c>
      <c r="R484" s="15">
        <f t="shared" si="104"/>
        <v>1.002814525063656</v>
      </c>
      <c r="S484" s="15">
        <f t="shared" si="105"/>
        <v>6.4313445998059047</v>
      </c>
      <c r="T484" s="21">
        <f t="shared" si="95"/>
        <v>-2.7908749373704689E-2</v>
      </c>
      <c r="U484" s="21">
        <f t="shared" si="96"/>
        <v>-3.7642164421283653E-2</v>
      </c>
      <c r="V484" s="21">
        <f t="shared" si="97"/>
        <v>9.7334150475789638E-3</v>
      </c>
      <c r="Y484" s="36"/>
      <c r="Z484" s="36"/>
    </row>
    <row r="485" spans="1:26" x14ac:dyDescent="0.25">
      <c r="A485" s="12">
        <v>1910.09</v>
      </c>
      <c r="B485" s="13">
        <v>8.91</v>
      </c>
      <c r="C485" s="14">
        <v>0.46250000000000002</v>
      </c>
      <c r="D485" s="13">
        <v>0.73750000000000004</v>
      </c>
      <c r="E485" s="13">
        <v>9.7048347110000002</v>
      </c>
      <c r="F485" s="14">
        <f t="shared" si="102"/>
        <v>1910.7083333332973</v>
      </c>
      <c r="G485" s="15">
        <f>G477*4/12+G489*8/12</f>
        <v>3.956666666666667</v>
      </c>
      <c r="H485" s="14">
        <f t="shared" si="98"/>
        <v>293.07605329703995</v>
      </c>
      <c r="I485" s="14">
        <f t="shared" si="99"/>
        <v>15.212982564520873</v>
      </c>
      <c r="J485" s="16">
        <f t="shared" si="103"/>
        <v>2118.4392421737039</v>
      </c>
      <c r="K485" s="14">
        <f t="shared" si="100"/>
        <v>24.258539765046798</v>
      </c>
      <c r="L485" s="16">
        <f t="shared" si="101"/>
        <v>175.34780483761017</v>
      </c>
      <c r="M485" s="35">
        <f t="shared" si="92"/>
        <v>12.937161101070844</v>
      </c>
      <c r="N485" s="17"/>
      <c r="O485" s="18">
        <f t="shared" si="93"/>
        <v>16.108720433280784</v>
      </c>
      <c r="P485" s="18"/>
      <c r="Q485" s="37">
        <f t="shared" si="94"/>
        <v>5.9795105936958456E-2</v>
      </c>
      <c r="R485" s="15">
        <f t="shared" si="104"/>
        <v>1.0028195160910582</v>
      </c>
      <c r="S485" s="15">
        <f t="shared" si="105"/>
        <v>6.5126888329211914</v>
      </c>
      <c r="T485" s="21">
        <f t="shared" si="95"/>
        <v>-2.4558461455944092E-2</v>
      </c>
      <c r="U485" s="21">
        <f t="shared" si="96"/>
        <v>-3.7090077978878422E-2</v>
      </c>
      <c r="V485" s="21">
        <f t="shared" si="97"/>
        <v>1.253161652293433E-2</v>
      </c>
      <c r="Y485" s="36"/>
      <c r="Z485" s="36"/>
    </row>
    <row r="486" spans="1:26" x14ac:dyDescent="0.25">
      <c r="A486" s="12">
        <v>1910.1</v>
      </c>
      <c r="B486" s="13">
        <v>9.32</v>
      </c>
      <c r="C486" s="14">
        <v>0.46500000000000002</v>
      </c>
      <c r="D486" s="13">
        <v>0.73499999999999999</v>
      </c>
      <c r="E486" s="13">
        <v>9.4194198349999994</v>
      </c>
      <c r="F486" s="14">
        <f t="shared" si="102"/>
        <v>1910.7916666666306</v>
      </c>
      <c r="G486" s="15">
        <f>G477*3/12+G489*9/12</f>
        <v>3.9624999999999999</v>
      </c>
      <c r="H486" s="14">
        <f t="shared" si="98"/>
        <v>315.85120019230988</v>
      </c>
      <c r="I486" s="14">
        <f t="shared" si="99"/>
        <v>15.758670395860955</v>
      </c>
      <c r="J486" s="16">
        <f t="shared" si="103"/>
        <v>2292.5570061558738</v>
      </c>
      <c r="K486" s="14">
        <f t="shared" si="100"/>
        <v>24.908866109586668</v>
      </c>
      <c r="L486" s="16">
        <f t="shared" si="101"/>
        <v>180.79714587173467</v>
      </c>
      <c r="M486" s="35">
        <f t="shared" si="92"/>
        <v>13.918866656445809</v>
      </c>
      <c r="N486" s="17"/>
      <c r="O486" s="18">
        <f t="shared" si="93"/>
        <v>17.339823908583163</v>
      </c>
      <c r="P486" s="18"/>
      <c r="Q486" s="37">
        <f t="shared" si="94"/>
        <v>5.2489764947584568E-2</v>
      </c>
      <c r="R486" s="15">
        <f t="shared" si="104"/>
        <v>1.0028245070693811</v>
      </c>
      <c r="S486" s="15">
        <f t="shared" si="105"/>
        <v>6.7289467988774678</v>
      </c>
      <c r="T486" s="21">
        <f t="shared" si="95"/>
        <v>-3.1100384277508497E-2</v>
      </c>
      <c r="U486" s="21">
        <f t="shared" si="96"/>
        <v>-3.9420356493717557E-2</v>
      </c>
      <c r="V486" s="21">
        <f t="shared" si="97"/>
        <v>8.3199722162090595E-3</v>
      </c>
      <c r="Y486" s="36"/>
      <c r="Z486" s="36"/>
    </row>
    <row r="487" spans="1:26" x14ac:dyDescent="0.25">
      <c r="A487" s="12">
        <v>1910.11</v>
      </c>
      <c r="B487" s="13">
        <v>9.31</v>
      </c>
      <c r="C487" s="14">
        <v>0.46750000000000003</v>
      </c>
      <c r="D487" s="13">
        <v>0.73250000000000004</v>
      </c>
      <c r="E487" s="13">
        <v>9.229089256</v>
      </c>
      <c r="F487" s="14">
        <f t="shared" si="102"/>
        <v>1910.8749999999638</v>
      </c>
      <c r="G487" s="15">
        <f>G477*2/12+G489*10/12</f>
        <v>3.9683333333333333</v>
      </c>
      <c r="H487" s="14">
        <f t="shared" si="98"/>
        <v>322.01908255117206</v>
      </c>
      <c r="I487" s="14">
        <f t="shared" si="99"/>
        <v>16.170131159255956</v>
      </c>
      <c r="J487" s="16">
        <f t="shared" si="103"/>
        <v>2347.106324087119</v>
      </c>
      <c r="K487" s="14">
        <f t="shared" si="100"/>
        <v>25.336087859155054</v>
      </c>
      <c r="L487" s="16">
        <f t="shared" si="101"/>
        <v>184.66760283499622</v>
      </c>
      <c r="M487" s="35">
        <f t="shared" si="92"/>
        <v>14.164523175780349</v>
      </c>
      <c r="N487" s="17"/>
      <c r="O487" s="18">
        <f t="shared" si="93"/>
        <v>17.653921691005699</v>
      </c>
      <c r="P487" s="18"/>
      <c r="Q487" s="37">
        <f t="shared" si="94"/>
        <v>4.9104853476430482E-2</v>
      </c>
      <c r="R487" s="15">
        <f t="shared" si="104"/>
        <v>1.0028294979986456</v>
      </c>
      <c r="S487" s="15">
        <f t="shared" si="105"/>
        <v>6.8871151073325532</v>
      </c>
      <c r="T487" s="21">
        <f t="shared" si="95"/>
        <v>-3.7367043454423987E-2</v>
      </c>
      <c r="U487" s="21">
        <f t="shared" si="96"/>
        <v>-4.0837434525953231E-2</v>
      </c>
      <c r="V487" s="21">
        <f t="shared" si="97"/>
        <v>3.4703910715292441E-3</v>
      </c>
      <c r="Y487" s="36"/>
      <c r="Z487" s="36"/>
    </row>
    <row r="488" spans="1:26" x14ac:dyDescent="0.25">
      <c r="A488" s="12">
        <v>1910.12</v>
      </c>
      <c r="B488" s="13">
        <v>9.0500000000000007</v>
      </c>
      <c r="C488" s="14">
        <v>0.47</v>
      </c>
      <c r="D488" s="13">
        <v>0.73</v>
      </c>
      <c r="E488" s="13">
        <v>9.229089256</v>
      </c>
      <c r="F488" s="14">
        <f t="shared" si="102"/>
        <v>1910.9583333332971</v>
      </c>
      <c r="G488" s="15">
        <f>G477*1/12+G489*11/12</f>
        <v>3.9741666666666666</v>
      </c>
      <c r="H488" s="14">
        <f t="shared" si="98"/>
        <v>313.02606843051632</v>
      </c>
      <c r="I488" s="14">
        <f t="shared" si="99"/>
        <v>16.256602448877643</v>
      </c>
      <c r="J488" s="16">
        <f t="shared" si="103"/>
        <v>2291.4329284656469</v>
      </c>
      <c r="K488" s="14">
        <f t="shared" si="100"/>
        <v>25.249616569533362</v>
      </c>
      <c r="L488" s="16">
        <f t="shared" si="101"/>
        <v>184.83381632927319</v>
      </c>
      <c r="M488" s="35">
        <f t="shared" si="92"/>
        <v>13.741478417781542</v>
      </c>
      <c r="N488" s="17"/>
      <c r="O488" s="18">
        <f t="shared" si="93"/>
        <v>17.136316385812236</v>
      </c>
      <c r="P488" s="18"/>
      <c r="Q488" s="37">
        <f t="shared" si="94"/>
        <v>5.2485548384874466E-2</v>
      </c>
      <c r="R488" s="15">
        <f t="shared" si="104"/>
        <v>1.0028344888788736</v>
      </c>
      <c r="S488" s="15">
        <f t="shared" si="105"/>
        <v>6.9066021857451929</v>
      </c>
      <c r="T488" s="21">
        <f t="shared" si="95"/>
        <v>-4.1517080313431709E-2</v>
      </c>
      <c r="U488" s="21">
        <f t="shared" si="96"/>
        <v>-3.8818705303104939E-2</v>
      </c>
      <c r="V488" s="21">
        <f t="shared" si="97"/>
        <v>-2.6983750103267701E-3</v>
      </c>
      <c r="Y488" s="36"/>
      <c r="Z488" s="36"/>
    </row>
    <row r="489" spans="1:26" x14ac:dyDescent="0.25">
      <c r="A489" s="12">
        <v>1911.01</v>
      </c>
      <c r="B489" s="13">
        <v>9.27</v>
      </c>
      <c r="C489" s="14">
        <v>0.47</v>
      </c>
      <c r="D489" s="13">
        <v>0.71830000000000005</v>
      </c>
      <c r="E489" s="13">
        <v>9.229089256</v>
      </c>
      <c r="F489" s="14">
        <f t="shared" si="102"/>
        <v>1911.0416666666304</v>
      </c>
      <c r="G489" s="15">
        <v>3.98</v>
      </c>
      <c r="H489" s="14">
        <f t="shared" si="98"/>
        <v>320.635541917225</v>
      </c>
      <c r="I489" s="14">
        <f t="shared" si="99"/>
        <v>16.256602448877643</v>
      </c>
      <c r="J489" s="16">
        <f t="shared" si="103"/>
        <v>2357.0531532126834</v>
      </c>
      <c r="K489" s="14">
        <f t="shared" si="100"/>
        <v>24.844930934103857</v>
      </c>
      <c r="L489" s="16">
        <f t="shared" si="101"/>
        <v>182.63983602509933</v>
      </c>
      <c r="M489" s="35">
        <f t="shared" si="92"/>
        <v>14.049215181401202</v>
      </c>
      <c r="N489" s="17"/>
      <c r="O489" s="18">
        <f t="shared" si="93"/>
        <v>17.527975125717887</v>
      </c>
      <c r="P489" s="18"/>
      <c r="Q489" s="37">
        <f t="shared" si="94"/>
        <v>4.9567622703641567E-2</v>
      </c>
      <c r="R489" s="15">
        <f t="shared" si="104"/>
        <v>1.0031121262053728</v>
      </c>
      <c r="S489" s="15">
        <f t="shared" si="105"/>
        <v>6.9261788728314917</v>
      </c>
      <c r="T489" s="21">
        <f t="shared" si="95"/>
        <v>-3.7519546179585084E-2</v>
      </c>
      <c r="U489" s="21">
        <f t="shared" si="96"/>
        <v>-3.6754414872576135E-2</v>
      </c>
      <c r="V489" s="21">
        <f t="shared" si="97"/>
        <v>-7.6513130700894827E-4</v>
      </c>
      <c r="Y489" s="36"/>
      <c r="Z489" s="36"/>
    </row>
    <row r="490" spans="1:26" x14ac:dyDescent="0.25">
      <c r="A490" s="12">
        <v>1911.02</v>
      </c>
      <c r="B490" s="13">
        <v>9.43</v>
      </c>
      <c r="C490" s="14">
        <v>0.47</v>
      </c>
      <c r="D490" s="13">
        <v>0.70669999999999999</v>
      </c>
      <c r="E490" s="13">
        <v>8.9436743799999991</v>
      </c>
      <c r="F490" s="14">
        <f t="shared" si="102"/>
        <v>1911.1249999999636</v>
      </c>
      <c r="G490" s="15">
        <f>G489*11/12+G501*1/12</f>
        <v>3.9824999999999999</v>
      </c>
      <c r="H490" s="14">
        <f t="shared" si="98"/>
        <v>336.57859030865114</v>
      </c>
      <c r="I490" s="14">
        <f t="shared" si="99"/>
        <v>16.775391033411029</v>
      </c>
      <c r="J490" s="16">
        <f t="shared" si="103"/>
        <v>2484.530141361713</v>
      </c>
      <c r="K490" s="14">
        <f t="shared" si="100"/>
        <v>25.223763496407607</v>
      </c>
      <c r="L490" s="16">
        <f t="shared" si="101"/>
        <v>186.19485163312007</v>
      </c>
      <c r="M490" s="35">
        <f t="shared" si="92"/>
        <v>14.7214884699283</v>
      </c>
      <c r="N490" s="17"/>
      <c r="O490" s="18">
        <f t="shared" si="93"/>
        <v>18.374592785196668</v>
      </c>
      <c r="P490" s="18"/>
      <c r="Q490" s="37">
        <f t="shared" si="94"/>
        <v>4.436027884105169E-2</v>
      </c>
      <c r="R490" s="15">
        <f t="shared" si="104"/>
        <v>1.0031142333635612</v>
      </c>
      <c r="S490" s="15">
        <f t="shared" si="105"/>
        <v>7.1694534743295701</v>
      </c>
      <c r="T490" s="21">
        <f t="shared" si="95"/>
        <v>-3.960930937600271E-2</v>
      </c>
      <c r="U490" s="21">
        <f t="shared" si="96"/>
        <v>-3.6089686175194036E-2</v>
      </c>
      <c r="V490" s="21">
        <f t="shared" si="97"/>
        <v>-3.5196232008086747E-3</v>
      </c>
      <c r="Y490" s="36"/>
      <c r="Z490" s="36"/>
    </row>
    <row r="491" spans="1:26" x14ac:dyDescent="0.25">
      <c r="A491" s="12">
        <v>1911.03</v>
      </c>
      <c r="B491" s="13">
        <v>9.32</v>
      </c>
      <c r="C491" s="14">
        <v>0.47</v>
      </c>
      <c r="D491" s="13">
        <v>0.69499999999999995</v>
      </c>
      <c r="E491" s="13">
        <v>9.0388396689999997</v>
      </c>
      <c r="F491" s="14">
        <f t="shared" si="102"/>
        <v>1911.2083333332969</v>
      </c>
      <c r="G491" s="15">
        <f>G489*10/12+G501*2/12</f>
        <v>3.9849999999999999</v>
      </c>
      <c r="H491" s="14">
        <f t="shared" si="98"/>
        <v>329.15010874721594</v>
      </c>
      <c r="I491" s="14">
        <f t="shared" si="99"/>
        <v>16.59877157845402</v>
      </c>
      <c r="J491" s="16">
        <f t="shared" si="103"/>
        <v>2439.9057720413866</v>
      </c>
      <c r="K491" s="14">
        <f t="shared" si="100"/>
        <v>24.544992014947969</v>
      </c>
      <c r="L491" s="16">
        <f t="shared" si="101"/>
        <v>181.94576304385876</v>
      </c>
      <c r="M491" s="35">
        <f t="shared" si="92"/>
        <v>14.370623221979528</v>
      </c>
      <c r="N491" s="17"/>
      <c r="O491" s="18">
        <f t="shared" si="93"/>
        <v>17.944211955514476</v>
      </c>
      <c r="P491" s="18"/>
      <c r="Q491" s="37">
        <f t="shared" si="94"/>
        <v>4.7069976401038327E-2</v>
      </c>
      <c r="R491" s="15">
        <f t="shared" si="104"/>
        <v>1.0031163405178931</v>
      </c>
      <c r="S491" s="15">
        <f t="shared" si="105"/>
        <v>7.1160622680957433</v>
      </c>
      <c r="T491" s="21">
        <f t="shared" si="95"/>
        <v>-3.9248597113910266E-2</v>
      </c>
      <c r="U491" s="21">
        <f t="shared" si="96"/>
        <v>-3.3945796918963711E-2</v>
      </c>
      <c r="V491" s="21">
        <f t="shared" si="97"/>
        <v>-5.3028001949465553E-3</v>
      </c>
      <c r="Y491" s="36"/>
      <c r="Z491" s="36"/>
    </row>
    <row r="492" spans="1:26" x14ac:dyDescent="0.25">
      <c r="A492" s="12">
        <v>1911.04</v>
      </c>
      <c r="B492" s="13">
        <v>9.2799999999999994</v>
      </c>
      <c r="C492" s="14">
        <v>0.47</v>
      </c>
      <c r="D492" s="13">
        <v>0.68330000000000002</v>
      </c>
      <c r="E492" s="13">
        <v>8.7534247930000006</v>
      </c>
      <c r="F492" s="14">
        <f t="shared" si="102"/>
        <v>1911.2916666666301</v>
      </c>
      <c r="G492" s="15">
        <f>G489*9/12+G501*3/12</f>
        <v>3.9874999999999998</v>
      </c>
      <c r="H492" s="14">
        <f t="shared" si="98"/>
        <v>338.42368102242273</v>
      </c>
      <c r="I492" s="14">
        <f t="shared" si="99"/>
        <v>17.13999246557529</v>
      </c>
      <c r="J492" s="16">
        <f t="shared" si="103"/>
        <v>2519.2362630248549</v>
      </c>
      <c r="K492" s="14">
        <f t="shared" si="100"/>
        <v>24.918631599420419</v>
      </c>
      <c r="L492" s="16">
        <f t="shared" si="101"/>
        <v>185.49505803069869</v>
      </c>
      <c r="M492" s="35">
        <f t="shared" si="92"/>
        <v>14.752935420329349</v>
      </c>
      <c r="N492" s="17"/>
      <c r="O492" s="18">
        <f t="shared" si="93"/>
        <v>18.430686396998272</v>
      </c>
      <c r="P492" s="18"/>
      <c r="Q492" s="37">
        <f t="shared" si="94"/>
        <v>4.3259160708309839E-2</v>
      </c>
      <c r="R492" s="15">
        <f t="shared" si="104"/>
        <v>1.0031184476683683</v>
      </c>
      <c r="S492" s="15">
        <f t="shared" si="105"/>
        <v>7.3709883173317348</v>
      </c>
      <c r="T492" s="21">
        <f t="shared" si="95"/>
        <v>-4.0278429128642546E-2</v>
      </c>
      <c r="U492" s="21">
        <f t="shared" si="96"/>
        <v>-3.5389425301738942E-2</v>
      </c>
      <c r="V492" s="21">
        <f t="shared" si="97"/>
        <v>-4.889003826903604E-3</v>
      </c>
      <c r="Y492" s="36"/>
      <c r="Z492" s="36"/>
    </row>
    <row r="493" spans="1:26" x14ac:dyDescent="0.25">
      <c r="A493" s="12">
        <v>1911.05</v>
      </c>
      <c r="B493" s="13">
        <v>9.48</v>
      </c>
      <c r="C493" s="14">
        <v>0.47</v>
      </c>
      <c r="D493" s="13">
        <v>0.67169999999999996</v>
      </c>
      <c r="E493" s="13">
        <v>8.7534247930000006</v>
      </c>
      <c r="F493" s="14">
        <f t="shared" si="102"/>
        <v>1911.3749999999634</v>
      </c>
      <c r="G493" s="15">
        <f>G489*8/12+G501*4/12</f>
        <v>3.99</v>
      </c>
      <c r="H493" s="14">
        <f t="shared" si="98"/>
        <v>345.71729483756116</v>
      </c>
      <c r="I493" s="14">
        <f t="shared" si="99"/>
        <v>17.13999246557529</v>
      </c>
      <c r="J493" s="16">
        <f t="shared" si="103"/>
        <v>2584.1627004788897</v>
      </c>
      <c r="K493" s="14">
        <f t="shared" si="100"/>
        <v>24.495601998142387</v>
      </c>
      <c r="L493" s="16">
        <f t="shared" si="101"/>
        <v>183.09937615102007</v>
      </c>
      <c r="M493" s="35">
        <f t="shared" si="92"/>
        <v>15.047660591685034</v>
      </c>
      <c r="N493" s="17"/>
      <c r="O493" s="18">
        <f t="shared" si="93"/>
        <v>18.805342832580806</v>
      </c>
      <c r="P493" s="18"/>
      <c r="Q493" s="37">
        <f t="shared" si="94"/>
        <v>4.1906552892054916E-2</v>
      </c>
      <c r="R493" s="15">
        <f t="shared" si="104"/>
        <v>1.0031205548149882</v>
      </c>
      <c r="S493" s="15">
        <f t="shared" si="105"/>
        <v>7.3939743586634883</v>
      </c>
      <c r="T493" s="21">
        <f t="shared" si="95"/>
        <v>-3.7149546920214327E-2</v>
      </c>
      <c r="U493" s="21">
        <f t="shared" si="96"/>
        <v>-3.264137087186314E-2</v>
      </c>
      <c r="V493" s="21">
        <f t="shared" si="97"/>
        <v>-4.5081760483511868E-3</v>
      </c>
      <c r="Y493" s="36"/>
      <c r="Z493" s="36"/>
    </row>
    <row r="494" spans="1:26" x14ac:dyDescent="0.25">
      <c r="A494" s="12">
        <v>1911.06</v>
      </c>
      <c r="B494" s="13">
        <v>9.67</v>
      </c>
      <c r="C494" s="14">
        <v>0.47</v>
      </c>
      <c r="D494" s="13">
        <v>0.66</v>
      </c>
      <c r="E494" s="13">
        <v>8.7534247930000006</v>
      </c>
      <c r="F494" s="14">
        <f t="shared" si="102"/>
        <v>1911.4583333332967</v>
      </c>
      <c r="G494" s="15">
        <f>G489*7/12+G501*5/12</f>
        <v>3.9924999999999997</v>
      </c>
      <c r="H494" s="14">
        <f t="shared" si="98"/>
        <v>352.64622796194266</v>
      </c>
      <c r="I494" s="14">
        <f t="shared" si="99"/>
        <v>17.13999246557529</v>
      </c>
      <c r="J494" s="16">
        <f t="shared" si="103"/>
        <v>2646.6314718072731</v>
      </c>
      <c r="K494" s="14">
        <f t="shared" si="100"/>
        <v>24.068925589956791</v>
      </c>
      <c r="L494" s="16">
        <f t="shared" si="101"/>
        <v>180.63875609025857</v>
      </c>
      <c r="M494" s="35">
        <f t="shared" si="92"/>
        <v>15.328355684719275</v>
      </c>
      <c r="N494" s="17"/>
      <c r="O494" s="18">
        <f t="shared" si="93"/>
        <v>19.161771874042575</v>
      </c>
      <c r="P494" s="18"/>
      <c r="Q494" s="37">
        <f t="shared" si="94"/>
        <v>4.0664609815320184E-2</v>
      </c>
      <c r="R494" s="15">
        <f t="shared" si="104"/>
        <v>1.0031226619577531</v>
      </c>
      <c r="S494" s="15">
        <f t="shared" si="105"/>
        <v>7.4170476609503142</v>
      </c>
      <c r="T494" s="21">
        <f t="shared" si="95"/>
        <v>-4.6302102945966372E-2</v>
      </c>
      <c r="U494" s="21">
        <f t="shared" si="96"/>
        <v>-3.1506404362893425E-2</v>
      </c>
      <c r="V494" s="21">
        <f t="shared" si="97"/>
        <v>-1.4795698583072947E-2</v>
      </c>
      <c r="Y494" s="36"/>
      <c r="Z494" s="36"/>
    </row>
    <row r="495" spans="1:26" x14ac:dyDescent="0.25">
      <c r="A495" s="12">
        <v>1911.07</v>
      </c>
      <c r="B495" s="13">
        <v>9.6300000000000008</v>
      </c>
      <c r="C495" s="14">
        <v>0.47</v>
      </c>
      <c r="D495" s="13">
        <v>0.64829999999999999</v>
      </c>
      <c r="E495" s="13">
        <v>8.8485090910000004</v>
      </c>
      <c r="F495" s="14">
        <f t="shared" si="102"/>
        <v>1911.5416666666299</v>
      </c>
      <c r="G495" s="15">
        <f>G489*6/12+G501*6/12</f>
        <v>3.9950000000000001</v>
      </c>
      <c r="H495" s="14">
        <f t="shared" si="98"/>
        <v>347.41371494173211</v>
      </c>
      <c r="I495" s="14">
        <f t="shared" si="99"/>
        <v>16.955809555827006</v>
      </c>
      <c r="J495" s="16">
        <f t="shared" si="103"/>
        <v>2617.9656742808083</v>
      </c>
      <c r="K495" s="14">
        <f t="shared" si="100"/>
        <v>23.388194329877976</v>
      </c>
      <c r="L495" s="16">
        <f t="shared" si="101"/>
        <v>176.24373277634973</v>
      </c>
      <c r="M495" s="35">
        <f t="shared" si="92"/>
        <v>15.083110578700257</v>
      </c>
      <c r="N495" s="17"/>
      <c r="O495" s="18">
        <f t="shared" si="93"/>
        <v>18.861627429791675</v>
      </c>
      <c r="P495" s="18"/>
      <c r="Q495" s="37">
        <f t="shared" si="94"/>
        <v>4.152012374329106E-2</v>
      </c>
      <c r="R495" s="15">
        <f t="shared" si="104"/>
        <v>1.003124769096664</v>
      </c>
      <c r="S495" s="15">
        <f t="shared" si="105"/>
        <v>7.3602576092566814</v>
      </c>
      <c r="T495" s="21">
        <f t="shared" si="95"/>
        <v>-4.5511796698328943E-2</v>
      </c>
      <c r="U495" s="21">
        <f t="shared" si="96"/>
        <v>-3.0425216669317967E-2</v>
      </c>
      <c r="V495" s="21">
        <f t="shared" si="97"/>
        <v>-1.5086580029010976E-2</v>
      </c>
      <c r="Y495" s="36"/>
      <c r="Z495" s="36"/>
    </row>
    <row r="496" spans="1:26" x14ac:dyDescent="0.25">
      <c r="A496" s="12">
        <v>1911.08</v>
      </c>
      <c r="B496" s="13">
        <v>9.17</v>
      </c>
      <c r="C496" s="14">
        <v>0.47</v>
      </c>
      <c r="D496" s="13">
        <v>0.63670000000000004</v>
      </c>
      <c r="E496" s="13">
        <v>9.1340049590000003</v>
      </c>
      <c r="F496" s="14">
        <f t="shared" si="102"/>
        <v>1911.6249999999632</v>
      </c>
      <c r="G496" s="15">
        <f>G489*5/12+G501*7/12</f>
        <v>3.9975000000000001</v>
      </c>
      <c r="H496" s="14">
        <f t="shared" si="98"/>
        <v>320.47847555805106</v>
      </c>
      <c r="I496" s="14">
        <f t="shared" si="99"/>
        <v>16.425832444087678</v>
      </c>
      <c r="J496" s="16">
        <f t="shared" si="103"/>
        <v>2425.3077361208343</v>
      </c>
      <c r="K496" s="14">
        <f t="shared" si="100"/>
        <v>22.251760674788564</v>
      </c>
      <c r="L496" s="16">
        <f t="shared" si="101"/>
        <v>168.3962307075393</v>
      </c>
      <c r="M496" s="35">
        <f t="shared" si="92"/>
        <v>13.899790665654438</v>
      </c>
      <c r="N496" s="17"/>
      <c r="O496" s="18">
        <f t="shared" si="93"/>
        <v>17.392599372771908</v>
      </c>
      <c r="P496" s="18"/>
      <c r="Q496" s="37">
        <f t="shared" si="94"/>
        <v>4.9103896459398881E-2</v>
      </c>
      <c r="R496" s="15">
        <f t="shared" si="104"/>
        <v>1.0031268762317218</v>
      </c>
      <c r="S496" s="15">
        <f t="shared" si="105"/>
        <v>7.1524828873148145</v>
      </c>
      <c r="T496" s="21">
        <f t="shared" si="95"/>
        <v>-3.8782683468645551E-2</v>
      </c>
      <c r="U496" s="21">
        <f t="shared" si="96"/>
        <v>-2.6759746446060495E-2</v>
      </c>
      <c r="V496" s="21">
        <f t="shared" si="97"/>
        <v>-1.2022937022585056E-2</v>
      </c>
      <c r="Y496" s="36"/>
      <c r="Z496" s="36"/>
    </row>
    <row r="497" spans="1:26" x14ac:dyDescent="0.25">
      <c r="A497" s="12">
        <v>1911.09</v>
      </c>
      <c r="B497" s="13">
        <v>8.67</v>
      </c>
      <c r="C497" s="14">
        <v>0.47</v>
      </c>
      <c r="D497" s="13">
        <v>0.625</v>
      </c>
      <c r="E497" s="13">
        <v>9.229089256</v>
      </c>
      <c r="F497" s="14">
        <f t="shared" si="102"/>
        <v>1911.7083333332964</v>
      </c>
      <c r="G497" s="15">
        <f>G489*4/12+G501*8/12</f>
        <v>4</v>
      </c>
      <c r="H497" s="14">
        <f t="shared" si="98"/>
        <v>299.88243240801955</v>
      </c>
      <c r="I497" s="14">
        <f t="shared" si="99"/>
        <v>16.256602448877643</v>
      </c>
      <c r="J497" s="16">
        <f t="shared" si="103"/>
        <v>2279.6937837418759</v>
      </c>
      <c r="K497" s="14">
        <f t="shared" si="100"/>
        <v>21.617822405422398</v>
      </c>
      <c r="L497" s="16">
        <f t="shared" si="101"/>
        <v>164.33778717862424</v>
      </c>
      <c r="M497" s="35">
        <f t="shared" si="92"/>
        <v>12.997953983252433</v>
      </c>
      <c r="N497" s="17"/>
      <c r="O497" s="18">
        <f t="shared" si="93"/>
        <v>16.279970359273157</v>
      </c>
      <c r="P497" s="18"/>
      <c r="Q497" s="37">
        <f t="shared" si="94"/>
        <v>5.3875847855920873E-2</v>
      </c>
      <c r="R497" s="15">
        <f t="shared" si="104"/>
        <v>1.0031289833629269</v>
      </c>
      <c r="S497" s="15">
        <f t="shared" si="105"/>
        <v>7.1009276987209171</v>
      </c>
      <c r="T497" s="21">
        <f t="shared" si="95"/>
        <v>-2.8760687778725758E-2</v>
      </c>
      <c r="U497" s="21">
        <f t="shared" si="96"/>
        <v>-2.4064280389012316E-2</v>
      </c>
      <c r="V497" s="21">
        <f t="shared" si="97"/>
        <v>-4.6964073897134417E-3</v>
      </c>
      <c r="Y497" s="36"/>
      <c r="Z497" s="36"/>
    </row>
    <row r="498" spans="1:26" x14ac:dyDescent="0.25">
      <c r="A498" s="12">
        <v>1911.1</v>
      </c>
      <c r="B498" s="13">
        <v>8.7200000000000006</v>
      </c>
      <c r="C498" s="14">
        <v>0.47</v>
      </c>
      <c r="D498" s="13">
        <v>0.61329999999999996</v>
      </c>
      <c r="E498" s="13">
        <v>9.229089256</v>
      </c>
      <c r="F498" s="14">
        <f t="shared" si="102"/>
        <v>1911.7916666666297</v>
      </c>
      <c r="G498" s="15">
        <f>G489*3/12+G501*9/12</f>
        <v>4.0024999999999995</v>
      </c>
      <c r="H498" s="14">
        <f t="shared" si="98"/>
        <v>301.61185820045336</v>
      </c>
      <c r="I498" s="14">
        <f t="shared" si="99"/>
        <v>16.256602448877643</v>
      </c>
      <c r="J498" s="16">
        <f t="shared" si="103"/>
        <v>2303.1393080460261</v>
      </c>
      <c r="K498" s="14">
        <f t="shared" si="100"/>
        <v>21.213136769992893</v>
      </c>
      <c r="L498" s="16">
        <f t="shared" si="101"/>
        <v>161.98570385603529</v>
      </c>
      <c r="M498" s="35">
        <f t="shared" si="92"/>
        <v>13.066472850619187</v>
      </c>
      <c r="N498" s="17"/>
      <c r="O498" s="18">
        <f t="shared" si="93"/>
        <v>16.382298462120715</v>
      </c>
      <c r="P498" s="18"/>
      <c r="Q498" s="37">
        <f t="shared" si="94"/>
        <v>5.3447409848813375E-2</v>
      </c>
      <c r="R498" s="15">
        <f t="shared" si="104"/>
        <v>1.0031310904902799</v>
      </c>
      <c r="S498" s="15">
        <f t="shared" si="105"/>
        <v>7.1231463833515605</v>
      </c>
      <c r="T498" s="21">
        <f t="shared" si="95"/>
        <v>-2.7876494527275919E-2</v>
      </c>
      <c r="U498" s="21">
        <f t="shared" si="96"/>
        <v>-2.3488603821643195E-2</v>
      </c>
      <c r="V498" s="21">
        <f t="shared" si="97"/>
        <v>-4.3878907056327243E-3</v>
      </c>
      <c r="Y498" s="36"/>
      <c r="Z498" s="36"/>
    </row>
    <row r="499" spans="1:26" x14ac:dyDescent="0.25">
      <c r="A499" s="12">
        <v>1911.11</v>
      </c>
      <c r="B499" s="13">
        <v>9.07</v>
      </c>
      <c r="C499" s="14">
        <v>0.47</v>
      </c>
      <c r="D499" s="13">
        <v>0.60170000000000001</v>
      </c>
      <c r="E499" s="13">
        <v>9.1340049590000003</v>
      </c>
      <c r="F499" s="14">
        <f t="shared" si="102"/>
        <v>1911.8749999999629</v>
      </c>
      <c r="G499" s="15">
        <f>G489*2/12+G501*10/12</f>
        <v>4.0049999999999999</v>
      </c>
      <c r="H499" s="14">
        <f t="shared" si="98"/>
        <v>316.98361759122395</v>
      </c>
      <c r="I499" s="14">
        <f t="shared" si="99"/>
        <v>16.425832444087678</v>
      </c>
      <c r="J499" s="16">
        <f t="shared" si="103"/>
        <v>2430.9720968965598</v>
      </c>
      <c r="K499" s="14">
        <f t="shared" si="100"/>
        <v>21.028560386399054</v>
      </c>
      <c r="L499" s="16">
        <f t="shared" si="101"/>
        <v>161.26967041925687</v>
      </c>
      <c r="M499" s="35">
        <f t="shared" si="92"/>
        <v>13.727997586413089</v>
      </c>
      <c r="N499" s="17"/>
      <c r="O499" s="18">
        <f t="shared" si="93"/>
        <v>17.226467153366844</v>
      </c>
      <c r="P499" s="18"/>
      <c r="Q499" s="37">
        <f t="shared" si="94"/>
        <v>4.7451194942915248E-2</v>
      </c>
      <c r="R499" s="15">
        <f t="shared" si="104"/>
        <v>1.0031331976137821</v>
      </c>
      <c r="S499" s="15">
        <f t="shared" si="105"/>
        <v>7.219833186184121</v>
      </c>
      <c r="T499" s="21">
        <f t="shared" si="95"/>
        <v>-2.6951141017772962E-2</v>
      </c>
      <c r="U499" s="21">
        <f t="shared" si="96"/>
        <v>-2.3368393912026275E-2</v>
      </c>
      <c r="V499" s="21">
        <f t="shared" si="97"/>
        <v>-3.5827471057466864E-3</v>
      </c>
      <c r="Y499" s="36"/>
      <c r="Z499" s="36"/>
    </row>
    <row r="500" spans="1:26" x14ac:dyDescent="0.25">
      <c r="A500" s="12">
        <v>1911.12</v>
      </c>
      <c r="B500" s="13">
        <v>9.11</v>
      </c>
      <c r="C500" s="14">
        <v>0.47</v>
      </c>
      <c r="D500" s="13">
        <v>0.59</v>
      </c>
      <c r="E500" s="13">
        <v>9.0388396689999997</v>
      </c>
      <c r="F500" s="14">
        <f t="shared" si="102"/>
        <v>1911.9583333332962</v>
      </c>
      <c r="G500" s="15">
        <f>G489*1/12+G501*11/12</f>
        <v>4.0075000000000003</v>
      </c>
      <c r="H500" s="14">
        <f t="shared" si="98"/>
        <v>321.73363633982154</v>
      </c>
      <c r="I500" s="14">
        <f t="shared" si="99"/>
        <v>16.59877157845402</v>
      </c>
      <c r="J500" s="16">
        <f t="shared" si="103"/>
        <v>2478.0084675142011</v>
      </c>
      <c r="K500" s="14">
        <f t="shared" si="100"/>
        <v>20.836755811250793</v>
      </c>
      <c r="L500" s="16">
        <f t="shared" si="101"/>
        <v>160.48572950970129</v>
      </c>
      <c r="M500" s="35">
        <f t="shared" si="92"/>
        <v>13.929258419578229</v>
      </c>
      <c r="N500" s="17"/>
      <c r="O500" s="18">
        <f t="shared" si="93"/>
        <v>17.494076442996054</v>
      </c>
      <c r="P500" s="18"/>
      <c r="Q500" s="37">
        <f t="shared" si="94"/>
        <v>4.4098435429173591E-2</v>
      </c>
      <c r="R500" s="15">
        <f t="shared" si="104"/>
        <v>1.0031353047334335</v>
      </c>
      <c r="S500" s="15">
        <f t="shared" si="105"/>
        <v>7.3187064239899442</v>
      </c>
      <c r="T500" s="21">
        <f t="shared" si="95"/>
        <v>-2.4356634205700001E-2</v>
      </c>
      <c r="U500" s="21">
        <f t="shared" si="96"/>
        <v>-2.3260362364417753E-2</v>
      </c>
      <c r="V500" s="21">
        <f t="shared" si="97"/>
        <v>-1.0962718412822481E-3</v>
      </c>
      <c r="Y500" s="36"/>
      <c r="Z500" s="36"/>
    </row>
    <row r="501" spans="1:26" x14ac:dyDescent="0.25">
      <c r="A501" s="12">
        <v>1912.01</v>
      </c>
      <c r="B501" s="13">
        <v>9.1199999999999992</v>
      </c>
      <c r="C501" s="14">
        <v>0.4708</v>
      </c>
      <c r="D501" s="13">
        <v>0.59919999999999995</v>
      </c>
      <c r="E501" s="13">
        <v>9.1340049590000003</v>
      </c>
      <c r="F501" s="14">
        <f t="shared" si="102"/>
        <v>1912.0416666666295</v>
      </c>
      <c r="G501" s="15">
        <v>4.01</v>
      </c>
      <c r="H501" s="14">
        <f t="shared" si="98"/>
        <v>318.7310465746375</v>
      </c>
      <c r="I501" s="14">
        <f t="shared" si="99"/>
        <v>16.453791307822296</v>
      </c>
      <c r="J501" s="16">
        <f t="shared" si="103"/>
        <v>2465.4430317291899</v>
      </c>
      <c r="K501" s="14">
        <f t="shared" si="100"/>
        <v>20.941188937228375</v>
      </c>
      <c r="L501" s="16">
        <f t="shared" si="101"/>
        <v>161.98393252325994</v>
      </c>
      <c r="M501" s="35">
        <f t="shared" si="92"/>
        <v>13.794952631845817</v>
      </c>
      <c r="N501" s="17"/>
      <c r="O501" s="18">
        <f t="shared" si="93"/>
        <v>17.340766146480288</v>
      </c>
      <c r="P501" s="18"/>
      <c r="Q501" s="37">
        <f t="shared" si="94"/>
        <v>4.704764082383564E-2</v>
      </c>
      <c r="R501" s="15">
        <f t="shared" si="104"/>
        <v>1.0003506907546551</v>
      </c>
      <c r="S501" s="15">
        <f t="shared" si="105"/>
        <v>7.2651616517011313</v>
      </c>
      <c r="T501" s="21">
        <f t="shared" si="95"/>
        <v>-2.1191134802391431E-2</v>
      </c>
      <c r="U501" s="21">
        <f t="shared" si="96"/>
        <v>-1.9380715036719343E-2</v>
      </c>
      <c r="V501" s="21">
        <f t="shared" si="97"/>
        <v>-1.8104197656720888E-3</v>
      </c>
      <c r="Y501" s="36"/>
      <c r="Z501" s="36"/>
    </row>
    <row r="502" spans="1:26" x14ac:dyDescent="0.25">
      <c r="A502" s="12">
        <v>1912.02</v>
      </c>
      <c r="B502" s="13">
        <v>9.0399999999999991</v>
      </c>
      <c r="C502" s="14">
        <v>0.47170000000000001</v>
      </c>
      <c r="D502" s="13">
        <v>0.60829999999999995</v>
      </c>
      <c r="E502" s="13">
        <v>9.229089256</v>
      </c>
      <c r="F502" s="14">
        <f t="shared" si="102"/>
        <v>1912.1249999999627</v>
      </c>
      <c r="G502" s="15">
        <f>G501*11/12+G513*1/12</f>
        <v>4.0466666666666669</v>
      </c>
      <c r="H502" s="14">
        <f t="shared" si="98"/>
        <v>312.68018327202958</v>
      </c>
      <c r="I502" s="14">
        <f t="shared" si="99"/>
        <v>16.315402925820393</v>
      </c>
      <c r="J502" s="16">
        <f t="shared" si="103"/>
        <v>2429.1553815241582</v>
      </c>
      <c r="K502" s="14">
        <f t="shared" si="100"/>
        <v>21.04019419074951</v>
      </c>
      <c r="L502" s="16">
        <f t="shared" si="101"/>
        <v>163.45743568375499</v>
      </c>
      <c r="M502" s="35">
        <f t="shared" si="92"/>
        <v>13.531634369686593</v>
      </c>
      <c r="N502" s="17"/>
      <c r="O502" s="18">
        <f t="shared" si="93"/>
        <v>17.024470442136423</v>
      </c>
      <c r="P502" s="18"/>
      <c r="Q502" s="37">
        <f t="shared" si="94"/>
        <v>4.9142930702847872E-2</v>
      </c>
      <c r="R502" s="15">
        <f t="shared" si="104"/>
        <v>1.0003863444173371</v>
      </c>
      <c r="S502" s="15">
        <f t="shared" si="105"/>
        <v>7.192832635983704</v>
      </c>
      <c r="T502" s="21">
        <f t="shared" si="95"/>
        <v>-1.7098368530148678E-2</v>
      </c>
      <c r="U502" s="21">
        <f t="shared" si="96"/>
        <v>-1.8087330716241246E-2</v>
      </c>
      <c r="V502" s="21">
        <f t="shared" si="97"/>
        <v>9.8896218609256792E-4</v>
      </c>
      <c r="Y502" s="36"/>
      <c r="Z502" s="36"/>
    </row>
    <row r="503" spans="1:26" x14ac:dyDescent="0.25">
      <c r="A503" s="12">
        <v>1912.03</v>
      </c>
      <c r="B503" s="13">
        <v>9.3000000000000007</v>
      </c>
      <c r="C503" s="14">
        <v>0.47249999999999998</v>
      </c>
      <c r="D503" s="13">
        <v>0.61750000000000005</v>
      </c>
      <c r="E503" s="13">
        <v>9.4194198349999994</v>
      </c>
      <c r="F503" s="14">
        <f t="shared" si="102"/>
        <v>1912.208333333296</v>
      </c>
      <c r="G503" s="15">
        <f>G501*10/12+G513*2/12</f>
        <v>4.083333333333333</v>
      </c>
      <c r="H503" s="14">
        <f t="shared" si="98"/>
        <v>315.17340791721909</v>
      </c>
      <c r="I503" s="14">
        <f t="shared" si="99"/>
        <v>16.01284249902</v>
      </c>
      <c r="J503" s="16">
        <f t="shared" si="103"/>
        <v>2458.8915276114458</v>
      </c>
      <c r="K503" s="14">
        <f t="shared" si="100"/>
        <v>20.926836493428258</v>
      </c>
      <c r="L503" s="16">
        <f t="shared" si="101"/>
        <v>163.26510949463096</v>
      </c>
      <c r="M503" s="35">
        <f t="shared" si="92"/>
        <v>13.639769173944163</v>
      </c>
      <c r="N503" s="17"/>
      <c r="O503" s="18">
        <f t="shared" si="93"/>
        <v>17.172513777043751</v>
      </c>
      <c r="P503" s="18"/>
      <c r="Q503" s="37">
        <f t="shared" si="94"/>
        <v>5.0265881303448737E-2</v>
      </c>
      <c r="R503" s="15">
        <f t="shared" si="104"/>
        <v>1.0004219860003025</v>
      </c>
      <c r="S503" s="15">
        <f t="shared" si="105"/>
        <v>7.0502156586546949</v>
      </c>
      <c r="T503" s="21">
        <f t="shared" si="95"/>
        <v>-1.2995211417227037E-2</v>
      </c>
      <c r="U503" s="21">
        <f t="shared" si="96"/>
        <v>-1.4633648542101474E-2</v>
      </c>
      <c r="V503" s="21">
        <f t="shared" si="97"/>
        <v>1.6384371248744367E-3</v>
      </c>
      <c r="Y503" s="36"/>
      <c r="Z503" s="36"/>
    </row>
    <row r="504" spans="1:26" x14ac:dyDescent="0.25">
      <c r="A504" s="12">
        <v>1912.04</v>
      </c>
      <c r="B504" s="13">
        <v>9.59</v>
      </c>
      <c r="C504" s="14">
        <v>0.4733</v>
      </c>
      <c r="D504" s="13">
        <v>0.62670000000000003</v>
      </c>
      <c r="E504" s="13">
        <v>9.7048347110000002</v>
      </c>
      <c r="F504" s="14">
        <f t="shared" si="102"/>
        <v>1912.2916666666292</v>
      </c>
      <c r="G504" s="15">
        <f>G501*9/12+G513*3/12</f>
        <v>4.12</v>
      </c>
      <c r="H504" s="14">
        <f t="shared" si="98"/>
        <v>315.44324928379496</v>
      </c>
      <c r="I504" s="14">
        <f t="shared" si="99"/>
        <v>15.568226265486981</v>
      </c>
      <c r="J504" s="16">
        <f t="shared" si="103"/>
        <v>2471.1183172409501</v>
      </c>
      <c r="K504" s="14">
        <f t="shared" si="100"/>
        <v>20.614002536616713</v>
      </c>
      <c r="L504" s="16">
        <f t="shared" si="101"/>
        <v>161.48590713398366</v>
      </c>
      <c r="M504" s="35">
        <f t="shared" si="92"/>
        <v>13.65439269055323</v>
      </c>
      <c r="N504" s="17"/>
      <c r="O504" s="18">
        <f t="shared" si="93"/>
        <v>17.200337051440435</v>
      </c>
      <c r="P504" s="18"/>
      <c r="Q504" s="37">
        <f t="shared" si="94"/>
        <v>5.1641620629539059E-2</v>
      </c>
      <c r="R504" s="15">
        <f t="shared" si="104"/>
        <v>1.0004576155364637</v>
      </c>
      <c r="S504" s="15">
        <f t="shared" si="105"/>
        <v>6.8457595454299085</v>
      </c>
      <c r="T504" s="21">
        <f t="shared" si="95"/>
        <v>-7.1727380939491381E-3</v>
      </c>
      <c r="U504" s="21">
        <f t="shared" si="96"/>
        <v>-1.1414869605843148E-2</v>
      </c>
      <c r="V504" s="21">
        <f t="shared" si="97"/>
        <v>4.2421315118940095E-3</v>
      </c>
      <c r="Y504" s="36"/>
      <c r="Z504" s="36"/>
    </row>
    <row r="505" spans="1:26" x14ac:dyDescent="0.25">
      <c r="A505" s="12">
        <v>1912.05</v>
      </c>
      <c r="B505" s="13">
        <v>9.58</v>
      </c>
      <c r="C505" s="14">
        <v>0.47420000000000001</v>
      </c>
      <c r="D505" s="13">
        <v>0.63580000000000003</v>
      </c>
      <c r="E505" s="13">
        <v>9.7048347110000002</v>
      </c>
      <c r="F505" s="14">
        <f t="shared" si="102"/>
        <v>1912.3749999999625</v>
      </c>
      <c r="G505" s="15">
        <f>G501*8/12+G513*4/12</f>
        <v>4.1566666666666663</v>
      </c>
      <c r="H505" s="14">
        <f t="shared" si="98"/>
        <v>315.11431993104856</v>
      </c>
      <c r="I505" s="14">
        <f t="shared" si="99"/>
        <v>15.597829907234157</v>
      </c>
      <c r="J505" s="16">
        <f t="shared" si="103"/>
        <v>2478.7240706991251</v>
      </c>
      <c r="K505" s="14">
        <f t="shared" si="100"/>
        <v>20.913328247615937</v>
      </c>
      <c r="L505" s="16">
        <f t="shared" si="101"/>
        <v>164.50655158147219</v>
      </c>
      <c r="M505" s="35">
        <f t="shared" si="92"/>
        <v>13.645500685612364</v>
      </c>
      <c r="N505" s="17"/>
      <c r="O505" s="18">
        <f t="shared" si="93"/>
        <v>17.198878723155371</v>
      </c>
      <c r="P505" s="18"/>
      <c r="Q505" s="37">
        <f t="shared" si="94"/>
        <v>5.0116700725255432E-2</v>
      </c>
      <c r="R505" s="15">
        <f t="shared" si="104"/>
        <v>1.0004932330586358</v>
      </c>
      <c r="S505" s="15">
        <f t="shared" si="105"/>
        <v>6.8488922713567915</v>
      </c>
      <c r="T505" s="21">
        <f t="shared" si="95"/>
        <v>-3.2084820167707084E-3</v>
      </c>
      <c r="U505" s="21">
        <f t="shared" si="96"/>
        <v>-1.1144897810831833E-2</v>
      </c>
      <c r="V505" s="21">
        <f t="shared" si="97"/>
        <v>7.9364157940611246E-3</v>
      </c>
      <c r="Y505" s="36"/>
      <c r="Z505" s="36"/>
    </row>
    <row r="506" spans="1:26" x14ac:dyDescent="0.25">
      <c r="A506" s="12">
        <v>1912.06</v>
      </c>
      <c r="B506" s="13">
        <v>9.58</v>
      </c>
      <c r="C506" s="14">
        <v>0.47499999999999998</v>
      </c>
      <c r="D506" s="13">
        <v>0.64500000000000002</v>
      </c>
      <c r="E506" s="13">
        <v>9.6096694209999995</v>
      </c>
      <c r="F506" s="14">
        <f t="shared" si="102"/>
        <v>1912.4583333332957</v>
      </c>
      <c r="G506" s="15">
        <f>G501*7/12+G513*5/12</f>
        <v>4.1933333333333334</v>
      </c>
      <c r="H506" s="14">
        <f t="shared" si="98"/>
        <v>318.23492110114279</v>
      </c>
      <c r="I506" s="14">
        <f t="shared" si="99"/>
        <v>15.778871348960626</v>
      </c>
      <c r="J506" s="16">
        <f t="shared" si="103"/>
        <v>2513.6142599364721</v>
      </c>
      <c r="K506" s="14">
        <f t="shared" si="100"/>
        <v>21.426046358062326</v>
      </c>
      <c r="L506" s="16">
        <f t="shared" si="101"/>
        <v>169.23603315856204</v>
      </c>
      <c r="M506" s="35">
        <f t="shared" si="92"/>
        <v>13.785417404502525</v>
      </c>
      <c r="N506" s="17"/>
      <c r="O506" s="18">
        <f t="shared" si="93"/>
        <v>17.384332578345749</v>
      </c>
      <c r="P506" s="18"/>
      <c r="Q506" s="37">
        <f t="shared" si="94"/>
        <v>4.681405774368827E-2</v>
      </c>
      <c r="R506" s="15">
        <f t="shared" si="104"/>
        <v>1.0005288385995368</v>
      </c>
      <c r="S506" s="15">
        <f t="shared" si="105"/>
        <v>6.9201289281175127</v>
      </c>
      <c r="T506" s="21">
        <f t="shared" si="95"/>
        <v>-5.0636770243508433E-3</v>
      </c>
      <c r="U506" s="21">
        <f t="shared" si="96"/>
        <v>-1.1852190205361546E-2</v>
      </c>
      <c r="V506" s="21">
        <f t="shared" si="97"/>
        <v>6.7885131810107024E-3</v>
      </c>
      <c r="Y506" s="36"/>
      <c r="Z506" s="36"/>
    </row>
    <row r="507" spans="1:26" x14ac:dyDescent="0.25">
      <c r="A507" s="12">
        <v>1912.07</v>
      </c>
      <c r="B507" s="13">
        <v>9.59</v>
      </c>
      <c r="C507" s="14">
        <v>0.4758</v>
      </c>
      <c r="D507" s="13">
        <v>0.6542</v>
      </c>
      <c r="E507" s="13">
        <v>9.6096694209999995</v>
      </c>
      <c r="F507" s="14">
        <f t="shared" si="102"/>
        <v>1912.541666666629</v>
      </c>
      <c r="G507" s="15">
        <f>G501*6/12+G513*6/12</f>
        <v>4.2300000000000004</v>
      </c>
      <c r="H507" s="14">
        <f t="shared" si="98"/>
        <v>318.56710786638405</v>
      </c>
      <c r="I507" s="14">
        <f t="shared" si="99"/>
        <v>15.80544629017993</v>
      </c>
      <c r="J507" s="16">
        <f t="shared" si="103"/>
        <v>2526.64149876798</v>
      </c>
      <c r="K507" s="14">
        <f t="shared" si="100"/>
        <v>21.731658182084299</v>
      </c>
      <c r="L507" s="16">
        <f t="shared" si="101"/>
        <v>172.35963175120045</v>
      </c>
      <c r="M507" s="35">
        <f t="shared" si="92"/>
        <v>13.802876645015775</v>
      </c>
      <c r="N507" s="17"/>
      <c r="O507" s="18">
        <f t="shared" si="93"/>
        <v>17.414315464952505</v>
      </c>
      <c r="P507" s="18"/>
      <c r="Q507" s="37">
        <f t="shared" si="94"/>
        <v>4.635563479227689E-2</v>
      </c>
      <c r="R507" s="15">
        <f t="shared" si="104"/>
        <v>1.0005644321917888</v>
      </c>
      <c r="S507" s="15">
        <f t="shared" si="105"/>
        <v>6.9237885594084734</v>
      </c>
      <c r="T507" s="21">
        <f t="shared" si="95"/>
        <v>-4.9925314815402189E-3</v>
      </c>
      <c r="U507" s="21">
        <f t="shared" si="96"/>
        <v>-1.2178456771505752E-2</v>
      </c>
      <c r="V507" s="21">
        <f t="shared" si="97"/>
        <v>7.1859252899655335E-3</v>
      </c>
      <c r="Y507" s="36"/>
      <c r="Z507" s="36"/>
    </row>
    <row r="508" spans="1:26" x14ac:dyDescent="0.25">
      <c r="A508" s="12">
        <v>1912.08</v>
      </c>
      <c r="B508" s="13">
        <v>9.81</v>
      </c>
      <c r="C508" s="14">
        <v>0.47670000000000001</v>
      </c>
      <c r="D508" s="13">
        <v>0.6633</v>
      </c>
      <c r="E508" s="13">
        <v>9.7048347110000002</v>
      </c>
      <c r="F508" s="14">
        <f t="shared" si="102"/>
        <v>1912.6249999999623</v>
      </c>
      <c r="G508" s="15">
        <f>G501*5/12+G513*7/12</f>
        <v>4.2666666666666666</v>
      </c>
      <c r="H508" s="14">
        <f t="shared" si="98"/>
        <v>322.67969504421569</v>
      </c>
      <c r="I508" s="14">
        <f t="shared" si="99"/>
        <v>15.680062245420755</v>
      </c>
      <c r="J508" s="16">
        <f t="shared" si="103"/>
        <v>2569.623101148597</v>
      </c>
      <c r="K508" s="14">
        <f t="shared" si="100"/>
        <v>21.817883967668529</v>
      </c>
      <c r="L508" s="16">
        <f t="shared" si="101"/>
        <v>173.74424087582716</v>
      </c>
      <c r="M508" s="35">
        <f t="shared" si="92"/>
        <v>13.984761763426272</v>
      </c>
      <c r="N508" s="17"/>
      <c r="O508" s="18">
        <f t="shared" si="93"/>
        <v>17.649150043747635</v>
      </c>
      <c r="P508" s="18"/>
      <c r="Q508" s="37">
        <f t="shared" si="94"/>
        <v>4.7238873758240686E-2</v>
      </c>
      <c r="R508" s="15">
        <f t="shared" si="104"/>
        <v>1.000600013867917</v>
      </c>
      <c r="S508" s="15">
        <f t="shared" si="105"/>
        <v>6.859763803849793</v>
      </c>
      <c r="T508" s="21">
        <f t="shared" si="95"/>
        <v>-1.3375699452522483E-3</v>
      </c>
      <c r="U508" s="21">
        <f t="shared" si="96"/>
        <v>-9.7585899235531626E-3</v>
      </c>
      <c r="V508" s="21">
        <f t="shared" si="97"/>
        <v>8.4210199783009143E-3</v>
      </c>
      <c r="Y508" s="36"/>
      <c r="Z508" s="36"/>
    </row>
    <row r="509" spans="1:26" x14ac:dyDescent="0.25">
      <c r="A509" s="12">
        <v>1912.09</v>
      </c>
      <c r="B509" s="13">
        <v>9.86</v>
      </c>
      <c r="C509" s="14">
        <v>0.47749999999999998</v>
      </c>
      <c r="D509" s="13">
        <v>0.67249999999999999</v>
      </c>
      <c r="E509" s="13">
        <v>9.8000000000000007</v>
      </c>
      <c r="F509" s="14">
        <f t="shared" si="102"/>
        <v>1912.7083333332955</v>
      </c>
      <c r="G509" s="15">
        <f>G501*4/12+G513*8/12</f>
        <v>4.3033333333333337</v>
      </c>
      <c r="H509" s="14">
        <f t="shared" si="98"/>
        <v>321.17491122448962</v>
      </c>
      <c r="I509" s="14">
        <f t="shared" si="99"/>
        <v>15.553855994897951</v>
      </c>
      <c r="J509" s="16">
        <f t="shared" si="103"/>
        <v>2567.9617065811649</v>
      </c>
      <c r="K509" s="14">
        <f t="shared" si="100"/>
        <v>21.905692474489786</v>
      </c>
      <c r="L509" s="16">
        <f t="shared" si="101"/>
        <v>175.1474896222955</v>
      </c>
      <c r="M509" s="35">
        <f t="shared" si="92"/>
        <v>13.926285001315867</v>
      </c>
      <c r="N509" s="17"/>
      <c r="O509" s="18">
        <f t="shared" si="93"/>
        <v>17.579229265969399</v>
      </c>
      <c r="P509" s="18"/>
      <c r="Q509" s="37">
        <f t="shared" si="94"/>
        <v>4.6975292586145079E-2</v>
      </c>
      <c r="R509" s="15">
        <f t="shared" si="104"/>
        <v>1.0006355836603513</v>
      </c>
      <c r="S509" s="15">
        <f t="shared" si="105"/>
        <v>6.7972263796340471</v>
      </c>
      <c r="T509" s="21">
        <f t="shared" si="95"/>
        <v>1.7557145178128675E-3</v>
      </c>
      <c r="U509" s="21">
        <f t="shared" si="96"/>
        <v>-8.5335596805291569E-3</v>
      </c>
      <c r="V509" s="21">
        <f t="shared" si="97"/>
        <v>1.0289274198342024E-2</v>
      </c>
      <c r="Y509" s="36"/>
      <c r="Z509" s="36"/>
    </row>
    <row r="510" spans="1:26" x14ac:dyDescent="0.25">
      <c r="A510" s="12">
        <v>1912.1</v>
      </c>
      <c r="B510" s="13">
        <v>9.84</v>
      </c>
      <c r="C510" s="14">
        <v>0.4783</v>
      </c>
      <c r="D510" s="13">
        <v>0.68169999999999997</v>
      </c>
      <c r="E510" s="13">
        <v>9.8000000000000007</v>
      </c>
      <c r="F510" s="14">
        <f t="shared" si="102"/>
        <v>1912.7916666666288</v>
      </c>
      <c r="G510" s="15">
        <f>G501*3/12+G513*9/12</f>
        <v>4.34</v>
      </c>
      <c r="H510" s="14">
        <f t="shared" si="98"/>
        <v>320.5234408163264</v>
      </c>
      <c r="I510" s="14">
        <f t="shared" si="99"/>
        <v>15.579914811224484</v>
      </c>
      <c r="J510" s="16">
        <f t="shared" si="103"/>
        <v>2573.1336578546461</v>
      </c>
      <c r="K510" s="14">
        <f t="shared" si="100"/>
        <v>22.205368862244889</v>
      </c>
      <c r="L510" s="16">
        <f t="shared" si="101"/>
        <v>178.262725056861</v>
      </c>
      <c r="M510" s="35">
        <f t="shared" si="92"/>
        <v>13.905092701178464</v>
      </c>
      <c r="N510" s="17"/>
      <c r="O510" s="18">
        <f t="shared" si="93"/>
        <v>17.556109765014849</v>
      </c>
      <c r="P510" s="18"/>
      <c r="Q510" s="37">
        <f t="shared" si="94"/>
        <v>3.987384801686799E-2</v>
      </c>
      <c r="R510" s="15">
        <f t="shared" si="104"/>
        <v>1.000671141601426</v>
      </c>
      <c r="S510" s="15">
        <f t="shared" si="105"/>
        <v>6.8015465856566504</v>
      </c>
      <c r="T510" s="21">
        <f t="shared" si="95"/>
        <v>3.5927814022957971E-3</v>
      </c>
      <c r="U510" s="21">
        <f t="shared" si="96"/>
        <v>-8.8737870377096906E-3</v>
      </c>
      <c r="V510" s="21">
        <f t="shared" si="97"/>
        <v>1.2466568440005488E-2</v>
      </c>
      <c r="Y510" s="36"/>
      <c r="Z510" s="36"/>
    </row>
    <row r="511" spans="1:26" x14ac:dyDescent="0.25">
      <c r="A511" s="12">
        <v>1912.11</v>
      </c>
      <c r="B511" s="13">
        <v>9.73</v>
      </c>
      <c r="C511" s="14">
        <v>0.47920000000000001</v>
      </c>
      <c r="D511" s="13">
        <v>0.69079999999999997</v>
      </c>
      <c r="E511" s="13">
        <v>9.8000000000000007</v>
      </c>
      <c r="F511" s="14">
        <f t="shared" si="102"/>
        <v>1912.874999999962</v>
      </c>
      <c r="G511" s="15">
        <f>G501*2/12+G513*10/12</f>
        <v>4.3766666666666669</v>
      </c>
      <c r="H511" s="14">
        <f t="shared" si="98"/>
        <v>316.94035357142843</v>
      </c>
      <c r="I511" s="14">
        <f t="shared" si="99"/>
        <v>15.609230979591832</v>
      </c>
      <c r="J511" s="16">
        <f t="shared" si="103"/>
        <v>2554.8114120930932</v>
      </c>
      <c r="K511" s="14">
        <f t="shared" si="100"/>
        <v>22.501787897959176</v>
      </c>
      <c r="L511" s="16">
        <f t="shared" si="101"/>
        <v>181.38373314223114</v>
      </c>
      <c r="M511" s="35">
        <f t="shared" si="92"/>
        <v>13.74954101860653</v>
      </c>
      <c r="N511" s="17"/>
      <c r="O511" s="18">
        <f t="shared" si="93"/>
        <v>17.365109945477702</v>
      </c>
      <c r="P511" s="18"/>
      <c r="Q511" s="37">
        <f t="shared" si="94"/>
        <v>4.367991882974321E-2</v>
      </c>
      <c r="R511" s="15">
        <f t="shared" si="104"/>
        <v>1.0007066877233795</v>
      </c>
      <c r="S511" s="15">
        <f t="shared" si="105"/>
        <v>6.8061113865243215</v>
      </c>
      <c r="T511" s="21">
        <f t="shared" si="95"/>
        <v>-9.1304886212983938E-4</v>
      </c>
      <c r="U511" s="21">
        <f t="shared" si="96"/>
        <v>-9.2134450088283693E-3</v>
      </c>
      <c r="V511" s="21">
        <f t="shared" si="97"/>
        <v>8.3003961466985299E-3</v>
      </c>
      <c r="Y511" s="36"/>
      <c r="Z511" s="36"/>
    </row>
    <row r="512" spans="1:26" x14ac:dyDescent="0.25">
      <c r="A512" s="12">
        <v>1912.12</v>
      </c>
      <c r="B512" s="13">
        <v>9.3800000000000008</v>
      </c>
      <c r="C512" s="14">
        <v>0.48</v>
      </c>
      <c r="D512" s="13">
        <v>0.7</v>
      </c>
      <c r="E512" s="13">
        <v>9.7048347110000002</v>
      </c>
      <c r="F512" s="14">
        <f t="shared" si="102"/>
        <v>1912.9583333332953</v>
      </c>
      <c r="G512" s="15">
        <f>G501*1/12+G513*11/12</f>
        <v>4.4133333333333331</v>
      </c>
      <c r="H512" s="14">
        <f t="shared" si="98"/>
        <v>308.53573287612062</v>
      </c>
      <c r="I512" s="14">
        <f t="shared" si="99"/>
        <v>15.788608931827067</v>
      </c>
      <c r="J512" s="16">
        <f t="shared" si="103"/>
        <v>2497.6687642543761</v>
      </c>
      <c r="K512" s="14">
        <f t="shared" si="100"/>
        <v>23.025054692247803</v>
      </c>
      <c r="L512" s="16">
        <f t="shared" si="101"/>
        <v>186.39319136226683</v>
      </c>
      <c r="M512" s="35">
        <f t="shared" si="92"/>
        <v>13.388999452579633</v>
      </c>
      <c r="N512" s="17"/>
      <c r="O512" s="18">
        <f t="shared" si="93"/>
        <v>16.915632310225792</v>
      </c>
      <c r="P512" s="18"/>
      <c r="Q512" s="37">
        <f t="shared" si="94"/>
        <v>4.3149761425109096E-2</v>
      </c>
      <c r="R512" s="15">
        <f t="shared" si="104"/>
        <v>1.0007422220583555</v>
      </c>
      <c r="S512" s="15">
        <f t="shared" si="105"/>
        <v>6.8777088502928843</v>
      </c>
      <c r="T512" s="21">
        <f t="shared" si="95"/>
        <v>1.0109874232953064E-3</v>
      </c>
      <c r="U512" s="21">
        <f t="shared" si="96"/>
        <v>-1.0518602010658795E-2</v>
      </c>
      <c r="V512" s="21">
        <f t="shared" si="97"/>
        <v>1.1529589433954102E-2</v>
      </c>
      <c r="Y512" s="36"/>
      <c r="Z512" s="36"/>
    </row>
    <row r="513" spans="1:26" x14ac:dyDescent="0.25">
      <c r="A513" s="12">
        <v>1913.01</v>
      </c>
      <c r="B513" s="13">
        <v>9.3000000000000007</v>
      </c>
      <c r="C513" s="14">
        <v>0.48</v>
      </c>
      <c r="D513" s="13">
        <v>0.69420000000000004</v>
      </c>
      <c r="E513" s="13">
        <v>9.8000000000000007</v>
      </c>
      <c r="F513" s="14">
        <f t="shared" si="102"/>
        <v>1913.0416666666285</v>
      </c>
      <c r="G513" s="15">
        <v>4.45</v>
      </c>
      <c r="H513" s="14">
        <f t="shared" si="98"/>
        <v>302.93373979591831</v>
      </c>
      <c r="I513" s="14">
        <f t="shared" si="99"/>
        <v>15.635289795918361</v>
      </c>
      <c r="J513" s="16">
        <f t="shared" si="103"/>
        <v>2462.8669328577812</v>
      </c>
      <c r="K513" s="14">
        <f t="shared" si="100"/>
        <v>22.61253786734693</v>
      </c>
      <c r="L513" s="16">
        <f t="shared" si="101"/>
        <v>183.84109943977111</v>
      </c>
      <c r="M513" s="35">
        <f t="shared" ref="M513:M576" si="106">H513/AVERAGE(K393:K512)</f>
        <v>13.148088791761561</v>
      </c>
      <c r="N513" s="17"/>
      <c r="O513" s="18">
        <f t="shared" ref="O513:O576" si="107">J513/AVERAGE(L393:L512)</f>
        <v>16.616510711718941</v>
      </c>
      <c r="P513" s="18"/>
      <c r="Q513" s="37">
        <f t="shared" ref="Q513:Q576" si="108">1/M513-(G513/100-(((E513/E393)^(1/10))-1))</f>
        <v>4.4020582792522751E-2</v>
      </c>
      <c r="R513" s="15">
        <f t="shared" si="104"/>
        <v>1.0056452933353177</v>
      </c>
      <c r="S513" s="15">
        <f t="shared" si="105"/>
        <v>6.8159763978240475</v>
      </c>
      <c r="T513" s="21">
        <f t="shared" si="95"/>
        <v>4.8543282949875532E-3</v>
      </c>
      <c r="U513" s="21">
        <f t="shared" si="96"/>
        <v>-8.7187838070484913E-3</v>
      </c>
      <c r="V513" s="21">
        <f t="shared" si="97"/>
        <v>1.3573112102036045E-2</v>
      </c>
      <c r="Y513" s="36"/>
      <c r="Z513" s="36"/>
    </row>
    <row r="514" spans="1:26" x14ac:dyDescent="0.25">
      <c r="A514" s="12">
        <v>1913.02</v>
      </c>
      <c r="B514" s="13">
        <v>8.9700000000000006</v>
      </c>
      <c r="C514" s="14">
        <v>0.48</v>
      </c>
      <c r="D514" s="13">
        <v>0.68830000000000002</v>
      </c>
      <c r="E514" s="13">
        <v>9.8000000000000007</v>
      </c>
      <c r="F514" s="14">
        <f t="shared" si="102"/>
        <v>1913.1249999999618</v>
      </c>
      <c r="G514" s="15">
        <f>G513*11/12+G525*1/12</f>
        <v>4.4258333333333333</v>
      </c>
      <c r="H514" s="14">
        <f t="shared" si="98"/>
        <v>292.18447806122441</v>
      </c>
      <c r="I514" s="14">
        <f t="shared" si="99"/>
        <v>15.635289795918361</v>
      </c>
      <c r="J514" s="16">
        <f t="shared" si="103"/>
        <v>2386.0678564568393</v>
      </c>
      <c r="K514" s="14">
        <f t="shared" si="100"/>
        <v>22.42035409693877</v>
      </c>
      <c r="L514" s="16">
        <f t="shared" si="101"/>
        <v>183.09147219612515</v>
      </c>
      <c r="M514" s="35">
        <f t="shared" si="106"/>
        <v>12.682960516236756</v>
      </c>
      <c r="N514" s="17"/>
      <c r="O514" s="18">
        <f t="shared" si="107"/>
        <v>16.037450941848551</v>
      </c>
      <c r="P514" s="18"/>
      <c r="Q514" s="37">
        <f t="shared" si="108"/>
        <v>4.7051512502896783E-2</v>
      </c>
      <c r="R514" s="15">
        <f t="shared" si="104"/>
        <v>1.0056273197322045</v>
      </c>
      <c r="S514" s="15">
        <f t="shared" si="105"/>
        <v>6.8544545839563664</v>
      </c>
      <c r="T514" s="21">
        <f t="shared" ref="T514:T577" si="109">(($J634/$J514)^(1/10)-1)</f>
        <v>1.2731790139462129E-2</v>
      </c>
      <c r="U514" s="21">
        <f t="shared" ref="U514:U577" si="110">(($S634/$S514)^(1/10)-1)</f>
        <v>-8.7187612357875199E-3</v>
      </c>
      <c r="V514" s="21">
        <f t="shared" ref="V514:V577" si="111">T514-U514</f>
        <v>2.1450551375249649E-2</v>
      </c>
      <c r="Y514" s="36"/>
      <c r="Z514" s="36"/>
    </row>
    <row r="515" spans="1:26" x14ac:dyDescent="0.25">
      <c r="A515" s="12">
        <v>1913.03</v>
      </c>
      <c r="B515" s="13">
        <v>8.8000000000000007</v>
      </c>
      <c r="C515" s="14">
        <v>0.48</v>
      </c>
      <c r="D515" s="13">
        <v>0.6825</v>
      </c>
      <c r="E515" s="13">
        <v>9.8000000000000007</v>
      </c>
      <c r="F515" s="14">
        <f t="shared" si="102"/>
        <v>1913.2083333332951</v>
      </c>
      <c r="G515" s="15">
        <f>G513*10/12+G525*2/12</f>
        <v>4.4016666666666673</v>
      </c>
      <c r="H515" s="14">
        <f t="shared" si="98"/>
        <v>286.64697959183667</v>
      </c>
      <c r="I515" s="14">
        <f t="shared" si="99"/>
        <v>15.635289795918361</v>
      </c>
      <c r="J515" s="16">
        <f t="shared" si="103"/>
        <v>2351.4871628850015</v>
      </c>
      <c r="K515" s="14">
        <f t="shared" si="100"/>
        <v>22.231427678571421</v>
      </c>
      <c r="L515" s="16">
        <f t="shared" si="101"/>
        <v>182.37386234875154</v>
      </c>
      <c r="M515" s="35">
        <f t="shared" si="106"/>
        <v>12.443453515183659</v>
      </c>
      <c r="N515" s="17"/>
      <c r="O515" s="18">
        <f t="shared" si="107"/>
        <v>15.745059939032137</v>
      </c>
      <c r="P515" s="18"/>
      <c r="Q515" s="37">
        <f t="shared" si="108"/>
        <v>5.2210253654173963E-2</v>
      </c>
      <c r="R515" s="15">
        <f t="shared" si="104"/>
        <v>1.0056093495067409</v>
      </c>
      <c r="S515" s="15">
        <f t="shared" si="105"/>
        <v>6.8930267914901648</v>
      </c>
      <c r="T515" s="21">
        <f t="shared" si="109"/>
        <v>1.6300255522496698E-2</v>
      </c>
      <c r="U515" s="21">
        <f t="shared" si="110"/>
        <v>-8.7187907954053845E-3</v>
      </c>
      <c r="V515" s="21">
        <f t="shared" si="111"/>
        <v>2.5019046317902083E-2</v>
      </c>
      <c r="Y515" s="36"/>
      <c r="Z515" s="36"/>
    </row>
    <row r="516" spans="1:26" x14ac:dyDescent="0.25">
      <c r="A516" s="12">
        <v>1913.04</v>
      </c>
      <c r="B516" s="13">
        <v>8.7899999999999991</v>
      </c>
      <c r="C516" s="14">
        <v>0.48</v>
      </c>
      <c r="D516" s="13">
        <v>0.67669999999999997</v>
      </c>
      <c r="E516" s="13">
        <v>9.8000000000000007</v>
      </c>
      <c r="F516" s="14">
        <f t="shared" si="102"/>
        <v>1913.2916666666283</v>
      </c>
      <c r="G516" s="15">
        <f>G513*9/12+G525*3/12</f>
        <v>4.3775000000000004</v>
      </c>
      <c r="H516" s="14">
        <f t="shared" si="98"/>
        <v>286.32124438775497</v>
      </c>
      <c r="I516" s="14">
        <f t="shared" si="99"/>
        <v>15.635289795918361</v>
      </c>
      <c r="J516" s="16">
        <f t="shared" si="103"/>
        <v>2359.5035963948362</v>
      </c>
      <c r="K516" s="14">
        <f t="shared" si="100"/>
        <v>22.04250126020407</v>
      </c>
      <c r="L516" s="16">
        <f t="shared" si="101"/>
        <v>181.6468809647765</v>
      </c>
      <c r="M516" s="35">
        <f t="shared" si="106"/>
        <v>12.433067081795162</v>
      </c>
      <c r="N516" s="17"/>
      <c r="O516" s="18">
        <f t="shared" si="107"/>
        <v>15.742029169880439</v>
      </c>
      <c r="P516" s="18"/>
      <c r="Q516" s="37">
        <f t="shared" si="108"/>
        <v>5.2519055048822837E-2</v>
      </c>
      <c r="R516" s="15">
        <f t="shared" si="104"/>
        <v>1.0055913826649947</v>
      </c>
      <c r="S516" s="15">
        <f t="shared" si="105"/>
        <v>6.9316921879229616</v>
      </c>
      <c r="T516" s="21">
        <f t="shared" si="109"/>
        <v>1.2218962920049981E-2</v>
      </c>
      <c r="U516" s="21">
        <f t="shared" si="110"/>
        <v>-9.3069970459457307E-3</v>
      </c>
      <c r="V516" s="21">
        <f t="shared" si="111"/>
        <v>2.1525959965995711E-2</v>
      </c>
      <c r="Y516" s="36"/>
      <c r="Z516" s="36"/>
    </row>
    <row r="517" spans="1:26" x14ac:dyDescent="0.25">
      <c r="A517" s="12">
        <v>1913.05</v>
      </c>
      <c r="B517" s="13">
        <v>8.5500000000000007</v>
      </c>
      <c r="C517" s="14">
        <v>0.48</v>
      </c>
      <c r="D517" s="13">
        <v>0.67079999999999995</v>
      </c>
      <c r="E517" s="13">
        <v>9.6999999999999993</v>
      </c>
      <c r="F517" s="14">
        <f t="shared" si="102"/>
        <v>1913.3749999999616</v>
      </c>
      <c r="G517" s="15">
        <f>G513*8/12+G525*4/12</f>
        <v>4.3533333333333335</v>
      </c>
      <c r="H517" s="14">
        <f t="shared" si="98"/>
        <v>281.37477061855668</v>
      </c>
      <c r="I517" s="14">
        <f t="shared" si="99"/>
        <v>15.796478350515459</v>
      </c>
      <c r="J517" s="16">
        <f t="shared" si="103"/>
        <v>2329.5888222524445</v>
      </c>
      <c r="K517" s="14">
        <f t="shared" si="100"/>
        <v>22.075578494845352</v>
      </c>
      <c r="L517" s="16">
        <f t="shared" si="101"/>
        <v>182.77054759847243</v>
      </c>
      <c r="M517" s="35">
        <f t="shared" si="106"/>
        <v>12.221401061154122</v>
      </c>
      <c r="N517" s="17"/>
      <c r="O517" s="18">
        <f t="shared" si="107"/>
        <v>15.486455408529729</v>
      </c>
      <c r="P517" s="18"/>
      <c r="Q517" s="37">
        <f t="shared" si="108"/>
        <v>5.5448529180466256E-2</v>
      </c>
      <c r="R517" s="15">
        <f t="shared" si="104"/>
        <v>1.0055734192130459</v>
      </c>
      <c r="S517" s="15">
        <f t="shared" si="105"/>
        <v>7.0423102400333626</v>
      </c>
      <c r="T517" s="21">
        <f t="shared" si="109"/>
        <v>9.1185593105977958E-3</v>
      </c>
      <c r="U517" s="21">
        <f t="shared" si="110"/>
        <v>-1.032271393151829E-2</v>
      </c>
      <c r="V517" s="21">
        <f t="shared" si="111"/>
        <v>1.9441273242116086E-2</v>
      </c>
      <c r="Y517" s="36"/>
      <c r="Z517" s="36"/>
    </row>
    <row r="518" spans="1:26" x14ac:dyDescent="0.25">
      <c r="A518" s="12">
        <v>1913.06</v>
      </c>
      <c r="B518" s="13">
        <v>8.1199999999999992</v>
      </c>
      <c r="C518" s="14">
        <v>0.48</v>
      </c>
      <c r="D518" s="13">
        <v>0.66500000000000004</v>
      </c>
      <c r="E518" s="13">
        <v>9.8000000000000007</v>
      </c>
      <c r="F518" s="14">
        <f t="shared" si="102"/>
        <v>1913.4583333332948</v>
      </c>
      <c r="G518" s="15">
        <f>G513*7/12+G525*5/12</f>
        <v>4.3291666666666675</v>
      </c>
      <c r="H518" s="14">
        <f t="shared" si="98"/>
        <v>264.49698571428559</v>
      </c>
      <c r="I518" s="14">
        <f t="shared" si="99"/>
        <v>15.635289795918361</v>
      </c>
      <c r="J518" s="16">
        <f t="shared" si="103"/>
        <v>2200.6398670357489</v>
      </c>
      <c r="K518" s="14">
        <f t="shared" si="100"/>
        <v>21.661391071428564</v>
      </c>
      <c r="L518" s="16">
        <f t="shared" si="101"/>
        <v>180.22481669689327</v>
      </c>
      <c r="M518" s="35">
        <f t="shared" si="106"/>
        <v>11.491962852761223</v>
      </c>
      <c r="N518" s="17"/>
      <c r="O518" s="18">
        <f t="shared" si="107"/>
        <v>14.577005951226642</v>
      </c>
      <c r="P518" s="18"/>
      <c r="Q518" s="37">
        <f t="shared" si="108"/>
        <v>6.1927636746905268E-2</v>
      </c>
      <c r="R518" s="15">
        <f t="shared" si="104"/>
        <v>1.0055554591569871</v>
      </c>
      <c r="S518" s="15">
        <f t="shared" si="105"/>
        <v>7.0092991710331756</v>
      </c>
      <c r="T518" s="21">
        <f t="shared" si="109"/>
        <v>1.0878047528940504E-2</v>
      </c>
      <c r="U518" s="21">
        <f t="shared" si="110"/>
        <v>-9.8916250778446901E-3</v>
      </c>
      <c r="V518" s="21">
        <f t="shared" si="111"/>
        <v>2.0769672606785194E-2</v>
      </c>
      <c r="Y518" s="36"/>
      <c r="Z518" s="36"/>
    </row>
    <row r="519" spans="1:26" x14ac:dyDescent="0.25">
      <c r="A519" s="12">
        <v>1913.07</v>
      </c>
      <c r="B519" s="13">
        <v>8.23</v>
      </c>
      <c r="C519" s="14">
        <v>0.48</v>
      </c>
      <c r="D519" s="13">
        <v>0.65920000000000001</v>
      </c>
      <c r="E519" s="13">
        <v>9.9</v>
      </c>
      <c r="F519" s="14">
        <f t="shared" si="102"/>
        <v>1913.5416666666281</v>
      </c>
      <c r="G519" s="15">
        <f>G513*6/12+G525*6/12</f>
        <v>4.3049999999999997</v>
      </c>
      <c r="H519" s="14">
        <f t="shared" si="98"/>
        <v>265.37219343434339</v>
      </c>
      <c r="I519" s="14">
        <f t="shared" si="99"/>
        <v>15.477357575757569</v>
      </c>
      <c r="J519" s="16">
        <f t="shared" si="103"/>
        <v>2218.6527673754708</v>
      </c>
      <c r="K519" s="14">
        <f t="shared" si="100"/>
        <v>21.255571070707063</v>
      </c>
      <c r="L519" s="16">
        <f t="shared" si="101"/>
        <v>177.70788630059658</v>
      </c>
      <c r="M519" s="35">
        <f t="shared" si="106"/>
        <v>11.534022795459856</v>
      </c>
      <c r="N519" s="17"/>
      <c r="O519" s="18">
        <f t="shared" si="107"/>
        <v>14.645116150014813</v>
      </c>
      <c r="P519" s="18"/>
      <c r="Q519" s="37">
        <f t="shared" si="108"/>
        <v>6.2886227551677693E-2</v>
      </c>
      <c r="R519" s="15">
        <f t="shared" si="104"/>
        <v>1.0055375025029214</v>
      </c>
      <c r="S519" s="15">
        <f t="shared" si="105"/>
        <v>6.9770447124959745</v>
      </c>
      <c r="T519" s="21">
        <f t="shared" si="109"/>
        <v>5.9752625072555521E-3</v>
      </c>
      <c r="U519" s="21">
        <f t="shared" si="110"/>
        <v>-1.0044690574377735E-2</v>
      </c>
      <c r="V519" s="21">
        <f t="shared" si="111"/>
        <v>1.6019953081633287E-2</v>
      </c>
      <c r="Y519" s="36"/>
      <c r="Z519" s="36"/>
    </row>
    <row r="520" spans="1:26" x14ac:dyDescent="0.25">
      <c r="A520" s="12">
        <v>1913.08</v>
      </c>
      <c r="B520" s="13">
        <v>8.4499999999999993</v>
      </c>
      <c r="C520" s="14">
        <v>0.48</v>
      </c>
      <c r="D520" s="13">
        <v>0.65329999999999999</v>
      </c>
      <c r="E520" s="13">
        <v>9.9</v>
      </c>
      <c r="F520" s="14">
        <f t="shared" si="102"/>
        <v>1913.6249999999613</v>
      </c>
      <c r="G520" s="15">
        <f>G513*5/12+G525*7/12</f>
        <v>4.2808333333333337</v>
      </c>
      <c r="H520" s="14">
        <f t="shared" si="98"/>
        <v>272.4659823232322</v>
      </c>
      <c r="I520" s="14">
        <f t="shared" si="99"/>
        <v>15.477357575757569</v>
      </c>
      <c r="J520" s="16">
        <f t="shared" si="103"/>
        <v>2288.7438633071379</v>
      </c>
      <c r="K520" s="14">
        <f t="shared" si="100"/>
        <v>21.065328550505043</v>
      </c>
      <c r="L520" s="16">
        <f t="shared" si="101"/>
        <v>176.9510492187637</v>
      </c>
      <c r="M520" s="35">
        <f t="shared" si="106"/>
        <v>11.846840543564626</v>
      </c>
      <c r="N520" s="17"/>
      <c r="O520" s="18">
        <f t="shared" si="107"/>
        <v>15.056415065211743</v>
      </c>
      <c r="P520" s="18"/>
      <c r="Q520" s="37">
        <f t="shared" si="108"/>
        <v>6.0838566129037708E-2</v>
      </c>
      <c r="R520" s="15">
        <f t="shared" si="104"/>
        <v>1.0055195492569646</v>
      </c>
      <c r="S520" s="15">
        <f t="shared" si="105"/>
        <v>7.0156801150544146</v>
      </c>
      <c r="T520" s="21">
        <f t="shared" si="109"/>
        <v>4.4722265252603588E-3</v>
      </c>
      <c r="U520" s="21">
        <f t="shared" si="110"/>
        <v>-9.4675766482905654E-3</v>
      </c>
      <c r="V520" s="21">
        <f t="shared" si="111"/>
        <v>1.3939803173550924E-2</v>
      </c>
      <c r="Y520" s="36"/>
      <c r="Z520" s="36"/>
    </row>
    <row r="521" spans="1:26" x14ac:dyDescent="0.25">
      <c r="A521" s="12">
        <v>1913.09</v>
      </c>
      <c r="B521" s="13">
        <v>8.5299999999999994</v>
      </c>
      <c r="C521" s="14">
        <v>0.48</v>
      </c>
      <c r="D521" s="13">
        <v>0.64749999999999996</v>
      </c>
      <c r="E521" s="13">
        <v>10</v>
      </c>
      <c r="F521" s="14">
        <f t="shared" si="102"/>
        <v>1913.7083333332946</v>
      </c>
      <c r="G521" s="15">
        <f>G513*4/12+G525*8/12</f>
        <v>4.2566666666666668</v>
      </c>
      <c r="H521" s="14">
        <f t="shared" si="98"/>
        <v>272.29508649999991</v>
      </c>
      <c r="I521" s="14">
        <f t="shared" si="99"/>
        <v>15.322583999999996</v>
      </c>
      <c r="J521" s="16">
        <f t="shared" si="103"/>
        <v>2298.0342673913315</v>
      </c>
      <c r="K521" s="14">
        <f t="shared" si="100"/>
        <v>20.669527374999994</v>
      </c>
      <c r="L521" s="16">
        <f t="shared" si="101"/>
        <v>174.440467542308</v>
      </c>
      <c r="M521" s="35">
        <f t="shared" si="106"/>
        <v>11.843316826625971</v>
      </c>
      <c r="N521" s="17"/>
      <c r="O521" s="18">
        <f t="shared" si="107"/>
        <v>15.065935573976573</v>
      </c>
      <c r="P521" s="18"/>
      <c r="Q521" s="37">
        <f t="shared" si="108"/>
        <v>6.0951161221823286E-2</v>
      </c>
      <c r="R521" s="15">
        <f t="shared" si="104"/>
        <v>1.005501599425245</v>
      </c>
      <c r="S521" s="15">
        <f t="shared" si="105"/>
        <v>6.9838594719503586</v>
      </c>
      <c r="T521" s="21">
        <f t="shared" si="109"/>
        <v>4.6355399792461505E-3</v>
      </c>
      <c r="U521" s="21">
        <f t="shared" si="110"/>
        <v>-9.0498831368744925E-3</v>
      </c>
      <c r="V521" s="21">
        <f t="shared" si="111"/>
        <v>1.3685423116120643E-2</v>
      </c>
      <c r="Y521" s="36"/>
      <c r="Z521" s="36"/>
    </row>
    <row r="522" spans="1:26" x14ac:dyDescent="0.25">
      <c r="A522" s="12">
        <v>1913.1</v>
      </c>
      <c r="B522" s="13">
        <v>8.26</v>
      </c>
      <c r="C522" s="14">
        <v>0.48</v>
      </c>
      <c r="D522" s="13">
        <v>0.64170000000000005</v>
      </c>
      <c r="E522" s="13">
        <v>10</v>
      </c>
      <c r="F522" s="14">
        <f t="shared" si="102"/>
        <v>1913.7916666666279</v>
      </c>
      <c r="G522" s="15">
        <f>G513*3/12+G525*9/12</f>
        <v>4.2324999999999999</v>
      </c>
      <c r="H522" s="14">
        <f t="shared" ref="H522:H585" si="112">B522*$E$1859/E522</f>
        <v>263.67613299999988</v>
      </c>
      <c r="I522" s="14">
        <f t="shared" ref="I522:I585" si="113">C522*$E$1859/E522</f>
        <v>15.322583999999996</v>
      </c>
      <c r="J522" s="16">
        <f t="shared" si="103"/>
        <v>2236.0708580712835</v>
      </c>
      <c r="K522" s="14">
        <f t="shared" ref="K522:K585" si="114">D522*$E$1859/E522</f>
        <v>20.484379484999998</v>
      </c>
      <c r="L522" s="16">
        <f t="shared" ref="L522:L585" si="115">K522*(J522/H522)</f>
        <v>173.71509317485993</v>
      </c>
      <c r="M522" s="35">
        <f t="shared" si="106"/>
        <v>11.47149024031229</v>
      </c>
      <c r="N522" s="17"/>
      <c r="O522" s="18">
        <f t="shared" si="107"/>
        <v>14.609857401411734</v>
      </c>
      <c r="P522" s="18"/>
      <c r="Q522" s="37">
        <f t="shared" si="108"/>
        <v>6.5108721960351348E-2</v>
      </c>
      <c r="R522" s="15">
        <f t="shared" si="104"/>
        <v>1.0054836530139013</v>
      </c>
      <c r="S522" s="15">
        <f t="shared" si="105"/>
        <v>7.022281869207232</v>
      </c>
      <c r="T522" s="21">
        <f t="shared" si="109"/>
        <v>5.8573572307980548E-3</v>
      </c>
      <c r="U522" s="21">
        <f t="shared" si="110"/>
        <v>-9.6245751969068483E-3</v>
      </c>
      <c r="V522" s="21">
        <f t="shared" si="111"/>
        <v>1.5481932427704903E-2</v>
      </c>
      <c r="Y522" s="36"/>
      <c r="Z522" s="36"/>
    </row>
    <row r="523" spans="1:26" x14ac:dyDescent="0.25">
      <c r="A523" s="12">
        <v>1913.11</v>
      </c>
      <c r="B523" s="13">
        <v>8.0500000000000007</v>
      </c>
      <c r="C523" s="14">
        <v>0.48</v>
      </c>
      <c r="D523" s="13">
        <v>0.63580000000000003</v>
      </c>
      <c r="E523" s="13">
        <v>10.1</v>
      </c>
      <c r="F523" s="14">
        <f t="shared" ref="F523:F586" si="116">F522+1/12</f>
        <v>1913.8749999999611</v>
      </c>
      <c r="G523" s="15">
        <f>G513*2/12+G525*10/12</f>
        <v>4.2083333333333339</v>
      </c>
      <c r="H523" s="14">
        <f t="shared" si="112"/>
        <v>254.42822029702964</v>
      </c>
      <c r="I523" s="14">
        <f t="shared" si="113"/>
        <v>15.170875247524748</v>
      </c>
      <c r="J523" s="16">
        <f t="shared" ref="J523:J586" si="117">J522*((H523+(I523/12))/H522)</f>
        <v>2168.3663656170361</v>
      </c>
      <c r="K523" s="14">
        <f t="shared" si="114"/>
        <v>20.095088504950493</v>
      </c>
      <c r="L523" s="16">
        <f t="shared" si="115"/>
        <v>171.2605385415294</v>
      </c>
      <c r="M523" s="35">
        <f t="shared" si="106"/>
        <v>11.07253784503801</v>
      </c>
      <c r="N523" s="17"/>
      <c r="O523" s="18">
        <f t="shared" si="107"/>
        <v>14.120136915548985</v>
      </c>
      <c r="P523" s="18"/>
      <c r="Q523" s="37">
        <f t="shared" si="108"/>
        <v>7.0702015740189222E-2</v>
      </c>
      <c r="R523" s="15">
        <f t="shared" ref="R523:R586" si="118">((G523/G524+G523/1200+((1+G524/1200)^(-119))*(1-G523/G524)))</f>
        <v>1.0054657100290856</v>
      </c>
      <c r="S523" s="15">
        <f t="shared" ref="S523:S586" si="119">S522*R522*E522/E523</f>
        <v>6.9908808181621538</v>
      </c>
      <c r="T523" s="21">
        <f t="shared" si="109"/>
        <v>1.24679045871261E-2</v>
      </c>
      <c r="U523" s="21">
        <f t="shared" si="110"/>
        <v>-8.639073767631511E-3</v>
      </c>
      <c r="V523" s="21">
        <f t="shared" si="111"/>
        <v>2.1106978354757611E-2</v>
      </c>
      <c r="Y523" s="36"/>
      <c r="Z523" s="36"/>
    </row>
    <row r="524" spans="1:26" x14ac:dyDescent="0.25">
      <c r="A524" s="12">
        <v>1913.12</v>
      </c>
      <c r="B524" s="13">
        <v>8.0399999999999991</v>
      </c>
      <c r="C524" s="14">
        <v>0.48</v>
      </c>
      <c r="D524" s="13">
        <v>0.63</v>
      </c>
      <c r="E524" s="13">
        <v>10</v>
      </c>
      <c r="F524" s="14">
        <f t="shared" si="116"/>
        <v>1913.9583333332944</v>
      </c>
      <c r="G524" s="15">
        <f>G513*1/12+G525*11/12</f>
        <v>4.184166666666667</v>
      </c>
      <c r="H524" s="14">
        <f t="shared" si="112"/>
        <v>256.65328199999988</v>
      </c>
      <c r="I524" s="14">
        <f t="shared" si="113"/>
        <v>15.322583999999996</v>
      </c>
      <c r="J524" s="16">
        <f t="shared" si="117"/>
        <v>2198.2117064009321</v>
      </c>
      <c r="K524" s="14">
        <f t="shared" si="114"/>
        <v>20.110891499999994</v>
      </c>
      <c r="L524" s="16">
        <f t="shared" si="115"/>
        <v>172.2479322179835</v>
      </c>
      <c r="M524" s="35">
        <f t="shared" si="106"/>
        <v>11.174040870036791</v>
      </c>
      <c r="N524" s="17"/>
      <c r="O524" s="18">
        <f t="shared" si="107"/>
        <v>14.268761140269417</v>
      </c>
      <c r="P524" s="18"/>
      <c r="Q524" s="37">
        <f t="shared" si="108"/>
        <v>6.9106402858134658E-2</v>
      </c>
      <c r="R524" s="15">
        <f t="shared" si="118"/>
        <v>1.0054477704769611</v>
      </c>
      <c r="S524" s="15">
        <f t="shared" si="119"/>
        <v>7.0993818550177448</v>
      </c>
      <c r="T524" s="21">
        <f t="shared" si="109"/>
        <v>1.497981548849614E-2</v>
      </c>
      <c r="U524" s="21">
        <f t="shared" si="110"/>
        <v>-9.6255167220593574E-3</v>
      </c>
      <c r="V524" s="21">
        <f t="shared" si="111"/>
        <v>2.4605332210555497E-2</v>
      </c>
      <c r="Y524" s="36"/>
      <c r="Z524" s="36"/>
    </row>
    <row r="525" spans="1:26" x14ac:dyDescent="0.25">
      <c r="A525" s="12">
        <v>1914.01</v>
      </c>
      <c r="B525" s="13">
        <v>8.3699999999999992</v>
      </c>
      <c r="C525" s="14">
        <v>0.47499999999999998</v>
      </c>
      <c r="D525" s="13">
        <v>0.62080000000000002</v>
      </c>
      <c r="E525" s="13">
        <v>10</v>
      </c>
      <c r="F525" s="14">
        <f t="shared" si="116"/>
        <v>1914.0416666666276</v>
      </c>
      <c r="G525" s="15">
        <v>4.16</v>
      </c>
      <c r="H525" s="14">
        <f t="shared" si="112"/>
        <v>267.18755849999991</v>
      </c>
      <c r="I525" s="14">
        <f t="shared" si="113"/>
        <v>15.162973749999995</v>
      </c>
      <c r="J525" s="16">
        <f t="shared" si="117"/>
        <v>2299.2592698118792</v>
      </c>
      <c r="K525" s="14">
        <f t="shared" si="114"/>
        <v>19.817208639999997</v>
      </c>
      <c r="L525" s="16">
        <f t="shared" si="115"/>
        <v>170.53526340492414</v>
      </c>
      <c r="M525" s="35">
        <f t="shared" si="106"/>
        <v>11.636092105046137</v>
      </c>
      <c r="N525" s="17"/>
      <c r="O525" s="18">
        <f t="shared" si="107"/>
        <v>14.875360055450995</v>
      </c>
      <c r="P525" s="18"/>
      <c r="Q525" s="37">
        <f t="shared" si="108"/>
        <v>6.3421527429306582E-2</v>
      </c>
      <c r="R525" s="15">
        <f t="shared" si="118"/>
        <v>1.0029258782902253</v>
      </c>
      <c r="S525" s="15">
        <f t="shared" si="119"/>
        <v>7.138057657892185</v>
      </c>
      <c r="T525" s="21">
        <f t="shared" si="109"/>
        <v>1.4197189323069681E-2</v>
      </c>
      <c r="U525" s="21">
        <f t="shared" si="110"/>
        <v>-9.626065077590007E-3</v>
      </c>
      <c r="V525" s="21">
        <f t="shared" si="111"/>
        <v>2.3823254400659688E-2</v>
      </c>
      <c r="Y525" s="36"/>
      <c r="Z525" s="36"/>
    </row>
    <row r="526" spans="1:26" x14ac:dyDescent="0.25">
      <c r="A526" s="12">
        <v>1914.02</v>
      </c>
      <c r="B526" s="13">
        <v>8.48</v>
      </c>
      <c r="C526" s="14">
        <v>0.47</v>
      </c>
      <c r="D526" s="13">
        <v>0.61170000000000002</v>
      </c>
      <c r="E526" s="13">
        <v>9.9</v>
      </c>
      <c r="F526" s="14">
        <f t="shared" si="116"/>
        <v>1914.1249999999609</v>
      </c>
      <c r="G526" s="15">
        <f>G525*11/12+G537*1/12</f>
        <v>4.166666666666667</v>
      </c>
      <c r="H526" s="14">
        <f t="shared" si="112"/>
        <v>273.43331717171708</v>
      </c>
      <c r="I526" s="14">
        <f t="shared" si="113"/>
        <v>15.15491262626262</v>
      </c>
      <c r="J526" s="16">
        <f t="shared" si="117"/>
        <v>2363.8744589751395</v>
      </c>
      <c r="K526" s="14">
        <f t="shared" si="114"/>
        <v>19.723957560606053</v>
      </c>
      <c r="L526" s="16">
        <f t="shared" si="115"/>
        <v>170.51674605602511</v>
      </c>
      <c r="M526" s="35">
        <f t="shared" si="106"/>
        <v>11.910233879798239</v>
      </c>
      <c r="N526" s="17"/>
      <c r="O526" s="18">
        <f t="shared" si="107"/>
        <v>15.242178170369383</v>
      </c>
      <c r="P526" s="18"/>
      <c r="Q526" s="37">
        <f t="shared" si="108"/>
        <v>5.8042327223677262E-2</v>
      </c>
      <c r="R526" s="15">
        <f t="shared" si="118"/>
        <v>1.0029316012375706</v>
      </c>
      <c r="S526" s="15">
        <f t="shared" si="119"/>
        <v>7.2312552988159471</v>
      </c>
      <c r="T526" s="21">
        <f t="shared" si="109"/>
        <v>1.2940338427730014E-2</v>
      </c>
      <c r="U526" s="21">
        <f t="shared" si="110"/>
        <v>-9.8679797779215317E-3</v>
      </c>
      <c r="V526" s="21">
        <f t="shared" si="111"/>
        <v>2.2808318205651545E-2</v>
      </c>
      <c r="Y526" s="36"/>
      <c r="Z526" s="36"/>
    </row>
    <row r="527" spans="1:26" x14ac:dyDescent="0.25">
      <c r="A527" s="12">
        <v>1914.03</v>
      </c>
      <c r="B527" s="13">
        <v>8.32</v>
      </c>
      <c r="C527" s="14">
        <v>0.46500000000000002</v>
      </c>
      <c r="D527" s="13">
        <v>0.60250000000000004</v>
      </c>
      <c r="E527" s="13">
        <v>9.9</v>
      </c>
      <c r="F527" s="14">
        <f t="shared" si="116"/>
        <v>1914.2083333332941</v>
      </c>
      <c r="G527" s="15">
        <f>G525*10/12+G537*2/12</f>
        <v>4.1733333333333338</v>
      </c>
      <c r="H527" s="14">
        <f t="shared" si="112"/>
        <v>268.27419797979792</v>
      </c>
      <c r="I527" s="14">
        <f t="shared" si="113"/>
        <v>14.993690151515148</v>
      </c>
      <c r="J527" s="16">
        <f t="shared" si="117"/>
        <v>2330.0749568347228</v>
      </c>
      <c r="K527" s="14">
        <f t="shared" si="114"/>
        <v>19.427308207070702</v>
      </c>
      <c r="L527" s="16">
        <f t="shared" si="115"/>
        <v>168.73439441020679</v>
      </c>
      <c r="M527" s="35">
        <f t="shared" si="106"/>
        <v>11.68552601883683</v>
      </c>
      <c r="N527" s="17"/>
      <c r="O527" s="18">
        <f t="shared" si="107"/>
        <v>14.971980169053365</v>
      </c>
      <c r="P527" s="18"/>
      <c r="Q527" s="37">
        <f t="shared" si="108"/>
        <v>6.0737861694664864E-2</v>
      </c>
      <c r="R527" s="15">
        <f t="shared" si="118"/>
        <v>1.002937324112795</v>
      </c>
      <c r="S527" s="15">
        <f t="shared" si="119"/>
        <v>7.2524544557991462</v>
      </c>
      <c r="T527" s="21">
        <f t="shared" si="109"/>
        <v>1.3547488395359464E-2</v>
      </c>
      <c r="U527" s="21">
        <f t="shared" si="110"/>
        <v>-9.1129440450385957E-3</v>
      </c>
      <c r="V527" s="21">
        <f t="shared" si="111"/>
        <v>2.2660432440398059E-2</v>
      </c>
      <c r="Y527" s="36"/>
      <c r="Z527" s="36"/>
    </row>
    <row r="528" spans="1:26" x14ac:dyDescent="0.25">
      <c r="A528" s="12">
        <v>1914.04</v>
      </c>
      <c r="B528" s="13">
        <v>8.1199999999999992</v>
      </c>
      <c r="C528" s="14">
        <v>0.46</v>
      </c>
      <c r="D528" s="13">
        <v>0.59330000000000005</v>
      </c>
      <c r="E528" s="13">
        <v>9.8000000000000007</v>
      </c>
      <c r="F528" s="14">
        <f t="shared" si="116"/>
        <v>1914.2916666666274</v>
      </c>
      <c r="G528" s="15">
        <f>G525*9/12+G537*3/12</f>
        <v>4.18</v>
      </c>
      <c r="H528" s="14">
        <f t="shared" si="112"/>
        <v>264.49698571428559</v>
      </c>
      <c r="I528" s="14">
        <f t="shared" si="113"/>
        <v>14.983819387755098</v>
      </c>
      <c r="J528" s="16">
        <f t="shared" si="117"/>
        <v>2308.1133373742696</v>
      </c>
      <c r="K528" s="14">
        <f t="shared" si="114"/>
        <v>19.32586965816326</v>
      </c>
      <c r="L528" s="16">
        <f t="shared" si="115"/>
        <v>168.64576885026531</v>
      </c>
      <c r="M528" s="35">
        <f t="shared" si="106"/>
        <v>11.522662536200233</v>
      </c>
      <c r="N528" s="17"/>
      <c r="O528" s="18">
        <f t="shared" si="107"/>
        <v>14.781642625967608</v>
      </c>
      <c r="P528" s="18"/>
      <c r="Q528" s="37">
        <f t="shared" si="108"/>
        <v>6.2010776197820132E-2</v>
      </c>
      <c r="R528" s="15">
        <f t="shared" si="118"/>
        <v>1.0029430469159344</v>
      </c>
      <c r="S528" s="15">
        <f t="shared" si="119"/>
        <v>7.3479792780587969</v>
      </c>
      <c r="T528" s="21">
        <f t="shared" si="109"/>
        <v>1.3276523399382789E-2</v>
      </c>
      <c r="U528" s="21">
        <f t="shared" si="110"/>
        <v>-9.3620167725330106E-3</v>
      </c>
      <c r="V528" s="21">
        <f t="shared" si="111"/>
        <v>2.26385401719158E-2</v>
      </c>
      <c r="Y528" s="36"/>
      <c r="Z528" s="36"/>
    </row>
    <row r="529" spans="1:26" x14ac:dyDescent="0.25">
      <c r="A529" s="12">
        <v>1914.05</v>
      </c>
      <c r="B529" s="13">
        <v>8.17</v>
      </c>
      <c r="C529" s="14">
        <v>0.45500000000000002</v>
      </c>
      <c r="D529" s="13">
        <v>0.58420000000000005</v>
      </c>
      <c r="E529" s="13">
        <v>9.9</v>
      </c>
      <c r="F529" s="14">
        <f t="shared" si="116"/>
        <v>1914.3749999999607</v>
      </c>
      <c r="G529" s="15">
        <f>G525*8/12+G537*4/12</f>
        <v>4.1866666666666665</v>
      </c>
      <c r="H529" s="14">
        <f t="shared" si="112"/>
        <v>263.43752373737362</v>
      </c>
      <c r="I529" s="14">
        <f t="shared" si="113"/>
        <v>14.671245202020199</v>
      </c>
      <c r="J529" s="16">
        <f t="shared" si="117"/>
        <v>2309.5369821095301</v>
      </c>
      <c r="K529" s="14">
        <f t="shared" si="114"/>
        <v>18.837233949494944</v>
      </c>
      <c r="L529" s="16">
        <f t="shared" si="115"/>
        <v>165.14461504876226</v>
      </c>
      <c r="M529" s="35">
        <f t="shared" si="106"/>
        <v>11.479008694164481</v>
      </c>
      <c r="N529" s="17"/>
      <c r="O529" s="18">
        <f t="shared" si="107"/>
        <v>14.742681655780251</v>
      </c>
      <c r="P529" s="18"/>
      <c r="Q529" s="37">
        <f t="shared" si="108"/>
        <v>6.567771883351263E-2</v>
      </c>
      <c r="R529" s="15">
        <f t="shared" si="118"/>
        <v>1.0029487696470247</v>
      </c>
      <c r="S529" s="15">
        <f t="shared" si="119"/>
        <v>7.2951642740355656</v>
      </c>
      <c r="T529" s="21">
        <f t="shared" si="109"/>
        <v>1.339102029937167E-2</v>
      </c>
      <c r="U529" s="21">
        <f t="shared" si="110"/>
        <v>-8.1817421083246744E-3</v>
      </c>
      <c r="V529" s="21">
        <f t="shared" si="111"/>
        <v>2.1572762407696344E-2</v>
      </c>
      <c r="Y529" s="36"/>
      <c r="Z529" s="36"/>
    </row>
    <row r="530" spans="1:26" x14ac:dyDescent="0.25">
      <c r="A530" s="12">
        <v>1914.06</v>
      </c>
      <c r="B530" s="13">
        <v>8.1300000000000008</v>
      </c>
      <c r="C530" s="14">
        <v>0.45</v>
      </c>
      <c r="D530" s="13">
        <v>0.57499999999999996</v>
      </c>
      <c r="E530" s="13">
        <v>9.9</v>
      </c>
      <c r="F530" s="14">
        <f t="shared" si="116"/>
        <v>1914.4583333332939</v>
      </c>
      <c r="G530" s="15">
        <f>G525*7/12+G537*5/12</f>
        <v>4.1933333333333334</v>
      </c>
      <c r="H530" s="14">
        <f t="shared" si="112"/>
        <v>262.14774393939388</v>
      </c>
      <c r="I530" s="14">
        <f t="shared" si="113"/>
        <v>14.510022727272723</v>
      </c>
      <c r="J530" s="16">
        <f t="shared" si="117"/>
        <v>2308.8302694467066</v>
      </c>
      <c r="K530" s="14">
        <f t="shared" si="114"/>
        <v>18.54058459595959</v>
      </c>
      <c r="L530" s="16">
        <f t="shared" si="115"/>
        <v>163.29365374315574</v>
      </c>
      <c r="M530" s="35">
        <f t="shared" si="106"/>
        <v>11.428715168831888</v>
      </c>
      <c r="N530" s="17"/>
      <c r="O530" s="18">
        <f t="shared" si="107"/>
        <v>14.694917610765911</v>
      </c>
      <c r="P530" s="18"/>
      <c r="Q530" s="37">
        <f t="shared" si="108"/>
        <v>6.5994415246006161E-2</v>
      </c>
      <c r="R530" s="15">
        <f t="shared" si="118"/>
        <v>1.0029544923061013</v>
      </c>
      <c r="S530" s="15">
        <f t="shared" si="119"/>
        <v>7.3166760330169014</v>
      </c>
      <c r="T530" s="21">
        <f t="shared" si="109"/>
        <v>1.5848515590267009E-2</v>
      </c>
      <c r="U530" s="21">
        <f t="shared" si="110"/>
        <v>-8.0095128875690147E-3</v>
      </c>
      <c r="V530" s="21">
        <f t="shared" si="111"/>
        <v>2.3858028477836024E-2</v>
      </c>
      <c r="Y530" s="36"/>
      <c r="Z530" s="36"/>
    </row>
    <row r="531" spans="1:26" x14ac:dyDescent="0.25">
      <c r="A531" s="12">
        <v>1914.07</v>
      </c>
      <c r="B531" s="13">
        <v>7.68</v>
      </c>
      <c r="C531" s="14">
        <v>0.44500000000000001</v>
      </c>
      <c r="D531" s="13">
        <v>0.56579999999999997</v>
      </c>
      <c r="E531" s="13">
        <v>10</v>
      </c>
      <c r="F531" s="14">
        <f t="shared" si="116"/>
        <v>1914.5416666666272</v>
      </c>
      <c r="G531" s="15">
        <f>G525*6/12+G537*6/12</f>
        <v>4.2</v>
      </c>
      <c r="H531" s="14">
        <f t="shared" si="112"/>
        <v>245.16134399999993</v>
      </c>
      <c r="I531" s="14">
        <f t="shared" si="113"/>
        <v>14.205312249999997</v>
      </c>
      <c r="J531" s="16">
        <f t="shared" si="117"/>
        <v>2169.6508285269692</v>
      </c>
      <c r="K531" s="14">
        <f t="shared" si="114"/>
        <v>18.061495889999996</v>
      </c>
      <c r="L531" s="16">
        <f t="shared" si="115"/>
        <v>159.84224463288533</v>
      </c>
      <c r="M531" s="35">
        <f t="shared" si="106"/>
        <v>10.694345183040143</v>
      </c>
      <c r="N531" s="17"/>
      <c r="O531" s="18">
        <f t="shared" si="107"/>
        <v>13.769849699257314</v>
      </c>
      <c r="P531" s="18"/>
      <c r="Q531" s="37">
        <f t="shared" si="108"/>
        <v>7.2962291281210095E-2</v>
      </c>
      <c r="R531" s="15">
        <f t="shared" si="118"/>
        <v>1.0029602148931998</v>
      </c>
      <c r="S531" s="15">
        <f t="shared" si="119"/>
        <v>7.2649101651020604</v>
      </c>
      <c r="T531" s="21">
        <f t="shared" si="109"/>
        <v>2.6735809697336466E-2</v>
      </c>
      <c r="U531" s="21">
        <f t="shared" si="110"/>
        <v>-7.4237590536836429E-3</v>
      </c>
      <c r="V531" s="21">
        <f t="shared" si="111"/>
        <v>3.4159568751020108E-2</v>
      </c>
      <c r="Y531" s="36"/>
      <c r="Z531" s="36"/>
    </row>
    <row r="532" spans="1:26" x14ac:dyDescent="0.25">
      <c r="A532" s="12">
        <v>1914.08</v>
      </c>
      <c r="B532" s="13">
        <v>7.68</v>
      </c>
      <c r="C532" s="14">
        <v>0.44</v>
      </c>
      <c r="D532" s="13">
        <v>0.55669999999999997</v>
      </c>
      <c r="E532" s="13">
        <v>10.199999999999999</v>
      </c>
      <c r="F532" s="14">
        <f t="shared" si="116"/>
        <v>1914.6249999999604</v>
      </c>
      <c r="G532" s="15">
        <f>G525*5/12+G537*7/12</f>
        <v>4.206666666666667</v>
      </c>
      <c r="H532" s="14">
        <f t="shared" si="112"/>
        <v>240.35425882352934</v>
      </c>
      <c r="I532" s="14">
        <f t="shared" si="113"/>
        <v>13.77029607843137</v>
      </c>
      <c r="J532" s="16">
        <f t="shared" si="117"/>
        <v>2137.2641220894325</v>
      </c>
      <c r="K532" s="14">
        <f t="shared" si="114"/>
        <v>17.422554151960778</v>
      </c>
      <c r="L532" s="16">
        <f t="shared" si="115"/>
        <v>154.92381989156081</v>
      </c>
      <c r="M532" s="35">
        <f t="shared" si="106"/>
        <v>10.492046265076439</v>
      </c>
      <c r="N532" s="17"/>
      <c r="O532" s="18">
        <f t="shared" si="107"/>
        <v>13.528140067051353</v>
      </c>
      <c r="P532" s="18"/>
      <c r="Q532" s="37">
        <f t="shared" si="108"/>
        <v>7.5527102476564772E-2</v>
      </c>
      <c r="R532" s="15">
        <f t="shared" si="118"/>
        <v>1.0029659374083564</v>
      </c>
      <c r="S532" s="15">
        <f t="shared" si="119"/>
        <v>7.1435449611476036</v>
      </c>
      <c r="T532" s="21">
        <f t="shared" si="109"/>
        <v>3.2862520619821645E-2</v>
      </c>
      <c r="U532" s="21">
        <f t="shared" si="110"/>
        <v>-4.7036406680173171E-3</v>
      </c>
      <c r="V532" s="21">
        <f t="shared" si="111"/>
        <v>3.7566161287838962E-2</v>
      </c>
      <c r="Y532" s="36"/>
      <c r="Z532" s="36"/>
    </row>
    <row r="533" spans="1:26" x14ac:dyDescent="0.25">
      <c r="A533" s="12">
        <v>1914.09</v>
      </c>
      <c r="B533" s="13">
        <v>7.68</v>
      </c>
      <c r="C533" s="14">
        <v>0.435</v>
      </c>
      <c r="D533" s="13">
        <v>0.54749999999999999</v>
      </c>
      <c r="E533" s="13">
        <v>10.199999999999999</v>
      </c>
      <c r="F533" s="14">
        <f t="shared" si="116"/>
        <v>1914.7083333332937</v>
      </c>
      <c r="G533" s="15">
        <f>G525*4/12+G537*8/12</f>
        <v>4.2133333333333329</v>
      </c>
      <c r="H533" s="14">
        <f t="shared" si="112"/>
        <v>240.35425882352934</v>
      </c>
      <c r="I533" s="14">
        <f t="shared" si="113"/>
        <v>13.613815441176467</v>
      </c>
      <c r="J533" s="16">
        <f t="shared" si="117"/>
        <v>2147.3521200615346</v>
      </c>
      <c r="K533" s="14">
        <f t="shared" si="114"/>
        <v>17.13462977941176</v>
      </c>
      <c r="L533" s="16">
        <f t="shared" si="115"/>
        <v>153.08271949657427</v>
      </c>
      <c r="M533" s="35">
        <f t="shared" si="106"/>
        <v>10.500497301802135</v>
      </c>
      <c r="N533" s="17"/>
      <c r="O533" s="18">
        <f t="shared" si="107"/>
        <v>13.558230015308242</v>
      </c>
      <c r="P533" s="18"/>
      <c r="Q533" s="37">
        <f t="shared" si="108"/>
        <v>7.4202323100274969E-2</v>
      </c>
      <c r="R533" s="15">
        <f t="shared" si="118"/>
        <v>1.0029716598516059</v>
      </c>
      <c r="S533" s="15">
        <f t="shared" si="119"/>
        <v>7.1647322683761461</v>
      </c>
      <c r="T533" s="21">
        <f t="shared" si="109"/>
        <v>3.1277377894172398E-2</v>
      </c>
      <c r="U533" s="21">
        <f t="shared" si="110"/>
        <v>-5.1200046587526193E-3</v>
      </c>
      <c r="V533" s="21">
        <f t="shared" si="111"/>
        <v>3.6397382552925017E-2</v>
      </c>
      <c r="Y533" s="36"/>
      <c r="Z533" s="36"/>
    </row>
    <row r="534" spans="1:26" x14ac:dyDescent="0.25">
      <c r="A534" s="12">
        <v>1914.1</v>
      </c>
      <c r="B534" s="13">
        <v>7.68</v>
      </c>
      <c r="C534" s="14">
        <v>0.43</v>
      </c>
      <c r="D534" s="13">
        <v>0.5383</v>
      </c>
      <c r="E534" s="13">
        <v>10.1</v>
      </c>
      <c r="F534" s="14">
        <f t="shared" si="116"/>
        <v>1914.791666666627</v>
      </c>
      <c r="G534" s="15">
        <f>G525*3/12+G537*9/12</f>
        <v>4.2200000000000006</v>
      </c>
      <c r="H534" s="14">
        <f t="shared" si="112"/>
        <v>242.73400396039597</v>
      </c>
      <c r="I534" s="14">
        <f t="shared" si="113"/>
        <v>13.590575742574252</v>
      </c>
      <c r="J534" s="16">
        <f t="shared" si="117"/>
        <v>2178.7313438147539</v>
      </c>
      <c r="K534" s="14">
        <f t="shared" si="114"/>
        <v>17.013504470297026</v>
      </c>
      <c r="L534" s="16">
        <f t="shared" si="115"/>
        <v>152.70977635097421</v>
      </c>
      <c r="M534" s="35">
        <f t="shared" si="106"/>
        <v>10.612759466126228</v>
      </c>
      <c r="N534" s="17"/>
      <c r="O534" s="18">
        <f t="shared" si="107"/>
        <v>13.722477893212886</v>
      </c>
      <c r="P534" s="18"/>
      <c r="Q534" s="37">
        <f t="shared" si="108"/>
        <v>7.2122747418878558E-2</v>
      </c>
      <c r="R534" s="15">
        <f t="shared" si="118"/>
        <v>1.002977382222985</v>
      </c>
      <c r="S534" s="15">
        <f t="shared" si="119"/>
        <v>7.2571721622947472</v>
      </c>
      <c r="T534" s="21">
        <f t="shared" si="109"/>
        <v>2.835080578332172E-2</v>
      </c>
      <c r="U534" s="21">
        <f t="shared" si="110"/>
        <v>-6.5139247002863332E-3</v>
      </c>
      <c r="V534" s="21">
        <f t="shared" si="111"/>
        <v>3.4864730483608053E-2</v>
      </c>
      <c r="Y534" s="36"/>
      <c r="Z534" s="36"/>
    </row>
    <row r="535" spans="1:26" x14ac:dyDescent="0.25">
      <c r="A535" s="12">
        <v>1914.11</v>
      </c>
      <c r="B535" s="13">
        <v>7.68</v>
      </c>
      <c r="C535" s="14">
        <v>0.42499999999999999</v>
      </c>
      <c r="D535" s="13">
        <v>0.5292</v>
      </c>
      <c r="E535" s="13">
        <v>10.199999999999999</v>
      </c>
      <c r="F535" s="14">
        <f t="shared" si="116"/>
        <v>1914.8749999999602</v>
      </c>
      <c r="G535" s="15">
        <f>G525*2/12+G537*10/12</f>
        <v>4.2266666666666666</v>
      </c>
      <c r="H535" s="14">
        <f t="shared" si="112"/>
        <v>240.35425882352934</v>
      </c>
      <c r="I535" s="14">
        <f t="shared" si="113"/>
        <v>13.300854166666662</v>
      </c>
      <c r="J535" s="16">
        <f t="shared" si="117"/>
        <v>2167.3200474213631</v>
      </c>
      <c r="K535" s="14">
        <f t="shared" si="114"/>
        <v>16.56191064705882</v>
      </c>
      <c r="L535" s="16">
        <f t="shared" si="115"/>
        <v>149.34189701762833</v>
      </c>
      <c r="M535" s="35">
        <f t="shared" si="106"/>
        <v>10.516917642992127</v>
      </c>
      <c r="N535" s="17"/>
      <c r="O535" s="18">
        <f t="shared" si="107"/>
        <v>13.617092303207164</v>
      </c>
      <c r="P535" s="18"/>
      <c r="Q535" s="37">
        <f t="shared" si="108"/>
        <v>7.1602652010321011E-2</v>
      </c>
      <c r="R535" s="15">
        <f t="shared" si="118"/>
        <v>1.0029831045225286</v>
      </c>
      <c r="S535" s="15">
        <f t="shared" si="119"/>
        <v>7.2074189539771609</v>
      </c>
      <c r="T535" s="21">
        <f t="shared" si="109"/>
        <v>3.4988066159721276E-2</v>
      </c>
      <c r="U535" s="21">
        <f t="shared" si="110"/>
        <v>-5.371128359994537E-3</v>
      </c>
      <c r="V535" s="21">
        <f t="shared" si="111"/>
        <v>4.0359194519715813E-2</v>
      </c>
      <c r="Y535" s="36"/>
      <c r="Z535" s="36"/>
    </row>
    <row r="536" spans="1:26" x14ac:dyDescent="0.25">
      <c r="A536" s="12">
        <v>1914.12</v>
      </c>
      <c r="B536" s="13">
        <v>7.35</v>
      </c>
      <c r="C536" s="14">
        <v>0.42</v>
      </c>
      <c r="D536" s="13">
        <v>0.52</v>
      </c>
      <c r="E536" s="13">
        <v>10.1</v>
      </c>
      <c r="F536" s="14">
        <f t="shared" si="116"/>
        <v>1914.9583333332935</v>
      </c>
      <c r="G536" s="15">
        <f>G525*1/12+G537*11/12</f>
        <v>4.2333333333333334</v>
      </c>
      <c r="H536" s="14">
        <f t="shared" si="112"/>
        <v>232.30402722772271</v>
      </c>
      <c r="I536" s="14">
        <f t="shared" si="113"/>
        <v>13.274515841584153</v>
      </c>
      <c r="J536" s="16">
        <f t="shared" si="117"/>
        <v>2104.7044813854818</v>
      </c>
      <c r="K536" s="14">
        <f t="shared" si="114"/>
        <v>16.435114851485146</v>
      </c>
      <c r="L536" s="16">
        <f t="shared" si="115"/>
        <v>148.90426262863275</v>
      </c>
      <c r="M536" s="35">
        <f t="shared" si="106"/>
        <v>10.172217991997867</v>
      </c>
      <c r="N536" s="17"/>
      <c r="O536" s="18">
        <f t="shared" si="107"/>
        <v>13.19171932770997</v>
      </c>
      <c r="P536" s="18"/>
      <c r="Q536" s="37">
        <f t="shared" si="108"/>
        <v>7.3754825935587395E-2</v>
      </c>
      <c r="R536" s="15">
        <f t="shared" si="118"/>
        <v>1.0029888267502722</v>
      </c>
      <c r="S536" s="15">
        <f t="shared" si="119"/>
        <v>7.3004928978372465</v>
      </c>
      <c r="T536" s="21">
        <f t="shared" si="109"/>
        <v>4.3359350795322049E-2</v>
      </c>
      <c r="U536" s="21">
        <f t="shared" si="110"/>
        <v>-6.7650081812419272E-3</v>
      </c>
      <c r="V536" s="21">
        <f t="shared" si="111"/>
        <v>5.0124358976563976E-2</v>
      </c>
      <c r="Y536" s="36"/>
      <c r="Z536" s="36"/>
    </row>
    <row r="537" spans="1:26" x14ac:dyDescent="0.25">
      <c r="A537" s="12">
        <v>1915.01</v>
      </c>
      <c r="B537" s="13">
        <v>7.48</v>
      </c>
      <c r="C537" s="14">
        <v>0.42080000000000001</v>
      </c>
      <c r="D537" s="13">
        <v>0.55000000000000004</v>
      </c>
      <c r="E537" s="13">
        <v>10.1</v>
      </c>
      <c r="F537" s="14">
        <f t="shared" si="116"/>
        <v>1915.0416666666267</v>
      </c>
      <c r="G537" s="15">
        <v>4.24</v>
      </c>
      <c r="H537" s="14">
        <f t="shared" si="112"/>
        <v>236.41280594059401</v>
      </c>
      <c r="I537" s="14">
        <f t="shared" si="113"/>
        <v>13.299800633663363</v>
      </c>
      <c r="J537" s="16">
        <f t="shared" si="117"/>
        <v>2151.9720396250327</v>
      </c>
      <c r="K537" s="14">
        <f t="shared" si="114"/>
        <v>17.383294554455443</v>
      </c>
      <c r="L537" s="16">
        <f t="shared" si="115"/>
        <v>158.23323820772299</v>
      </c>
      <c r="M537" s="35">
        <f t="shared" si="106"/>
        <v>10.359834197757271</v>
      </c>
      <c r="N537" s="17"/>
      <c r="O537" s="18">
        <f t="shared" si="107"/>
        <v>13.45550301270608</v>
      </c>
      <c r="P537" s="18"/>
      <c r="Q537" s="37">
        <f t="shared" si="108"/>
        <v>7.1907823631394696E-2</v>
      </c>
      <c r="R537" s="15">
        <f t="shared" si="118"/>
        <v>1.0048142824374222</v>
      </c>
      <c r="S537" s="15">
        <f t="shared" si="119"/>
        <v>7.3223128063004754</v>
      </c>
      <c r="T537" s="21">
        <f t="shared" si="109"/>
        <v>4.5725557855251564E-2</v>
      </c>
      <c r="U537" s="21">
        <f t="shared" si="110"/>
        <v>-6.6053778011641029E-3</v>
      </c>
      <c r="V537" s="21">
        <f t="shared" si="111"/>
        <v>5.2330935656415667E-2</v>
      </c>
      <c r="Y537" s="36"/>
      <c r="Z537" s="36"/>
    </row>
    <row r="538" spans="1:26" x14ac:dyDescent="0.25">
      <c r="A538" s="12">
        <v>1915.02</v>
      </c>
      <c r="B538" s="13">
        <v>7.38</v>
      </c>
      <c r="C538" s="14">
        <v>0.42170000000000002</v>
      </c>
      <c r="D538" s="13">
        <v>0.57999999999999996</v>
      </c>
      <c r="E538" s="13">
        <v>10</v>
      </c>
      <c r="F538" s="14">
        <f t="shared" si="116"/>
        <v>1915.12499999996</v>
      </c>
      <c r="G538" s="15">
        <f>G537*11/12+G549*1/12</f>
        <v>4.2241666666666671</v>
      </c>
      <c r="H538" s="14">
        <f t="shared" si="112"/>
        <v>235.58472899999992</v>
      </c>
      <c r="I538" s="14">
        <f t="shared" si="113"/>
        <v>13.461528484999997</v>
      </c>
      <c r="J538" s="16">
        <f t="shared" si="117"/>
        <v>2154.6456299318825</v>
      </c>
      <c r="K538" s="14">
        <f t="shared" si="114"/>
        <v>18.514788999999993</v>
      </c>
      <c r="L538" s="16">
        <f t="shared" si="115"/>
        <v>169.33529340928072</v>
      </c>
      <c r="M538" s="35">
        <f t="shared" si="106"/>
        <v>10.329786209660694</v>
      </c>
      <c r="N538" s="17"/>
      <c r="O538" s="18">
        <f t="shared" si="107"/>
        <v>13.435767253018055</v>
      </c>
      <c r="P538" s="18"/>
      <c r="Q538" s="37">
        <f t="shared" si="108"/>
        <v>7.1334717986856949E-2</v>
      </c>
      <c r="R538" s="15">
        <f t="shared" si="118"/>
        <v>1.004802029369261</v>
      </c>
      <c r="S538" s="15">
        <f t="shared" si="119"/>
        <v>7.4311401331276112</v>
      </c>
      <c r="T538" s="21">
        <f t="shared" si="109"/>
        <v>4.7544296397374453E-2</v>
      </c>
      <c r="U538" s="21">
        <f t="shared" si="110"/>
        <v>-7.0536965882035396E-3</v>
      </c>
      <c r="V538" s="21">
        <f t="shared" si="111"/>
        <v>5.4597992985577992E-2</v>
      </c>
      <c r="Y538" s="36"/>
      <c r="Z538" s="36"/>
    </row>
    <row r="539" spans="1:26" x14ac:dyDescent="0.25">
      <c r="A539" s="12">
        <v>1915.03</v>
      </c>
      <c r="B539" s="13">
        <v>7.57</v>
      </c>
      <c r="C539" s="14">
        <v>0.42249999999999999</v>
      </c>
      <c r="D539" s="13">
        <v>0.61</v>
      </c>
      <c r="E539" s="13">
        <v>9.9</v>
      </c>
      <c r="F539" s="14">
        <f t="shared" si="116"/>
        <v>1915.2083333332932</v>
      </c>
      <c r="G539" s="15">
        <f>G537*10/12+G549*2/12</f>
        <v>4.2083333333333339</v>
      </c>
      <c r="H539" s="14">
        <f t="shared" si="112"/>
        <v>244.09082676767667</v>
      </c>
      <c r="I539" s="14">
        <f t="shared" si="113"/>
        <v>13.623299116161611</v>
      </c>
      <c r="J539" s="16">
        <f t="shared" si="117"/>
        <v>2242.8251211489146</v>
      </c>
      <c r="K539" s="14">
        <f t="shared" si="114"/>
        <v>19.669141919191912</v>
      </c>
      <c r="L539" s="16">
        <f t="shared" si="115"/>
        <v>180.72963327620053</v>
      </c>
      <c r="M539" s="35">
        <f t="shared" si="106"/>
        <v>10.707013188682817</v>
      </c>
      <c r="N539" s="17"/>
      <c r="O539" s="18">
        <f t="shared" si="107"/>
        <v>13.942381087442428</v>
      </c>
      <c r="P539" s="18"/>
      <c r="Q539" s="37">
        <f t="shared" si="108"/>
        <v>6.8208639007930894E-2</v>
      </c>
      <c r="R539" s="15">
        <f t="shared" si="118"/>
        <v>1.0047897772647538</v>
      </c>
      <c r="S539" s="15">
        <f t="shared" si="119"/>
        <v>7.542247157872711</v>
      </c>
      <c r="T539" s="21">
        <f t="shared" si="109"/>
        <v>4.0445368556087713E-2</v>
      </c>
      <c r="U539" s="21">
        <f t="shared" si="110"/>
        <v>-8.6617252536855815E-3</v>
      </c>
      <c r="V539" s="21">
        <f t="shared" si="111"/>
        <v>4.9107093809773295E-2</v>
      </c>
      <c r="Y539" s="36"/>
      <c r="Z539" s="36"/>
    </row>
    <row r="540" spans="1:26" x14ac:dyDescent="0.25">
      <c r="A540" s="12">
        <v>1915.04</v>
      </c>
      <c r="B540" s="13">
        <v>8.14</v>
      </c>
      <c r="C540" s="14">
        <v>0.42330000000000001</v>
      </c>
      <c r="D540" s="13">
        <v>0.64</v>
      </c>
      <c r="E540" s="13">
        <v>10</v>
      </c>
      <c r="F540" s="14">
        <f t="shared" si="116"/>
        <v>1915.2916666666265</v>
      </c>
      <c r="G540" s="15">
        <f>G537*9/12+G549*3/12</f>
        <v>4.1924999999999999</v>
      </c>
      <c r="H540" s="14">
        <f t="shared" si="112"/>
        <v>259.84548699999993</v>
      </c>
      <c r="I540" s="14">
        <f t="shared" si="113"/>
        <v>13.512603764999998</v>
      </c>
      <c r="J540" s="16">
        <f t="shared" si="117"/>
        <v>2397.9332920578186</v>
      </c>
      <c r="K540" s="14">
        <f t="shared" si="114"/>
        <v>20.430111999999994</v>
      </c>
      <c r="L540" s="16">
        <f t="shared" si="115"/>
        <v>188.53529569004959</v>
      </c>
      <c r="M540" s="35">
        <f t="shared" si="106"/>
        <v>11.401123789000188</v>
      </c>
      <c r="N540" s="17"/>
      <c r="O540" s="18">
        <f t="shared" si="107"/>
        <v>14.855567969356299</v>
      </c>
      <c r="P540" s="18"/>
      <c r="Q540" s="37">
        <f t="shared" si="108"/>
        <v>6.3703423729853159E-2</v>
      </c>
      <c r="R540" s="15">
        <f t="shared" si="118"/>
        <v>1.0047775261250353</v>
      </c>
      <c r="S540" s="15">
        <f t="shared" si="119"/>
        <v>7.5025891134162972</v>
      </c>
      <c r="T540" s="21">
        <f t="shared" si="109"/>
        <v>3.3483833698883636E-2</v>
      </c>
      <c r="U540" s="21">
        <f t="shared" si="110"/>
        <v>-7.1251634677615971E-3</v>
      </c>
      <c r="V540" s="21">
        <f t="shared" si="111"/>
        <v>4.0608997166645233E-2</v>
      </c>
      <c r="Y540" s="36"/>
      <c r="Z540" s="36"/>
    </row>
    <row r="541" spans="1:26" x14ac:dyDescent="0.25">
      <c r="A541" s="12">
        <v>1915.05</v>
      </c>
      <c r="B541" s="13">
        <v>7.95</v>
      </c>
      <c r="C541" s="14">
        <v>0.42420000000000002</v>
      </c>
      <c r="D541" s="13">
        <v>0.67</v>
      </c>
      <c r="E541" s="13">
        <v>10.1</v>
      </c>
      <c r="F541" s="14">
        <f t="shared" si="116"/>
        <v>1915.3749999999598</v>
      </c>
      <c r="G541" s="15">
        <f>G537*8/12+G549*4/12</f>
        <v>4.1766666666666667</v>
      </c>
      <c r="H541" s="14">
        <f t="shared" si="112"/>
        <v>251.26762128712863</v>
      </c>
      <c r="I541" s="14">
        <f t="shared" si="113"/>
        <v>13.407260999999997</v>
      </c>
      <c r="J541" s="16">
        <f t="shared" si="117"/>
        <v>2329.084658784866</v>
      </c>
      <c r="K541" s="14">
        <f t="shared" si="114"/>
        <v>21.17601336633663</v>
      </c>
      <c r="L541" s="16">
        <f t="shared" si="115"/>
        <v>196.28763791017113</v>
      </c>
      <c r="M541" s="35">
        <f t="shared" si="106"/>
        <v>11.026929876471318</v>
      </c>
      <c r="N541" s="17"/>
      <c r="O541" s="18">
        <f t="shared" si="107"/>
        <v>14.376666202260209</v>
      </c>
      <c r="P541" s="18"/>
      <c r="Q541" s="37">
        <f t="shared" si="108"/>
        <v>6.9016953859026953E-2</v>
      </c>
      <c r="R541" s="15">
        <f t="shared" si="118"/>
        <v>1.0047652759512427</v>
      </c>
      <c r="S541" s="15">
        <f t="shared" si="119"/>
        <v>7.463794979119851</v>
      </c>
      <c r="T541" s="21">
        <f t="shared" si="109"/>
        <v>3.964147928245465E-2</v>
      </c>
      <c r="U541" s="21">
        <f t="shared" si="110"/>
        <v>-6.7483709702291783E-3</v>
      </c>
      <c r="V541" s="21">
        <f t="shared" si="111"/>
        <v>4.6389850252683829E-2</v>
      </c>
      <c r="Y541" s="36"/>
      <c r="Z541" s="36"/>
    </row>
    <row r="542" spans="1:26" x14ac:dyDescent="0.25">
      <c r="A542" s="12">
        <v>1915.06</v>
      </c>
      <c r="B542" s="13">
        <v>8.0399999999999991</v>
      </c>
      <c r="C542" s="14">
        <v>0.42499999999999999</v>
      </c>
      <c r="D542" s="13">
        <v>0.7</v>
      </c>
      <c r="E542" s="13">
        <v>10.1</v>
      </c>
      <c r="F542" s="14">
        <f t="shared" si="116"/>
        <v>1915.458333333293</v>
      </c>
      <c r="G542" s="15">
        <f>G537*7/12+G549*5/12</f>
        <v>4.1608333333333327</v>
      </c>
      <c r="H542" s="14">
        <f t="shared" si="112"/>
        <v>254.11216039603951</v>
      </c>
      <c r="I542" s="14">
        <f t="shared" si="113"/>
        <v>13.432545792079203</v>
      </c>
      <c r="J542" s="16">
        <f t="shared" si="117"/>
        <v>2365.8275561797423</v>
      </c>
      <c r="K542" s="14">
        <f t="shared" si="114"/>
        <v>22.124193069306923</v>
      </c>
      <c r="L542" s="16">
        <f t="shared" si="115"/>
        <v>205.98001111017658</v>
      </c>
      <c r="M542" s="35">
        <f t="shared" si="106"/>
        <v>11.154262189096343</v>
      </c>
      <c r="N542" s="17"/>
      <c r="O542" s="18">
        <f t="shared" si="107"/>
        <v>14.54859526342042</v>
      </c>
      <c r="P542" s="18"/>
      <c r="Q542" s="37">
        <f t="shared" si="108"/>
        <v>6.8140042135714562E-2</v>
      </c>
      <c r="R542" s="15">
        <f t="shared" si="118"/>
        <v>1.0047530267445139</v>
      </c>
      <c r="S542" s="15">
        <f t="shared" si="119"/>
        <v>7.4993620218388566</v>
      </c>
      <c r="T542" s="21">
        <f t="shared" si="109"/>
        <v>3.9124820483404932E-2</v>
      </c>
      <c r="U542" s="21">
        <f t="shared" si="110"/>
        <v>-7.9249485135145514E-3</v>
      </c>
      <c r="V542" s="21">
        <f t="shared" si="111"/>
        <v>4.7049768996919483E-2</v>
      </c>
      <c r="Y542" s="36"/>
      <c r="Z542" s="36"/>
    </row>
    <row r="543" spans="1:26" x14ac:dyDescent="0.25">
      <c r="A543" s="12">
        <v>1915.07</v>
      </c>
      <c r="B543" s="13">
        <v>8.01</v>
      </c>
      <c r="C543" s="14">
        <v>0.42580000000000001</v>
      </c>
      <c r="D543" s="13">
        <v>0.73</v>
      </c>
      <c r="E543" s="13">
        <v>10.1</v>
      </c>
      <c r="F543" s="14">
        <f t="shared" si="116"/>
        <v>1915.5416666666263</v>
      </c>
      <c r="G543" s="15">
        <f>G537*6/12+G549*6/12</f>
        <v>4.1449999999999996</v>
      </c>
      <c r="H543" s="14">
        <f t="shared" si="112"/>
        <v>253.16398069306922</v>
      </c>
      <c r="I543" s="14">
        <f t="shared" si="113"/>
        <v>13.457830584158412</v>
      </c>
      <c r="J543" s="16">
        <f t="shared" si="117"/>
        <v>2367.4410662667719</v>
      </c>
      <c r="K543" s="14">
        <f t="shared" si="114"/>
        <v>23.07237277227722</v>
      </c>
      <c r="L543" s="16">
        <f t="shared" si="115"/>
        <v>215.75929817412529</v>
      </c>
      <c r="M543" s="35">
        <f t="shared" si="106"/>
        <v>11.113629393949603</v>
      </c>
      <c r="N543" s="17"/>
      <c r="O543" s="18">
        <f t="shared" si="107"/>
        <v>14.499550030038982</v>
      </c>
      <c r="P543" s="18"/>
      <c r="Q543" s="37">
        <f t="shared" si="108"/>
        <v>6.8626153573738358E-2</v>
      </c>
      <c r="R543" s="15">
        <f t="shared" si="118"/>
        <v>1.0047407785059888</v>
      </c>
      <c r="S543" s="15">
        <f t="shared" si="119"/>
        <v>7.5350066900954484</v>
      </c>
      <c r="T543" s="21">
        <f t="shared" si="109"/>
        <v>4.1173118926300045E-2</v>
      </c>
      <c r="U543" s="21">
        <f t="shared" si="110"/>
        <v>-9.0871284395922514E-3</v>
      </c>
      <c r="V543" s="21">
        <f t="shared" si="111"/>
        <v>5.0260247365892297E-2</v>
      </c>
      <c r="Y543" s="36"/>
      <c r="Z543" s="36"/>
    </row>
    <row r="544" spans="1:26" x14ac:dyDescent="0.25">
      <c r="A544" s="12">
        <v>1915.08</v>
      </c>
      <c r="B544" s="13">
        <v>8.35</v>
      </c>
      <c r="C544" s="14">
        <v>0.42670000000000002</v>
      </c>
      <c r="D544" s="13">
        <v>0.76</v>
      </c>
      <c r="E544" s="13">
        <v>10.1</v>
      </c>
      <c r="F544" s="14">
        <f t="shared" si="116"/>
        <v>1915.6249999999595</v>
      </c>
      <c r="G544" s="15">
        <f>G537*5/12+G549*7/12</f>
        <v>4.1291666666666664</v>
      </c>
      <c r="H544" s="14">
        <f t="shared" si="112"/>
        <v>263.9100173267326</v>
      </c>
      <c r="I544" s="14">
        <f t="shared" si="113"/>
        <v>13.486275975247523</v>
      </c>
      <c r="J544" s="16">
        <f t="shared" si="117"/>
        <v>2478.4413435591614</v>
      </c>
      <c r="K544" s="14">
        <f t="shared" si="114"/>
        <v>24.02055247524752</v>
      </c>
      <c r="L544" s="16">
        <f t="shared" si="115"/>
        <v>225.58268516227102</v>
      </c>
      <c r="M544" s="35">
        <f t="shared" si="106"/>
        <v>11.584831641604604</v>
      </c>
      <c r="N544" s="17"/>
      <c r="O544" s="18">
        <f t="shared" si="107"/>
        <v>15.113448857043236</v>
      </c>
      <c r="P544" s="18"/>
      <c r="Q544" s="37">
        <f t="shared" si="108"/>
        <v>6.395924085947774E-2</v>
      </c>
      <c r="R544" s="15">
        <f t="shared" si="118"/>
        <v>1.0047285312368082</v>
      </c>
      <c r="S544" s="15">
        <f t="shared" si="119"/>
        <v>7.5707284878543346</v>
      </c>
      <c r="T544" s="21">
        <f t="shared" si="109"/>
        <v>3.8253007101227254E-2</v>
      </c>
      <c r="U544" s="21">
        <f t="shared" si="110"/>
        <v>-9.1225166993306184E-3</v>
      </c>
      <c r="V544" s="21">
        <f t="shared" si="111"/>
        <v>4.7375523800557873E-2</v>
      </c>
      <c r="Y544" s="36"/>
      <c r="Z544" s="36"/>
    </row>
    <row r="545" spans="1:26" x14ac:dyDescent="0.25">
      <c r="A545" s="12">
        <v>1915.09</v>
      </c>
      <c r="B545" s="13">
        <v>8.66</v>
      </c>
      <c r="C545" s="14">
        <v>0.42749999999999999</v>
      </c>
      <c r="D545" s="13">
        <v>0.79</v>
      </c>
      <c r="E545" s="13">
        <v>10.1</v>
      </c>
      <c r="F545" s="14">
        <f t="shared" si="116"/>
        <v>1915.7083333332928</v>
      </c>
      <c r="G545" s="15">
        <f>G537*4/12+G549*8/12</f>
        <v>4.1133333333333333</v>
      </c>
      <c r="H545" s="14">
        <f t="shared" si="112"/>
        <v>273.70787425742571</v>
      </c>
      <c r="I545" s="14">
        <f t="shared" si="113"/>
        <v>13.51156076732673</v>
      </c>
      <c r="J545" s="16">
        <f t="shared" si="117"/>
        <v>2581.0295219265436</v>
      </c>
      <c r="K545" s="14">
        <f t="shared" si="114"/>
        <v>24.968732178217817</v>
      </c>
      <c r="L545" s="16">
        <f t="shared" si="115"/>
        <v>235.45188479468467</v>
      </c>
      <c r="M545" s="35">
        <f t="shared" si="106"/>
        <v>12.011570757825897</v>
      </c>
      <c r="N545" s="17"/>
      <c r="O545" s="18">
        <f t="shared" si="107"/>
        <v>15.664883714157835</v>
      </c>
      <c r="P545" s="18"/>
      <c r="Q545" s="37">
        <f t="shared" si="108"/>
        <v>6.2216271961368093E-2</v>
      </c>
      <c r="R545" s="15">
        <f t="shared" si="118"/>
        <v>1.0047162849381146</v>
      </c>
      <c r="S545" s="15">
        <f t="shared" si="119"/>
        <v>7.6065269139945473</v>
      </c>
      <c r="T545" s="21">
        <f t="shared" si="109"/>
        <v>3.6855850443499705E-2</v>
      </c>
      <c r="U545" s="21">
        <f t="shared" si="110"/>
        <v>-9.1578431390776371E-3</v>
      </c>
      <c r="V545" s="21">
        <f t="shared" si="111"/>
        <v>4.6013693582577342E-2</v>
      </c>
      <c r="Y545" s="36"/>
      <c r="Z545" s="36"/>
    </row>
    <row r="546" spans="1:26" x14ac:dyDescent="0.25">
      <c r="A546" s="12">
        <v>1915.1</v>
      </c>
      <c r="B546" s="13">
        <v>9.14</v>
      </c>
      <c r="C546" s="14">
        <v>0.42830000000000001</v>
      </c>
      <c r="D546" s="13">
        <v>0.82</v>
      </c>
      <c r="E546" s="13">
        <v>10.199999999999999</v>
      </c>
      <c r="F546" s="14">
        <f t="shared" si="116"/>
        <v>1915.791666666626</v>
      </c>
      <c r="G546" s="15">
        <f>G537*3/12+G549*9/12</f>
        <v>4.0975000000000001</v>
      </c>
      <c r="H546" s="14">
        <f t="shared" si="112"/>
        <v>286.04660490196073</v>
      </c>
      <c r="I546" s="14">
        <f t="shared" si="113"/>
        <v>13.4041313872549</v>
      </c>
      <c r="J546" s="16">
        <f t="shared" si="117"/>
        <v>2707.9154085178252</v>
      </c>
      <c r="K546" s="14">
        <f t="shared" si="114"/>
        <v>25.662824509803912</v>
      </c>
      <c r="L546" s="16">
        <f t="shared" si="115"/>
        <v>242.9420826022556</v>
      </c>
      <c r="M546" s="35">
        <f t="shared" si="106"/>
        <v>12.54907613322016</v>
      </c>
      <c r="N546" s="17"/>
      <c r="O546" s="18">
        <f t="shared" si="107"/>
        <v>16.35409672119486</v>
      </c>
      <c r="P546" s="18"/>
      <c r="Q546" s="37">
        <f t="shared" si="108"/>
        <v>5.9814212715783195E-2</v>
      </c>
      <c r="R546" s="15">
        <f t="shared" si="118"/>
        <v>1.0047040396110525</v>
      </c>
      <c r="S546" s="15">
        <f t="shared" si="119"/>
        <v>7.5674759577779298</v>
      </c>
      <c r="T546" s="21">
        <f t="shared" si="109"/>
        <v>3.5677532122646793E-2</v>
      </c>
      <c r="U546" s="21">
        <f t="shared" si="110"/>
        <v>-8.2164544190062028E-3</v>
      </c>
      <c r="V546" s="21">
        <f t="shared" si="111"/>
        <v>4.3893986541652996E-2</v>
      </c>
      <c r="Y546" s="36"/>
      <c r="Z546" s="36"/>
    </row>
    <row r="547" spans="1:26" x14ac:dyDescent="0.25">
      <c r="A547" s="12">
        <v>1915.11</v>
      </c>
      <c r="B547" s="13">
        <v>9.4600000000000009</v>
      </c>
      <c r="C547" s="14">
        <v>0.42920000000000003</v>
      </c>
      <c r="D547" s="13">
        <v>0.85</v>
      </c>
      <c r="E547" s="13">
        <v>10.3</v>
      </c>
      <c r="F547" s="14">
        <f t="shared" si="116"/>
        <v>1915.8749999999593</v>
      </c>
      <c r="G547" s="15">
        <f>G537*2/12+G549*10/12</f>
        <v>4.081666666666667</v>
      </c>
      <c r="H547" s="14">
        <f t="shared" si="112"/>
        <v>293.18698349514557</v>
      </c>
      <c r="I547" s="14">
        <f t="shared" si="113"/>
        <v>13.301887242718442</v>
      </c>
      <c r="J547" s="16">
        <f t="shared" si="117"/>
        <v>2786.0049212682698</v>
      </c>
      <c r="K547" s="14">
        <f t="shared" si="114"/>
        <v>26.343439320388335</v>
      </c>
      <c r="L547" s="16">
        <f t="shared" si="115"/>
        <v>250.32813774609178</v>
      </c>
      <c r="M547" s="35">
        <f t="shared" si="106"/>
        <v>12.857714453559316</v>
      </c>
      <c r="N547" s="17"/>
      <c r="O547" s="18">
        <f t="shared" si="107"/>
        <v>16.740136872288527</v>
      </c>
      <c r="P547" s="18"/>
      <c r="Q547" s="37">
        <f t="shared" si="108"/>
        <v>5.7888719568749358E-2</v>
      </c>
      <c r="R547" s="15">
        <f t="shared" si="118"/>
        <v>1.0046917952567669</v>
      </c>
      <c r="S547" s="15">
        <f t="shared" si="119"/>
        <v>7.5292574152696927</v>
      </c>
      <c r="T547" s="21">
        <f t="shared" si="109"/>
        <v>3.4585380940313382E-2</v>
      </c>
      <c r="U547" s="21">
        <f t="shared" si="110"/>
        <v>-8.9507216159639968E-3</v>
      </c>
      <c r="V547" s="21">
        <f t="shared" si="111"/>
        <v>4.3536102556277378E-2</v>
      </c>
      <c r="Y547" s="36"/>
      <c r="Z547" s="36"/>
    </row>
    <row r="548" spans="1:26" x14ac:dyDescent="0.25">
      <c r="A548" s="12">
        <v>1915.12</v>
      </c>
      <c r="B548" s="13">
        <v>9.48</v>
      </c>
      <c r="C548" s="14">
        <v>0.43</v>
      </c>
      <c r="D548" s="13">
        <v>0.88</v>
      </c>
      <c r="E548" s="13">
        <v>10.3</v>
      </c>
      <c r="F548" s="14">
        <f t="shared" si="116"/>
        <v>1915.9583333332926</v>
      </c>
      <c r="G548" s="15">
        <f>G537*1/12+G549*11/12</f>
        <v>4.065833333333333</v>
      </c>
      <c r="H548" s="14">
        <f t="shared" si="112"/>
        <v>293.80682912621347</v>
      </c>
      <c r="I548" s="14">
        <f t="shared" si="113"/>
        <v>13.326681067961159</v>
      </c>
      <c r="J548" s="16">
        <f t="shared" si="117"/>
        <v>2802.4480440417865</v>
      </c>
      <c r="K548" s="14">
        <f t="shared" si="114"/>
        <v>27.273207766990282</v>
      </c>
      <c r="L548" s="16">
        <f t="shared" si="115"/>
        <v>260.14285640894224</v>
      </c>
      <c r="M548" s="35">
        <f t="shared" si="106"/>
        <v>12.878444602185994</v>
      </c>
      <c r="N548" s="17"/>
      <c r="O548" s="18">
        <f t="shared" si="107"/>
        <v>16.749313030943107</v>
      </c>
      <c r="P548" s="18"/>
      <c r="Q548" s="37">
        <f t="shared" si="108"/>
        <v>5.6769648712160496E-2</v>
      </c>
      <c r="R548" s="15">
        <f t="shared" si="118"/>
        <v>1.0046795518764049</v>
      </c>
      <c r="S548" s="15">
        <f t="shared" si="119"/>
        <v>7.5645831494976319</v>
      </c>
      <c r="T548" s="21">
        <f t="shared" si="109"/>
        <v>3.6643430275943745E-2</v>
      </c>
      <c r="U548" s="21">
        <f t="shared" si="110"/>
        <v>-8.4336202922336012E-3</v>
      </c>
      <c r="V548" s="21">
        <f t="shared" si="111"/>
        <v>4.5077050568177346E-2</v>
      </c>
      <c r="Y548" s="36"/>
      <c r="Z548" s="36"/>
    </row>
    <row r="549" spans="1:26" x14ac:dyDescent="0.25">
      <c r="A549" s="12">
        <v>1916.01</v>
      </c>
      <c r="B549" s="13">
        <v>9.33</v>
      </c>
      <c r="C549" s="14">
        <v>0.44080000000000003</v>
      </c>
      <c r="D549" s="13">
        <v>0.93420000000000003</v>
      </c>
      <c r="E549" s="13">
        <v>10.4</v>
      </c>
      <c r="F549" s="14">
        <f t="shared" si="116"/>
        <v>1916.0416666666258</v>
      </c>
      <c r="G549" s="15">
        <v>4.05</v>
      </c>
      <c r="H549" s="14">
        <f t="shared" si="112"/>
        <v>286.37762163461525</v>
      </c>
      <c r="I549" s="14">
        <f t="shared" si="113"/>
        <v>13.530038115384611</v>
      </c>
      <c r="J549" s="16">
        <f t="shared" si="117"/>
        <v>2742.3398464716033</v>
      </c>
      <c r="K549" s="14">
        <f t="shared" si="114"/>
        <v>28.674595298076916</v>
      </c>
      <c r="L549" s="16">
        <f t="shared" si="115"/>
        <v>274.58669716760693</v>
      </c>
      <c r="M549" s="35">
        <f t="shared" si="106"/>
        <v>12.543563692516177</v>
      </c>
      <c r="N549" s="17"/>
      <c r="O549" s="18">
        <f t="shared" si="107"/>
        <v>16.297027766820708</v>
      </c>
      <c r="P549" s="18"/>
      <c r="Q549" s="37">
        <f t="shared" si="108"/>
        <v>5.9986791585310777E-2</v>
      </c>
      <c r="R549" s="15">
        <f t="shared" si="118"/>
        <v>1.0021524623582816</v>
      </c>
      <c r="S549" s="15">
        <f t="shared" si="119"/>
        <v>7.5269052586847662</v>
      </c>
      <c r="T549" s="21">
        <f t="shared" si="109"/>
        <v>4.0882565660646408E-2</v>
      </c>
      <c r="U549" s="21">
        <f t="shared" si="110"/>
        <v>-7.5102573656017357E-3</v>
      </c>
      <c r="V549" s="21">
        <f t="shared" si="111"/>
        <v>4.8392823026248144E-2</v>
      </c>
      <c r="Y549" s="36"/>
      <c r="Z549" s="36"/>
    </row>
    <row r="550" spans="1:26" x14ac:dyDescent="0.25">
      <c r="A550" s="12">
        <v>1916.02</v>
      </c>
      <c r="B550" s="13">
        <v>9.1999999999999993</v>
      </c>
      <c r="C550" s="14">
        <v>0.45169999999999999</v>
      </c>
      <c r="D550" s="13">
        <v>0.98829999999999996</v>
      </c>
      <c r="E550" s="13">
        <v>10.4</v>
      </c>
      <c r="F550" s="14">
        <f t="shared" si="116"/>
        <v>1916.1249999999591</v>
      </c>
      <c r="G550" s="15">
        <f>G549*11/12+G561*1/12</f>
        <v>4.0649999999999995</v>
      </c>
      <c r="H550" s="14">
        <f t="shared" si="112"/>
        <v>282.38736538461529</v>
      </c>
      <c r="I550" s="14">
        <f t="shared" si="113"/>
        <v>13.864605754807686</v>
      </c>
      <c r="J550" s="16">
        <f t="shared" si="117"/>
        <v>2715.1932293597383</v>
      </c>
      <c r="K550" s="14">
        <f t="shared" si="114"/>
        <v>30.335155783653832</v>
      </c>
      <c r="L550" s="16">
        <f t="shared" si="115"/>
        <v>291.67668136698143</v>
      </c>
      <c r="M550" s="35">
        <f t="shared" si="106"/>
        <v>12.354652326458805</v>
      </c>
      <c r="N550" s="17"/>
      <c r="O550" s="18">
        <f t="shared" si="107"/>
        <v>16.034835612136877</v>
      </c>
      <c r="P550" s="18"/>
      <c r="Q550" s="37">
        <f t="shared" si="108"/>
        <v>6.1055799767671365E-2</v>
      </c>
      <c r="R550" s="15">
        <f t="shared" si="118"/>
        <v>1.002165815139745</v>
      </c>
      <c r="S550" s="15">
        <f t="shared" si="119"/>
        <v>7.5431066389284371</v>
      </c>
      <c r="T550" s="21">
        <f t="shared" si="109"/>
        <v>4.2503961003233171E-2</v>
      </c>
      <c r="U550" s="21">
        <f t="shared" si="110"/>
        <v>-7.1870378425568093E-3</v>
      </c>
      <c r="V550" s="21">
        <f t="shared" si="111"/>
        <v>4.969099884578998E-2</v>
      </c>
      <c r="Y550" s="36"/>
      <c r="Z550" s="36"/>
    </row>
    <row r="551" spans="1:26" x14ac:dyDescent="0.25">
      <c r="A551" s="12">
        <v>1916.03</v>
      </c>
      <c r="B551" s="13">
        <v>9.17</v>
      </c>
      <c r="C551" s="14">
        <v>0.46250000000000002</v>
      </c>
      <c r="D551" s="13">
        <v>1.042</v>
      </c>
      <c r="E551" s="13">
        <v>10.5</v>
      </c>
      <c r="F551" s="14">
        <f t="shared" si="116"/>
        <v>1916.2083333332923</v>
      </c>
      <c r="G551" s="15">
        <f>G549*10/12+G561*2/12</f>
        <v>4.08</v>
      </c>
      <c r="H551" s="14">
        <f t="shared" si="112"/>
        <v>278.78590333333324</v>
      </c>
      <c r="I551" s="14">
        <f t="shared" si="113"/>
        <v>14.060902976190473</v>
      </c>
      <c r="J551" s="16">
        <f t="shared" si="117"/>
        <v>2691.8311371671621</v>
      </c>
      <c r="K551" s="14">
        <f t="shared" si="114"/>
        <v>31.678834380952374</v>
      </c>
      <c r="L551" s="16">
        <f t="shared" si="115"/>
        <v>305.8765588798455</v>
      </c>
      <c r="M551" s="35">
        <f t="shared" si="106"/>
        <v>12.177052795748484</v>
      </c>
      <c r="N551" s="17"/>
      <c r="O551" s="18">
        <f t="shared" si="107"/>
        <v>15.786513243251875</v>
      </c>
      <c r="P551" s="18"/>
      <c r="Q551" s="37">
        <f t="shared" si="108"/>
        <v>6.3063591449976919E-2</v>
      </c>
      <c r="R551" s="15">
        <f t="shared" si="118"/>
        <v>1.0021791670939835</v>
      </c>
      <c r="S551" s="15">
        <f t="shared" si="119"/>
        <v>7.4874489124069044</v>
      </c>
      <c r="T551" s="21">
        <f t="shared" si="109"/>
        <v>3.7131876005485953E-2</v>
      </c>
      <c r="U551" s="21">
        <f t="shared" si="110"/>
        <v>-5.3591637132331948E-3</v>
      </c>
      <c r="V551" s="21">
        <f t="shared" si="111"/>
        <v>4.2491039718719148E-2</v>
      </c>
      <c r="Y551" s="36"/>
      <c r="Z551" s="36"/>
    </row>
    <row r="552" spans="1:26" x14ac:dyDescent="0.25">
      <c r="A552" s="12">
        <v>1916.04</v>
      </c>
      <c r="B552" s="13">
        <v>9.07</v>
      </c>
      <c r="C552" s="14">
        <v>0.4733</v>
      </c>
      <c r="D552" s="13">
        <v>1.097</v>
      </c>
      <c r="E552" s="13">
        <v>10.6</v>
      </c>
      <c r="F552" s="14">
        <f t="shared" si="116"/>
        <v>1916.2916666666256</v>
      </c>
      <c r="G552" s="15">
        <f>G549*9/12+G561*3/12</f>
        <v>4.0949999999999998</v>
      </c>
      <c r="H552" s="14">
        <f t="shared" si="112"/>
        <v>273.144333490566</v>
      </c>
      <c r="I552" s="14">
        <f t="shared" si="113"/>
        <v>14.253496476415091</v>
      </c>
      <c r="J552" s="16">
        <f t="shared" si="117"/>
        <v>2648.8274579297063</v>
      </c>
      <c r="K552" s="14">
        <f t="shared" si="114"/>
        <v>33.036310235849044</v>
      </c>
      <c r="L552" s="16">
        <f t="shared" si="115"/>
        <v>320.37086233174062</v>
      </c>
      <c r="M552" s="35">
        <f t="shared" si="106"/>
        <v>11.906481776593187</v>
      </c>
      <c r="N552" s="17"/>
      <c r="O552" s="18">
        <f t="shared" si="107"/>
        <v>15.41816172708924</v>
      </c>
      <c r="P552" s="18"/>
      <c r="Q552" s="37">
        <f t="shared" si="108"/>
        <v>6.5748722644587393E-2</v>
      </c>
      <c r="R552" s="15">
        <f t="shared" si="118"/>
        <v>1.0021925182219196</v>
      </c>
      <c r="S552" s="15">
        <f t="shared" si="119"/>
        <v>7.4329750758768292</v>
      </c>
      <c r="T552" s="21">
        <f t="shared" si="109"/>
        <v>3.5755982327786873E-2</v>
      </c>
      <c r="U552" s="21">
        <f t="shared" si="110"/>
        <v>-4.6561790108334833E-3</v>
      </c>
      <c r="V552" s="21">
        <f t="shared" si="111"/>
        <v>4.0412161338620356E-2</v>
      </c>
      <c r="Y552" s="36"/>
      <c r="Z552" s="36"/>
    </row>
    <row r="553" spans="1:26" x14ac:dyDescent="0.25">
      <c r="A553" s="12">
        <v>1916.05</v>
      </c>
      <c r="B553" s="13">
        <v>9.27</v>
      </c>
      <c r="C553" s="14">
        <v>0.48420000000000002</v>
      </c>
      <c r="D553" s="13">
        <v>1.151</v>
      </c>
      <c r="E553" s="13">
        <v>10.7</v>
      </c>
      <c r="F553" s="14">
        <f t="shared" si="116"/>
        <v>1916.3749999999588</v>
      </c>
      <c r="G553" s="15">
        <f>G549*8/12+G561*4/12</f>
        <v>4.1099999999999994</v>
      </c>
      <c r="H553" s="14">
        <f t="shared" si="112"/>
        <v>276.55832102803731</v>
      </c>
      <c r="I553" s="14">
        <f t="shared" si="113"/>
        <v>14.445473467289716</v>
      </c>
      <c r="J553" s="16">
        <f t="shared" si="117"/>
        <v>2693.6085241797432</v>
      </c>
      <c r="K553" s="14">
        <f t="shared" si="114"/>
        <v>34.338579018691583</v>
      </c>
      <c r="L553" s="16">
        <f t="shared" si="115"/>
        <v>334.44912743590993</v>
      </c>
      <c r="M553" s="35">
        <f t="shared" si="106"/>
        <v>12.026256671905159</v>
      </c>
      <c r="N553" s="17"/>
      <c r="O553" s="18">
        <f t="shared" si="107"/>
        <v>15.553193893472113</v>
      </c>
      <c r="P553" s="18"/>
      <c r="Q553" s="37">
        <f t="shared" si="108"/>
        <v>6.4579620295515047E-2</v>
      </c>
      <c r="R553" s="15">
        <f t="shared" si="118"/>
        <v>1.002205868524475</v>
      </c>
      <c r="S553" s="15">
        <f t="shared" si="119"/>
        <v>7.3796526446020456</v>
      </c>
      <c r="T553" s="21">
        <f t="shared" si="109"/>
        <v>3.5794006515664556E-2</v>
      </c>
      <c r="U553" s="21">
        <f t="shared" si="110"/>
        <v>-2.8482834417464797E-3</v>
      </c>
      <c r="V553" s="21">
        <f t="shared" si="111"/>
        <v>3.8642289957411036E-2</v>
      </c>
      <c r="Y553" s="36"/>
      <c r="Z553" s="36"/>
    </row>
    <row r="554" spans="1:26" x14ac:dyDescent="0.25">
      <c r="A554" s="12">
        <v>1916.06</v>
      </c>
      <c r="B554" s="13">
        <v>9.36</v>
      </c>
      <c r="C554" s="14">
        <v>0.495</v>
      </c>
      <c r="D554" s="13">
        <v>1.2050000000000001</v>
      </c>
      <c r="E554" s="13">
        <v>10.8</v>
      </c>
      <c r="F554" s="14">
        <f t="shared" si="116"/>
        <v>1916.4583333332921</v>
      </c>
      <c r="G554" s="15">
        <f>G549*7/12+G561*5/12</f>
        <v>4.125</v>
      </c>
      <c r="H554" s="14">
        <f t="shared" si="112"/>
        <v>276.65776666666653</v>
      </c>
      <c r="I554" s="14">
        <f t="shared" si="113"/>
        <v>14.630939583333328</v>
      </c>
      <c r="J554" s="16">
        <f t="shared" si="117"/>
        <v>2706.4522391626656</v>
      </c>
      <c r="K554" s="14">
        <f t="shared" si="114"/>
        <v>35.616731712962952</v>
      </c>
      <c r="L554" s="16">
        <f t="shared" si="115"/>
        <v>348.42681070416802</v>
      </c>
      <c r="M554" s="35">
        <f t="shared" si="106"/>
        <v>11.99596122294658</v>
      </c>
      <c r="N554" s="17"/>
      <c r="O554" s="18">
        <f t="shared" si="107"/>
        <v>15.493035511158212</v>
      </c>
      <c r="P554" s="18"/>
      <c r="Q554" s="37">
        <f t="shared" si="108"/>
        <v>6.5591255170430046E-2</v>
      </c>
      <c r="R554" s="15">
        <f t="shared" si="118"/>
        <v>1.0022192180025706</v>
      </c>
      <c r="S554" s="15">
        <f t="shared" si="119"/>
        <v>7.3274503437581417</v>
      </c>
      <c r="T554" s="21">
        <f t="shared" si="109"/>
        <v>4.1171911916072501E-2</v>
      </c>
      <c r="U554" s="21">
        <f t="shared" si="110"/>
        <v>-1.0460409510723023E-3</v>
      </c>
      <c r="V554" s="21">
        <f t="shared" si="111"/>
        <v>4.2217952867144803E-2</v>
      </c>
      <c r="Y554" s="36"/>
      <c r="Z554" s="36"/>
    </row>
    <row r="555" spans="1:26" x14ac:dyDescent="0.25">
      <c r="A555" s="12">
        <v>1916.07</v>
      </c>
      <c r="B555" s="13">
        <v>9.23</v>
      </c>
      <c r="C555" s="14">
        <v>0.50580000000000003</v>
      </c>
      <c r="D555" s="13">
        <v>1.2589999999999999</v>
      </c>
      <c r="E555" s="13">
        <v>10.8</v>
      </c>
      <c r="F555" s="14">
        <f t="shared" si="116"/>
        <v>1916.5416666666254</v>
      </c>
      <c r="G555" s="15">
        <f>G549*6/12+G561*6/12</f>
        <v>4.1400000000000006</v>
      </c>
      <c r="H555" s="14">
        <f t="shared" si="112"/>
        <v>272.8152976851851</v>
      </c>
      <c r="I555" s="14">
        <f t="shared" si="113"/>
        <v>14.95016008333333</v>
      </c>
      <c r="J555" s="16">
        <f t="shared" si="117"/>
        <v>2681.0503343324904</v>
      </c>
      <c r="K555" s="14">
        <f t="shared" si="114"/>
        <v>37.212834212962946</v>
      </c>
      <c r="L555" s="16">
        <f t="shared" si="115"/>
        <v>365.70339880006554</v>
      </c>
      <c r="M555" s="35">
        <f t="shared" si="106"/>
        <v>11.791165275254553</v>
      </c>
      <c r="N555" s="17"/>
      <c r="O555" s="18">
        <f t="shared" si="107"/>
        <v>15.208320664732767</v>
      </c>
      <c r="P555" s="18"/>
      <c r="Q555" s="37">
        <f t="shared" si="108"/>
        <v>7.0364500962744242E-2</v>
      </c>
      <c r="R555" s="15">
        <f t="shared" si="118"/>
        <v>1.0022325666571259</v>
      </c>
      <c r="S555" s="15">
        <f t="shared" si="119"/>
        <v>7.3437115534739528</v>
      </c>
      <c r="T555" s="21">
        <f t="shared" si="109"/>
        <v>4.8102474134000595E-2</v>
      </c>
      <c r="U555" s="21">
        <f t="shared" si="110"/>
        <v>3.9863792948291454E-4</v>
      </c>
      <c r="V555" s="21">
        <f t="shared" si="111"/>
        <v>4.770383620451768E-2</v>
      </c>
      <c r="Y555" s="36"/>
      <c r="Z555" s="36"/>
    </row>
    <row r="556" spans="1:26" x14ac:dyDescent="0.25">
      <c r="A556" s="12">
        <v>1916.08</v>
      </c>
      <c r="B556" s="13">
        <v>9.3000000000000007</v>
      </c>
      <c r="C556" s="14">
        <v>0.51670000000000005</v>
      </c>
      <c r="D556" s="13">
        <v>1.3129999999999999</v>
      </c>
      <c r="E556" s="13">
        <v>10.9</v>
      </c>
      <c r="F556" s="14">
        <f t="shared" si="116"/>
        <v>1916.6249999999586</v>
      </c>
      <c r="G556" s="15">
        <f>G549*5/12+G561*7/12</f>
        <v>4.1550000000000002</v>
      </c>
      <c r="H556" s="14">
        <f t="shared" si="112"/>
        <v>272.36244495412836</v>
      </c>
      <c r="I556" s="14">
        <f t="shared" si="113"/>
        <v>15.132223151376145</v>
      </c>
      <c r="J556" s="16">
        <f t="shared" si="117"/>
        <v>2688.9924599414553</v>
      </c>
      <c r="K556" s="14">
        <f t="shared" si="114"/>
        <v>38.452891422018332</v>
      </c>
      <c r="L556" s="16">
        <f t="shared" si="115"/>
        <v>379.63947310786347</v>
      </c>
      <c r="M556" s="35">
        <f t="shared" si="106"/>
        <v>11.732082638874163</v>
      </c>
      <c r="N556" s="17"/>
      <c r="O556" s="18">
        <f t="shared" si="107"/>
        <v>15.109356185858445</v>
      </c>
      <c r="P556" s="18"/>
      <c r="Q556" s="37">
        <f t="shared" si="108"/>
        <v>6.9255463374402998E-2</v>
      </c>
      <c r="R556" s="15">
        <f t="shared" si="118"/>
        <v>1.0022459144890594</v>
      </c>
      <c r="S556" s="15">
        <f t="shared" si="119"/>
        <v>7.292582962706434</v>
      </c>
      <c r="T556" s="21">
        <f t="shared" si="109"/>
        <v>5.2914948266491235E-2</v>
      </c>
      <c r="U556" s="21">
        <f t="shared" si="110"/>
        <v>2.2011150961964709E-3</v>
      </c>
      <c r="V556" s="21">
        <f t="shared" si="111"/>
        <v>5.0713833170294764E-2</v>
      </c>
      <c r="Y556" s="36"/>
      <c r="Z556" s="36"/>
    </row>
    <row r="557" spans="1:26" x14ac:dyDescent="0.25">
      <c r="A557" s="12">
        <v>1916.09</v>
      </c>
      <c r="B557" s="13">
        <v>9.68</v>
      </c>
      <c r="C557" s="14">
        <v>0.52749999999999997</v>
      </c>
      <c r="D557" s="13">
        <v>1.3680000000000001</v>
      </c>
      <c r="E557" s="13">
        <v>11.1</v>
      </c>
      <c r="F557" s="14">
        <f t="shared" si="116"/>
        <v>1916.7083333332919</v>
      </c>
      <c r="G557" s="15">
        <f>G549*4/12+G561*8/12</f>
        <v>4.17</v>
      </c>
      <c r="H557" s="14">
        <f t="shared" si="112"/>
        <v>278.38328288288278</v>
      </c>
      <c r="I557" s="14">
        <f t="shared" si="113"/>
        <v>15.170163400900895</v>
      </c>
      <c r="J557" s="16">
        <f t="shared" si="117"/>
        <v>2760.9163224487888</v>
      </c>
      <c r="K557" s="14">
        <f t="shared" si="114"/>
        <v>39.34176972972972</v>
      </c>
      <c r="L557" s="16">
        <f t="shared" si="115"/>
        <v>390.179083585738</v>
      </c>
      <c r="M557" s="35">
        <f t="shared" si="106"/>
        <v>11.94455241750447</v>
      </c>
      <c r="N557" s="17"/>
      <c r="O557" s="18">
        <f t="shared" si="107"/>
        <v>15.357396326406247</v>
      </c>
      <c r="P557" s="18"/>
      <c r="Q557" s="37">
        <f t="shared" si="108"/>
        <v>6.8308113769912387E-2</v>
      </c>
      <c r="R557" s="15">
        <f t="shared" si="118"/>
        <v>1.0022592614992878</v>
      </c>
      <c r="S557" s="15">
        <f t="shared" si="119"/>
        <v>7.1772684807973866</v>
      </c>
      <c r="T557" s="21">
        <f t="shared" si="109"/>
        <v>5.1564873103982167E-2</v>
      </c>
      <c r="U557" s="21">
        <f t="shared" si="110"/>
        <v>3.7529242849765332E-3</v>
      </c>
      <c r="V557" s="21">
        <f t="shared" si="111"/>
        <v>4.7811948819005634E-2</v>
      </c>
      <c r="Y557" s="36"/>
      <c r="Z557" s="36"/>
    </row>
    <row r="558" spans="1:26" x14ac:dyDescent="0.25">
      <c r="A558" s="12">
        <v>1916.1</v>
      </c>
      <c r="B558" s="13">
        <v>9.98</v>
      </c>
      <c r="C558" s="14">
        <v>0.5383</v>
      </c>
      <c r="D558" s="13">
        <v>1.4219999999999999</v>
      </c>
      <c r="E558" s="13">
        <v>11.3</v>
      </c>
      <c r="F558" s="14">
        <f t="shared" si="116"/>
        <v>1916.7916666666251</v>
      </c>
      <c r="G558" s="15">
        <f>G549*3/12+G561*9/12</f>
        <v>4.1850000000000005</v>
      </c>
      <c r="H558" s="14">
        <f t="shared" si="112"/>
        <v>281.93102566371675</v>
      </c>
      <c r="I558" s="14">
        <f t="shared" si="113"/>
        <v>15.206760632743359</v>
      </c>
      <c r="J558" s="16">
        <f t="shared" si="117"/>
        <v>2808.669682315312</v>
      </c>
      <c r="K558" s="14">
        <f t="shared" si="114"/>
        <v>40.17093371681414</v>
      </c>
      <c r="L558" s="16">
        <f t="shared" si="115"/>
        <v>400.19321525574878</v>
      </c>
      <c r="M558" s="35">
        <f t="shared" si="106"/>
        <v>12.045741763370801</v>
      </c>
      <c r="N558" s="17"/>
      <c r="O558" s="18">
        <f t="shared" si="107"/>
        <v>15.460165685093658</v>
      </c>
      <c r="P558" s="18"/>
      <c r="Q558" s="37">
        <f t="shared" si="108"/>
        <v>6.7031488912358439E-2</v>
      </c>
      <c r="R558" s="15">
        <f t="shared" si="118"/>
        <v>1.0022726076887278</v>
      </c>
      <c r="S558" s="15">
        <f t="shared" si="119"/>
        <v>7.0661655096744918</v>
      </c>
      <c r="T558" s="21">
        <f t="shared" si="109"/>
        <v>4.7229253159363438E-2</v>
      </c>
      <c r="U558" s="21">
        <f t="shared" si="110"/>
        <v>5.2743940980803927E-3</v>
      </c>
      <c r="V558" s="21">
        <f t="shared" si="111"/>
        <v>4.1954859061283045E-2</v>
      </c>
      <c r="Y558" s="36"/>
      <c r="Z558" s="36"/>
    </row>
    <row r="559" spans="1:26" x14ac:dyDescent="0.25">
      <c r="A559" s="12">
        <v>1916.11</v>
      </c>
      <c r="B559" s="13">
        <v>10.210000000000001</v>
      </c>
      <c r="C559" s="14">
        <v>0.54920000000000002</v>
      </c>
      <c r="D559" s="13">
        <v>1.476</v>
      </c>
      <c r="E559" s="13">
        <v>11.5</v>
      </c>
      <c r="F559" s="14">
        <f t="shared" si="116"/>
        <v>1916.8749999999584</v>
      </c>
      <c r="G559" s="15">
        <f>G549*2/12+G561*10/12</f>
        <v>4.2</v>
      </c>
      <c r="H559" s="14">
        <f t="shared" si="112"/>
        <v>283.41228739130429</v>
      </c>
      <c r="I559" s="14">
        <f t="shared" si="113"/>
        <v>15.244860747826081</v>
      </c>
      <c r="J559" s="16">
        <f t="shared" si="117"/>
        <v>2836.0824974549359</v>
      </c>
      <c r="K559" s="14">
        <f t="shared" si="114"/>
        <v>40.97125721739129</v>
      </c>
      <c r="L559" s="16">
        <f t="shared" si="115"/>
        <v>409.99586349103674</v>
      </c>
      <c r="M559" s="35">
        <f t="shared" si="106"/>
        <v>12.053230403230499</v>
      </c>
      <c r="N559" s="17"/>
      <c r="O559" s="18">
        <f t="shared" si="107"/>
        <v>15.442014290555141</v>
      </c>
      <c r="P559" s="18"/>
      <c r="Q559" s="37">
        <f t="shared" si="108"/>
        <v>6.7521613279591025E-2</v>
      </c>
      <c r="R559" s="15">
        <f t="shared" si="118"/>
        <v>1.0022859530582944</v>
      </c>
      <c r="S559" s="15">
        <f t="shared" si="119"/>
        <v>6.9590550164069658</v>
      </c>
      <c r="T559" s="21">
        <f t="shared" si="109"/>
        <v>4.7427884489694039E-2</v>
      </c>
      <c r="U559" s="21">
        <f t="shared" si="110"/>
        <v>6.7664898615287239E-3</v>
      </c>
      <c r="V559" s="21">
        <f t="shared" si="111"/>
        <v>4.0661394628165315E-2</v>
      </c>
      <c r="Y559" s="36"/>
      <c r="Z559" s="36"/>
    </row>
    <row r="560" spans="1:26" x14ac:dyDescent="0.25">
      <c r="A560" s="12">
        <v>1916.12</v>
      </c>
      <c r="B560" s="13">
        <v>9.8000000000000007</v>
      </c>
      <c r="C560" s="14">
        <v>0.56000000000000005</v>
      </c>
      <c r="D560" s="13">
        <v>1.53</v>
      </c>
      <c r="E560" s="13">
        <v>11.6</v>
      </c>
      <c r="F560" s="14">
        <f t="shared" si="116"/>
        <v>1916.9583333332916</v>
      </c>
      <c r="G560" s="15">
        <f>G549*1/12+G561*11/12</f>
        <v>4.2149999999999999</v>
      </c>
      <c r="H560" s="14">
        <f t="shared" si="112"/>
        <v>269.68628448275854</v>
      </c>
      <c r="I560" s="14">
        <f t="shared" si="113"/>
        <v>15.410644827586204</v>
      </c>
      <c r="J560" s="16">
        <f t="shared" si="117"/>
        <v>2711.5786450359014</v>
      </c>
      <c r="K560" s="14">
        <f t="shared" si="114"/>
        <v>42.104083189655164</v>
      </c>
      <c r="L560" s="16">
        <f t="shared" si="115"/>
        <v>423.33829866376828</v>
      </c>
      <c r="M560" s="35">
        <f t="shared" si="106"/>
        <v>11.413559188849492</v>
      </c>
      <c r="N560" s="17"/>
      <c r="O560" s="18">
        <f t="shared" si="107"/>
        <v>14.599793322642679</v>
      </c>
      <c r="P560" s="18"/>
      <c r="Q560" s="37">
        <f t="shared" si="108"/>
        <v>7.1812050346403117E-2</v>
      </c>
      <c r="R560" s="15">
        <f t="shared" si="118"/>
        <v>1.0022992976089014</v>
      </c>
      <c r="S560" s="15">
        <f t="shared" si="119"/>
        <v>6.9148340973536584</v>
      </c>
      <c r="T560" s="21">
        <f t="shared" si="109"/>
        <v>5.4958154235523526E-2</v>
      </c>
      <c r="U560" s="21">
        <f t="shared" si="110"/>
        <v>7.9327507617692472E-3</v>
      </c>
      <c r="V560" s="21">
        <f t="shared" si="111"/>
        <v>4.7025403473754279E-2</v>
      </c>
      <c r="Y560" s="36"/>
      <c r="Z560" s="36"/>
    </row>
    <row r="561" spans="1:26" x14ac:dyDescent="0.25">
      <c r="A561" s="12">
        <v>1917.01</v>
      </c>
      <c r="B561" s="13">
        <v>9.57</v>
      </c>
      <c r="C561" s="14">
        <v>0.57079999999999997</v>
      </c>
      <c r="D561" s="13">
        <v>1.5089999999999999</v>
      </c>
      <c r="E561" s="13">
        <v>11.7</v>
      </c>
      <c r="F561" s="14">
        <f t="shared" si="116"/>
        <v>1917.0416666666249</v>
      </c>
      <c r="G561" s="15">
        <v>4.2300000000000004</v>
      </c>
      <c r="H561" s="14">
        <f t="shared" si="112"/>
        <v>261.10599871794864</v>
      </c>
      <c r="I561" s="14">
        <f t="shared" si="113"/>
        <v>15.573594991452987</v>
      </c>
      <c r="J561" s="16">
        <f t="shared" si="117"/>
        <v>2638.3564044155978</v>
      </c>
      <c r="K561" s="14">
        <f t="shared" si="114"/>
        <v>41.171259358974346</v>
      </c>
      <c r="L561" s="16">
        <f t="shared" si="115"/>
        <v>416.01669950503003</v>
      </c>
      <c r="M561" s="35">
        <f t="shared" si="106"/>
        <v>10.992361427383425</v>
      </c>
      <c r="N561" s="17"/>
      <c r="O561" s="18">
        <f t="shared" si="107"/>
        <v>14.041135988701287</v>
      </c>
      <c r="P561" s="18"/>
      <c r="Q561" s="37">
        <f t="shared" si="108"/>
        <v>7.7000061756415841E-2</v>
      </c>
      <c r="R561" s="15">
        <f t="shared" si="118"/>
        <v>1.0012364045421127</v>
      </c>
      <c r="S561" s="15">
        <f t="shared" si="119"/>
        <v>6.8714963216044431</v>
      </c>
      <c r="T561" s="21">
        <f t="shared" si="109"/>
        <v>5.8801810018854095E-2</v>
      </c>
      <c r="U561" s="21">
        <f t="shared" si="110"/>
        <v>1.0236826164424118E-2</v>
      </c>
      <c r="V561" s="21">
        <f t="shared" si="111"/>
        <v>4.8564983854429977E-2</v>
      </c>
      <c r="Y561" s="36"/>
      <c r="Z561" s="36"/>
    </row>
    <row r="562" spans="1:26" x14ac:dyDescent="0.25">
      <c r="A562" s="12">
        <v>1917.02</v>
      </c>
      <c r="B562" s="13">
        <v>9.0299999999999994</v>
      </c>
      <c r="C562" s="14">
        <v>0.58169999999999999</v>
      </c>
      <c r="D562" s="13">
        <v>1.488</v>
      </c>
      <c r="E562" s="13">
        <v>12</v>
      </c>
      <c r="F562" s="14">
        <f t="shared" si="116"/>
        <v>1917.1249999999582</v>
      </c>
      <c r="G562" s="15">
        <f>G561*11/12+G573*1/12</f>
        <v>4.2583333333333329</v>
      </c>
      <c r="H562" s="14">
        <f t="shared" si="112"/>
        <v>240.21342624999991</v>
      </c>
      <c r="I562" s="14">
        <f t="shared" si="113"/>
        <v>15.474213737499994</v>
      </c>
      <c r="J562" s="16">
        <f t="shared" si="117"/>
        <v>2440.2765247766424</v>
      </c>
      <c r="K562" s="14">
        <f t="shared" si="114"/>
        <v>39.583341999999988</v>
      </c>
      <c r="L562" s="16">
        <f t="shared" si="115"/>
        <v>402.11865657448993</v>
      </c>
      <c r="M562" s="35">
        <f t="shared" si="106"/>
        <v>10.063187738735728</v>
      </c>
      <c r="N562" s="17"/>
      <c r="O562" s="18">
        <f t="shared" si="107"/>
        <v>12.84279955021273</v>
      </c>
      <c r="P562" s="18"/>
      <c r="Q562" s="37">
        <f t="shared" si="108"/>
        <v>8.55316697341377E-2</v>
      </c>
      <c r="R562" s="15">
        <f t="shared" si="118"/>
        <v>1.0012630192103369</v>
      </c>
      <c r="S562" s="15">
        <f t="shared" si="119"/>
        <v>6.7079924640958959</v>
      </c>
      <c r="T562" s="21">
        <f t="shared" si="109"/>
        <v>7.0221134272459462E-2</v>
      </c>
      <c r="U562" s="21">
        <f t="shared" si="110"/>
        <v>1.3541894569252699E-2</v>
      </c>
      <c r="V562" s="21">
        <f t="shared" si="111"/>
        <v>5.6679239703206763E-2</v>
      </c>
      <c r="Y562" s="36"/>
      <c r="Z562" s="36"/>
    </row>
    <row r="563" spans="1:26" x14ac:dyDescent="0.25">
      <c r="A563" s="12">
        <v>1917.03</v>
      </c>
      <c r="B563" s="13">
        <v>9.31</v>
      </c>
      <c r="C563" s="14">
        <v>0.59250000000000003</v>
      </c>
      <c r="D563" s="13">
        <v>1.468</v>
      </c>
      <c r="E563" s="13">
        <v>12</v>
      </c>
      <c r="F563" s="14">
        <f t="shared" si="116"/>
        <v>1917.2083333332914</v>
      </c>
      <c r="G563" s="15">
        <f>G561*10/12+G573*2/12</f>
        <v>4.2866666666666671</v>
      </c>
      <c r="H563" s="14">
        <f t="shared" si="112"/>
        <v>247.66190458333327</v>
      </c>
      <c r="I563" s="14">
        <f t="shared" si="113"/>
        <v>15.761512187499996</v>
      </c>
      <c r="J563" s="16">
        <f t="shared" si="117"/>
        <v>2529.2871649038084</v>
      </c>
      <c r="K563" s="14">
        <f t="shared" si="114"/>
        <v>39.051307833333318</v>
      </c>
      <c r="L563" s="16">
        <f t="shared" si="115"/>
        <v>398.81778282264128</v>
      </c>
      <c r="M563" s="35">
        <f t="shared" si="106"/>
        <v>10.327157080107874</v>
      </c>
      <c r="N563" s="17"/>
      <c r="O563" s="18">
        <f t="shared" si="107"/>
        <v>13.170393039784482</v>
      </c>
      <c r="P563" s="18"/>
      <c r="Q563" s="37">
        <f t="shared" si="108"/>
        <v>8.3797745412941355E-2</v>
      </c>
      <c r="R563" s="15">
        <f t="shared" si="118"/>
        <v>1.0012896283886159</v>
      </c>
      <c r="S563" s="15">
        <f t="shared" si="119"/>
        <v>6.7164647874408443</v>
      </c>
      <c r="T563" s="21">
        <f t="shared" si="109"/>
        <v>6.9092717594199993E-2</v>
      </c>
      <c r="U563" s="21">
        <f t="shared" si="110"/>
        <v>1.4287155119889317E-2</v>
      </c>
      <c r="V563" s="21">
        <f t="shared" si="111"/>
        <v>5.4805562474310676E-2</v>
      </c>
      <c r="Y563" s="36"/>
      <c r="Z563" s="36"/>
    </row>
    <row r="564" spans="1:26" x14ac:dyDescent="0.25">
      <c r="A564" s="12">
        <v>1917.04</v>
      </c>
      <c r="B564" s="13">
        <v>9.17</v>
      </c>
      <c r="C564" s="14">
        <v>0.60329999999999995</v>
      </c>
      <c r="D564" s="13">
        <v>1.4470000000000001</v>
      </c>
      <c r="E564" s="13">
        <v>12.6</v>
      </c>
      <c r="F564" s="14">
        <f t="shared" si="116"/>
        <v>1917.2916666666247</v>
      </c>
      <c r="G564" s="15">
        <f>G561*9/12+G573*3/12</f>
        <v>4.3150000000000013</v>
      </c>
      <c r="H564" s="14">
        <f t="shared" si="112"/>
        <v>232.32158611111103</v>
      </c>
      <c r="I564" s="14">
        <f t="shared" si="113"/>
        <v>15.284581559523803</v>
      </c>
      <c r="J564" s="16">
        <f t="shared" si="117"/>
        <v>2385.6297083917407</v>
      </c>
      <c r="K564" s="14">
        <f t="shared" si="114"/>
        <v>36.65968757936507</v>
      </c>
      <c r="L564" s="16">
        <f t="shared" si="115"/>
        <v>376.4456039305179</v>
      </c>
      <c r="M564" s="35">
        <f t="shared" si="106"/>
        <v>9.644531197281232</v>
      </c>
      <c r="N564" s="17"/>
      <c r="O564" s="18">
        <f t="shared" si="107"/>
        <v>12.29430325146131</v>
      </c>
      <c r="P564" s="18"/>
      <c r="Q564" s="37">
        <f t="shared" si="108"/>
        <v>9.5404891435485556E-2</v>
      </c>
      <c r="R564" s="15">
        <f t="shared" si="118"/>
        <v>1.0013162320884976</v>
      </c>
      <c r="S564" s="15">
        <f t="shared" si="119"/>
        <v>6.4048824105732063</v>
      </c>
      <c r="T564" s="21">
        <f t="shared" si="109"/>
        <v>7.8422141814086022E-2</v>
      </c>
      <c r="U564" s="21">
        <f t="shared" si="110"/>
        <v>1.94069207356935E-2</v>
      </c>
      <c r="V564" s="21">
        <f t="shared" si="111"/>
        <v>5.9015221078392521E-2</v>
      </c>
      <c r="Y564" s="36"/>
      <c r="Z564" s="36"/>
    </row>
    <row r="565" spans="1:26" x14ac:dyDescent="0.25">
      <c r="A565" s="12">
        <v>1917.05</v>
      </c>
      <c r="B565" s="13">
        <v>8.86</v>
      </c>
      <c r="C565" s="14">
        <v>0.61419999999999997</v>
      </c>
      <c r="D565" s="13">
        <v>1.4259999999999999</v>
      </c>
      <c r="E565" s="13">
        <v>12.8</v>
      </c>
      <c r="F565" s="14">
        <f t="shared" si="116"/>
        <v>1917.3749999999579</v>
      </c>
      <c r="G565" s="15">
        <f>G561*8/12+G573*4/12</f>
        <v>4.3433333333333337</v>
      </c>
      <c r="H565" s="14">
        <f t="shared" si="112"/>
        <v>220.9604398437499</v>
      </c>
      <c r="I565" s="14">
        <f t="shared" si="113"/>
        <v>15.317596179687493</v>
      </c>
      <c r="J565" s="16">
        <f t="shared" si="117"/>
        <v>2282.0736315878817</v>
      </c>
      <c r="K565" s="14">
        <f t="shared" si="114"/>
        <v>35.563158828124983</v>
      </c>
      <c r="L565" s="16">
        <f t="shared" si="115"/>
        <v>367.29537230748525</v>
      </c>
      <c r="M565" s="35">
        <f t="shared" si="106"/>
        <v>9.1389888133735742</v>
      </c>
      <c r="N565" s="17"/>
      <c r="O565" s="18">
        <f t="shared" si="107"/>
        <v>11.651154264223971</v>
      </c>
      <c r="P565" s="18"/>
      <c r="Q565" s="37">
        <f t="shared" si="108"/>
        <v>0.10030784408299685</v>
      </c>
      <c r="R565" s="15">
        <f t="shared" si="118"/>
        <v>1.0013428303215028</v>
      </c>
      <c r="S565" s="15">
        <f t="shared" si="119"/>
        <v>6.3131047110387266</v>
      </c>
      <c r="T565" s="21">
        <f t="shared" si="109"/>
        <v>8.6715488233132909E-2</v>
      </c>
      <c r="U565" s="21">
        <f t="shared" si="110"/>
        <v>2.0581622841253644E-2</v>
      </c>
      <c r="V565" s="21">
        <f t="shared" si="111"/>
        <v>6.6133865391879265E-2</v>
      </c>
      <c r="Y565" s="36"/>
      <c r="Z565" s="36"/>
    </row>
    <row r="566" spans="1:26" x14ac:dyDescent="0.25">
      <c r="A566" s="12">
        <v>1917.06</v>
      </c>
      <c r="B566" s="13">
        <v>9.0399999999999991</v>
      </c>
      <c r="C566" s="14">
        <v>0.625</v>
      </c>
      <c r="D566" s="13">
        <v>1.405</v>
      </c>
      <c r="E566" s="13">
        <v>13</v>
      </c>
      <c r="F566" s="14">
        <f t="shared" si="116"/>
        <v>1917.4583333332912</v>
      </c>
      <c r="G566" s="15">
        <f>G561*7/12+G573*5/12</f>
        <v>4.371666666666667</v>
      </c>
      <c r="H566" s="14">
        <f t="shared" si="112"/>
        <v>221.98102461538454</v>
      </c>
      <c r="I566" s="14">
        <f t="shared" si="113"/>
        <v>15.347139423076918</v>
      </c>
      <c r="J566" s="16">
        <f t="shared" si="117"/>
        <v>2305.8229421718665</v>
      </c>
      <c r="K566" s="14">
        <f t="shared" si="114"/>
        <v>34.500369423076911</v>
      </c>
      <c r="L566" s="16">
        <f t="shared" si="115"/>
        <v>358.371817892862</v>
      </c>
      <c r="M566" s="35">
        <f t="shared" si="106"/>
        <v>9.1482202595395794</v>
      </c>
      <c r="N566" s="17"/>
      <c r="O566" s="18">
        <f t="shared" si="107"/>
        <v>11.666161646433126</v>
      </c>
      <c r="P566" s="18"/>
      <c r="Q566" s="37">
        <f t="shared" si="108"/>
        <v>0.10044670647542252</v>
      </c>
      <c r="R566" s="15">
        <f t="shared" si="118"/>
        <v>1.0013694230991275</v>
      </c>
      <c r="S566" s="15">
        <f t="shared" si="119"/>
        <v>6.2243270296295696</v>
      </c>
      <c r="T566" s="21">
        <f t="shared" si="109"/>
        <v>8.6187226223925162E-2</v>
      </c>
      <c r="U566" s="21">
        <f t="shared" si="110"/>
        <v>2.1151300928393457E-2</v>
      </c>
      <c r="V566" s="21">
        <f t="shared" si="111"/>
        <v>6.5035925295531705E-2</v>
      </c>
      <c r="Y566" s="36"/>
      <c r="Z566" s="36"/>
    </row>
    <row r="567" spans="1:26" x14ac:dyDescent="0.25">
      <c r="A567" s="12">
        <v>1917.07</v>
      </c>
      <c r="B567" s="13">
        <v>8.7899999999999991</v>
      </c>
      <c r="C567" s="14">
        <v>0.63580000000000003</v>
      </c>
      <c r="D567" s="13">
        <v>1.3839999999999999</v>
      </c>
      <c r="E567" s="13">
        <v>12.8</v>
      </c>
      <c r="F567" s="14">
        <f t="shared" si="116"/>
        <v>1917.5416666666245</v>
      </c>
      <c r="G567" s="15">
        <f>G561*6/12+G573*6/12</f>
        <v>4.4000000000000004</v>
      </c>
      <c r="H567" s="14">
        <f t="shared" si="112"/>
        <v>219.21470273437492</v>
      </c>
      <c r="I567" s="14">
        <f t="shared" si="113"/>
        <v>15.856280773437495</v>
      </c>
      <c r="J567" s="16">
        <f t="shared" si="117"/>
        <v>2290.8133989056</v>
      </c>
      <c r="K567" s="14">
        <f t="shared" si="114"/>
        <v>34.515716562499982</v>
      </c>
      <c r="L567" s="16">
        <f t="shared" si="115"/>
        <v>360.69234858763934</v>
      </c>
      <c r="M567" s="35">
        <f t="shared" si="106"/>
        <v>9.0034723772288014</v>
      </c>
      <c r="N567" s="17"/>
      <c r="O567" s="18">
        <f t="shared" si="107"/>
        <v>11.489562693980313</v>
      </c>
      <c r="P567" s="18"/>
      <c r="Q567" s="37">
        <f t="shared" si="108"/>
        <v>0.10031754123277212</v>
      </c>
      <c r="R567" s="15">
        <f t="shared" si="118"/>
        <v>1.0013960104328399</v>
      </c>
      <c r="S567" s="15">
        <f t="shared" si="119"/>
        <v>6.3302390600723495</v>
      </c>
      <c r="T567" s="21">
        <f t="shared" si="109"/>
        <v>9.1595640648146404E-2</v>
      </c>
      <c r="U567" s="21">
        <f t="shared" si="110"/>
        <v>2.1474629807934686E-2</v>
      </c>
      <c r="V567" s="21">
        <f t="shared" si="111"/>
        <v>7.0121010840211717E-2</v>
      </c>
      <c r="Y567" s="36"/>
      <c r="Z567" s="36"/>
    </row>
    <row r="568" spans="1:26" x14ac:dyDescent="0.25">
      <c r="A568" s="12">
        <v>1917.08</v>
      </c>
      <c r="B568" s="13">
        <v>8.5299999999999994</v>
      </c>
      <c r="C568" s="14">
        <v>0.64670000000000005</v>
      </c>
      <c r="D568" s="13">
        <v>1.363</v>
      </c>
      <c r="E568" s="13">
        <v>13</v>
      </c>
      <c r="F568" s="14">
        <f t="shared" si="116"/>
        <v>1917.6249999999577</v>
      </c>
      <c r="G568" s="15">
        <f>G561*5/12+G573*7/12</f>
        <v>4.4283333333333337</v>
      </c>
      <c r="H568" s="14">
        <f t="shared" si="112"/>
        <v>209.45775884615375</v>
      </c>
      <c r="I568" s="14">
        <f t="shared" si="113"/>
        <v>15.879992103846151</v>
      </c>
      <c r="J568" s="16">
        <f t="shared" si="117"/>
        <v>2202.6814017051961</v>
      </c>
      <c r="K568" s="14">
        <f t="shared" si="114"/>
        <v>33.469041653846141</v>
      </c>
      <c r="L568" s="16">
        <f t="shared" si="115"/>
        <v>351.96421459838012</v>
      </c>
      <c r="M568" s="35">
        <f t="shared" si="106"/>
        <v>8.572680466753777</v>
      </c>
      <c r="N568" s="17"/>
      <c r="O568" s="18">
        <f t="shared" si="107"/>
        <v>10.950858128288113</v>
      </c>
      <c r="P568" s="18"/>
      <c r="Q568" s="37">
        <f t="shared" si="108"/>
        <v>0.10721879004303464</v>
      </c>
      <c r="R568" s="15">
        <f t="shared" si="118"/>
        <v>1.0014225923340829</v>
      </c>
      <c r="S568" s="15">
        <f t="shared" si="119"/>
        <v>6.2415518915373109</v>
      </c>
      <c r="T568" s="21">
        <f t="shared" si="109"/>
        <v>0.10264761118331611</v>
      </c>
      <c r="U568" s="21">
        <f t="shared" si="110"/>
        <v>2.3801300523448754E-2</v>
      </c>
      <c r="V568" s="21">
        <f t="shared" si="111"/>
        <v>7.8846310659867358E-2</v>
      </c>
      <c r="Y568" s="36"/>
      <c r="Z568" s="36"/>
    </row>
    <row r="569" spans="1:26" x14ac:dyDescent="0.25">
      <c r="A569" s="12">
        <v>1917.09</v>
      </c>
      <c r="B569" s="13">
        <v>8.1199999999999992</v>
      </c>
      <c r="C569" s="14">
        <v>0.65749999999999997</v>
      </c>
      <c r="D569" s="13">
        <v>1.343</v>
      </c>
      <c r="E569" s="13">
        <v>13.3</v>
      </c>
      <c r="F569" s="14">
        <f t="shared" si="116"/>
        <v>1917.708333333291</v>
      </c>
      <c r="G569" s="15">
        <f>G561*4/12+G573*8/12</f>
        <v>4.456666666666667</v>
      </c>
      <c r="H569" s="14">
        <f t="shared" si="112"/>
        <v>194.89251578947361</v>
      </c>
      <c r="I569" s="14">
        <f t="shared" si="113"/>
        <v>15.781013439849618</v>
      </c>
      <c r="J569" s="16">
        <f t="shared" si="117"/>
        <v>2063.3412402996655</v>
      </c>
      <c r="K569" s="14">
        <f t="shared" si="114"/>
        <v>32.234070037593973</v>
      </c>
      <c r="L569" s="16">
        <f t="shared" si="115"/>
        <v>341.26444405448905</v>
      </c>
      <c r="M569" s="35">
        <f t="shared" si="106"/>
        <v>7.9508232642170622</v>
      </c>
      <c r="N569" s="17"/>
      <c r="O569" s="18">
        <f t="shared" si="107"/>
        <v>10.172312597694523</v>
      </c>
      <c r="P569" s="18"/>
      <c r="Q569" s="37">
        <f t="shared" si="108"/>
        <v>0.11842264421516829</v>
      </c>
      <c r="R569" s="15">
        <f t="shared" si="118"/>
        <v>1.0014491688142735</v>
      </c>
      <c r="S569" s="15">
        <f t="shared" si="119"/>
        <v>6.1094439082964591</v>
      </c>
      <c r="T569" s="21">
        <f t="shared" si="109"/>
        <v>0.11578614421476385</v>
      </c>
      <c r="U569" s="21">
        <f t="shared" si="110"/>
        <v>2.5691002334874646E-2</v>
      </c>
      <c r="V569" s="21">
        <f t="shared" si="111"/>
        <v>9.0095141879889207E-2</v>
      </c>
      <c r="Y569" s="36"/>
      <c r="Z569" s="36"/>
    </row>
    <row r="570" spans="1:26" x14ac:dyDescent="0.25">
      <c r="A570" s="12">
        <v>1917.1</v>
      </c>
      <c r="B570" s="13">
        <v>7.68</v>
      </c>
      <c r="C570" s="14">
        <v>0.66830000000000001</v>
      </c>
      <c r="D570" s="13">
        <v>1.3220000000000001</v>
      </c>
      <c r="E570" s="13">
        <v>13.5</v>
      </c>
      <c r="F570" s="14">
        <f t="shared" si="116"/>
        <v>1917.7916666666242</v>
      </c>
      <c r="G570" s="15">
        <f>G561*3/12+G573*9/12</f>
        <v>4.4850000000000003</v>
      </c>
      <c r="H570" s="14">
        <f t="shared" si="112"/>
        <v>181.6009955555555</v>
      </c>
      <c r="I570" s="14">
        <f t="shared" si="113"/>
        <v>15.802597048148144</v>
      </c>
      <c r="J570" s="16">
        <f t="shared" si="117"/>
        <v>1936.5648858457214</v>
      </c>
      <c r="K570" s="14">
        <f t="shared" si="114"/>
        <v>31.259963037037028</v>
      </c>
      <c r="L570" s="16">
        <f t="shared" si="115"/>
        <v>333.35140352708908</v>
      </c>
      <c r="M570" s="35">
        <f t="shared" si="106"/>
        <v>7.3871337111081425</v>
      </c>
      <c r="N570" s="17"/>
      <c r="O570" s="18">
        <f t="shared" si="107"/>
        <v>9.4718247309048547</v>
      </c>
      <c r="P570" s="18"/>
      <c r="Q570" s="37">
        <f t="shared" si="108"/>
        <v>0.12822085584760273</v>
      </c>
      <c r="R570" s="15">
        <f t="shared" si="118"/>
        <v>1.001475739884802</v>
      </c>
      <c r="S570" s="15">
        <f t="shared" si="119"/>
        <v>6.0276560790826803</v>
      </c>
      <c r="T570" s="21">
        <f t="shared" si="109"/>
        <v>0.12092534378923614</v>
      </c>
      <c r="U570" s="21">
        <f t="shared" si="110"/>
        <v>2.6774482831725788E-2</v>
      </c>
      <c r="V570" s="21">
        <f t="shared" si="111"/>
        <v>9.4150860957510352E-2</v>
      </c>
      <c r="Y570" s="36"/>
      <c r="Z570" s="36"/>
    </row>
    <row r="571" spans="1:26" x14ac:dyDescent="0.25">
      <c r="A571" s="12">
        <v>1917.11</v>
      </c>
      <c r="B571" s="13">
        <v>7.04</v>
      </c>
      <c r="C571" s="14">
        <v>0.67920000000000003</v>
      </c>
      <c r="D571" s="13">
        <v>1.3009999999999999</v>
      </c>
      <c r="E571" s="13">
        <v>13.5</v>
      </c>
      <c r="F571" s="14">
        <f t="shared" si="116"/>
        <v>1917.8749999999575</v>
      </c>
      <c r="G571" s="15">
        <f>G561*2/12+G573*10/12</f>
        <v>4.5133333333333336</v>
      </c>
      <c r="H571" s="14">
        <f t="shared" si="112"/>
        <v>166.46757925925922</v>
      </c>
      <c r="I571" s="14">
        <f t="shared" si="113"/>
        <v>16.060338044444439</v>
      </c>
      <c r="J571" s="16">
        <f t="shared" si="117"/>
        <v>1789.4565584495767</v>
      </c>
      <c r="K571" s="14">
        <f t="shared" si="114"/>
        <v>30.763397814814805</v>
      </c>
      <c r="L571" s="16">
        <f t="shared" si="115"/>
        <v>330.69360547484359</v>
      </c>
      <c r="M571" s="35">
        <f t="shared" si="106"/>
        <v>6.7530136047743055</v>
      </c>
      <c r="N571" s="17"/>
      <c r="O571" s="18">
        <f t="shared" si="107"/>
        <v>8.6855669996580591</v>
      </c>
      <c r="P571" s="18"/>
      <c r="Q571" s="37">
        <f t="shared" si="108"/>
        <v>0.14498243667172836</v>
      </c>
      <c r="R571" s="15">
        <f t="shared" si="118"/>
        <v>1.0015023055570336</v>
      </c>
      <c r="S571" s="15">
        <f t="shared" si="119"/>
        <v>6.0365513315704522</v>
      </c>
      <c r="T571" s="21">
        <f t="shared" si="109"/>
        <v>0.13343864585591159</v>
      </c>
      <c r="U571" s="21">
        <f t="shared" si="110"/>
        <v>2.7507078840413479E-2</v>
      </c>
      <c r="V571" s="21">
        <f t="shared" si="111"/>
        <v>0.10593156701549811</v>
      </c>
      <c r="Y571" s="36"/>
      <c r="Z571" s="36"/>
    </row>
    <row r="572" spans="1:26" x14ac:dyDescent="0.25">
      <c r="A572" s="12">
        <v>1917.12</v>
      </c>
      <c r="B572" s="13">
        <v>6.8</v>
      </c>
      <c r="C572" s="14">
        <v>0.69</v>
      </c>
      <c r="D572" s="13">
        <v>1.28</v>
      </c>
      <c r="E572" s="13">
        <v>13.7</v>
      </c>
      <c r="F572" s="14">
        <f t="shared" si="116"/>
        <v>1917.9583333332907</v>
      </c>
      <c r="G572" s="15">
        <f>G561*1/12+G573*11/12</f>
        <v>4.541666666666667</v>
      </c>
      <c r="H572" s="14">
        <f t="shared" si="112"/>
        <v>158.44521167883207</v>
      </c>
      <c r="I572" s="14">
        <f t="shared" si="113"/>
        <v>16.077528832116784</v>
      </c>
      <c r="J572" s="16">
        <f t="shared" si="117"/>
        <v>1717.6216999747803</v>
      </c>
      <c r="K572" s="14">
        <f t="shared" si="114"/>
        <v>29.824981021897802</v>
      </c>
      <c r="L572" s="16">
        <f t="shared" si="115"/>
        <v>323.31702587760572</v>
      </c>
      <c r="M572" s="35">
        <f t="shared" si="106"/>
        <v>6.4125938981198169</v>
      </c>
      <c r="N572" s="17"/>
      <c r="O572" s="18">
        <f t="shared" si="107"/>
        <v>8.2763996429386584</v>
      </c>
      <c r="P572" s="18"/>
      <c r="Q572" s="37">
        <f t="shared" si="108"/>
        <v>0.15633999923668382</v>
      </c>
      <c r="R572" s="15">
        <f t="shared" si="118"/>
        <v>1.0015288658423072</v>
      </c>
      <c r="S572" s="15">
        <f t="shared" si="119"/>
        <v>5.957362848791683</v>
      </c>
      <c r="T572" s="21">
        <f t="shared" si="109"/>
        <v>0.14115126304508929</v>
      </c>
      <c r="U572" s="21">
        <f t="shared" si="110"/>
        <v>2.9157305756109198E-2</v>
      </c>
      <c r="V572" s="21">
        <f t="shared" si="111"/>
        <v>0.11199395728898009</v>
      </c>
      <c r="Y572" s="36"/>
      <c r="Z572" s="36"/>
    </row>
    <row r="573" spans="1:26" x14ac:dyDescent="0.25">
      <c r="A573" s="12">
        <v>1918.01</v>
      </c>
      <c r="B573" s="13">
        <v>7.21</v>
      </c>
      <c r="C573" s="14">
        <v>0.68</v>
      </c>
      <c r="D573" s="13">
        <v>1.256</v>
      </c>
      <c r="E573" s="13">
        <v>14</v>
      </c>
      <c r="F573" s="14">
        <f t="shared" si="116"/>
        <v>1918.041666666624</v>
      </c>
      <c r="G573" s="15">
        <v>4.57</v>
      </c>
      <c r="H573" s="14">
        <f t="shared" si="112"/>
        <v>164.39855749999995</v>
      </c>
      <c r="I573" s="14">
        <f t="shared" si="113"/>
        <v>15.504995714285711</v>
      </c>
      <c r="J573" s="16">
        <f t="shared" si="117"/>
        <v>1796.1656054428149</v>
      </c>
      <c r="K573" s="14">
        <f t="shared" si="114"/>
        <v>28.638639142857134</v>
      </c>
      <c r="L573" s="16">
        <f t="shared" si="115"/>
        <v>312.8965326541159</v>
      </c>
      <c r="M573" s="35">
        <f t="shared" si="106"/>
        <v>6.6406460286553495</v>
      </c>
      <c r="N573" s="17"/>
      <c r="O573" s="18">
        <f t="shared" si="107"/>
        <v>8.5957930734445274</v>
      </c>
      <c r="P573" s="18"/>
      <c r="Q573" s="37">
        <f t="shared" si="108"/>
        <v>0.15411544909528269</v>
      </c>
      <c r="R573" s="15">
        <f t="shared" si="118"/>
        <v>1.0042728992704246</v>
      </c>
      <c r="S573" s="15">
        <f t="shared" si="119"/>
        <v>5.8386179104179705</v>
      </c>
      <c r="T573" s="21">
        <f t="shared" si="109"/>
        <v>0.13693373732090275</v>
      </c>
      <c r="U573" s="21">
        <f t="shared" si="110"/>
        <v>3.1524590147336218E-2</v>
      </c>
      <c r="V573" s="21">
        <f t="shared" si="111"/>
        <v>0.10540914717356653</v>
      </c>
      <c r="Y573" s="36"/>
      <c r="Z573" s="36"/>
    </row>
    <row r="574" spans="1:26" x14ac:dyDescent="0.25">
      <c r="A574" s="12">
        <v>1918.02</v>
      </c>
      <c r="B574" s="13">
        <v>7.43</v>
      </c>
      <c r="C574" s="14">
        <v>0.67</v>
      </c>
      <c r="D574" s="13">
        <v>1.232</v>
      </c>
      <c r="E574" s="13">
        <v>14.1</v>
      </c>
      <c r="F574" s="14">
        <f t="shared" si="116"/>
        <v>1918.1249999999573</v>
      </c>
      <c r="G574" s="15">
        <f>G573*11/12+G585*1/12</f>
        <v>4.5641666666666669</v>
      </c>
      <c r="H574" s="14">
        <f t="shared" si="112"/>
        <v>168.21335567375883</v>
      </c>
      <c r="I574" s="14">
        <f t="shared" si="113"/>
        <v>15.16863368794326</v>
      </c>
      <c r="J574" s="16">
        <f t="shared" si="117"/>
        <v>1851.6554928610719</v>
      </c>
      <c r="K574" s="14">
        <f t="shared" si="114"/>
        <v>27.892174184397156</v>
      </c>
      <c r="L574" s="16">
        <f t="shared" si="115"/>
        <v>307.03089733577934</v>
      </c>
      <c r="M574" s="35">
        <f t="shared" si="106"/>
        <v>6.7843435516302799</v>
      </c>
      <c r="N574" s="17"/>
      <c r="O574" s="18">
        <f t="shared" si="107"/>
        <v>8.8052311600834088</v>
      </c>
      <c r="P574" s="18"/>
      <c r="Q574" s="37">
        <f t="shared" si="108"/>
        <v>0.15289235664348774</v>
      </c>
      <c r="R574" s="15">
        <f t="shared" si="118"/>
        <v>1.0042681631239432</v>
      </c>
      <c r="S574" s="15">
        <f t="shared" si="119"/>
        <v>5.8219801640274875</v>
      </c>
      <c r="T574" s="21">
        <f t="shared" si="109"/>
        <v>0.13385817820459489</v>
      </c>
      <c r="U574" s="21">
        <f t="shared" si="110"/>
        <v>3.311026038935827E-2</v>
      </c>
      <c r="V574" s="21">
        <f t="shared" si="111"/>
        <v>0.10074791781523662</v>
      </c>
      <c r="Y574" s="36"/>
      <c r="Z574" s="36"/>
    </row>
    <row r="575" spans="1:26" x14ac:dyDescent="0.25">
      <c r="A575" s="12">
        <v>1918.03</v>
      </c>
      <c r="B575" s="13">
        <v>7.28</v>
      </c>
      <c r="C575" s="14">
        <v>0.66</v>
      </c>
      <c r="D575" s="13">
        <v>1.208</v>
      </c>
      <c r="E575" s="13">
        <v>14</v>
      </c>
      <c r="F575" s="14">
        <f t="shared" si="116"/>
        <v>1918.2083333332905</v>
      </c>
      <c r="G575" s="15">
        <f>G573*10/12+G585*2/12</f>
        <v>4.5583333333333336</v>
      </c>
      <c r="H575" s="14">
        <f t="shared" si="112"/>
        <v>165.99465999999998</v>
      </c>
      <c r="I575" s="14">
        <f t="shared" si="113"/>
        <v>15.048966428571424</v>
      </c>
      <c r="J575" s="16">
        <f t="shared" si="117"/>
        <v>1841.037222321833</v>
      </c>
      <c r="K575" s="14">
        <f t="shared" si="114"/>
        <v>27.544168857142846</v>
      </c>
      <c r="L575" s="16">
        <f t="shared" si="115"/>
        <v>305.49079183582057</v>
      </c>
      <c r="M575" s="35">
        <f t="shared" si="106"/>
        <v>6.6863557604558936</v>
      </c>
      <c r="N575" s="17"/>
      <c r="O575" s="18">
        <f t="shared" si="107"/>
        <v>8.7019899189196028</v>
      </c>
      <c r="P575" s="18"/>
      <c r="Q575" s="37">
        <f t="shared" si="108"/>
        <v>0.15436291759318099</v>
      </c>
      <c r="R575" s="15">
        <f t="shared" si="118"/>
        <v>1.0042634270244146</v>
      </c>
      <c r="S575" s="15">
        <f t="shared" si="119"/>
        <v>5.8885923916795742</v>
      </c>
      <c r="T575" s="21">
        <f t="shared" si="109"/>
        <v>0.14087057280347093</v>
      </c>
      <c r="U575" s="21">
        <f t="shared" si="110"/>
        <v>3.2028415220414663E-2</v>
      </c>
      <c r="V575" s="21">
        <f t="shared" si="111"/>
        <v>0.10884215758305626</v>
      </c>
      <c r="Y575" s="36"/>
      <c r="Z575" s="36"/>
    </row>
    <row r="576" spans="1:26" x14ac:dyDescent="0.25">
      <c r="A576" s="12">
        <v>1918.04</v>
      </c>
      <c r="B576" s="13">
        <v>7.21</v>
      </c>
      <c r="C576" s="14">
        <v>0.65</v>
      </c>
      <c r="D576" s="13">
        <v>1.1830000000000001</v>
      </c>
      <c r="E576" s="13">
        <v>14.2</v>
      </c>
      <c r="F576" s="14">
        <f t="shared" si="116"/>
        <v>1918.2916666666238</v>
      </c>
      <c r="G576" s="15">
        <f>G573*9/12+G585*3/12</f>
        <v>4.5525000000000002</v>
      </c>
      <c r="H576" s="14">
        <f t="shared" si="112"/>
        <v>162.08308485915489</v>
      </c>
      <c r="I576" s="14">
        <f t="shared" si="113"/>
        <v>14.612205985915489</v>
      </c>
      <c r="J576" s="16">
        <f t="shared" si="117"/>
        <v>1811.1594288302881</v>
      </c>
      <c r="K576" s="14">
        <f t="shared" si="114"/>
        <v>26.594214894366193</v>
      </c>
      <c r="L576" s="16">
        <f t="shared" si="115"/>
        <v>297.17081890516374</v>
      </c>
      <c r="M576" s="35">
        <f t="shared" si="106"/>
        <v>6.5207277305471587</v>
      </c>
      <c r="N576" s="17"/>
      <c r="O576" s="18">
        <f t="shared" si="107"/>
        <v>8.5097432226761782</v>
      </c>
      <c r="P576" s="18"/>
      <c r="Q576" s="37">
        <f t="shared" si="108"/>
        <v>0.15854915404352551</v>
      </c>
      <c r="R576" s="15">
        <f t="shared" si="118"/>
        <v>1.0042586909718596</v>
      </c>
      <c r="S576" s="15">
        <f t="shared" si="119"/>
        <v>5.8304064548346712</v>
      </c>
      <c r="T576" s="21">
        <f t="shared" si="109"/>
        <v>0.15013607556016151</v>
      </c>
      <c r="U576" s="21">
        <f t="shared" si="110"/>
        <v>3.3148808797931251E-2</v>
      </c>
      <c r="V576" s="21">
        <f t="shared" si="111"/>
        <v>0.11698726676223026</v>
      </c>
      <c r="Y576" s="36"/>
      <c r="Z576" s="36"/>
    </row>
    <row r="577" spans="1:26" x14ac:dyDescent="0.25">
      <c r="A577" s="12">
        <v>1918.05</v>
      </c>
      <c r="B577" s="13">
        <v>7.44</v>
      </c>
      <c r="C577" s="14">
        <v>0.64</v>
      </c>
      <c r="D577" s="13">
        <v>1.159</v>
      </c>
      <c r="E577" s="13">
        <v>14.5</v>
      </c>
      <c r="F577" s="14">
        <f t="shared" si="116"/>
        <v>1918.374999999957</v>
      </c>
      <c r="G577" s="15">
        <f>G573*8/12+G585*4/12</f>
        <v>4.5466666666666669</v>
      </c>
      <c r="H577" s="14">
        <f t="shared" si="112"/>
        <v>163.7931393103448</v>
      </c>
      <c r="I577" s="14">
        <f t="shared" si="113"/>
        <v>14.089732413793099</v>
      </c>
      <c r="J577" s="16">
        <f t="shared" si="117"/>
        <v>1843.3882322874974</v>
      </c>
      <c r="K577" s="14">
        <f t="shared" si="114"/>
        <v>25.515624793103441</v>
      </c>
      <c r="L577" s="16">
        <f t="shared" si="115"/>
        <v>287.16222597059266</v>
      </c>
      <c r="M577" s="35">
        <f t="shared" ref="M577:M640" si="120">H577/AVERAGE(K457:K576)</f>
        <v>6.5823632316210805</v>
      </c>
      <c r="N577" s="17"/>
      <c r="O577" s="18">
        <f t="shared" ref="O577:O640" si="121">J577/AVERAGE(L457:L576)</f>
        <v>8.6117930242140535</v>
      </c>
      <c r="P577" s="18"/>
      <c r="Q577" s="37">
        <f t="shared" ref="Q577:Q640" si="122">1/M577-(G577/100-(((E577/E457)^(1/10))-1))</f>
        <v>0.15937049095408246</v>
      </c>
      <c r="R577" s="15">
        <f t="shared" si="118"/>
        <v>1.0042539549662983</v>
      </c>
      <c r="S577" s="15">
        <f t="shared" si="119"/>
        <v>5.7340935330454679</v>
      </c>
      <c r="T577" s="21">
        <f t="shared" si="109"/>
        <v>0.15132497355288943</v>
      </c>
      <c r="U577" s="21">
        <f t="shared" si="110"/>
        <v>3.4365222142025864E-2</v>
      </c>
      <c r="V577" s="21">
        <f t="shared" si="111"/>
        <v>0.11695975141086357</v>
      </c>
      <c r="Y577" s="36"/>
      <c r="Z577" s="36"/>
    </row>
    <row r="578" spans="1:26" x14ac:dyDescent="0.25">
      <c r="A578" s="12">
        <v>1918.06</v>
      </c>
      <c r="B578" s="13">
        <v>7.45</v>
      </c>
      <c r="C578" s="14">
        <v>0.63</v>
      </c>
      <c r="D578" s="13">
        <v>1.135</v>
      </c>
      <c r="E578" s="13">
        <v>14.7</v>
      </c>
      <c r="F578" s="14">
        <f t="shared" si="116"/>
        <v>1918.4583333332903</v>
      </c>
      <c r="G578" s="15">
        <f>G573*7/12+G585*5/12</f>
        <v>4.5408333333333335</v>
      </c>
      <c r="H578" s="14">
        <f t="shared" si="112"/>
        <v>161.78181802721085</v>
      </c>
      <c r="I578" s="14">
        <f t="shared" si="113"/>
        <v>13.680878571428568</v>
      </c>
      <c r="J578" s="16">
        <f t="shared" si="117"/>
        <v>1833.5828860789788</v>
      </c>
      <c r="K578" s="14">
        <f t="shared" si="114"/>
        <v>24.647297108843532</v>
      </c>
      <c r="L578" s="16">
        <f t="shared" si="115"/>
        <v>279.34450680532098</v>
      </c>
      <c r="M578" s="35">
        <f t="shared" si="120"/>
        <v>6.4962913186410551</v>
      </c>
      <c r="N578" s="17"/>
      <c r="O578" s="18">
        <f t="shared" si="121"/>
        <v>8.5204377107995235</v>
      </c>
      <c r="P578" s="18"/>
      <c r="Q578" s="37">
        <f t="shared" si="122"/>
        <v>0.16288504851967153</v>
      </c>
      <c r="R578" s="15">
        <f t="shared" si="118"/>
        <v>1.004249219007751</v>
      </c>
      <c r="S578" s="15">
        <f t="shared" si="119"/>
        <v>5.6801393589292513</v>
      </c>
      <c r="T578" s="21">
        <f t="shared" ref="T578:T641" si="123">(($J698/$J578)^(1/10)-1)</f>
        <v>0.14724108245885237</v>
      </c>
      <c r="U578" s="21">
        <f t="shared" ref="U578:U641" si="124">(($S698/$S578)^(1/10)-1)</f>
        <v>3.6047055497378633E-2</v>
      </c>
      <c r="V578" s="21">
        <f t="shared" ref="V578:V641" si="125">T578-U578</f>
        <v>0.11119402696147374</v>
      </c>
      <c r="Y578" s="36"/>
      <c r="Z578" s="36"/>
    </row>
    <row r="579" spans="1:26" x14ac:dyDescent="0.25">
      <c r="A579" s="12">
        <v>1918.07</v>
      </c>
      <c r="B579" s="13">
        <v>7.51</v>
      </c>
      <c r="C579" s="14">
        <v>0.62</v>
      </c>
      <c r="D579" s="13">
        <v>1.111</v>
      </c>
      <c r="E579" s="13">
        <v>15.1</v>
      </c>
      <c r="F579" s="14">
        <f t="shared" si="116"/>
        <v>1918.5416666666235</v>
      </c>
      <c r="G579" s="15">
        <f>G573*6/12+G585*6/12</f>
        <v>4.5350000000000001</v>
      </c>
      <c r="H579" s="14">
        <f t="shared" si="112"/>
        <v>158.76463278145692</v>
      </c>
      <c r="I579" s="14">
        <f t="shared" si="113"/>
        <v>13.107066887417215</v>
      </c>
      <c r="J579" s="16">
        <f t="shared" si="117"/>
        <v>1811.7663547396598</v>
      </c>
      <c r="K579" s="14">
        <f t="shared" si="114"/>
        <v>23.487018245033106</v>
      </c>
      <c r="L579" s="16">
        <f t="shared" si="115"/>
        <v>268.02562185296432</v>
      </c>
      <c r="M579" s="35">
        <f t="shared" si="120"/>
        <v>6.3713240938489886</v>
      </c>
      <c r="N579" s="17"/>
      <c r="O579" s="18">
        <f t="shared" si="121"/>
        <v>8.3767541875861742</v>
      </c>
      <c r="P579" s="18"/>
      <c r="Q579" s="37">
        <f t="shared" si="122"/>
        <v>0.16764209330860855</v>
      </c>
      <c r="R579" s="15">
        <f t="shared" si="118"/>
        <v>1.004244483096238</v>
      </c>
      <c r="S579" s="15">
        <f t="shared" si="119"/>
        <v>5.5531688788993607</v>
      </c>
      <c r="T579" s="21">
        <f t="shared" si="123"/>
        <v>0.14986543186353485</v>
      </c>
      <c r="U579" s="21">
        <f t="shared" si="124"/>
        <v>3.849390218616433E-2</v>
      </c>
      <c r="V579" s="21">
        <f t="shared" si="125"/>
        <v>0.11137152967737052</v>
      </c>
      <c r="Y579" s="36"/>
      <c r="Z579" s="36"/>
    </row>
    <row r="580" spans="1:26" x14ac:dyDescent="0.25">
      <c r="A580" s="12">
        <v>1918.08</v>
      </c>
      <c r="B580" s="13">
        <v>7.58</v>
      </c>
      <c r="C580" s="14">
        <v>0.61</v>
      </c>
      <c r="D580" s="13">
        <v>1.087</v>
      </c>
      <c r="E580" s="13">
        <v>15.4</v>
      </c>
      <c r="F580" s="14">
        <f t="shared" si="116"/>
        <v>1918.6249999999568</v>
      </c>
      <c r="G580" s="15">
        <f>G573*5/12+G585*7/12</f>
        <v>4.5291666666666668</v>
      </c>
      <c r="H580" s="14">
        <f t="shared" si="112"/>
        <v>157.12281753246751</v>
      </c>
      <c r="I580" s="14">
        <f t="shared" si="113"/>
        <v>12.644448376623373</v>
      </c>
      <c r="J580" s="16">
        <f t="shared" si="117"/>
        <v>1805.0550356112562</v>
      </c>
      <c r="K580" s="14">
        <f t="shared" si="114"/>
        <v>22.531992435064929</v>
      </c>
      <c r="L580" s="16">
        <f t="shared" si="115"/>
        <v>258.85155985612602</v>
      </c>
      <c r="M580" s="35">
        <f t="shared" si="120"/>
        <v>6.3030737609145939</v>
      </c>
      <c r="N580" s="17"/>
      <c r="O580" s="18">
        <f t="shared" si="121"/>
        <v>8.3067830935780975</v>
      </c>
      <c r="P580" s="18"/>
      <c r="Q580" s="37">
        <f t="shared" si="122"/>
        <v>0.17147949792457626</v>
      </c>
      <c r="R580" s="15">
        <f t="shared" si="118"/>
        <v>1.0042397472317799</v>
      </c>
      <c r="S580" s="15">
        <f t="shared" si="119"/>
        <v>5.4681014335116691</v>
      </c>
      <c r="T580" s="21">
        <f t="shared" si="123"/>
        <v>0.15436100616055959</v>
      </c>
      <c r="U580" s="21">
        <f t="shared" si="124"/>
        <v>4.0202616247487777E-2</v>
      </c>
      <c r="V580" s="21">
        <f t="shared" si="125"/>
        <v>0.11415838991307181</v>
      </c>
      <c r="Y580" s="36"/>
      <c r="Z580" s="36"/>
    </row>
    <row r="581" spans="1:26" x14ac:dyDescent="0.25">
      <c r="A581" s="12">
        <v>1918.09</v>
      </c>
      <c r="B581" s="13">
        <v>7.54</v>
      </c>
      <c r="C581" s="14">
        <v>0.6</v>
      </c>
      <c r="D581" s="13">
        <v>1.0629999999999999</v>
      </c>
      <c r="E581" s="13">
        <v>15.7</v>
      </c>
      <c r="F581" s="14">
        <f t="shared" si="116"/>
        <v>1918.7083333332901</v>
      </c>
      <c r="G581" s="15">
        <f>G573*4/12+G585*8/12</f>
        <v>4.5233333333333334</v>
      </c>
      <c r="H581" s="14">
        <f t="shared" si="112"/>
        <v>153.30717006369423</v>
      </c>
      <c r="I581" s="14">
        <f t="shared" si="113"/>
        <v>12.199509554140123</v>
      </c>
      <c r="J581" s="16">
        <f t="shared" si="117"/>
        <v>1772.8993739177629</v>
      </c>
      <c r="K581" s="14">
        <f t="shared" si="114"/>
        <v>21.613464426751587</v>
      </c>
      <c r="L581" s="16">
        <f t="shared" si="115"/>
        <v>249.94589316639016</v>
      </c>
      <c r="M581" s="35">
        <f t="shared" si="120"/>
        <v>6.1491705624316806</v>
      </c>
      <c r="N581" s="17"/>
      <c r="O581" s="18">
        <f t="shared" si="121"/>
        <v>8.1234555716579759</v>
      </c>
      <c r="P581" s="18"/>
      <c r="Q581" s="37">
        <f t="shared" si="122"/>
        <v>0.17755205758811704</v>
      </c>
      <c r="R581" s="15">
        <f t="shared" si="118"/>
        <v>1.004235011414397</v>
      </c>
      <c r="S581" s="15">
        <f t="shared" si="119"/>
        <v>5.3863557924830179</v>
      </c>
      <c r="T581" s="21">
        <f t="shared" si="123"/>
        <v>0.16334466746396381</v>
      </c>
      <c r="U581" s="21">
        <f t="shared" si="124"/>
        <v>4.0666450798550802E-2</v>
      </c>
      <c r="V581" s="21">
        <f t="shared" si="125"/>
        <v>0.12267821666541301</v>
      </c>
      <c r="Y581" s="36"/>
      <c r="Z581" s="36"/>
    </row>
    <row r="582" spans="1:26" x14ac:dyDescent="0.25">
      <c r="A582" s="12">
        <v>1918.1</v>
      </c>
      <c r="B582" s="13">
        <v>7.86</v>
      </c>
      <c r="C582" s="14">
        <v>0.59</v>
      </c>
      <c r="D582" s="13">
        <v>1.038</v>
      </c>
      <c r="E582" s="13">
        <v>16</v>
      </c>
      <c r="F582" s="14">
        <f t="shared" si="116"/>
        <v>1918.7916666666233</v>
      </c>
      <c r="G582" s="15">
        <f>G573*3/12+G585*9/12</f>
        <v>4.5175000000000001</v>
      </c>
      <c r="H582" s="14">
        <f t="shared" si="112"/>
        <v>156.81707062499996</v>
      </c>
      <c r="I582" s="14">
        <f t="shared" si="113"/>
        <v>11.771255937499996</v>
      </c>
      <c r="J582" s="16">
        <f t="shared" si="117"/>
        <v>1824.8330496953729</v>
      </c>
      <c r="K582" s="14">
        <f t="shared" si="114"/>
        <v>20.709429937499994</v>
      </c>
      <c r="L582" s="16">
        <f t="shared" si="115"/>
        <v>240.98940274603018</v>
      </c>
      <c r="M582" s="35">
        <f t="shared" si="120"/>
        <v>6.2905153211913216</v>
      </c>
      <c r="N582" s="17"/>
      <c r="O582" s="18">
        <f t="shared" si="121"/>
        <v>8.3278481223266851</v>
      </c>
      <c r="P582" s="18"/>
      <c r="Q582" s="37">
        <f t="shared" si="122"/>
        <v>0.17481795180631346</v>
      </c>
      <c r="R582" s="15">
        <f t="shared" si="118"/>
        <v>1.0042302756441095</v>
      </c>
      <c r="S582" s="15">
        <f t="shared" si="119"/>
        <v>5.3077451881696955</v>
      </c>
      <c r="T582" s="21">
        <f t="shared" si="123"/>
        <v>0.16337444076672858</v>
      </c>
      <c r="U582" s="21">
        <f t="shared" si="124"/>
        <v>4.2910825267364228E-2</v>
      </c>
      <c r="V582" s="21">
        <f t="shared" si="125"/>
        <v>0.12046361549936435</v>
      </c>
      <c r="Y582" s="36"/>
      <c r="Z582" s="36"/>
    </row>
    <row r="583" spans="1:26" x14ac:dyDescent="0.25">
      <c r="A583" s="12">
        <v>1918.11</v>
      </c>
      <c r="B583" s="13">
        <v>8.06</v>
      </c>
      <c r="C583" s="14">
        <v>0.57999999999999996</v>
      </c>
      <c r="D583" s="13">
        <v>1.014</v>
      </c>
      <c r="E583" s="13">
        <v>16.3</v>
      </c>
      <c r="F583" s="14">
        <f t="shared" si="116"/>
        <v>1918.8749999999566</v>
      </c>
      <c r="G583" s="15">
        <f>G573*2/12+G585*10/12</f>
        <v>4.5116666666666667</v>
      </c>
      <c r="H583" s="14">
        <f t="shared" si="112"/>
        <v>157.84768282208586</v>
      </c>
      <c r="I583" s="14">
        <f t="shared" si="113"/>
        <v>11.358766257668707</v>
      </c>
      <c r="J583" s="16">
        <f t="shared" si="117"/>
        <v>1847.8408522909588</v>
      </c>
      <c r="K583" s="14">
        <f t="shared" si="114"/>
        <v>19.858256871165636</v>
      </c>
      <c r="L583" s="16">
        <f t="shared" si="115"/>
        <v>232.47030077208831</v>
      </c>
      <c r="M583" s="35">
        <f t="shared" si="120"/>
        <v>6.3333274953541556</v>
      </c>
      <c r="N583" s="17"/>
      <c r="O583" s="18">
        <f t="shared" si="121"/>
        <v>8.40116026148225</v>
      </c>
      <c r="P583" s="18"/>
      <c r="Q583" s="37">
        <f t="shared" si="122"/>
        <v>0.1746379741172473</v>
      </c>
      <c r="R583" s="15">
        <f t="shared" si="118"/>
        <v>1.0042255399209381</v>
      </c>
      <c r="S583" s="15">
        <f t="shared" si="119"/>
        <v>5.2320966020754343</v>
      </c>
      <c r="T583" s="21">
        <f t="shared" si="123"/>
        <v>0.16989821952414341</v>
      </c>
      <c r="U583" s="21">
        <f t="shared" si="124"/>
        <v>4.452025187686659E-2</v>
      </c>
      <c r="V583" s="21">
        <f t="shared" si="125"/>
        <v>0.12537796764727682</v>
      </c>
      <c r="Y583" s="36"/>
      <c r="Z583" s="36"/>
    </row>
    <row r="584" spans="1:26" x14ac:dyDescent="0.25">
      <c r="A584" s="12">
        <v>1918.12</v>
      </c>
      <c r="B584" s="13">
        <v>7.9</v>
      </c>
      <c r="C584" s="14">
        <v>0.56999999999999995</v>
      </c>
      <c r="D584" s="13">
        <v>0.99</v>
      </c>
      <c r="E584" s="13">
        <v>16.5</v>
      </c>
      <c r="F584" s="14">
        <f t="shared" si="116"/>
        <v>1918.9583333332898</v>
      </c>
      <c r="G584" s="15">
        <f>G573*1/12+G585*11/12</f>
        <v>4.5058333333333334</v>
      </c>
      <c r="H584" s="14">
        <f t="shared" si="112"/>
        <v>152.83890606060604</v>
      </c>
      <c r="I584" s="14">
        <f t="shared" si="113"/>
        <v>11.027617272727269</v>
      </c>
      <c r="J584" s="16">
        <f t="shared" si="117"/>
        <v>1799.9635862049256</v>
      </c>
      <c r="K584" s="14">
        <f t="shared" si="114"/>
        <v>19.153229999999994</v>
      </c>
      <c r="L584" s="16">
        <f t="shared" si="115"/>
        <v>225.56505700542735</v>
      </c>
      <c r="M584" s="35">
        <f t="shared" si="120"/>
        <v>6.1345804112834319</v>
      </c>
      <c r="N584" s="17"/>
      <c r="O584" s="18">
        <f t="shared" si="121"/>
        <v>8.1546927110037348</v>
      </c>
      <c r="P584" s="18"/>
      <c r="Q584" s="37">
        <f t="shared" si="122"/>
        <v>0.17998283511502522</v>
      </c>
      <c r="R584" s="15">
        <f t="shared" si="118"/>
        <v>1.0042208042449028</v>
      </c>
      <c r="S584" s="15">
        <f t="shared" si="119"/>
        <v>5.1905177013784636</v>
      </c>
      <c r="T584" s="21">
        <f t="shared" si="123"/>
        <v>0.17447357005386266</v>
      </c>
      <c r="U584" s="21">
        <f t="shared" si="124"/>
        <v>4.6077266159973762E-2</v>
      </c>
      <c r="V584" s="21">
        <f t="shared" si="125"/>
        <v>0.1283963038938889</v>
      </c>
      <c r="Y584" s="36"/>
      <c r="Z584" s="36"/>
    </row>
    <row r="585" spans="1:26" x14ac:dyDescent="0.25">
      <c r="A585" s="12">
        <v>1919.01</v>
      </c>
      <c r="B585" s="13">
        <v>7.85</v>
      </c>
      <c r="C585" s="14">
        <v>0.56669999999999998</v>
      </c>
      <c r="D585" s="13">
        <v>0.98499999999999999</v>
      </c>
      <c r="E585" s="13">
        <v>16.5</v>
      </c>
      <c r="F585" s="14">
        <f t="shared" si="116"/>
        <v>1919.0416666666231</v>
      </c>
      <c r="G585" s="15">
        <v>4.5</v>
      </c>
      <c r="H585" s="14">
        <f t="shared" si="112"/>
        <v>151.87157121212115</v>
      </c>
      <c r="I585" s="14">
        <f t="shared" si="113"/>
        <v>10.963773172727269</v>
      </c>
      <c r="J585" s="16">
        <f t="shared" si="117"/>
        <v>1799.3313205148343</v>
      </c>
      <c r="K585" s="14">
        <f t="shared" si="114"/>
        <v>19.056496515151508</v>
      </c>
      <c r="L585" s="16">
        <f t="shared" si="115"/>
        <v>225.77596824294415</v>
      </c>
      <c r="M585" s="35">
        <f t="shared" si="120"/>
        <v>6.0984676399501039</v>
      </c>
      <c r="N585" s="17"/>
      <c r="O585" s="18">
        <f t="shared" si="121"/>
        <v>8.1245805645506213</v>
      </c>
      <c r="P585" s="18"/>
      <c r="Q585" s="37">
        <f t="shared" si="122"/>
        <v>0.1821311332968038</v>
      </c>
      <c r="R585" s="15">
        <f t="shared" si="118"/>
        <v>1.0006271734238761</v>
      </c>
      <c r="S585" s="15">
        <f t="shared" si="119"/>
        <v>5.212425860525685</v>
      </c>
      <c r="T585" s="21">
        <f t="shared" si="123"/>
        <v>0.18325551576602428</v>
      </c>
      <c r="U585" s="21">
        <f t="shared" si="124"/>
        <v>4.57524711083237E-2</v>
      </c>
      <c r="V585" s="21">
        <f t="shared" si="125"/>
        <v>0.13750304465770058</v>
      </c>
      <c r="Y585" s="36"/>
      <c r="Z585" s="36"/>
    </row>
    <row r="586" spans="1:26" x14ac:dyDescent="0.25">
      <c r="A586" s="12">
        <v>1919.02</v>
      </c>
      <c r="B586" s="13">
        <v>7.88</v>
      </c>
      <c r="C586" s="14">
        <v>0.56330000000000002</v>
      </c>
      <c r="D586" s="13">
        <v>0.98</v>
      </c>
      <c r="E586" s="13">
        <v>16.2</v>
      </c>
      <c r="F586" s="14">
        <f t="shared" si="116"/>
        <v>1919.1249999999563</v>
      </c>
      <c r="G586" s="15">
        <f>G585*11/12+G597*1/12</f>
        <v>4.5391666666666666</v>
      </c>
      <c r="H586" s="14">
        <f t="shared" ref="H586:H649" si="126">B586*$E$1859/E586</f>
        <v>155.27515679012339</v>
      </c>
      <c r="I586" s="14">
        <f t="shared" ref="I586:I649" si="127">C586*$E$1859/E586</f>
        <v>11.099809114197528</v>
      </c>
      <c r="J586" s="16">
        <f t="shared" si="117"/>
        <v>1850.6149868365337</v>
      </c>
      <c r="K586" s="14">
        <f t="shared" ref="K586:K649" si="128">D586*$E$1859/E586</f>
        <v>19.310869753086415</v>
      </c>
      <c r="L586" s="16">
        <f t="shared" ref="L586:L649" si="129">K586*(J586/H586)</f>
        <v>230.15262526647248</v>
      </c>
      <c r="M586" s="35">
        <f t="shared" si="120"/>
        <v>6.239692771364977</v>
      </c>
      <c r="N586" s="17"/>
      <c r="O586" s="18">
        <f t="shared" si="121"/>
        <v>8.3299751954304497</v>
      </c>
      <c r="P586" s="18"/>
      <c r="Q586" s="37">
        <f t="shared" si="122"/>
        <v>0.17495652068251061</v>
      </c>
      <c r="R586" s="15">
        <f t="shared" si="118"/>
        <v>1.0006654468310299</v>
      </c>
      <c r="S586" s="15">
        <f t="shared" si="119"/>
        <v>5.3122818991196903</v>
      </c>
      <c r="T586" s="21">
        <f t="shared" si="123"/>
        <v>0.18089251715294341</v>
      </c>
      <c r="U586" s="21">
        <f t="shared" si="124"/>
        <v>4.4306671110342144E-2</v>
      </c>
      <c r="V586" s="21">
        <f t="shared" si="125"/>
        <v>0.13658584604260127</v>
      </c>
      <c r="Y586" s="36"/>
      <c r="Z586" s="36"/>
    </row>
    <row r="587" spans="1:26" x14ac:dyDescent="0.25">
      <c r="A587" s="12">
        <v>1919.03</v>
      </c>
      <c r="B587" s="13">
        <v>8.1199999999999992</v>
      </c>
      <c r="C587" s="14">
        <v>0.56000000000000005</v>
      </c>
      <c r="D587" s="13">
        <v>0.97499999999999998</v>
      </c>
      <c r="E587" s="13">
        <v>16.399999999999999</v>
      </c>
      <c r="F587" s="14">
        <f t="shared" ref="F587:F650" si="130">F586+1/12</f>
        <v>1919.2083333332896</v>
      </c>
      <c r="G587" s="15">
        <f>G585*10/12+G597*2/12</f>
        <v>4.5783333333333331</v>
      </c>
      <c r="H587" s="14">
        <f t="shared" si="126"/>
        <v>158.05307682926824</v>
      </c>
      <c r="I587" s="14">
        <f t="shared" si="127"/>
        <v>10.90021219512195</v>
      </c>
      <c r="J587" s="16">
        <f t="shared" ref="J587:J650" si="131">J586*((H587+(I587/12))/H586)</f>
        <v>1894.549049449621</v>
      </c>
      <c r="K587" s="14">
        <f t="shared" si="128"/>
        <v>18.978048018292675</v>
      </c>
      <c r="L587" s="16">
        <f t="shared" si="129"/>
        <v>227.48587724302715</v>
      </c>
      <c r="M587" s="35">
        <f t="shared" si="120"/>
        <v>6.356074004869142</v>
      </c>
      <c r="N587" s="17"/>
      <c r="O587" s="18">
        <f t="shared" si="121"/>
        <v>8.5005462473323927</v>
      </c>
      <c r="P587" s="18"/>
      <c r="Q587" s="37">
        <f t="shared" si="122"/>
        <v>0.17293190745470655</v>
      </c>
      <c r="R587" s="15">
        <f t="shared" ref="R587:R650" si="132">((G587/G588+G587/1200+((1+G588/1200)^(-119))*(1-G587/G588)))</f>
        <v>1.0007037060469857</v>
      </c>
      <c r="S587" s="15">
        <f t="shared" ref="S587:S650" si="133">S586*R586*E586/E587</f>
        <v>5.2509899044179837</v>
      </c>
      <c r="T587" s="21">
        <f t="shared" si="123"/>
        <v>0.18121561867449509</v>
      </c>
      <c r="U587" s="21">
        <f t="shared" si="124"/>
        <v>4.6668663899576357E-2</v>
      </c>
      <c r="V587" s="21">
        <f t="shared" si="125"/>
        <v>0.13454695477491874</v>
      </c>
      <c r="Y587" s="36"/>
      <c r="Z587" s="36"/>
    </row>
    <row r="588" spans="1:26" x14ac:dyDescent="0.25">
      <c r="A588" s="12">
        <v>1919.04</v>
      </c>
      <c r="B588" s="13">
        <v>8.39</v>
      </c>
      <c r="C588" s="14">
        <v>0.55669999999999997</v>
      </c>
      <c r="D588" s="13">
        <v>0.97</v>
      </c>
      <c r="E588" s="13">
        <v>16.7</v>
      </c>
      <c r="F588" s="14">
        <f t="shared" si="130"/>
        <v>1919.2916666666229</v>
      </c>
      <c r="G588" s="15">
        <f>G585*9/12+G597*3/12</f>
        <v>4.6174999999999997</v>
      </c>
      <c r="H588" s="14">
        <f t="shared" si="126"/>
        <v>160.37484999999998</v>
      </c>
      <c r="I588" s="14">
        <f t="shared" si="127"/>
        <v>10.641320499999996</v>
      </c>
      <c r="J588" s="16">
        <f t="shared" si="131"/>
        <v>1933.0092632299629</v>
      </c>
      <c r="K588" s="14">
        <f t="shared" si="128"/>
        <v>18.541549999999994</v>
      </c>
      <c r="L588" s="16">
        <f t="shared" si="129"/>
        <v>223.48259658320185</v>
      </c>
      <c r="M588" s="35">
        <f t="shared" si="120"/>
        <v>6.4561395558192745</v>
      </c>
      <c r="N588" s="17"/>
      <c r="O588" s="18">
        <f t="shared" si="121"/>
        <v>8.6477422275317561</v>
      </c>
      <c r="P588" s="18"/>
      <c r="Q588" s="37">
        <f t="shared" si="122"/>
        <v>0.16981497465453702</v>
      </c>
      <c r="R588" s="15">
        <f t="shared" si="132"/>
        <v>1.0007419511129143</v>
      </c>
      <c r="S588" s="15">
        <f t="shared" si="133"/>
        <v>5.1602895178065076</v>
      </c>
      <c r="T588" s="21">
        <f t="shared" si="123"/>
        <v>0.17918756948696402</v>
      </c>
      <c r="U588" s="21">
        <f t="shared" si="124"/>
        <v>4.9648274311074214E-2</v>
      </c>
      <c r="V588" s="21">
        <f t="shared" si="125"/>
        <v>0.1295392951758898</v>
      </c>
      <c r="Y588" s="36"/>
      <c r="Z588" s="36"/>
    </row>
    <row r="589" spans="1:26" x14ac:dyDescent="0.25">
      <c r="A589" s="12">
        <v>1919.05</v>
      </c>
      <c r="B589" s="13">
        <v>8.9700000000000006</v>
      </c>
      <c r="C589" s="14">
        <v>0.55330000000000001</v>
      </c>
      <c r="D589" s="13">
        <v>0.96499999999999997</v>
      </c>
      <c r="E589" s="13">
        <v>16.899999999999999</v>
      </c>
      <c r="F589" s="14">
        <f t="shared" si="130"/>
        <v>1919.3749999999561</v>
      </c>
      <c r="G589" s="15">
        <f>G585*8/12+G597*4/12</f>
        <v>4.6566666666666663</v>
      </c>
      <c r="H589" s="14">
        <f t="shared" si="126"/>
        <v>169.4324192307692</v>
      </c>
      <c r="I589" s="14">
        <f t="shared" si="127"/>
        <v>10.451165837278104</v>
      </c>
      <c r="J589" s="16">
        <f t="shared" si="131"/>
        <v>2052.6781634555355</v>
      </c>
      <c r="K589" s="14">
        <f t="shared" si="128"/>
        <v>18.227679437869817</v>
      </c>
      <c r="L589" s="16">
        <f t="shared" si="129"/>
        <v>220.82881022682179</v>
      </c>
      <c r="M589" s="35">
        <f t="shared" si="120"/>
        <v>6.8290022614820298</v>
      </c>
      <c r="N589" s="17"/>
      <c r="O589" s="18">
        <f t="shared" si="121"/>
        <v>9.1580224805396515</v>
      </c>
      <c r="P589" s="18"/>
      <c r="Q589" s="37">
        <f t="shared" si="122"/>
        <v>0.16114095836448958</v>
      </c>
      <c r="R589" s="15">
        <f t="shared" si="132"/>
        <v>1.0007801820698572</v>
      </c>
      <c r="S589" s="15">
        <f t="shared" si="133"/>
        <v>5.1030043755009062</v>
      </c>
      <c r="T589" s="21">
        <f t="shared" si="123"/>
        <v>0.17352592506401199</v>
      </c>
      <c r="U589" s="21">
        <f t="shared" si="124"/>
        <v>5.0735029935927489E-2</v>
      </c>
      <c r="V589" s="21">
        <f t="shared" si="125"/>
        <v>0.1227908951280845</v>
      </c>
      <c r="Y589" s="36"/>
      <c r="Z589" s="36"/>
    </row>
    <row r="590" spans="1:26" x14ac:dyDescent="0.25">
      <c r="A590" s="12">
        <v>1919.06</v>
      </c>
      <c r="B590" s="13">
        <v>9.2100000000000009</v>
      </c>
      <c r="C590" s="14">
        <v>0.55000000000000004</v>
      </c>
      <c r="D590" s="13">
        <v>0.96</v>
      </c>
      <c r="E590" s="13">
        <v>16.899999999999999</v>
      </c>
      <c r="F590" s="14">
        <f t="shared" si="130"/>
        <v>1919.4583333332894</v>
      </c>
      <c r="G590" s="15">
        <f>G585*7/12+G597*5/12</f>
        <v>4.6958333333333329</v>
      </c>
      <c r="H590" s="14">
        <f t="shared" si="126"/>
        <v>173.96572810650883</v>
      </c>
      <c r="I590" s="14">
        <f t="shared" si="127"/>
        <v>10.388832840236685</v>
      </c>
      <c r="J590" s="16">
        <f t="shared" si="131"/>
        <v>2118.0877333241019</v>
      </c>
      <c r="K590" s="14">
        <f t="shared" si="128"/>
        <v>18.133235502958577</v>
      </c>
      <c r="L590" s="16">
        <f t="shared" si="129"/>
        <v>220.77787448329403</v>
      </c>
      <c r="M590" s="35">
        <f t="shared" si="120"/>
        <v>7.0216152147841306</v>
      </c>
      <c r="N590" s="17"/>
      <c r="O590" s="18">
        <f t="shared" si="121"/>
        <v>9.4259041506496644</v>
      </c>
      <c r="P590" s="18"/>
      <c r="Q590" s="37">
        <f t="shared" si="122"/>
        <v>0.15565526932897697</v>
      </c>
      <c r="R590" s="15">
        <f t="shared" si="132"/>
        <v>1.0008183989587263</v>
      </c>
      <c r="S590" s="15">
        <f t="shared" si="133"/>
        <v>5.1069856480170746</v>
      </c>
      <c r="T590" s="21">
        <f t="shared" si="123"/>
        <v>0.17171752509691518</v>
      </c>
      <c r="U590" s="21">
        <f t="shared" si="124"/>
        <v>5.0569117240239825E-2</v>
      </c>
      <c r="V590" s="21">
        <f t="shared" si="125"/>
        <v>0.12114840785667536</v>
      </c>
      <c r="Y590" s="36"/>
      <c r="Z590" s="36"/>
    </row>
    <row r="591" spans="1:26" x14ac:dyDescent="0.25">
      <c r="A591" s="12">
        <v>1919.07</v>
      </c>
      <c r="B591" s="13">
        <v>9.51</v>
      </c>
      <c r="C591" s="14">
        <v>0.54669999999999996</v>
      </c>
      <c r="D591" s="13">
        <v>0.95499999999999996</v>
      </c>
      <c r="E591" s="13">
        <v>17.399999999999999</v>
      </c>
      <c r="F591" s="14">
        <f t="shared" si="130"/>
        <v>1919.5416666666226</v>
      </c>
      <c r="G591" s="15">
        <f>G585*6/12+G597*6/12</f>
        <v>4.7349999999999994</v>
      </c>
      <c r="H591" s="14">
        <f t="shared" si="126"/>
        <v>174.47051465517237</v>
      </c>
      <c r="I591" s="14">
        <f t="shared" si="127"/>
        <v>10.029761341954019</v>
      </c>
      <c r="J591" s="16">
        <f t="shared" si="131"/>
        <v>2134.4099620361822</v>
      </c>
      <c r="K591" s="14">
        <f t="shared" si="128"/>
        <v>17.52043548850574</v>
      </c>
      <c r="L591" s="16">
        <f t="shared" si="129"/>
        <v>214.33875013086788</v>
      </c>
      <c r="M591" s="35">
        <f t="shared" si="120"/>
        <v>7.0528371654463102</v>
      </c>
      <c r="N591" s="17"/>
      <c r="O591" s="18">
        <f t="shared" si="121"/>
        <v>9.4754185080965705</v>
      </c>
      <c r="P591" s="18"/>
      <c r="Q591" s="37">
        <f t="shared" si="122"/>
        <v>0.15772882117381559</v>
      </c>
      <c r="R591" s="15">
        <f t="shared" si="132"/>
        <v>1.0008566018203051</v>
      </c>
      <c r="S591" s="15">
        <f t="shared" si="133"/>
        <v>4.9642926365423303</v>
      </c>
      <c r="T591" s="21">
        <f t="shared" si="123"/>
        <v>0.17979925831988153</v>
      </c>
      <c r="U591" s="21">
        <f t="shared" si="124"/>
        <v>5.2857385544895275E-2</v>
      </c>
      <c r="V591" s="21">
        <f t="shared" si="125"/>
        <v>0.12694187277498625</v>
      </c>
      <c r="Y591" s="36"/>
      <c r="Z591" s="36"/>
    </row>
    <row r="592" spans="1:26" x14ac:dyDescent="0.25">
      <c r="A592" s="12">
        <v>1919.08</v>
      </c>
      <c r="B592" s="13">
        <v>8.8699999999999992</v>
      </c>
      <c r="C592" s="14">
        <v>0.54330000000000001</v>
      </c>
      <c r="D592" s="13">
        <v>0.95</v>
      </c>
      <c r="E592" s="13">
        <v>17.7</v>
      </c>
      <c r="F592" s="14">
        <f t="shared" si="130"/>
        <v>1919.6249999999559</v>
      </c>
      <c r="G592" s="15">
        <f>G585*5/12+G597*7/12</f>
        <v>4.774166666666666</v>
      </c>
      <c r="H592" s="14">
        <f t="shared" si="126"/>
        <v>159.97095112994344</v>
      </c>
      <c r="I592" s="14">
        <f t="shared" si="127"/>
        <v>9.7984461949152521</v>
      </c>
      <c r="J592" s="16">
        <f t="shared" si="131"/>
        <v>1967.0167048226542</v>
      </c>
      <c r="K592" s="14">
        <f t="shared" si="128"/>
        <v>17.13330367231638</v>
      </c>
      <c r="L592" s="16">
        <f t="shared" si="129"/>
        <v>210.67258958078034</v>
      </c>
      <c r="M592" s="35">
        <f t="shared" si="120"/>
        <v>6.4791311017052751</v>
      </c>
      <c r="N592" s="17"/>
      <c r="O592" s="18">
        <f t="shared" si="121"/>
        <v>8.7144609504817172</v>
      </c>
      <c r="P592" s="18"/>
      <c r="Q592" s="37">
        <f t="shared" si="122"/>
        <v>0.17064096355555294</v>
      </c>
      <c r="R592" s="15">
        <f t="shared" si="132"/>
        <v>1.0008947906952499</v>
      </c>
      <c r="S592" s="15">
        <f t="shared" si="133"/>
        <v>4.8843324305385849</v>
      </c>
      <c r="T592" s="21">
        <f t="shared" si="123"/>
        <v>0.1963807741116379</v>
      </c>
      <c r="U592" s="21">
        <f t="shared" si="124"/>
        <v>5.5098822920063073E-2</v>
      </c>
      <c r="V592" s="21">
        <f t="shared" si="125"/>
        <v>0.14128195119157483</v>
      </c>
      <c r="Y592" s="36"/>
      <c r="Z592" s="36"/>
    </row>
    <row r="593" spans="1:26" x14ac:dyDescent="0.25">
      <c r="A593" s="12">
        <v>1919.09</v>
      </c>
      <c r="B593" s="13">
        <v>9.01</v>
      </c>
      <c r="C593" s="14">
        <v>0.54</v>
      </c>
      <c r="D593" s="13">
        <v>0.94499999999999995</v>
      </c>
      <c r="E593" s="13">
        <v>17.8</v>
      </c>
      <c r="F593" s="14">
        <f t="shared" si="130"/>
        <v>1919.7083333332891</v>
      </c>
      <c r="G593" s="15">
        <f>G585*4/12+G597*8/12</f>
        <v>4.8133333333333326</v>
      </c>
      <c r="H593" s="14">
        <f t="shared" si="126"/>
        <v>161.58296095505611</v>
      </c>
      <c r="I593" s="14">
        <f t="shared" si="127"/>
        <v>9.684217415730334</v>
      </c>
      <c r="J593" s="16">
        <f t="shared" si="131"/>
        <v>1996.7612824467883</v>
      </c>
      <c r="K593" s="14">
        <f t="shared" si="128"/>
        <v>16.947380477528082</v>
      </c>
      <c r="L593" s="16">
        <f t="shared" si="129"/>
        <v>209.427237726106</v>
      </c>
      <c r="M593" s="35">
        <f t="shared" si="120"/>
        <v>6.5584816720612604</v>
      </c>
      <c r="N593" s="17"/>
      <c r="O593" s="18">
        <f t="shared" si="121"/>
        <v>8.8301835458236315</v>
      </c>
      <c r="P593" s="18"/>
      <c r="Q593" s="37">
        <f t="shared" si="122"/>
        <v>0.16792341432674907</v>
      </c>
      <c r="R593" s="15">
        <f t="shared" si="132"/>
        <v>1.0009329656240877</v>
      </c>
      <c r="S593" s="15">
        <f t="shared" si="133"/>
        <v>4.8612382627962853</v>
      </c>
      <c r="T593" s="21">
        <f t="shared" si="123"/>
        <v>0.19956546211141069</v>
      </c>
      <c r="U593" s="21">
        <f t="shared" si="124"/>
        <v>5.6127929331281523E-2</v>
      </c>
      <c r="V593" s="21">
        <f t="shared" si="125"/>
        <v>0.14343753278012916</v>
      </c>
      <c r="Y593" s="36"/>
      <c r="Z593" s="36"/>
    </row>
    <row r="594" spans="1:26" x14ac:dyDescent="0.25">
      <c r="A594" s="12">
        <v>1919.1</v>
      </c>
      <c r="B594" s="13">
        <v>9.4700000000000006</v>
      </c>
      <c r="C594" s="14">
        <v>0.53669999999999995</v>
      </c>
      <c r="D594" s="13">
        <v>0.94</v>
      </c>
      <c r="E594" s="13">
        <v>18.100000000000001</v>
      </c>
      <c r="F594" s="14">
        <f t="shared" si="130"/>
        <v>1919.7916666666224</v>
      </c>
      <c r="G594" s="15">
        <f>G585*3/12+G597*9/12</f>
        <v>4.8524999999999991</v>
      </c>
      <c r="H594" s="14">
        <f t="shared" si="126"/>
        <v>167.01757651933696</v>
      </c>
      <c r="I594" s="14">
        <f t="shared" si="127"/>
        <v>9.4655051022099403</v>
      </c>
      <c r="J594" s="16">
        <f t="shared" si="131"/>
        <v>2073.6670364891538</v>
      </c>
      <c r="K594" s="14">
        <f t="shared" si="128"/>
        <v>16.578302209944745</v>
      </c>
      <c r="L594" s="16">
        <f t="shared" si="129"/>
        <v>205.83389802532255</v>
      </c>
      <c r="M594" s="35">
        <f t="shared" si="120"/>
        <v>6.7947041999493027</v>
      </c>
      <c r="N594" s="17"/>
      <c r="O594" s="18">
        <f t="shared" si="121"/>
        <v>9.1548959122599491</v>
      </c>
      <c r="P594" s="18"/>
      <c r="Q594" s="37">
        <f t="shared" si="122"/>
        <v>0.16192257750459024</v>
      </c>
      <c r="R594" s="15">
        <f t="shared" si="132"/>
        <v>1.0009711266472197</v>
      </c>
      <c r="S594" s="15">
        <f t="shared" si="133"/>
        <v>4.7851254492569248</v>
      </c>
      <c r="T594" s="21">
        <f t="shared" si="123"/>
        <v>0.18209174235471903</v>
      </c>
      <c r="U594" s="21">
        <f t="shared" si="124"/>
        <v>5.8323959274907189E-2</v>
      </c>
      <c r="V594" s="21">
        <f t="shared" si="125"/>
        <v>0.12376778307981184</v>
      </c>
      <c r="Y594" s="36"/>
      <c r="Z594" s="36"/>
    </row>
    <row r="595" spans="1:26" x14ac:dyDescent="0.25">
      <c r="A595" s="12">
        <v>1919.11</v>
      </c>
      <c r="B595" s="13">
        <v>9.19</v>
      </c>
      <c r="C595" s="14">
        <v>0.5333</v>
      </c>
      <c r="D595" s="13">
        <v>0.93500000000000005</v>
      </c>
      <c r="E595" s="13">
        <v>18.5</v>
      </c>
      <c r="F595" s="14">
        <f t="shared" si="130"/>
        <v>1919.8749999999557</v>
      </c>
      <c r="G595" s="15">
        <f>G585*2/12+G597*10/12</f>
        <v>4.8916666666666666</v>
      </c>
      <c r="H595" s="14">
        <f t="shared" si="126"/>
        <v>158.57494027027022</v>
      </c>
      <c r="I595" s="14">
        <f t="shared" si="127"/>
        <v>9.2021779810810784</v>
      </c>
      <c r="J595" s="16">
        <f t="shared" si="131"/>
        <v>1978.3655175680253</v>
      </c>
      <c r="K595" s="14">
        <f t="shared" si="128"/>
        <v>16.133576621621618</v>
      </c>
      <c r="L595" s="16">
        <f t="shared" si="129"/>
        <v>201.28093133037038</v>
      </c>
      <c r="M595" s="35">
        <f t="shared" si="120"/>
        <v>6.4670225741331322</v>
      </c>
      <c r="N595" s="17"/>
      <c r="O595" s="18">
        <f t="shared" si="121"/>
        <v>8.7209241391435022</v>
      </c>
      <c r="P595" s="18"/>
      <c r="Q595" s="37">
        <f t="shared" si="122"/>
        <v>0.17028557703903741</v>
      </c>
      <c r="R595" s="15">
        <f t="shared" si="132"/>
        <v>1.0010092738049188</v>
      </c>
      <c r="S595" s="15">
        <f t="shared" si="133"/>
        <v>4.6862097653430741</v>
      </c>
      <c r="T595" s="21">
        <f t="shared" si="123"/>
        <v>0.15214509279830768</v>
      </c>
      <c r="U595" s="21">
        <f t="shared" si="124"/>
        <v>6.106433055266991E-2</v>
      </c>
      <c r="V595" s="21">
        <f t="shared" si="125"/>
        <v>9.108076224563777E-2</v>
      </c>
      <c r="Y595" s="36"/>
      <c r="Z595" s="36"/>
    </row>
    <row r="596" spans="1:26" x14ac:dyDescent="0.25">
      <c r="A596" s="12">
        <v>1919.12</v>
      </c>
      <c r="B596" s="13">
        <v>8.92</v>
      </c>
      <c r="C596" s="14">
        <v>0.53</v>
      </c>
      <c r="D596" s="13">
        <v>0.93</v>
      </c>
      <c r="E596" s="13">
        <v>18.899999999999999</v>
      </c>
      <c r="F596" s="14">
        <f t="shared" si="130"/>
        <v>1919.9583333332889</v>
      </c>
      <c r="G596" s="15">
        <f>G585*1/12+G597*11/12</f>
        <v>4.9308333333333332</v>
      </c>
      <c r="H596" s="14">
        <f t="shared" si="126"/>
        <v>150.65856402116398</v>
      </c>
      <c r="I596" s="14">
        <f t="shared" si="127"/>
        <v>8.9516859788359771</v>
      </c>
      <c r="J596" s="16">
        <f t="shared" si="131"/>
        <v>1888.9082750443131</v>
      </c>
      <c r="K596" s="14">
        <f t="shared" si="128"/>
        <v>15.707675396825396</v>
      </c>
      <c r="L596" s="16">
        <f t="shared" si="129"/>
        <v>196.93774616493403</v>
      </c>
      <c r="M596" s="35">
        <f t="shared" si="120"/>
        <v>6.1607170337991777</v>
      </c>
      <c r="N596" s="17"/>
      <c r="O596" s="18">
        <f t="shared" si="121"/>
        <v>8.316097713382975</v>
      </c>
      <c r="P596" s="18"/>
      <c r="Q596" s="37">
        <f t="shared" si="122"/>
        <v>0.17884105892950647</v>
      </c>
      <c r="R596" s="15">
        <f t="shared" si="132"/>
        <v>1.0010474071373323</v>
      </c>
      <c r="S596" s="15">
        <f t="shared" si="133"/>
        <v>4.5916602926410803</v>
      </c>
      <c r="T596" s="21">
        <f t="shared" si="123"/>
        <v>0.16313220849180454</v>
      </c>
      <c r="U596" s="21">
        <f t="shared" si="124"/>
        <v>6.4372853539080399E-2</v>
      </c>
      <c r="V596" s="21">
        <f t="shared" si="125"/>
        <v>9.8759354952724143E-2</v>
      </c>
      <c r="Y596" s="36"/>
      <c r="Z596" s="36"/>
    </row>
    <row r="597" spans="1:26" x14ac:dyDescent="0.25">
      <c r="A597" s="12">
        <v>1920.01</v>
      </c>
      <c r="B597" s="13">
        <v>8.83</v>
      </c>
      <c r="C597" s="14">
        <v>0.52829999999999999</v>
      </c>
      <c r="D597" s="13">
        <v>0.91920000000000002</v>
      </c>
      <c r="E597" s="13">
        <v>19.3</v>
      </c>
      <c r="F597" s="14">
        <f t="shared" si="130"/>
        <v>1920.0416666666222</v>
      </c>
      <c r="G597" s="15">
        <v>4.97</v>
      </c>
      <c r="H597" s="14">
        <f t="shared" si="126"/>
        <v>146.0475137305699</v>
      </c>
      <c r="I597" s="14">
        <f t="shared" si="127"/>
        <v>8.7380409404145052</v>
      </c>
      <c r="J597" s="16">
        <f t="shared" si="131"/>
        <v>1840.2259806687368</v>
      </c>
      <c r="K597" s="14">
        <f t="shared" si="128"/>
        <v>15.203496559585487</v>
      </c>
      <c r="L597" s="16">
        <f t="shared" si="129"/>
        <v>191.56689936927552</v>
      </c>
      <c r="M597" s="35">
        <f t="shared" si="120"/>
        <v>5.9896677711394393</v>
      </c>
      <c r="N597" s="17"/>
      <c r="O597" s="18">
        <f t="shared" si="121"/>
        <v>8.0935613101848425</v>
      </c>
      <c r="P597" s="18"/>
      <c r="Q597" s="37">
        <f t="shared" si="122"/>
        <v>0.18634209615215627</v>
      </c>
      <c r="R597" s="15">
        <f t="shared" si="132"/>
        <v>1.0033603338970001</v>
      </c>
      <c r="S597" s="15">
        <f t="shared" si="133"/>
        <v>4.5012060111208179</v>
      </c>
      <c r="T597" s="21">
        <f t="shared" si="123"/>
        <v>0.16896747118832156</v>
      </c>
      <c r="U597" s="21">
        <f t="shared" si="124"/>
        <v>6.764139689307469E-2</v>
      </c>
      <c r="V597" s="21">
        <f t="shared" si="125"/>
        <v>0.10132607429524687</v>
      </c>
      <c r="Y597" s="36"/>
      <c r="Z597" s="36"/>
    </row>
    <row r="598" spans="1:26" x14ac:dyDescent="0.25">
      <c r="A598" s="12">
        <v>1920.02</v>
      </c>
      <c r="B598" s="13">
        <v>8.1</v>
      </c>
      <c r="C598" s="14">
        <v>0.52669999999999995</v>
      </c>
      <c r="D598" s="13">
        <v>0.9083</v>
      </c>
      <c r="E598" s="13">
        <v>19.5</v>
      </c>
      <c r="F598" s="14">
        <f t="shared" si="130"/>
        <v>1920.1249999999554</v>
      </c>
      <c r="G598" s="15">
        <f>G597*11/12+G609*1/12</f>
        <v>4.9799999999999995</v>
      </c>
      <c r="H598" s="14">
        <f t="shared" si="126"/>
        <v>132.59928461538456</v>
      </c>
      <c r="I598" s="14">
        <f t="shared" si="127"/>
        <v>8.6222275564102517</v>
      </c>
      <c r="J598" s="16">
        <f t="shared" si="131"/>
        <v>1679.8292525766255</v>
      </c>
      <c r="K598" s="14">
        <f t="shared" si="128"/>
        <v>14.869127187179483</v>
      </c>
      <c r="L598" s="16">
        <f t="shared" si="129"/>
        <v>188.36900124880853</v>
      </c>
      <c r="M598" s="35">
        <f t="shared" si="120"/>
        <v>5.4553476499077727</v>
      </c>
      <c r="N598" s="17"/>
      <c r="O598" s="18">
        <f t="shared" si="121"/>
        <v>7.38254588083851</v>
      </c>
      <c r="P598" s="18"/>
      <c r="Q598" s="37">
        <f t="shared" si="122"/>
        <v>0.20369703325046373</v>
      </c>
      <c r="R598" s="15">
        <f t="shared" si="132"/>
        <v>1.003369024607683</v>
      </c>
      <c r="S598" s="15">
        <f t="shared" si="133"/>
        <v>4.4700102168598557</v>
      </c>
      <c r="T598" s="21">
        <f t="shared" si="123"/>
        <v>0.18797880726469285</v>
      </c>
      <c r="U598" s="21">
        <f t="shared" si="124"/>
        <v>6.926614317005142E-2</v>
      </c>
      <c r="V598" s="21">
        <f t="shared" si="125"/>
        <v>0.11871266409464143</v>
      </c>
      <c r="Y598" s="36"/>
      <c r="Z598" s="36"/>
    </row>
    <row r="599" spans="1:26" x14ac:dyDescent="0.25">
      <c r="A599" s="12">
        <v>1920.03</v>
      </c>
      <c r="B599" s="13">
        <v>8.67</v>
      </c>
      <c r="C599" s="14">
        <v>0.52500000000000002</v>
      </c>
      <c r="D599" s="13">
        <v>0.89749999999999996</v>
      </c>
      <c r="E599" s="13">
        <v>19.7</v>
      </c>
      <c r="F599" s="14">
        <f t="shared" si="130"/>
        <v>1920.2083333332887</v>
      </c>
      <c r="G599" s="15">
        <f>G597*10/12+G609*2/12</f>
        <v>4.99</v>
      </c>
      <c r="H599" s="14">
        <f t="shared" si="126"/>
        <v>140.48942817258879</v>
      </c>
      <c r="I599" s="14">
        <f t="shared" si="127"/>
        <v>8.5071453045685264</v>
      </c>
      <c r="J599" s="16">
        <f t="shared" si="131"/>
        <v>1788.7662901420797</v>
      </c>
      <c r="K599" s="14">
        <f t="shared" si="128"/>
        <v>14.543167449238572</v>
      </c>
      <c r="L599" s="16">
        <f t="shared" si="129"/>
        <v>185.16929012716452</v>
      </c>
      <c r="M599" s="35">
        <f t="shared" si="120"/>
        <v>5.7988227275571589</v>
      </c>
      <c r="N599" s="17"/>
      <c r="O599" s="18">
        <f t="shared" si="121"/>
        <v>7.856327311469351</v>
      </c>
      <c r="P599" s="18"/>
      <c r="Q599" s="37">
        <f t="shared" si="122"/>
        <v>0.19179383998495128</v>
      </c>
      <c r="R599" s="15">
        <f t="shared" si="132"/>
        <v>1.0033777150892671</v>
      </c>
      <c r="S599" s="15">
        <f t="shared" si="133"/>
        <v>4.4395360878123098</v>
      </c>
      <c r="T599" s="21">
        <f t="shared" si="123"/>
        <v>0.18601584961496531</v>
      </c>
      <c r="U599" s="21">
        <f t="shared" si="124"/>
        <v>7.0885252648408059E-2</v>
      </c>
      <c r="V599" s="21">
        <f t="shared" si="125"/>
        <v>0.11513059696655725</v>
      </c>
      <c r="Y599" s="36"/>
      <c r="Z599" s="36"/>
    </row>
    <row r="600" spans="1:26" x14ac:dyDescent="0.25">
      <c r="A600" s="12">
        <v>1920.04</v>
      </c>
      <c r="B600" s="13">
        <v>8.6</v>
      </c>
      <c r="C600" s="14">
        <v>0.52329999999999999</v>
      </c>
      <c r="D600" s="13">
        <v>0.88670000000000004</v>
      </c>
      <c r="E600" s="13">
        <v>20.3</v>
      </c>
      <c r="F600" s="14">
        <f t="shared" si="130"/>
        <v>1920.2916666666219</v>
      </c>
      <c r="G600" s="15">
        <f>G597*9/12+G609*3/12</f>
        <v>5</v>
      </c>
      <c r="H600" s="14">
        <f t="shared" si="126"/>
        <v>135.23627093596053</v>
      </c>
      <c r="I600" s="14">
        <f t="shared" si="127"/>
        <v>8.2289698349753664</v>
      </c>
      <c r="J600" s="16">
        <f t="shared" si="131"/>
        <v>1730.6122446667873</v>
      </c>
      <c r="K600" s="14">
        <f t="shared" si="128"/>
        <v>13.943488539408863</v>
      </c>
      <c r="L600" s="16">
        <f t="shared" si="129"/>
        <v>178.43417178442331</v>
      </c>
      <c r="M600" s="35">
        <f t="shared" si="120"/>
        <v>5.599858725506186</v>
      </c>
      <c r="N600" s="17"/>
      <c r="O600" s="18">
        <f t="shared" si="121"/>
        <v>7.5961153675815503</v>
      </c>
      <c r="P600" s="18"/>
      <c r="Q600" s="37">
        <f t="shared" si="122"/>
        <v>0.20002702354681728</v>
      </c>
      <c r="R600" s="15">
        <f t="shared" si="132"/>
        <v>1.0033864053419226</v>
      </c>
      <c r="S600" s="15">
        <f t="shared" si="133"/>
        <v>4.3228705440470714</v>
      </c>
      <c r="T600" s="21">
        <f t="shared" si="123"/>
        <v>0.19696434381990335</v>
      </c>
      <c r="U600" s="21">
        <f t="shared" si="124"/>
        <v>7.3364465691549974E-2</v>
      </c>
      <c r="V600" s="21">
        <f t="shared" si="125"/>
        <v>0.12359987812835338</v>
      </c>
      <c r="Y600" s="36"/>
      <c r="Z600" s="36"/>
    </row>
    <row r="601" spans="1:26" x14ac:dyDescent="0.25">
      <c r="A601" s="12">
        <v>1920.05</v>
      </c>
      <c r="B601" s="13">
        <v>8.06</v>
      </c>
      <c r="C601" s="14">
        <v>0.52170000000000005</v>
      </c>
      <c r="D601" s="13">
        <v>0.87580000000000002</v>
      </c>
      <c r="E601" s="13">
        <v>20.6</v>
      </c>
      <c r="F601" s="14">
        <f t="shared" si="130"/>
        <v>1920.3749999999552</v>
      </c>
      <c r="G601" s="15">
        <f>G597*8/12+G609*4/12</f>
        <v>5.01</v>
      </c>
      <c r="H601" s="14">
        <f t="shared" si="126"/>
        <v>124.89889466019414</v>
      </c>
      <c r="I601" s="14">
        <f t="shared" si="127"/>
        <v>8.0843366432038817</v>
      </c>
      <c r="J601" s="16">
        <f t="shared" si="131"/>
        <v>1606.9465630211635</v>
      </c>
      <c r="K601" s="14">
        <f t="shared" si="128"/>
        <v>13.571520092233005</v>
      </c>
      <c r="L601" s="16">
        <f t="shared" si="129"/>
        <v>174.61089328708869</v>
      </c>
      <c r="M601" s="35">
        <f t="shared" si="120"/>
        <v>5.1889504620474982</v>
      </c>
      <c r="N601" s="17"/>
      <c r="O601" s="18">
        <f t="shared" si="121"/>
        <v>7.0502187719604787</v>
      </c>
      <c r="P601" s="18"/>
      <c r="Q601" s="37">
        <f t="shared" si="122"/>
        <v>0.21766737891949156</v>
      </c>
      <c r="R601" s="15">
        <f t="shared" si="132"/>
        <v>1.0033950953658182</v>
      </c>
      <c r="S601" s="15">
        <f t="shared" si="133"/>
        <v>4.2743419213486602</v>
      </c>
      <c r="T601" s="21">
        <f t="shared" si="123"/>
        <v>0.19958456398027846</v>
      </c>
      <c r="U601" s="21">
        <f t="shared" si="124"/>
        <v>7.5468877672946189E-2</v>
      </c>
      <c r="V601" s="21">
        <f t="shared" si="125"/>
        <v>0.12411568630733227</v>
      </c>
      <c r="Y601" s="36"/>
      <c r="Z601" s="36"/>
    </row>
    <row r="602" spans="1:26" x14ac:dyDescent="0.25">
      <c r="A602" s="12">
        <v>1920.06</v>
      </c>
      <c r="B602" s="13">
        <v>7.92</v>
      </c>
      <c r="C602" s="14">
        <v>0.52</v>
      </c>
      <c r="D602" s="13">
        <v>0.86499999999999999</v>
      </c>
      <c r="E602" s="13">
        <v>20.9</v>
      </c>
      <c r="F602" s="14">
        <f t="shared" si="130"/>
        <v>1920.4583333332885</v>
      </c>
      <c r="G602" s="15">
        <f>G597*7/12+G609*5/12</f>
        <v>5.0199999999999996</v>
      </c>
      <c r="H602" s="14">
        <f t="shared" si="126"/>
        <v>120.9677684210526</v>
      </c>
      <c r="I602" s="14">
        <f t="shared" si="127"/>
        <v>7.9423282296650699</v>
      </c>
      <c r="J602" s="16">
        <f t="shared" si="131"/>
        <v>1564.8842608780581</v>
      </c>
      <c r="K602" s="14">
        <f t="shared" si="128"/>
        <v>13.211757535885164</v>
      </c>
      <c r="L602" s="16">
        <f t="shared" si="129"/>
        <v>170.9122330378182</v>
      </c>
      <c r="M602" s="35">
        <f t="shared" si="120"/>
        <v>5.0436396804516201</v>
      </c>
      <c r="N602" s="17"/>
      <c r="O602" s="18">
        <f t="shared" si="121"/>
        <v>6.8644453350168151</v>
      </c>
      <c r="P602" s="18"/>
      <c r="Q602" s="37">
        <f t="shared" si="122"/>
        <v>0.22570609227300797</v>
      </c>
      <c r="R602" s="15">
        <f t="shared" si="132"/>
        <v>1.0034037851611233</v>
      </c>
      <c r="S602" s="15">
        <f t="shared" si="133"/>
        <v>4.2272912262121407</v>
      </c>
      <c r="T602" s="21">
        <f t="shared" si="123"/>
        <v>0.19117619572981881</v>
      </c>
      <c r="U602" s="21">
        <f t="shared" si="124"/>
        <v>7.7557779973142393E-2</v>
      </c>
      <c r="V602" s="21">
        <f t="shared" si="125"/>
        <v>0.11361841575667642</v>
      </c>
      <c r="Y602" s="36"/>
      <c r="Z602" s="36"/>
    </row>
    <row r="603" spans="1:26" x14ac:dyDescent="0.25">
      <c r="A603" s="12">
        <v>1920.07</v>
      </c>
      <c r="B603" s="13">
        <v>7.91</v>
      </c>
      <c r="C603" s="14">
        <v>0.51829999999999998</v>
      </c>
      <c r="D603" s="13">
        <v>0.85419999999999996</v>
      </c>
      <c r="E603" s="13">
        <v>20.8</v>
      </c>
      <c r="F603" s="14">
        <f t="shared" si="130"/>
        <v>1920.5416666666217</v>
      </c>
      <c r="G603" s="15">
        <f>G597*6/12+G609*6/12</f>
        <v>5.0299999999999994</v>
      </c>
      <c r="H603" s="14">
        <f t="shared" si="126"/>
        <v>121.39587283653843</v>
      </c>
      <c r="I603" s="14">
        <f t="shared" si="127"/>
        <v>7.9544223629807664</v>
      </c>
      <c r="J603" s="16">
        <f t="shared" si="131"/>
        <v>1578.9974946270752</v>
      </c>
      <c r="K603" s="14">
        <f t="shared" si="128"/>
        <v>13.109526495192304</v>
      </c>
      <c r="L603" s="16">
        <f t="shared" si="129"/>
        <v>170.51575978640298</v>
      </c>
      <c r="M603" s="35">
        <f t="shared" si="120"/>
        <v>5.0805929195407966</v>
      </c>
      <c r="N603" s="17"/>
      <c r="O603" s="18">
        <f t="shared" si="121"/>
        <v>6.9264957589329477</v>
      </c>
      <c r="P603" s="18"/>
      <c r="Q603" s="37">
        <f t="shared" si="122"/>
        <v>0.22364726750461536</v>
      </c>
      <c r="R603" s="15">
        <f t="shared" si="132"/>
        <v>1.0034124747280067</v>
      </c>
      <c r="S603" s="15">
        <f t="shared" si="133"/>
        <v>4.2620727097508198</v>
      </c>
      <c r="T603" s="21">
        <f t="shared" si="123"/>
        <v>0.18941984411646229</v>
      </c>
      <c r="U603" s="21">
        <f t="shared" si="124"/>
        <v>7.8224607807439561E-2</v>
      </c>
      <c r="V603" s="21">
        <f t="shared" si="125"/>
        <v>0.11119523630902273</v>
      </c>
      <c r="Y603" s="36"/>
      <c r="Z603" s="36"/>
    </row>
    <row r="604" spans="1:26" x14ac:dyDescent="0.25">
      <c r="A604" s="12">
        <v>1920.08</v>
      </c>
      <c r="B604" s="13">
        <v>7.6</v>
      </c>
      <c r="C604" s="14">
        <v>0.51670000000000005</v>
      </c>
      <c r="D604" s="13">
        <v>0.84330000000000005</v>
      </c>
      <c r="E604" s="13">
        <v>20.3</v>
      </c>
      <c r="F604" s="14">
        <f t="shared" si="130"/>
        <v>1920.624999999955</v>
      </c>
      <c r="G604" s="15">
        <f>G597*5/12+G609*7/12</f>
        <v>5.0399999999999991</v>
      </c>
      <c r="H604" s="14">
        <f t="shared" si="126"/>
        <v>119.51112315270932</v>
      </c>
      <c r="I604" s="14">
        <f t="shared" si="127"/>
        <v>8.1251838596059098</v>
      </c>
      <c r="J604" s="16">
        <f t="shared" si="131"/>
        <v>1563.2895639997755</v>
      </c>
      <c r="K604" s="14">
        <f t="shared" si="128"/>
        <v>13.26101712561576</v>
      </c>
      <c r="L604" s="16">
        <f t="shared" si="129"/>
        <v>173.46343280539617</v>
      </c>
      <c r="M604" s="35">
        <f t="shared" si="120"/>
        <v>5.0207010779228591</v>
      </c>
      <c r="N604" s="17"/>
      <c r="O604" s="18">
        <f t="shared" si="121"/>
        <v>6.8578754838189147</v>
      </c>
      <c r="P604" s="18"/>
      <c r="Q604" s="37">
        <f t="shared" si="122"/>
        <v>0.22431643473371796</v>
      </c>
      <c r="R604" s="15">
        <f t="shared" si="132"/>
        <v>1.0034211640666379</v>
      </c>
      <c r="S604" s="15">
        <f t="shared" si="133"/>
        <v>4.3819523174071344</v>
      </c>
      <c r="T604" s="21">
        <f t="shared" si="123"/>
        <v>0.19025797397288491</v>
      </c>
      <c r="U604" s="21">
        <f t="shared" si="124"/>
        <v>7.6146876508933925E-2</v>
      </c>
      <c r="V604" s="21">
        <f t="shared" si="125"/>
        <v>0.11411109746395098</v>
      </c>
      <c r="Y604" s="36"/>
      <c r="Z604" s="36"/>
    </row>
    <row r="605" spans="1:26" x14ac:dyDescent="0.25">
      <c r="A605" s="12">
        <v>1920.09</v>
      </c>
      <c r="B605" s="13">
        <v>7.87</v>
      </c>
      <c r="C605" s="14">
        <v>0.51500000000000001</v>
      </c>
      <c r="D605" s="13">
        <v>0.83250000000000002</v>
      </c>
      <c r="E605" s="13">
        <v>20</v>
      </c>
      <c r="F605" s="14">
        <f t="shared" si="130"/>
        <v>1920.7083333332882</v>
      </c>
      <c r="G605" s="15">
        <f>G597*4/12+G609*8/12</f>
        <v>5.05</v>
      </c>
      <c r="H605" s="14">
        <f t="shared" si="126"/>
        <v>125.61326674999995</v>
      </c>
      <c r="I605" s="14">
        <f t="shared" si="127"/>
        <v>8.219927874999998</v>
      </c>
      <c r="J605" s="16">
        <f t="shared" si="131"/>
        <v>1652.0700982219591</v>
      </c>
      <c r="K605" s="14">
        <f t="shared" si="128"/>
        <v>13.287553312499998</v>
      </c>
      <c r="L605" s="16">
        <f t="shared" si="129"/>
        <v>174.75836807748175</v>
      </c>
      <c r="M605" s="35">
        <f t="shared" si="120"/>
        <v>5.2971627701080592</v>
      </c>
      <c r="N605" s="17"/>
      <c r="O605" s="18">
        <f t="shared" si="121"/>
        <v>7.2473452714932476</v>
      </c>
      <c r="P605" s="18"/>
      <c r="Q605" s="37">
        <f t="shared" si="122"/>
        <v>0.21326971272005235</v>
      </c>
      <c r="R605" s="15">
        <f t="shared" si="132"/>
        <v>1.0034298531771852</v>
      </c>
      <c r="S605" s="15">
        <f t="shared" si="133"/>
        <v>4.462897850645426</v>
      </c>
      <c r="T605" s="21">
        <f t="shared" si="123"/>
        <v>0.18339246211333871</v>
      </c>
      <c r="U605" s="21">
        <f t="shared" si="124"/>
        <v>7.3788958079249234E-2</v>
      </c>
      <c r="V605" s="21">
        <f t="shared" si="125"/>
        <v>0.10960350403408947</v>
      </c>
      <c r="Y605" s="36"/>
      <c r="Z605" s="36"/>
    </row>
    <row r="606" spans="1:26" x14ac:dyDescent="0.25">
      <c r="A606" s="12">
        <v>1920.1</v>
      </c>
      <c r="B606" s="13">
        <v>7.88</v>
      </c>
      <c r="C606" s="14">
        <v>0.51329999999999998</v>
      </c>
      <c r="D606" s="13">
        <v>0.82169999999999999</v>
      </c>
      <c r="E606" s="13">
        <v>19.899999999999999</v>
      </c>
      <c r="F606" s="14">
        <f t="shared" si="130"/>
        <v>1920.7916666666215</v>
      </c>
      <c r="G606" s="15">
        <f>G597*3/12+G609*9/12</f>
        <v>5.0600000000000005</v>
      </c>
      <c r="H606" s="14">
        <f t="shared" si="126"/>
        <v>126.40490150753764</v>
      </c>
      <c r="I606" s="14">
        <f t="shared" si="127"/>
        <v>8.2339639522613055</v>
      </c>
      <c r="J606" s="16">
        <f t="shared" si="131"/>
        <v>1671.5061549731483</v>
      </c>
      <c r="K606" s="14">
        <f t="shared" si="128"/>
        <v>13.181079640703514</v>
      </c>
      <c r="L606" s="16">
        <f t="shared" si="129"/>
        <v>174.29906187074062</v>
      </c>
      <c r="M606" s="35">
        <f t="shared" si="120"/>
        <v>5.351177393424158</v>
      </c>
      <c r="N606" s="17"/>
      <c r="O606" s="18">
        <f t="shared" si="121"/>
        <v>7.3327658910836213</v>
      </c>
      <c r="P606" s="18"/>
      <c r="Q606" s="37">
        <f t="shared" si="122"/>
        <v>0.21393756305947337</v>
      </c>
      <c r="R606" s="15">
        <f t="shared" si="132"/>
        <v>1.0034385420598178</v>
      </c>
      <c r="S606" s="15">
        <f t="shared" si="133"/>
        <v>4.50070847740494</v>
      </c>
      <c r="T606" s="21">
        <f t="shared" si="123"/>
        <v>0.16586868535422239</v>
      </c>
      <c r="U606" s="21">
        <f t="shared" si="124"/>
        <v>7.3791189902679077E-2</v>
      </c>
      <c r="V606" s="21">
        <f t="shared" si="125"/>
        <v>9.2077495451543312E-2</v>
      </c>
      <c r="Y606" s="36"/>
      <c r="Z606" s="36"/>
    </row>
    <row r="607" spans="1:26" x14ac:dyDescent="0.25">
      <c r="A607" s="12">
        <v>1920.11</v>
      </c>
      <c r="B607" s="13">
        <v>7.48</v>
      </c>
      <c r="C607" s="14">
        <v>0.51170000000000004</v>
      </c>
      <c r="D607" s="13">
        <v>0.81079999999999997</v>
      </c>
      <c r="E607" s="13">
        <v>19.8</v>
      </c>
      <c r="F607" s="14">
        <f t="shared" si="130"/>
        <v>1920.8749999999548</v>
      </c>
      <c r="G607" s="15">
        <f>G597*2/12+G609*10/12</f>
        <v>5.0699999999999994</v>
      </c>
      <c r="H607" s="14">
        <f t="shared" si="126"/>
        <v>120.59441111111107</v>
      </c>
      <c r="I607" s="14">
        <f t="shared" si="127"/>
        <v>8.2497540328282799</v>
      </c>
      <c r="J607" s="16">
        <f t="shared" si="131"/>
        <v>1603.7623876138725</v>
      </c>
      <c r="K607" s="14">
        <f t="shared" si="128"/>
        <v>13.071918252525249</v>
      </c>
      <c r="L607" s="16">
        <f t="shared" si="129"/>
        <v>173.84098180178179</v>
      </c>
      <c r="M607" s="35">
        <f t="shared" si="120"/>
        <v>5.1264079309479254</v>
      </c>
      <c r="N607" s="17"/>
      <c r="O607" s="18">
        <f t="shared" si="121"/>
        <v>7.0372510508450254</v>
      </c>
      <c r="P607" s="18"/>
      <c r="Q607" s="37">
        <f t="shared" si="122"/>
        <v>0.22368938063015109</v>
      </c>
      <c r="R607" s="15">
        <f t="shared" si="132"/>
        <v>1.0034472307147033</v>
      </c>
      <c r="S607" s="15">
        <f t="shared" si="133"/>
        <v>4.5389933646863208</v>
      </c>
      <c r="T607" s="21">
        <f t="shared" si="123"/>
        <v>0.16319479470239728</v>
      </c>
      <c r="U607" s="21">
        <f t="shared" si="124"/>
        <v>7.3794103911501319E-2</v>
      </c>
      <c r="V607" s="21">
        <f t="shared" si="125"/>
        <v>8.9400690790895965E-2</v>
      </c>
      <c r="Y607" s="36"/>
      <c r="Z607" s="36"/>
    </row>
    <row r="608" spans="1:26" x14ac:dyDescent="0.25">
      <c r="A608" s="12">
        <v>1920.12</v>
      </c>
      <c r="B608" s="13">
        <v>6.81</v>
      </c>
      <c r="C608" s="14">
        <v>0.51</v>
      </c>
      <c r="D608" s="13">
        <v>0.8</v>
      </c>
      <c r="E608" s="13">
        <v>19.399999999999999</v>
      </c>
      <c r="F608" s="14">
        <f t="shared" si="130"/>
        <v>1920.958333333288</v>
      </c>
      <c r="G608" s="15">
        <f>G597*1/12+G609*11/12</f>
        <v>5.0799999999999992</v>
      </c>
      <c r="H608" s="14">
        <f t="shared" si="126"/>
        <v>112.05626829896904</v>
      </c>
      <c r="I608" s="14">
        <f t="shared" si="127"/>
        <v>8.3918791237113375</v>
      </c>
      <c r="J608" s="16">
        <f t="shared" si="131"/>
        <v>1499.5154010023737</v>
      </c>
      <c r="K608" s="14">
        <f t="shared" si="128"/>
        <v>13.163731958762884</v>
      </c>
      <c r="L608" s="16">
        <f t="shared" si="129"/>
        <v>176.15452581525682</v>
      </c>
      <c r="M608" s="35">
        <f t="shared" si="120"/>
        <v>4.7842410450832498</v>
      </c>
      <c r="N608" s="17"/>
      <c r="O608" s="18">
        <f t="shared" si="121"/>
        <v>6.5824249808668904</v>
      </c>
      <c r="P608" s="18"/>
      <c r="Q608" s="37">
        <f t="shared" si="122"/>
        <v>0.23534006085393727</v>
      </c>
      <c r="R608" s="15">
        <f t="shared" si="132"/>
        <v>1.0034559191420109</v>
      </c>
      <c r="S608" s="15">
        <f t="shared" si="133"/>
        <v>4.648550431759416</v>
      </c>
      <c r="T608" s="21">
        <f t="shared" si="123"/>
        <v>0.16573358508088321</v>
      </c>
      <c r="U608" s="21">
        <f t="shared" si="124"/>
        <v>7.3475658499204677E-2</v>
      </c>
      <c r="V608" s="21">
        <f t="shared" si="125"/>
        <v>9.2257926581678529E-2</v>
      </c>
      <c r="Y608" s="36"/>
      <c r="Z608" s="36"/>
    </row>
    <row r="609" spans="1:26" x14ac:dyDescent="0.25">
      <c r="A609" s="12">
        <v>1921.01</v>
      </c>
      <c r="B609" s="13">
        <v>7.11</v>
      </c>
      <c r="C609" s="14">
        <v>0.50580000000000003</v>
      </c>
      <c r="D609" s="13">
        <v>0.75749999999999995</v>
      </c>
      <c r="E609" s="13">
        <v>19</v>
      </c>
      <c r="F609" s="14">
        <f t="shared" si="130"/>
        <v>1921.0416666666213</v>
      </c>
      <c r="G609" s="15">
        <v>5.09</v>
      </c>
      <c r="H609" s="14">
        <f t="shared" si="126"/>
        <v>119.45567131578943</v>
      </c>
      <c r="I609" s="14">
        <f t="shared" si="127"/>
        <v>8.4979857315789449</v>
      </c>
      <c r="J609" s="16">
        <f t="shared" si="131"/>
        <v>1608.0093211253964</v>
      </c>
      <c r="K609" s="14">
        <f t="shared" si="128"/>
        <v>12.726817302631574</v>
      </c>
      <c r="L609" s="16">
        <f t="shared" si="129"/>
        <v>171.31744876968884</v>
      </c>
      <c r="M609" s="35">
        <f t="shared" si="120"/>
        <v>5.1221841468873732</v>
      </c>
      <c r="N609" s="17"/>
      <c r="O609" s="18">
        <f t="shared" si="121"/>
        <v>7.0609227162370853</v>
      </c>
      <c r="P609" s="18"/>
      <c r="Q609" s="37">
        <f t="shared" si="122"/>
        <v>0.2192079629022203</v>
      </c>
      <c r="R609" s="15">
        <f t="shared" si="132"/>
        <v>1.0093750608638843</v>
      </c>
      <c r="S609" s="15">
        <f t="shared" si="133"/>
        <v>4.7628178766250127</v>
      </c>
      <c r="T609" s="21">
        <f t="shared" si="123"/>
        <v>0.16311673642059343</v>
      </c>
      <c r="U609" s="21">
        <f t="shared" si="124"/>
        <v>7.2471538690655368E-2</v>
      </c>
      <c r="V609" s="21">
        <f t="shared" si="125"/>
        <v>9.0645197729938065E-2</v>
      </c>
      <c r="Y609" s="36"/>
      <c r="Z609" s="36"/>
    </row>
    <row r="610" spans="1:26" x14ac:dyDescent="0.25">
      <c r="A610" s="12">
        <v>1921.02</v>
      </c>
      <c r="B610" s="13">
        <v>7.06</v>
      </c>
      <c r="C610" s="14">
        <v>0.50170000000000003</v>
      </c>
      <c r="D610" s="13">
        <v>0.71499999999999997</v>
      </c>
      <c r="E610" s="13">
        <v>18.399999999999999</v>
      </c>
      <c r="F610" s="14">
        <f t="shared" si="130"/>
        <v>1921.1249999999545</v>
      </c>
      <c r="G610" s="15">
        <f>G609*11/12+G621*1/12</f>
        <v>5.024166666666666</v>
      </c>
      <c r="H610" s="14">
        <f t="shared" si="126"/>
        <v>122.48351793478257</v>
      </c>
      <c r="I610" s="14">
        <f t="shared" si="127"/>
        <v>8.7039633070652158</v>
      </c>
      <c r="J610" s="16">
        <f t="shared" si="131"/>
        <v>1658.5313546449759</v>
      </c>
      <c r="K610" s="14">
        <f t="shared" si="128"/>
        <v>12.404492255434779</v>
      </c>
      <c r="L610" s="16">
        <f t="shared" si="129"/>
        <v>167.96741056248695</v>
      </c>
      <c r="M610" s="35">
        <f t="shared" si="120"/>
        <v>5.2748571912050464</v>
      </c>
      <c r="N610" s="17"/>
      <c r="O610" s="18">
        <f t="shared" si="121"/>
        <v>7.2857884017168901</v>
      </c>
      <c r="P610" s="18"/>
      <c r="Q610" s="37">
        <f t="shared" si="122"/>
        <v>0.21414317843259151</v>
      </c>
      <c r="R610" s="15">
        <f t="shared" si="132"/>
        <v>1.0093356823927233</v>
      </c>
      <c r="S610" s="15">
        <f t="shared" si="133"/>
        <v>4.9642348966270324</v>
      </c>
      <c r="T610" s="21">
        <f t="shared" si="123"/>
        <v>0.17010499357006537</v>
      </c>
      <c r="U610" s="21">
        <f t="shared" si="124"/>
        <v>6.9433905952720476E-2</v>
      </c>
      <c r="V610" s="21">
        <f t="shared" si="125"/>
        <v>0.10067108761734489</v>
      </c>
      <c r="Y610" s="36"/>
      <c r="Z610" s="36"/>
    </row>
    <row r="611" spans="1:26" x14ac:dyDescent="0.25">
      <c r="A611" s="12">
        <v>1921.03</v>
      </c>
      <c r="B611" s="13">
        <v>6.88</v>
      </c>
      <c r="C611" s="14">
        <v>0.4975</v>
      </c>
      <c r="D611" s="13">
        <v>0.67249999999999999</v>
      </c>
      <c r="E611" s="13">
        <v>18.3</v>
      </c>
      <c r="F611" s="14">
        <f t="shared" si="130"/>
        <v>1921.2083333332878</v>
      </c>
      <c r="G611" s="15">
        <f>G609*10/12+G621*2/12</f>
        <v>4.958333333333333</v>
      </c>
      <c r="H611" s="14">
        <f t="shared" si="126"/>
        <v>120.01295300546442</v>
      </c>
      <c r="I611" s="14">
        <f t="shared" si="127"/>
        <v>8.6782622267759528</v>
      </c>
      <c r="J611" s="16">
        <f t="shared" si="131"/>
        <v>1634.8703869171229</v>
      </c>
      <c r="K611" s="14">
        <f t="shared" si="128"/>
        <v>11.73091728142076</v>
      </c>
      <c r="L611" s="16">
        <f t="shared" si="129"/>
        <v>159.80382779095424</v>
      </c>
      <c r="M611" s="35">
        <f t="shared" si="120"/>
        <v>5.1923481586841769</v>
      </c>
      <c r="N611" s="17"/>
      <c r="O611" s="18">
        <f t="shared" si="121"/>
        <v>7.1866431496339924</v>
      </c>
      <c r="P611" s="18"/>
      <c r="Q611" s="37">
        <f t="shared" si="122"/>
        <v>0.21609205781717528</v>
      </c>
      <c r="R611" s="15">
        <f t="shared" si="132"/>
        <v>1.0092963694422421</v>
      </c>
      <c r="S611" s="15">
        <f t="shared" si="133"/>
        <v>5.037959632337957</v>
      </c>
      <c r="T611" s="21">
        <f t="shared" si="123"/>
        <v>0.17529084842368103</v>
      </c>
      <c r="U611" s="21">
        <f t="shared" si="124"/>
        <v>6.8586400266291481E-2</v>
      </c>
      <c r="V611" s="21">
        <f t="shared" si="125"/>
        <v>0.10670444815738955</v>
      </c>
      <c r="Y611" s="36"/>
      <c r="Z611" s="36"/>
    </row>
    <row r="612" spans="1:26" x14ac:dyDescent="0.25">
      <c r="A612" s="12">
        <v>1921.04</v>
      </c>
      <c r="B612" s="13">
        <v>6.91</v>
      </c>
      <c r="C612" s="14">
        <v>0.49330000000000002</v>
      </c>
      <c r="D612" s="13">
        <v>0.63</v>
      </c>
      <c r="E612" s="13">
        <v>18.100000000000001</v>
      </c>
      <c r="F612" s="14">
        <f t="shared" si="130"/>
        <v>1921.291666666621</v>
      </c>
      <c r="G612" s="15">
        <f>G609*9/12+G621*3/12</f>
        <v>4.8925000000000001</v>
      </c>
      <c r="H612" s="14">
        <f t="shared" si="126"/>
        <v>121.86815773480659</v>
      </c>
      <c r="I612" s="14">
        <f t="shared" si="127"/>
        <v>8.7000813618784498</v>
      </c>
      <c r="J612" s="16">
        <f t="shared" si="131"/>
        <v>1670.019187802558</v>
      </c>
      <c r="K612" s="14">
        <f t="shared" si="128"/>
        <v>11.110989779005521</v>
      </c>
      <c r="L612" s="16">
        <f t="shared" si="129"/>
        <v>152.25934707895971</v>
      </c>
      <c r="M612" s="35">
        <f t="shared" si="120"/>
        <v>5.2970859227396749</v>
      </c>
      <c r="N612" s="17"/>
      <c r="O612" s="18">
        <f t="shared" si="121"/>
        <v>7.3471112451693443</v>
      </c>
      <c r="P612" s="18"/>
      <c r="Q612" s="37">
        <f t="shared" si="122"/>
        <v>0.2152085818094438</v>
      </c>
      <c r="R612" s="15">
        <f t="shared" si="132"/>
        <v>1.0092571223325355</v>
      </c>
      <c r="S612" s="15">
        <f t="shared" si="133"/>
        <v>5.1409799394237288</v>
      </c>
      <c r="T612" s="21">
        <f t="shared" si="123"/>
        <v>0.1624222384357481</v>
      </c>
      <c r="U612" s="21">
        <f t="shared" si="124"/>
        <v>6.7159652991352958E-2</v>
      </c>
      <c r="V612" s="21">
        <f t="shared" si="125"/>
        <v>9.5262585444395143E-2</v>
      </c>
      <c r="Y612" s="36"/>
      <c r="Z612" s="36"/>
    </row>
    <row r="613" spans="1:26" x14ac:dyDescent="0.25">
      <c r="A613" s="12">
        <v>1921.05</v>
      </c>
      <c r="B613" s="13">
        <v>7.12</v>
      </c>
      <c r="C613" s="14">
        <v>0.48920000000000002</v>
      </c>
      <c r="D613" s="13">
        <v>0.58750000000000002</v>
      </c>
      <c r="E613" s="13">
        <v>17.7</v>
      </c>
      <c r="F613" s="14">
        <f t="shared" si="130"/>
        <v>1921.3749999999543</v>
      </c>
      <c r="G613" s="15">
        <f>G609*8/12+G621*4/12</f>
        <v>4.8266666666666662</v>
      </c>
      <c r="H613" s="14">
        <f t="shared" si="126"/>
        <v>128.40960225988698</v>
      </c>
      <c r="I613" s="14">
        <f t="shared" si="127"/>
        <v>8.8227496384180775</v>
      </c>
      <c r="J613" s="16">
        <f t="shared" si="131"/>
        <v>1769.7350189445935</v>
      </c>
      <c r="K613" s="14">
        <f t="shared" si="128"/>
        <v>10.595595692090393</v>
      </c>
      <c r="L613" s="16">
        <f t="shared" si="129"/>
        <v>146.02799489184673</v>
      </c>
      <c r="M613" s="35">
        <f t="shared" si="120"/>
        <v>5.6094692253307752</v>
      </c>
      <c r="N613" s="17"/>
      <c r="O613" s="18">
        <f t="shared" si="121"/>
        <v>7.7953012232006467</v>
      </c>
      <c r="P613" s="18"/>
      <c r="Q613" s="37">
        <f t="shared" si="122"/>
        <v>0.20295342319783582</v>
      </c>
      <c r="R613" s="15">
        <f t="shared" si="132"/>
        <v>1.0092179413853946</v>
      </c>
      <c r="S613" s="15">
        <f t="shared" si="133"/>
        <v>5.3058264528441113</v>
      </c>
      <c r="T613" s="21">
        <f t="shared" si="123"/>
        <v>0.14612928022673488</v>
      </c>
      <c r="U613" s="21">
        <f t="shared" si="124"/>
        <v>6.5230175097410248E-2</v>
      </c>
      <c r="V613" s="21">
        <f t="shared" si="125"/>
        <v>8.0899105129324633E-2</v>
      </c>
      <c r="Y613" s="36"/>
      <c r="Z613" s="36"/>
    </row>
    <row r="614" spans="1:26" x14ac:dyDescent="0.25">
      <c r="A614" s="12">
        <v>1921.06</v>
      </c>
      <c r="B614" s="13">
        <v>6.55</v>
      </c>
      <c r="C614" s="14">
        <v>0.48499999999999999</v>
      </c>
      <c r="D614" s="13">
        <v>0.54500000000000004</v>
      </c>
      <c r="E614" s="13">
        <v>17.600000000000001</v>
      </c>
      <c r="F614" s="14">
        <f t="shared" si="130"/>
        <v>1921.4583333332876</v>
      </c>
      <c r="G614" s="15">
        <f>G609*7/12+G621*5/12</f>
        <v>4.7608333333333333</v>
      </c>
      <c r="H614" s="14">
        <f t="shared" si="126"/>
        <v>118.8008110795454</v>
      </c>
      <c r="I614" s="14">
        <f t="shared" si="127"/>
        <v>8.7967012784090866</v>
      </c>
      <c r="J614" s="16">
        <f t="shared" si="131"/>
        <v>1647.4100932912959</v>
      </c>
      <c r="K614" s="14">
        <f t="shared" si="128"/>
        <v>9.8849529829545428</v>
      </c>
      <c r="L614" s="16">
        <f t="shared" si="129"/>
        <v>137.07458028148955</v>
      </c>
      <c r="M614" s="35">
        <f t="shared" si="120"/>
        <v>5.2161109609893206</v>
      </c>
      <c r="N614" s="17"/>
      <c r="O614" s="18">
        <f t="shared" si="121"/>
        <v>7.2663741034908513</v>
      </c>
      <c r="P614" s="18"/>
      <c r="Q614" s="37">
        <f t="shared" si="122"/>
        <v>0.21644775043781012</v>
      </c>
      <c r="R614" s="15">
        <f t="shared" si="132"/>
        <v>1.0091788269243167</v>
      </c>
      <c r="S614" s="15">
        <f t="shared" si="133"/>
        <v>5.3851598821902735</v>
      </c>
      <c r="T614" s="21">
        <f t="shared" si="123"/>
        <v>0.15274418739271245</v>
      </c>
      <c r="U614" s="21">
        <f t="shared" si="124"/>
        <v>6.5104610088245751E-2</v>
      </c>
      <c r="V614" s="21">
        <f t="shared" si="125"/>
        <v>8.7639577304466698E-2</v>
      </c>
      <c r="Y614" s="36"/>
      <c r="Z614" s="36"/>
    </row>
    <row r="615" spans="1:26" x14ac:dyDescent="0.25">
      <c r="A615" s="12">
        <v>1921.07</v>
      </c>
      <c r="B615" s="13">
        <v>6.53</v>
      </c>
      <c r="C615" s="14">
        <v>0.48080000000000001</v>
      </c>
      <c r="D615" s="13">
        <v>0.50249999999999995</v>
      </c>
      <c r="E615" s="13">
        <v>17.7</v>
      </c>
      <c r="F615" s="14">
        <f t="shared" si="130"/>
        <v>1921.5416666666208</v>
      </c>
      <c r="G615" s="15">
        <f>G609*6/12+G621*6/12</f>
        <v>4.6950000000000003</v>
      </c>
      <c r="H615" s="14">
        <f t="shared" si="126"/>
        <v>117.76891892655365</v>
      </c>
      <c r="I615" s="14">
        <f t="shared" si="127"/>
        <v>8.6712551638418063</v>
      </c>
      <c r="J615" s="16">
        <f t="shared" si="131"/>
        <v>1643.1212047150152</v>
      </c>
      <c r="K615" s="14">
        <f t="shared" si="128"/>
        <v>9.0626158898305054</v>
      </c>
      <c r="L615" s="16">
        <f t="shared" si="129"/>
        <v>126.44232854047397</v>
      </c>
      <c r="M615" s="35">
        <f t="shared" si="120"/>
        <v>5.1977793619054715</v>
      </c>
      <c r="N615" s="17"/>
      <c r="O615" s="18">
        <f t="shared" si="121"/>
        <v>7.2590804721952802</v>
      </c>
      <c r="P615" s="18"/>
      <c r="Q615" s="37">
        <f t="shared" si="122"/>
        <v>0.21723137134873216</v>
      </c>
      <c r="R615" s="15">
        <f t="shared" si="132"/>
        <v>1.0091397792745151</v>
      </c>
      <c r="S615" s="15">
        <f t="shared" si="133"/>
        <v>5.4038854381735959</v>
      </c>
      <c r="T615" s="21">
        <f t="shared" si="123"/>
        <v>0.15740803163018846</v>
      </c>
      <c r="U615" s="21">
        <f t="shared" si="124"/>
        <v>6.4791523394092998E-2</v>
      </c>
      <c r="V615" s="21">
        <f t="shared" si="125"/>
        <v>9.2616508236095463E-2</v>
      </c>
      <c r="Y615" s="36"/>
      <c r="Z615" s="36"/>
    </row>
    <row r="616" spans="1:26" x14ac:dyDescent="0.25">
      <c r="A616" s="12">
        <v>1921.08</v>
      </c>
      <c r="B616" s="13">
        <v>6.45</v>
      </c>
      <c r="C616" s="14">
        <v>0.47670000000000001</v>
      </c>
      <c r="D616" s="13">
        <v>0.46</v>
      </c>
      <c r="E616" s="13">
        <v>17.7</v>
      </c>
      <c r="F616" s="14">
        <f t="shared" si="130"/>
        <v>1921.6249999999541</v>
      </c>
      <c r="G616" s="15">
        <f>G609*5/12+G621*7/12</f>
        <v>4.6291666666666664</v>
      </c>
      <c r="H616" s="14">
        <f t="shared" si="126"/>
        <v>116.32611440677964</v>
      </c>
      <c r="I616" s="14">
        <f t="shared" si="127"/>
        <v>8.5973114322033872</v>
      </c>
      <c r="J616" s="16">
        <f t="shared" si="131"/>
        <v>1632.986946442443</v>
      </c>
      <c r="K616" s="14">
        <f t="shared" si="128"/>
        <v>8.2961259887005632</v>
      </c>
      <c r="L616" s="16">
        <f t="shared" si="129"/>
        <v>116.46108455248431</v>
      </c>
      <c r="M616" s="35">
        <f t="shared" si="120"/>
        <v>5.161294823215731</v>
      </c>
      <c r="N616" s="17"/>
      <c r="O616" s="18">
        <f t="shared" si="121"/>
        <v>7.2275602020151402</v>
      </c>
      <c r="P616" s="18"/>
      <c r="Q616" s="37">
        <f t="shared" si="122"/>
        <v>0.21585157871859112</v>
      </c>
      <c r="R616" s="15">
        <f t="shared" si="132"/>
        <v>1.0091007987629279</v>
      </c>
      <c r="S616" s="15">
        <f t="shared" si="133"/>
        <v>5.4532757583032687</v>
      </c>
      <c r="T616" s="21">
        <f t="shared" si="123"/>
        <v>0.15520438301000405</v>
      </c>
      <c r="U616" s="21">
        <f t="shared" si="124"/>
        <v>6.3882556258163525E-2</v>
      </c>
      <c r="V616" s="21">
        <f t="shared" si="125"/>
        <v>9.1321826751840529E-2</v>
      </c>
      <c r="Y616" s="36"/>
      <c r="Z616" s="36"/>
    </row>
    <row r="617" spans="1:26" x14ac:dyDescent="0.25">
      <c r="A617" s="12">
        <v>1921.09</v>
      </c>
      <c r="B617" s="13">
        <v>6.61</v>
      </c>
      <c r="C617" s="14">
        <v>0.47249999999999998</v>
      </c>
      <c r="D617" s="13">
        <v>0.41749999999999998</v>
      </c>
      <c r="E617" s="13">
        <v>17.5</v>
      </c>
      <c r="F617" s="14">
        <f t="shared" si="130"/>
        <v>1921.7083333332873</v>
      </c>
      <c r="G617" s="15">
        <f>G609*4/12+G621*8/12</f>
        <v>4.5633333333333335</v>
      </c>
      <c r="H617" s="14">
        <f t="shared" si="126"/>
        <v>120.57414314285711</v>
      </c>
      <c r="I617" s="14">
        <f t="shared" si="127"/>
        <v>8.6189534999999964</v>
      </c>
      <c r="J617" s="16">
        <f t="shared" si="131"/>
        <v>1702.7035536027704</v>
      </c>
      <c r="K617" s="14">
        <f t="shared" si="128"/>
        <v>7.6156890714285685</v>
      </c>
      <c r="L617" s="16">
        <f t="shared" si="129"/>
        <v>107.5459506246833</v>
      </c>
      <c r="M617" s="35">
        <f t="shared" si="120"/>
        <v>5.377524425458259</v>
      </c>
      <c r="N617" s="17"/>
      <c r="O617" s="18">
        <f t="shared" si="121"/>
        <v>7.5505875789303669</v>
      </c>
      <c r="P617" s="18"/>
      <c r="Q617" s="37">
        <f t="shared" si="122"/>
        <v>0.20640123633622981</v>
      </c>
      <c r="R617" s="15">
        <f t="shared" si="132"/>
        <v>1.0090618857182294</v>
      </c>
      <c r="S617" s="15">
        <f t="shared" si="133"/>
        <v>5.5657952655620919</v>
      </c>
      <c r="T617" s="21">
        <f t="shared" si="123"/>
        <v>0.13342049673951029</v>
      </c>
      <c r="U617" s="21">
        <f t="shared" si="124"/>
        <v>6.2479788382081125E-2</v>
      </c>
      <c r="V617" s="21">
        <f t="shared" si="125"/>
        <v>7.0940708357429161E-2</v>
      </c>
      <c r="Y617" s="36"/>
      <c r="Z617" s="36"/>
    </row>
    <row r="618" spans="1:26" x14ac:dyDescent="0.25">
      <c r="A618" s="12">
        <v>1921.1</v>
      </c>
      <c r="B618" s="13">
        <v>6.7</v>
      </c>
      <c r="C618" s="14">
        <v>0.46829999999999999</v>
      </c>
      <c r="D618" s="13">
        <v>0.375</v>
      </c>
      <c r="E618" s="13">
        <v>17.5</v>
      </c>
      <c r="F618" s="14">
        <f t="shared" si="130"/>
        <v>1921.7916666666206</v>
      </c>
      <c r="G618" s="15">
        <f>G609*3/12+G621*9/12</f>
        <v>4.4974999999999996</v>
      </c>
      <c r="H618" s="14">
        <f t="shared" si="126"/>
        <v>122.21584857142854</v>
      </c>
      <c r="I618" s="14">
        <f t="shared" si="127"/>
        <v>8.5423405799999976</v>
      </c>
      <c r="J618" s="16">
        <f t="shared" si="131"/>
        <v>1735.9397602598954</v>
      </c>
      <c r="K618" s="14">
        <f t="shared" si="128"/>
        <v>6.8404392857142833</v>
      </c>
      <c r="L618" s="16">
        <f t="shared" si="129"/>
        <v>97.160807477232936</v>
      </c>
      <c r="M618" s="35">
        <f t="shared" si="120"/>
        <v>5.4792576780533473</v>
      </c>
      <c r="N618" s="17"/>
      <c r="O618" s="18">
        <f t="shared" si="121"/>
        <v>7.7141620987324968</v>
      </c>
      <c r="P618" s="18"/>
      <c r="Q618" s="37">
        <f t="shared" si="122"/>
        <v>0.20360686991963539</v>
      </c>
      <c r="R618" s="15">
        <f t="shared" si="132"/>
        <v>1.0090230404708369</v>
      </c>
      <c r="S618" s="15">
        <f t="shared" si="133"/>
        <v>5.6162318661896782</v>
      </c>
      <c r="T618" s="21">
        <f t="shared" si="123"/>
        <v>0.11664170789688111</v>
      </c>
      <c r="U618" s="21">
        <f t="shared" si="124"/>
        <v>6.2296997971143186E-2</v>
      </c>
      <c r="V618" s="21">
        <f t="shared" si="125"/>
        <v>5.4344709925737922E-2</v>
      </c>
      <c r="Y618" s="36"/>
      <c r="Z618" s="36"/>
    </row>
    <row r="619" spans="1:26" x14ac:dyDescent="0.25">
      <c r="A619" s="12">
        <v>1921.11</v>
      </c>
      <c r="B619" s="13">
        <v>7.06</v>
      </c>
      <c r="C619" s="14">
        <v>0.4642</v>
      </c>
      <c r="D619" s="13">
        <v>0.33250000000000002</v>
      </c>
      <c r="E619" s="13">
        <v>17.399999999999999</v>
      </c>
      <c r="F619" s="14">
        <f t="shared" si="130"/>
        <v>1921.8749999999538</v>
      </c>
      <c r="G619" s="15">
        <f>G609*2/12+G621*10/12</f>
        <v>4.4316666666666666</v>
      </c>
      <c r="H619" s="14">
        <f t="shared" si="126"/>
        <v>129.52280057471262</v>
      </c>
      <c r="I619" s="14">
        <f t="shared" si="127"/>
        <v>8.51621586781609</v>
      </c>
      <c r="J619" s="16">
        <f t="shared" si="131"/>
        <v>1849.8071390202665</v>
      </c>
      <c r="K619" s="14">
        <f t="shared" si="128"/>
        <v>6.1000469109195388</v>
      </c>
      <c r="L619" s="16">
        <f t="shared" si="129"/>
        <v>87.119103926945968</v>
      </c>
      <c r="M619" s="35">
        <f t="shared" si="120"/>
        <v>5.8381969932008921</v>
      </c>
      <c r="N619" s="17"/>
      <c r="O619" s="18">
        <f t="shared" si="121"/>
        <v>8.2399460787630989</v>
      </c>
      <c r="P619" s="18"/>
      <c r="Q619" s="37">
        <f t="shared" si="122"/>
        <v>0.19353770826111436</v>
      </c>
      <c r="R619" s="15">
        <f t="shared" si="132"/>
        <v>1.0089842633529238</v>
      </c>
      <c r="S619" s="15">
        <f t="shared" si="133"/>
        <v>5.6994757866786472</v>
      </c>
      <c r="T619" s="21">
        <f t="shared" si="123"/>
        <v>0.11332002889117798</v>
      </c>
      <c r="U619" s="21">
        <f t="shared" si="124"/>
        <v>6.2237375274959872E-2</v>
      </c>
      <c r="V619" s="21">
        <f t="shared" si="125"/>
        <v>5.108265361621811E-2</v>
      </c>
      <c r="Y619" s="36"/>
      <c r="Z619" s="36"/>
    </row>
    <row r="620" spans="1:26" x14ac:dyDescent="0.25">
      <c r="A620" s="12">
        <v>1921.12</v>
      </c>
      <c r="B620" s="13">
        <v>7.31</v>
      </c>
      <c r="C620" s="14">
        <v>0.46</v>
      </c>
      <c r="D620" s="13">
        <v>0.28999999999999998</v>
      </c>
      <c r="E620" s="13">
        <v>17.3</v>
      </c>
      <c r="F620" s="14">
        <f t="shared" si="130"/>
        <v>1921.9583333332871</v>
      </c>
      <c r="G620" s="15">
        <f>G609*1/12+G621*11/12</f>
        <v>4.3658333333333328</v>
      </c>
      <c r="H620" s="14">
        <f t="shared" si="126"/>
        <v>134.88450028901727</v>
      </c>
      <c r="I620" s="14">
        <f t="shared" si="127"/>
        <v>8.4879439306358364</v>
      </c>
      <c r="J620" s="16">
        <f t="shared" si="131"/>
        <v>1936.4832452002672</v>
      </c>
      <c r="K620" s="14">
        <f t="shared" si="128"/>
        <v>5.3510950867052003</v>
      </c>
      <c r="L620" s="16">
        <f t="shared" si="129"/>
        <v>76.823548715195287</v>
      </c>
      <c r="M620" s="35">
        <f t="shared" si="120"/>
        <v>6.1141588494172723</v>
      </c>
      <c r="N620" s="17"/>
      <c r="O620" s="18">
        <f t="shared" si="121"/>
        <v>8.6498527940779386</v>
      </c>
      <c r="P620" s="18"/>
      <c r="Q620" s="37">
        <f t="shared" si="122"/>
        <v>0.18696752320380897</v>
      </c>
      <c r="R620" s="15">
        <f t="shared" si="132"/>
        <v>1.0089455546984269</v>
      </c>
      <c r="S620" s="15">
        <f t="shared" si="133"/>
        <v>5.7839223109412812</v>
      </c>
      <c r="T620" s="21">
        <f t="shared" si="123"/>
        <v>8.7052791666406115E-2</v>
      </c>
      <c r="U620" s="21">
        <f t="shared" si="124"/>
        <v>6.1471044956979082E-2</v>
      </c>
      <c r="V620" s="21">
        <f t="shared" si="125"/>
        <v>2.5581746709427033E-2</v>
      </c>
      <c r="Y620" s="36"/>
      <c r="Z620" s="36"/>
    </row>
    <row r="621" spans="1:26" x14ac:dyDescent="0.25">
      <c r="A621" s="12">
        <v>1922.01</v>
      </c>
      <c r="B621" s="13">
        <v>7.3</v>
      </c>
      <c r="C621" s="14">
        <v>0.4642</v>
      </c>
      <c r="D621" s="13">
        <v>0.32329999999999998</v>
      </c>
      <c r="E621" s="13">
        <v>16.899999999999999</v>
      </c>
      <c r="F621" s="14">
        <f t="shared" si="130"/>
        <v>1922.0416666666204</v>
      </c>
      <c r="G621" s="15">
        <v>4.3</v>
      </c>
      <c r="H621" s="14">
        <f t="shared" si="126"/>
        <v>137.88814497041417</v>
      </c>
      <c r="I621" s="14">
        <f t="shared" si="127"/>
        <v>8.7681749171597616</v>
      </c>
      <c r="J621" s="16">
        <f t="shared" si="131"/>
        <v>1990.0954806269021</v>
      </c>
      <c r="K621" s="14">
        <f t="shared" si="128"/>
        <v>6.1067448313609445</v>
      </c>
      <c r="L621" s="16">
        <f t="shared" si="129"/>
        <v>88.136694368037993</v>
      </c>
      <c r="M621" s="35">
        <f t="shared" si="120"/>
        <v>6.2870872903471282</v>
      </c>
      <c r="N621" s="17"/>
      <c r="O621" s="18">
        <f t="shared" si="121"/>
        <v>8.9170964731832232</v>
      </c>
      <c r="P621" s="18"/>
      <c r="Q621" s="37">
        <f t="shared" si="122"/>
        <v>0.17951956182160134</v>
      </c>
      <c r="R621" s="15">
        <f t="shared" si="132"/>
        <v>1.0031803360364855</v>
      </c>
      <c r="S621" s="15">
        <f t="shared" si="133"/>
        <v>5.9737848985309467</v>
      </c>
      <c r="T621" s="21">
        <f t="shared" si="123"/>
        <v>8.5386471884166149E-2</v>
      </c>
      <c r="U621" s="21">
        <f t="shared" si="124"/>
        <v>6.0320506332032897E-2</v>
      </c>
      <c r="V621" s="21">
        <f t="shared" si="125"/>
        <v>2.5065965552133251E-2</v>
      </c>
      <c r="Y621" s="36"/>
      <c r="Z621" s="36"/>
    </row>
    <row r="622" spans="1:26" x14ac:dyDescent="0.25">
      <c r="A622" s="12">
        <v>1922.02</v>
      </c>
      <c r="B622" s="13">
        <v>7.46</v>
      </c>
      <c r="C622" s="14">
        <v>0.46829999999999999</v>
      </c>
      <c r="D622" s="13">
        <v>0.35670000000000002</v>
      </c>
      <c r="E622" s="13">
        <v>16.899999999999999</v>
      </c>
      <c r="F622" s="14">
        <f t="shared" si="130"/>
        <v>1922.1249999999536</v>
      </c>
      <c r="G622" s="15">
        <f>G621*11/12+G633*1/12</f>
        <v>4.3049999999999997</v>
      </c>
      <c r="H622" s="14">
        <f t="shared" si="126"/>
        <v>140.91035088757394</v>
      </c>
      <c r="I622" s="14">
        <f t="shared" si="127"/>
        <v>8.8456189437869792</v>
      </c>
      <c r="J622" s="16">
        <f t="shared" si="131"/>
        <v>2044.3528440559119</v>
      </c>
      <c r="K622" s="14">
        <f t="shared" si="128"/>
        <v>6.7376303165680467</v>
      </c>
      <c r="L622" s="16">
        <f t="shared" si="129"/>
        <v>97.75075864272705</v>
      </c>
      <c r="M622" s="35">
        <f t="shared" si="120"/>
        <v>6.4613058726969843</v>
      </c>
      <c r="N622" s="17"/>
      <c r="O622" s="18">
        <f t="shared" si="121"/>
        <v>9.1855378690400631</v>
      </c>
      <c r="P622" s="18"/>
      <c r="Q622" s="37">
        <f t="shared" si="122"/>
        <v>0.17408010681528896</v>
      </c>
      <c r="R622" s="15">
        <f t="shared" si="132"/>
        <v>1.0031845960283758</v>
      </c>
      <c r="S622" s="15">
        <f t="shared" si="133"/>
        <v>5.9927835419179578</v>
      </c>
      <c r="T622" s="21">
        <f t="shared" si="123"/>
        <v>8.3916754121699633E-2</v>
      </c>
      <c r="U622" s="21">
        <f t="shared" si="124"/>
        <v>6.2073880429736938E-2</v>
      </c>
      <c r="V622" s="21">
        <f t="shared" si="125"/>
        <v>2.1842873691962694E-2</v>
      </c>
      <c r="Y622" s="36"/>
      <c r="Z622" s="36"/>
    </row>
    <row r="623" spans="1:26" x14ac:dyDescent="0.25">
      <c r="A623" s="12">
        <v>1922.03</v>
      </c>
      <c r="B623" s="13">
        <v>7.74</v>
      </c>
      <c r="C623" s="14">
        <v>0.47249999999999998</v>
      </c>
      <c r="D623" s="13">
        <v>0.39</v>
      </c>
      <c r="E623" s="13">
        <v>16.7</v>
      </c>
      <c r="F623" s="14">
        <f t="shared" si="130"/>
        <v>1922.2083333332869</v>
      </c>
      <c r="G623" s="15">
        <f>G621*10/12+G633*2/12</f>
        <v>4.3100000000000005</v>
      </c>
      <c r="H623" s="14">
        <f t="shared" si="126"/>
        <v>147.95009999999996</v>
      </c>
      <c r="I623" s="14">
        <f t="shared" si="127"/>
        <v>9.0318374999999964</v>
      </c>
      <c r="J623" s="16">
        <f t="shared" si="131"/>
        <v>2157.4064244051633</v>
      </c>
      <c r="K623" s="14">
        <f t="shared" si="128"/>
        <v>7.4548499999999986</v>
      </c>
      <c r="L623" s="16">
        <f t="shared" si="129"/>
        <v>108.7065252607253</v>
      </c>
      <c r="M623" s="35">
        <f t="shared" si="120"/>
        <v>6.8213872490360421</v>
      </c>
      <c r="N623" s="17"/>
      <c r="O623" s="18">
        <f t="shared" si="121"/>
        <v>9.71740914582813</v>
      </c>
      <c r="P623" s="18"/>
      <c r="Q623" s="37">
        <f t="shared" si="122"/>
        <v>0.16243257308781894</v>
      </c>
      <c r="R623" s="15">
        <f t="shared" si="132"/>
        <v>1.0031888559901481</v>
      </c>
      <c r="S623" s="15">
        <f t="shared" si="133"/>
        <v>6.0838665573818842</v>
      </c>
      <c r="T623" s="21">
        <f t="shared" si="123"/>
        <v>8.0061470782865074E-2</v>
      </c>
      <c r="U623" s="21">
        <f t="shared" si="124"/>
        <v>6.1821595873386315E-2</v>
      </c>
      <c r="V623" s="21">
        <f t="shared" si="125"/>
        <v>1.8239874909478759E-2</v>
      </c>
      <c r="Y623" s="36"/>
      <c r="Z623" s="36"/>
    </row>
    <row r="624" spans="1:26" x14ac:dyDescent="0.25">
      <c r="A624" s="12">
        <v>1922.04</v>
      </c>
      <c r="B624" s="13">
        <v>8.2100000000000009</v>
      </c>
      <c r="C624" s="14">
        <v>0.47670000000000001</v>
      </c>
      <c r="D624" s="13">
        <v>0.42330000000000001</v>
      </c>
      <c r="E624" s="13">
        <v>16.7</v>
      </c>
      <c r="F624" s="14">
        <f t="shared" si="130"/>
        <v>1922.2916666666201</v>
      </c>
      <c r="G624" s="15">
        <f>G621*9/12+G633*3/12</f>
        <v>4.3149999999999995</v>
      </c>
      <c r="H624" s="14">
        <f t="shared" si="126"/>
        <v>156.93414999999996</v>
      </c>
      <c r="I624" s="14">
        <f t="shared" si="127"/>
        <v>9.1121204999999978</v>
      </c>
      <c r="J624" s="16">
        <f t="shared" si="131"/>
        <v>2299.4844592475301</v>
      </c>
      <c r="K624" s="14">
        <f t="shared" si="128"/>
        <v>8.0913794999999986</v>
      </c>
      <c r="L624" s="16">
        <f t="shared" si="129"/>
        <v>118.55929008519848</v>
      </c>
      <c r="M624" s="35">
        <f t="shared" si="120"/>
        <v>7.2732533902098622</v>
      </c>
      <c r="N624" s="17"/>
      <c r="O624" s="18">
        <f t="shared" si="121"/>
        <v>10.378612240077569</v>
      </c>
      <c r="P624" s="18"/>
      <c r="Q624" s="37">
        <f t="shared" si="122"/>
        <v>0.15011860019363651</v>
      </c>
      <c r="R624" s="15">
        <f t="shared" si="132"/>
        <v>1.0031931159218126</v>
      </c>
      <c r="S624" s="15">
        <f t="shared" si="133"/>
        <v>6.1032671316966525</v>
      </c>
      <c r="T624" s="21">
        <f t="shared" si="123"/>
        <v>4.5916567580980949E-2</v>
      </c>
      <c r="U624" s="21">
        <f t="shared" si="124"/>
        <v>6.2836560148972875E-2</v>
      </c>
      <c r="V624" s="21">
        <f t="shared" si="125"/>
        <v>-1.6919992567991926E-2</v>
      </c>
      <c r="Y624" s="36"/>
      <c r="Z624" s="36"/>
    </row>
    <row r="625" spans="1:26" x14ac:dyDescent="0.25">
      <c r="A625" s="12">
        <v>1922.05</v>
      </c>
      <c r="B625" s="13">
        <v>8.5299999999999994</v>
      </c>
      <c r="C625" s="14">
        <v>0.48080000000000001</v>
      </c>
      <c r="D625" s="13">
        <v>0.45669999999999999</v>
      </c>
      <c r="E625" s="13">
        <v>16.7</v>
      </c>
      <c r="F625" s="14">
        <f t="shared" si="130"/>
        <v>1922.3749999999534</v>
      </c>
      <c r="G625" s="15">
        <f>G621*8/12+G633*4/12</f>
        <v>4.32</v>
      </c>
      <c r="H625" s="14">
        <f t="shared" si="126"/>
        <v>163.05094999999994</v>
      </c>
      <c r="I625" s="14">
        <f t="shared" si="127"/>
        <v>9.190491999999999</v>
      </c>
      <c r="J625" s="16">
        <f t="shared" si="131"/>
        <v>2400.3331443014963</v>
      </c>
      <c r="K625" s="14">
        <f t="shared" si="128"/>
        <v>8.7298204999999971</v>
      </c>
      <c r="L625" s="16">
        <f t="shared" si="129"/>
        <v>128.514905861957</v>
      </c>
      <c r="M625" s="35">
        <f t="shared" si="120"/>
        <v>7.5934672589193806</v>
      </c>
      <c r="N625" s="17"/>
      <c r="O625" s="18">
        <f t="shared" si="121"/>
        <v>10.851308007115509</v>
      </c>
      <c r="P625" s="18"/>
      <c r="Q625" s="37">
        <f t="shared" si="122"/>
        <v>0.14427069252660302</v>
      </c>
      <c r="R625" s="15">
        <f t="shared" si="132"/>
        <v>1.0031973758233814</v>
      </c>
      <c r="S625" s="15">
        <f t="shared" si="133"/>
        <v>6.1227555711499484</v>
      </c>
      <c r="T625" s="21">
        <f t="shared" si="123"/>
        <v>3.0457950462606576E-2</v>
      </c>
      <c r="U625" s="21">
        <f t="shared" si="124"/>
        <v>6.4629222340574666E-2</v>
      </c>
      <c r="V625" s="21">
        <f t="shared" si="125"/>
        <v>-3.417127187796809E-2</v>
      </c>
      <c r="Y625" s="36"/>
      <c r="Z625" s="36"/>
    </row>
    <row r="626" spans="1:26" x14ac:dyDescent="0.25">
      <c r="A626" s="12">
        <v>1922.06</v>
      </c>
      <c r="B626" s="13">
        <v>8.4499999999999993</v>
      </c>
      <c r="C626" s="14">
        <v>0.48499999999999999</v>
      </c>
      <c r="D626" s="13">
        <v>0.49</v>
      </c>
      <c r="E626" s="13">
        <v>16.7</v>
      </c>
      <c r="F626" s="14">
        <f t="shared" si="130"/>
        <v>1922.4583333332866</v>
      </c>
      <c r="G626" s="15">
        <f>G621*7/12+G633*5/12</f>
        <v>4.3250000000000002</v>
      </c>
      <c r="H626" s="14">
        <f t="shared" si="126"/>
        <v>161.52174999999994</v>
      </c>
      <c r="I626" s="14">
        <f t="shared" si="127"/>
        <v>9.2707749999999969</v>
      </c>
      <c r="J626" s="16">
        <f t="shared" si="131"/>
        <v>2389.1944353962285</v>
      </c>
      <c r="K626" s="14">
        <f t="shared" si="128"/>
        <v>9.3663499999999971</v>
      </c>
      <c r="L626" s="16">
        <f t="shared" si="129"/>
        <v>138.54500276262155</v>
      </c>
      <c r="M626" s="35">
        <f t="shared" si="120"/>
        <v>7.5579873517551279</v>
      </c>
      <c r="N626" s="17"/>
      <c r="O626" s="18">
        <f t="shared" si="121"/>
        <v>10.815617689535221</v>
      </c>
      <c r="P626" s="18"/>
      <c r="Q626" s="37">
        <f t="shared" si="122"/>
        <v>0.14587981797708546</v>
      </c>
      <c r="R626" s="15">
        <f t="shared" si="132"/>
        <v>1.0032016356948654</v>
      </c>
      <c r="S626" s="15">
        <f t="shared" si="133"/>
        <v>6.1423323217856174</v>
      </c>
      <c r="T626" s="21">
        <f t="shared" si="123"/>
        <v>1.8087288159285952E-2</v>
      </c>
      <c r="U626" s="21">
        <f t="shared" si="124"/>
        <v>6.5658098466928827E-2</v>
      </c>
      <c r="V626" s="21">
        <f t="shared" si="125"/>
        <v>-4.7570810307642875E-2</v>
      </c>
      <c r="Y626" s="36"/>
      <c r="Z626" s="36"/>
    </row>
    <row r="627" spans="1:26" x14ac:dyDescent="0.25">
      <c r="A627" s="12">
        <v>1922.07</v>
      </c>
      <c r="B627" s="13">
        <v>8.51</v>
      </c>
      <c r="C627" s="14">
        <v>0.48920000000000002</v>
      </c>
      <c r="D627" s="13">
        <v>0.52329999999999999</v>
      </c>
      <c r="E627" s="13">
        <v>16.8</v>
      </c>
      <c r="F627" s="14">
        <f t="shared" si="130"/>
        <v>1922.5416666666199</v>
      </c>
      <c r="G627" s="15">
        <f>G621*6/12+G633*6/12</f>
        <v>4.33</v>
      </c>
      <c r="H627" s="14">
        <f t="shared" si="126"/>
        <v>161.70038422619044</v>
      </c>
      <c r="I627" s="14">
        <f t="shared" si="127"/>
        <v>9.2953969404761878</v>
      </c>
      <c r="J627" s="16">
        <f t="shared" si="131"/>
        <v>2403.2947105579392</v>
      </c>
      <c r="K627" s="14">
        <f t="shared" si="128"/>
        <v>9.9433385505952359</v>
      </c>
      <c r="L627" s="16">
        <f t="shared" si="129"/>
        <v>147.78426815922089</v>
      </c>
      <c r="M627" s="35">
        <f t="shared" si="120"/>
        <v>7.6020950457740337</v>
      </c>
      <c r="N627" s="17"/>
      <c r="O627" s="18">
        <f t="shared" si="121"/>
        <v>10.892058792535382</v>
      </c>
      <c r="P627" s="18"/>
      <c r="Q627" s="37">
        <f t="shared" si="122"/>
        <v>0.14569327464091716</v>
      </c>
      <c r="R627" s="15">
        <f t="shared" si="132"/>
        <v>1.0032058955362759</v>
      </c>
      <c r="S627" s="15">
        <f t="shared" si="133"/>
        <v>6.1253192736717903</v>
      </c>
      <c r="T627" s="21">
        <f t="shared" si="123"/>
        <v>2.356749577898376E-2</v>
      </c>
      <c r="U627" s="21">
        <f t="shared" si="124"/>
        <v>6.6540567520546379E-2</v>
      </c>
      <c r="V627" s="21">
        <f t="shared" si="125"/>
        <v>-4.2973071741562618E-2</v>
      </c>
      <c r="Y627" s="36"/>
      <c r="Z627" s="36"/>
    </row>
    <row r="628" spans="1:26" x14ac:dyDescent="0.25">
      <c r="A628" s="12">
        <v>1922.08</v>
      </c>
      <c r="B628" s="13">
        <v>8.83</v>
      </c>
      <c r="C628" s="14">
        <v>0.49330000000000002</v>
      </c>
      <c r="D628" s="13">
        <v>0.55669999999999997</v>
      </c>
      <c r="E628" s="13">
        <v>16.600000000000001</v>
      </c>
      <c r="F628" s="14">
        <f t="shared" si="130"/>
        <v>1922.6249999999532</v>
      </c>
      <c r="G628" s="15">
        <f>G621*5/12+G633*7/12</f>
        <v>4.335</v>
      </c>
      <c r="H628" s="14">
        <f t="shared" si="126"/>
        <v>169.80222981927704</v>
      </c>
      <c r="I628" s="14">
        <f t="shared" si="127"/>
        <v>9.4862332921686718</v>
      </c>
      <c r="J628" s="16">
        <f t="shared" si="131"/>
        <v>2535.4587369643959</v>
      </c>
      <c r="K628" s="14">
        <f t="shared" si="128"/>
        <v>10.70542484036144</v>
      </c>
      <c r="L628" s="16">
        <f t="shared" si="129"/>
        <v>159.85162841088098</v>
      </c>
      <c r="M628" s="35">
        <f t="shared" si="120"/>
        <v>8.0200306898957781</v>
      </c>
      <c r="N628" s="17"/>
      <c r="O628" s="18">
        <f t="shared" si="121"/>
        <v>11.501719558533331</v>
      </c>
      <c r="P628" s="18"/>
      <c r="Q628" s="37">
        <f t="shared" si="122"/>
        <v>0.13648243579404418</v>
      </c>
      <c r="R628" s="15">
        <f t="shared" si="132"/>
        <v>1.0032101553476238</v>
      </c>
      <c r="S628" s="15">
        <f t="shared" si="133"/>
        <v>6.2189920267556591</v>
      </c>
      <c r="T628" s="21">
        <f t="shared" si="123"/>
        <v>6.1936125765673644E-2</v>
      </c>
      <c r="U628" s="21">
        <f t="shared" si="124"/>
        <v>6.6293715830372912E-2</v>
      </c>
      <c r="V628" s="21">
        <f t="shared" si="125"/>
        <v>-4.3575900646992682E-3</v>
      </c>
      <c r="Y628" s="36"/>
      <c r="Z628" s="36"/>
    </row>
    <row r="629" spans="1:26" x14ac:dyDescent="0.25">
      <c r="A629" s="12">
        <v>1922.09</v>
      </c>
      <c r="B629" s="13">
        <v>9.06</v>
      </c>
      <c r="C629" s="14">
        <v>0.4975</v>
      </c>
      <c r="D629" s="13">
        <v>0.59</v>
      </c>
      <c r="E629" s="13">
        <v>16.600000000000001</v>
      </c>
      <c r="F629" s="14">
        <f t="shared" si="130"/>
        <v>1922.7083333332864</v>
      </c>
      <c r="G629" s="15">
        <f>G621*4/12+G633*8/12</f>
        <v>4.34</v>
      </c>
      <c r="H629" s="14">
        <f t="shared" si="126"/>
        <v>174.22516445783128</v>
      </c>
      <c r="I629" s="14">
        <f t="shared" si="127"/>
        <v>9.5669999246987913</v>
      </c>
      <c r="J629" s="16">
        <f t="shared" si="131"/>
        <v>2613.40566821828</v>
      </c>
      <c r="K629" s="14">
        <f t="shared" si="128"/>
        <v>11.345788855421683</v>
      </c>
      <c r="L629" s="16">
        <f t="shared" si="129"/>
        <v>170.188669343133</v>
      </c>
      <c r="M629" s="35">
        <f t="shared" si="120"/>
        <v>8.2650830022843049</v>
      </c>
      <c r="N629" s="17"/>
      <c r="O629" s="18">
        <f t="shared" si="121"/>
        <v>11.861543308882688</v>
      </c>
      <c r="P629" s="18"/>
      <c r="Q629" s="37">
        <f t="shared" si="122"/>
        <v>0.13170642498863799</v>
      </c>
      <c r="R629" s="15">
        <f t="shared" si="132"/>
        <v>1.0032144151289202</v>
      </c>
      <c r="S629" s="15">
        <f t="shared" si="133"/>
        <v>6.2389559572671782</v>
      </c>
      <c r="T629" s="21">
        <f t="shared" si="123"/>
        <v>6.9986153695603903E-2</v>
      </c>
      <c r="U629" s="21">
        <f t="shared" si="124"/>
        <v>6.7327478405122099E-2</v>
      </c>
      <c r="V629" s="21">
        <f t="shared" si="125"/>
        <v>2.6586752904818045E-3</v>
      </c>
      <c r="Y629" s="36"/>
      <c r="Z629" s="36"/>
    </row>
    <row r="630" spans="1:26" x14ac:dyDescent="0.25">
      <c r="A630" s="12">
        <v>1922.1</v>
      </c>
      <c r="B630" s="13">
        <v>9.26</v>
      </c>
      <c r="C630" s="14">
        <v>0.50170000000000003</v>
      </c>
      <c r="D630" s="13">
        <v>0.62329999999999997</v>
      </c>
      <c r="E630" s="13">
        <v>16.7</v>
      </c>
      <c r="F630" s="14">
        <f t="shared" si="130"/>
        <v>1922.7916666666197</v>
      </c>
      <c r="G630" s="15">
        <f>G621*3/12+G633*9/12</f>
        <v>4.3449999999999998</v>
      </c>
      <c r="H630" s="14">
        <f t="shared" si="126"/>
        <v>177.00489999999994</v>
      </c>
      <c r="I630" s="14">
        <f t="shared" si="127"/>
        <v>9.589995499999997</v>
      </c>
      <c r="J630" s="16">
        <f t="shared" si="131"/>
        <v>2667.0897750328604</v>
      </c>
      <c r="K630" s="14">
        <f t="shared" si="128"/>
        <v>11.914379499999997</v>
      </c>
      <c r="L630" s="16">
        <f t="shared" si="129"/>
        <v>179.52452017040844</v>
      </c>
      <c r="M630" s="35">
        <f t="shared" si="120"/>
        <v>8.4321519987618974</v>
      </c>
      <c r="N630" s="17"/>
      <c r="O630" s="18">
        <f t="shared" si="121"/>
        <v>12.107471819097544</v>
      </c>
      <c r="P630" s="18"/>
      <c r="Q630" s="37">
        <f t="shared" si="122"/>
        <v>0.12989248661951505</v>
      </c>
      <c r="R630" s="15">
        <f t="shared" si="132"/>
        <v>1.0032186748801766</v>
      </c>
      <c r="S630" s="15">
        <f t="shared" si="133"/>
        <v>6.2215314465849758</v>
      </c>
      <c r="T630" s="21">
        <f t="shared" si="123"/>
        <v>5.3539262109139285E-2</v>
      </c>
      <c r="U630" s="21">
        <f t="shared" si="124"/>
        <v>6.9007264494567178E-2</v>
      </c>
      <c r="V630" s="21">
        <f t="shared" si="125"/>
        <v>-1.5468002385427893E-2</v>
      </c>
      <c r="Y630" s="36"/>
      <c r="Z630" s="36"/>
    </row>
    <row r="631" spans="1:26" x14ac:dyDescent="0.25">
      <c r="A631" s="12">
        <v>1922.11</v>
      </c>
      <c r="B631" s="13">
        <v>8.8000000000000007</v>
      </c>
      <c r="C631" s="14">
        <v>0.50580000000000003</v>
      </c>
      <c r="D631" s="13">
        <v>0.65669999999999995</v>
      </c>
      <c r="E631" s="13">
        <v>16.8</v>
      </c>
      <c r="F631" s="14">
        <f t="shared" si="130"/>
        <v>1922.8749999999529</v>
      </c>
      <c r="G631" s="15">
        <f>G621*2/12+G633*10/12</f>
        <v>4.3499999999999996</v>
      </c>
      <c r="H631" s="14">
        <f t="shared" si="126"/>
        <v>167.21073809523804</v>
      </c>
      <c r="I631" s="14">
        <f t="shared" si="127"/>
        <v>9.6108171964285685</v>
      </c>
      <c r="J631" s="16">
        <f t="shared" si="131"/>
        <v>2531.5803453597377</v>
      </c>
      <c r="K631" s="14">
        <f t="shared" si="128"/>
        <v>12.478101330357138</v>
      </c>
      <c r="L631" s="16">
        <f t="shared" si="129"/>
        <v>188.91918327247041</v>
      </c>
      <c r="M631" s="35">
        <f t="shared" si="120"/>
        <v>7.9982537722698375</v>
      </c>
      <c r="N631" s="17"/>
      <c r="O631" s="18">
        <f t="shared" si="121"/>
        <v>11.491767155410157</v>
      </c>
      <c r="P631" s="18"/>
      <c r="Q631" s="37">
        <f t="shared" si="122"/>
        <v>0.13690598043210195</v>
      </c>
      <c r="R631" s="15">
        <f t="shared" si="132"/>
        <v>1.0032229346014039</v>
      </c>
      <c r="S631" s="15">
        <f t="shared" si="133"/>
        <v>6.2044044113447061</v>
      </c>
      <c r="T631" s="21">
        <f t="shared" si="123"/>
        <v>5.9457509838696021E-2</v>
      </c>
      <c r="U631" s="21">
        <f t="shared" si="124"/>
        <v>7.068911847756465E-2</v>
      </c>
      <c r="V631" s="21">
        <f t="shared" si="125"/>
        <v>-1.1231608638868629E-2</v>
      </c>
      <c r="Y631" s="36"/>
      <c r="Z631" s="36"/>
    </row>
    <row r="632" spans="1:26" x14ac:dyDescent="0.25">
      <c r="A632" s="12">
        <v>1922.12</v>
      </c>
      <c r="B632" s="13">
        <v>8.7799999999999994</v>
      </c>
      <c r="C632" s="14">
        <v>0.51</v>
      </c>
      <c r="D632" s="13">
        <v>0.69</v>
      </c>
      <c r="E632" s="13">
        <v>16.899999999999999</v>
      </c>
      <c r="F632" s="14">
        <f t="shared" si="130"/>
        <v>1922.9583333332862</v>
      </c>
      <c r="G632" s="15">
        <f>G621*1/12+G633*11/12</f>
        <v>4.3549999999999995</v>
      </c>
      <c r="H632" s="14">
        <f t="shared" si="126"/>
        <v>165.84354970414196</v>
      </c>
      <c r="I632" s="14">
        <f t="shared" si="127"/>
        <v>9.6332813609467429</v>
      </c>
      <c r="J632" s="16">
        <f t="shared" si="131"/>
        <v>2523.035070121904</v>
      </c>
      <c r="K632" s="14">
        <f t="shared" si="128"/>
        <v>13.033263017751475</v>
      </c>
      <c r="L632" s="16">
        <f t="shared" si="129"/>
        <v>198.27952145604939</v>
      </c>
      <c r="M632" s="35">
        <f t="shared" si="120"/>
        <v>7.9646798649400017</v>
      </c>
      <c r="N632" s="17"/>
      <c r="O632" s="18">
        <f t="shared" si="121"/>
        <v>11.449713276395814</v>
      </c>
      <c r="P632" s="18"/>
      <c r="Q632" s="37">
        <f t="shared" si="122"/>
        <v>0.13904051336828618</v>
      </c>
      <c r="R632" s="15">
        <f t="shared" si="132"/>
        <v>1.0032271942926132</v>
      </c>
      <c r="S632" s="15">
        <f t="shared" si="133"/>
        <v>6.1875700270326996</v>
      </c>
      <c r="T632" s="21">
        <f t="shared" si="123"/>
        <v>5.7754057837540618E-2</v>
      </c>
      <c r="U632" s="21">
        <f t="shared" si="124"/>
        <v>7.2373180407452997E-2</v>
      </c>
      <c r="V632" s="21">
        <f t="shared" si="125"/>
        <v>-1.4619122569912379E-2</v>
      </c>
      <c r="Y632" s="36"/>
      <c r="Z632" s="36"/>
    </row>
    <row r="633" spans="1:26" x14ac:dyDescent="0.25">
      <c r="A633" s="12">
        <v>1923.01</v>
      </c>
      <c r="B633" s="13">
        <v>8.9</v>
      </c>
      <c r="C633" s="14">
        <v>0.51170000000000004</v>
      </c>
      <c r="D633" s="13">
        <v>0.71419999999999995</v>
      </c>
      <c r="E633" s="13">
        <v>16.8</v>
      </c>
      <c r="F633" s="14">
        <f t="shared" si="130"/>
        <v>1923.0416666666194</v>
      </c>
      <c r="G633" s="15">
        <v>4.3600000000000003</v>
      </c>
      <c r="H633" s="14">
        <f t="shared" si="126"/>
        <v>169.11086011904757</v>
      </c>
      <c r="I633" s="14">
        <f t="shared" si="127"/>
        <v>9.7229243958333296</v>
      </c>
      <c r="J633" s="16">
        <f t="shared" si="131"/>
        <v>2585.0683059619696</v>
      </c>
      <c r="K633" s="14">
        <f t="shared" si="128"/>
        <v>13.570671494047613</v>
      </c>
      <c r="L633" s="16">
        <f t="shared" si="129"/>
        <v>207.44447012562227</v>
      </c>
      <c r="M633" s="35">
        <f t="shared" si="120"/>
        <v>8.1542004830691539</v>
      </c>
      <c r="N633" s="17"/>
      <c r="O633" s="18">
        <f t="shared" si="121"/>
        <v>11.725953614115143</v>
      </c>
      <c r="P633" s="18"/>
      <c r="Q633" s="37">
        <f t="shared" si="122"/>
        <v>0.13441486988785215</v>
      </c>
      <c r="R633" s="15">
        <f t="shared" si="132"/>
        <v>1.0056455223186209</v>
      </c>
      <c r="S633" s="15">
        <f t="shared" si="133"/>
        <v>6.2444881517430657</v>
      </c>
      <c r="T633" s="21">
        <f t="shared" si="123"/>
        <v>6.1539389511198195E-2</v>
      </c>
      <c r="U633" s="21">
        <f t="shared" si="124"/>
        <v>7.3617985826168297E-2</v>
      </c>
      <c r="V633" s="21">
        <f t="shared" si="125"/>
        <v>-1.2078596314970103E-2</v>
      </c>
      <c r="Y633" s="36"/>
      <c r="Z633" s="36"/>
    </row>
    <row r="634" spans="1:26" x14ac:dyDescent="0.25">
      <c r="A634" s="12">
        <v>1923.02</v>
      </c>
      <c r="B634" s="13">
        <v>9.2799999999999994</v>
      </c>
      <c r="C634" s="14">
        <v>0.51329999999999998</v>
      </c>
      <c r="D634" s="13">
        <v>0.73829999999999996</v>
      </c>
      <c r="E634" s="13">
        <v>16.8</v>
      </c>
      <c r="F634" s="14">
        <f t="shared" si="130"/>
        <v>1923.1249999999527</v>
      </c>
      <c r="G634" s="15">
        <f>G633*11/12+G645*1/12</f>
        <v>4.335</v>
      </c>
      <c r="H634" s="14">
        <f t="shared" si="126"/>
        <v>176.33132380952372</v>
      </c>
      <c r="I634" s="14">
        <f t="shared" si="127"/>
        <v>9.7533263482142818</v>
      </c>
      <c r="J634" s="16">
        <f t="shared" si="131"/>
        <v>2707.8663119229886</v>
      </c>
      <c r="K634" s="14">
        <f t="shared" si="128"/>
        <v>14.02860090178571</v>
      </c>
      <c r="L634" s="16">
        <f t="shared" si="129"/>
        <v>215.43294160482145</v>
      </c>
      <c r="M634" s="35">
        <f t="shared" si="120"/>
        <v>8.5333605790659721</v>
      </c>
      <c r="N634" s="17"/>
      <c r="O634" s="18">
        <f t="shared" si="121"/>
        <v>12.272020083350824</v>
      </c>
      <c r="P634" s="18"/>
      <c r="Q634" s="37">
        <f t="shared" si="122"/>
        <v>0.12921581550482797</v>
      </c>
      <c r="R634" s="15">
        <f t="shared" si="132"/>
        <v>1.0056270198581208</v>
      </c>
      <c r="S634" s="15">
        <f t="shared" si="133"/>
        <v>6.2797415489720949</v>
      </c>
      <c r="T634" s="21">
        <f t="shared" si="123"/>
        <v>4.5695857243911009E-2</v>
      </c>
      <c r="U634" s="21">
        <f t="shared" si="124"/>
        <v>7.513108654325773E-2</v>
      </c>
      <c r="V634" s="21">
        <f t="shared" si="125"/>
        <v>-2.9435229299346721E-2</v>
      </c>
      <c r="Y634" s="36"/>
      <c r="Z634" s="36"/>
    </row>
    <row r="635" spans="1:26" x14ac:dyDescent="0.25">
      <c r="A635" s="12">
        <v>1923.03</v>
      </c>
      <c r="B635" s="13">
        <v>9.43</v>
      </c>
      <c r="C635" s="14">
        <v>0.51500000000000001</v>
      </c>
      <c r="D635" s="13">
        <v>0.76249999999999996</v>
      </c>
      <c r="E635" s="13">
        <v>16.8</v>
      </c>
      <c r="F635" s="14">
        <f t="shared" si="130"/>
        <v>1923.208333333286</v>
      </c>
      <c r="G635" s="15">
        <f>G633*10/12+G645*2/12</f>
        <v>4.3099999999999996</v>
      </c>
      <c r="H635" s="14">
        <f t="shared" si="126"/>
        <v>179.18150684523803</v>
      </c>
      <c r="I635" s="14">
        <f t="shared" si="127"/>
        <v>9.7856284226190446</v>
      </c>
      <c r="J635" s="16">
        <f t="shared" si="131"/>
        <v>2764.1586117802244</v>
      </c>
      <c r="K635" s="14">
        <f t="shared" si="128"/>
        <v>14.488430431547613</v>
      </c>
      <c r="L635" s="16">
        <f t="shared" si="129"/>
        <v>223.50699273408495</v>
      </c>
      <c r="M635" s="35">
        <f t="shared" si="120"/>
        <v>8.7007375009785388</v>
      </c>
      <c r="N635" s="17"/>
      <c r="O635" s="18">
        <f t="shared" si="121"/>
        <v>12.511853851855705</v>
      </c>
      <c r="P635" s="18"/>
      <c r="Q635" s="37">
        <f t="shared" si="122"/>
        <v>0.12721147552406903</v>
      </c>
      <c r="R635" s="15">
        <f t="shared" si="132"/>
        <v>1.0056085211624202</v>
      </c>
      <c r="S635" s="15">
        <f t="shared" si="133"/>
        <v>6.315077779372027</v>
      </c>
      <c r="T635" s="21">
        <f t="shared" si="123"/>
        <v>4.4712447628236118E-2</v>
      </c>
      <c r="U635" s="21">
        <f t="shared" si="124"/>
        <v>7.5816127455445637E-2</v>
      </c>
      <c r="V635" s="21">
        <f t="shared" si="125"/>
        <v>-3.1103679827209518E-2</v>
      </c>
      <c r="Y635" s="36"/>
      <c r="Z635" s="36"/>
    </row>
    <row r="636" spans="1:26" x14ac:dyDescent="0.25">
      <c r="A636" s="12">
        <v>1923.04</v>
      </c>
      <c r="B636" s="13">
        <v>9.1</v>
      </c>
      <c r="C636" s="14">
        <v>0.51670000000000005</v>
      </c>
      <c r="D636" s="13">
        <v>0.78669999999999995</v>
      </c>
      <c r="E636" s="13">
        <v>16.899999999999999</v>
      </c>
      <c r="F636" s="14">
        <f t="shared" si="130"/>
        <v>1923.2916666666192</v>
      </c>
      <c r="G636" s="15">
        <f>G633*9/12+G645*3/12</f>
        <v>4.2850000000000001</v>
      </c>
      <c r="H636" s="14">
        <f t="shared" si="126"/>
        <v>171.88796153846147</v>
      </c>
      <c r="I636" s="14">
        <f t="shared" si="127"/>
        <v>9.7598362337278104</v>
      </c>
      <c r="J636" s="16">
        <f t="shared" si="131"/>
        <v>2664.1908652704151</v>
      </c>
      <c r="K636" s="14">
        <f t="shared" si="128"/>
        <v>14.859808718934907</v>
      </c>
      <c r="L636" s="16">
        <f t="shared" si="129"/>
        <v>230.32076414376218</v>
      </c>
      <c r="M636" s="35">
        <f t="shared" si="120"/>
        <v>8.3728096684638142</v>
      </c>
      <c r="N636" s="17"/>
      <c r="O636" s="18">
        <f t="shared" si="121"/>
        <v>12.040671976551764</v>
      </c>
      <c r="P636" s="18"/>
      <c r="Q636" s="37">
        <f t="shared" si="122"/>
        <v>0.13258943586124278</v>
      </c>
      <c r="R636" s="15">
        <f t="shared" si="132"/>
        <v>1.0055900262385207</v>
      </c>
      <c r="S636" s="15">
        <f t="shared" si="133"/>
        <v>6.3129191271734566</v>
      </c>
      <c r="T636" s="21">
        <f t="shared" si="123"/>
        <v>5.9793009656515794E-2</v>
      </c>
      <c r="U636" s="21">
        <f t="shared" si="124"/>
        <v>7.629017997406895E-2</v>
      </c>
      <c r="V636" s="21">
        <f t="shared" si="125"/>
        <v>-1.6497170317553156E-2</v>
      </c>
      <c r="Y636" s="36"/>
      <c r="Z636" s="36"/>
    </row>
    <row r="637" spans="1:26" x14ac:dyDescent="0.25">
      <c r="A637" s="12">
        <v>1923.05</v>
      </c>
      <c r="B637" s="13">
        <v>8.67</v>
      </c>
      <c r="C637" s="14">
        <v>0.51829999999999998</v>
      </c>
      <c r="D637" s="13">
        <v>0.81079999999999997</v>
      </c>
      <c r="E637" s="13">
        <v>16.899999999999999</v>
      </c>
      <c r="F637" s="14">
        <f t="shared" si="130"/>
        <v>1923.3749999999525</v>
      </c>
      <c r="G637" s="15">
        <f>G633*8/12+G645*4/12</f>
        <v>4.26</v>
      </c>
      <c r="H637" s="14">
        <f t="shared" si="126"/>
        <v>163.76578313609465</v>
      </c>
      <c r="I637" s="14">
        <f t="shared" si="127"/>
        <v>9.7900582928994062</v>
      </c>
      <c r="J637" s="16">
        <f t="shared" si="131"/>
        <v>2550.9456753498512</v>
      </c>
      <c r="K637" s="14">
        <f t="shared" si="128"/>
        <v>15.315028485207097</v>
      </c>
      <c r="L637" s="16">
        <f t="shared" si="129"/>
        <v>238.55902578704257</v>
      </c>
      <c r="M637" s="35">
        <f t="shared" si="120"/>
        <v>8.0004978675982112</v>
      </c>
      <c r="N637" s="17"/>
      <c r="O637" s="18">
        <f t="shared" si="121"/>
        <v>11.507770660192879</v>
      </c>
      <c r="P637" s="18"/>
      <c r="Q637" s="37">
        <f t="shared" si="122"/>
        <v>0.13948108359684203</v>
      </c>
      <c r="R637" s="15">
        <f t="shared" si="132"/>
        <v>1.0055715350934378</v>
      </c>
      <c r="S637" s="15">
        <f t="shared" si="133"/>
        <v>6.3482085107360149</v>
      </c>
      <c r="T637" s="21">
        <f t="shared" si="123"/>
        <v>9.2122313295783131E-2</v>
      </c>
      <c r="U637" s="21">
        <f t="shared" si="124"/>
        <v>7.6126272209097623E-2</v>
      </c>
      <c r="V637" s="21">
        <f t="shared" si="125"/>
        <v>1.5996041086685509E-2</v>
      </c>
      <c r="Y637" s="36"/>
      <c r="Z637" s="36"/>
    </row>
    <row r="638" spans="1:26" x14ac:dyDescent="0.25">
      <c r="A638" s="12">
        <v>1923.06</v>
      </c>
      <c r="B638" s="13">
        <v>8.34</v>
      </c>
      <c r="C638" s="14">
        <v>0.52</v>
      </c>
      <c r="D638" s="13">
        <v>0.83499999999999996</v>
      </c>
      <c r="E638" s="13">
        <v>17</v>
      </c>
      <c r="F638" s="14">
        <f t="shared" si="130"/>
        <v>1923.4583333332857</v>
      </c>
      <c r="G638" s="15">
        <f>G633*7/12+G645*5/12</f>
        <v>4.2349999999999994</v>
      </c>
      <c r="H638" s="14">
        <f t="shared" si="126"/>
        <v>156.60582176470581</v>
      </c>
      <c r="I638" s="14">
        <f t="shared" si="127"/>
        <v>9.7643917647058789</v>
      </c>
      <c r="J638" s="16">
        <f t="shared" si="131"/>
        <v>2452.0912660793892</v>
      </c>
      <c r="K638" s="14">
        <f t="shared" si="128"/>
        <v>15.679359852941172</v>
      </c>
      <c r="L638" s="16">
        <f t="shared" si="129"/>
        <v>245.50314234727702</v>
      </c>
      <c r="M638" s="35">
        <f t="shared" si="120"/>
        <v>7.671825282673078</v>
      </c>
      <c r="N638" s="17"/>
      <c r="O638" s="18">
        <f t="shared" si="121"/>
        <v>11.038669785687139</v>
      </c>
      <c r="P638" s="18"/>
      <c r="Q638" s="37">
        <f t="shared" si="122"/>
        <v>0.14462548934004038</v>
      </c>
      <c r="R638" s="15">
        <f t="shared" si="132"/>
        <v>1.0055530477342007</v>
      </c>
      <c r="S638" s="15">
        <f t="shared" si="133"/>
        <v>6.3460273197208981</v>
      </c>
      <c r="T638" s="21">
        <f t="shared" si="123"/>
        <v>0.11346615187144016</v>
      </c>
      <c r="U638" s="21">
        <f t="shared" si="124"/>
        <v>7.5747303318780324E-2</v>
      </c>
      <c r="V638" s="21">
        <f t="shared" si="125"/>
        <v>3.7718848552659834E-2</v>
      </c>
      <c r="Y638" s="36"/>
      <c r="Z638" s="36"/>
    </row>
    <row r="639" spans="1:26" x14ac:dyDescent="0.25">
      <c r="A639" s="12">
        <v>1923.07</v>
      </c>
      <c r="B639" s="13">
        <v>8.06</v>
      </c>
      <c r="C639" s="14">
        <v>0.52170000000000005</v>
      </c>
      <c r="D639" s="13">
        <v>0.85919999999999996</v>
      </c>
      <c r="E639" s="13">
        <v>17.2</v>
      </c>
      <c r="F639" s="14">
        <f t="shared" si="130"/>
        <v>1923.541666666619</v>
      </c>
      <c r="G639" s="15">
        <f>G633*6/12+G645*6/12</f>
        <v>4.21</v>
      </c>
      <c r="H639" s="14">
        <f t="shared" si="126"/>
        <v>149.58821104651162</v>
      </c>
      <c r="I639" s="14">
        <f t="shared" si="127"/>
        <v>9.6824031889534883</v>
      </c>
      <c r="J639" s="16">
        <f t="shared" si="131"/>
        <v>2354.8451329448699</v>
      </c>
      <c r="K639" s="14">
        <f t="shared" si="128"/>
        <v>15.946177534883715</v>
      </c>
      <c r="L639" s="16">
        <f t="shared" si="129"/>
        <v>251.02765982955728</v>
      </c>
      <c r="M639" s="35">
        <f t="shared" si="120"/>
        <v>7.34598511949065</v>
      </c>
      <c r="N639" s="17"/>
      <c r="O639" s="18">
        <f t="shared" si="121"/>
        <v>10.574996358749747</v>
      </c>
      <c r="P639" s="18"/>
      <c r="Q639" s="37">
        <f t="shared" si="122"/>
        <v>0.15082031447916541</v>
      </c>
      <c r="R639" s="15">
        <f t="shared" si="132"/>
        <v>1.0055345641678535</v>
      </c>
      <c r="S639" s="15">
        <f t="shared" si="133"/>
        <v>6.3070663319736893</v>
      </c>
      <c r="T639" s="21">
        <f t="shared" si="123"/>
        <v>0.12360512033295934</v>
      </c>
      <c r="U639" s="21">
        <f t="shared" si="124"/>
        <v>7.3509420818807181E-2</v>
      </c>
      <c r="V639" s="21">
        <f t="shared" si="125"/>
        <v>5.0095699514152159E-2</v>
      </c>
      <c r="Y639" s="36"/>
      <c r="Z639" s="36"/>
    </row>
    <row r="640" spans="1:26" x14ac:dyDescent="0.25">
      <c r="A640" s="12">
        <v>1923.08</v>
      </c>
      <c r="B640" s="13">
        <v>8.1</v>
      </c>
      <c r="C640" s="14">
        <v>0.52329999999999999</v>
      </c>
      <c r="D640" s="13">
        <v>0.88329999999999997</v>
      </c>
      <c r="E640" s="13">
        <v>17.100000000000001</v>
      </c>
      <c r="F640" s="14">
        <f t="shared" si="130"/>
        <v>1923.6249999999523</v>
      </c>
      <c r="G640" s="15">
        <f>G633*5/12+G645*7/12</f>
        <v>4.1849999999999996</v>
      </c>
      <c r="H640" s="14">
        <f t="shared" si="126"/>
        <v>151.20971052631572</v>
      </c>
      <c r="I640" s="14">
        <f t="shared" si="127"/>
        <v>9.7688940146198799</v>
      </c>
      <c r="J640" s="16">
        <f t="shared" si="131"/>
        <v>2393.1863865437549</v>
      </c>
      <c r="K640" s="14">
        <f t="shared" si="128"/>
        <v>16.489325593567244</v>
      </c>
      <c r="L640" s="16">
        <f t="shared" si="129"/>
        <v>260.97549817704925</v>
      </c>
      <c r="M640" s="35">
        <f t="shared" si="120"/>
        <v>7.4417831742173677</v>
      </c>
      <c r="N640" s="17"/>
      <c r="O640" s="18">
        <f t="shared" si="121"/>
        <v>10.717769172275762</v>
      </c>
      <c r="P640" s="18"/>
      <c r="Q640" s="37">
        <f t="shared" si="122"/>
        <v>0.14870190194385632</v>
      </c>
      <c r="R640" s="15">
        <f t="shared" si="132"/>
        <v>1.0055160844014541</v>
      </c>
      <c r="S640" s="15">
        <f t="shared" si="133"/>
        <v>6.3790607578445133</v>
      </c>
      <c r="T640" s="21">
        <f t="shared" si="123"/>
        <v>0.11561987147598685</v>
      </c>
      <c r="U640" s="21">
        <f t="shared" si="124"/>
        <v>7.190681665087606E-2</v>
      </c>
      <c r="V640" s="21">
        <f t="shared" si="125"/>
        <v>4.3713054825110786E-2</v>
      </c>
      <c r="Y640" s="36"/>
      <c r="Z640" s="36"/>
    </row>
    <row r="641" spans="1:26" x14ac:dyDescent="0.25">
      <c r="A641" s="12">
        <v>1923.09</v>
      </c>
      <c r="B641" s="13">
        <v>8.15</v>
      </c>
      <c r="C641" s="14">
        <v>0.52500000000000002</v>
      </c>
      <c r="D641" s="13">
        <v>0.90749999999999997</v>
      </c>
      <c r="E641" s="13">
        <v>17.2</v>
      </c>
      <c r="F641" s="14">
        <f t="shared" si="130"/>
        <v>1923.7083333332855</v>
      </c>
      <c r="G641" s="15">
        <f>G633*4/12+G645*8/12</f>
        <v>4.16</v>
      </c>
      <c r="H641" s="14">
        <f t="shared" si="126"/>
        <v>151.258550872093</v>
      </c>
      <c r="I641" s="14">
        <f t="shared" si="127"/>
        <v>9.7436489825581365</v>
      </c>
      <c r="J641" s="16">
        <f t="shared" si="131"/>
        <v>2406.810388502035</v>
      </c>
      <c r="K641" s="14">
        <f t="shared" si="128"/>
        <v>16.842593241279062</v>
      </c>
      <c r="L641" s="16">
        <f t="shared" si="129"/>
        <v>267.9975984743063</v>
      </c>
      <c r="M641" s="35">
        <f t="shared" ref="M641:M704" si="134">H641/AVERAGE(K521:K640)</f>
        <v>7.4581838671897911</v>
      </c>
      <c r="N641" s="17"/>
      <c r="O641" s="18">
        <f t="shared" ref="O641:O704" si="135">J641/AVERAGE(L521:L640)</f>
        <v>10.745088848507422</v>
      </c>
      <c r="P641" s="18"/>
      <c r="Q641" s="37">
        <f t="shared" ref="Q641:Q704" si="136">1/M641-(G641/100-(((E641/E521)^(1/10))-1))</f>
        <v>0.14821085527765079</v>
      </c>
      <c r="R641" s="15">
        <f t="shared" si="132"/>
        <v>1.0054976084420746</v>
      </c>
      <c r="S641" s="15">
        <f t="shared" si="133"/>
        <v>6.3769560547159347</v>
      </c>
      <c r="T641" s="21">
        <f t="shared" si="123"/>
        <v>0.11444129250825608</v>
      </c>
      <c r="U641" s="21">
        <f t="shared" si="124"/>
        <v>7.2371361516544885E-2</v>
      </c>
      <c r="V641" s="21">
        <f t="shared" si="125"/>
        <v>4.2069930991711191E-2</v>
      </c>
      <c r="Y641" s="36"/>
      <c r="Z641" s="36"/>
    </row>
    <row r="642" spans="1:26" x14ac:dyDescent="0.25">
      <c r="A642" s="12">
        <v>1923.1</v>
      </c>
      <c r="B642" s="13">
        <v>8.0299999999999994</v>
      </c>
      <c r="C642" s="14">
        <v>0.52669999999999995</v>
      </c>
      <c r="D642" s="13">
        <v>0.93169999999999997</v>
      </c>
      <c r="E642" s="13">
        <v>17.3</v>
      </c>
      <c r="F642" s="14">
        <f t="shared" si="130"/>
        <v>1923.7916666666188</v>
      </c>
      <c r="G642" s="15">
        <f>G633*3/12+G645*9/12</f>
        <v>4.1349999999999998</v>
      </c>
      <c r="H642" s="14">
        <f t="shared" si="126"/>
        <v>148.16997774566468</v>
      </c>
      <c r="I642" s="14">
        <f t="shared" si="127"/>
        <v>9.7186958005780291</v>
      </c>
      <c r="J642" s="16">
        <f t="shared" si="131"/>
        <v>2370.5522396563101</v>
      </c>
      <c r="K642" s="14">
        <f t="shared" si="128"/>
        <v>17.191776869942192</v>
      </c>
      <c r="L642" s="16">
        <f t="shared" si="129"/>
        <v>275.04900643683493</v>
      </c>
      <c r="M642" s="35">
        <f t="shared" si="134"/>
        <v>7.3174003956214806</v>
      </c>
      <c r="N642" s="17"/>
      <c r="O642" s="18">
        <f t="shared" si="135"/>
        <v>10.546507102779914</v>
      </c>
      <c r="P642" s="18"/>
      <c r="Q642" s="37">
        <f t="shared" si="136"/>
        <v>0.1516527076029616</v>
      </c>
      <c r="R642" s="15">
        <f t="shared" si="132"/>
        <v>1.005479136296801</v>
      </c>
      <c r="S642" s="15">
        <f t="shared" si="133"/>
        <v>6.3749503970579058</v>
      </c>
      <c r="T642" s="21">
        <f t="shared" ref="T642:T705" si="137">(($J762/$J642)^(1/10)-1)</f>
        <v>0.10519370076487355</v>
      </c>
      <c r="U642" s="21">
        <f t="shared" ref="U642:U705" si="138">(($S762/$S642)^(1/10)-1)</f>
        <v>7.2833150280132264E-2</v>
      </c>
      <c r="V642" s="21">
        <f t="shared" ref="V642:V705" si="139">T642-U642</f>
        <v>3.2360550484741291E-2</v>
      </c>
      <c r="Y642" s="36"/>
      <c r="Z642" s="36"/>
    </row>
    <row r="643" spans="1:26" x14ac:dyDescent="0.25">
      <c r="A643" s="12">
        <v>1923.11</v>
      </c>
      <c r="B643" s="13">
        <v>8.27</v>
      </c>
      <c r="C643" s="14">
        <v>0.52829999999999999</v>
      </c>
      <c r="D643" s="13">
        <v>0.95579999999999998</v>
      </c>
      <c r="E643" s="13">
        <v>17.3</v>
      </c>
      <c r="F643" s="14">
        <f t="shared" si="130"/>
        <v>1923.874999999952</v>
      </c>
      <c r="G643" s="15">
        <f>G633*2/12+G645*10/12</f>
        <v>4.1099999999999994</v>
      </c>
      <c r="H643" s="14">
        <f t="shared" si="126"/>
        <v>152.59847023121381</v>
      </c>
      <c r="I643" s="14">
        <f t="shared" si="127"/>
        <v>9.7482190838150267</v>
      </c>
      <c r="J643" s="16">
        <f t="shared" si="131"/>
        <v>2454.3998236996954</v>
      </c>
      <c r="K643" s="14">
        <f t="shared" si="128"/>
        <v>17.636471323699418</v>
      </c>
      <c r="L643" s="16">
        <f t="shared" si="129"/>
        <v>283.66570151054043</v>
      </c>
      <c r="M643" s="35">
        <f t="shared" si="134"/>
        <v>7.5463279119162312</v>
      </c>
      <c r="N643" s="17"/>
      <c r="O643" s="18">
        <f t="shared" si="135"/>
        <v>10.878671811855515</v>
      </c>
      <c r="P643" s="18"/>
      <c r="Q643" s="37">
        <f t="shared" si="136"/>
        <v>0.14670636211495341</v>
      </c>
      <c r="R643" s="15">
        <f t="shared" si="132"/>
        <v>1.0054606679727343</v>
      </c>
      <c r="S643" s="15">
        <f t="shared" si="133"/>
        <v>6.4098796191687315</v>
      </c>
      <c r="T643" s="21">
        <f t="shared" si="137"/>
        <v>0.10440085308835845</v>
      </c>
      <c r="U643" s="21">
        <f t="shared" si="138"/>
        <v>7.2673785052318696E-2</v>
      </c>
      <c r="V643" s="21">
        <f t="shared" si="139"/>
        <v>3.1727068036039752E-2</v>
      </c>
      <c r="Y643" s="36"/>
      <c r="Z643" s="36"/>
    </row>
    <row r="644" spans="1:26" x14ac:dyDescent="0.25">
      <c r="A644" s="12">
        <v>1923.12</v>
      </c>
      <c r="B644" s="13">
        <v>8.5500000000000007</v>
      </c>
      <c r="C644" s="14">
        <v>0.53</v>
      </c>
      <c r="D644" s="13">
        <v>0.98</v>
      </c>
      <c r="E644" s="13">
        <v>17.3</v>
      </c>
      <c r="F644" s="14">
        <f t="shared" si="130"/>
        <v>1923.9583333332853</v>
      </c>
      <c r="G644" s="15">
        <f>G633*1/12+G645*11/12</f>
        <v>4.085</v>
      </c>
      <c r="H644" s="14">
        <f t="shared" si="126"/>
        <v>157.76504479768784</v>
      </c>
      <c r="I644" s="14">
        <f t="shared" si="127"/>
        <v>9.7795875722543322</v>
      </c>
      <c r="J644" s="16">
        <f t="shared" si="131"/>
        <v>2550.6071525408065</v>
      </c>
      <c r="K644" s="14">
        <f t="shared" si="128"/>
        <v>18.083010982658951</v>
      </c>
      <c r="L644" s="16">
        <f t="shared" si="129"/>
        <v>292.35029350760118</v>
      </c>
      <c r="M644" s="35">
        <f t="shared" si="134"/>
        <v>7.8097391449387432</v>
      </c>
      <c r="N644" s="17"/>
      <c r="O644" s="18">
        <f t="shared" si="135"/>
        <v>11.258350617018145</v>
      </c>
      <c r="P644" s="18"/>
      <c r="Q644" s="37">
        <f t="shared" si="136"/>
        <v>0.14353740233689566</v>
      </c>
      <c r="R644" s="15">
        <f t="shared" si="132"/>
        <v>1.0054422034769896</v>
      </c>
      <c r="S644" s="15">
        <f t="shared" si="133"/>
        <v>6.4448818435142083</v>
      </c>
      <c r="T644" s="21">
        <f t="shared" si="137"/>
        <v>0.10268626500295119</v>
      </c>
      <c r="U644" s="21">
        <f t="shared" si="138"/>
        <v>7.2515111782604169E-2</v>
      </c>
      <c r="V644" s="21">
        <f t="shared" si="139"/>
        <v>3.0171153220347025E-2</v>
      </c>
      <c r="Y644" s="36"/>
      <c r="Z644" s="36"/>
    </row>
    <row r="645" spans="1:26" x14ac:dyDescent="0.25">
      <c r="A645" s="12">
        <v>1924.01</v>
      </c>
      <c r="B645" s="13">
        <v>8.83</v>
      </c>
      <c r="C645" s="14">
        <v>0.53169999999999995</v>
      </c>
      <c r="D645" s="13">
        <v>0.9758</v>
      </c>
      <c r="E645" s="13">
        <v>17.3</v>
      </c>
      <c r="F645" s="14">
        <f t="shared" si="130"/>
        <v>1924.0416666666185</v>
      </c>
      <c r="G645" s="15">
        <v>4.0599999999999996</v>
      </c>
      <c r="H645" s="14">
        <f t="shared" si="126"/>
        <v>162.9316193641618</v>
      </c>
      <c r="I645" s="14">
        <f t="shared" si="127"/>
        <v>9.8109560606936377</v>
      </c>
      <c r="J645" s="16">
        <f t="shared" si="131"/>
        <v>2647.3537203336236</v>
      </c>
      <c r="K645" s="14">
        <f t="shared" si="128"/>
        <v>18.005512364161845</v>
      </c>
      <c r="L645" s="16">
        <f t="shared" si="129"/>
        <v>292.55807024932619</v>
      </c>
      <c r="M645" s="35">
        <f t="shared" si="134"/>
        <v>8.0722494460373806</v>
      </c>
      <c r="N645" s="17"/>
      <c r="O645" s="18">
        <f t="shared" si="135"/>
        <v>11.633992739691045</v>
      </c>
      <c r="P645" s="18"/>
      <c r="Q645" s="37">
        <f t="shared" si="136"/>
        <v>0.13962335892935629</v>
      </c>
      <c r="R645" s="15">
        <f t="shared" si="132"/>
        <v>1.0047430787771652</v>
      </c>
      <c r="S645" s="15">
        <f t="shared" si="133"/>
        <v>6.4799562018917687</v>
      </c>
      <c r="T645" s="21">
        <f t="shared" si="137"/>
        <v>0.10509792838807597</v>
      </c>
      <c r="U645" s="21">
        <f t="shared" si="138"/>
        <v>7.2357129894484284E-2</v>
      </c>
      <c r="V645" s="21">
        <f t="shared" si="139"/>
        <v>3.2740798493591683E-2</v>
      </c>
      <c r="Y645" s="36"/>
      <c r="Z645" s="36"/>
    </row>
    <row r="646" spans="1:26" x14ac:dyDescent="0.25">
      <c r="A646" s="12">
        <v>1924.02</v>
      </c>
      <c r="B646" s="13">
        <v>8.8699999999999992</v>
      </c>
      <c r="C646" s="14">
        <v>0.5333</v>
      </c>
      <c r="D646" s="13">
        <v>0.97170000000000001</v>
      </c>
      <c r="E646" s="13">
        <v>17.2</v>
      </c>
      <c r="F646" s="14">
        <f t="shared" si="130"/>
        <v>1924.1249999999518</v>
      </c>
      <c r="G646" s="15">
        <f>G645*11/12+G657*1/12</f>
        <v>4.043333333333333</v>
      </c>
      <c r="H646" s="14">
        <f t="shared" si="126"/>
        <v>164.62126947674415</v>
      </c>
      <c r="I646" s="14">
        <f t="shared" si="127"/>
        <v>9.8976914331395331</v>
      </c>
      <c r="J646" s="16">
        <f t="shared" si="131"/>
        <v>2688.2092587333373</v>
      </c>
      <c r="K646" s="14">
        <f t="shared" si="128"/>
        <v>18.034102316860462</v>
      </c>
      <c r="L646" s="16">
        <f t="shared" si="129"/>
        <v>294.49074821997567</v>
      </c>
      <c r="M646" s="35">
        <f t="shared" si="134"/>
        <v>8.1620662208503578</v>
      </c>
      <c r="N646" s="17"/>
      <c r="O646" s="18">
        <f t="shared" si="135"/>
        <v>11.760979709538788</v>
      </c>
      <c r="P646" s="18"/>
      <c r="Q646" s="37">
        <f t="shared" si="136"/>
        <v>0.13887619650281111</v>
      </c>
      <c r="R646" s="15">
        <f t="shared" si="132"/>
        <v>1.0047302452630666</v>
      </c>
      <c r="S646" s="15">
        <f t="shared" si="133"/>
        <v>6.5485440001219564</v>
      </c>
      <c r="T646" s="21">
        <f t="shared" si="137"/>
        <v>0.11083473751218009</v>
      </c>
      <c r="U646" s="21">
        <f t="shared" si="138"/>
        <v>7.0948723075598297E-2</v>
      </c>
      <c r="V646" s="21">
        <f t="shared" si="139"/>
        <v>3.9886014436581796E-2</v>
      </c>
      <c r="Y646" s="36"/>
      <c r="Z646" s="36"/>
    </row>
    <row r="647" spans="1:26" x14ac:dyDescent="0.25">
      <c r="A647" s="12">
        <v>1924.03</v>
      </c>
      <c r="B647" s="13">
        <v>8.6999999999999993</v>
      </c>
      <c r="C647" s="14">
        <v>0.53500000000000003</v>
      </c>
      <c r="D647" s="13">
        <v>0.96750000000000003</v>
      </c>
      <c r="E647" s="13">
        <v>17.100000000000001</v>
      </c>
      <c r="F647" s="14">
        <f t="shared" si="130"/>
        <v>1924.2083333332851</v>
      </c>
      <c r="G647" s="15">
        <f>G645*10/12+G657*2/12</f>
        <v>4.0266666666666664</v>
      </c>
      <c r="H647" s="14">
        <f t="shared" si="126"/>
        <v>162.41042982456131</v>
      </c>
      <c r="I647" s="14">
        <f t="shared" si="127"/>
        <v>9.9873080409356696</v>
      </c>
      <c r="J647" s="16">
        <f t="shared" si="131"/>
        <v>2665.697778459677</v>
      </c>
      <c r="K647" s="14">
        <f t="shared" si="128"/>
        <v>18.061159868421047</v>
      </c>
      <c r="L647" s="16">
        <f t="shared" si="129"/>
        <v>296.44397708732623</v>
      </c>
      <c r="M647" s="35">
        <f t="shared" si="134"/>
        <v>8.0580770441160929</v>
      </c>
      <c r="N647" s="17"/>
      <c r="O647" s="18">
        <f t="shared" si="135"/>
        <v>11.61001521983879</v>
      </c>
      <c r="P647" s="18"/>
      <c r="Q647" s="37">
        <f t="shared" si="136"/>
        <v>0.14000792613364046</v>
      </c>
      <c r="R647" s="15">
        <f t="shared" si="132"/>
        <v>1.004717412888221</v>
      </c>
      <c r="S647" s="15">
        <f t="shared" si="133"/>
        <v>6.617996945787513</v>
      </c>
      <c r="T647" s="21">
        <f t="shared" si="137"/>
        <v>0.10631629825857347</v>
      </c>
      <c r="U647" s="21">
        <f t="shared" si="138"/>
        <v>7.0345310103740788E-2</v>
      </c>
      <c r="V647" s="21">
        <f t="shared" si="139"/>
        <v>3.5970988154832684E-2</v>
      </c>
      <c r="Y647" s="36"/>
      <c r="Z647" s="36"/>
    </row>
    <row r="648" spans="1:26" x14ac:dyDescent="0.25">
      <c r="A648" s="12">
        <v>1924.04</v>
      </c>
      <c r="B648" s="13">
        <v>8.5</v>
      </c>
      <c r="C648" s="14">
        <v>0.53669999999999995</v>
      </c>
      <c r="D648" s="13">
        <v>0.96330000000000005</v>
      </c>
      <c r="E648" s="13">
        <v>17</v>
      </c>
      <c r="F648" s="14">
        <f t="shared" si="130"/>
        <v>1924.2916666666183</v>
      </c>
      <c r="G648" s="15">
        <f>G645*9/12+G657*3/12</f>
        <v>4.01</v>
      </c>
      <c r="H648" s="14">
        <f t="shared" si="126"/>
        <v>159.61024999999995</v>
      </c>
      <c r="I648" s="14">
        <f t="shared" si="127"/>
        <v>10.077978961764702</v>
      </c>
      <c r="J648" s="16">
        <f t="shared" si="131"/>
        <v>2633.5219141030134</v>
      </c>
      <c r="K648" s="14">
        <f t="shared" si="128"/>
        <v>18.088535744117642</v>
      </c>
      <c r="L648" s="16">
        <f t="shared" si="129"/>
        <v>298.45548939475685</v>
      </c>
      <c r="M648" s="35">
        <f t="shared" si="134"/>
        <v>7.9236203483279803</v>
      </c>
      <c r="N648" s="17"/>
      <c r="O648" s="18">
        <f t="shared" si="135"/>
        <v>11.416959092815121</v>
      </c>
      <c r="P648" s="18"/>
      <c r="Q648" s="37">
        <f t="shared" si="136"/>
        <v>0.1427333485836208</v>
      </c>
      <c r="R648" s="15">
        <f t="shared" si="132"/>
        <v>1.0047045816540427</v>
      </c>
      <c r="S648" s="15">
        <f t="shared" si="133"/>
        <v>6.6883298096965653</v>
      </c>
      <c r="T648" s="21">
        <f t="shared" si="137"/>
        <v>0.10987792776965333</v>
      </c>
      <c r="U648" s="21">
        <f t="shared" si="138"/>
        <v>6.9737831549172569E-2</v>
      </c>
      <c r="V648" s="21">
        <f t="shared" si="139"/>
        <v>4.0140096220480759E-2</v>
      </c>
      <c r="Y648" s="36"/>
      <c r="Z648" s="36"/>
    </row>
    <row r="649" spans="1:26" x14ac:dyDescent="0.25">
      <c r="A649" s="12">
        <v>1924.05</v>
      </c>
      <c r="B649" s="13">
        <v>8.4700000000000006</v>
      </c>
      <c r="C649" s="14">
        <v>0.5383</v>
      </c>
      <c r="D649" s="13">
        <v>0.95920000000000005</v>
      </c>
      <c r="E649" s="13">
        <v>17</v>
      </c>
      <c r="F649" s="14">
        <f t="shared" si="130"/>
        <v>1924.3749999999516</v>
      </c>
      <c r="G649" s="15">
        <f>G645*8/12+G657*4/12</f>
        <v>3.9933333333333332</v>
      </c>
      <c r="H649" s="14">
        <f t="shared" si="126"/>
        <v>159.04691970588232</v>
      </c>
      <c r="I649" s="14">
        <f t="shared" si="127"/>
        <v>10.108023244117645</v>
      </c>
      <c r="J649" s="16">
        <f t="shared" si="131"/>
        <v>2638.1254136842349</v>
      </c>
      <c r="K649" s="14">
        <f t="shared" si="128"/>
        <v>18.011547270588231</v>
      </c>
      <c r="L649" s="16">
        <f t="shared" si="129"/>
        <v>298.75913775748739</v>
      </c>
      <c r="M649" s="35">
        <f t="shared" si="134"/>
        <v>7.8996983306652933</v>
      </c>
      <c r="N649" s="17"/>
      <c r="O649" s="18">
        <f t="shared" si="135"/>
        <v>11.383531722775839</v>
      </c>
      <c r="P649" s="18"/>
      <c r="Q649" s="37">
        <f t="shared" si="136"/>
        <v>0.14221000739146011</v>
      </c>
      <c r="R649" s="15">
        <f t="shared" si="132"/>
        <v>1.0046917515619485</v>
      </c>
      <c r="S649" s="15">
        <f t="shared" si="133"/>
        <v>6.7197956034154513</v>
      </c>
      <c r="T649" s="21">
        <f t="shared" si="137"/>
        <v>9.8266073395384401E-2</v>
      </c>
      <c r="U649" s="21">
        <f t="shared" si="138"/>
        <v>6.9757192900352871E-2</v>
      </c>
      <c r="V649" s="21">
        <f t="shared" si="139"/>
        <v>2.850888049503153E-2</v>
      </c>
      <c r="Y649" s="36"/>
      <c r="Z649" s="36"/>
    </row>
    <row r="650" spans="1:26" x14ac:dyDescent="0.25">
      <c r="A650" s="12">
        <v>1924.06</v>
      </c>
      <c r="B650" s="13">
        <v>8.6300000000000008</v>
      </c>
      <c r="C650" s="14">
        <v>0.54</v>
      </c>
      <c r="D650" s="13">
        <v>0.95499999999999996</v>
      </c>
      <c r="E650" s="13">
        <v>17</v>
      </c>
      <c r="F650" s="14">
        <f t="shared" si="130"/>
        <v>1924.4583333332848</v>
      </c>
      <c r="G650" s="15">
        <f>G645*7/12+G657*5/12</f>
        <v>3.9766666666666666</v>
      </c>
      <c r="H650" s="14">
        <f t="shared" ref="H650:H713" si="140">B650*$E$1859/E650</f>
        <v>162.05134794117643</v>
      </c>
      <c r="I650" s="14">
        <f t="shared" ref="I650:I713" si="141">C650*$E$1859/E650</f>
        <v>10.139945294117645</v>
      </c>
      <c r="J650" s="16">
        <f t="shared" si="131"/>
        <v>2701.9761468371594</v>
      </c>
      <c r="K650" s="14">
        <f t="shared" ref="K650:K713" si="142">D650*$E$1859/E650</f>
        <v>17.932681029411757</v>
      </c>
      <c r="L650" s="16">
        <f t="shared" ref="L650:L713" si="143">K650*(J650/H650)</f>
        <v>299.00199539159757</v>
      </c>
      <c r="M650" s="35">
        <f t="shared" si="134"/>
        <v>8.0516769463966504</v>
      </c>
      <c r="N650" s="17"/>
      <c r="O650" s="18">
        <f t="shared" si="135"/>
        <v>11.603299337130567</v>
      </c>
      <c r="P650" s="18"/>
      <c r="Q650" s="37">
        <f t="shared" si="136"/>
        <v>0.13998729179276159</v>
      </c>
      <c r="R650" s="15">
        <f t="shared" si="132"/>
        <v>1.0046789226133559</v>
      </c>
      <c r="S650" s="15">
        <f t="shared" si="133"/>
        <v>6.7513232149337501</v>
      </c>
      <c r="T650" s="21">
        <f t="shared" si="137"/>
        <v>9.6672880962743957E-2</v>
      </c>
      <c r="U650" s="21">
        <f t="shared" si="138"/>
        <v>6.8974774421313834E-2</v>
      </c>
      <c r="V650" s="21">
        <f t="shared" si="139"/>
        <v>2.7698106541430123E-2</v>
      </c>
      <c r="Y650" s="36"/>
      <c r="Z650" s="36"/>
    </row>
    <row r="651" spans="1:26" x14ac:dyDescent="0.25">
      <c r="A651" s="12">
        <v>1924.07</v>
      </c>
      <c r="B651" s="13">
        <v>9.0299999999999994</v>
      </c>
      <c r="C651" s="14">
        <v>0.54169999999999996</v>
      </c>
      <c r="D651" s="13">
        <v>0.95079999999999998</v>
      </c>
      <c r="E651" s="13">
        <v>17.100000000000001</v>
      </c>
      <c r="F651" s="14">
        <f t="shared" ref="F651:F714" si="144">F650+1/12</f>
        <v>1924.5416666666181</v>
      </c>
      <c r="G651" s="15">
        <f>G645*6/12+G657*6/12</f>
        <v>3.96</v>
      </c>
      <c r="H651" s="14">
        <f t="shared" si="140"/>
        <v>168.57082543859642</v>
      </c>
      <c r="I651" s="14">
        <f t="shared" si="141"/>
        <v>10.112382739766076</v>
      </c>
      <c r="J651" s="16">
        <f t="shared" ref="J651:J714" si="145">J650*((H651+(I651/12))/H650)</f>
        <v>2824.7299798237009</v>
      </c>
      <c r="K651" s="14">
        <f t="shared" si="142"/>
        <v>17.749406514619874</v>
      </c>
      <c r="L651" s="16">
        <f t="shared" si="143"/>
        <v>297.42561072163613</v>
      </c>
      <c r="M651" s="35">
        <f t="shared" si="134"/>
        <v>8.3777121399718357</v>
      </c>
      <c r="N651" s="17"/>
      <c r="O651" s="18">
        <f t="shared" si="135"/>
        <v>12.071823287457539</v>
      </c>
      <c r="P651" s="18"/>
      <c r="Q651" s="37">
        <f t="shared" si="136"/>
        <v>0.13487887811364763</v>
      </c>
      <c r="R651" s="15">
        <f t="shared" ref="R651:R714" si="146">((G651/G652+G651/1200+((1+G652/1200)^(-119))*(1-G651/G652)))</f>
        <v>1.0046660948096857</v>
      </c>
      <c r="S651" s="15">
        <f t="shared" ref="S651:S714" si="147">S650*R650*E650/E651</f>
        <v>6.7432459809649723</v>
      </c>
      <c r="T651" s="21">
        <f t="shared" si="137"/>
        <v>8.6960988830153241E-2</v>
      </c>
      <c r="U651" s="21">
        <f t="shared" si="138"/>
        <v>6.9619791761140082E-2</v>
      </c>
      <c r="V651" s="21">
        <f t="shared" si="139"/>
        <v>1.7341197069013159E-2</v>
      </c>
      <c r="Y651" s="36"/>
      <c r="Z651" s="36"/>
    </row>
    <row r="652" spans="1:26" x14ac:dyDescent="0.25">
      <c r="A652" s="12">
        <v>1924.08</v>
      </c>
      <c r="B652" s="13">
        <v>9.34</v>
      </c>
      <c r="C652" s="14">
        <v>0.54330000000000001</v>
      </c>
      <c r="D652" s="13">
        <v>0.94669999999999999</v>
      </c>
      <c r="E652" s="13">
        <v>17</v>
      </c>
      <c r="F652" s="14">
        <f t="shared" si="144"/>
        <v>1924.6249999999513</v>
      </c>
      <c r="G652" s="15">
        <f>G645*5/12+G657*7/12</f>
        <v>3.9433333333333329</v>
      </c>
      <c r="H652" s="14">
        <f t="shared" si="140"/>
        <v>175.38349823529404</v>
      </c>
      <c r="I652" s="14">
        <f t="shared" si="141"/>
        <v>10.201911626470586</v>
      </c>
      <c r="J652" s="16">
        <f t="shared" si="145"/>
        <v>2953.1355417221489</v>
      </c>
      <c r="K652" s="14">
        <f t="shared" si="142"/>
        <v>17.776826314705875</v>
      </c>
      <c r="L652" s="16">
        <f t="shared" si="143"/>
        <v>299.32905967327179</v>
      </c>
      <c r="M652" s="35">
        <f t="shared" si="134"/>
        <v>8.7174183085483339</v>
      </c>
      <c r="N652" s="17"/>
      <c r="O652" s="18">
        <f t="shared" si="135"/>
        <v>12.559042780803487</v>
      </c>
      <c r="P652" s="18"/>
      <c r="Q652" s="37">
        <f t="shared" si="136"/>
        <v>0.12768930742272608</v>
      </c>
      <c r="R652" s="15">
        <f t="shared" si="146"/>
        <v>1.0046532681523594</v>
      </c>
      <c r="S652" s="15">
        <f t="shared" si="147"/>
        <v>6.8145618448962297</v>
      </c>
      <c r="T652" s="21">
        <f t="shared" si="137"/>
        <v>7.8275524532663177E-2</v>
      </c>
      <c r="U652" s="21">
        <f t="shared" si="138"/>
        <v>6.9009742832124354E-2</v>
      </c>
      <c r="V652" s="21">
        <f t="shared" si="139"/>
        <v>9.2657817005388221E-3</v>
      </c>
      <c r="Y652" s="36"/>
      <c r="Z652" s="36"/>
    </row>
    <row r="653" spans="1:26" x14ac:dyDescent="0.25">
      <c r="A653" s="12">
        <v>1924.09</v>
      </c>
      <c r="B653" s="13">
        <v>9.25</v>
      </c>
      <c r="C653" s="14">
        <v>0.54500000000000004</v>
      </c>
      <c r="D653" s="13">
        <v>0.9425</v>
      </c>
      <c r="E653" s="13">
        <v>17.100000000000001</v>
      </c>
      <c r="F653" s="14">
        <f t="shared" si="144"/>
        <v>1924.7083333332846</v>
      </c>
      <c r="G653" s="15">
        <f>G645*4/12+G657*8/12</f>
        <v>3.9266666666666667</v>
      </c>
      <c r="H653" s="14">
        <f t="shared" si="140"/>
        <v>172.67775584795314</v>
      </c>
      <c r="I653" s="14">
        <f t="shared" si="141"/>
        <v>10.173986695906429</v>
      </c>
      <c r="J653" s="16">
        <f t="shared" si="145"/>
        <v>2921.8517516851739</v>
      </c>
      <c r="K653" s="14">
        <f t="shared" si="142"/>
        <v>17.594463230994144</v>
      </c>
      <c r="L653" s="16">
        <f t="shared" si="143"/>
        <v>297.71300280684068</v>
      </c>
      <c r="M653" s="35">
        <f t="shared" si="134"/>
        <v>8.5816703752090522</v>
      </c>
      <c r="N653" s="17"/>
      <c r="O653" s="18">
        <f t="shared" si="135"/>
        <v>12.362730876100702</v>
      </c>
      <c r="P653" s="18"/>
      <c r="Q653" s="37">
        <f t="shared" si="136"/>
        <v>0.13028797514421842</v>
      </c>
      <c r="R653" s="15">
        <f t="shared" si="146"/>
        <v>1.0046404426428017</v>
      </c>
      <c r="S653" s="15">
        <f t="shared" si="147"/>
        <v>6.8062351511417116</v>
      </c>
      <c r="T653" s="21">
        <f t="shared" si="137"/>
        <v>7.5642651751946177E-2</v>
      </c>
      <c r="U653" s="21">
        <f t="shared" si="138"/>
        <v>6.8069763845179265E-2</v>
      </c>
      <c r="V653" s="21">
        <f t="shared" si="139"/>
        <v>7.5728879067669119E-3</v>
      </c>
      <c r="Y653" s="36"/>
      <c r="Z653" s="36"/>
    </row>
    <row r="654" spans="1:26" x14ac:dyDescent="0.25">
      <c r="A654" s="12">
        <v>1924.1</v>
      </c>
      <c r="B654" s="13">
        <v>9.1300000000000008</v>
      </c>
      <c r="C654" s="14">
        <v>0.54669999999999996</v>
      </c>
      <c r="D654" s="13">
        <v>0.93830000000000002</v>
      </c>
      <c r="E654" s="13">
        <v>17.2</v>
      </c>
      <c r="F654" s="14">
        <f t="shared" si="144"/>
        <v>1924.7916666666179</v>
      </c>
      <c r="G654" s="15">
        <f>G645*3/12+G657*9/12</f>
        <v>3.91</v>
      </c>
      <c r="H654" s="14">
        <f t="shared" si="140"/>
        <v>169.44669563953485</v>
      </c>
      <c r="I654" s="14">
        <f t="shared" si="141"/>
        <v>10.146386473837206</v>
      </c>
      <c r="J654" s="16">
        <f t="shared" si="145"/>
        <v>2881.4866268439064</v>
      </c>
      <c r="K654" s="14">
        <f t="shared" si="142"/>
        <v>17.41422064825581</v>
      </c>
      <c r="L654" s="16">
        <f t="shared" si="143"/>
        <v>296.13350514431954</v>
      </c>
      <c r="M654" s="35">
        <f t="shared" si="134"/>
        <v>8.4194910358724258</v>
      </c>
      <c r="N654" s="17"/>
      <c r="O654" s="18">
        <f t="shared" si="135"/>
        <v>12.1300825362617</v>
      </c>
      <c r="P654" s="18"/>
      <c r="Q654" s="37">
        <f t="shared" si="136"/>
        <v>0.13435201723474416</v>
      </c>
      <c r="R654" s="15">
        <f t="shared" si="146"/>
        <v>1.0046276182824381</v>
      </c>
      <c r="S654" s="15">
        <f t="shared" si="147"/>
        <v>6.7980643327939259</v>
      </c>
      <c r="T654" s="21">
        <f t="shared" si="137"/>
        <v>7.9231455131178796E-2</v>
      </c>
      <c r="U654" s="21">
        <f t="shared" si="138"/>
        <v>6.9497356889955952E-2</v>
      </c>
      <c r="V654" s="21">
        <f t="shared" si="139"/>
        <v>9.7340982412228438E-3</v>
      </c>
      <c r="Y654" s="36"/>
      <c r="Z654" s="36"/>
    </row>
    <row r="655" spans="1:26" x14ac:dyDescent="0.25">
      <c r="A655" s="12">
        <v>1924.11</v>
      </c>
      <c r="B655" s="13">
        <v>9.64</v>
      </c>
      <c r="C655" s="14">
        <v>0.54830000000000001</v>
      </c>
      <c r="D655" s="13">
        <v>0.93420000000000003</v>
      </c>
      <c r="E655" s="13">
        <v>17.2</v>
      </c>
      <c r="F655" s="14">
        <f t="shared" si="144"/>
        <v>1924.8749999999511</v>
      </c>
      <c r="G655" s="15">
        <f>G645*2/12+G657*10/12</f>
        <v>3.8933333333333335</v>
      </c>
      <c r="H655" s="14">
        <f t="shared" si="140"/>
        <v>178.91195465116274</v>
      </c>
      <c r="I655" s="14">
        <f t="shared" si="141"/>
        <v>10.176081404069766</v>
      </c>
      <c r="J655" s="16">
        <f t="shared" si="145"/>
        <v>3056.8664851296239</v>
      </c>
      <c r="K655" s="14">
        <f t="shared" si="142"/>
        <v>17.338127389534879</v>
      </c>
      <c r="L655" s="16">
        <f t="shared" si="143"/>
        <v>296.23699900498906</v>
      </c>
      <c r="M655" s="35">
        <f t="shared" si="134"/>
        <v>8.8883273612509726</v>
      </c>
      <c r="N655" s="17"/>
      <c r="O655" s="18">
        <f t="shared" si="135"/>
        <v>12.803950814956586</v>
      </c>
      <c r="P655" s="18"/>
      <c r="Q655" s="37">
        <f t="shared" si="136"/>
        <v>0.12721517587619613</v>
      </c>
      <c r="R655" s="15">
        <f t="shared" si="146"/>
        <v>1.004614795072696</v>
      </c>
      <c r="S655" s="15">
        <f t="shared" si="147"/>
        <v>6.8295231795855535</v>
      </c>
      <c r="T655" s="21">
        <f t="shared" si="137"/>
        <v>7.6270500110679151E-2</v>
      </c>
      <c r="U655" s="21">
        <f t="shared" si="138"/>
        <v>6.9512243898488091E-2</v>
      </c>
      <c r="V655" s="21">
        <f t="shared" si="139"/>
        <v>6.7582562121910605E-3</v>
      </c>
      <c r="Y655" s="36"/>
      <c r="Z655" s="36"/>
    </row>
    <row r="656" spans="1:26" x14ac:dyDescent="0.25">
      <c r="A656" s="12">
        <v>1924.12</v>
      </c>
      <c r="B656" s="13">
        <v>10.16</v>
      </c>
      <c r="C656" s="14">
        <v>0.55000000000000004</v>
      </c>
      <c r="D656" s="13">
        <v>0.93</v>
      </c>
      <c r="E656" s="13">
        <v>17.3</v>
      </c>
      <c r="F656" s="14">
        <f t="shared" si="144"/>
        <v>1924.9583333332844</v>
      </c>
      <c r="G656" s="15">
        <f>G645*1/12+G657*11/12</f>
        <v>3.8766666666666669</v>
      </c>
      <c r="H656" s="14">
        <f t="shared" si="140"/>
        <v>187.47284855491324</v>
      </c>
      <c r="I656" s="14">
        <f t="shared" si="141"/>
        <v>10.14862861271676</v>
      </c>
      <c r="J656" s="16">
        <f t="shared" si="145"/>
        <v>3217.5866557644517</v>
      </c>
      <c r="K656" s="14">
        <f t="shared" si="142"/>
        <v>17.160408381502886</v>
      </c>
      <c r="L656" s="16">
        <f t="shared" si="143"/>
        <v>294.52318797843901</v>
      </c>
      <c r="M656" s="35">
        <f t="shared" si="134"/>
        <v>9.3106396804163758</v>
      </c>
      <c r="N656" s="17"/>
      <c r="O656" s="18">
        <f t="shared" si="135"/>
        <v>13.408391594348116</v>
      </c>
      <c r="P656" s="18"/>
      <c r="Q656" s="37">
        <f t="shared" si="136"/>
        <v>0.123928919192219</v>
      </c>
      <c r="R656" s="15">
        <f t="shared" si="146"/>
        <v>1.0046019730150058</v>
      </c>
      <c r="S656" s="15">
        <f t="shared" si="147"/>
        <v>6.8213808385815815</v>
      </c>
      <c r="T656" s="21">
        <f t="shared" si="137"/>
        <v>7.2696321943440445E-2</v>
      </c>
      <c r="U656" s="21">
        <f t="shared" si="138"/>
        <v>7.0942531993489544E-2</v>
      </c>
      <c r="V656" s="21">
        <f t="shared" si="139"/>
        <v>1.7537899499509013E-3</v>
      </c>
      <c r="Y656" s="36"/>
      <c r="Z656" s="36"/>
    </row>
    <row r="657" spans="1:26" x14ac:dyDescent="0.25">
      <c r="A657" s="12">
        <v>1925.01</v>
      </c>
      <c r="B657" s="13">
        <v>10.58</v>
      </c>
      <c r="C657" s="14">
        <v>0.55420000000000003</v>
      </c>
      <c r="D657" s="13">
        <v>0.95669999999999999</v>
      </c>
      <c r="E657" s="13">
        <v>17.3</v>
      </c>
      <c r="F657" s="14">
        <f t="shared" si="144"/>
        <v>1925.0416666666176</v>
      </c>
      <c r="G657" s="15">
        <v>3.86</v>
      </c>
      <c r="H657" s="14">
        <f t="shared" si="140"/>
        <v>195.22271040462422</v>
      </c>
      <c r="I657" s="14">
        <f t="shared" si="141"/>
        <v>10.226127231213869</v>
      </c>
      <c r="J657" s="16">
        <f t="shared" si="145"/>
        <v>3365.2230014803108</v>
      </c>
      <c r="K657" s="14">
        <f t="shared" si="142"/>
        <v>17.653078170520224</v>
      </c>
      <c r="L657" s="16">
        <f t="shared" si="143"/>
        <v>304.30140316788402</v>
      </c>
      <c r="M657" s="35">
        <f t="shared" si="134"/>
        <v>9.6926188522550003</v>
      </c>
      <c r="N657" s="17"/>
      <c r="O657" s="18">
        <f t="shared" si="135"/>
        <v>13.953065695481405</v>
      </c>
      <c r="P657" s="18"/>
      <c r="Q657" s="37">
        <f t="shared" si="136"/>
        <v>0.11986287085323859</v>
      </c>
      <c r="R657" s="15">
        <f t="shared" si="146"/>
        <v>1.0044518074010109</v>
      </c>
      <c r="S657" s="15">
        <f t="shared" si="147"/>
        <v>6.8527726491258116</v>
      </c>
      <c r="T657" s="21">
        <f t="shared" si="137"/>
        <v>6.6744815695120474E-2</v>
      </c>
      <c r="U657" s="21">
        <f t="shared" si="138"/>
        <v>6.937049498737724E-2</v>
      </c>
      <c r="V657" s="21">
        <f t="shared" si="139"/>
        <v>-2.6256792922567662E-3</v>
      </c>
      <c r="Y657" s="36"/>
      <c r="Z657" s="36"/>
    </row>
    <row r="658" spans="1:26" x14ac:dyDescent="0.25">
      <c r="A658" s="12">
        <v>1925.02</v>
      </c>
      <c r="B658" s="13">
        <v>10.67</v>
      </c>
      <c r="C658" s="14">
        <v>0.55830000000000002</v>
      </c>
      <c r="D658" s="13">
        <v>0.98329999999999995</v>
      </c>
      <c r="E658" s="13">
        <v>17.2</v>
      </c>
      <c r="F658" s="14">
        <f t="shared" si="144"/>
        <v>1925.1249999999509</v>
      </c>
      <c r="G658" s="15">
        <f>G657*11/12+G669*1/12</f>
        <v>3.8450000000000002</v>
      </c>
      <c r="H658" s="14">
        <f t="shared" si="140"/>
        <v>198.02806598837205</v>
      </c>
      <c r="I658" s="14">
        <f t="shared" si="141"/>
        <v>10.361674718023254</v>
      </c>
      <c r="J658" s="16">
        <f t="shared" si="145"/>
        <v>3428.4657766339574</v>
      </c>
      <c r="K658" s="14">
        <f t="shared" si="142"/>
        <v>18.249390561046507</v>
      </c>
      <c r="L658" s="16">
        <f t="shared" si="143"/>
        <v>315.95223975296818</v>
      </c>
      <c r="M658" s="35">
        <f t="shared" si="134"/>
        <v>9.8308047228195772</v>
      </c>
      <c r="N658" s="17"/>
      <c r="O658" s="18">
        <f t="shared" si="135"/>
        <v>14.143902484635971</v>
      </c>
      <c r="P658" s="18"/>
      <c r="Q658" s="37">
        <f t="shared" si="136"/>
        <v>0.11900102849113869</v>
      </c>
      <c r="R658" s="15">
        <f t="shared" si="146"/>
        <v>1.0044401732636803</v>
      </c>
      <c r="S658" s="15">
        <f t="shared" si="147"/>
        <v>6.9232989421524191</v>
      </c>
      <c r="T658" s="21">
        <f t="shared" si="137"/>
        <v>6.1161034514012558E-2</v>
      </c>
      <c r="U658" s="21">
        <f t="shared" si="138"/>
        <v>6.7849285998279107E-2</v>
      </c>
      <c r="V658" s="21">
        <f t="shared" si="139"/>
        <v>-6.6882514842665497E-3</v>
      </c>
      <c r="Y658" s="36"/>
      <c r="Z658" s="36"/>
    </row>
    <row r="659" spans="1:26" x14ac:dyDescent="0.25">
      <c r="A659" s="12">
        <v>1925.03</v>
      </c>
      <c r="B659" s="13">
        <v>10.39</v>
      </c>
      <c r="C659" s="14">
        <v>0.5625</v>
      </c>
      <c r="D659" s="13">
        <v>1.01</v>
      </c>
      <c r="E659" s="13">
        <v>17.3</v>
      </c>
      <c r="F659" s="14">
        <f t="shared" si="144"/>
        <v>1925.2083333332841</v>
      </c>
      <c r="G659" s="15">
        <f>G657*10/12+G669*2/12</f>
        <v>3.83</v>
      </c>
      <c r="H659" s="14">
        <f t="shared" si="140"/>
        <v>191.71682052023115</v>
      </c>
      <c r="I659" s="14">
        <f t="shared" si="141"/>
        <v>10.379279263005778</v>
      </c>
      <c r="J659" s="16">
        <f t="shared" si="145"/>
        <v>3334.1737275550395</v>
      </c>
      <c r="K659" s="14">
        <f t="shared" si="142"/>
        <v>18.636572543352596</v>
      </c>
      <c r="L659" s="16">
        <f t="shared" si="143"/>
        <v>324.11120931959476</v>
      </c>
      <c r="M659" s="35">
        <f t="shared" si="134"/>
        <v>9.5185375388100351</v>
      </c>
      <c r="N659" s="17"/>
      <c r="O659" s="18">
        <f t="shared" si="135"/>
        <v>13.685923349947979</v>
      </c>
      <c r="P659" s="18"/>
      <c r="Q659" s="37">
        <f t="shared" si="136"/>
        <v>0.12416250134532479</v>
      </c>
      <c r="R659" s="15">
        <f t="shared" si="146"/>
        <v>1.0044285399691208</v>
      </c>
      <c r="S659" s="15">
        <f t="shared" si="147"/>
        <v>6.9138428283817035</v>
      </c>
      <c r="T659" s="21">
        <f t="shared" si="137"/>
        <v>5.7639446446891895E-2</v>
      </c>
      <c r="U659" s="21">
        <f t="shared" si="138"/>
        <v>6.8349938960863721E-2</v>
      </c>
      <c r="V659" s="21">
        <f t="shared" si="139"/>
        <v>-1.0710492513971825E-2</v>
      </c>
      <c r="Y659" s="36"/>
      <c r="Z659" s="36"/>
    </row>
    <row r="660" spans="1:26" x14ac:dyDescent="0.25">
      <c r="A660" s="12">
        <v>1925.04</v>
      </c>
      <c r="B660" s="13">
        <v>10.28</v>
      </c>
      <c r="C660" s="14">
        <v>0.56669999999999998</v>
      </c>
      <c r="D660" s="13">
        <v>1.0369999999999999</v>
      </c>
      <c r="E660" s="13">
        <v>17.2</v>
      </c>
      <c r="F660" s="14">
        <f t="shared" si="144"/>
        <v>1925.2916666666174</v>
      </c>
      <c r="G660" s="15">
        <f>G657*9/12+G669*3/12</f>
        <v>3.8149999999999999</v>
      </c>
      <c r="H660" s="14">
        <f t="shared" si="140"/>
        <v>190.78992674418598</v>
      </c>
      <c r="I660" s="14">
        <f t="shared" si="141"/>
        <v>10.517573101744182</v>
      </c>
      <c r="J660" s="16">
        <f t="shared" si="145"/>
        <v>3333.2967037424619</v>
      </c>
      <c r="K660" s="14">
        <f t="shared" si="142"/>
        <v>19.246026656976738</v>
      </c>
      <c r="L660" s="16">
        <f t="shared" si="143"/>
        <v>336.24792624328148</v>
      </c>
      <c r="M660" s="35">
        <f t="shared" si="134"/>
        <v>9.4765667879030744</v>
      </c>
      <c r="N660" s="17"/>
      <c r="O660" s="18">
        <f t="shared" si="135"/>
        <v>13.615545452014185</v>
      </c>
      <c r="P660" s="18"/>
      <c r="Q660" s="37">
        <f t="shared" si="136"/>
        <v>0.12310340370448422</v>
      </c>
      <c r="R660" s="15">
        <f t="shared" si="146"/>
        <v>1.0044169075182756</v>
      </c>
      <c r="S660" s="15">
        <f t="shared" si="147"/>
        <v>6.9848358312786178</v>
      </c>
      <c r="T660" s="21">
        <f t="shared" si="137"/>
        <v>6.4998290855300844E-2</v>
      </c>
      <c r="U660" s="21">
        <f t="shared" si="138"/>
        <v>6.6836389105776162E-2</v>
      </c>
      <c r="V660" s="21">
        <f t="shared" si="139"/>
        <v>-1.8380982504753174E-3</v>
      </c>
      <c r="Y660" s="36"/>
      <c r="Z660" s="36"/>
    </row>
    <row r="661" spans="1:26" x14ac:dyDescent="0.25">
      <c r="A661" s="12">
        <v>1925.05</v>
      </c>
      <c r="B661" s="13">
        <v>10.61</v>
      </c>
      <c r="C661" s="14">
        <v>0.57079999999999997</v>
      </c>
      <c r="D661" s="13">
        <v>1.0629999999999999</v>
      </c>
      <c r="E661" s="13">
        <v>17.3</v>
      </c>
      <c r="F661" s="14">
        <f t="shared" si="144"/>
        <v>1925.3749999999507</v>
      </c>
      <c r="G661" s="15">
        <f>G657*8/12+G669*4/12</f>
        <v>3.8</v>
      </c>
      <c r="H661" s="14">
        <f t="shared" si="140"/>
        <v>195.77627196531785</v>
      </c>
      <c r="I661" s="14">
        <f t="shared" si="141"/>
        <v>10.532431294797684</v>
      </c>
      <c r="J661" s="16">
        <f t="shared" si="145"/>
        <v>3435.7476645067995</v>
      </c>
      <c r="K661" s="14">
        <f t="shared" si="142"/>
        <v>19.614531300578026</v>
      </c>
      <c r="L661" s="16">
        <f t="shared" si="143"/>
        <v>344.22240974276417</v>
      </c>
      <c r="M661" s="35">
        <f t="shared" si="134"/>
        <v>9.7290076940213339</v>
      </c>
      <c r="N661" s="17"/>
      <c r="O661" s="18">
        <f t="shared" si="135"/>
        <v>13.963817337114982</v>
      </c>
      <c r="P661" s="18"/>
      <c r="Q661" s="37">
        <f t="shared" si="136"/>
        <v>0.12007698527266278</v>
      </c>
      <c r="R661" s="15">
        <f t="shared" si="146"/>
        <v>1.0044052759120881</v>
      </c>
      <c r="S661" s="15">
        <f t="shared" si="147"/>
        <v>6.9751340999434834</v>
      </c>
      <c r="T661" s="21">
        <f t="shared" si="137"/>
        <v>7.0242150417554328E-2</v>
      </c>
      <c r="U661" s="21">
        <f t="shared" si="138"/>
        <v>6.7337090545177558E-2</v>
      </c>
      <c r="V661" s="21">
        <f t="shared" si="139"/>
        <v>2.9050598723767695E-3</v>
      </c>
      <c r="Y661" s="36"/>
      <c r="Z661" s="36"/>
    </row>
    <row r="662" spans="1:26" x14ac:dyDescent="0.25">
      <c r="A662" s="12">
        <v>1925.06</v>
      </c>
      <c r="B662" s="13">
        <v>10.8</v>
      </c>
      <c r="C662" s="14">
        <v>0.57499999999999996</v>
      </c>
      <c r="D662" s="13">
        <v>1.0900000000000001</v>
      </c>
      <c r="E662" s="13">
        <v>17.5</v>
      </c>
      <c r="F662" s="14">
        <f t="shared" si="144"/>
        <v>1925.4583333332839</v>
      </c>
      <c r="G662" s="15">
        <f>G657*7/12+G669*5/12</f>
        <v>3.7850000000000001</v>
      </c>
      <c r="H662" s="14">
        <f t="shared" si="140"/>
        <v>197.00465142857138</v>
      </c>
      <c r="I662" s="14">
        <f t="shared" si="141"/>
        <v>10.488673571428567</v>
      </c>
      <c r="J662" s="16">
        <f t="shared" si="145"/>
        <v>3472.6440570576215</v>
      </c>
      <c r="K662" s="14">
        <f t="shared" si="142"/>
        <v>19.88287685714285</v>
      </c>
      <c r="L662" s="16">
        <f t="shared" si="143"/>
        <v>350.47981686970434</v>
      </c>
      <c r="M662" s="35">
        <f t="shared" si="134"/>
        <v>9.796386180450618</v>
      </c>
      <c r="N662" s="17"/>
      <c r="O662" s="18">
        <f t="shared" si="135"/>
        <v>14.043411328040783</v>
      </c>
      <c r="P662" s="18"/>
      <c r="Q662" s="37">
        <f t="shared" si="136"/>
        <v>0.12073372793126153</v>
      </c>
      <c r="R662" s="15">
        <f t="shared" si="146"/>
        <v>1.0043936451515041</v>
      </c>
      <c r="S662" s="15">
        <f t="shared" si="147"/>
        <v>6.9257945017183768</v>
      </c>
      <c r="T662" s="21">
        <f t="shared" si="137"/>
        <v>7.4258158038316369E-2</v>
      </c>
      <c r="U662" s="21">
        <f t="shared" si="138"/>
        <v>6.922417579358453E-2</v>
      </c>
      <c r="V662" s="21">
        <f t="shared" si="139"/>
        <v>5.0339822447318383E-3</v>
      </c>
      <c r="Y662" s="36"/>
      <c r="Z662" s="36"/>
    </row>
    <row r="663" spans="1:26" x14ac:dyDescent="0.25">
      <c r="A663" s="12">
        <v>1925.07</v>
      </c>
      <c r="B663" s="13">
        <v>11.1</v>
      </c>
      <c r="C663" s="14">
        <v>0.57920000000000005</v>
      </c>
      <c r="D663" s="13">
        <v>1.117</v>
      </c>
      <c r="E663" s="13">
        <v>17.7</v>
      </c>
      <c r="F663" s="14">
        <f t="shared" si="144"/>
        <v>1925.5416666666172</v>
      </c>
      <c r="G663" s="15">
        <f>G657*6/12+G669*6/12</f>
        <v>3.77</v>
      </c>
      <c r="H663" s="14">
        <f t="shared" si="140"/>
        <v>200.189127118644</v>
      </c>
      <c r="I663" s="14">
        <f t="shared" si="141"/>
        <v>10.44590472316384</v>
      </c>
      <c r="J663" s="16">
        <f t="shared" si="145"/>
        <v>3544.1218600315838</v>
      </c>
      <c r="K663" s="14">
        <f t="shared" si="142"/>
        <v>20.145158107344628</v>
      </c>
      <c r="L663" s="16">
        <f t="shared" si="143"/>
        <v>356.64721780678195</v>
      </c>
      <c r="M663" s="35">
        <f t="shared" si="134"/>
        <v>9.9639938917878084</v>
      </c>
      <c r="N663" s="17"/>
      <c r="O663" s="18">
        <f t="shared" si="135"/>
        <v>14.263012384495765</v>
      </c>
      <c r="P663" s="18"/>
      <c r="Q663" s="37">
        <f t="shared" si="136"/>
        <v>0.12036790116256746</v>
      </c>
      <c r="R663" s="15">
        <f t="shared" si="146"/>
        <v>1.0043820152374694</v>
      </c>
      <c r="S663" s="15">
        <f t="shared" si="147"/>
        <v>6.8776225841890053</v>
      </c>
      <c r="T663" s="21">
        <f t="shared" si="137"/>
        <v>7.7928607588556797E-2</v>
      </c>
      <c r="U663" s="21">
        <f t="shared" si="138"/>
        <v>7.0322166402230879E-2</v>
      </c>
      <c r="V663" s="21">
        <f t="shared" si="139"/>
        <v>7.6064411863259185E-3</v>
      </c>
      <c r="Y663" s="36"/>
      <c r="Z663" s="36"/>
    </row>
    <row r="664" spans="1:26" x14ac:dyDescent="0.25">
      <c r="A664" s="12">
        <v>1925.08</v>
      </c>
      <c r="B664" s="13">
        <v>11.25</v>
      </c>
      <c r="C664" s="14">
        <v>0.58330000000000004</v>
      </c>
      <c r="D664" s="13">
        <v>1.143</v>
      </c>
      <c r="E664" s="13">
        <v>17.7</v>
      </c>
      <c r="F664" s="14">
        <f t="shared" si="144"/>
        <v>1925.6249999999504</v>
      </c>
      <c r="G664" s="15">
        <f>G657*5/12+G669*7/12</f>
        <v>3.7550000000000003</v>
      </c>
      <c r="H664" s="14">
        <f t="shared" si="140"/>
        <v>202.89438559322028</v>
      </c>
      <c r="I664" s="14">
        <f t="shared" si="141"/>
        <v>10.519848454802258</v>
      </c>
      <c r="J664" s="16">
        <f t="shared" si="145"/>
        <v>3607.5355659551069</v>
      </c>
      <c r="K664" s="14">
        <f t="shared" si="142"/>
        <v>20.614069576271181</v>
      </c>
      <c r="L664" s="16">
        <f t="shared" si="143"/>
        <v>366.52561350103889</v>
      </c>
      <c r="M664" s="35">
        <f t="shared" si="134"/>
        <v>10.110918458488952</v>
      </c>
      <c r="N664" s="17"/>
      <c r="O664" s="18">
        <f t="shared" si="135"/>
        <v>14.449940451105403</v>
      </c>
      <c r="P664" s="18"/>
      <c r="Q664" s="37">
        <f t="shared" si="136"/>
        <v>0.11905952231040792</v>
      </c>
      <c r="R664" s="15">
        <f t="shared" si="146"/>
        <v>1.0043703861709314</v>
      </c>
      <c r="S664" s="15">
        <f t="shared" si="147"/>
        <v>6.9077604311504848</v>
      </c>
      <c r="T664" s="21">
        <f t="shared" si="137"/>
        <v>8.3429645200274072E-2</v>
      </c>
      <c r="U664" s="21">
        <f t="shared" si="138"/>
        <v>7.020470103126053E-2</v>
      </c>
      <c r="V664" s="21">
        <f t="shared" si="139"/>
        <v>1.3224944169013542E-2</v>
      </c>
      <c r="Y664" s="36"/>
      <c r="Z664" s="36"/>
    </row>
    <row r="665" spans="1:26" x14ac:dyDescent="0.25">
      <c r="A665" s="12">
        <v>1925.09</v>
      </c>
      <c r="B665" s="13">
        <v>11.51</v>
      </c>
      <c r="C665" s="14">
        <v>0.58750000000000002</v>
      </c>
      <c r="D665" s="13">
        <v>1.17</v>
      </c>
      <c r="E665" s="13">
        <v>17.7</v>
      </c>
      <c r="F665" s="14">
        <f t="shared" si="144"/>
        <v>1925.7083333332837</v>
      </c>
      <c r="G665" s="15">
        <f>G657*4/12+G669*8/12</f>
        <v>3.74</v>
      </c>
      <c r="H665" s="14">
        <f t="shared" si="140"/>
        <v>207.58350028248583</v>
      </c>
      <c r="I665" s="14">
        <f t="shared" si="141"/>
        <v>10.595595692090393</v>
      </c>
      <c r="J665" s="16">
        <f t="shared" si="145"/>
        <v>3706.6091815905038</v>
      </c>
      <c r="K665" s="14">
        <f t="shared" si="142"/>
        <v>21.10101610169491</v>
      </c>
      <c r="L665" s="16">
        <f t="shared" si="143"/>
        <v>376.77956059608073</v>
      </c>
      <c r="M665" s="35">
        <f t="shared" si="134"/>
        <v>10.359247611348511</v>
      </c>
      <c r="N665" s="17"/>
      <c r="O665" s="18">
        <f t="shared" si="135"/>
        <v>14.777258376991178</v>
      </c>
      <c r="P665" s="18"/>
      <c r="Q665" s="37">
        <f t="shared" si="136"/>
        <v>0.11683864606599481</v>
      </c>
      <c r="R665" s="15">
        <f t="shared" si="146"/>
        <v>1.0043587579528388</v>
      </c>
      <c r="S665" s="15">
        <f t="shared" si="147"/>
        <v>6.9379500118108925</v>
      </c>
      <c r="T665" s="21">
        <f t="shared" si="137"/>
        <v>8.3099150693537016E-2</v>
      </c>
      <c r="U665" s="21">
        <f t="shared" si="138"/>
        <v>7.0087510734673231E-2</v>
      </c>
      <c r="V665" s="21">
        <f t="shared" si="139"/>
        <v>1.3011639958863785E-2</v>
      </c>
      <c r="Y665" s="36"/>
      <c r="Z665" s="36"/>
    </row>
    <row r="666" spans="1:26" x14ac:dyDescent="0.25">
      <c r="A666" s="12">
        <v>1925.1</v>
      </c>
      <c r="B666" s="13">
        <v>11.89</v>
      </c>
      <c r="C666" s="14">
        <v>0.5917</v>
      </c>
      <c r="D666" s="13">
        <v>1.1970000000000001</v>
      </c>
      <c r="E666" s="13">
        <v>17.7</v>
      </c>
      <c r="F666" s="14">
        <f t="shared" si="144"/>
        <v>1925.7916666666169</v>
      </c>
      <c r="G666" s="15">
        <f>G657*3/12+G669*9/12</f>
        <v>3.7250000000000001</v>
      </c>
      <c r="H666" s="14">
        <f t="shared" si="140"/>
        <v>214.43682175141237</v>
      </c>
      <c r="I666" s="14">
        <f t="shared" si="141"/>
        <v>10.671342929378527</v>
      </c>
      <c r="J666" s="16">
        <f t="shared" si="145"/>
        <v>3844.860980901246</v>
      </c>
      <c r="K666" s="14">
        <f t="shared" si="142"/>
        <v>21.587962627118639</v>
      </c>
      <c r="L666" s="16">
        <f t="shared" si="143"/>
        <v>387.07305249274953</v>
      </c>
      <c r="M666" s="35">
        <f t="shared" si="134"/>
        <v>10.718495997022936</v>
      </c>
      <c r="N666" s="17"/>
      <c r="O666" s="18">
        <f t="shared" si="135"/>
        <v>15.256796100151364</v>
      </c>
      <c r="P666" s="18"/>
      <c r="Q666" s="37">
        <f t="shared" si="136"/>
        <v>0.11271163979524509</v>
      </c>
      <c r="R666" s="15">
        <f t="shared" si="146"/>
        <v>1.0043471305841412</v>
      </c>
      <c r="S666" s="15">
        <f t="shared" si="147"/>
        <v>6.9681908566012716</v>
      </c>
      <c r="T666" s="21">
        <f t="shared" si="137"/>
        <v>8.2327386844403661E-2</v>
      </c>
      <c r="U666" s="21">
        <f t="shared" si="138"/>
        <v>6.9970595385996814E-2</v>
      </c>
      <c r="V666" s="21">
        <f t="shared" si="139"/>
        <v>1.2356791458406846E-2</v>
      </c>
      <c r="Y666" s="36"/>
      <c r="Z666" s="36"/>
    </row>
    <row r="667" spans="1:26" x14ac:dyDescent="0.25">
      <c r="A667" s="12">
        <v>1925.11</v>
      </c>
      <c r="B667" s="13">
        <v>12.26</v>
      </c>
      <c r="C667" s="14">
        <v>0.5958</v>
      </c>
      <c r="D667" s="13">
        <v>1.2230000000000001</v>
      </c>
      <c r="E667" s="13">
        <v>18</v>
      </c>
      <c r="F667" s="14">
        <f t="shared" si="144"/>
        <v>1925.8749999999502</v>
      </c>
      <c r="G667" s="15">
        <f>G657*2/12+G669*10/12</f>
        <v>3.71</v>
      </c>
      <c r="H667" s="14">
        <f t="shared" si="140"/>
        <v>217.42462944444435</v>
      </c>
      <c r="I667" s="14">
        <f t="shared" si="141"/>
        <v>10.566198549999998</v>
      </c>
      <c r="J667" s="16">
        <f t="shared" si="145"/>
        <v>3914.2201926542057</v>
      </c>
      <c r="K667" s="14">
        <f t="shared" si="142"/>
        <v>21.689259527777772</v>
      </c>
      <c r="L667" s="16">
        <f t="shared" si="143"/>
        <v>390.46421660816424</v>
      </c>
      <c r="M667" s="35">
        <f t="shared" si="134"/>
        <v>10.886317440307941</v>
      </c>
      <c r="N667" s="17"/>
      <c r="O667" s="18">
        <f t="shared" si="135"/>
        <v>15.458345172036253</v>
      </c>
      <c r="P667" s="18"/>
      <c r="Q667" s="37">
        <f t="shared" si="136"/>
        <v>0.11216870688545674</v>
      </c>
      <c r="R667" s="15">
        <f t="shared" si="146"/>
        <v>1.0043355040657889</v>
      </c>
      <c r="S667" s="15">
        <f t="shared" si="147"/>
        <v>6.8818411173202998</v>
      </c>
      <c r="T667" s="21">
        <f t="shared" si="137"/>
        <v>8.9667378175011692E-2</v>
      </c>
      <c r="U667" s="21">
        <f t="shared" si="138"/>
        <v>7.0874478450491996E-2</v>
      </c>
      <c r="V667" s="21">
        <f t="shared" si="139"/>
        <v>1.8792899724519696E-2</v>
      </c>
      <c r="Y667" s="36"/>
      <c r="Z667" s="36"/>
    </row>
    <row r="668" spans="1:26" x14ac:dyDescent="0.25">
      <c r="A668" s="12">
        <v>1925.12</v>
      </c>
      <c r="B668" s="13">
        <v>12.46</v>
      </c>
      <c r="C668" s="14">
        <v>0.6</v>
      </c>
      <c r="D668" s="13">
        <v>1.25</v>
      </c>
      <c r="E668" s="13">
        <v>17.899999999999999</v>
      </c>
      <c r="F668" s="14">
        <f t="shared" si="144"/>
        <v>1925.9583333332835</v>
      </c>
      <c r="G668" s="15">
        <f>G657*1/12+G669*11/12</f>
        <v>3.6950000000000003</v>
      </c>
      <c r="H668" s="14">
        <f t="shared" si="140"/>
        <v>222.20600167597763</v>
      </c>
      <c r="I668" s="14">
        <f t="shared" si="141"/>
        <v>10.700128491620109</v>
      </c>
      <c r="J668" s="16">
        <f t="shared" si="145"/>
        <v>4016.3501370759896</v>
      </c>
      <c r="K668" s="14">
        <f t="shared" si="142"/>
        <v>22.291934357541894</v>
      </c>
      <c r="L668" s="16">
        <f t="shared" si="143"/>
        <v>402.92437169702941</v>
      </c>
      <c r="M668" s="35">
        <f t="shared" si="134"/>
        <v>11.147365239137264</v>
      </c>
      <c r="N668" s="17"/>
      <c r="O668" s="18">
        <f t="shared" si="135"/>
        <v>15.788866974247387</v>
      </c>
      <c r="P668" s="18"/>
      <c r="Q668" s="37">
        <f t="shared" si="136"/>
        <v>0.10957865215542228</v>
      </c>
      <c r="R668" s="15">
        <f t="shared" si="146"/>
        <v>1.0043238783987345</v>
      </c>
      <c r="S668" s="15">
        <f t="shared" si="147"/>
        <v>6.9502900901878215</v>
      </c>
      <c r="T668" s="21">
        <f t="shared" si="137"/>
        <v>8.7190293496408833E-2</v>
      </c>
      <c r="U668" s="21">
        <f t="shared" si="138"/>
        <v>7.0161643644488958E-2</v>
      </c>
      <c r="V668" s="21">
        <f t="shared" si="139"/>
        <v>1.7028649851919875E-2</v>
      </c>
      <c r="Y668" s="36"/>
      <c r="Z668" s="36"/>
    </row>
    <row r="669" spans="1:26" x14ac:dyDescent="0.25">
      <c r="A669" s="12">
        <v>1926.01</v>
      </c>
      <c r="B669" s="13">
        <v>12.65</v>
      </c>
      <c r="C669" s="14">
        <v>0.60750000000000004</v>
      </c>
      <c r="D669" s="13">
        <v>1.2490000000000001</v>
      </c>
      <c r="E669" s="13">
        <v>17.899999999999999</v>
      </c>
      <c r="F669" s="14">
        <f t="shared" si="144"/>
        <v>1926.0416666666167</v>
      </c>
      <c r="G669" s="15">
        <v>3.68</v>
      </c>
      <c r="H669" s="14">
        <f t="shared" si="140"/>
        <v>225.59437569832397</v>
      </c>
      <c r="I669" s="14">
        <f t="shared" si="141"/>
        <v>10.833880097765361</v>
      </c>
      <c r="J669" s="16">
        <f t="shared" si="145"/>
        <v>4093.9130786276678</v>
      </c>
      <c r="K669" s="14">
        <f t="shared" si="142"/>
        <v>22.274100810055863</v>
      </c>
      <c r="L669" s="16">
        <f t="shared" si="143"/>
        <v>404.21323598466068</v>
      </c>
      <c r="M669" s="35">
        <f t="shared" si="134"/>
        <v>11.340966188506247</v>
      </c>
      <c r="N669" s="17"/>
      <c r="O669" s="18">
        <f t="shared" si="135"/>
        <v>16.018850836070303</v>
      </c>
      <c r="P669" s="18"/>
      <c r="Q669" s="37">
        <f t="shared" si="136"/>
        <v>0.1071766660559601</v>
      </c>
      <c r="R669" s="15">
        <f t="shared" si="146"/>
        <v>1.0054209127544818</v>
      </c>
      <c r="S669" s="15">
        <f t="shared" si="147"/>
        <v>6.9803422993737234</v>
      </c>
      <c r="T669" s="21">
        <f t="shared" si="137"/>
        <v>9.1277021951106985E-2</v>
      </c>
      <c r="U669" s="21">
        <f t="shared" si="138"/>
        <v>7.0045506362641285E-2</v>
      </c>
      <c r="V669" s="21">
        <f t="shared" si="139"/>
        <v>2.1231515588465699E-2</v>
      </c>
      <c r="Y669" s="36"/>
      <c r="Z669" s="36"/>
    </row>
    <row r="670" spans="1:26" x14ac:dyDescent="0.25">
      <c r="A670" s="12">
        <v>1926.02</v>
      </c>
      <c r="B670" s="13">
        <v>12.67</v>
      </c>
      <c r="C670" s="14">
        <v>0.61499999999999999</v>
      </c>
      <c r="D670" s="13">
        <v>1.248</v>
      </c>
      <c r="E670" s="13">
        <v>17.899999999999999</v>
      </c>
      <c r="F670" s="14">
        <f t="shared" si="144"/>
        <v>1926.12499999995</v>
      </c>
      <c r="G670" s="15">
        <f>G669*11/12+G681*1/12</f>
        <v>3.6516666666666668</v>
      </c>
      <c r="H670" s="14">
        <f t="shared" si="140"/>
        <v>225.95104664804464</v>
      </c>
      <c r="I670" s="14">
        <f t="shared" si="141"/>
        <v>10.967631703910612</v>
      </c>
      <c r="J670" s="16">
        <f t="shared" si="145"/>
        <v>4116.9716799598591</v>
      </c>
      <c r="K670" s="14">
        <f t="shared" si="142"/>
        <v>22.256267262569828</v>
      </c>
      <c r="L670" s="16">
        <f t="shared" si="143"/>
        <v>405.52333516889536</v>
      </c>
      <c r="M670" s="35">
        <f t="shared" si="134"/>
        <v>11.389435672748021</v>
      </c>
      <c r="N670" s="17"/>
      <c r="O670" s="18">
        <f t="shared" si="135"/>
        <v>16.041273315196626</v>
      </c>
      <c r="P670" s="18"/>
      <c r="Q670" s="37">
        <f t="shared" si="136"/>
        <v>0.10708475333291051</v>
      </c>
      <c r="R670" s="15">
        <f t="shared" si="146"/>
        <v>1.0054004313264016</v>
      </c>
      <c r="S670" s="15">
        <f t="shared" si="147"/>
        <v>7.0181821259750468</v>
      </c>
      <c r="T670" s="21">
        <f t="shared" si="137"/>
        <v>9.7077355087881623E-2</v>
      </c>
      <c r="U670" s="21">
        <f t="shared" si="138"/>
        <v>6.967985956692857E-2</v>
      </c>
      <c r="V670" s="21">
        <f t="shared" si="139"/>
        <v>2.7397495520953052E-2</v>
      </c>
      <c r="Y670" s="36"/>
      <c r="Z670" s="36"/>
    </row>
    <row r="671" spans="1:26" x14ac:dyDescent="0.25">
      <c r="A671" s="12">
        <v>1926.03</v>
      </c>
      <c r="B671" s="13">
        <v>11.81</v>
      </c>
      <c r="C671" s="14">
        <v>0.62250000000000005</v>
      </c>
      <c r="D671" s="13">
        <v>1.248</v>
      </c>
      <c r="E671" s="13">
        <v>17.8</v>
      </c>
      <c r="F671" s="14">
        <f t="shared" si="144"/>
        <v>1926.2083333332832</v>
      </c>
      <c r="G671" s="15">
        <f>G669*10/12+G681*2/12</f>
        <v>3.6233333333333335</v>
      </c>
      <c r="H671" s="14">
        <f t="shared" si="140"/>
        <v>211.7974216292134</v>
      </c>
      <c r="I671" s="14">
        <f t="shared" si="141"/>
        <v>11.163750632022468</v>
      </c>
      <c r="J671" s="16">
        <f t="shared" si="145"/>
        <v>3876.0345223495601</v>
      </c>
      <c r="K671" s="14">
        <f t="shared" si="142"/>
        <v>22.381302471910104</v>
      </c>
      <c r="L671" s="16">
        <f t="shared" si="143"/>
        <v>409.59280981306102</v>
      </c>
      <c r="M671" s="35">
        <f t="shared" si="134"/>
        <v>10.712352062732494</v>
      </c>
      <c r="N671" s="17"/>
      <c r="O671" s="18">
        <f t="shared" si="135"/>
        <v>15.046869401752987</v>
      </c>
      <c r="P671" s="18"/>
      <c r="Q671" s="37">
        <f t="shared" si="136"/>
        <v>0.11131698916246474</v>
      </c>
      <c r="R671" s="15">
        <f t="shared" si="146"/>
        <v>1.0053799556662915</v>
      </c>
      <c r="S671" s="15">
        <f t="shared" si="147"/>
        <v>7.0957242542038035</v>
      </c>
      <c r="T671" s="21">
        <f t="shared" si="137"/>
        <v>0.1071572599127284</v>
      </c>
      <c r="U671" s="21">
        <f t="shared" si="138"/>
        <v>6.9495385832488932E-2</v>
      </c>
      <c r="V671" s="21">
        <f t="shared" si="139"/>
        <v>3.7661874080239466E-2</v>
      </c>
      <c r="Y671" s="36"/>
      <c r="Z671" s="36"/>
    </row>
    <row r="672" spans="1:26" x14ac:dyDescent="0.25">
      <c r="A672" s="12">
        <v>1926.04</v>
      </c>
      <c r="B672" s="13">
        <v>11.48</v>
      </c>
      <c r="C672" s="14">
        <v>0.63</v>
      </c>
      <c r="D672" s="13">
        <v>1.2470000000000001</v>
      </c>
      <c r="E672" s="13">
        <v>17.899999999999999</v>
      </c>
      <c r="F672" s="14">
        <f t="shared" si="144"/>
        <v>1926.2916666666165</v>
      </c>
      <c r="G672" s="15">
        <f>G669*9/12+G681*3/12</f>
        <v>3.5950000000000002</v>
      </c>
      <c r="H672" s="14">
        <f t="shared" si="140"/>
        <v>204.72912513966477</v>
      </c>
      <c r="I672" s="14">
        <f t="shared" si="141"/>
        <v>11.235134916201115</v>
      </c>
      <c r="J672" s="16">
        <f t="shared" si="145"/>
        <v>3763.8141745993803</v>
      </c>
      <c r="K672" s="14">
        <f t="shared" si="142"/>
        <v>22.238433715083794</v>
      </c>
      <c r="L672" s="16">
        <f t="shared" si="143"/>
        <v>408.83939684019396</v>
      </c>
      <c r="M672" s="35">
        <f t="shared" si="134"/>
        <v>10.395587685954739</v>
      </c>
      <c r="N672" s="17"/>
      <c r="O672" s="18">
        <f t="shared" si="135"/>
        <v>14.562366728257411</v>
      </c>
      <c r="P672" s="18"/>
      <c r="Q672" s="37">
        <f t="shared" si="136"/>
        <v>0.11403621939591524</v>
      </c>
      <c r="R672" s="15">
        <f t="shared" si="146"/>
        <v>1.0053594857863619</v>
      </c>
      <c r="S672" s="15">
        <f t="shared" si="147"/>
        <v>7.0940447521110261</v>
      </c>
      <c r="T672" s="21">
        <f t="shared" si="137"/>
        <v>0.11088512929981298</v>
      </c>
      <c r="U672" s="21">
        <f t="shared" si="138"/>
        <v>6.9733856888830381E-2</v>
      </c>
      <c r="V672" s="21">
        <f t="shared" si="139"/>
        <v>4.1151272410982598E-2</v>
      </c>
      <c r="Y672" s="36"/>
      <c r="Z672" s="36"/>
    </row>
    <row r="673" spans="1:26" x14ac:dyDescent="0.25">
      <c r="A673" s="12">
        <v>1926.05</v>
      </c>
      <c r="B673" s="13">
        <v>11.56</v>
      </c>
      <c r="C673" s="14">
        <v>0.63749999999999996</v>
      </c>
      <c r="D673" s="13">
        <v>1.246</v>
      </c>
      <c r="E673" s="13">
        <v>17.8</v>
      </c>
      <c r="F673" s="14">
        <f t="shared" si="144"/>
        <v>1926.3749999999498</v>
      </c>
      <c r="G673" s="15">
        <f>G669*8/12+G681*4/12</f>
        <v>3.5666666666666669</v>
      </c>
      <c r="H673" s="14">
        <f t="shared" si="140"/>
        <v>207.31398764044937</v>
      </c>
      <c r="I673" s="14">
        <f t="shared" si="141"/>
        <v>11.43275667134831</v>
      </c>
      <c r="J673" s="16">
        <f t="shared" si="145"/>
        <v>3828.8505476376117</v>
      </c>
      <c r="K673" s="14">
        <f t="shared" si="142"/>
        <v>22.345434999999991</v>
      </c>
      <c r="L673" s="16">
        <f t="shared" si="143"/>
        <v>412.69444484052457</v>
      </c>
      <c r="M673" s="35">
        <f t="shared" si="134"/>
        <v>10.575158463806103</v>
      </c>
      <c r="N673" s="17"/>
      <c r="O673" s="18">
        <f t="shared" si="135"/>
        <v>14.771860041900323</v>
      </c>
      <c r="P673" s="18"/>
      <c r="Q673" s="37">
        <f t="shared" si="136"/>
        <v>0.11110746549615286</v>
      </c>
      <c r="R673" s="15">
        <f t="shared" si="146"/>
        <v>1.0053390216988511</v>
      </c>
      <c r="S673" s="15">
        <f t="shared" si="147"/>
        <v>7.1721329660610822</v>
      </c>
      <c r="T673" s="21">
        <f t="shared" si="137"/>
        <v>0.10329769326495764</v>
      </c>
      <c r="U673" s="21">
        <f t="shared" si="138"/>
        <v>6.8776601827087447E-2</v>
      </c>
      <c r="V673" s="21">
        <f t="shared" si="139"/>
        <v>3.4521091437870188E-2</v>
      </c>
      <c r="Y673" s="36"/>
      <c r="Z673" s="36"/>
    </row>
    <row r="674" spans="1:26" x14ac:dyDescent="0.25">
      <c r="A674" s="12">
        <v>1926.06</v>
      </c>
      <c r="B674" s="13">
        <v>12.11</v>
      </c>
      <c r="C674" s="14">
        <v>0.64500000000000002</v>
      </c>
      <c r="D674" s="13">
        <v>1.2450000000000001</v>
      </c>
      <c r="E674" s="13">
        <v>17.7</v>
      </c>
      <c r="F674" s="14">
        <f t="shared" si="144"/>
        <v>1926.458333333283</v>
      </c>
      <c r="G674" s="15">
        <f>G669*7/12+G681*5/12</f>
        <v>3.5383333333333336</v>
      </c>
      <c r="H674" s="14">
        <f t="shared" si="140"/>
        <v>218.4045341807909</v>
      </c>
      <c r="I674" s="14">
        <f t="shared" si="141"/>
        <v>11.632611440677962</v>
      </c>
      <c r="J674" s="16">
        <f t="shared" si="145"/>
        <v>4051.583578231583</v>
      </c>
      <c r="K674" s="14">
        <f t="shared" si="142"/>
        <v>22.453645338983048</v>
      </c>
      <c r="L674" s="16">
        <f t="shared" si="143"/>
        <v>416.53357183305707</v>
      </c>
      <c r="M674" s="35">
        <f t="shared" si="134"/>
        <v>11.197979740229965</v>
      </c>
      <c r="N674" s="17"/>
      <c r="O674" s="18">
        <f t="shared" si="135"/>
        <v>15.591949753085158</v>
      </c>
      <c r="P674" s="18"/>
      <c r="Q674" s="37">
        <f t="shared" si="136"/>
        <v>0.10456095641367756</v>
      </c>
      <c r="R674" s="15">
        <f t="shared" si="146"/>
        <v>1.0053185634160247</v>
      </c>
      <c r="S674" s="15">
        <f t="shared" si="147"/>
        <v>7.2511620047893741</v>
      </c>
      <c r="T674" s="21">
        <f t="shared" si="137"/>
        <v>0.10120351831446639</v>
      </c>
      <c r="U674" s="21">
        <f t="shared" si="138"/>
        <v>6.7042914557499333E-2</v>
      </c>
      <c r="V674" s="21">
        <f t="shared" si="139"/>
        <v>3.4160603756967056E-2</v>
      </c>
      <c r="Y674" s="36"/>
      <c r="Z674" s="36"/>
    </row>
    <row r="675" spans="1:26" x14ac:dyDescent="0.25">
      <c r="A675" s="12">
        <v>1926.07</v>
      </c>
      <c r="B675" s="13">
        <v>12.62</v>
      </c>
      <c r="C675" s="14">
        <v>0.65249999999999997</v>
      </c>
      <c r="D675" s="13">
        <v>1.244</v>
      </c>
      <c r="E675" s="13">
        <v>17.5</v>
      </c>
      <c r="F675" s="14">
        <f t="shared" si="144"/>
        <v>1926.5416666666163</v>
      </c>
      <c r="G675" s="15">
        <f>G669*6/12+G681*6/12</f>
        <v>3.51</v>
      </c>
      <c r="H675" s="14">
        <f t="shared" si="140"/>
        <v>230.20358342857133</v>
      </c>
      <c r="I675" s="14">
        <f t="shared" si="141"/>
        <v>11.902364357142853</v>
      </c>
      <c r="J675" s="16">
        <f t="shared" si="145"/>
        <v>4288.8655240013013</v>
      </c>
      <c r="K675" s="14">
        <f t="shared" si="142"/>
        <v>22.692017257142851</v>
      </c>
      <c r="L675" s="16">
        <f t="shared" si="143"/>
        <v>422.76931155765607</v>
      </c>
      <c r="M675" s="35">
        <f t="shared" si="134"/>
        <v>11.869694058481283</v>
      </c>
      <c r="N675" s="17"/>
      <c r="O675" s="18">
        <f t="shared" si="135"/>
        <v>16.46912474336035</v>
      </c>
      <c r="P675" s="18"/>
      <c r="Q675" s="37">
        <f t="shared" si="136"/>
        <v>9.8597390299536319E-2</v>
      </c>
      <c r="R675" s="15">
        <f t="shared" si="146"/>
        <v>1.0052981109501766</v>
      </c>
      <c r="S675" s="15">
        <f t="shared" si="147"/>
        <v>7.3730389442631621</v>
      </c>
      <c r="T675" s="21">
        <f t="shared" si="137"/>
        <v>0.10081264835027315</v>
      </c>
      <c r="U675" s="21">
        <f t="shared" si="138"/>
        <v>6.4709778589431721E-2</v>
      </c>
      <c r="V675" s="21">
        <f t="shared" si="139"/>
        <v>3.6102869760841427E-2</v>
      </c>
      <c r="Y675" s="36"/>
      <c r="Z675" s="36"/>
    </row>
    <row r="676" spans="1:26" x14ac:dyDescent="0.25">
      <c r="A676" s="12">
        <v>1926.08</v>
      </c>
      <c r="B676" s="13">
        <v>13.12</v>
      </c>
      <c r="C676" s="14">
        <v>0.66</v>
      </c>
      <c r="D676" s="13">
        <v>1.2430000000000001</v>
      </c>
      <c r="E676" s="13">
        <v>17.399999999999999</v>
      </c>
      <c r="F676" s="14">
        <f t="shared" si="144"/>
        <v>1926.6249999999495</v>
      </c>
      <c r="G676" s="15">
        <f>G669*5/12+G681*7/12</f>
        <v>3.4816666666666665</v>
      </c>
      <c r="H676" s="14">
        <f t="shared" si="140"/>
        <v>240.69959540229877</v>
      </c>
      <c r="I676" s="14">
        <f t="shared" si="141"/>
        <v>12.108363793103447</v>
      </c>
      <c r="J676" s="16">
        <f t="shared" si="145"/>
        <v>4503.213096241826</v>
      </c>
      <c r="K676" s="14">
        <f t="shared" si="142"/>
        <v>22.804085143678158</v>
      </c>
      <c r="L676" s="16">
        <f t="shared" si="143"/>
        <v>426.63825294425237</v>
      </c>
      <c r="M676" s="35">
        <f t="shared" si="134"/>
        <v>12.488808219521882</v>
      </c>
      <c r="N676" s="17"/>
      <c r="O676" s="18">
        <f t="shared" si="135"/>
        <v>17.260693795594303</v>
      </c>
      <c r="P676" s="18"/>
      <c r="Q676" s="37">
        <f t="shared" si="136"/>
        <v>9.3136770867250987E-2</v>
      </c>
      <c r="R676" s="15">
        <f t="shared" si="146"/>
        <v>1.0052776643136292</v>
      </c>
      <c r="S676" s="15">
        <f t="shared" si="147"/>
        <v>7.4547004106909336</v>
      </c>
      <c r="T676" s="21">
        <f t="shared" si="137"/>
        <v>9.7173107482416921E-2</v>
      </c>
      <c r="U676" s="21">
        <f t="shared" si="138"/>
        <v>6.2988249465290247E-2</v>
      </c>
      <c r="V676" s="21">
        <f t="shared" si="139"/>
        <v>3.4184858017126674E-2</v>
      </c>
      <c r="Y676" s="36"/>
      <c r="Z676" s="36"/>
    </row>
    <row r="677" spans="1:26" x14ac:dyDescent="0.25">
      <c r="A677" s="12">
        <v>1926.09</v>
      </c>
      <c r="B677" s="13">
        <v>13.32</v>
      </c>
      <c r="C677" s="14">
        <v>0.66749999999999998</v>
      </c>
      <c r="D677" s="13">
        <v>1.242</v>
      </c>
      <c r="E677" s="13">
        <v>17.5</v>
      </c>
      <c r="F677" s="14">
        <f t="shared" si="144"/>
        <v>1926.7083333332828</v>
      </c>
      <c r="G677" s="15">
        <f>G669*4/12+G681*8/12</f>
        <v>3.4533333333333331</v>
      </c>
      <c r="H677" s="14">
        <f t="shared" si="140"/>
        <v>242.9724034285714</v>
      </c>
      <c r="I677" s="14">
        <f t="shared" si="141"/>
        <v>12.175981928571424</v>
      </c>
      <c r="J677" s="16">
        <f t="shared" si="145"/>
        <v>4564.7179454063617</v>
      </c>
      <c r="K677" s="14">
        <f t="shared" si="142"/>
        <v>22.655534914285706</v>
      </c>
      <c r="L677" s="16">
        <f t="shared" si="143"/>
        <v>425.6291057203228</v>
      </c>
      <c r="M677" s="35">
        <f t="shared" si="134"/>
        <v>12.692614823344725</v>
      </c>
      <c r="N677" s="17"/>
      <c r="O677" s="18">
        <f t="shared" si="135"/>
        <v>17.470213778374863</v>
      </c>
      <c r="P677" s="18"/>
      <c r="Q677" s="37">
        <f t="shared" si="136"/>
        <v>9.0830411840195316E-2</v>
      </c>
      <c r="R677" s="15">
        <f t="shared" si="146"/>
        <v>1.0052572235187336</v>
      </c>
      <c r="S677" s="15">
        <f t="shared" si="147"/>
        <v>7.4512207094914205</v>
      </c>
      <c r="T677" s="21">
        <f t="shared" si="137"/>
        <v>9.7269107033777447E-2</v>
      </c>
      <c r="U677" s="21">
        <f t="shared" si="138"/>
        <v>6.3250861066933117E-2</v>
      </c>
      <c r="V677" s="21">
        <f t="shared" si="139"/>
        <v>3.4018245966844329E-2</v>
      </c>
      <c r="Y677" s="36"/>
      <c r="Z677" s="36"/>
    </row>
    <row r="678" spans="1:26" x14ac:dyDescent="0.25">
      <c r="A678" s="12">
        <v>1926.1</v>
      </c>
      <c r="B678" s="13">
        <v>13.02</v>
      </c>
      <c r="C678" s="14">
        <v>0.67500000000000004</v>
      </c>
      <c r="D678" s="13">
        <v>1.242</v>
      </c>
      <c r="E678" s="13">
        <v>17.600000000000001</v>
      </c>
      <c r="F678" s="14">
        <f t="shared" si="144"/>
        <v>1926.791666666616</v>
      </c>
      <c r="G678" s="15">
        <f>G669*3/12+G681*9/12</f>
        <v>3.4249999999999998</v>
      </c>
      <c r="H678" s="14">
        <f t="shared" si="140"/>
        <v>236.15061988636356</v>
      </c>
      <c r="I678" s="14">
        <f t="shared" si="141"/>
        <v>12.24283167613636</v>
      </c>
      <c r="J678" s="16">
        <f t="shared" si="145"/>
        <v>4455.7243810074933</v>
      </c>
      <c r="K678" s="14">
        <f t="shared" si="142"/>
        <v>22.526810284090899</v>
      </c>
      <c r="L678" s="16">
        <f t="shared" si="143"/>
        <v>425.0391460223737</v>
      </c>
      <c r="M678" s="35">
        <f t="shared" si="134"/>
        <v>12.426517521583349</v>
      </c>
      <c r="N678" s="17"/>
      <c r="O678" s="18">
        <f t="shared" si="135"/>
        <v>17.033811722274987</v>
      </c>
      <c r="P678" s="18"/>
      <c r="Q678" s="37">
        <f t="shared" si="136"/>
        <v>9.1529018787589261E-2</v>
      </c>
      <c r="R678" s="15">
        <f t="shared" si="146"/>
        <v>1.0052367885778679</v>
      </c>
      <c r="S678" s="15">
        <f t="shared" si="147"/>
        <v>7.4478343885994933</v>
      </c>
      <c r="T678" s="21">
        <f t="shared" si="137"/>
        <v>0.1059016877045782</v>
      </c>
      <c r="U678" s="21">
        <f t="shared" si="138"/>
        <v>6.3512451184954077E-2</v>
      </c>
      <c r="V678" s="21">
        <f t="shared" si="139"/>
        <v>4.2389236519624118E-2</v>
      </c>
      <c r="Y678" s="36"/>
      <c r="Z678" s="36"/>
    </row>
    <row r="679" spans="1:26" x14ac:dyDescent="0.25">
      <c r="A679" s="12">
        <v>1926.11</v>
      </c>
      <c r="B679" s="13">
        <v>13.19</v>
      </c>
      <c r="C679" s="14">
        <v>0.6825</v>
      </c>
      <c r="D679" s="13">
        <v>1.2410000000000001</v>
      </c>
      <c r="E679" s="13">
        <v>17.7</v>
      </c>
      <c r="F679" s="14">
        <f t="shared" si="144"/>
        <v>1926.8749999999493</v>
      </c>
      <c r="G679" s="15">
        <f>G669*2/12+G681*10/12</f>
        <v>3.3966666666666665</v>
      </c>
      <c r="H679" s="14">
        <f t="shared" si="140"/>
        <v>237.88239519774001</v>
      </c>
      <c r="I679" s="14">
        <f t="shared" si="141"/>
        <v>12.308926059322031</v>
      </c>
      <c r="J679" s="16">
        <f t="shared" si="145"/>
        <v>4507.7536550026989</v>
      </c>
      <c r="K679" s="14">
        <f t="shared" si="142"/>
        <v>22.381505112994347</v>
      </c>
      <c r="L679" s="16">
        <f t="shared" si="143"/>
        <v>424.11844472011757</v>
      </c>
      <c r="M679" s="35">
        <f t="shared" si="134"/>
        <v>12.61525121234448</v>
      </c>
      <c r="N679" s="17"/>
      <c r="O679" s="18">
        <f t="shared" si="135"/>
        <v>17.219085274376607</v>
      </c>
      <c r="P679" s="18"/>
      <c r="Q679" s="37">
        <f t="shared" si="136"/>
        <v>8.9367477165152615E-2</v>
      </c>
      <c r="R679" s="15">
        <f t="shared" si="146"/>
        <v>1.0052163595034402</v>
      </c>
      <c r="S679" s="15">
        <f t="shared" si="147"/>
        <v>7.4445386078383011</v>
      </c>
      <c r="T679" s="21">
        <f t="shared" si="137"/>
        <v>0.10801736537684703</v>
      </c>
      <c r="U679" s="21">
        <f t="shared" si="138"/>
        <v>6.377305781836129E-2</v>
      </c>
      <c r="V679" s="21">
        <f t="shared" si="139"/>
        <v>4.424430755848574E-2</v>
      </c>
      <c r="Y679" s="36"/>
      <c r="Z679" s="36"/>
    </row>
    <row r="680" spans="1:26" x14ac:dyDescent="0.25">
      <c r="A680" s="12">
        <v>1926.12</v>
      </c>
      <c r="B680" s="13">
        <v>13.49</v>
      </c>
      <c r="C680" s="14">
        <v>0.69</v>
      </c>
      <c r="D680" s="13">
        <v>1.24</v>
      </c>
      <c r="E680" s="13">
        <v>17.7</v>
      </c>
      <c r="F680" s="14">
        <f t="shared" si="144"/>
        <v>1926.9583333332826</v>
      </c>
      <c r="G680" s="15">
        <f>G669*1/12+G681*11/12</f>
        <v>3.3683333333333327</v>
      </c>
      <c r="H680" s="14">
        <f t="shared" si="140"/>
        <v>243.29291214689258</v>
      </c>
      <c r="I680" s="14">
        <f t="shared" si="141"/>
        <v>12.444188983050843</v>
      </c>
      <c r="J680" s="16">
        <f t="shared" si="145"/>
        <v>4629.9312085783977</v>
      </c>
      <c r="K680" s="14">
        <f t="shared" si="142"/>
        <v>22.363470056497167</v>
      </c>
      <c r="L680" s="16">
        <f t="shared" si="143"/>
        <v>425.58300212284746</v>
      </c>
      <c r="M680" s="35">
        <f t="shared" si="134"/>
        <v>13.009052728993126</v>
      </c>
      <c r="N680" s="17"/>
      <c r="O680" s="18">
        <f t="shared" si="135"/>
        <v>17.677841903544774</v>
      </c>
      <c r="P680" s="18"/>
      <c r="Q680" s="37">
        <f t="shared" si="136"/>
        <v>8.6347660503229104E-2</v>
      </c>
      <c r="R680" s="15">
        <f t="shared" si="146"/>
        <v>1.0051959363078855</v>
      </c>
      <c r="S680" s="15">
        <f t="shared" si="147"/>
        <v>7.483371997554026</v>
      </c>
      <c r="T680" s="21">
        <f t="shared" si="137"/>
        <v>0.10352082786042582</v>
      </c>
      <c r="U680" s="21">
        <f t="shared" si="138"/>
        <v>6.3433430531809165E-2</v>
      </c>
      <c r="V680" s="21">
        <f t="shared" si="139"/>
        <v>4.0087397328616658E-2</v>
      </c>
      <c r="Y680" s="36"/>
      <c r="Z680" s="36"/>
    </row>
    <row r="681" spans="1:26" x14ac:dyDescent="0.25">
      <c r="A681" s="12">
        <v>1927.01</v>
      </c>
      <c r="B681" s="13">
        <v>13.4</v>
      </c>
      <c r="C681" s="14">
        <v>0.69669999999999999</v>
      </c>
      <c r="D681" s="13">
        <v>1.2290000000000001</v>
      </c>
      <c r="E681" s="13">
        <v>17.5</v>
      </c>
      <c r="F681" s="14">
        <f t="shared" si="144"/>
        <v>1927.0416666666158</v>
      </c>
      <c r="G681" s="15">
        <v>3.34</v>
      </c>
      <c r="H681" s="14">
        <f t="shared" si="140"/>
        <v>244.43169714285708</v>
      </c>
      <c r="I681" s="14">
        <f t="shared" si="141"/>
        <v>12.70862413428571</v>
      </c>
      <c r="J681" s="16">
        <f t="shared" si="145"/>
        <v>4671.756652899815</v>
      </c>
      <c r="K681" s="14">
        <f t="shared" si="142"/>
        <v>22.418399685714281</v>
      </c>
      <c r="L681" s="16">
        <f t="shared" si="143"/>
        <v>428.47678555327406</v>
      </c>
      <c r="M681" s="35">
        <f t="shared" si="134"/>
        <v>13.18593062867779</v>
      </c>
      <c r="N681" s="17"/>
      <c r="O681" s="18">
        <f t="shared" si="135"/>
        <v>17.836264453737655</v>
      </c>
      <c r="P681" s="18"/>
      <c r="Q681" s="37">
        <f t="shared" si="136"/>
        <v>8.3521082543100117E-2</v>
      </c>
      <c r="R681" s="15">
        <f t="shared" si="146"/>
        <v>1.0028536005602389</v>
      </c>
      <c r="S681" s="15">
        <f t="shared" si="147"/>
        <v>7.6082237517852054</v>
      </c>
      <c r="T681" s="21">
        <f t="shared" si="137"/>
        <v>0.10550186110804316</v>
      </c>
      <c r="U681" s="21">
        <f t="shared" si="138"/>
        <v>6.1133377478449047E-2</v>
      </c>
      <c r="V681" s="21">
        <f t="shared" si="139"/>
        <v>4.4368483629594113E-2</v>
      </c>
      <c r="Y681" s="36"/>
      <c r="Z681" s="36"/>
    </row>
    <row r="682" spans="1:26" x14ac:dyDescent="0.25">
      <c r="A682" s="12">
        <v>1927.02</v>
      </c>
      <c r="B682" s="13">
        <v>13.66</v>
      </c>
      <c r="C682" s="14">
        <v>0.70330000000000004</v>
      </c>
      <c r="D682" s="13">
        <v>1.218</v>
      </c>
      <c r="E682" s="13">
        <v>17.399999999999999</v>
      </c>
      <c r="F682" s="14">
        <f t="shared" si="144"/>
        <v>1927.1249999999491</v>
      </c>
      <c r="G682" s="15">
        <f>G681*11/12+G693*1/12</f>
        <v>3.339166666666666</v>
      </c>
      <c r="H682" s="14">
        <f t="shared" si="140"/>
        <v>250.60643850574709</v>
      </c>
      <c r="I682" s="14">
        <f t="shared" si="141"/>
        <v>12.902745841954021</v>
      </c>
      <c r="J682" s="16">
        <f t="shared" si="145"/>
        <v>4810.3233643038893</v>
      </c>
      <c r="K682" s="14">
        <f t="shared" si="142"/>
        <v>22.345434999999995</v>
      </c>
      <c r="L682" s="16">
        <f t="shared" si="143"/>
        <v>428.91463087277725</v>
      </c>
      <c r="M682" s="35">
        <f t="shared" si="134"/>
        <v>13.63396613221621</v>
      </c>
      <c r="N682" s="17"/>
      <c r="O682" s="18">
        <f t="shared" si="135"/>
        <v>18.358019636037504</v>
      </c>
      <c r="P682" s="18"/>
      <c r="Q682" s="37">
        <f t="shared" si="136"/>
        <v>7.7809844861314176E-2</v>
      </c>
      <c r="R682" s="15">
        <f t="shared" si="146"/>
        <v>1.0028529088762781</v>
      </c>
      <c r="S682" s="15">
        <f t="shared" si="147"/>
        <v>7.6737847821005838</v>
      </c>
      <c r="T682" s="21">
        <f t="shared" si="137"/>
        <v>0.10586716757743031</v>
      </c>
      <c r="U682" s="21">
        <f t="shared" si="138"/>
        <v>6.0551898984331887E-2</v>
      </c>
      <c r="V682" s="21">
        <f t="shared" si="139"/>
        <v>4.5315268593098423E-2</v>
      </c>
      <c r="Y682" s="36"/>
      <c r="Z682" s="36"/>
    </row>
    <row r="683" spans="1:26" x14ac:dyDescent="0.25">
      <c r="A683" s="12">
        <v>1927.03</v>
      </c>
      <c r="B683" s="13">
        <v>13.87</v>
      </c>
      <c r="C683" s="14">
        <v>0.71</v>
      </c>
      <c r="D683" s="13">
        <v>1.208</v>
      </c>
      <c r="E683" s="13">
        <v>17.3</v>
      </c>
      <c r="F683" s="14">
        <f t="shared" si="144"/>
        <v>1927.2083333332823</v>
      </c>
      <c r="G683" s="15">
        <f>G681*10/12+G693*2/12</f>
        <v>3.3383333333333334</v>
      </c>
      <c r="H683" s="14">
        <f t="shared" si="140"/>
        <v>255.92996156069356</v>
      </c>
      <c r="I683" s="14">
        <f t="shared" si="141"/>
        <v>13.10095693641618</v>
      </c>
      <c r="J683" s="16">
        <f t="shared" si="145"/>
        <v>4933.4627408742572</v>
      </c>
      <c r="K683" s="14">
        <f t="shared" si="142"/>
        <v>22.290078843930626</v>
      </c>
      <c r="L683" s="16">
        <f t="shared" si="143"/>
        <v>429.67721636453513</v>
      </c>
      <c r="M683" s="35">
        <f t="shared" si="134"/>
        <v>14.033257507604485</v>
      </c>
      <c r="N683" s="17"/>
      <c r="O683" s="18">
        <f t="shared" si="135"/>
        <v>18.811934763187697</v>
      </c>
      <c r="P683" s="18"/>
      <c r="Q683" s="37">
        <f t="shared" si="136"/>
        <v>7.5133224962694617E-2</v>
      </c>
      <c r="R683" s="15">
        <f t="shared" si="146"/>
        <v>1.002852217192467</v>
      </c>
      <c r="S683" s="15">
        <f t="shared" si="147"/>
        <v>7.7401610751600858</v>
      </c>
      <c r="T683" s="21">
        <f t="shared" si="137"/>
        <v>0.10255454185955082</v>
      </c>
      <c r="U683" s="21">
        <f t="shared" si="138"/>
        <v>5.9217643081540539E-2</v>
      </c>
      <c r="V683" s="21">
        <f t="shared" si="139"/>
        <v>4.333689877801028E-2</v>
      </c>
      <c r="Y683" s="36"/>
      <c r="Z683" s="36"/>
    </row>
    <row r="684" spans="1:26" x14ac:dyDescent="0.25">
      <c r="A684" s="12">
        <v>1927.04</v>
      </c>
      <c r="B684" s="13">
        <v>14.21</v>
      </c>
      <c r="C684" s="14">
        <v>0.7167</v>
      </c>
      <c r="D684" s="13">
        <v>1.1970000000000001</v>
      </c>
      <c r="E684" s="13">
        <v>17.3</v>
      </c>
      <c r="F684" s="14">
        <f t="shared" si="144"/>
        <v>1927.2916666666156</v>
      </c>
      <c r="G684" s="15">
        <f>G681*9/12+G693*3/12</f>
        <v>3.3374999999999999</v>
      </c>
      <c r="H684" s="14">
        <f t="shared" si="140"/>
        <v>262.20365924855486</v>
      </c>
      <c r="I684" s="14">
        <f t="shared" si="141"/>
        <v>13.224585684971093</v>
      </c>
      <c r="J684" s="16">
        <f t="shared" si="145"/>
        <v>5075.6421492445506</v>
      </c>
      <c r="K684" s="14">
        <f t="shared" si="142"/>
        <v>22.087106271676294</v>
      </c>
      <c r="L684" s="16">
        <f t="shared" si="143"/>
        <v>427.55409237478722</v>
      </c>
      <c r="M684" s="35">
        <f t="shared" si="134"/>
        <v>14.488222209157053</v>
      </c>
      <c r="N684" s="17"/>
      <c r="O684" s="18">
        <f t="shared" si="135"/>
        <v>19.33512346405816</v>
      </c>
      <c r="P684" s="18"/>
      <c r="Q684" s="37">
        <f t="shared" si="136"/>
        <v>6.7855377278557796E-2</v>
      </c>
      <c r="R684" s="15">
        <f t="shared" si="146"/>
        <v>1.002851525508806</v>
      </c>
      <c r="S684" s="15">
        <f t="shared" si="147"/>
        <v>7.7622376956511214</v>
      </c>
      <c r="T684" s="21">
        <f t="shared" si="137"/>
        <v>9.2329376802516849E-2</v>
      </c>
      <c r="U684" s="21">
        <f t="shared" si="138"/>
        <v>5.8499462318934548E-2</v>
      </c>
      <c r="V684" s="21">
        <f t="shared" si="139"/>
        <v>3.3829914483582302E-2</v>
      </c>
      <c r="Y684" s="36"/>
      <c r="Z684" s="36"/>
    </row>
    <row r="685" spans="1:26" x14ac:dyDescent="0.25">
      <c r="A685" s="12">
        <v>1927.05</v>
      </c>
      <c r="B685" s="13">
        <v>14.7</v>
      </c>
      <c r="C685" s="14">
        <v>0.72330000000000005</v>
      </c>
      <c r="D685" s="13">
        <v>1.1859999999999999</v>
      </c>
      <c r="E685" s="13">
        <v>17.399999999999999</v>
      </c>
      <c r="F685" s="14">
        <f t="shared" si="144"/>
        <v>1927.3749999999488</v>
      </c>
      <c r="G685" s="15">
        <f>G681*8/12+G693*4/12</f>
        <v>3.3366666666666669</v>
      </c>
      <c r="H685" s="14">
        <f t="shared" si="140"/>
        <v>269.68628448275854</v>
      </c>
      <c r="I685" s="14">
        <f t="shared" si="141"/>
        <v>13.269665956896549</v>
      </c>
      <c r="J685" s="16">
        <f t="shared" si="145"/>
        <v>5241.8938374821937</v>
      </c>
      <c r="K685" s="14">
        <f t="shared" si="142"/>
        <v>21.75836281609195</v>
      </c>
      <c r="L685" s="16">
        <f t="shared" si="143"/>
        <v>422.91742117373349</v>
      </c>
      <c r="M685" s="35">
        <f t="shared" si="134"/>
        <v>15.002347055737108</v>
      </c>
      <c r="N685" s="17"/>
      <c r="O685" s="18">
        <f t="shared" si="135"/>
        <v>19.936096682958418</v>
      </c>
      <c r="P685" s="18"/>
      <c r="Q685" s="37">
        <f t="shared" si="136"/>
        <v>6.4468256503694935E-2</v>
      </c>
      <c r="R685" s="15">
        <f t="shared" si="146"/>
        <v>1.0028508338252951</v>
      </c>
      <c r="S685" s="15">
        <f t="shared" si="147"/>
        <v>7.7396341448224355</v>
      </c>
      <c r="T685" s="21">
        <f t="shared" si="137"/>
        <v>8.3543063670523443E-2</v>
      </c>
      <c r="U685" s="21">
        <f t="shared" si="138"/>
        <v>5.8396031918390712E-2</v>
      </c>
      <c r="V685" s="21">
        <f t="shared" si="139"/>
        <v>2.5147031752132731E-2</v>
      </c>
      <c r="Y685" s="36"/>
      <c r="Z685" s="36"/>
    </row>
    <row r="686" spans="1:26" x14ac:dyDescent="0.25">
      <c r="A686" s="12">
        <v>1927.06</v>
      </c>
      <c r="B686" s="13">
        <v>14.89</v>
      </c>
      <c r="C686" s="14">
        <v>0.73</v>
      </c>
      <c r="D686" s="13">
        <v>1.175</v>
      </c>
      <c r="E686" s="13">
        <v>17.600000000000001</v>
      </c>
      <c r="F686" s="14">
        <f t="shared" si="144"/>
        <v>1927.4583333332821</v>
      </c>
      <c r="G686" s="15">
        <f>G681*7/12+G693*5/12</f>
        <v>3.3358333333333334</v>
      </c>
      <c r="H686" s="14">
        <f t="shared" si="140"/>
        <v>270.06779801136355</v>
      </c>
      <c r="I686" s="14">
        <f t="shared" si="141"/>
        <v>13.240395738636359</v>
      </c>
      <c r="J686" s="16">
        <f t="shared" si="145"/>
        <v>5270.7554553373784</v>
      </c>
      <c r="K686" s="14">
        <f t="shared" si="142"/>
        <v>21.311595880681811</v>
      </c>
      <c r="L686" s="16">
        <f t="shared" si="143"/>
        <v>415.92596776503825</v>
      </c>
      <c r="M686" s="35">
        <f t="shared" si="134"/>
        <v>15.120333481747521</v>
      </c>
      <c r="N686" s="17"/>
      <c r="O686" s="18">
        <f t="shared" si="135"/>
        <v>20.010588031136447</v>
      </c>
      <c r="P686" s="18"/>
      <c r="Q686" s="37">
        <f t="shared" si="136"/>
        <v>6.3536290068551451E-2</v>
      </c>
      <c r="R686" s="15">
        <f t="shared" si="146"/>
        <v>1.002850142141934</v>
      </c>
      <c r="S686" s="15">
        <f t="shared" si="147"/>
        <v>7.6734974356874721</v>
      </c>
      <c r="T686" s="21">
        <f t="shared" si="137"/>
        <v>7.9294574012977126E-2</v>
      </c>
      <c r="U686" s="21">
        <f t="shared" si="138"/>
        <v>5.9629704232518232E-2</v>
      </c>
      <c r="V686" s="21">
        <f t="shared" si="139"/>
        <v>1.9664869780458893E-2</v>
      </c>
      <c r="Y686" s="36"/>
      <c r="Z686" s="36"/>
    </row>
    <row r="687" spans="1:26" x14ac:dyDescent="0.25">
      <c r="A687" s="12">
        <v>1927.07</v>
      </c>
      <c r="B687" s="13">
        <v>15.22</v>
      </c>
      <c r="C687" s="14">
        <v>0.73670000000000002</v>
      </c>
      <c r="D687" s="13">
        <v>1.1639999999999999</v>
      </c>
      <c r="E687" s="13">
        <v>17.3</v>
      </c>
      <c r="F687" s="14">
        <f t="shared" si="144"/>
        <v>1927.5416666666154</v>
      </c>
      <c r="G687" s="15">
        <f>G681*6/12+G693*6/12</f>
        <v>3.335</v>
      </c>
      <c r="H687" s="14">
        <f t="shared" si="140"/>
        <v>280.84023179190746</v>
      </c>
      <c r="I687" s="14">
        <f t="shared" si="141"/>
        <v>13.593626725433522</v>
      </c>
      <c r="J687" s="16">
        <f t="shared" si="145"/>
        <v>5503.1029921282343</v>
      </c>
      <c r="K687" s="14">
        <f t="shared" si="142"/>
        <v>21.478188554913284</v>
      </c>
      <c r="L687" s="16">
        <f t="shared" si="143"/>
        <v>420.86806063319733</v>
      </c>
      <c r="M687" s="35">
        <f t="shared" si="134"/>
        <v>15.820802594477742</v>
      </c>
      <c r="N687" s="17"/>
      <c r="O687" s="18">
        <f t="shared" si="135"/>
        <v>20.854728675080462</v>
      </c>
      <c r="P687" s="18"/>
      <c r="Q687" s="37">
        <f t="shared" si="136"/>
        <v>6.0442434969226307E-2</v>
      </c>
      <c r="R687" s="15">
        <f t="shared" si="146"/>
        <v>1.0028494504587229</v>
      </c>
      <c r="S687" s="15">
        <f t="shared" si="147"/>
        <v>7.8288136818639931</v>
      </c>
      <c r="T687" s="21">
        <f t="shared" si="137"/>
        <v>8.0569108078625939E-2</v>
      </c>
      <c r="U687" s="21">
        <f t="shared" si="138"/>
        <v>5.7100268759432193E-2</v>
      </c>
      <c r="V687" s="21">
        <f t="shared" si="139"/>
        <v>2.3468839319193746E-2</v>
      </c>
      <c r="Y687" s="36"/>
      <c r="Z687" s="36"/>
    </row>
    <row r="688" spans="1:26" x14ac:dyDescent="0.25">
      <c r="A688" s="12">
        <v>1927.08</v>
      </c>
      <c r="B688" s="13">
        <v>16.03</v>
      </c>
      <c r="C688" s="14">
        <v>0.74329999999999996</v>
      </c>
      <c r="D688" s="13">
        <v>1.153</v>
      </c>
      <c r="E688" s="13">
        <v>17.2</v>
      </c>
      <c r="F688" s="14">
        <f t="shared" si="144"/>
        <v>1927.6249999999486</v>
      </c>
      <c r="G688" s="15">
        <f>G681*5/12+G693*7/12</f>
        <v>3.3341666666666665</v>
      </c>
      <c r="H688" s="14">
        <f t="shared" si="140"/>
        <v>297.5060822674418</v>
      </c>
      <c r="I688" s="14">
        <f t="shared" si="141"/>
        <v>13.795151026162786</v>
      </c>
      <c r="J688" s="16">
        <f t="shared" si="145"/>
        <v>5852.1991160470607</v>
      </c>
      <c r="K688" s="14">
        <f t="shared" si="142"/>
        <v>21.398909098837205</v>
      </c>
      <c r="L688" s="16">
        <f t="shared" si="143"/>
        <v>420.93484596395894</v>
      </c>
      <c r="M688" s="35">
        <f t="shared" si="134"/>
        <v>16.862861852763803</v>
      </c>
      <c r="N688" s="17"/>
      <c r="O688" s="18">
        <f t="shared" si="135"/>
        <v>22.13560838055453</v>
      </c>
      <c r="P688" s="18"/>
      <c r="Q688" s="37">
        <f t="shared" si="136"/>
        <v>5.4351821876082645E-2</v>
      </c>
      <c r="R688" s="15">
        <f t="shared" si="146"/>
        <v>1.0028487587756614</v>
      </c>
      <c r="S688" s="15">
        <f t="shared" si="147"/>
        <v>7.8967675538254616</v>
      </c>
      <c r="T688" s="21">
        <f t="shared" si="137"/>
        <v>7.5463992313565154E-2</v>
      </c>
      <c r="U688" s="21">
        <f t="shared" si="138"/>
        <v>5.6509414338211217E-2</v>
      </c>
      <c r="V688" s="21">
        <f t="shared" si="139"/>
        <v>1.8954577975353937E-2</v>
      </c>
      <c r="Y688" s="36"/>
      <c r="Z688" s="36"/>
    </row>
    <row r="689" spans="1:26" x14ac:dyDescent="0.25">
      <c r="A689" s="12">
        <v>1927.09</v>
      </c>
      <c r="B689" s="13">
        <v>16.940000000000001</v>
      </c>
      <c r="C689" s="14">
        <v>0.75</v>
      </c>
      <c r="D689" s="13">
        <v>1.143</v>
      </c>
      <c r="E689" s="13">
        <v>17.3</v>
      </c>
      <c r="F689" s="14">
        <f t="shared" si="144"/>
        <v>1927.7083333332819</v>
      </c>
      <c r="G689" s="15">
        <f>G681*4/12+G693*8/12</f>
        <v>3.3333333333333335</v>
      </c>
      <c r="H689" s="14">
        <f t="shared" si="140"/>
        <v>312.57776127167625</v>
      </c>
      <c r="I689" s="14">
        <f t="shared" si="141"/>
        <v>13.839039017341035</v>
      </c>
      <c r="J689" s="16">
        <f t="shared" si="145"/>
        <v>6171.3574118403385</v>
      </c>
      <c r="K689" s="14">
        <f t="shared" si="142"/>
        <v>21.090695462427739</v>
      </c>
      <c r="L689" s="16">
        <f t="shared" si="143"/>
        <v>416.40268723338289</v>
      </c>
      <c r="M689" s="35">
        <f t="shared" si="134"/>
        <v>17.81872371351643</v>
      </c>
      <c r="N689" s="17"/>
      <c r="O689" s="18">
        <f t="shared" si="135"/>
        <v>23.292169691516683</v>
      </c>
      <c r="P689" s="18"/>
      <c r="Q689" s="37">
        <f t="shared" si="136"/>
        <v>4.9430399146075589E-2</v>
      </c>
      <c r="R689" s="15">
        <f t="shared" si="146"/>
        <v>1.0028480670927502</v>
      </c>
      <c r="S689" s="15">
        <f t="shared" si="147"/>
        <v>7.8734874498689607</v>
      </c>
      <c r="T689" s="21">
        <f t="shared" si="137"/>
        <v>5.3306719320163509E-2</v>
      </c>
      <c r="U689" s="21">
        <f t="shared" si="138"/>
        <v>5.6416783900685719E-2</v>
      </c>
      <c r="V689" s="21">
        <f t="shared" si="139"/>
        <v>-3.1100645805222094E-3</v>
      </c>
      <c r="Y689" s="36"/>
      <c r="Z689" s="36"/>
    </row>
    <row r="690" spans="1:26" x14ac:dyDescent="0.25">
      <c r="A690" s="12">
        <v>1927.1</v>
      </c>
      <c r="B690" s="13">
        <v>16.68</v>
      </c>
      <c r="C690" s="14">
        <v>0.75670000000000004</v>
      </c>
      <c r="D690" s="13">
        <v>1.1319999999999999</v>
      </c>
      <c r="E690" s="13">
        <v>17.399999999999999</v>
      </c>
      <c r="F690" s="14">
        <f t="shared" si="144"/>
        <v>1927.7916666666151</v>
      </c>
      <c r="G690" s="15">
        <f>G681*3/12+G693*9/12</f>
        <v>3.3325</v>
      </c>
      <c r="H690" s="14">
        <f t="shared" si="140"/>
        <v>306.01137586206886</v>
      </c>
      <c r="I690" s="14">
        <f t="shared" si="141"/>
        <v>13.882422548850572</v>
      </c>
      <c r="J690" s="16">
        <f t="shared" si="145"/>
        <v>6064.5549897598285</v>
      </c>
      <c r="K690" s="14">
        <f t="shared" si="142"/>
        <v>20.767678505747121</v>
      </c>
      <c r="L690" s="16">
        <f t="shared" si="143"/>
        <v>411.57531465276537</v>
      </c>
      <c r="M690" s="35">
        <f t="shared" si="134"/>
        <v>17.537237852261082</v>
      </c>
      <c r="N690" s="17"/>
      <c r="O690" s="18">
        <f t="shared" si="135"/>
        <v>22.835106977288739</v>
      </c>
      <c r="P690" s="18"/>
      <c r="Q690" s="37">
        <f t="shared" si="136"/>
        <v>4.9399338657378486E-2</v>
      </c>
      <c r="R690" s="15">
        <f t="shared" si="146"/>
        <v>1.0028473754099891</v>
      </c>
      <c r="S690" s="15">
        <f t="shared" si="147"/>
        <v>7.8505328676767814</v>
      </c>
      <c r="T690" s="21">
        <f t="shared" si="137"/>
        <v>3.924145761444775E-2</v>
      </c>
      <c r="U690" s="21">
        <f t="shared" si="138"/>
        <v>5.7046116745716802E-2</v>
      </c>
      <c r="V690" s="21">
        <f t="shared" si="139"/>
        <v>-1.7804659131269052E-2</v>
      </c>
      <c r="Y690" s="36"/>
      <c r="Z690" s="36"/>
    </row>
    <row r="691" spans="1:26" x14ac:dyDescent="0.25">
      <c r="A691" s="12">
        <v>1927.11</v>
      </c>
      <c r="B691" s="13">
        <v>17.059999999999999</v>
      </c>
      <c r="C691" s="14">
        <v>0.76329999999999998</v>
      </c>
      <c r="D691" s="13">
        <v>1.121</v>
      </c>
      <c r="E691" s="13">
        <v>17.3</v>
      </c>
      <c r="F691" s="14">
        <f t="shared" si="144"/>
        <v>1927.8749999999484</v>
      </c>
      <c r="G691" s="15">
        <f>G681*2/12+G693*10/12</f>
        <v>3.3316666666666666</v>
      </c>
      <c r="H691" s="14">
        <f t="shared" si="140"/>
        <v>314.79200751445075</v>
      </c>
      <c r="I691" s="14">
        <f t="shared" si="141"/>
        <v>14.08445130924855</v>
      </c>
      <c r="J691" s="16">
        <f t="shared" si="145"/>
        <v>6261.8307199602441</v>
      </c>
      <c r="K691" s="14">
        <f t="shared" si="142"/>
        <v>20.684750317919068</v>
      </c>
      <c r="L691" s="16">
        <f t="shared" si="143"/>
        <v>411.4602718098144</v>
      </c>
      <c r="M691" s="35">
        <f t="shared" si="134"/>
        <v>18.131301434952427</v>
      </c>
      <c r="N691" s="17"/>
      <c r="O691" s="18">
        <f t="shared" si="135"/>
        <v>23.520186815644784</v>
      </c>
      <c r="P691" s="18"/>
      <c r="Q691" s="37">
        <f t="shared" si="136"/>
        <v>4.6948374092751662E-2</v>
      </c>
      <c r="R691" s="15">
        <f t="shared" si="146"/>
        <v>1.0028466837273777</v>
      </c>
      <c r="S691" s="15">
        <f t="shared" si="147"/>
        <v>7.9183942951097999</v>
      </c>
      <c r="T691" s="21">
        <f t="shared" si="137"/>
        <v>2.7735139391429797E-2</v>
      </c>
      <c r="U691" s="21">
        <f t="shared" si="138"/>
        <v>5.7182879262307029E-2</v>
      </c>
      <c r="V691" s="21">
        <f t="shared" si="139"/>
        <v>-2.9447739870877232E-2</v>
      </c>
      <c r="Y691" s="36"/>
      <c r="Z691" s="36"/>
    </row>
    <row r="692" spans="1:26" x14ac:dyDescent="0.25">
      <c r="A692" s="12">
        <v>1927.12</v>
      </c>
      <c r="B692" s="13">
        <v>17.46</v>
      </c>
      <c r="C692" s="14">
        <v>0.77</v>
      </c>
      <c r="D692" s="13">
        <v>1.1100000000000001</v>
      </c>
      <c r="E692" s="13">
        <v>17.3</v>
      </c>
      <c r="F692" s="14">
        <f t="shared" si="144"/>
        <v>1927.9583333332816</v>
      </c>
      <c r="G692" s="15">
        <f>G681*1/12+G693*11/12</f>
        <v>3.3308333333333335</v>
      </c>
      <c r="H692" s="14">
        <f t="shared" si="140"/>
        <v>322.17282832369932</v>
      </c>
      <c r="I692" s="14">
        <f t="shared" si="141"/>
        <v>14.208080057803464</v>
      </c>
      <c r="J692" s="16">
        <f t="shared" si="145"/>
        <v>6432.2019446094182</v>
      </c>
      <c r="K692" s="14">
        <f t="shared" si="142"/>
        <v>20.481777745664733</v>
      </c>
      <c r="L692" s="16">
        <f t="shared" si="143"/>
        <v>408.92005489784958</v>
      </c>
      <c r="M692" s="35">
        <f t="shared" si="134"/>
        <v>18.646624021402523</v>
      </c>
      <c r="N692" s="17"/>
      <c r="O692" s="18">
        <f t="shared" si="135"/>
        <v>24.099196924913038</v>
      </c>
      <c r="P692" s="18"/>
      <c r="Q692" s="37">
        <f t="shared" si="136"/>
        <v>4.3926042689999514E-2</v>
      </c>
      <c r="R692" s="15">
        <f t="shared" si="146"/>
        <v>1.0028459920449164</v>
      </c>
      <c r="S692" s="15">
        <f t="shared" si="147"/>
        <v>7.9409354592966492</v>
      </c>
      <c r="T692" s="21">
        <f t="shared" si="137"/>
        <v>2.4646872331656411E-2</v>
      </c>
      <c r="U692" s="21">
        <f t="shared" si="138"/>
        <v>5.7933512952603072E-2</v>
      </c>
      <c r="V692" s="21">
        <f t="shared" si="139"/>
        <v>-3.3286640620946661E-2</v>
      </c>
      <c r="Y692" s="36"/>
      <c r="Z692" s="36"/>
    </row>
    <row r="693" spans="1:26" x14ac:dyDescent="0.25">
      <c r="A693" s="12">
        <v>1928.01</v>
      </c>
      <c r="B693" s="13">
        <v>17.53</v>
      </c>
      <c r="C693" s="14">
        <v>0.77669999999999995</v>
      </c>
      <c r="D693" s="13">
        <v>1.133</v>
      </c>
      <c r="E693" s="13">
        <v>17.3</v>
      </c>
      <c r="F693" s="14">
        <f t="shared" si="144"/>
        <v>1928.0416666666149</v>
      </c>
      <c r="G693" s="15">
        <v>3.33</v>
      </c>
      <c r="H693" s="14">
        <f t="shared" si="140"/>
        <v>323.46447196531784</v>
      </c>
      <c r="I693" s="14">
        <f t="shared" si="141"/>
        <v>14.331708806358375</v>
      </c>
      <c r="J693" s="16">
        <f t="shared" si="145"/>
        <v>6481.8341557770882</v>
      </c>
      <c r="K693" s="14">
        <f t="shared" si="142"/>
        <v>20.906174942196525</v>
      </c>
      <c r="L693" s="16">
        <f t="shared" si="143"/>
        <v>418.93428970310555</v>
      </c>
      <c r="M693" s="35">
        <f t="shared" si="134"/>
        <v>18.806128571700761</v>
      </c>
      <c r="N693" s="17"/>
      <c r="O693" s="18">
        <f t="shared" si="135"/>
        <v>24.220417357765481</v>
      </c>
      <c r="P693" s="18"/>
      <c r="Q693" s="37">
        <f t="shared" si="136"/>
        <v>4.126463782849276E-2</v>
      </c>
      <c r="R693" s="15">
        <f t="shared" si="146"/>
        <v>1.0008789768522124</v>
      </c>
      <c r="S693" s="15">
        <f t="shared" si="147"/>
        <v>7.9635352984430012</v>
      </c>
      <c r="T693" s="21">
        <f t="shared" si="137"/>
        <v>2.8558581777757386E-2</v>
      </c>
      <c r="U693" s="21">
        <f t="shared" si="138"/>
        <v>5.9432226320381032E-2</v>
      </c>
      <c r="V693" s="21">
        <f t="shared" si="139"/>
        <v>-3.0873644542623646E-2</v>
      </c>
      <c r="Y693" s="36"/>
      <c r="Z693" s="36"/>
    </row>
    <row r="694" spans="1:26" x14ac:dyDescent="0.25">
      <c r="A694" s="12">
        <v>1928.02</v>
      </c>
      <c r="B694" s="13">
        <v>17.32</v>
      </c>
      <c r="C694" s="14">
        <v>0.7833</v>
      </c>
      <c r="D694" s="13">
        <v>1.155</v>
      </c>
      <c r="E694" s="13">
        <v>17.100000000000001</v>
      </c>
      <c r="F694" s="14">
        <f t="shared" si="144"/>
        <v>1928.1249999999482</v>
      </c>
      <c r="G694" s="15">
        <f>G693*11/12+G705*1/12</f>
        <v>3.3525</v>
      </c>
      <c r="H694" s="14">
        <f t="shared" si="140"/>
        <v>323.32743040935662</v>
      </c>
      <c r="I694" s="14">
        <f t="shared" si="141"/>
        <v>14.622539043859645</v>
      </c>
      <c r="J694" s="16">
        <f t="shared" si="145"/>
        <v>6503.5061663200295</v>
      </c>
      <c r="K694" s="14">
        <f t="shared" si="142"/>
        <v>21.5613846491228</v>
      </c>
      <c r="L694" s="16">
        <f t="shared" si="143"/>
        <v>433.69224146071792</v>
      </c>
      <c r="M694" s="35">
        <f t="shared" si="134"/>
        <v>18.868850519584033</v>
      </c>
      <c r="N694" s="17"/>
      <c r="O694" s="18">
        <f t="shared" si="135"/>
        <v>24.221421773126778</v>
      </c>
      <c r="P694" s="18"/>
      <c r="Q694" s="37">
        <f t="shared" si="136"/>
        <v>3.8950026927498264E-2</v>
      </c>
      <c r="R694" s="15">
        <f t="shared" si="146"/>
        <v>1.0008997359696088</v>
      </c>
      <c r="S694" s="15">
        <f t="shared" si="147"/>
        <v>8.0637576939319011</v>
      </c>
      <c r="T694" s="21">
        <f t="shared" si="137"/>
        <v>2.7066962646176362E-2</v>
      </c>
      <c r="U694" s="21">
        <f t="shared" si="138"/>
        <v>5.9235920714716395E-2</v>
      </c>
      <c r="V694" s="21">
        <f t="shared" si="139"/>
        <v>-3.2168958068540032E-2</v>
      </c>
      <c r="Y694" s="36"/>
      <c r="Z694" s="36"/>
    </row>
    <row r="695" spans="1:26" x14ac:dyDescent="0.25">
      <c r="A695" s="12">
        <v>1928.03</v>
      </c>
      <c r="B695" s="13">
        <v>18.25</v>
      </c>
      <c r="C695" s="14">
        <v>0.79</v>
      </c>
      <c r="D695" s="13">
        <v>1.177</v>
      </c>
      <c r="E695" s="13">
        <v>17.100000000000001</v>
      </c>
      <c r="F695" s="14">
        <f t="shared" si="144"/>
        <v>1928.2083333332814</v>
      </c>
      <c r="G695" s="15">
        <f>G693*10/12+G705*2/12</f>
        <v>3.375</v>
      </c>
      <c r="H695" s="14">
        <f t="shared" si="140"/>
        <v>340.68854532163726</v>
      </c>
      <c r="I695" s="14">
        <f t="shared" si="141"/>
        <v>14.747613742690053</v>
      </c>
      <c r="J695" s="16">
        <f t="shared" si="145"/>
        <v>6877.432738142219</v>
      </c>
      <c r="K695" s="14">
        <f t="shared" si="142"/>
        <v>21.972077690058473</v>
      </c>
      <c r="L695" s="16">
        <f t="shared" si="143"/>
        <v>443.54730590648728</v>
      </c>
      <c r="M695" s="35">
        <f t="shared" si="134"/>
        <v>19.943417799064534</v>
      </c>
      <c r="N695" s="17"/>
      <c r="O695" s="18">
        <f t="shared" si="135"/>
        <v>25.513762948699402</v>
      </c>
      <c r="P695" s="18"/>
      <c r="Q695" s="37">
        <f t="shared" si="136"/>
        <v>3.6595352942590621E-2</v>
      </c>
      <c r="R695" s="15">
        <f t="shared" si="146"/>
        <v>1.000920492144399</v>
      </c>
      <c r="S695" s="15">
        <f t="shared" si="147"/>
        <v>8.0710129467793408</v>
      </c>
      <c r="T695" s="21">
        <f t="shared" si="137"/>
        <v>1.5015754780042245E-2</v>
      </c>
      <c r="U695" s="21">
        <f t="shared" si="138"/>
        <v>5.9519234998288262E-2</v>
      </c>
      <c r="V695" s="21">
        <f t="shared" si="139"/>
        <v>-4.4503480218246017E-2</v>
      </c>
      <c r="Y695" s="36"/>
      <c r="Z695" s="36"/>
    </row>
    <row r="696" spans="1:26" x14ac:dyDescent="0.25">
      <c r="A696" s="12">
        <v>1928.04</v>
      </c>
      <c r="B696" s="13">
        <v>19.399999999999999</v>
      </c>
      <c r="C696" s="14">
        <v>0.79669999999999996</v>
      </c>
      <c r="D696" s="13">
        <v>1.2</v>
      </c>
      <c r="E696" s="13">
        <v>17.100000000000001</v>
      </c>
      <c r="F696" s="14">
        <f t="shared" si="144"/>
        <v>1928.2916666666147</v>
      </c>
      <c r="G696" s="15">
        <f>G693*9/12+G705*3/12</f>
        <v>3.3975</v>
      </c>
      <c r="H696" s="14">
        <f t="shared" si="140"/>
        <v>362.15659064327468</v>
      </c>
      <c r="I696" s="14">
        <f t="shared" si="141"/>
        <v>14.872688441520461</v>
      </c>
      <c r="J696" s="16">
        <f t="shared" si="145"/>
        <v>7335.8246214702585</v>
      </c>
      <c r="K696" s="14">
        <f t="shared" si="142"/>
        <v>22.401438596491218</v>
      </c>
      <c r="L696" s="16">
        <f t="shared" si="143"/>
        <v>453.76234771980978</v>
      </c>
      <c r="M696" s="35">
        <f t="shared" si="134"/>
        <v>21.257909249487493</v>
      </c>
      <c r="N696" s="17"/>
      <c r="O696" s="18">
        <f t="shared" si="135"/>
        <v>27.098639189464798</v>
      </c>
      <c r="P696" s="18"/>
      <c r="Q696" s="37">
        <f t="shared" si="136"/>
        <v>3.1823715303227113E-2</v>
      </c>
      <c r="R696" s="15">
        <f t="shared" si="146"/>
        <v>1.000941245381527</v>
      </c>
      <c r="S696" s="15">
        <f t="shared" si="147"/>
        <v>8.0784422507941933</v>
      </c>
      <c r="T696" s="21">
        <f t="shared" si="137"/>
        <v>4.238839007983497E-3</v>
      </c>
      <c r="U696" s="21">
        <f t="shared" si="138"/>
        <v>5.9050370510822514E-2</v>
      </c>
      <c r="V696" s="21">
        <f t="shared" si="139"/>
        <v>-5.4811531502839017E-2</v>
      </c>
      <c r="Y696" s="36"/>
      <c r="Z696" s="36"/>
    </row>
    <row r="697" spans="1:26" x14ac:dyDescent="0.25">
      <c r="A697" s="12">
        <v>1928.05</v>
      </c>
      <c r="B697" s="13">
        <v>20</v>
      </c>
      <c r="C697" s="14">
        <v>0.80330000000000001</v>
      </c>
      <c r="D697" s="13">
        <v>1.222</v>
      </c>
      <c r="E697" s="13">
        <v>17.2</v>
      </c>
      <c r="F697" s="14">
        <f t="shared" si="144"/>
        <v>1928.3749999999479</v>
      </c>
      <c r="G697" s="15">
        <f>G693*8/12+G705*4/12</f>
        <v>3.42</v>
      </c>
      <c r="H697" s="14">
        <f t="shared" si="140"/>
        <v>371.18662790697664</v>
      </c>
      <c r="I697" s="14">
        <f t="shared" si="141"/>
        <v>14.908710909883718</v>
      </c>
      <c r="J697" s="16">
        <f t="shared" si="145"/>
        <v>7543.9024134697538</v>
      </c>
      <c r="K697" s="14">
        <f t="shared" si="142"/>
        <v>22.679502965116274</v>
      </c>
      <c r="L697" s="16">
        <f t="shared" si="143"/>
        <v>460.93243746300203</v>
      </c>
      <c r="M697" s="35">
        <f t="shared" si="134"/>
        <v>21.83273217874002</v>
      </c>
      <c r="N697" s="17"/>
      <c r="O697" s="18">
        <f t="shared" si="135"/>
        <v>27.733593696413877</v>
      </c>
      <c r="P697" s="18"/>
      <c r="Q697" s="37">
        <f t="shared" si="136"/>
        <v>2.8825490853708988E-2</v>
      </c>
      <c r="R697" s="15">
        <f t="shared" si="146"/>
        <v>1.0009619956859277</v>
      </c>
      <c r="S697" s="15">
        <f t="shared" si="147"/>
        <v>8.0390341516291244</v>
      </c>
      <c r="T697" s="21">
        <f t="shared" si="137"/>
        <v>3.6793310603577822E-3</v>
      </c>
      <c r="U697" s="21">
        <f t="shared" si="138"/>
        <v>6.0693766160895501E-2</v>
      </c>
      <c r="V697" s="21">
        <f t="shared" si="139"/>
        <v>-5.7014435100537719E-2</v>
      </c>
      <c r="Y697" s="36"/>
      <c r="Z697" s="36"/>
    </row>
    <row r="698" spans="1:26" x14ac:dyDescent="0.25">
      <c r="A698" s="12">
        <v>1928.06</v>
      </c>
      <c r="B698" s="13">
        <v>19.02</v>
      </c>
      <c r="C698" s="14">
        <v>0.81</v>
      </c>
      <c r="D698" s="13">
        <v>1.2450000000000001</v>
      </c>
      <c r="E698" s="13">
        <v>17.100000000000001</v>
      </c>
      <c r="F698" s="14">
        <f t="shared" si="144"/>
        <v>1928.4583333332812</v>
      </c>
      <c r="G698" s="15">
        <f>G693*7/12+G705*5/12</f>
        <v>3.4424999999999999</v>
      </c>
      <c r="H698" s="14">
        <f t="shared" si="140"/>
        <v>355.06280175438582</v>
      </c>
      <c r="I698" s="14">
        <f t="shared" si="141"/>
        <v>15.120971052631575</v>
      </c>
      <c r="J698" s="16">
        <f t="shared" si="145"/>
        <v>7241.8154440180915</v>
      </c>
      <c r="K698" s="14">
        <f t="shared" si="142"/>
        <v>23.241492543859643</v>
      </c>
      <c r="L698" s="16">
        <f t="shared" si="143"/>
        <v>474.03050619361329</v>
      </c>
      <c r="M698" s="35">
        <f t="shared" si="134"/>
        <v>20.913421576866696</v>
      </c>
      <c r="N698" s="17"/>
      <c r="O698" s="18">
        <f t="shared" si="135"/>
        <v>26.482054104053237</v>
      </c>
      <c r="P698" s="18"/>
      <c r="Q698" s="37">
        <f t="shared" si="136"/>
        <v>2.8629212973394998E-2</v>
      </c>
      <c r="R698" s="15">
        <f t="shared" si="146"/>
        <v>1.0009827430625267</v>
      </c>
      <c r="S698" s="15">
        <f t="shared" si="147"/>
        <v>8.0938247886663568</v>
      </c>
      <c r="T698" s="21">
        <f t="shared" si="137"/>
        <v>1.0696773439133667E-2</v>
      </c>
      <c r="U698" s="21">
        <f t="shared" si="138"/>
        <v>6.0348374848206321E-2</v>
      </c>
      <c r="V698" s="21">
        <f t="shared" si="139"/>
        <v>-4.9651601409072654E-2</v>
      </c>
      <c r="Y698" s="36"/>
      <c r="Z698" s="36"/>
    </row>
    <row r="699" spans="1:26" x14ac:dyDescent="0.25">
      <c r="A699" s="12">
        <v>1928.07</v>
      </c>
      <c r="B699" s="13">
        <v>19.16</v>
      </c>
      <c r="C699" s="14">
        <v>0.81669999999999998</v>
      </c>
      <c r="D699" s="13">
        <v>1.268</v>
      </c>
      <c r="E699" s="13">
        <v>17.100000000000001</v>
      </c>
      <c r="F699" s="14">
        <f t="shared" si="144"/>
        <v>1928.5416666666144</v>
      </c>
      <c r="G699" s="15">
        <f>G693*6/12+G705*6/12</f>
        <v>3.4649999999999999</v>
      </c>
      <c r="H699" s="14">
        <f t="shared" si="140"/>
        <v>357.67630292397649</v>
      </c>
      <c r="I699" s="14">
        <f t="shared" si="141"/>
        <v>15.246045751461983</v>
      </c>
      <c r="J699" s="16">
        <f t="shared" si="145"/>
        <v>7321.0331123456417</v>
      </c>
      <c r="K699" s="14">
        <f t="shared" si="142"/>
        <v>23.670853450292388</v>
      </c>
      <c r="L699" s="16">
        <f t="shared" si="143"/>
        <v>484.50260889636075</v>
      </c>
      <c r="M699" s="35">
        <f t="shared" si="134"/>
        <v>21.08190543529679</v>
      </c>
      <c r="N699" s="17"/>
      <c r="O699" s="18">
        <f t="shared" si="135"/>
        <v>26.613845391227326</v>
      </c>
      <c r="P699" s="18"/>
      <c r="Q699" s="37">
        <f t="shared" si="136"/>
        <v>2.5300092823006888E-2</v>
      </c>
      <c r="R699" s="15">
        <f t="shared" si="146"/>
        <v>1.0010034875162417</v>
      </c>
      <c r="S699" s="15">
        <f t="shared" si="147"/>
        <v>8.1017789388267243</v>
      </c>
      <c r="T699" s="21">
        <f t="shared" si="137"/>
        <v>2.8571206438093188E-2</v>
      </c>
      <c r="U699" s="21">
        <f t="shared" si="138"/>
        <v>6.0617812873735577E-2</v>
      </c>
      <c r="V699" s="21">
        <f t="shared" si="139"/>
        <v>-3.2046606435642389E-2</v>
      </c>
      <c r="Y699" s="36"/>
      <c r="Z699" s="36"/>
    </row>
    <row r="700" spans="1:26" x14ac:dyDescent="0.25">
      <c r="A700" s="12">
        <v>1928.08</v>
      </c>
      <c r="B700" s="13">
        <v>19.78</v>
      </c>
      <c r="C700" s="14">
        <v>0.82330000000000003</v>
      </c>
      <c r="D700" s="13">
        <v>1.29</v>
      </c>
      <c r="E700" s="13">
        <v>17.100000000000001</v>
      </c>
      <c r="F700" s="14">
        <f t="shared" si="144"/>
        <v>1928.6249999999477</v>
      </c>
      <c r="G700" s="15">
        <f>G693*5/12+G705*7/12</f>
        <v>3.4874999999999998</v>
      </c>
      <c r="H700" s="14">
        <f t="shared" si="140"/>
        <v>369.25037953216361</v>
      </c>
      <c r="I700" s="14">
        <f t="shared" si="141"/>
        <v>15.369253663742684</v>
      </c>
      <c r="J700" s="16">
        <f t="shared" si="145"/>
        <v>7584.150252730321</v>
      </c>
      <c r="K700" s="14">
        <f t="shared" si="142"/>
        <v>24.08154649122806</v>
      </c>
      <c r="L700" s="16">
        <f t="shared" si="143"/>
        <v>494.61849474328181</v>
      </c>
      <c r="M700" s="35">
        <f t="shared" si="134"/>
        <v>21.762131502579233</v>
      </c>
      <c r="N700" s="17"/>
      <c r="O700" s="18">
        <f t="shared" si="135"/>
        <v>27.390718137541487</v>
      </c>
      <c r="P700" s="18"/>
      <c r="Q700" s="37">
        <f t="shared" si="136"/>
        <v>2.1602490360549099E-2</v>
      </c>
      <c r="R700" s="15">
        <f t="shared" si="146"/>
        <v>1.0010242290519806</v>
      </c>
      <c r="S700" s="15">
        <f t="shared" si="147"/>
        <v>8.1099089728511871</v>
      </c>
      <c r="T700" s="21">
        <f t="shared" si="137"/>
        <v>2.6006191754111896E-2</v>
      </c>
      <c r="U700" s="21">
        <f t="shared" si="138"/>
        <v>6.088377622711727E-2</v>
      </c>
      <c r="V700" s="21">
        <f t="shared" si="139"/>
        <v>-3.4877584473005374E-2</v>
      </c>
      <c r="Y700" s="36"/>
      <c r="Z700" s="36"/>
    </row>
    <row r="701" spans="1:26" x14ac:dyDescent="0.25">
      <c r="A701" s="12">
        <v>1928.09</v>
      </c>
      <c r="B701" s="13">
        <v>21.17</v>
      </c>
      <c r="C701" s="14">
        <v>0.83</v>
      </c>
      <c r="D701" s="13">
        <v>1.3120000000000001</v>
      </c>
      <c r="E701" s="13">
        <v>17.3</v>
      </c>
      <c r="F701" s="14">
        <f t="shared" si="144"/>
        <v>1928.708333333281</v>
      </c>
      <c r="G701" s="15">
        <f>G693*4/12+G705*8/12</f>
        <v>3.51</v>
      </c>
      <c r="H701" s="14">
        <f t="shared" si="140"/>
        <v>390.62994132947966</v>
      </c>
      <c r="I701" s="14">
        <f t="shared" si="141"/>
        <v>15.315203179190744</v>
      </c>
      <c r="J701" s="16">
        <f t="shared" si="145"/>
        <v>8049.4854797324397</v>
      </c>
      <c r="K701" s="14">
        <f t="shared" si="142"/>
        <v>24.209092254335253</v>
      </c>
      <c r="L701" s="16">
        <f t="shared" si="143"/>
        <v>498.86277512560036</v>
      </c>
      <c r="M701" s="35">
        <f t="shared" si="134"/>
        <v>23.004649446159227</v>
      </c>
      <c r="N701" s="17"/>
      <c r="O701" s="18">
        <f t="shared" si="135"/>
        <v>28.866481380789018</v>
      </c>
      <c r="P701" s="18"/>
      <c r="Q701" s="37">
        <f t="shared" si="136"/>
        <v>1.8121294561627851E-2</v>
      </c>
      <c r="R701" s="15">
        <f t="shared" si="146"/>
        <v>1.0010449676746427</v>
      </c>
      <c r="S701" s="15">
        <f t="shared" si="147"/>
        <v>8.0243631763372658</v>
      </c>
      <c r="T701" s="21">
        <f t="shared" si="137"/>
        <v>1.5651364291484837E-2</v>
      </c>
      <c r="U701" s="21">
        <f t="shared" si="138"/>
        <v>6.2380885312701029E-2</v>
      </c>
      <c r="V701" s="21">
        <f t="shared" si="139"/>
        <v>-4.6729521021216192E-2</v>
      </c>
      <c r="Y701" s="36"/>
      <c r="Z701" s="36"/>
    </row>
    <row r="702" spans="1:26" x14ac:dyDescent="0.25">
      <c r="A702" s="12">
        <v>1928.1</v>
      </c>
      <c r="B702" s="13">
        <v>21.6</v>
      </c>
      <c r="C702" s="14">
        <v>0.8367</v>
      </c>
      <c r="D702" s="13">
        <v>1.335</v>
      </c>
      <c r="E702" s="13">
        <v>17.2</v>
      </c>
      <c r="F702" s="14">
        <f t="shared" si="144"/>
        <v>1928.7916666666142</v>
      </c>
      <c r="G702" s="15">
        <f>G693*3/12+G705*9/12</f>
        <v>3.5324999999999998</v>
      </c>
      <c r="H702" s="14">
        <f t="shared" si="140"/>
        <v>400.88155813953477</v>
      </c>
      <c r="I702" s="14">
        <f t="shared" si="141"/>
        <v>15.52859257848837</v>
      </c>
      <c r="J702" s="16">
        <f t="shared" si="145"/>
        <v>8287.4003514055767</v>
      </c>
      <c r="K702" s="14">
        <f t="shared" si="142"/>
        <v>24.776707412790689</v>
      </c>
      <c r="L702" s="16">
        <f t="shared" si="143"/>
        <v>512.20738282992795</v>
      </c>
      <c r="M702" s="35">
        <f t="shared" si="134"/>
        <v>23.578344239585036</v>
      </c>
      <c r="N702" s="17"/>
      <c r="O702" s="18">
        <f t="shared" si="135"/>
        <v>29.500230182003222</v>
      </c>
      <c r="P702" s="18"/>
      <c r="Q702" s="37">
        <f t="shared" si="136"/>
        <v>1.4345079847843743E-2</v>
      </c>
      <c r="R702" s="15">
        <f t="shared" si="146"/>
        <v>1.0010657033891182</v>
      </c>
      <c r="S702" s="15">
        <f t="shared" si="147"/>
        <v>8.0794504019107016</v>
      </c>
      <c r="T702" s="21">
        <f t="shared" si="137"/>
        <v>2.4584984968320844E-2</v>
      </c>
      <c r="U702" s="21">
        <f t="shared" si="138"/>
        <v>6.2780509152445818E-2</v>
      </c>
      <c r="V702" s="21">
        <f t="shared" si="139"/>
        <v>-3.8195524184124974E-2</v>
      </c>
      <c r="Y702" s="36"/>
      <c r="Z702" s="36"/>
    </row>
    <row r="703" spans="1:26" x14ac:dyDescent="0.25">
      <c r="A703" s="12">
        <v>1928.11</v>
      </c>
      <c r="B703" s="13">
        <v>23.06</v>
      </c>
      <c r="C703" s="14">
        <v>0.84330000000000005</v>
      </c>
      <c r="D703" s="13">
        <v>1.357</v>
      </c>
      <c r="E703" s="13">
        <v>17.2</v>
      </c>
      <c r="F703" s="14">
        <f t="shared" si="144"/>
        <v>1928.8749999999475</v>
      </c>
      <c r="G703" s="15">
        <f>G693*2/12+G705*10/12</f>
        <v>3.5550000000000002</v>
      </c>
      <c r="H703" s="14">
        <f t="shared" si="140"/>
        <v>427.97818197674405</v>
      </c>
      <c r="I703" s="14">
        <f t="shared" si="141"/>
        <v>15.651084165697672</v>
      </c>
      <c r="J703" s="16">
        <f t="shared" si="145"/>
        <v>8874.5300538475749</v>
      </c>
      <c r="K703" s="14">
        <f t="shared" si="142"/>
        <v>25.185012703488365</v>
      </c>
      <c r="L703" s="16">
        <f t="shared" si="143"/>
        <v>522.23492120863659</v>
      </c>
      <c r="M703" s="35">
        <f t="shared" si="134"/>
        <v>25.121984571109586</v>
      </c>
      <c r="N703" s="17"/>
      <c r="O703" s="18">
        <f t="shared" si="135"/>
        <v>31.338079943327827</v>
      </c>
      <c r="P703" s="18"/>
      <c r="Q703" s="37">
        <f t="shared" si="136"/>
        <v>9.6446681414625174E-3</v>
      </c>
      <c r="R703" s="15">
        <f t="shared" si="146"/>
        <v>1.0010864362002887</v>
      </c>
      <c r="S703" s="15">
        <f t="shared" si="147"/>
        <v>8.0880606995862294</v>
      </c>
      <c r="T703" s="21">
        <f t="shared" si="137"/>
        <v>1.8036415439050879E-2</v>
      </c>
      <c r="U703" s="21">
        <f t="shared" si="138"/>
        <v>6.3036366658804743E-2</v>
      </c>
      <c r="V703" s="21">
        <f t="shared" si="139"/>
        <v>-4.4999951219753864E-2</v>
      </c>
      <c r="Y703" s="36"/>
      <c r="Z703" s="36"/>
    </row>
    <row r="704" spans="1:26" x14ac:dyDescent="0.25">
      <c r="A704" s="12">
        <v>1928.12</v>
      </c>
      <c r="B704" s="13">
        <v>23.15</v>
      </c>
      <c r="C704" s="14">
        <v>0.85</v>
      </c>
      <c r="D704" s="13">
        <v>1.38</v>
      </c>
      <c r="E704" s="13">
        <v>17.100000000000001</v>
      </c>
      <c r="F704" s="14">
        <f t="shared" si="144"/>
        <v>1928.9583333332807</v>
      </c>
      <c r="G704" s="15">
        <f>G693*1/12+G705*11/12</f>
        <v>3.5775000000000001</v>
      </c>
      <c r="H704" s="14">
        <f t="shared" si="140"/>
        <v>432.16108625730971</v>
      </c>
      <c r="I704" s="14">
        <f t="shared" si="141"/>
        <v>15.867685672514611</v>
      </c>
      <c r="J704" s="16">
        <f t="shared" si="145"/>
        <v>8988.6857894820459</v>
      </c>
      <c r="K704" s="14">
        <f t="shared" si="142"/>
        <v>25.761654385964899</v>
      </c>
      <c r="L704" s="16">
        <f t="shared" si="143"/>
        <v>535.82662589569009</v>
      </c>
      <c r="M704" s="35">
        <f t="shared" si="134"/>
        <v>25.301591027426142</v>
      </c>
      <c r="N704" s="17"/>
      <c r="O704" s="18">
        <f t="shared" si="135"/>
        <v>31.472825431435947</v>
      </c>
      <c r="P704" s="18"/>
      <c r="Q704" s="37">
        <f t="shared" si="136"/>
        <v>7.3264009939585928E-3</v>
      </c>
      <c r="R704" s="15">
        <f t="shared" si="146"/>
        <v>1.0011071661130269</v>
      </c>
      <c r="S704" s="15">
        <f t="shared" si="147"/>
        <v>8.1441978490146614</v>
      </c>
      <c r="T704" s="21">
        <f t="shared" si="137"/>
        <v>1.4079583987518962E-2</v>
      </c>
      <c r="U704" s="21">
        <f t="shared" si="138"/>
        <v>6.2668922020399531E-2</v>
      </c>
      <c r="V704" s="21">
        <f t="shared" si="139"/>
        <v>-4.8589338032880569E-2</v>
      </c>
      <c r="Y704" s="36"/>
      <c r="Z704" s="36"/>
    </row>
    <row r="705" spans="1:26" x14ac:dyDescent="0.25">
      <c r="A705" s="12">
        <v>1929.01</v>
      </c>
      <c r="B705" s="13">
        <v>24.86</v>
      </c>
      <c r="C705" s="14">
        <v>0.86</v>
      </c>
      <c r="D705" s="13">
        <v>1.399</v>
      </c>
      <c r="E705" s="13">
        <v>17.100000000000001</v>
      </c>
      <c r="F705" s="14">
        <f t="shared" si="144"/>
        <v>1929.041666666614</v>
      </c>
      <c r="G705" s="15">
        <v>3.6</v>
      </c>
      <c r="H705" s="14">
        <f t="shared" si="140"/>
        <v>464.08313625730977</v>
      </c>
      <c r="I705" s="14">
        <f t="shared" si="141"/>
        <v>16.054364327485374</v>
      </c>
      <c r="J705" s="16">
        <f t="shared" si="145"/>
        <v>9680.4716144609047</v>
      </c>
      <c r="K705" s="14">
        <f t="shared" si="142"/>
        <v>26.116343830409345</v>
      </c>
      <c r="L705" s="16">
        <f t="shared" si="143"/>
        <v>544.76990300204363</v>
      </c>
      <c r="M705" s="35">
        <f t="shared" ref="M705:M768" si="148">H705/AVERAGE(K585:K704)</f>
        <v>27.083199620832772</v>
      </c>
      <c r="N705" s="17"/>
      <c r="O705" s="18">
        <f t="shared" ref="O705:O768" si="149">J705/AVERAGE(L585:L704)</f>
        <v>33.590937699106426</v>
      </c>
      <c r="P705" s="18"/>
      <c r="Q705" s="37">
        <f t="shared" ref="Q705:Q768" si="150">1/M705-(G705/100-(((E705/E585)^(1/10))-1))</f>
        <v>4.5014539849113563E-3</v>
      </c>
      <c r="R705" s="15">
        <f t="shared" si="146"/>
        <v>1.005154336235617</v>
      </c>
      <c r="S705" s="15">
        <f t="shared" si="147"/>
        <v>8.1532148288908761</v>
      </c>
      <c r="T705" s="21">
        <f t="shared" si="137"/>
        <v>5.4146710609992432E-3</v>
      </c>
      <c r="U705" s="21">
        <f t="shared" si="138"/>
        <v>6.2917657053549014E-2</v>
      </c>
      <c r="V705" s="21">
        <f t="shared" si="139"/>
        <v>-5.7502985992549771E-2</v>
      </c>
      <c r="Y705" s="36"/>
      <c r="Z705" s="36"/>
    </row>
    <row r="706" spans="1:26" x14ac:dyDescent="0.25">
      <c r="A706" s="12">
        <v>1929.02</v>
      </c>
      <c r="B706" s="13">
        <v>24.99</v>
      </c>
      <c r="C706" s="14">
        <v>0.87</v>
      </c>
      <c r="D706" s="13">
        <v>1.4179999999999999</v>
      </c>
      <c r="E706" s="13">
        <v>17.100000000000001</v>
      </c>
      <c r="F706" s="14">
        <f t="shared" si="144"/>
        <v>1929.1249999999472</v>
      </c>
      <c r="G706" s="15">
        <f>G705*11/12+G717*1/12</f>
        <v>3.5741666666666667</v>
      </c>
      <c r="H706" s="14">
        <f t="shared" si="140"/>
        <v>466.50995877192958</v>
      </c>
      <c r="I706" s="14">
        <f t="shared" si="141"/>
        <v>16.241042982456133</v>
      </c>
      <c r="J706" s="16">
        <f t="shared" si="145"/>
        <v>9759.325013573065</v>
      </c>
      <c r="K706" s="14">
        <f t="shared" si="142"/>
        <v>26.471033274853788</v>
      </c>
      <c r="L706" s="16">
        <f t="shared" si="143"/>
        <v>553.77042293903992</v>
      </c>
      <c r="M706" s="35">
        <f t="shared" si="148"/>
        <v>27.131672798247383</v>
      </c>
      <c r="N706" s="17"/>
      <c r="O706" s="18">
        <f t="shared" si="149"/>
        <v>33.55503953254027</v>
      </c>
      <c r="P706" s="18"/>
      <c r="Q706" s="37">
        <f t="shared" si="150"/>
        <v>6.536990647710135E-3</v>
      </c>
      <c r="R706" s="15">
        <f t="shared" si="146"/>
        <v>1.0051354231371381</v>
      </c>
      <c r="S706" s="15">
        <f t="shared" si="147"/>
        <v>8.1952392395201983</v>
      </c>
      <c r="T706" s="21">
        <f t="shared" ref="T706:T769" si="151">(($J826/$J706)^(1/10)-1)</f>
        <v>4.8608310280362499E-3</v>
      </c>
      <c r="U706" s="21">
        <f t="shared" ref="U706:U769" si="152">(($S826/$S706)^(1/10)-1)</f>
        <v>6.3459273342527656E-2</v>
      </c>
      <c r="V706" s="21">
        <f t="shared" ref="V706:V769" si="153">T706-U706</f>
        <v>-5.8598442314491406E-2</v>
      </c>
      <c r="Y706" s="36"/>
      <c r="Z706" s="36"/>
    </row>
    <row r="707" spans="1:26" x14ac:dyDescent="0.25">
      <c r="A707" s="12">
        <v>1929.03</v>
      </c>
      <c r="B707" s="13">
        <v>25.43</v>
      </c>
      <c r="C707" s="14">
        <v>0.88</v>
      </c>
      <c r="D707" s="13">
        <v>1.4379999999999999</v>
      </c>
      <c r="E707" s="13">
        <v>17</v>
      </c>
      <c r="F707" s="14">
        <f t="shared" si="144"/>
        <v>1929.2083333332805</v>
      </c>
      <c r="G707" s="15">
        <f>G705*10/12+G717*2/12</f>
        <v>3.5483333333333333</v>
      </c>
      <c r="H707" s="14">
        <f t="shared" si="140"/>
        <v>477.51631264705867</v>
      </c>
      <c r="I707" s="14">
        <f t="shared" si="141"/>
        <v>16.524355294117644</v>
      </c>
      <c r="J707" s="16">
        <f t="shared" si="145"/>
        <v>10018.383715119717</v>
      </c>
      <c r="K707" s="14">
        <f t="shared" si="142"/>
        <v>27.002298764705873</v>
      </c>
      <c r="L707" s="16">
        <f t="shared" si="143"/>
        <v>566.51340079992735</v>
      </c>
      <c r="M707" s="35">
        <f t="shared" si="148"/>
        <v>27.675748437861873</v>
      </c>
      <c r="N707" s="17"/>
      <c r="O707" s="18">
        <f t="shared" si="149"/>
        <v>34.129290955610202</v>
      </c>
      <c r="P707" s="18"/>
      <c r="Q707" s="37">
        <f t="shared" si="150"/>
        <v>4.2490483780684013E-3</v>
      </c>
      <c r="R707" s="15">
        <f t="shared" si="146"/>
        <v>1.0051165144351146</v>
      </c>
      <c r="S707" s="15">
        <f t="shared" si="147"/>
        <v>8.2857801152000672</v>
      </c>
      <c r="T707" s="21">
        <f t="shared" si="151"/>
        <v>2.500779898800598E-3</v>
      </c>
      <c r="U707" s="21">
        <f t="shared" si="152"/>
        <v>6.2616257629791949E-2</v>
      </c>
      <c r="V707" s="21">
        <f t="shared" si="153"/>
        <v>-6.0115477730991351E-2</v>
      </c>
      <c r="Y707" s="36"/>
      <c r="Z707" s="36"/>
    </row>
    <row r="708" spans="1:26" x14ac:dyDescent="0.25">
      <c r="A708" s="12">
        <v>1929.04</v>
      </c>
      <c r="B708" s="13">
        <v>25.28</v>
      </c>
      <c r="C708" s="14">
        <v>0.89</v>
      </c>
      <c r="D708" s="13">
        <v>1.4570000000000001</v>
      </c>
      <c r="E708" s="13">
        <v>16.899999999999999</v>
      </c>
      <c r="F708" s="14">
        <f t="shared" si="144"/>
        <v>1929.2916666666138</v>
      </c>
      <c r="G708" s="15">
        <f>G705*9/12+G717*3/12</f>
        <v>3.5225</v>
      </c>
      <c r="H708" s="14">
        <f t="shared" si="140"/>
        <v>477.50853491124252</v>
      </c>
      <c r="I708" s="14">
        <f t="shared" si="141"/>
        <v>16.811020414201181</v>
      </c>
      <c r="J708" s="16">
        <f t="shared" si="145"/>
        <v>10047.61207245786</v>
      </c>
      <c r="K708" s="14">
        <f t="shared" si="142"/>
        <v>27.52096263313609</v>
      </c>
      <c r="L708" s="16">
        <f t="shared" si="143"/>
        <v>579.08903439759104</v>
      </c>
      <c r="M708" s="35">
        <f t="shared" si="148"/>
        <v>27.568454472898292</v>
      </c>
      <c r="N708" s="17"/>
      <c r="O708" s="18">
        <f t="shared" si="149"/>
        <v>33.902563138115312</v>
      </c>
      <c r="P708" s="18"/>
      <c r="Q708" s="37">
        <f t="shared" si="150"/>
        <v>2.2395419813420053E-3</v>
      </c>
      <c r="R708" s="15">
        <f t="shared" si="146"/>
        <v>1.0050976101380349</v>
      </c>
      <c r="S708" s="15">
        <f t="shared" si="147"/>
        <v>8.3774535673974242</v>
      </c>
      <c r="T708" s="21">
        <f t="shared" si="151"/>
        <v>-1.0075621235658749E-2</v>
      </c>
      <c r="U708" s="21">
        <f t="shared" si="152"/>
        <v>6.2538103166611236E-2</v>
      </c>
      <c r="V708" s="21">
        <f t="shared" si="153"/>
        <v>-7.2613724402269986E-2</v>
      </c>
      <c r="Y708" s="36"/>
      <c r="Z708" s="36"/>
    </row>
    <row r="709" spans="1:26" x14ac:dyDescent="0.25">
      <c r="A709" s="12">
        <v>1929.05</v>
      </c>
      <c r="B709" s="13">
        <v>25.66</v>
      </c>
      <c r="C709" s="14">
        <v>0.9</v>
      </c>
      <c r="D709" s="13">
        <v>1.476</v>
      </c>
      <c r="E709" s="13">
        <v>17</v>
      </c>
      <c r="F709" s="14">
        <f t="shared" si="144"/>
        <v>1929.374999999947</v>
      </c>
      <c r="G709" s="15">
        <f>G705*8/12+G717*4/12</f>
        <v>3.4966666666666666</v>
      </c>
      <c r="H709" s="14">
        <f t="shared" si="140"/>
        <v>481.83517823529399</v>
      </c>
      <c r="I709" s="14">
        <f t="shared" si="141"/>
        <v>16.899908823529408</v>
      </c>
      <c r="J709" s="16">
        <f t="shared" si="145"/>
        <v>10168.285819926194</v>
      </c>
      <c r="K709" s="14">
        <f t="shared" si="142"/>
        <v>27.715850470588226</v>
      </c>
      <c r="L709" s="16">
        <f t="shared" si="143"/>
        <v>584.89438309474122</v>
      </c>
      <c r="M709" s="35">
        <f t="shared" si="148"/>
        <v>27.698586875008122</v>
      </c>
      <c r="N709" s="17"/>
      <c r="O709" s="18">
        <f t="shared" si="149"/>
        <v>33.970071523184799</v>
      </c>
      <c r="P709" s="18"/>
      <c r="Q709" s="37">
        <f t="shared" si="150"/>
        <v>1.7264044494609485E-3</v>
      </c>
      <c r="R709" s="15">
        <f t="shared" si="146"/>
        <v>1.0050787102544052</v>
      </c>
      <c r="S709" s="15">
        <f t="shared" si="147"/>
        <v>8.3706282151650733</v>
      </c>
      <c r="T709" s="21">
        <f t="shared" si="151"/>
        <v>-7.277053560235891E-3</v>
      </c>
      <c r="U709" s="21">
        <f t="shared" si="152"/>
        <v>6.2947552851443822E-2</v>
      </c>
      <c r="V709" s="21">
        <f t="shared" si="153"/>
        <v>-7.0224606411679713E-2</v>
      </c>
      <c r="Y709" s="36"/>
      <c r="Z709" s="36"/>
    </row>
    <row r="710" spans="1:26" x14ac:dyDescent="0.25">
      <c r="A710" s="12">
        <v>1929.06</v>
      </c>
      <c r="B710" s="13">
        <v>26.15</v>
      </c>
      <c r="C710" s="14">
        <v>0.91</v>
      </c>
      <c r="D710" s="13">
        <v>1.4950000000000001</v>
      </c>
      <c r="E710" s="13">
        <v>17.100000000000001</v>
      </c>
      <c r="F710" s="14">
        <f t="shared" si="144"/>
        <v>1929.4583333332803</v>
      </c>
      <c r="G710" s="15">
        <f>G705*7/12+G717*5/12</f>
        <v>3.4708333333333332</v>
      </c>
      <c r="H710" s="14">
        <f t="shared" si="140"/>
        <v>488.16468274853776</v>
      </c>
      <c r="I710" s="14">
        <f t="shared" si="141"/>
        <v>16.987757602339176</v>
      </c>
      <c r="J710" s="16">
        <f t="shared" si="145"/>
        <v>10331.733638685775</v>
      </c>
      <c r="K710" s="14">
        <f t="shared" si="142"/>
        <v>27.908458918128645</v>
      </c>
      <c r="L710" s="16">
        <f t="shared" si="143"/>
        <v>590.66699005106068</v>
      </c>
      <c r="M710" s="35">
        <f t="shared" si="148"/>
        <v>27.935467830288669</v>
      </c>
      <c r="N710" s="17"/>
      <c r="O710" s="18">
        <f t="shared" si="149"/>
        <v>34.169786393113903</v>
      </c>
      <c r="P710" s="18"/>
      <c r="Q710" s="37">
        <f t="shared" si="150"/>
        <v>2.2656304519138165E-3</v>
      </c>
      <c r="R710" s="15">
        <f t="shared" si="146"/>
        <v>1.0050598147927496</v>
      </c>
      <c r="S710" s="15">
        <f t="shared" si="147"/>
        <v>8.3639405601633428</v>
      </c>
      <c r="T710" s="21">
        <f t="shared" si="151"/>
        <v>-6.7246569397463318E-3</v>
      </c>
      <c r="U710" s="21">
        <f t="shared" si="152"/>
        <v>6.3354446534160225E-2</v>
      </c>
      <c r="V710" s="21">
        <f t="shared" si="153"/>
        <v>-7.0079103473906557E-2</v>
      </c>
      <c r="Y710" s="36"/>
      <c r="Z710" s="36"/>
    </row>
    <row r="711" spans="1:26" x14ac:dyDescent="0.25">
      <c r="A711" s="12">
        <v>1929.07</v>
      </c>
      <c r="B711" s="13">
        <v>28.48</v>
      </c>
      <c r="C711" s="14">
        <v>0.92</v>
      </c>
      <c r="D711" s="13">
        <v>1.514</v>
      </c>
      <c r="E711" s="13">
        <v>17.3</v>
      </c>
      <c r="F711" s="14">
        <f t="shared" si="144"/>
        <v>1929.5416666666135</v>
      </c>
      <c r="G711" s="15">
        <f>G705*6/12+G717*6/12</f>
        <v>3.4450000000000003</v>
      </c>
      <c r="H711" s="14">
        <f t="shared" si="140"/>
        <v>525.51444161849702</v>
      </c>
      <c r="I711" s="14">
        <f t="shared" si="141"/>
        <v>16.975887861271673</v>
      </c>
      <c r="J711" s="16">
        <f t="shared" si="145"/>
        <v>11152.160918465945</v>
      </c>
      <c r="K711" s="14">
        <f t="shared" si="142"/>
        <v>27.93640676300577</v>
      </c>
      <c r="L711" s="16">
        <f t="shared" si="143"/>
        <v>592.85012747743815</v>
      </c>
      <c r="M711" s="35">
        <f t="shared" si="148"/>
        <v>29.933289406842196</v>
      </c>
      <c r="N711" s="17"/>
      <c r="O711" s="18">
        <f t="shared" si="149"/>
        <v>36.510951968420436</v>
      </c>
      <c r="P711" s="18"/>
      <c r="Q711" s="37">
        <f t="shared" si="150"/>
        <v>-1.6185829941180521E-3</v>
      </c>
      <c r="R711" s="15">
        <f t="shared" si="146"/>
        <v>1.0050409237616102</v>
      </c>
      <c r="S711" s="15">
        <f t="shared" si="147"/>
        <v>8.3090783474412859</v>
      </c>
      <c r="T711" s="21">
        <f t="shared" si="151"/>
        <v>-1.1518120437314039E-2</v>
      </c>
      <c r="U711" s="21">
        <f t="shared" si="152"/>
        <v>6.4375675992686343E-2</v>
      </c>
      <c r="V711" s="21">
        <f t="shared" si="153"/>
        <v>-7.5893796430000382E-2</v>
      </c>
      <c r="Y711" s="36"/>
      <c r="Z711" s="36"/>
    </row>
    <row r="712" spans="1:26" x14ac:dyDescent="0.25">
      <c r="A712" s="12">
        <v>1929.08</v>
      </c>
      <c r="B712" s="13">
        <v>30.1</v>
      </c>
      <c r="C712" s="14">
        <v>0.93</v>
      </c>
      <c r="D712" s="13">
        <v>1.5329999999999999</v>
      </c>
      <c r="E712" s="13">
        <v>17.3</v>
      </c>
      <c r="F712" s="14">
        <f t="shared" si="144"/>
        <v>1929.6249999999468</v>
      </c>
      <c r="G712" s="15">
        <f>G705*5/12+G717*7/12</f>
        <v>3.4191666666666665</v>
      </c>
      <c r="H712" s="14">
        <f t="shared" si="140"/>
        <v>555.40676589595353</v>
      </c>
      <c r="I712" s="14">
        <f t="shared" si="141"/>
        <v>17.160408381502886</v>
      </c>
      <c r="J712" s="16">
        <f t="shared" si="145"/>
        <v>11816.865734445433</v>
      </c>
      <c r="K712" s="14">
        <f t="shared" si="142"/>
        <v>28.286995751445076</v>
      </c>
      <c r="L712" s="16">
        <f t="shared" si="143"/>
        <v>601.83571996361627</v>
      </c>
      <c r="M712" s="35">
        <f t="shared" si="148"/>
        <v>31.480313247172994</v>
      </c>
      <c r="N712" s="17"/>
      <c r="O712" s="18">
        <f t="shared" si="149"/>
        <v>38.29169555843724</v>
      </c>
      <c r="P712" s="18"/>
      <c r="Q712" s="37">
        <f t="shared" si="150"/>
        <v>-4.7089853208238733E-3</v>
      </c>
      <c r="R712" s="15">
        <f t="shared" si="146"/>
        <v>1.0050220371695462</v>
      </c>
      <c r="S712" s="15">
        <f t="shared" si="147"/>
        <v>8.3509637779199846</v>
      </c>
      <c r="T712" s="21">
        <f t="shared" si="151"/>
        <v>-1.8271445101654238E-2</v>
      </c>
      <c r="U712" s="21">
        <f t="shared" si="152"/>
        <v>6.4160723180495705E-2</v>
      </c>
      <c r="V712" s="21">
        <f t="shared" si="153"/>
        <v>-8.2432168282149942E-2</v>
      </c>
      <c r="Y712" s="36"/>
      <c r="Z712" s="36"/>
    </row>
    <row r="713" spans="1:26" x14ac:dyDescent="0.25">
      <c r="A713" s="12">
        <v>1929.09</v>
      </c>
      <c r="B713" s="13">
        <v>31.3</v>
      </c>
      <c r="C713" s="14">
        <v>0.94</v>
      </c>
      <c r="D713" s="13">
        <v>1.552</v>
      </c>
      <c r="E713" s="13">
        <v>17.3</v>
      </c>
      <c r="F713" s="14">
        <f t="shared" si="144"/>
        <v>1929.7083333332801</v>
      </c>
      <c r="G713" s="15">
        <f>G705*4/12+G717*8/12</f>
        <v>3.3933333333333335</v>
      </c>
      <c r="H713" s="14">
        <f t="shared" si="140"/>
        <v>577.54922832369925</v>
      </c>
      <c r="I713" s="14">
        <f t="shared" si="141"/>
        <v>17.344928901734097</v>
      </c>
      <c r="J713" s="16">
        <f t="shared" si="145"/>
        <v>12318.722656833013</v>
      </c>
      <c r="K713" s="14">
        <f t="shared" si="142"/>
        <v>28.637584739884385</v>
      </c>
      <c r="L713" s="16">
        <f t="shared" si="143"/>
        <v>610.81973046021847</v>
      </c>
      <c r="M713" s="35">
        <f t="shared" si="148"/>
        <v>32.563788598776696</v>
      </c>
      <c r="N713" s="17"/>
      <c r="O713" s="18">
        <f t="shared" si="149"/>
        <v>39.500688697971903</v>
      </c>
      <c r="P713" s="18"/>
      <c r="Q713" s="37">
        <f t="shared" si="150"/>
        <v>-6.0695163108649627E-3</v>
      </c>
      <c r="R713" s="15">
        <f t="shared" si="146"/>
        <v>1.0050031550251359</v>
      </c>
      <c r="S713" s="15">
        <f t="shared" si="147"/>
        <v>8.3929026284142321</v>
      </c>
      <c r="T713" s="21">
        <f t="shared" si="151"/>
        <v>-1.4156423600160672E-2</v>
      </c>
      <c r="U713" s="21">
        <f t="shared" si="152"/>
        <v>6.1661091802936552E-2</v>
      </c>
      <c r="V713" s="21">
        <f t="shared" si="153"/>
        <v>-7.5817515403097224E-2</v>
      </c>
      <c r="Y713" s="36"/>
      <c r="Z713" s="36"/>
    </row>
    <row r="714" spans="1:26" x14ac:dyDescent="0.25">
      <c r="A714" s="12">
        <v>1929.1</v>
      </c>
      <c r="B714" s="13">
        <v>27.99</v>
      </c>
      <c r="C714" s="14">
        <v>0.95</v>
      </c>
      <c r="D714" s="13">
        <v>1.5720000000000001</v>
      </c>
      <c r="E714" s="13">
        <v>17.3</v>
      </c>
      <c r="F714" s="14">
        <f t="shared" si="144"/>
        <v>1929.7916666666133</v>
      </c>
      <c r="G714" s="15">
        <f>G705*3/12+G717*9/12</f>
        <v>3.3674999999999997</v>
      </c>
      <c r="H714" s="14">
        <f t="shared" ref="H714:H777" si="154">B714*$E$1859/E714</f>
        <v>516.47293612716737</v>
      </c>
      <c r="I714" s="14">
        <f t="shared" ref="I714:I777" si="155">C714*$E$1859/E714</f>
        <v>17.52944942196531</v>
      </c>
      <c r="J714" s="16">
        <f t="shared" si="145"/>
        <v>11047.165475242447</v>
      </c>
      <c r="K714" s="14">
        <f t="shared" ref="K714:K777" si="156">D714*$E$1859/E714</f>
        <v>29.006625780346813</v>
      </c>
      <c r="L714" s="16">
        <f t="shared" ref="L714:L777" si="157">K714*(J714/H714)</f>
        <v>620.441019188322</v>
      </c>
      <c r="M714" s="35">
        <f t="shared" si="148"/>
        <v>28.96106716435478</v>
      </c>
      <c r="N714" s="17"/>
      <c r="O714" s="18">
        <f t="shared" si="149"/>
        <v>35.047458190086388</v>
      </c>
      <c r="P714" s="18"/>
      <c r="Q714" s="37">
        <f t="shared" si="150"/>
        <v>-3.6562270419569776E-3</v>
      </c>
      <c r="R714" s="15">
        <f t="shared" si="146"/>
        <v>1.0049842773369742</v>
      </c>
      <c r="S714" s="15">
        <f t="shared" si="147"/>
        <v>8.4348936213750587</v>
      </c>
      <c r="T714" s="21">
        <f t="shared" si="151"/>
        <v>-1.2635553549185108E-3</v>
      </c>
      <c r="U714" s="21">
        <f t="shared" si="152"/>
        <v>6.2204364033594972E-2</v>
      </c>
      <c r="V714" s="21">
        <f t="shared" si="153"/>
        <v>-6.3467919388513483E-2</v>
      </c>
      <c r="Y714" s="36"/>
      <c r="Z714" s="36"/>
    </row>
    <row r="715" spans="1:26" x14ac:dyDescent="0.25">
      <c r="A715" s="12">
        <v>1929.11</v>
      </c>
      <c r="B715" s="13">
        <v>20.58</v>
      </c>
      <c r="C715" s="14">
        <v>0.96</v>
      </c>
      <c r="D715" s="13">
        <v>1.591</v>
      </c>
      <c r="E715" s="13">
        <v>17.3</v>
      </c>
      <c r="F715" s="14">
        <f t="shared" ref="F715:F778" si="158">F714+1/12</f>
        <v>1929.8749999999466</v>
      </c>
      <c r="G715" s="15">
        <f>G705*2/12+G717*10/12</f>
        <v>3.3416666666666668</v>
      </c>
      <c r="H715" s="14">
        <f t="shared" si="154"/>
        <v>379.74323063583796</v>
      </c>
      <c r="I715" s="14">
        <f t="shared" si="155"/>
        <v>17.713969942196524</v>
      </c>
      <c r="J715" s="16">
        <f t="shared" ref="J715:J778" si="159">J714*((H715+(I715/12))/H714)</f>
        <v>8154.1421478566972</v>
      </c>
      <c r="K715" s="14">
        <f t="shared" si="156"/>
        <v>29.357214768786118</v>
      </c>
      <c r="L715" s="16">
        <f t="shared" si="157"/>
        <v>630.38096002138036</v>
      </c>
      <c r="M715" s="35">
        <f t="shared" si="148"/>
        <v>21.171036000097036</v>
      </c>
      <c r="N715" s="17"/>
      <c r="O715" s="18">
        <f t="shared" si="149"/>
        <v>25.588770763962749</v>
      </c>
      <c r="P715" s="18"/>
      <c r="Q715" s="37">
        <f t="shared" si="150"/>
        <v>7.1336922722850804E-3</v>
      </c>
      <c r="R715" s="15">
        <f t="shared" ref="R715:R778" si="160">((G715/G716+G715/1200+((1+G716/1200)^(-119))*(1-G715/G716)))</f>
        <v>1.0049654041136753</v>
      </c>
      <c r="S715" s="15">
        <f t="shared" ref="S715:S778" si="161">S714*R714*E714/E715</f>
        <v>8.4769354704918669</v>
      </c>
      <c r="T715" s="21">
        <f t="shared" si="151"/>
        <v>2.8082333031990148E-2</v>
      </c>
      <c r="U715" s="21">
        <f t="shared" si="152"/>
        <v>6.1992738541376768E-2</v>
      </c>
      <c r="V715" s="21">
        <f t="shared" si="153"/>
        <v>-3.3910405509386621E-2</v>
      </c>
      <c r="Y715" s="36"/>
      <c r="Z715" s="36"/>
    </row>
    <row r="716" spans="1:26" x14ac:dyDescent="0.25">
      <c r="A716" s="12">
        <v>1929.12</v>
      </c>
      <c r="B716" s="13">
        <v>21.4</v>
      </c>
      <c r="C716" s="14">
        <v>0.97</v>
      </c>
      <c r="D716" s="13">
        <v>1.61</v>
      </c>
      <c r="E716" s="13">
        <v>17.2</v>
      </c>
      <c r="F716" s="14">
        <f t="shared" si="158"/>
        <v>1929.9583333332798</v>
      </c>
      <c r="G716" s="15">
        <f>G705*1/12+G717*11/12</f>
        <v>3.315833333333333</v>
      </c>
      <c r="H716" s="14">
        <f t="shared" si="154"/>
        <v>397.16969186046498</v>
      </c>
      <c r="I716" s="14">
        <f t="shared" si="155"/>
        <v>18.002551453488365</v>
      </c>
      <c r="J716" s="16">
        <f t="shared" si="159"/>
        <v>8560.5504165859802</v>
      </c>
      <c r="K716" s="14">
        <f t="shared" si="156"/>
        <v>29.880523546511625</v>
      </c>
      <c r="L716" s="16">
        <f t="shared" si="157"/>
        <v>644.04140984595483</v>
      </c>
      <c r="M716" s="35">
        <f t="shared" si="148"/>
        <v>22.007373176418334</v>
      </c>
      <c r="N716" s="17"/>
      <c r="O716" s="18">
        <f t="shared" si="149"/>
        <v>26.56602442834517</v>
      </c>
      <c r="P716" s="18"/>
      <c r="Q716" s="37">
        <f t="shared" si="150"/>
        <v>2.9000080484936838E-3</v>
      </c>
      <c r="R716" s="15">
        <f t="shared" si="160"/>
        <v>1.0049465353638702</v>
      </c>
      <c r="S716" s="15">
        <f t="shared" si="161"/>
        <v>8.5685561067992708</v>
      </c>
      <c r="T716" s="21">
        <f t="shared" si="151"/>
        <v>2.1070856264751692E-2</v>
      </c>
      <c r="U716" s="21">
        <f t="shared" si="152"/>
        <v>6.1166767981337911E-2</v>
      </c>
      <c r="V716" s="21">
        <f t="shared" si="153"/>
        <v>-4.0095911716586219E-2</v>
      </c>
      <c r="Y716" s="36"/>
      <c r="Z716" s="36"/>
    </row>
    <row r="717" spans="1:26" x14ac:dyDescent="0.25">
      <c r="A717" s="12">
        <v>1930.01</v>
      </c>
      <c r="B717" s="13">
        <v>21.71</v>
      </c>
      <c r="C717" s="14">
        <v>0.9708</v>
      </c>
      <c r="D717" s="13">
        <v>1.5569999999999999</v>
      </c>
      <c r="E717" s="13">
        <v>17.100000000000001</v>
      </c>
      <c r="F717" s="14">
        <f t="shared" si="158"/>
        <v>1930.0416666666131</v>
      </c>
      <c r="G717" s="15">
        <v>3.29</v>
      </c>
      <c r="H717" s="14">
        <f t="shared" si="154"/>
        <v>405.27935994152028</v>
      </c>
      <c r="I717" s="14">
        <f t="shared" si="155"/>
        <v>18.122763824561396</v>
      </c>
      <c r="J717" s="16">
        <f t="shared" si="159"/>
        <v>8767.8966137942698</v>
      </c>
      <c r="K717" s="14">
        <f t="shared" si="156"/>
        <v>29.065866578947357</v>
      </c>
      <c r="L717" s="16">
        <f t="shared" si="157"/>
        <v>628.8169059271155</v>
      </c>
      <c r="M717" s="35">
        <f t="shared" si="148"/>
        <v>22.310724294336843</v>
      </c>
      <c r="N717" s="17"/>
      <c r="O717" s="18">
        <f t="shared" si="149"/>
        <v>26.898469896328553</v>
      </c>
      <c r="P717" s="18"/>
      <c r="Q717" s="37">
        <f t="shared" si="150"/>
        <v>-1.0822635497039629E-4</v>
      </c>
      <c r="R717" s="15">
        <f t="shared" si="160"/>
        <v>1.0023895841277941</v>
      </c>
      <c r="S717" s="15">
        <f t="shared" si="161"/>
        <v>8.6612971513859858</v>
      </c>
      <c r="T717" s="21">
        <f t="shared" si="151"/>
        <v>1.9211684678503316E-2</v>
      </c>
      <c r="U717" s="21">
        <f t="shared" si="152"/>
        <v>6.1099191151374077E-2</v>
      </c>
      <c r="V717" s="21">
        <f t="shared" si="153"/>
        <v>-4.1887506472870761E-2</v>
      </c>
      <c r="Y717" s="36"/>
      <c r="Z717" s="36"/>
    </row>
    <row r="718" spans="1:26" x14ac:dyDescent="0.25">
      <c r="A718" s="12">
        <v>1930.02</v>
      </c>
      <c r="B718" s="13">
        <v>23.07</v>
      </c>
      <c r="C718" s="14">
        <v>0.97170000000000001</v>
      </c>
      <c r="D718" s="13">
        <v>1.5029999999999999</v>
      </c>
      <c r="E718" s="13">
        <v>17</v>
      </c>
      <c r="F718" s="14">
        <f t="shared" si="158"/>
        <v>1930.1249999999463</v>
      </c>
      <c r="G718" s="15">
        <f>G717*11/12+G729*1/12</f>
        <v>3.2941666666666665</v>
      </c>
      <c r="H718" s="14">
        <f t="shared" si="154"/>
        <v>433.20099617647043</v>
      </c>
      <c r="I718" s="14">
        <f t="shared" si="155"/>
        <v>18.246268226470583</v>
      </c>
      <c r="J718" s="16">
        <f t="shared" si="159"/>
        <v>9404.8542980355014</v>
      </c>
      <c r="K718" s="14">
        <f t="shared" si="156"/>
        <v>28.222847735294106</v>
      </c>
      <c r="L718" s="16">
        <f t="shared" si="157"/>
        <v>612.72197702415951</v>
      </c>
      <c r="M718" s="35">
        <f t="shared" si="148"/>
        <v>23.697117749335874</v>
      </c>
      <c r="N718" s="17"/>
      <c r="O718" s="18">
        <f t="shared" si="149"/>
        <v>28.533590991681287</v>
      </c>
      <c r="P718" s="18"/>
      <c r="Q718" s="37">
        <f t="shared" si="150"/>
        <v>-4.3688622144010605E-3</v>
      </c>
      <c r="R718" s="15">
        <f t="shared" si="160"/>
        <v>1.0023931255535405</v>
      </c>
      <c r="S718" s="15">
        <f t="shared" si="161"/>
        <v>8.7330646028179011</v>
      </c>
      <c r="T718" s="21">
        <f t="shared" si="151"/>
        <v>1.1135166996763424E-2</v>
      </c>
      <c r="U718" s="21">
        <f t="shared" si="152"/>
        <v>5.9863107018888639E-2</v>
      </c>
      <c r="V718" s="21">
        <f t="shared" si="153"/>
        <v>-4.8727940022125216E-2</v>
      </c>
      <c r="Y718" s="36"/>
      <c r="Z718" s="36"/>
    </row>
    <row r="719" spans="1:26" x14ac:dyDescent="0.25">
      <c r="A719" s="12">
        <v>1930.03</v>
      </c>
      <c r="B719" s="13">
        <v>23.94</v>
      </c>
      <c r="C719" s="14">
        <v>0.97250000000000003</v>
      </c>
      <c r="D719" s="13">
        <v>1.45</v>
      </c>
      <c r="E719" s="13">
        <v>16.899999999999999</v>
      </c>
      <c r="F719" s="14">
        <f t="shared" si="158"/>
        <v>1930.2083333332796</v>
      </c>
      <c r="G719" s="15">
        <f>G717*10/12+G729*2/12</f>
        <v>3.2983333333333333</v>
      </c>
      <c r="H719" s="14">
        <f t="shared" si="154"/>
        <v>452.19756035502951</v>
      </c>
      <c r="I719" s="14">
        <f t="shared" si="155"/>
        <v>18.369345340236684</v>
      </c>
      <c r="J719" s="16">
        <f t="shared" si="159"/>
        <v>9850.5057885434308</v>
      </c>
      <c r="K719" s="14">
        <f t="shared" si="156"/>
        <v>27.388741124260349</v>
      </c>
      <c r="L719" s="16">
        <f t="shared" si="157"/>
        <v>596.62629045062545</v>
      </c>
      <c r="M719" s="35">
        <f t="shared" si="148"/>
        <v>24.586607792668847</v>
      </c>
      <c r="N719" s="17"/>
      <c r="O719" s="18">
        <f t="shared" si="149"/>
        <v>29.568429499384305</v>
      </c>
      <c r="P719" s="18"/>
      <c r="Q719" s="37">
        <f t="shared" si="150"/>
        <v>-7.5243722051967984E-3</v>
      </c>
      <c r="R719" s="15">
        <f t="shared" si="160"/>
        <v>1.0023966669604922</v>
      </c>
      <c r="S719" s="15">
        <f t="shared" si="161"/>
        <v>8.8057625259735879</v>
      </c>
      <c r="T719" s="21">
        <f t="shared" si="151"/>
        <v>6.3205244586239662E-3</v>
      </c>
      <c r="U719" s="21">
        <f t="shared" si="152"/>
        <v>5.938187845837839E-2</v>
      </c>
      <c r="V719" s="21">
        <f t="shared" si="153"/>
        <v>-5.3061353999754424E-2</v>
      </c>
      <c r="Y719" s="36"/>
      <c r="Z719" s="36"/>
    </row>
    <row r="720" spans="1:26" x14ac:dyDescent="0.25">
      <c r="A720" s="12">
        <v>1930.04</v>
      </c>
      <c r="B720" s="13">
        <v>25.46</v>
      </c>
      <c r="C720" s="14">
        <v>0.97330000000000005</v>
      </c>
      <c r="D720" s="13">
        <v>1.397</v>
      </c>
      <c r="E720" s="13">
        <v>17</v>
      </c>
      <c r="F720" s="14">
        <f t="shared" si="158"/>
        <v>1930.2916666666129</v>
      </c>
      <c r="G720" s="15">
        <f>G717*9/12+G729*3/12</f>
        <v>3.3024999999999998</v>
      </c>
      <c r="H720" s="14">
        <f t="shared" si="154"/>
        <v>478.0796429411763</v>
      </c>
      <c r="I720" s="14">
        <f t="shared" si="155"/>
        <v>18.276312508823523</v>
      </c>
      <c r="J720" s="16">
        <f t="shared" si="159"/>
        <v>10447.488622703868</v>
      </c>
      <c r="K720" s="14">
        <f t="shared" si="156"/>
        <v>26.232414029411757</v>
      </c>
      <c r="L720" s="16">
        <f t="shared" si="157"/>
        <v>573.25772214914787</v>
      </c>
      <c r="M720" s="35">
        <f t="shared" si="148"/>
        <v>25.843436862018304</v>
      </c>
      <c r="N720" s="17"/>
      <c r="O720" s="18">
        <f t="shared" si="149"/>
        <v>31.04092011931705</v>
      </c>
      <c r="P720" s="18"/>
      <c r="Q720" s="37">
        <f t="shared" si="150"/>
        <v>-1.1914769695241918E-2</v>
      </c>
      <c r="R720" s="15">
        <f t="shared" si="160"/>
        <v>1.0024002083486547</v>
      </c>
      <c r="S720" s="15">
        <f t="shared" si="161"/>
        <v>8.7749442589869329</v>
      </c>
      <c r="T720" s="21">
        <f t="shared" si="151"/>
        <v>1.8327063012248956E-3</v>
      </c>
      <c r="U720" s="21">
        <f t="shared" si="152"/>
        <v>6.0148981425597992E-2</v>
      </c>
      <c r="V720" s="21">
        <f t="shared" si="153"/>
        <v>-5.8316275124373096E-2</v>
      </c>
      <c r="Y720" s="36"/>
      <c r="Z720" s="36"/>
    </row>
    <row r="721" spans="1:26" x14ac:dyDescent="0.25">
      <c r="A721" s="12">
        <v>1930.05</v>
      </c>
      <c r="B721" s="13">
        <v>23.94</v>
      </c>
      <c r="C721" s="14">
        <v>0.97419999999999995</v>
      </c>
      <c r="D721" s="13">
        <v>1.343</v>
      </c>
      <c r="E721" s="13">
        <v>16.899999999999999</v>
      </c>
      <c r="F721" s="14">
        <f t="shared" si="158"/>
        <v>1930.3749999999461</v>
      </c>
      <c r="G721" s="15">
        <f>G717*8/12+G729*4/12</f>
        <v>3.3066666666666666</v>
      </c>
      <c r="H721" s="14">
        <f t="shared" si="154"/>
        <v>452.19756035502951</v>
      </c>
      <c r="I721" s="14">
        <f t="shared" si="155"/>
        <v>18.401456278106505</v>
      </c>
      <c r="J721" s="16">
        <f t="shared" si="159"/>
        <v>9915.397334816942</v>
      </c>
      <c r="K721" s="14">
        <f t="shared" si="156"/>
        <v>25.367640917159758</v>
      </c>
      <c r="L721" s="16">
        <f t="shared" si="157"/>
        <v>556.2397084652946</v>
      </c>
      <c r="M721" s="35">
        <f t="shared" si="148"/>
        <v>24.309760633908169</v>
      </c>
      <c r="N721" s="17"/>
      <c r="O721" s="18">
        <f t="shared" si="149"/>
        <v>29.174802108989027</v>
      </c>
      <c r="P721" s="18"/>
      <c r="Q721" s="37">
        <f t="shared" si="150"/>
        <v>-1.153398331430807E-2</v>
      </c>
      <c r="R721" s="15">
        <f t="shared" si="160"/>
        <v>1.0024037497180343</v>
      </c>
      <c r="S721" s="15">
        <f t="shared" si="161"/>
        <v>8.8480533259619936</v>
      </c>
      <c r="T721" s="21">
        <f t="shared" si="151"/>
        <v>-7.2291765565829502E-3</v>
      </c>
      <c r="U721" s="21">
        <f t="shared" si="152"/>
        <v>5.9663488081115545E-2</v>
      </c>
      <c r="V721" s="21">
        <f t="shared" si="153"/>
        <v>-6.6892664637698496E-2</v>
      </c>
      <c r="Y721" s="36"/>
      <c r="Z721" s="36"/>
    </row>
    <row r="722" spans="1:26" x14ac:dyDescent="0.25">
      <c r="A722" s="12">
        <v>1930.06</v>
      </c>
      <c r="B722" s="13">
        <v>21.52</v>
      </c>
      <c r="C722" s="14">
        <v>0.97499999999999998</v>
      </c>
      <c r="D722" s="13">
        <v>1.29</v>
      </c>
      <c r="E722" s="13">
        <v>16.8</v>
      </c>
      <c r="F722" s="14">
        <f t="shared" si="158"/>
        <v>1930.4583333332794</v>
      </c>
      <c r="G722" s="15">
        <f>G717*7/12+G729*5/12</f>
        <v>3.3108333333333331</v>
      </c>
      <c r="H722" s="14">
        <f t="shared" si="154"/>
        <v>408.90625952380935</v>
      </c>
      <c r="I722" s="14">
        <f t="shared" si="155"/>
        <v>18.52618973214285</v>
      </c>
      <c r="J722" s="16">
        <f t="shared" si="159"/>
        <v>8999.9952904838337</v>
      </c>
      <c r="K722" s="14">
        <f t="shared" si="156"/>
        <v>24.511574107142849</v>
      </c>
      <c r="L722" s="16">
        <f t="shared" si="157"/>
        <v>539.49785895558296</v>
      </c>
      <c r="M722" s="35">
        <f t="shared" si="148"/>
        <v>21.866899333389476</v>
      </c>
      <c r="N722" s="17"/>
      <c r="O722" s="18">
        <f t="shared" si="149"/>
        <v>26.235846681571953</v>
      </c>
      <c r="P722" s="18"/>
      <c r="Q722" s="37">
        <f t="shared" si="150"/>
        <v>-8.9774380694718839E-3</v>
      </c>
      <c r="R722" s="15">
        <f t="shared" si="160"/>
        <v>1.0024072910686364</v>
      </c>
      <c r="S722" s="15">
        <f t="shared" si="161"/>
        <v>8.92211541398067</v>
      </c>
      <c r="T722" s="21">
        <f t="shared" si="151"/>
        <v>-6.6933246127227619E-3</v>
      </c>
      <c r="U722" s="21">
        <f t="shared" si="152"/>
        <v>5.8418848065048268E-2</v>
      </c>
      <c r="V722" s="21">
        <f t="shared" si="153"/>
        <v>-6.511217267777103E-2</v>
      </c>
      <c r="Y722" s="36"/>
      <c r="Z722" s="36"/>
    </row>
    <row r="723" spans="1:26" x14ac:dyDescent="0.25">
      <c r="A723" s="12">
        <v>1930.07</v>
      </c>
      <c r="B723" s="13">
        <v>21.06</v>
      </c>
      <c r="C723" s="14">
        <v>0.9758</v>
      </c>
      <c r="D723" s="13">
        <v>1.2370000000000001</v>
      </c>
      <c r="E723" s="13">
        <v>16.600000000000001</v>
      </c>
      <c r="F723" s="14">
        <f t="shared" si="158"/>
        <v>1930.5416666666126</v>
      </c>
      <c r="G723" s="15">
        <f>G717*6/12+G729*6/12</f>
        <v>3.3150000000000004</v>
      </c>
      <c r="H723" s="14">
        <f t="shared" si="154"/>
        <v>404.98697168674681</v>
      </c>
      <c r="I723" s="14">
        <f t="shared" si="155"/>
        <v>18.76478095783132</v>
      </c>
      <c r="J723" s="16">
        <f t="shared" si="159"/>
        <v>8948.1496822841746</v>
      </c>
      <c r="K723" s="14">
        <f t="shared" si="156"/>
        <v>23.787696295180716</v>
      </c>
      <c r="L723" s="16">
        <f t="shared" si="157"/>
        <v>525.58694952447888</v>
      </c>
      <c r="M723" s="35">
        <f t="shared" si="148"/>
        <v>21.548797592546642</v>
      </c>
      <c r="N723" s="17"/>
      <c r="O723" s="18">
        <f t="shared" si="149"/>
        <v>25.853225798800118</v>
      </c>
      <c r="P723" s="18"/>
      <c r="Q723" s="37">
        <f t="shared" si="150"/>
        <v>-9.0462645397373434E-3</v>
      </c>
      <c r="R723" s="15">
        <f t="shared" si="160"/>
        <v>1.002410832400467</v>
      </c>
      <c r="S723" s="15">
        <f t="shared" si="161"/>
        <v>9.0513476817991254</v>
      </c>
      <c r="T723" s="21">
        <f t="shared" si="151"/>
        <v>-1.6231278533328508E-3</v>
      </c>
      <c r="U723" s="21">
        <f t="shared" si="152"/>
        <v>5.8040156060954695E-2</v>
      </c>
      <c r="V723" s="21">
        <f t="shared" si="153"/>
        <v>-5.9663283914287546E-2</v>
      </c>
      <c r="Y723" s="36"/>
      <c r="Z723" s="36"/>
    </row>
    <row r="724" spans="1:26" x14ac:dyDescent="0.25">
      <c r="A724" s="12">
        <v>1930.08</v>
      </c>
      <c r="B724" s="13">
        <v>20.79</v>
      </c>
      <c r="C724" s="14">
        <v>0.97670000000000001</v>
      </c>
      <c r="D724" s="13">
        <v>1.1830000000000001</v>
      </c>
      <c r="E724" s="13">
        <v>16.5</v>
      </c>
      <c r="F724" s="14">
        <f t="shared" si="158"/>
        <v>1930.6249999999459</v>
      </c>
      <c r="G724" s="15">
        <f>G717*5/12+G729*7/12</f>
        <v>3.3191666666666668</v>
      </c>
      <c r="H724" s="14">
        <f t="shared" si="154"/>
        <v>402.21782999999988</v>
      </c>
      <c r="I724" s="14">
        <f t="shared" si="155"/>
        <v>18.895918930303026</v>
      </c>
      <c r="J724" s="16">
        <f t="shared" si="159"/>
        <v>8921.7577179232158</v>
      </c>
      <c r="K724" s="14">
        <f t="shared" si="156"/>
        <v>22.88714251515151</v>
      </c>
      <c r="L724" s="16">
        <f t="shared" si="157"/>
        <v>507.66904186162412</v>
      </c>
      <c r="M724" s="35">
        <f t="shared" si="148"/>
        <v>21.300602241118145</v>
      </c>
      <c r="N724" s="17"/>
      <c r="O724" s="18">
        <f t="shared" si="149"/>
        <v>25.558473871970481</v>
      </c>
      <c r="P724" s="18"/>
      <c r="Q724" s="37">
        <f t="shared" si="150"/>
        <v>-6.7573794012129249E-3</v>
      </c>
      <c r="R724" s="15">
        <f t="shared" si="160"/>
        <v>1.0024143737135318</v>
      </c>
      <c r="S724" s="15">
        <f t="shared" si="161"/>
        <v>9.1281578668707741</v>
      </c>
      <c r="T724" s="21">
        <f t="shared" si="151"/>
        <v>1.2925554373268699E-3</v>
      </c>
      <c r="U724" s="21">
        <f t="shared" si="152"/>
        <v>5.7534360710560062E-2</v>
      </c>
      <c r="V724" s="21">
        <f t="shared" si="153"/>
        <v>-5.6241805273233192E-2</v>
      </c>
      <c r="Y724" s="36"/>
      <c r="Z724" s="36"/>
    </row>
    <row r="725" spans="1:26" x14ac:dyDescent="0.25">
      <c r="A725" s="12">
        <v>1930.09</v>
      </c>
      <c r="B725" s="13">
        <v>20.78</v>
      </c>
      <c r="C725" s="14">
        <v>0.97750000000000004</v>
      </c>
      <c r="D725" s="13">
        <v>1.1299999999999999</v>
      </c>
      <c r="E725" s="13">
        <v>16.600000000000001</v>
      </c>
      <c r="F725" s="14">
        <f t="shared" si="158"/>
        <v>1930.7083333332791</v>
      </c>
      <c r="G725" s="15">
        <f>G717*4/12+G729*8/12</f>
        <v>3.3233333333333333</v>
      </c>
      <c r="H725" s="14">
        <f t="shared" si="154"/>
        <v>399.60252951807217</v>
      </c>
      <c r="I725" s="14">
        <f t="shared" si="155"/>
        <v>18.797472213855418</v>
      </c>
      <c r="J725" s="16">
        <f t="shared" si="159"/>
        <v>8898.4928711297689</v>
      </c>
      <c r="K725" s="14">
        <f t="shared" si="156"/>
        <v>21.73007018072288</v>
      </c>
      <c r="L725" s="16">
        <f t="shared" si="157"/>
        <v>483.89301945989587</v>
      </c>
      <c r="M725" s="35">
        <f t="shared" si="148"/>
        <v>21.072581788447309</v>
      </c>
      <c r="N725" s="17"/>
      <c r="O725" s="18">
        <f t="shared" si="149"/>
        <v>25.290051551861268</v>
      </c>
      <c r="P725" s="18"/>
      <c r="Q725" s="37">
        <f t="shared" si="150"/>
        <v>-4.2387408222914827E-3</v>
      </c>
      <c r="R725" s="15">
        <f t="shared" si="160"/>
        <v>1.0024179150078369</v>
      </c>
      <c r="S725" s="15">
        <f t="shared" si="161"/>
        <v>9.0950749847035528</v>
      </c>
      <c r="T725" s="21">
        <f t="shared" si="151"/>
        <v>6.2252390717274508E-3</v>
      </c>
      <c r="U725" s="21">
        <f t="shared" si="152"/>
        <v>5.8304895814562441E-2</v>
      </c>
      <c r="V725" s="21">
        <f t="shared" si="153"/>
        <v>-5.207965674283499E-2</v>
      </c>
      <c r="Y725" s="36"/>
      <c r="Z725" s="36"/>
    </row>
    <row r="726" spans="1:26" x14ac:dyDescent="0.25">
      <c r="A726" s="12">
        <v>1930.1</v>
      </c>
      <c r="B726" s="13">
        <v>17.920000000000002</v>
      </c>
      <c r="C726" s="14">
        <v>0.97829999999999995</v>
      </c>
      <c r="D726" s="13">
        <v>1.077</v>
      </c>
      <c r="E726" s="13">
        <v>16.5</v>
      </c>
      <c r="F726" s="14">
        <f t="shared" si="158"/>
        <v>1930.7916666666124</v>
      </c>
      <c r="G726" s="15">
        <f>G717*3/12+G729*9/12</f>
        <v>3.3275000000000001</v>
      </c>
      <c r="H726" s="14">
        <f t="shared" si="154"/>
        <v>346.69280969696962</v>
      </c>
      <c r="I726" s="14">
        <f t="shared" si="155"/>
        <v>18.926873645454538</v>
      </c>
      <c r="J726" s="16">
        <f t="shared" si="159"/>
        <v>7755.4027335159335</v>
      </c>
      <c r="K726" s="14">
        <f t="shared" si="156"/>
        <v>20.83639263636363</v>
      </c>
      <c r="L726" s="16">
        <f t="shared" si="157"/>
        <v>466.10316651767079</v>
      </c>
      <c r="M726" s="35">
        <f t="shared" si="148"/>
        <v>18.214870154658623</v>
      </c>
      <c r="N726" s="17"/>
      <c r="O726" s="18">
        <f t="shared" si="149"/>
        <v>21.881118207635769</v>
      </c>
      <c r="P726" s="18"/>
      <c r="Q726" s="37">
        <f t="shared" si="150"/>
        <v>3.0636907081038056E-3</v>
      </c>
      <c r="R726" s="15">
        <f t="shared" si="160"/>
        <v>1.0024214562833882</v>
      </c>
      <c r="S726" s="15">
        <f t="shared" si="161"/>
        <v>9.1723210490852978</v>
      </c>
      <c r="T726" s="21">
        <f t="shared" si="151"/>
        <v>2.164134629405412E-2</v>
      </c>
      <c r="U726" s="21">
        <f t="shared" si="152"/>
        <v>5.7794849026483686E-2</v>
      </c>
      <c r="V726" s="21">
        <f t="shared" si="153"/>
        <v>-3.6153502732429565E-2</v>
      </c>
      <c r="Y726" s="36"/>
      <c r="Z726" s="36"/>
    </row>
    <row r="727" spans="1:26" x14ac:dyDescent="0.25">
      <c r="A727" s="12">
        <v>1930.11</v>
      </c>
      <c r="B727" s="13">
        <v>16.62</v>
      </c>
      <c r="C727" s="14">
        <v>0.97919999999999996</v>
      </c>
      <c r="D727" s="13">
        <v>1.0229999999999999</v>
      </c>
      <c r="E727" s="13">
        <v>16.399999999999999</v>
      </c>
      <c r="F727" s="14">
        <f t="shared" si="158"/>
        <v>1930.8749999999457</v>
      </c>
      <c r="G727" s="15">
        <f>G717*2/12+G729*10/12</f>
        <v>3.3316666666666666</v>
      </c>
      <c r="H727" s="14">
        <f t="shared" si="154"/>
        <v>323.50272621951217</v>
      </c>
      <c r="I727" s="14">
        <f t="shared" si="155"/>
        <v>19.059799609756094</v>
      </c>
      <c r="J727" s="16">
        <f t="shared" si="159"/>
        <v>7272.178400793774</v>
      </c>
      <c r="K727" s="14">
        <f t="shared" si="156"/>
        <v>19.912351920731702</v>
      </c>
      <c r="L727" s="16">
        <f t="shared" si="157"/>
        <v>447.61964524741455</v>
      </c>
      <c r="M727" s="35">
        <f t="shared" si="148"/>
        <v>16.939711377775165</v>
      </c>
      <c r="N727" s="17"/>
      <c r="O727" s="18">
        <f t="shared" si="149"/>
        <v>20.377938385497846</v>
      </c>
      <c r="P727" s="18"/>
      <c r="Q727" s="37">
        <f t="shared" si="150"/>
        <v>7.0525206827529927E-3</v>
      </c>
      <c r="R727" s="15">
        <f t="shared" si="160"/>
        <v>1.0024249975401915</v>
      </c>
      <c r="S727" s="15">
        <f t="shared" si="161"/>
        <v>9.2505956395199505</v>
      </c>
      <c r="T727" s="21">
        <f t="shared" si="151"/>
        <v>3.1128960962345964E-2</v>
      </c>
      <c r="U727" s="21">
        <f t="shared" si="152"/>
        <v>5.7279103473887094E-2</v>
      </c>
      <c r="V727" s="21">
        <f t="shared" si="153"/>
        <v>-2.615014251154113E-2</v>
      </c>
      <c r="Y727" s="36"/>
      <c r="Z727" s="36"/>
    </row>
    <row r="728" spans="1:26" x14ac:dyDescent="0.25">
      <c r="A728" s="12">
        <v>1930.12</v>
      </c>
      <c r="B728" s="13">
        <v>15.51</v>
      </c>
      <c r="C728" s="14">
        <v>0.98</v>
      </c>
      <c r="D728" s="13">
        <v>0.97</v>
      </c>
      <c r="E728" s="13">
        <v>16.100000000000001</v>
      </c>
      <c r="F728" s="14">
        <f t="shared" si="158"/>
        <v>1930.9583333332789</v>
      </c>
      <c r="G728" s="15">
        <f>G717*1/12+G729*11/12</f>
        <v>3.3358333333333325</v>
      </c>
      <c r="H728" s="14">
        <f t="shared" si="154"/>
        <v>307.52235745341602</v>
      </c>
      <c r="I728" s="14">
        <f t="shared" si="155"/>
        <v>19.430813043478253</v>
      </c>
      <c r="J728" s="16">
        <f t="shared" si="159"/>
        <v>6949.3473315755045</v>
      </c>
      <c r="K728" s="14">
        <f t="shared" si="156"/>
        <v>19.232539440993779</v>
      </c>
      <c r="L728" s="16">
        <f t="shared" si="157"/>
        <v>434.61424317396774</v>
      </c>
      <c r="M728" s="35">
        <f t="shared" si="148"/>
        <v>16.05500185653132</v>
      </c>
      <c r="N728" s="17"/>
      <c r="O728" s="18">
        <f t="shared" si="149"/>
        <v>19.349603578733888</v>
      </c>
      <c r="P728" s="18"/>
      <c r="Q728" s="37">
        <f t="shared" si="150"/>
        <v>1.0454922060588373E-2</v>
      </c>
      <c r="R728" s="15">
        <f t="shared" si="160"/>
        <v>1.0024285387782521</v>
      </c>
      <c r="S728" s="15">
        <f t="shared" si="161"/>
        <v>9.4458176586045894</v>
      </c>
      <c r="T728" s="21">
        <f t="shared" si="151"/>
        <v>3.1307554402851601E-2</v>
      </c>
      <c r="U728" s="21">
        <f t="shared" si="152"/>
        <v>5.4702821402978552E-2</v>
      </c>
      <c r="V728" s="21">
        <f t="shared" si="153"/>
        <v>-2.3395267000126951E-2</v>
      </c>
      <c r="Y728" s="36"/>
      <c r="Z728" s="36"/>
    </row>
    <row r="729" spans="1:26" x14ac:dyDescent="0.25">
      <c r="A729" s="12">
        <v>1931.01</v>
      </c>
      <c r="B729" s="13">
        <v>15.98</v>
      </c>
      <c r="C729" s="14">
        <v>0.9667</v>
      </c>
      <c r="D729" s="13">
        <v>0.94</v>
      </c>
      <c r="E729" s="13">
        <v>15.9</v>
      </c>
      <c r="F729" s="14">
        <f t="shared" si="158"/>
        <v>1931.0416666666122</v>
      </c>
      <c r="G729" s="15">
        <v>3.34</v>
      </c>
      <c r="H729" s="14">
        <f t="shared" si="154"/>
        <v>320.82664088050308</v>
      </c>
      <c r="I729" s="14">
        <f t="shared" si="155"/>
        <v>19.408204864779869</v>
      </c>
      <c r="J729" s="16">
        <f t="shared" si="159"/>
        <v>7286.5443312188145</v>
      </c>
      <c r="K729" s="14">
        <f t="shared" si="156"/>
        <v>18.872155345911942</v>
      </c>
      <c r="L729" s="16">
        <f t="shared" si="157"/>
        <v>428.62025477757726</v>
      </c>
      <c r="M729" s="35">
        <f t="shared" si="148"/>
        <v>16.705478731547611</v>
      </c>
      <c r="N729" s="17"/>
      <c r="O729" s="18">
        <f t="shared" si="149"/>
        <v>20.167540874417753</v>
      </c>
      <c r="P729" s="18"/>
      <c r="Q729" s="37">
        <f t="shared" si="150"/>
        <v>8.8063099543580492E-3</v>
      </c>
      <c r="R729" s="15">
        <f t="shared" si="160"/>
        <v>1.0003975293854486</v>
      </c>
      <c r="S729" s="15">
        <f t="shared" si="161"/>
        <v>9.5878610571447194</v>
      </c>
      <c r="T729" s="21">
        <f t="shared" si="151"/>
        <v>2.717211210930448E-2</v>
      </c>
      <c r="U729" s="21">
        <f t="shared" si="152"/>
        <v>5.350778743929574E-2</v>
      </c>
      <c r="V729" s="21">
        <f t="shared" si="153"/>
        <v>-2.6335675329991259E-2</v>
      </c>
      <c r="Y729" s="36"/>
      <c r="Z729" s="36"/>
    </row>
    <row r="730" spans="1:26" x14ac:dyDescent="0.25">
      <c r="A730" s="12">
        <v>1931.02</v>
      </c>
      <c r="B730" s="13">
        <v>17.2</v>
      </c>
      <c r="C730" s="14">
        <v>0.95330000000000004</v>
      </c>
      <c r="D730" s="13">
        <v>0.91</v>
      </c>
      <c r="E730" s="13">
        <v>15.7</v>
      </c>
      <c r="F730" s="14">
        <f t="shared" si="158"/>
        <v>1931.1249999999454</v>
      </c>
      <c r="G730" s="15">
        <f>G729*11/12+G741*1/12</f>
        <v>3.3683333333333327</v>
      </c>
      <c r="H730" s="14">
        <f t="shared" si="154"/>
        <v>349.71927388535022</v>
      </c>
      <c r="I730" s="14">
        <f t="shared" si="155"/>
        <v>19.3829874299363</v>
      </c>
      <c r="J730" s="16">
        <f t="shared" si="159"/>
        <v>7979.4326578355558</v>
      </c>
      <c r="K730" s="14">
        <f t="shared" si="156"/>
        <v>18.502589490445857</v>
      </c>
      <c r="L730" s="16">
        <f t="shared" si="157"/>
        <v>422.16765805990445</v>
      </c>
      <c r="M730" s="35">
        <f t="shared" si="148"/>
        <v>18.161492436976086</v>
      </c>
      <c r="N730" s="17"/>
      <c r="O730" s="18">
        <f t="shared" si="149"/>
        <v>21.955007167462483</v>
      </c>
      <c r="P730" s="18"/>
      <c r="Q730" s="37">
        <f t="shared" si="150"/>
        <v>5.6344747348846813E-3</v>
      </c>
      <c r="R730" s="15">
        <f t="shared" si="160"/>
        <v>1.000424322533243</v>
      </c>
      <c r="S730" s="15">
        <f t="shared" si="161"/>
        <v>9.7138594246605532</v>
      </c>
      <c r="T730" s="21">
        <f t="shared" si="151"/>
        <v>1.1904383362798976E-2</v>
      </c>
      <c r="U730" s="21">
        <f t="shared" si="152"/>
        <v>5.1901915980160584E-2</v>
      </c>
      <c r="V730" s="21">
        <f t="shared" si="153"/>
        <v>-3.9997532617361609E-2</v>
      </c>
      <c r="Y730" s="36"/>
      <c r="Z730" s="36"/>
    </row>
    <row r="731" spans="1:26" x14ac:dyDescent="0.25">
      <c r="A731" s="12">
        <v>1931.03</v>
      </c>
      <c r="B731" s="13">
        <v>17.53</v>
      </c>
      <c r="C731" s="14">
        <v>0.94</v>
      </c>
      <c r="D731" s="13">
        <v>0.88</v>
      </c>
      <c r="E731" s="13">
        <v>15.6</v>
      </c>
      <c r="F731" s="14">
        <f t="shared" si="158"/>
        <v>1931.2083333332787</v>
      </c>
      <c r="G731" s="15">
        <f>G729*10/12+G741*2/12</f>
        <v>3.3966666666666665</v>
      </c>
      <c r="H731" s="14">
        <f t="shared" si="154"/>
        <v>358.71380544871784</v>
      </c>
      <c r="I731" s="14">
        <f t="shared" si="155"/>
        <v>19.235081410256402</v>
      </c>
      <c r="J731" s="16">
        <f t="shared" si="159"/>
        <v>8221.2313945507394</v>
      </c>
      <c r="K731" s="14">
        <f t="shared" si="156"/>
        <v>18.007310256410253</v>
      </c>
      <c r="L731" s="16">
        <f t="shared" si="157"/>
        <v>412.70300212234179</v>
      </c>
      <c r="M731" s="35">
        <f t="shared" si="148"/>
        <v>18.579561032791283</v>
      </c>
      <c r="N731" s="17"/>
      <c r="O731" s="18">
        <f t="shared" si="149"/>
        <v>22.489225916378615</v>
      </c>
      <c r="P731" s="18"/>
      <c r="Q731" s="37">
        <f t="shared" si="150"/>
        <v>4.0196372856970419E-3</v>
      </c>
      <c r="R731" s="15">
        <f t="shared" si="160"/>
        <v>1.0004511098145998</v>
      </c>
      <c r="S731" s="15">
        <f t="shared" si="161"/>
        <v>9.7802759855998271</v>
      </c>
      <c r="T731" s="21">
        <f t="shared" si="151"/>
        <v>9.3583552266791603E-3</v>
      </c>
      <c r="U731" s="21">
        <f t="shared" si="152"/>
        <v>5.0216361408996768E-2</v>
      </c>
      <c r="V731" s="21">
        <f t="shared" si="153"/>
        <v>-4.0858006182317608E-2</v>
      </c>
      <c r="Y731" s="36"/>
      <c r="Z731" s="36"/>
    </row>
    <row r="732" spans="1:26" x14ac:dyDescent="0.25">
      <c r="A732" s="12">
        <v>1931.04</v>
      </c>
      <c r="B732" s="13">
        <v>15.86</v>
      </c>
      <c r="C732" s="14">
        <v>0.92669999999999997</v>
      </c>
      <c r="D732" s="13">
        <v>0.85</v>
      </c>
      <c r="E732" s="13">
        <v>15.5</v>
      </c>
      <c r="F732" s="14">
        <f t="shared" si="158"/>
        <v>1931.2916666666119</v>
      </c>
      <c r="G732" s="15">
        <f>G729*9/12+G741*3/12</f>
        <v>3.4249999999999998</v>
      </c>
      <c r="H732" s="14">
        <f t="shared" si="154"/>
        <v>326.63465354838695</v>
      </c>
      <c r="I732" s="14">
        <f t="shared" si="155"/>
        <v>19.085266925806444</v>
      </c>
      <c r="J732" s="16">
        <f t="shared" si="159"/>
        <v>7522.4716573891574</v>
      </c>
      <c r="K732" s="14">
        <f t="shared" si="156"/>
        <v>17.505640322580639</v>
      </c>
      <c r="L732" s="16">
        <f t="shared" si="157"/>
        <v>403.15894759021336</v>
      </c>
      <c r="M732" s="35">
        <f t="shared" si="148"/>
        <v>16.872315331609659</v>
      </c>
      <c r="N732" s="17"/>
      <c r="O732" s="18">
        <f t="shared" si="149"/>
        <v>20.459812584802691</v>
      </c>
      <c r="P732" s="18"/>
      <c r="Q732" s="37">
        <f t="shared" si="150"/>
        <v>9.6311143517871234E-3</v>
      </c>
      <c r="R732" s="15">
        <f t="shared" si="160"/>
        <v>1.0004778912419263</v>
      </c>
      <c r="S732" s="15">
        <f t="shared" si="161"/>
        <v>9.8478149832095649</v>
      </c>
      <c r="T732" s="21">
        <f t="shared" si="151"/>
        <v>1.5031281808771224E-2</v>
      </c>
      <c r="U732" s="21">
        <f t="shared" si="152"/>
        <v>4.853613387295086E-2</v>
      </c>
      <c r="V732" s="21">
        <f t="shared" si="153"/>
        <v>-3.3504852064179635E-2</v>
      </c>
      <c r="Y732" s="36"/>
      <c r="Z732" s="36"/>
    </row>
    <row r="733" spans="1:26" x14ac:dyDescent="0.25">
      <c r="A733" s="12">
        <v>1931.05</v>
      </c>
      <c r="B733" s="13">
        <v>14.33</v>
      </c>
      <c r="C733" s="14">
        <v>0.9133</v>
      </c>
      <c r="D733" s="13">
        <v>0.82</v>
      </c>
      <c r="E733" s="13">
        <v>15.3</v>
      </c>
      <c r="F733" s="14">
        <f t="shared" si="158"/>
        <v>1931.3749999999452</v>
      </c>
      <c r="G733" s="15">
        <f>G729*8/12+G741*4/12</f>
        <v>3.4533333333333331</v>
      </c>
      <c r="H733" s="14">
        <f t="shared" si="154"/>
        <v>298.98233758169926</v>
      </c>
      <c r="I733" s="14">
        <f t="shared" si="155"/>
        <v>19.055168800653586</v>
      </c>
      <c r="J733" s="16">
        <f t="shared" si="159"/>
        <v>6922.202833935231</v>
      </c>
      <c r="K733" s="14">
        <f t="shared" si="156"/>
        <v>17.108549673202607</v>
      </c>
      <c r="L733" s="16">
        <f t="shared" si="157"/>
        <v>396.10651247919668</v>
      </c>
      <c r="M733" s="35">
        <f t="shared" si="148"/>
        <v>15.40153999911011</v>
      </c>
      <c r="N733" s="17"/>
      <c r="O733" s="18">
        <f t="shared" si="149"/>
        <v>18.720726910122266</v>
      </c>
      <c r="P733" s="18"/>
      <c r="Q733" s="37">
        <f t="shared" si="150"/>
        <v>1.5929703538700629E-2</v>
      </c>
      <c r="R733" s="15">
        <f t="shared" si="160"/>
        <v>1.0005046668276012</v>
      </c>
      <c r="S733" s="15">
        <f t="shared" si="161"/>
        <v>9.9813122941178651</v>
      </c>
      <c r="T733" s="21">
        <f t="shared" si="151"/>
        <v>2.1161915537703635E-2</v>
      </c>
      <c r="U733" s="21">
        <f t="shared" si="152"/>
        <v>4.6179312085233848E-2</v>
      </c>
      <c r="V733" s="21">
        <f t="shared" si="153"/>
        <v>-2.5017396547530213E-2</v>
      </c>
      <c r="Y733" s="36"/>
      <c r="Z733" s="36"/>
    </row>
    <row r="734" spans="1:26" x14ac:dyDescent="0.25">
      <c r="A734" s="12">
        <v>1931.06</v>
      </c>
      <c r="B734" s="13">
        <v>13.87</v>
      </c>
      <c r="C734" s="14">
        <v>0.9</v>
      </c>
      <c r="D734" s="13">
        <v>0.79</v>
      </c>
      <c r="E734" s="13">
        <v>15.1</v>
      </c>
      <c r="F734" s="14">
        <f t="shared" si="158"/>
        <v>1931.4583333332785</v>
      </c>
      <c r="G734" s="15">
        <f>G729*7/12+G741*5/12</f>
        <v>3.4816666666666665</v>
      </c>
      <c r="H734" s="14">
        <f t="shared" si="154"/>
        <v>293.21777052980121</v>
      </c>
      <c r="I734" s="14">
        <f t="shared" si="155"/>
        <v>19.02638741721854</v>
      </c>
      <c r="J734" s="16">
        <f t="shared" si="159"/>
        <v>6825.4475321266909</v>
      </c>
      <c r="K734" s="14">
        <f t="shared" si="156"/>
        <v>16.700940066225161</v>
      </c>
      <c r="L734" s="16">
        <f t="shared" si="157"/>
        <v>388.76016945782885</v>
      </c>
      <c r="M734" s="35">
        <f t="shared" si="148"/>
        <v>15.062476074643245</v>
      </c>
      <c r="N734" s="17"/>
      <c r="O734" s="18">
        <f t="shared" si="149"/>
        <v>18.355604584013729</v>
      </c>
      <c r="P734" s="18"/>
      <c r="Q734" s="37">
        <f t="shared" si="150"/>
        <v>1.6369824995931773E-2</v>
      </c>
      <c r="R734" s="15">
        <f t="shared" si="160"/>
        <v>1.0005314365839755</v>
      </c>
      <c r="S734" s="15">
        <f t="shared" si="161"/>
        <v>10.118619061544909</v>
      </c>
      <c r="T734" s="21">
        <f t="shared" si="151"/>
        <v>2.4611829397280793E-2</v>
      </c>
      <c r="U734" s="21">
        <f t="shared" si="152"/>
        <v>4.2387777931171877E-2</v>
      </c>
      <c r="V734" s="21">
        <f t="shared" si="153"/>
        <v>-1.7775948533891084E-2</v>
      </c>
      <c r="Y734" s="36"/>
      <c r="Z734" s="36"/>
    </row>
    <row r="735" spans="1:26" x14ac:dyDescent="0.25">
      <c r="A735" s="12">
        <v>1931.07</v>
      </c>
      <c r="B735" s="13">
        <v>14.33</v>
      </c>
      <c r="C735" s="14">
        <v>0.88670000000000004</v>
      </c>
      <c r="D735" s="13">
        <v>0.76</v>
      </c>
      <c r="E735" s="13">
        <v>15.1</v>
      </c>
      <c r="F735" s="14">
        <f t="shared" si="158"/>
        <v>1931.5416666666117</v>
      </c>
      <c r="G735" s="15">
        <f>G729*6/12+G741*6/12</f>
        <v>3.51</v>
      </c>
      <c r="H735" s="14">
        <f t="shared" si="154"/>
        <v>302.94236854304631</v>
      </c>
      <c r="I735" s="14">
        <f t="shared" si="155"/>
        <v>18.745219692052977</v>
      </c>
      <c r="J735" s="16">
        <f t="shared" si="159"/>
        <v>7088.1764116272689</v>
      </c>
      <c r="K735" s="14">
        <f t="shared" si="156"/>
        <v>16.066727152317878</v>
      </c>
      <c r="L735" s="16">
        <f t="shared" si="157"/>
        <v>375.92561568993187</v>
      </c>
      <c r="M735" s="35">
        <f t="shared" si="148"/>
        <v>15.516750095516318</v>
      </c>
      <c r="N735" s="17"/>
      <c r="O735" s="18">
        <f t="shared" si="149"/>
        <v>18.955242288187492</v>
      </c>
      <c r="P735" s="18"/>
      <c r="Q735" s="37">
        <f t="shared" si="150"/>
        <v>1.3585027838757306E-2</v>
      </c>
      <c r="R735" s="15">
        <f t="shared" si="160"/>
        <v>1.0005582005233711</v>
      </c>
      <c r="S735" s="15">
        <f t="shared" si="161"/>
        <v>10.123996465893525</v>
      </c>
      <c r="T735" s="21">
        <f t="shared" si="151"/>
        <v>2.6437859148649379E-2</v>
      </c>
      <c r="U735" s="21">
        <f t="shared" si="152"/>
        <v>4.2125786651003194E-2</v>
      </c>
      <c r="V735" s="21">
        <f t="shared" si="153"/>
        <v>-1.5687927502353816E-2</v>
      </c>
      <c r="Y735" s="36"/>
      <c r="Z735" s="36"/>
    </row>
    <row r="736" spans="1:26" x14ac:dyDescent="0.25">
      <c r="A736" s="12">
        <v>1931.08</v>
      </c>
      <c r="B736" s="13">
        <v>13.9</v>
      </c>
      <c r="C736" s="14">
        <v>0.87329999999999997</v>
      </c>
      <c r="D736" s="13">
        <v>0.73</v>
      </c>
      <c r="E736" s="13">
        <v>15.1</v>
      </c>
      <c r="F736" s="14">
        <f t="shared" si="158"/>
        <v>1931.624999999945</v>
      </c>
      <c r="G736" s="15">
        <f>G729*5/12+G741*7/12</f>
        <v>3.5383333333333336</v>
      </c>
      <c r="H736" s="14">
        <f t="shared" si="154"/>
        <v>293.85198344370849</v>
      </c>
      <c r="I736" s="14">
        <f t="shared" si="155"/>
        <v>18.461937923841052</v>
      </c>
      <c r="J736" s="16">
        <f t="shared" si="159"/>
        <v>6911.4790062787988</v>
      </c>
      <c r="K736" s="14">
        <f t="shared" si="156"/>
        <v>15.432514238410592</v>
      </c>
      <c r="L736" s="16">
        <f t="shared" si="157"/>
        <v>362.97695500600889</v>
      </c>
      <c r="M736" s="35">
        <f t="shared" si="148"/>
        <v>15.00627660288654</v>
      </c>
      <c r="N736" s="17"/>
      <c r="O736" s="18">
        <f t="shared" si="149"/>
        <v>18.380525991208938</v>
      </c>
      <c r="P736" s="18"/>
      <c r="Q736" s="37">
        <f t="shared" si="150"/>
        <v>1.5493991974094179E-2</v>
      </c>
      <c r="R736" s="15">
        <f t="shared" si="160"/>
        <v>1.0005849586580824</v>
      </c>
      <c r="S736" s="15">
        <f t="shared" si="161"/>
        <v>10.129647686019393</v>
      </c>
      <c r="T736" s="21">
        <f t="shared" si="151"/>
        <v>2.7723308433182048E-2</v>
      </c>
      <c r="U736" s="21">
        <f t="shared" si="152"/>
        <v>4.0458580692494639E-2</v>
      </c>
      <c r="V736" s="21">
        <f t="shared" si="153"/>
        <v>-1.2735272259312591E-2</v>
      </c>
      <c r="Y736" s="36"/>
      <c r="Z736" s="36"/>
    </row>
    <row r="737" spans="1:26" x14ac:dyDescent="0.25">
      <c r="A737" s="12">
        <v>1931.09</v>
      </c>
      <c r="B737" s="13">
        <v>11.83</v>
      </c>
      <c r="C737" s="14">
        <v>0.86</v>
      </c>
      <c r="D737" s="13">
        <v>0.7</v>
      </c>
      <c r="E737" s="13">
        <v>15</v>
      </c>
      <c r="F737" s="14">
        <f t="shared" si="158"/>
        <v>1931.7083333332782</v>
      </c>
      <c r="G737" s="15">
        <f>G729*4/12+G741*8/12</f>
        <v>3.5666666666666669</v>
      </c>
      <c r="H737" s="14">
        <f t="shared" si="154"/>
        <v>251.75856766666661</v>
      </c>
      <c r="I737" s="14">
        <f t="shared" si="155"/>
        <v>18.301975333333324</v>
      </c>
      <c r="J737" s="16">
        <f t="shared" si="159"/>
        <v>5957.3026452113299</v>
      </c>
      <c r="K737" s="14">
        <f t="shared" si="156"/>
        <v>14.896956666666661</v>
      </c>
      <c r="L737" s="16">
        <f t="shared" si="157"/>
        <v>352.50311510126204</v>
      </c>
      <c r="M737" s="35">
        <f t="shared" si="148"/>
        <v>12.817745261106886</v>
      </c>
      <c r="N737" s="17"/>
      <c r="O737" s="18">
        <f t="shared" si="149"/>
        <v>15.756886512834615</v>
      </c>
      <c r="P737" s="18"/>
      <c r="Q737" s="37">
        <f t="shared" si="150"/>
        <v>2.7053310824360383E-2</v>
      </c>
      <c r="R737" s="15">
        <f t="shared" si="160"/>
        <v>1.0006117110003754</v>
      </c>
      <c r="S737" s="15">
        <f t="shared" si="161"/>
        <v>10.203143598544234</v>
      </c>
      <c r="T737" s="21">
        <f t="shared" si="151"/>
        <v>4.2613614380621723E-2</v>
      </c>
      <c r="U737" s="21">
        <f t="shared" si="152"/>
        <v>3.8124454191790891E-2</v>
      </c>
      <c r="V737" s="21">
        <f t="shared" si="153"/>
        <v>4.4891601888308319E-3</v>
      </c>
      <c r="Y737" s="36"/>
      <c r="Z737" s="36"/>
    </row>
    <row r="738" spans="1:26" x14ac:dyDescent="0.25">
      <c r="A738" s="12">
        <v>1931.1</v>
      </c>
      <c r="B738" s="13">
        <v>10.25</v>
      </c>
      <c r="C738" s="14">
        <v>0.84670000000000001</v>
      </c>
      <c r="D738" s="13">
        <v>0.67</v>
      </c>
      <c r="E738" s="13">
        <v>14.9</v>
      </c>
      <c r="F738" s="14">
        <f t="shared" si="158"/>
        <v>1931.7916666666115</v>
      </c>
      <c r="G738" s="15">
        <f>G729*3/12+G741*9/12</f>
        <v>3.5950000000000002</v>
      </c>
      <c r="H738" s="14">
        <f t="shared" si="154"/>
        <v>219.59799496644288</v>
      </c>
      <c r="I738" s="14">
        <f t="shared" si="155"/>
        <v>18.139865593959726</v>
      </c>
      <c r="J738" s="16">
        <f t="shared" si="159"/>
        <v>5232.0646626332064</v>
      </c>
      <c r="K738" s="14">
        <f t="shared" si="156"/>
        <v>14.35421040268456</v>
      </c>
      <c r="L738" s="16">
        <f t="shared" si="157"/>
        <v>341.99837306968277</v>
      </c>
      <c r="M738" s="35">
        <f t="shared" si="148"/>
        <v>11.145926407660928</v>
      </c>
      <c r="N738" s="17"/>
      <c r="O738" s="18">
        <f t="shared" si="149"/>
        <v>13.764337388796379</v>
      </c>
      <c r="P738" s="18"/>
      <c r="Q738" s="37">
        <f t="shared" si="150"/>
        <v>3.7813566467066732E-2</v>
      </c>
      <c r="R738" s="15">
        <f t="shared" si="160"/>
        <v>1.0006384575624876</v>
      </c>
      <c r="S738" s="15">
        <f t="shared" si="161"/>
        <v>10.277904335961615</v>
      </c>
      <c r="T738" s="21">
        <f t="shared" si="151"/>
        <v>5.1170424960345073E-2</v>
      </c>
      <c r="U738" s="21">
        <f t="shared" si="152"/>
        <v>3.5810836052996731E-2</v>
      </c>
      <c r="V738" s="21">
        <f t="shared" si="153"/>
        <v>1.5359588907348343E-2</v>
      </c>
      <c r="Y738" s="36"/>
      <c r="Z738" s="36"/>
    </row>
    <row r="739" spans="1:26" x14ac:dyDescent="0.25">
      <c r="A739" s="12">
        <v>1931.11</v>
      </c>
      <c r="B739" s="13">
        <v>10.39</v>
      </c>
      <c r="C739" s="14">
        <v>0.83330000000000004</v>
      </c>
      <c r="D739" s="13">
        <v>0.64</v>
      </c>
      <c r="E739" s="13">
        <v>14.7</v>
      </c>
      <c r="F739" s="14">
        <f t="shared" si="158"/>
        <v>1931.8749999999447</v>
      </c>
      <c r="G739" s="15">
        <f>G729*2/12+G741*10/12</f>
        <v>3.6233333333333335</v>
      </c>
      <c r="H739" s="14">
        <f t="shared" si="154"/>
        <v>225.62591802721084</v>
      </c>
      <c r="I739" s="14">
        <f t="shared" si="155"/>
        <v>18.095676370748297</v>
      </c>
      <c r="J739" s="16">
        <f t="shared" si="159"/>
        <v>5411.6122748438474</v>
      </c>
      <c r="K739" s="14">
        <f t="shared" si="156"/>
        <v>13.898035374149657</v>
      </c>
      <c r="L739" s="16">
        <f t="shared" si="157"/>
        <v>333.34281577478941</v>
      </c>
      <c r="M739" s="35">
        <f t="shared" si="148"/>
        <v>11.415600295644676</v>
      </c>
      <c r="N739" s="17"/>
      <c r="O739" s="18">
        <f t="shared" si="149"/>
        <v>14.160676478302953</v>
      </c>
      <c r="P739" s="18"/>
      <c r="Q739" s="37">
        <f t="shared" si="150"/>
        <v>3.4645190862895046E-2</v>
      </c>
      <c r="R739" s="15">
        <f t="shared" si="160"/>
        <v>1.0006651983566295</v>
      </c>
      <c r="S739" s="15">
        <f t="shared" si="161"/>
        <v>10.424391053843564</v>
      </c>
      <c r="T739" s="21">
        <f t="shared" si="151"/>
        <v>4.2594783036157269E-2</v>
      </c>
      <c r="U739" s="21">
        <f t="shared" si="152"/>
        <v>3.3485331501043714E-2</v>
      </c>
      <c r="V739" s="21">
        <f t="shared" si="153"/>
        <v>9.1094515351135552E-3</v>
      </c>
      <c r="Y739" s="36"/>
      <c r="Z739" s="36"/>
    </row>
    <row r="740" spans="1:26" x14ac:dyDescent="0.25">
      <c r="A740" s="12">
        <v>1931.12</v>
      </c>
      <c r="B740" s="13">
        <v>8.44</v>
      </c>
      <c r="C740" s="14">
        <v>0.82</v>
      </c>
      <c r="D740" s="13">
        <v>0.61</v>
      </c>
      <c r="E740" s="13">
        <v>14.6</v>
      </c>
      <c r="F740" s="14">
        <f t="shared" si="158"/>
        <v>1931.958333333278</v>
      </c>
      <c r="G740" s="15">
        <f>G729*1/12+G741*11/12</f>
        <v>3.6516666666666668</v>
      </c>
      <c r="H740" s="14">
        <f t="shared" si="154"/>
        <v>184.53568630136979</v>
      </c>
      <c r="I740" s="14">
        <f t="shared" si="155"/>
        <v>17.928822602739718</v>
      </c>
      <c r="J740" s="16">
        <f t="shared" si="159"/>
        <v>4461.9027532097971</v>
      </c>
      <c r="K740" s="14">
        <f t="shared" si="156"/>
        <v>13.337294863013694</v>
      </c>
      <c r="L740" s="16">
        <f t="shared" si="157"/>
        <v>322.48349282677447</v>
      </c>
      <c r="M740" s="35">
        <f t="shared" si="148"/>
        <v>9.306032867968316</v>
      </c>
      <c r="N740" s="17"/>
      <c r="O740" s="18">
        <f t="shared" si="149"/>
        <v>11.613199088567871</v>
      </c>
      <c r="P740" s="18"/>
      <c r="Q740" s="37">
        <f t="shared" si="150"/>
        <v>5.4115164894184165E-2</v>
      </c>
      <c r="R740" s="15">
        <f t="shared" si="160"/>
        <v>1.0006919333949829</v>
      </c>
      <c r="S740" s="15">
        <f t="shared" si="161"/>
        <v>10.502772775488301</v>
      </c>
      <c r="T740" s="21">
        <f t="shared" si="151"/>
        <v>5.580545834392292E-2</v>
      </c>
      <c r="U740" s="21">
        <f t="shared" si="152"/>
        <v>3.1860940414411676E-2</v>
      </c>
      <c r="V740" s="21">
        <f t="shared" si="153"/>
        <v>2.3944517929511244E-2</v>
      </c>
      <c r="Y740" s="36"/>
      <c r="Z740" s="36"/>
    </row>
    <row r="741" spans="1:26" x14ac:dyDescent="0.25">
      <c r="A741" s="12">
        <v>1932.01</v>
      </c>
      <c r="B741" s="13">
        <v>8.3000000000000007</v>
      </c>
      <c r="C741" s="14">
        <v>0.79330000000000001</v>
      </c>
      <c r="D741" s="13">
        <v>0.59330000000000005</v>
      </c>
      <c r="E741" s="13">
        <v>14.3</v>
      </c>
      <c r="F741" s="14">
        <f t="shared" si="158"/>
        <v>1932.0416666666113</v>
      </c>
      <c r="G741" s="15">
        <v>3.68</v>
      </c>
      <c r="H741" s="14">
        <f t="shared" si="154"/>
        <v>185.28182867132864</v>
      </c>
      <c r="I741" s="14">
        <f t="shared" si="155"/>
        <v>17.708924660839156</v>
      </c>
      <c r="J741" s="16">
        <f t="shared" si="159"/>
        <v>4515.6259103321763</v>
      </c>
      <c r="K741" s="14">
        <f t="shared" si="156"/>
        <v>13.244302283216781</v>
      </c>
      <c r="L741" s="16">
        <f t="shared" si="157"/>
        <v>322.78564489157594</v>
      </c>
      <c r="M741" s="35">
        <f t="shared" si="148"/>
        <v>9.3124064551778467</v>
      </c>
      <c r="N741" s="17"/>
      <c r="O741" s="18">
        <f t="shared" si="149"/>
        <v>11.690735613244454</v>
      </c>
      <c r="P741" s="18"/>
      <c r="Q741" s="37">
        <f t="shared" si="150"/>
        <v>5.4016982118525625E-2</v>
      </c>
      <c r="R741" s="15">
        <f t="shared" si="160"/>
        <v>1.0056289406128645</v>
      </c>
      <c r="S741" s="15">
        <f t="shared" si="161"/>
        <v>10.730530344250981</v>
      </c>
      <c r="T741" s="21">
        <f t="shared" si="151"/>
        <v>5.5908218810185595E-2</v>
      </c>
      <c r="U741" s="21">
        <f t="shared" si="152"/>
        <v>2.8153148068261746E-2</v>
      </c>
      <c r="V741" s="21">
        <f t="shared" si="153"/>
        <v>2.7755070741923848E-2</v>
      </c>
      <c r="Y741" s="36"/>
      <c r="Z741" s="36"/>
    </row>
    <row r="742" spans="1:26" x14ac:dyDescent="0.25">
      <c r="A742" s="12">
        <v>1932.02</v>
      </c>
      <c r="B742" s="13">
        <v>8.23</v>
      </c>
      <c r="C742" s="14">
        <v>0.76670000000000005</v>
      </c>
      <c r="D742" s="13">
        <v>0.57669999999999999</v>
      </c>
      <c r="E742" s="13">
        <v>14.1</v>
      </c>
      <c r="F742" s="14">
        <f t="shared" si="158"/>
        <v>1932.1249999999445</v>
      </c>
      <c r="G742" s="15">
        <f>G741*11/12+G753*1/12</f>
        <v>3.6491666666666669</v>
      </c>
      <c r="H742" s="14">
        <f t="shared" si="154"/>
        <v>186.32515709219854</v>
      </c>
      <c r="I742" s="14">
        <f t="shared" si="155"/>
        <v>17.357897684397159</v>
      </c>
      <c r="J742" s="16">
        <f t="shared" si="159"/>
        <v>4576.3069566528247</v>
      </c>
      <c r="K742" s="14">
        <f t="shared" si="156"/>
        <v>13.056344847517726</v>
      </c>
      <c r="L742" s="16">
        <f t="shared" si="157"/>
        <v>320.67511809254967</v>
      </c>
      <c r="M742" s="35">
        <f t="shared" si="148"/>
        <v>9.3369322510084043</v>
      </c>
      <c r="N742" s="17"/>
      <c r="O742" s="18">
        <f t="shared" si="149"/>
        <v>11.78815885326339</v>
      </c>
      <c r="P742" s="18"/>
      <c r="Q742" s="37">
        <f t="shared" si="150"/>
        <v>5.2659080112653189E-2</v>
      </c>
      <c r="R742" s="15">
        <f t="shared" si="160"/>
        <v>1.0056069534178527</v>
      </c>
      <c r="S742" s="15">
        <f t="shared" si="161"/>
        <v>10.943994725598394</v>
      </c>
      <c r="T742" s="21">
        <f t="shared" si="151"/>
        <v>5.1181432415602135E-2</v>
      </c>
      <c r="U742" s="21">
        <f t="shared" si="152"/>
        <v>2.5681119639839212E-2</v>
      </c>
      <c r="V742" s="21">
        <f t="shared" si="153"/>
        <v>2.5500312775762923E-2</v>
      </c>
      <c r="Y742" s="36"/>
      <c r="Z742" s="36"/>
    </row>
    <row r="743" spans="1:26" x14ac:dyDescent="0.25">
      <c r="A743" s="12">
        <v>1932.03</v>
      </c>
      <c r="B743" s="13">
        <v>8.26</v>
      </c>
      <c r="C743" s="14">
        <v>0.74</v>
      </c>
      <c r="D743" s="13">
        <v>0.56000000000000005</v>
      </c>
      <c r="E743" s="13">
        <v>14</v>
      </c>
      <c r="F743" s="14">
        <f t="shared" si="158"/>
        <v>1932.2083333332778</v>
      </c>
      <c r="G743" s="15">
        <f>G741*10/12+G753*2/12</f>
        <v>3.6183333333333336</v>
      </c>
      <c r="H743" s="14">
        <f t="shared" si="154"/>
        <v>188.34009499999993</v>
      </c>
      <c r="I743" s="14">
        <f t="shared" si="155"/>
        <v>16.873083571428566</v>
      </c>
      <c r="J743" s="16">
        <f t="shared" si="159"/>
        <v>4660.3303672308402</v>
      </c>
      <c r="K743" s="14">
        <f t="shared" si="156"/>
        <v>12.768819999999996</v>
      </c>
      <c r="L743" s="16">
        <f t="shared" si="157"/>
        <v>315.9546011681926</v>
      </c>
      <c r="M743" s="35">
        <f t="shared" si="148"/>
        <v>9.4130650280122108</v>
      </c>
      <c r="N743" s="17"/>
      <c r="O743" s="18">
        <f t="shared" si="149"/>
        <v>11.947423933156488</v>
      </c>
      <c r="P743" s="18"/>
      <c r="Q743" s="37">
        <f t="shared" si="150"/>
        <v>5.2571439292668699E-2</v>
      </c>
      <c r="R743" s="15">
        <f t="shared" si="160"/>
        <v>1.0055849736590832</v>
      </c>
      <c r="S743" s="15">
        <f t="shared" si="161"/>
        <v>11.083966888474549</v>
      </c>
      <c r="T743" s="21">
        <f t="shared" si="151"/>
        <v>4.2843570261301256E-2</v>
      </c>
      <c r="U743" s="21">
        <f t="shared" si="152"/>
        <v>2.3292830544147769E-2</v>
      </c>
      <c r="V743" s="21">
        <f t="shared" si="153"/>
        <v>1.9550739717153487E-2</v>
      </c>
      <c r="Y743" s="36"/>
      <c r="Z743" s="36"/>
    </row>
    <row r="744" spans="1:26" x14ac:dyDescent="0.25">
      <c r="A744" s="12">
        <v>1932.04</v>
      </c>
      <c r="B744" s="13">
        <v>6.28</v>
      </c>
      <c r="C744" s="14">
        <v>0.71330000000000005</v>
      </c>
      <c r="D744" s="13">
        <v>0.54330000000000001</v>
      </c>
      <c r="E744" s="13">
        <v>13.9</v>
      </c>
      <c r="F744" s="14">
        <f t="shared" si="158"/>
        <v>1932.291666666611</v>
      </c>
      <c r="G744" s="15">
        <f>G741*9/12+G753*3/12</f>
        <v>3.5875000000000004</v>
      </c>
      <c r="H744" s="14">
        <f t="shared" si="154"/>
        <v>144.223362589928</v>
      </c>
      <c r="I744" s="14">
        <f t="shared" si="155"/>
        <v>16.381293715827333</v>
      </c>
      <c r="J744" s="16">
        <f t="shared" si="159"/>
        <v>3602.474394641526</v>
      </c>
      <c r="K744" s="14">
        <f t="shared" si="156"/>
        <v>12.477158104316544</v>
      </c>
      <c r="L744" s="16">
        <f t="shared" si="157"/>
        <v>311.65992653005435</v>
      </c>
      <c r="M744" s="35">
        <f t="shared" si="148"/>
        <v>7.1922331961154873</v>
      </c>
      <c r="N744" s="17"/>
      <c r="O744" s="18">
        <f t="shared" si="149"/>
        <v>9.1947482135846172</v>
      </c>
      <c r="P744" s="18"/>
      <c r="Q744" s="37">
        <f t="shared" si="150"/>
        <v>8.497925765276125E-2</v>
      </c>
      <c r="R744" s="15">
        <f t="shared" si="160"/>
        <v>1.0055630013536887</v>
      </c>
      <c r="S744" s="15">
        <f t="shared" si="161"/>
        <v>11.226056670660979</v>
      </c>
      <c r="T744" s="21">
        <f t="shared" si="151"/>
        <v>6.5612261049461384E-2</v>
      </c>
      <c r="U744" s="21">
        <f t="shared" si="152"/>
        <v>2.1555497583524819E-2</v>
      </c>
      <c r="V744" s="21">
        <f t="shared" si="153"/>
        <v>4.4056763465936566E-2</v>
      </c>
      <c r="Y744" s="36"/>
      <c r="Z744" s="36"/>
    </row>
    <row r="745" spans="1:26" x14ac:dyDescent="0.25">
      <c r="A745" s="12">
        <v>1932.05</v>
      </c>
      <c r="B745" s="13">
        <v>5.51</v>
      </c>
      <c r="C745" s="14">
        <v>0.68669999999999998</v>
      </c>
      <c r="D745" s="13">
        <v>0.52669999999999995</v>
      </c>
      <c r="E745" s="13">
        <v>13.7</v>
      </c>
      <c r="F745" s="14">
        <f t="shared" si="158"/>
        <v>1932.3749999999443</v>
      </c>
      <c r="G745" s="15">
        <f>G741*8/12+G753*4/12</f>
        <v>3.5566666666666666</v>
      </c>
      <c r="H745" s="14">
        <f t="shared" si="154"/>
        <v>128.38722299270069</v>
      </c>
      <c r="I745" s="14">
        <f t="shared" si="155"/>
        <v>16.000636302919702</v>
      </c>
      <c r="J745" s="16">
        <f t="shared" si="159"/>
        <v>3240.2182645955595</v>
      </c>
      <c r="K745" s="14">
        <f t="shared" si="156"/>
        <v>12.272513675182477</v>
      </c>
      <c r="L745" s="16">
        <f t="shared" si="157"/>
        <v>309.73193465743759</v>
      </c>
      <c r="M745" s="35">
        <f t="shared" si="148"/>
        <v>6.3908572898814446</v>
      </c>
      <c r="N745" s="17"/>
      <c r="O745" s="18">
        <f t="shared" si="149"/>
        <v>8.2363186649334192</v>
      </c>
      <c r="P745" s="18"/>
      <c r="Q745" s="37">
        <f t="shared" si="150"/>
        <v>0.1013003326062013</v>
      </c>
      <c r="R745" s="15">
        <f t="shared" si="160"/>
        <v>1.0055410365188449</v>
      </c>
      <c r="S745" s="15">
        <f t="shared" si="161"/>
        <v>11.453302965234942</v>
      </c>
      <c r="T745" s="21">
        <f t="shared" si="151"/>
        <v>7.7621177749995107E-2</v>
      </c>
      <c r="U745" s="21">
        <f t="shared" si="152"/>
        <v>1.8453711549973661E-2</v>
      </c>
      <c r="V745" s="21">
        <f t="shared" si="153"/>
        <v>5.9167466200021446E-2</v>
      </c>
      <c r="Y745" s="36"/>
      <c r="Z745" s="36"/>
    </row>
    <row r="746" spans="1:26" x14ac:dyDescent="0.25">
      <c r="A746" s="12">
        <v>1932.06</v>
      </c>
      <c r="B746" s="13">
        <v>4.7699999999999996</v>
      </c>
      <c r="C746" s="14">
        <v>0.66</v>
      </c>
      <c r="D746" s="13">
        <v>0.51</v>
      </c>
      <c r="E746" s="13">
        <v>13.6</v>
      </c>
      <c r="F746" s="14">
        <f t="shared" si="158"/>
        <v>1932.4583333332776</v>
      </c>
      <c r="G746" s="15">
        <f>G741*7/12+G753*5/12</f>
        <v>3.5258333333333338</v>
      </c>
      <c r="H746" s="14">
        <f t="shared" si="154"/>
        <v>111.96189595588231</v>
      </c>
      <c r="I746" s="14">
        <f t="shared" si="155"/>
        <v>15.49158308823529</v>
      </c>
      <c r="J746" s="16">
        <f t="shared" si="159"/>
        <v>2858.2594191767366</v>
      </c>
      <c r="K746" s="14">
        <f t="shared" si="156"/>
        <v>11.970768749999996</v>
      </c>
      <c r="L746" s="16">
        <f t="shared" si="157"/>
        <v>305.60006368556304</v>
      </c>
      <c r="M746" s="35">
        <f t="shared" si="148"/>
        <v>5.5650593715289665</v>
      </c>
      <c r="N746" s="17"/>
      <c r="O746" s="18">
        <f t="shared" si="149"/>
        <v>7.2376339262946034</v>
      </c>
      <c r="P746" s="18"/>
      <c r="Q746" s="37">
        <f t="shared" si="150"/>
        <v>0.12410976098602763</v>
      </c>
      <c r="R746" s="15">
        <f t="shared" si="160"/>
        <v>1.0055190791717696</v>
      </c>
      <c r="S746" s="15">
        <f t="shared" si="161"/>
        <v>11.601448239162194</v>
      </c>
      <c r="T746" s="21">
        <f t="shared" si="151"/>
        <v>9.7327764672307637E-2</v>
      </c>
      <c r="U746" s="21">
        <f t="shared" si="152"/>
        <v>1.7346825473075311E-2</v>
      </c>
      <c r="V746" s="21">
        <f t="shared" si="153"/>
        <v>7.9980939199232326E-2</v>
      </c>
      <c r="Y746" s="36"/>
      <c r="Z746" s="36"/>
    </row>
    <row r="747" spans="1:26" x14ac:dyDescent="0.25">
      <c r="A747" s="12">
        <v>1932.07</v>
      </c>
      <c r="B747" s="13">
        <v>5.01</v>
      </c>
      <c r="C747" s="14">
        <v>0.63329999999999997</v>
      </c>
      <c r="D747" s="13">
        <v>0.49330000000000002</v>
      </c>
      <c r="E747" s="13">
        <v>13.6</v>
      </c>
      <c r="F747" s="14">
        <f t="shared" si="158"/>
        <v>1932.5416666666108</v>
      </c>
      <c r="G747" s="15">
        <f>G741*6/12+G753*6/12</f>
        <v>3.4950000000000001</v>
      </c>
      <c r="H747" s="14">
        <f t="shared" si="154"/>
        <v>117.59519889705878</v>
      </c>
      <c r="I747" s="14">
        <f t="shared" si="155"/>
        <v>14.864878136029407</v>
      </c>
      <c r="J747" s="16">
        <f t="shared" si="159"/>
        <v>3033.6948282856401</v>
      </c>
      <c r="K747" s="14">
        <f t="shared" si="156"/>
        <v>11.578784753676468</v>
      </c>
      <c r="L747" s="16">
        <f t="shared" si="157"/>
        <v>298.70691792281565</v>
      </c>
      <c r="M747" s="35">
        <f t="shared" si="148"/>
        <v>5.8387636718512015</v>
      </c>
      <c r="N747" s="17"/>
      <c r="O747" s="18">
        <f t="shared" si="149"/>
        <v>7.6548840141456127</v>
      </c>
      <c r="P747" s="18"/>
      <c r="Q747" s="37">
        <f t="shared" si="150"/>
        <v>0.1154099184175704</v>
      </c>
      <c r="R747" s="15">
        <f t="shared" si="160"/>
        <v>1.0054971293297246</v>
      </c>
      <c r="S747" s="15">
        <f t="shared" si="161"/>
        <v>11.665477550501317</v>
      </c>
      <c r="T747" s="21">
        <f t="shared" si="151"/>
        <v>9.4814718317846713E-2</v>
      </c>
      <c r="U747" s="21">
        <f t="shared" si="152"/>
        <v>1.6366386145706846E-2</v>
      </c>
      <c r="V747" s="21">
        <f t="shared" si="153"/>
        <v>7.8448332172139867E-2</v>
      </c>
      <c r="Y747" s="36"/>
      <c r="Z747" s="36"/>
    </row>
    <row r="748" spans="1:26" x14ac:dyDescent="0.25">
      <c r="A748" s="12">
        <v>1932.08</v>
      </c>
      <c r="B748" s="13">
        <v>7.53</v>
      </c>
      <c r="C748" s="14">
        <v>0.60670000000000002</v>
      </c>
      <c r="D748" s="13">
        <v>0.47670000000000001</v>
      </c>
      <c r="E748" s="13">
        <v>13.5</v>
      </c>
      <c r="F748" s="14">
        <f t="shared" si="158"/>
        <v>1932.6249999999441</v>
      </c>
      <c r="G748" s="15">
        <f>G741*5/12+G753*7/12</f>
        <v>3.4641666666666668</v>
      </c>
      <c r="H748" s="14">
        <f t="shared" si="154"/>
        <v>178.05410111111107</v>
      </c>
      <c r="I748" s="14">
        <f t="shared" si="155"/>
        <v>14.346005729629624</v>
      </c>
      <c r="J748" s="16">
        <f t="shared" si="159"/>
        <v>4624.2414181174372</v>
      </c>
      <c r="K748" s="14">
        <f t="shared" si="156"/>
        <v>11.272030544444441</v>
      </c>
      <c r="L748" s="16">
        <f t="shared" si="157"/>
        <v>292.7458013302234</v>
      </c>
      <c r="M748" s="35">
        <f t="shared" si="148"/>
        <v>8.8346532051812172</v>
      </c>
      <c r="N748" s="17"/>
      <c r="O748" s="18">
        <f t="shared" si="149"/>
        <v>11.631377927995525</v>
      </c>
      <c r="P748" s="18"/>
      <c r="Q748" s="37">
        <f t="shared" si="150"/>
        <v>5.8089853396922908E-2</v>
      </c>
      <c r="R748" s="15">
        <f t="shared" si="160"/>
        <v>1.0054751870100134</v>
      </c>
      <c r="S748" s="15">
        <f t="shared" si="161"/>
        <v>11.816490146247121</v>
      </c>
      <c r="T748" s="21">
        <f t="shared" si="151"/>
        <v>4.9019876474370783E-2</v>
      </c>
      <c r="U748" s="21">
        <f t="shared" si="152"/>
        <v>1.4643859788938451E-2</v>
      </c>
      <c r="V748" s="21">
        <f t="shared" si="153"/>
        <v>3.4376016685432331E-2</v>
      </c>
      <c r="Y748" s="36"/>
      <c r="Z748" s="36"/>
    </row>
    <row r="749" spans="1:26" x14ac:dyDescent="0.25">
      <c r="A749" s="12">
        <v>1932.09</v>
      </c>
      <c r="B749" s="13">
        <v>8.26</v>
      </c>
      <c r="C749" s="14">
        <v>0.57999999999999996</v>
      </c>
      <c r="D749" s="13">
        <v>0.46</v>
      </c>
      <c r="E749" s="13">
        <v>13.4</v>
      </c>
      <c r="F749" s="14">
        <f t="shared" si="158"/>
        <v>1932.7083333332773</v>
      </c>
      <c r="G749" s="15">
        <f>G741*4/12+G753*8/12</f>
        <v>3.4333333333333336</v>
      </c>
      <c r="H749" s="14">
        <f t="shared" si="154"/>
        <v>196.77323358208946</v>
      </c>
      <c r="I749" s="14">
        <f t="shared" si="155"/>
        <v>13.817006716417906</v>
      </c>
      <c r="J749" s="16">
        <f t="shared" si="159"/>
        <v>5140.2992810806218</v>
      </c>
      <c r="K749" s="14">
        <f t="shared" si="156"/>
        <v>10.958315671641788</v>
      </c>
      <c r="L749" s="16">
        <f t="shared" si="157"/>
        <v>286.26364035073686</v>
      </c>
      <c r="M749" s="35">
        <f t="shared" si="148"/>
        <v>9.7611685640637127</v>
      </c>
      <c r="N749" s="17"/>
      <c r="O749" s="18">
        <f t="shared" si="149"/>
        <v>12.893505025072679</v>
      </c>
      <c r="P749" s="18"/>
      <c r="Q749" s="37">
        <f t="shared" si="150"/>
        <v>4.6926287026324918E-2</v>
      </c>
      <c r="R749" s="15">
        <f t="shared" si="160"/>
        <v>1.0054532522299842</v>
      </c>
      <c r="S749" s="15">
        <f t="shared" si="161"/>
        <v>11.969853218999802</v>
      </c>
      <c r="T749" s="21">
        <f t="shared" si="151"/>
        <v>3.9679126868178205E-2</v>
      </c>
      <c r="U749" s="21">
        <f t="shared" si="152"/>
        <v>1.3536922209771429E-2</v>
      </c>
      <c r="V749" s="21">
        <f t="shared" si="153"/>
        <v>2.6142204658406776E-2</v>
      </c>
      <c r="Y749" s="36"/>
      <c r="Z749" s="36"/>
    </row>
    <row r="750" spans="1:26" x14ac:dyDescent="0.25">
      <c r="A750" s="12">
        <v>1932.1</v>
      </c>
      <c r="B750" s="13">
        <v>7.12</v>
      </c>
      <c r="C750" s="14">
        <v>0.55330000000000001</v>
      </c>
      <c r="D750" s="13">
        <v>0.44330000000000003</v>
      </c>
      <c r="E750" s="13">
        <v>13.3</v>
      </c>
      <c r="F750" s="14">
        <f t="shared" si="158"/>
        <v>1932.7916666666106</v>
      </c>
      <c r="G750" s="15">
        <f>G741*3/12+G753*9/12</f>
        <v>3.4024999999999999</v>
      </c>
      <c r="H750" s="14">
        <f t="shared" si="154"/>
        <v>170.89097443609018</v>
      </c>
      <c r="I750" s="14">
        <f t="shared" si="155"/>
        <v>13.280052830827064</v>
      </c>
      <c r="J750" s="16">
        <f t="shared" si="159"/>
        <v>4493.087588407956</v>
      </c>
      <c r="K750" s="14">
        <f t="shared" si="156"/>
        <v>10.639883281954885</v>
      </c>
      <c r="L750" s="16">
        <f t="shared" si="157"/>
        <v>279.74518650860216</v>
      </c>
      <c r="M750" s="35">
        <f t="shared" si="148"/>
        <v>8.4786066076890876</v>
      </c>
      <c r="N750" s="17"/>
      <c r="O750" s="18">
        <f t="shared" si="149"/>
        <v>11.242814157262005</v>
      </c>
      <c r="P750" s="18"/>
      <c r="Q750" s="37">
        <f t="shared" si="150"/>
        <v>6.1411595330276583E-2</v>
      </c>
      <c r="R750" s="15">
        <f t="shared" si="160"/>
        <v>1.0054313250070273</v>
      </c>
      <c r="S750" s="15">
        <f t="shared" si="161"/>
        <v>12.125617530824751</v>
      </c>
      <c r="T750" s="21">
        <f t="shared" si="151"/>
        <v>6.0586935659509455E-2</v>
      </c>
      <c r="U750" s="21">
        <f t="shared" si="152"/>
        <v>1.1208760058187384E-2</v>
      </c>
      <c r="V750" s="21">
        <f t="shared" si="153"/>
        <v>4.9378175601322072E-2</v>
      </c>
      <c r="Y750" s="36"/>
      <c r="Z750" s="36"/>
    </row>
    <row r="751" spans="1:26" x14ac:dyDescent="0.25">
      <c r="A751" s="12">
        <v>1932.11</v>
      </c>
      <c r="B751" s="13">
        <v>7.05</v>
      </c>
      <c r="C751" s="14">
        <v>0.52669999999999995</v>
      </c>
      <c r="D751" s="13">
        <v>0.42670000000000002</v>
      </c>
      <c r="E751" s="13">
        <v>13.2</v>
      </c>
      <c r="F751" s="14">
        <f t="shared" si="158"/>
        <v>1932.8749999999438</v>
      </c>
      <c r="G751" s="15">
        <f>G741*2/12+G753*10/12</f>
        <v>3.3716666666666666</v>
      </c>
      <c r="H751" s="14">
        <f t="shared" si="154"/>
        <v>170.49276704545451</v>
      </c>
      <c r="I751" s="14">
        <f t="shared" si="155"/>
        <v>12.737381617424237</v>
      </c>
      <c r="J751" s="16">
        <f t="shared" si="159"/>
        <v>4510.5256085444489</v>
      </c>
      <c r="K751" s="14">
        <f t="shared" si="156"/>
        <v>10.319044496212118</v>
      </c>
      <c r="L751" s="16">
        <f t="shared" si="157"/>
        <v>272.99876271856971</v>
      </c>
      <c r="M751" s="35">
        <f t="shared" si="148"/>
        <v>8.4633095671229022</v>
      </c>
      <c r="N751" s="17"/>
      <c r="O751" s="18">
        <f t="shared" si="149"/>
        <v>11.262911076993234</v>
      </c>
      <c r="P751" s="18"/>
      <c r="Q751" s="37">
        <f t="shared" si="150"/>
        <v>6.061268616557141E-2</v>
      </c>
      <c r="R751" s="15">
        <f t="shared" si="160"/>
        <v>1.0054094053585769</v>
      </c>
      <c r="S751" s="15">
        <f t="shared" si="161"/>
        <v>12.283835364943643</v>
      </c>
      <c r="T751" s="21">
        <f t="shared" si="151"/>
        <v>6.1795471835996096E-2</v>
      </c>
      <c r="U751" s="21">
        <f t="shared" si="152"/>
        <v>9.4959151758744476E-3</v>
      </c>
      <c r="V751" s="21">
        <f t="shared" si="153"/>
        <v>5.2299556660121649E-2</v>
      </c>
      <c r="Y751" s="36"/>
      <c r="Z751" s="36"/>
    </row>
    <row r="752" spans="1:26" x14ac:dyDescent="0.25">
      <c r="A752" s="12">
        <v>1932.12</v>
      </c>
      <c r="B752" s="13">
        <v>6.82</v>
      </c>
      <c r="C752" s="14">
        <v>0.5</v>
      </c>
      <c r="D752" s="13">
        <v>0.41</v>
      </c>
      <c r="E752" s="13">
        <v>13.1</v>
      </c>
      <c r="F752" s="14">
        <f t="shared" si="158"/>
        <v>1932.9583333332771</v>
      </c>
      <c r="G752" s="15">
        <f>G741*1/12+G753*11/12</f>
        <v>3.3408333333333338</v>
      </c>
      <c r="H752" s="14">
        <f t="shared" si="154"/>
        <v>166.18960381679386</v>
      </c>
      <c r="I752" s="14">
        <f t="shared" si="155"/>
        <v>12.183988549618316</v>
      </c>
      <c r="J752" s="16">
        <f t="shared" si="159"/>
        <v>4423.5433541043249</v>
      </c>
      <c r="K752" s="14">
        <f t="shared" si="156"/>
        <v>9.9908706106870184</v>
      </c>
      <c r="L752" s="16">
        <f t="shared" si="157"/>
        <v>265.93149196228342</v>
      </c>
      <c r="M752" s="35">
        <f t="shared" si="148"/>
        <v>8.257073999100685</v>
      </c>
      <c r="N752" s="17"/>
      <c r="O752" s="18">
        <f t="shared" si="149"/>
        <v>11.026422344303835</v>
      </c>
      <c r="P752" s="18"/>
      <c r="Q752" s="37">
        <f t="shared" si="150"/>
        <v>6.2551431453469059E-2</v>
      </c>
      <c r="R752" s="15">
        <f t="shared" si="160"/>
        <v>1.0053874933021107</v>
      </c>
      <c r="S752" s="15">
        <f t="shared" si="161"/>
        <v>12.444560583911183</v>
      </c>
      <c r="T752" s="21">
        <f t="shared" si="151"/>
        <v>6.4342065904339441E-2</v>
      </c>
      <c r="U752" s="21">
        <f t="shared" si="152"/>
        <v>7.7860255456307925E-3</v>
      </c>
      <c r="V752" s="21">
        <f t="shared" si="153"/>
        <v>5.6556040358708648E-2</v>
      </c>
      <c r="Y752" s="36"/>
      <c r="Z752" s="36"/>
    </row>
    <row r="753" spans="1:26" x14ac:dyDescent="0.25">
      <c r="A753" s="12">
        <v>1933.01</v>
      </c>
      <c r="B753" s="13">
        <v>7.09</v>
      </c>
      <c r="C753" s="14">
        <v>0.495</v>
      </c>
      <c r="D753" s="13">
        <v>0.41249999999999998</v>
      </c>
      <c r="E753" s="13">
        <v>12.9</v>
      </c>
      <c r="F753" s="14">
        <f t="shared" si="158"/>
        <v>1933.0416666666104</v>
      </c>
      <c r="G753" s="15">
        <v>3.31</v>
      </c>
      <c r="H753" s="14">
        <f t="shared" si="154"/>
        <v>175.44754612403094</v>
      </c>
      <c r="I753" s="14">
        <f t="shared" si="155"/>
        <v>12.249158720930229</v>
      </c>
      <c r="J753" s="16">
        <f t="shared" si="159"/>
        <v>4697.1362775447233</v>
      </c>
      <c r="K753" s="14">
        <f t="shared" si="156"/>
        <v>10.207632267441857</v>
      </c>
      <c r="L753" s="16">
        <f t="shared" si="157"/>
        <v>273.28190613359641</v>
      </c>
      <c r="M753" s="35">
        <f t="shared" si="148"/>
        <v>8.7280461628135342</v>
      </c>
      <c r="N753" s="17"/>
      <c r="O753" s="18">
        <f t="shared" si="149"/>
        <v>11.691967993175709</v>
      </c>
      <c r="P753" s="18"/>
      <c r="Q753" s="37">
        <f t="shared" si="150"/>
        <v>5.5403850574037246E-2</v>
      </c>
      <c r="R753" s="15">
        <f t="shared" si="160"/>
        <v>1.0040962469810495</v>
      </c>
      <c r="S753" s="15">
        <f t="shared" si="161"/>
        <v>12.705583951645876</v>
      </c>
      <c r="T753" s="21">
        <f t="shared" si="151"/>
        <v>6.466130799872527E-2</v>
      </c>
      <c r="U753" s="21">
        <f t="shared" si="152"/>
        <v>5.8956312347697715E-3</v>
      </c>
      <c r="V753" s="21">
        <f t="shared" si="153"/>
        <v>5.8765676763955499E-2</v>
      </c>
      <c r="Y753" s="36"/>
      <c r="Z753" s="36"/>
    </row>
    <row r="754" spans="1:26" x14ac:dyDescent="0.25">
      <c r="A754" s="12">
        <v>1933.02</v>
      </c>
      <c r="B754" s="13">
        <v>6.25</v>
      </c>
      <c r="C754" s="14">
        <v>0.49</v>
      </c>
      <c r="D754" s="13">
        <v>0.41499999999999998</v>
      </c>
      <c r="E754" s="13">
        <v>12.7</v>
      </c>
      <c r="F754" s="14">
        <f t="shared" si="158"/>
        <v>1933.1249999999436</v>
      </c>
      <c r="G754" s="15">
        <f>G753*11/12+G765*1/12</f>
        <v>3.2941666666666674</v>
      </c>
      <c r="H754" s="14">
        <f t="shared" si="154"/>
        <v>157.09670275590545</v>
      </c>
      <c r="I754" s="14">
        <f t="shared" si="155"/>
        <v>12.31638149606299</v>
      </c>
      <c r="J754" s="16">
        <f t="shared" si="159"/>
        <v>4233.3199572564226</v>
      </c>
      <c r="K754" s="14">
        <f t="shared" si="156"/>
        <v>10.431221062992122</v>
      </c>
      <c r="L754" s="16">
        <f t="shared" si="157"/>
        <v>281.09244516182645</v>
      </c>
      <c r="M754" s="35">
        <f t="shared" si="148"/>
        <v>7.8260517513165997</v>
      </c>
      <c r="N754" s="17"/>
      <c r="O754" s="18">
        <f t="shared" si="149"/>
        <v>10.523079525637081</v>
      </c>
      <c r="P754" s="18"/>
      <c r="Q754" s="37">
        <f t="shared" si="150"/>
        <v>6.7246747628507436E-2</v>
      </c>
      <c r="R754" s="15">
        <f t="shared" si="160"/>
        <v>1.0040840524872445</v>
      </c>
      <c r="S754" s="15">
        <f t="shared" si="161"/>
        <v>12.958536707401464</v>
      </c>
      <c r="T754" s="21">
        <f t="shared" si="151"/>
        <v>8.2516736198060547E-2</v>
      </c>
      <c r="U754" s="21">
        <f t="shared" si="152"/>
        <v>4.1137524297429895E-3</v>
      </c>
      <c r="V754" s="21">
        <f t="shared" si="153"/>
        <v>7.8402983768317558E-2</v>
      </c>
      <c r="Y754" s="36"/>
      <c r="Z754" s="36"/>
    </row>
    <row r="755" spans="1:26" x14ac:dyDescent="0.25">
      <c r="A755" s="12">
        <v>1933.03</v>
      </c>
      <c r="B755" s="13">
        <v>6.23</v>
      </c>
      <c r="C755" s="14">
        <v>0.48499999999999999</v>
      </c>
      <c r="D755" s="13">
        <v>0.41749999999999998</v>
      </c>
      <c r="E755" s="13">
        <v>12.6</v>
      </c>
      <c r="F755" s="14">
        <f t="shared" si="158"/>
        <v>1933.2083333332769</v>
      </c>
      <c r="G755" s="15">
        <f>G753*10/12+G765*2/12</f>
        <v>3.2783333333333333</v>
      </c>
      <c r="H755" s="14">
        <f t="shared" si="154"/>
        <v>157.83680277777776</v>
      </c>
      <c r="I755" s="14">
        <f t="shared" si="155"/>
        <v>12.287455753968251</v>
      </c>
      <c r="J755" s="16">
        <f t="shared" si="159"/>
        <v>4280.8563326283038</v>
      </c>
      <c r="K755" s="14">
        <f t="shared" si="156"/>
        <v>10.577345932539679</v>
      </c>
      <c r="L755" s="16">
        <f t="shared" si="157"/>
        <v>286.87921651241032</v>
      </c>
      <c r="M755" s="35">
        <f t="shared" si="148"/>
        <v>7.8746813229431707</v>
      </c>
      <c r="N755" s="17"/>
      <c r="O755" s="18">
        <f t="shared" si="149"/>
        <v>10.626790503904584</v>
      </c>
      <c r="P755" s="18"/>
      <c r="Q755" s="37">
        <f t="shared" si="150"/>
        <v>6.5847590379326221E-2</v>
      </c>
      <c r="R755" s="15">
        <f t="shared" si="160"/>
        <v>1.0040718590262971</v>
      </c>
      <c r="S755" s="15">
        <f t="shared" si="161"/>
        <v>13.114725607436442</v>
      </c>
      <c r="T755" s="21">
        <f t="shared" si="151"/>
        <v>8.3664740445822172E-2</v>
      </c>
      <c r="U755" s="21">
        <f t="shared" si="152"/>
        <v>1.346936196712667E-3</v>
      </c>
      <c r="V755" s="21">
        <f t="shared" si="153"/>
        <v>8.2317804249109505E-2</v>
      </c>
      <c r="Y755" s="36"/>
      <c r="Z755" s="36"/>
    </row>
    <row r="756" spans="1:26" x14ac:dyDescent="0.25">
      <c r="A756" s="12">
        <v>1933.04</v>
      </c>
      <c r="B756" s="13">
        <v>6.89</v>
      </c>
      <c r="C756" s="14">
        <v>0.48</v>
      </c>
      <c r="D756" s="13">
        <v>0.42</v>
      </c>
      <c r="E756" s="13">
        <v>12.6</v>
      </c>
      <c r="F756" s="14">
        <f t="shared" si="158"/>
        <v>1933.2916666666101</v>
      </c>
      <c r="G756" s="15">
        <f>G753*9/12+G765*3/12</f>
        <v>3.2624999999999997</v>
      </c>
      <c r="H756" s="14">
        <f t="shared" si="154"/>
        <v>174.55787658730154</v>
      </c>
      <c r="I756" s="14">
        <f t="shared" si="155"/>
        <v>12.160780952380948</v>
      </c>
      <c r="J756" s="16">
        <f t="shared" si="159"/>
        <v>4761.8514261820446</v>
      </c>
      <c r="K756" s="14">
        <f t="shared" si="156"/>
        <v>10.640683333333328</v>
      </c>
      <c r="L756" s="16">
        <f t="shared" si="157"/>
        <v>290.27251073968921</v>
      </c>
      <c r="M756" s="35">
        <f t="shared" si="148"/>
        <v>8.7231016460681126</v>
      </c>
      <c r="N756" s="17"/>
      <c r="O756" s="18">
        <f t="shared" si="149"/>
        <v>11.805335595835283</v>
      </c>
      <c r="P756" s="18"/>
      <c r="Q756" s="37">
        <f t="shared" si="150"/>
        <v>5.3078308378454654E-2</v>
      </c>
      <c r="R756" s="15">
        <f t="shared" si="160"/>
        <v>1.0040596665994306</v>
      </c>
      <c r="S756" s="15">
        <f t="shared" si="161"/>
        <v>13.168126921278493</v>
      </c>
      <c r="T756" s="21">
        <f t="shared" si="151"/>
        <v>7.4935571651532085E-2</v>
      </c>
      <c r="U756" s="21">
        <f t="shared" si="152"/>
        <v>-1.7958247594429544E-5</v>
      </c>
      <c r="V756" s="21">
        <f t="shared" si="153"/>
        <v>7.4953529899126514E-2</v>
      </c>
      <c r="Y756" s="36"/>
      <c r="Z756" s="36"/>
    </row>
    <row r="757" spans="1:26" x14ac:dyDescent="0.25">
      <c r="A757" s="12">
        <v>1933.05</v>
      </c>
      <c r="B757" s="13">
        <v>8.8699999999999992</v>
      </c>
      <c r="C757" s="14">
        <v>0.47499999999999998</v>
      </c>
      <c r="D757" s="13">
        <v>0.42249999999999999</v>
      </c>
      <c r="E757" s="13">
        <v>12.6</v>
      </c>
      <c r="F757" s="14">
        <f t="shared" si="158"/>
        <v>1933.3749999999434</v>
      </c>
      <c r="G757" s="15">
        <f>G753*8/12+G765*4/12</f>
        <v>3.2466666666666666</v>
      </c>
      <c r="H757" s="14">
        <f t="shared" si="154"/>
        <v>224.72109801587294</v>
      </c>
      <c r="I757" s="14">
        <f t="shared" si="155"/>
        <v>12.034106150793647</v>
      </c>
      <c r="J757" s="16">
        <f t="shared" si="159"/>
        <v>6157.63600907418</v>
      </c>
      <c r="K757" s="14">
        <f t="shared" si="156"/>
        <v>10.704020734126981</v>
      </c>
      <c r="L757" s="16">
        <f t="shared" si="157"/>
        <v>293.30340629468338</v>
      </c>
      <c r="M757" s="35">
        <f t="shared" si="148"/>
        <v>11.249651251932443</v>
      </c>
      <c r="N757" s="17"/>
      <c r="O757" s="18">
        <f t="shared" si="149"/>
        <v>15.246808142532858</v>
      </c>
      <c r="P757" s="18"/>
      <c r="Q757" s="37">
        <f t="shared" si="150"/>
        <v>2.7490163162586824E-2</v>
      </c>
      <c r="R757" s="15">
        <f t="shared" si="160"/>
        <v>1.0040474752078703</v>
      </c>
      <c r="S757" s="15">
        <f t="shared" si="161"/>
        <v>13.221585126317869</v>
      </c>
      <c r="T757" s="21">
        <f t="shared" si="151"/>
        <v>5.1536946445796428E-2</v>
      </c>
      <c r="U757" s="21">
        <f t="shared" si="152"/>
        <v>-7.9732999982817798E-4</v>
      </c>
      <c r="V757" s="21">
        <f t="shared" si="153"/>
        <v>5.2334276445624606E-2</v>
      </c>
      <c r="Y757" s="36"/>
      <c r="Z757" s="36"/>
    </row>
    <row r="758" spans="1:26" x14ac:dyDescent="0.25">
      <c r="A758" s="12">
        <v>1933.06</v>
      </c>
      <c r="B758" s="13">
        <v>10.39</v>
      </c>
      <c r="C758" s="14">
        <v>0.47</v>
      </c>
      <c r="D758" s="13">
        <v>0.42499999999999999</v>
      </c>
      <c r="E758" s="13">
        <v>12.7</v>
      </c>
      <c r="F758" s="14">
        <f t="shared" si="158"/>
        <v>1933.4583333332766</v>
      </c>
      <c r="G758" s="15">
        <f>G753*7/12+G765*5/12</f>
        <v>3.2308333333333334</v>
      </c>
      <c r="H758" s="14">
        <f t="shared" si="154"/>
        <v>261.15755866141728</v>
      </c>
      <c r="I758" s="14">
        <f t="shared" si="155"/>
        <v>11.813672047244092</v>
      </c>
      <c r="J758" s="16">
        <f t="shared" si="159"/>
        <v>7183.015862212852</v>
      </c>
      <c r="K758" s="14">
        <f t="shared" si="156"/>
        <v>10.682575787401571</v>
      </c>
      <c r="L758" s="16">
        <f t="shared" si="157"/>
        <v>293.81922439272972</v>
      </c>
      <c r="M758" s="35">
        <f t="shared" si="148"/>
        <v>13.098875517269521</v>
      </c>
      <c r="N758" s="17"/>
      <c r="O758" s="18">
        <f t="shared" si="149"/>
        <v>17.765664123579949</v>
      </c>
      <c r="P758" s="18"/>
      <c r="Q758" s="37">
        <f t="shared" si="150"/>
        <v>1.5294045467209826E-2</v>
      </c>
      <c r="R758" s="15">
        <f t="shared" si="160"/>
        <v>1.0040352848528435</v>
      </c>
      <c r="S758" s="15">
        <f t="shared" si="161"/>
        <v>13.170570824448809</v>
      </c>
      <c r="T758" s="21">
        <f t="shared" si="151"/>
        <v>3.7699766046815908E-2</v>
      </c>
      <c r="U758" s="21">
        <f t="shared" si="152"/>
        <v>-2.1244585716229114E-4</v>
      </c>
      <c r="V758" s="21">
        <f t="shared" si="153"/>
        <v>3.7912211903978199E-2</v>
      </c>
      <c r="Y758" s="36"/>
      <c r="Z758" s="36"/>
    </row>
    <row r="759" spans="1:26" x14ac:dyDescent="0.25">
      <c r="A759" s="12">
        <v>1933.07</v>
      </c>
      <c r="B759" s="13">
        <v>11.23</v>
      </c>
      <c r="C759" s="14">
        <v>0.46500000000000002</v>
      </c>
      <c r="D759" s="13">
        <v>0.42749999999999999</v>
      </c>
      <c r="E759" s="13">
        <v>13.1</v>
      </c>
      <c r="F759" s="14">
        <f t="shared" si="158"/>
        <v>1933.5416666666099</v>
      </c>
      <c r="G759" s="15">
        <f>G753*6/12+G765*6/12</f>
        <v>3.2149999999999999</v>
      </c>
      <c r="H759" s="14">
        <f t="shared" si="154"/>
        <v>273.65238282442743</v>
      </c>
      <c r="I759" s="14">
        <f t="shared" si="155"/>
        <v>11.331109351145036</v>
      </c>
      <c r="J759" s="16">
        <f t="shared" si="159"/>
        <v>7552.6515290381294</v>
      </c>
      <c r="K759" s="14">
        <f t="shared" si="156"/>
        <v>10.417310209923661</v>
      </c>
      <c r="L759" s="16">
        <f t="shared" si="157"/>
        <v>287.51189035296528</v>
      </c>
      <c r="M759" s="35">
        <f t="shared" si="148"/>
        <v>13.754304493874534</v>
      </c>
      <c r="N759" s="17"/>
      <c r="O759" s="18">
        <f t="shared" si="149"/>
        <v>18.661295964763049</v>
      </c>
      <c r="P759" s="18"/>
      <c r="Q759" s="37">
        <f t="shared" si="150"/>
        <v>1.3692183456504525E-2</v>
      </c>
      <c r="R759" s="15">
        <f t="shared" si="160"/>
        <v>1.0040230955355782</v>
      </c>
      <c r="S759" s="15">
        <f t="shared" si="161"/>
        <v>12.819940185754209</v>
      </c>
      <c r="T759" s="21">
        <f t="shared" si="151"/>
        <v>3.5626183953910484E-2</v>
      </c>
      <c r="U759" s="21">
        <f t="shared" si="152"/>
        <v>3.2628797449480995E-3</v>
      </c>
      <c r="V759" s="21">
        <f t="shared" si="153"/>
        <v>3.2363304208962385E-2</v>
      </c>
      <c r="Y759" s="36"/>
      <c r="Z759" s="36"/>
    </row>
    <row r="760" spans="1:26" x14ac:dyDescent="0.25">
      <c r="A760" s="12">
        <v>1933.08</v>
      </c>
      <c r="B760" s="13">
        <v>10.67</v>
      </c>
      <c r="C760" s="14">
        <v>0.46</v>
      </c>
      <c r="D760" s="13">
        <v>0.43</v>
      </c>
      <c r="E760" s="13">
        <v>13.2</v>
      </c>
      <c r="F760" s="14">
        <f t="shared" si="158"/>
        <v>1933.6249999999432</v>
      </c>
      <c r="G760" s="15">
        <f>G753*5/12+G765*7/12</f>
        <v>3.1991666666666667</v>
      </c>
      <c r="H760" s="14">
        <f t="shared" si="154"/>
        <v>258.03657083333326</v>
      </c>
      <c r="I760" s="14">
        <f t="shared" si="155"/>
        <v>11.124350757575757</v>
      </c>
      <c r="J760" s="16">
        <f t="shared" si="159"/>
        <v>7147.2494037696279</v>
      </c>
      <c r="K760" s="14">
        <f t="shared" si="156"/>
        <v>10.398849621212117</v>
      </c>
      <c r="L760" s="16">
        <f t="shared" si="157"/>
        <v>288.03348112661104</v>
      </c>
      <c r="M760" s="35">
        <f t="shared" si="148"/>
        <v>12.999527050367737</v>
      </c>
      <c r="N760" s="17"/>
      <c r="O760" s="18">
        <f t="shared" si="149"/>
        <v>17.646361139482408</v>
      </c>
      <c r="P760" s="18"/>
      <c r="Q760" s="37">
        <f t="shared" si="150"/>
        <v>1.9380219800860896E-2</v>
      </c>
      <c r="R760" s="15">
        <f t="shared" si="160"/>
        <v>1.0040109072573054</v>
      </c>
      <c r="S760" s="15">
        <f t="shared" si="161"/>
        <v>12.774004544807035</v>
      </c>
      <c r="T760" s="21">
        <f t="shared" si="151"/>
        <v>3.7129647950889577E-2</v>
      </c>
      <c r="U760" s="21">
        <f t="shared" si="152"/>
        <v>4.4012848661523218E-3</v>
      </c>
      <c r="V760" s="21">
        <f t="shared" si="153"/>
        <v>3.2728363084737255E-2</v>
      </c>
      <c r="Y760" s="36"/>
      <c r="Z760" s="36"/>
    </row>
    <row r="761" spans="1:26" x14ac:dyDescent="0.25">
      <c r="A761" s="12">
        <v>1933.09</v>
      </c>
      <c r="B761" s="13">
        <v>10.58</v>
      </c>
      <c r="C761" s="14">
        <v>0.45500000000000002</v>
      </c>
      <c r="D761" s="13">
        <v>0.4325</v>
      </c>
      <c r="E761" s="13">
        <v>13.2</v>
      </c>
      <c r="F761" s="14">
        <f t="shared" si="158"/>
        <v>1933.7083333332764</v>
      </c>
      <c r="G761" s="15">
        <f>G753*4/12+G765*8/12</f>
        <v>3.1833333333333336</v>
      </c>
      <c r="H761" s="14">
        <f t="shared" si="154"/>
        <v>255.86006742424237</v>
      </c>
      <c r="I761" s="14">
        <f t="shared" si="155"/>
        <v>11.00343390151515</v>
      </c>
      <c r="J761" s="16">
        <f t="shared" si="159"/>
        <v>7112.3616274703782</v>
      </c>
      <c r="K761" s="14">
        <f t="shared" si="156"/>
        <v>10.459308049242422</v>
      </c>
      <c r="L761" s="16">
        <f t="shared" si="157"/>
        <v>290.74635197362369</v>
      </c>
      <c r="M761" s="35">
        <f t="shared" si="148"/>
        <v>12.922920614885994</v>
      </c>
      <c r="N761" s="17"/>
      <c r="O761" s="18">
        <f t="shared" si="149"/>
        <v>17.550453640523514</v>
      </c>
      <c r="P761" s="18"/>
      <c r="Q761" s="37">
        <f t="shared" si="150"/>
        <v>1.9426539845217056E-2</v>
      </c>
      <c r="R761" s="15">
        <f t="shared" si="160"/>
        <v>1.0039987200192555</v>
      </c>
      <c r="S761" s="15">
        <f t="shared" si="161"/>
        <v>12.825239892340653</v>
      </c>
      <c r="T761" s="21">
        <f t="shared" si="151"/>
        <v>3.9659400079868457E-2</v>
      </c>
      <c r="U761" s="21">
        <f t="shared" si="152"/>
        <v>3.6203071778433404E-3</v>
      </c>
      <c r="V761" s="21">
        <f t="shared" si="153"/>
        <v>3.6039092902025116E-2</v>
      </c>
      <c r="Y761" s="36"/>
      <c r="Z761" s="36"/>
    </row>
    <row r="762" spans="1:26" x14ac:dyDescent="0.25">
      <c r="A762" s="12">
        <v>1933.1</v>
      </c>
      <c r="B762" s="13">
        <v>9.5500000000000007</v>
      </c>
      <c r="C762" s="14">
        <v>0.45</v>
      </c>
      <c r="D762" s="13">
        <v>0.435</v>
      </c>
      <c r="E762" s="13">
        <v>13.2</v>
      </c>
      <c r="F762" s="14">
        <f t="shared" si="158"/>
        <v>1933.7916666666097</v>
      </c>
      <c r="G762" s="15">
        <f>G753*3/12+G765*9/12</f>
        <v>3.1675000000000004</v>
      </c>
      <c r="H762" s="14">
        <f t="shared" si="154"/>
        <v>230.95119507575754</v>
      </c>
      <c r="I762" s="14">
        <f t="shared" si="155"/>
        <v>10.882517045454543</v>
      </c>
      <c r="J762" s="16">
        <f t="shared" si="159"/>
        <v>6445.1575712072072</v>
      </c>
      <c r="K762" s="14">
        <f t="shared" si="156"/>
        <v>10.519766477272723</v>
      </c>
      <c r="L762" s="16">
        <f t="shared" si="157"/>
        <v>293.57524015446432</v>
      </c>
      <c r="M762" s="35">
        <f t="shared" si="148"/>
        <v>11.696253568143694</v>
      </c>
      <c r="N762" s="17"/>
      <c r="O762" s="18">
        <f t="shared" si="149"/>
        <v>15.896625559601699</v>
      </c>
      <c r="P762" s="18"/>
      <c r="Q762" s="37">
        <f t="shared" si="150"/>
        <v>2.7136042354103738E-2</v>
      </c>
      <c r="R762" s="15">
        <f t="shared" si="160"/>
        <v>1.0039865338226626</v>
      </c>
      <c r="S762" s="15">
        <f t="shared" si="161"/>
        <v>12.876524435849911</v>
      </c>
      <c r="T762" s="21">
        <f t="shared" si="151"/>
        <v>4.9427041432104968E-2</v>
      </c>
      <c r="U762" s="21">
        <f t="shared" si="152"/>
        <v>3.4193985238579749E-3</v>
      </c>
      <c r="V762" s="21">
        <f t="shared" si="153"/>
        <v>4.6007642908246993E-2</v>
      </c>
      <c r="Y762" s="36"/>
      <c r="Z762" s="36"/>
    </row>
    <row r="763" spans="1:26" x14ac:dyDescent="0.25">
      <c r="A763" s="12">
        <v>1933.11</v>
      </c>
      <c r="B763" s="13">
        <v>9.7799999999999994</v>
      </c>
      <c r="C763" s="14">
        <v>0.44500000000000001</v>
      </c>
      <c r="D763" s="13">
        <v>0.4375</v>
      </c>
      <c r="E763" s="13">
        <v>13.2</v>
      </c>
      <c r="F763" s="14">
        <f t="shared" si="158"/>
        <v>1933.8749999999429</v>
      </c>
      <c r="G763" s="15">
        <f>G753*2/12+G765*10/12</f>
        <v>3.1516666666666668</v>
      </c>
      <c r="H763" s="14">
        <f t="shared" si="154"/>
        <v>236.51337045454537</v>
      </c>
      <c r="I763" s="14">
        <f t="shared" si="155"/>
        <v>10.761600189393938</v>
      </c>
      <c r="J763" s="16">
        <f t="shared" si="159"/>
        <v>6625.4082694246499</v>
      </c>
      <c r="K763" s="14">
        <f t="shared" si="156"/>
        <v>10.580224905303028</v>
      </c>
      <c r="L763" s="16">
        <f t="shared" si="157"/>
        <v>296.38201614246265</v>
      </c>
      <c r="M763" s="35">
        <f t="shared" si="148"/>
        <v>12.011766193389935</v>
      </c>
      <c r="N763" s="17"/>
      <c r="O763" s="18">
        <f t="shared" si="149"/>
        <v>16.334983881493528</v>
      </c>
      <c r="P763" s="18"/>
      <c r="Q763" s="37">
        <f t="shared" si="150"/>
        <v>2.5048616954833292E-2</v>
      </c>
      <c r="R763" s="15">
        <f t="shared" si="160"/>
        <v>1.0039743486687611</v>
      </c>
      <c r="S763" s="15">
        <f t="shared" si="161"/>
        <v>12.927857136031767</v>
      </c>
      <c r="T763" s="21">
        <f t="shared" si="151"/>
        <v>4.2051162884508386E-2</v>
      </c>
      <c r="U763" s="21">
        <f t="shared" si="152"/>
        <v>3.2198175913822347E-3</v>
      </c>
      <c r="V763" s="21">
        <f t="shared" si="153"/>
        <v>3.8831345293126152E-2</v>
      </c>
      <c r="Y763" s="36"/>
      <c r="Z763" s="36"/>
    </row>
    <row r="764" spans="1:26" x14ac:dyDescent="0.25">
      <c r="A764" s="12">
        <v>1933.12</v>
      </c>
      <c r="B764" s="13">
        <v>9.9700000000000006</v>
      </c>
      <c r="C764" s="14">
        <v>0.44</v>
      </c>
      <c r="D764" s="13">
        <v>0.44</v>
      </c>
      <c r="E764" s="13">
        <v>13.2</v>
      </c>
      <c r="F764" s="14">
        <f t="shared" si="158"/>
        <v>1933.9583333332762</v>
      </c>
      <c r="G764" s="15">
        <f>G753*1/12+G765*11/12</f>
        <v>3.1358333333333333</v>
      </c>
      <c r="H764" s="14">
        <f t="shared" si="154"/>
        <v>241.10821098484843</v>
      </c>
      <c r="I764" s="14">
        <f t="shared" si="155"/>
        <v>10.640683333333332</v>
      </c>
      <c r="J764" s="16">
        <f t="shared" si="159"/>
        <v>6778.9623806451264</v>
      </c>
      <c r="K764" s="14">
        <f t="shared" si="156"/>
        <v>10.640683333333332</v>
      </c>
      <c r="L764" s="16">
        <f t="shared" si="157"/>
        <v>299.17186032937371</v>
      </c>
      <c r="M764" s="35">
        <f t="shared" si="148"/>
        <v>12.28180162260111</v>
      </c>
      <c r="N764" s="17"/>
      <c r="O764" s="18">
        <f t="shared" si="149"/>
        <v>16.709206885291206</v>
      </c>
      <c r="P764" s="18"/>
      <c r="Q764" s="37">
        <f t="shared" si="150"/>
        <v>2.3376525873983575E-2</v>
      </c>
      <c r="R764" s="15">
        <f t="shared" si="160"/>
        <v>1.0039621645587875</v>
      </c>
      <c r="S764" s="15">
        <f t="shared" si="161"/>
        <v>12.979236947830289</v>
      </c>
      <c r="T764" s="21">
        <f t="shared" si="151"/>
        <v>4.1494697632946664E-2</v>
      </c>
      <c r="U764" s="21">
        <f t="shared" si="152"/>
        <v>3.0215635146513264E-3</v>
      </c>
      <c r="V764" s="21">
        <f t="shared" si="153"/>
        <v>3.8473134118295338E-2</v>
      </c>
      <c r="Y764" s="36"/>
      <c r="Z764" s="36"/>
    </row>
    <row r="765" spans="1:26" x14ac:dyDescent="0.25">
      <c r="A765" s="12">
        <v>1934.01</v>
      </c>
      <c r="B765" s="13">
        <v>10.54</v>
      </c>
      <c r="C765" s="14">
        <v>0.44080000000000003</v>
      </c>
      <c r="D765" s="13">
        <v>0.44419999999999998</v>
      </c>
      <c r="E765" s="13">
        <v>13.2</v>
      </c>
      <c r="F765" s="14">
        <f t="shared" si="158"/>
        <v>1934.0416666666094</v>
      </c>
      <c r="G765" s="15">
        <v>3.12</v>
      </c>
      <c r="H765" s="14">
        <f t="shared" si="154"/>
        <v>254.89273257575746</v>
      </c>
      <c r="I765" s="14">
        <f t="shared" si="155"/>
        <v>10.660030030303028</v>
      </c>
      <c r="J765" s="16">
        <f t="shared" si="159"/>
        <v>7191.5022444114329</v>
      </c>
      <c r="K765" s="14">
        <f t="shared" si="156"/>
        <v>10.74225349242424</v>
      </c>
      <c r="L765" s="16">
        <f t="shared" si="157"/>
        <v>303.08019895327885</v>
      </c>
      <c r="M765" s="35">
        <f t="shared" si="148"/>
        <v>13.025119828332373</v>
      </c>
      <c r="N765" s="17"/>
      <c r="O765" s="18">
        <f t="shared" si="149"/>
        <v>17.723577324689661</v>
      </c>
      <c r="P765" s="18"/>
      <c r="Q765" s="37">
        <f t="shared" si="150"/>
        <v>1.8888305469469763E-2</v>
      </c>
      <c r="R765" s="15">
        <f t="shared" si="160"/>
        <v>1.0049460002047168</v>
      </c>
      <c r="S765" s="15">
        <f t="shared" si="161"/>
        <v>13.030662820465087</v>
      </c>
      <c r="T765" s="21">
        <f t="shared" si="151"/>
        <v>3.9096748092132483E-2</v>
      </c>
      <c r="U765" s="21">
        <f t="shared" si="152"/>
        <v>2.8246354331062928E-3</v>
      </c>
      <c r="V765" s="21">
        <f t="shared" si="153"/>
        <v>3.627211265902619E-2</v>
      </c>
      <c r="Y765" s="36"/>
      <c r="Z765" s="36"/>
    </row>
    <row r="766" spans="1:26" x14ac:dyDescent="0.25">
      <c r="A766" s="12">
        <v>1934.02</v>
      </c>
      <c r="B766" s="13">
        <v>11.32</v>
      </c>
      <c r="C766" s="14">
        <v>0.44169999999999998</v>
      </c>
      <c r="D766" s="13">
        <v>0.44829999999999998</v>
      </c>
      <c r="E766" s="13">
        <v>13.3</v>
      </c>
      <c r="F766" s="14">
        <f t="shared" si="158"/>
        <v>1934.1249999999427</v>
      </c>
      <c r="G766" s="15">
        <f>G765*11/12+G777*1/12</f>
        <v>3.0924999999999998</v>
      </c>
      <c r="H766" s="14">
        <f t="shared" si="154"/>
        <v>271.69744812030063</v>
      </c>
      <c r="I766" s="14">
        <f t="shared" si="155"/>
        <v>10.601480815789468</v>
      </c>
      <c r="J766" s="16">
        <f t="shared" si="159"/>
        <v>7690.5534702345967</v>
      </c>
      <c r="K766" s="14">
        <f t="shared" si="156"/>
        <v>10.7598909887218</v>
      </c>
      <c r="L766" s="16">
        <f t="shared" si="157"/>
        <v>304.56493999171113</v>
      </c>
      <c r="M766" s="35">
        <f t="shared" si="148"/>
        <v>13.926922904274287</v>
      </c>
      <c r="N766" s="17"/>
      <c r="O766" s="18">
        <f t="shared" si="149"/>
        <v>18.94940244124686</v>
      </c>
      <c r="P766" s="18"/>
      <c r="Q766" s="37">
        <f t="shared" si="150"/>
        <v>1.5491638140697594E-2</v>
      </c>
      <c r="R766" s="15">
        <f t="shared" si="160"/>
        <v>1.0049261411367563</v>
      </c>
      <c r="S766" s="15">
        <f t="shared" si="161"/>
        <v>12.996652989101028</v>
      </c>
      <c r="T766" s="21">
        <f t="shared" si="151"/>
        <v>3.1899028624557069E-2</v>
      </c>
      <c r="U766" s="21">
        <f t="shared" si="152"/>
        <v>3.3744785010205725E-3</v>
      </c>
      <c r="V766" s="21">
        <f t="shared" si="153"/>
        <v>2.8524550123536496E-2</v>
      </c>
      <c r="Y766" s="36"/>
      <c r="Z766" s="36"/>
    </row>
    <row r="767" spans="1:26" x14ac:dyDescent="0.25">
      <c r="A767" s="12">
        <v>1934.03</v>
      </c>
      <c r="B767" s="13">
        <v>10.74</v>
      </c>
      <c r="C767" s="14">
        <v>0.4425</v>
      </c>
      <c r="D767" s="13">
        <v>0.45250000000000001</v>
      </c>
      <c r="E767" s="13">
        <v>13.3</v>
      </c>
      <c r="F767" s="14">
        <f t="shared" si="158"/>
        <v>1934.208333333276</v>
      </c>
      <c r="G767" s="15">
        <f>G765*10/12+G777*2/12</f>
        <v>3.0649999999999999</v>
      </c>
      <c r="H767" s="14">
        <f t="shared" si="154"/>
        <v>257.7765541353383</v>
      </c>
      <c r="I767" s="14">
        <f t="shared" si="155"/>
        <v>10.620682048872176</v>
      </c>
      <c r="J767" s="16">
        <f t="shared" si="159"/>
        <v>7321.5665573793722</v>
      </c>
      <c r="K767" s="14">
        <f t="shared" si="156"/>
        <v>10.860697462406012</v>
      </c>
      <c r="L767" s="16">
        <f t="shared" si="157"/>
        <v>308.47382376295769</v>
      </c>
      <c r="M767" s="35">
        <f t="shared" si="148"/>
        <v>13.254537629740074</v>
      </c>
      <c r="N767" s="17"/>
      <c r="O767" s="18">
        <f t="shared" si="149"/>
        <v>18.036493561971568</v>
      </c>
      <c r="P767" s="18"/>
      <c r="Q767" s="37">
        <f t="shared" si="150"/>
        <v>1.9977583686114658E-2</v>
      </c>
      <c r="R767" s="15">
        <f t="shared" si="160"/>
        <v>1.0049062875674284</v>
      </c>
      <c r="S767" s="15">
        <f t="shared" si="161"/>
        <v>13.060676336030784</v>
      </c>
      <c r="T767" s="21">
        <f t="shared" si="151"/>
        <v>4.0299764715348463E-2</v>
      </c>
      <c r="U767" s="21">
        <f t="shared" si="152"/>
        <v>3.1684800054778695E-3</v>
      </c>
      <c r="V767" s="21">
        <f t="shared" si="153"/>
        <v>3.7131284709870593E-2</v>
      </c>
      <c r="Y767" s="36"/>
      <c r="Z767" s="36"/>
    </row>
    <row r="768" spans="1:26" x14ac:dyDescent="0.25">
      <c r="A768" s="12">
        <v>1934.04</v>
      </c>
      <c r="B768" s="13">
        <v>10.92</v>
      </c>
      <c r="C768" s="14">
        <v>0.44330000000000003</v>
      </c>
      <c r="D768" s="13">
        <v>0.45669999999999999</v>
      </c>
      <c r="E768" s="13">
        <v>13.3</v>
      </c>
      <c r="F768" s="14">
        <f t="shared" si="158"/>
        <v>1934.2916666666092</v>
      </c>
      <c r="G768" s="15">
        <f>G765*9/12+G777*3/12</f>
        <v>3.0375000000000005</v>
      </c>
      <c r="H768" s="14">
        <f t="shared" si="154"/>
        <v>262.09683157894727</v>
      </c>
      <c r="I768" s="14">
        <f t="shared" si="155"/>
        <v>10.639883281954885</v>
      </c>
      <c r="J768" s="16">
        <f t="shared" si="159"/>
        <v>7469.4578843410836</v>
      </c>
      <c r="K768" s="14">
        <f t="shared" si="156"/>
        <v>10.961503936090221</v>
      </c>
      <c r="L768" s="16">
        <f t="shared" si="157"/>
        <v>312.39023954016233</v>
      </c>
      <c r="M768" s="35">
        <f t="shared" si="148"/>
        <v>13.518389284490084</v>
      </c>
      <c r="N768" s="17"/>
      <c r="O768" s="18">
        <f t="shared" si="149"/>
        <v>18.396276947912732</v>
      </c>
      <c r="P768" s="18"/>
      <c r="Q768" s="37">
        <f t="shared" si="150"/>
        <v>1.935215635981382E-2</v>
      </c>
      <c r="R768" s="15">
        <f t="shared" si="160"/>
        <v>1.0048864395080688</v>
      </c>
      <c r="S768" s="15">
        <f t="shared" si="161"/>
        <v>13.124755769960458</v>
      </c>
      <c r="T768" s="21">
        <f t="shared" si="151"/>
        <v>3.6263212525393218E-2</v>
      </c>
      <c r="U768" s="21">
        <f t="shared" si="152"/>
        <v>2.3891754671763188E-3</v>
      </c>
      <c r="V768" s="21">
        <f t="shared" si="153"/>
        <v>3.3874037058216899E-2</v>
      </c>
      <c r="Y768" s="36"/>
      <c r="Z768" s="36"/>
    </row>
    <row r="769" spans="1:26" x14ac:dyDescent="0.25">
      <c r="A769" s="12">
        <v>1934.05</v>
      </c>
      <c r="B769" s="13">
        <v>9.81</v>
      </c>
      <c r="C769" s="14">
        <v>0.44419999999999998</v>
      </c>
      <c r="D769" s="13">
        <v>0.46079999999999999</v>
      </c>
      <c r="E769" s="13">
        <v>13.3</v>
      </c>
      <c r="F769" s="14">
        <f t="shared" si="158"/>
        <v>1934.3749999999425</v>
      </c>
      <c r="G769" s="15">
        <f>G765*8/12+G777*4/12</f>
        <v>3.0100000000000002</v>
      </c>
      <c r="H769" s="14">
        <f t="shared" si="154"/>
        <v>235.45512067669165</v>
      </c>
      <c r="I769" s="14">
        <f t="shared" si="155"/>
        <v>10.661484669172928</v>
      </c>
      <c r="J769" s="16">
        <f t="shared" si="159"/>
        <v>6735.5198056841937</v>
      </c>
      <c r="K769" s="14">
        <f t="shared" si="156"/>
        <v>11.059910255639094</v>
      </c>
      <c r="L769" s="16">
        <f t="shared" si="157"/>
        <v>316.38404958810156</v>
      </c>
      <c r="M769" s="35">
        <f t="shared" ref="M769:M832" si="162">H769/AVERAGE(K649:K768)</f>
        <v>12.181583235024014</v>
      </c>
      <c r="N769" s="17"/>
      <c r="O769" s="18">
        <f t="shared" ref="O769:O832" si="163">J769/AVERAGE(L649:L768)</f>
        <v>16.583942576102295</v>
      </c>
      <c r="P769" s="18"/>
      <c r="Q769" s="37">
        <f t="shared" ref="Q769:Q832" si="164">1/M769-(G769/100-(((E769/E649)^(1/10))-1))</f>
        <v>2.7744981955740086E-2</v>
      </c>
      <c r="R769" s="15">
        <f t="shared" si="160"/>
        <v>1.0048665969700379</v>
      </c>
      <c r="S769" s="15">
        <f t="shared" si="161"/>
        <v>13.188889095088546</v>
      </c>
      <c r="T769" s="21">
        <f t="shared" si="151"/>
        <v>4.932316947008708E-2</v>
      </c>
      <c r="U769" s="21">
        <f t="shared" si="152"/>
        <v>2.1858826627716432E-3</v>
      </c>
      <c r="V769" s="21">
        <f t="shared" si="153"/>
        <v>4.7137286807315437E-2</v>
      </c>
      <c r="Y769" s="36"/>
      <c r="Z769" s="36"/>
    </row>
    <row r="770" spans="1:26" x14ac:dyDescent="0.25">
      <c r="A770" s="12">
        <v>1934.06</v>
      </c>
      <c r="B770" s="13">
        <v>9.94</v>
      </c>
      <c r="C770" s="14">
        <v>0.44500000000000001</v>
      </c>
      <c r="D770" s="13">
        <v>0.46500000000000002</v>
      </c>
      <c r="E770" s="13">
        <v>13.4</v>
      </c>
      <c r="F770" s="14">
        <f t="shared" si="158"/>
        <v>1934.4583333332757</v>
      </c>
      <c r="G770" s="15">
        <f>G765*7/12+G777*5/12</f>
        <v>2.9824999999999999</v>
      </c>
      <c r="H770" s="14">
        <f t="shared" si="154"/>
        <v>236.79490820895512</v>
      </c>
      <c r="I770" s="14">
        <f t="shared" si="155"/>
        <v>10.600979291044773</v>
      </c>
      <c r="J770" s="16">
        <f t="shared" si="159"/>
        <v>6799.117591313744</v>
      </c>
      <c r="K770" s="14">
        <f t="shared" si="156"/>
        <v>11.077427798507461</v>
      </c>
      <c r="L770" s="16">
        <f t="shared" si="157"/>
        <v>318.067372229466</v>
      </c>
      <c r="M770" s="35">
        <f t="shared" si="162"/>
        <v>12.287726483952419</v>
      </c>
      <c r="N770" s="17"/>
      <c r="O770" s="18">
        <f t="shared" si="163"/>
        <v>16.734478982141702</v>
      </c>
      <c r="P770" s="18"/>
      <c r="Q770" s="37">
        <f t="shared" si="164"/>
        <v>2.8042045242693506E-2</v>
      </c>
      <c r="R770" s="15">
        <f t="shared" si="160"/>
        <v>1.0048467599647228</v>
      </c>
      <c r="S770" s="15">
        <f t="shared" si="161"/>
        <v>13.154170564716297</v>
      </c>
      <c r="T770" s="21">
        <f t="shared" ref="T770:T833" si="165">(($J890/$J770)^(1/10)-1)</f>
        <v>5.300968567713471E-2</v>
      </c>
      <c r="U770" s="21">
        <f t="shared" ref="U770:U833" si="166">(($S890/$S770)^(1/10)-1)</f>
        <v>2.163518598120362E-3</v>
      </c>
      <c r="V770" s="21">
        <f t="shared" ref="V770:V833" si="167">T770-U770</f>
        <v>5.0846167079014348E-2</v>
      </c>
      <c r="Y770" s="36"/>
      <c r="Z770" s="36"/>
    </row>
    <row r="771" spans="1:26" x14ac:dyDescent="0.25">
      <c r="A771" s="12">
        <v>1934.07</v>
      </c>
      <c r="B771" s="13">
        <v>9.4700000000000006</v>
      </c>
      <c r="C771" s="14">
        <v>0.44579999999999997</v>
      </c>
      <c r="D771" s="13">
        <v>0.46920000000000001</v>
      </c>
      <c r="E771" s="13">
        <v>13.4</v>
      </c>
      <c r="F771" s="14">
        <f t="shared" si="158"/>
        <v>1934.541666666609</v>
      </c>
      <c r="G771" s="15">
        <f>G765*6/12+G777*6/12</f>
        <v>2.9550000000000001</v>
      </c>
      <c r="H771" s="14">
        <f t="shared" si="154"/>
        <v>225.59836828358203</v>
      </c>
      <c r="I771" s="14">
        <f t="shared" si="155"/>
        <v>10.62003723134328</v>
      </c>
      <c r="J771" s="16">
        <f t="shared" si="159"/>
        <v>6503.0413287986394</v>
      </c>
      <c r="K771" s="14">
        <f t="shared" si="156"/>
        <v>11.177481985074623</v>
      </c>
      <c r="L771" s="16">
        <f t="shared" si="157"/>
        <v>322.19925992315962</v>
      </c>
      <c r="M771" s="35">
        <f t="shared" si="162"/>
        <v>11.741524229318237</v>
      </c>
      <c r="N771" s="17"/>
      <c r="O771" s="18">
        <f t="shared" si="163"/>
        <v>15.999498232451369</v>
      </c>
      <c r="P771" s="18"/>
      <c r="Q771" s="37">
        <f t="shared" si="164"/>
        <v>3.1530291351625793E-2</v>
      </c>
      <c r="R771" s="15">
        <f t="shared" si="160"/>
        <v>1.0048269285035347</v>
      </c>
      <c r="S771" s="15">
        <f t="shared" si="161"/>
        <v>13.217925671978501</v>
      </c>
      <c r="T771" s="21">
        <f t="shared" si="165"/>
        <v>6.0260403895487702E-2</v>
      </c>
      <c r="U771" s="21">
        <f t="shared" si="166"/>
        <v>1.3952474012906002E-3</v>
      </c>
      <c r="V771" s="21">
        <f t="shared" si="167"/>
        <v>5.8865156494197102E-2</v>
      </c>
      <c r="Y771" s="36"/>
      <c r="Z771" s="36"/>
    </row>
    <row r="772" spans="1:26" x14ac:dyDescent="0.25">
      <c r="A772" s="12">
        <v>1934.08</v>
      </c>
      <c r="B772" s="13">
        <v>9.1</v>
      </c>
      <c r="C772" s="14">
        <v>0.44669999999999999</v>
      </c>
      <c r="D772" s="13">
        <v>0.4733</v>
      </c>
      <c r="E772" s="13">
        <v>13.4</v>
      </c>
      <c r="F772" s="14">
        <f t="shared" si="158"/>
        <v>1934.6249999999422</v>
      </c>
      <c r="G772" s="15">
        <f>G765*5/12+G777*7/12</f>
        <v>2.9275000000000002</v>
      </c>
      <c r="H772" s="14">
        <f t="shared" si="154"/>
        <v>216.78407089552229</v>
      </c>
      <c r="I772" s="14">
        <f t="shared" si="155"/>
        <v>10.6414774141791</v>
      </c>
      <c r="J772" s="16">
        <f t="shared" si="159"/>
        <v>6274.5250058640058</v>
      </c>
      <c r="K772" s="14">
        <f t="shared" si="156"/>
        <v>11.275153929104473</v>
      </c>
      <c r="L772" s="16">
        <f t="shared" si="157"/>
        <v>326.34425112916858</v>
      </c>
      <c r="M772" s="35">
        <f t="shared" si="162"/>
        <v>11.315025981829042</v>
      </c>
      <c r="N772" s="17"/>
      <c r="O772" s="18">
        <f t="shared" si="163"/>
        <v>15.429440235825368</v>
      </c>
      <c r="P772" s="18"/>
      <c r="Q772" s="37">
        <f t="shared" si="164"/>
        <v>3.5588081455892755E-2</v>
      </c>
      <c r="R772" s="15">
        <f t="shared" si="160"/>
        <v>1.0048071025979108</v>
      </c>
      <c r="S772" s="15">
        <f t="shared" si="161"/>
        <v>13.281727654162175</v>
      </c>
      <c r="T772" s="21">
        <f t="shared" si="165"/>
        <v>6.2933728437971403E-2</v>
      </c>
      <c r="U772" s="21">
        <f t="shared" si="166"/>
        <v>1.1959038505688913E-3</v>
      </c>
      <c r="V772" s="21">
        <f t="shared" si="167"/>
        <v>6.1737824587402512E-2</v>
      </c>
      <c r="Y772" s="36"/>
      <c r="Z772" s="36"/>
    </row>
    <row r="773" spans="1:26" x14ac:dyDescent="0.25">
      <c r="A773" s="12">
        <v>1934.09</v>
      </c>
      <c r="B773" s="13">
        <v>8.8800000000000008</v>
      </c>
      <c r="C773" s="14">
        <v>0.44750000000000001</v>
      </c>
      <c r="D773" s="13">
        <v>0.47749999999999998</v>
      </c>
      <c r="E773" s="13">
        <v>13.6</v>
      </c>
      <c r="F773" s="14">
        <f t="shared" si="158"/>
        <v>1934.7083333332755</v>
      </c>
      <c r="G773" s="15">
        <f>G765*4/12+G777*8/12</f>
        <v>2.9000000000000004</v>
      </c>
      <c r="H773" s="14">
        <f t="shared" si="154"/>
        <v>208.43220882352938</v>
      </c>
      <c r="I773" s="14">
        <f t="shared" si="155"/>
        <v>10.503762775735291</v>
      </c>
      <c r="J773" s="16">
        <f t="shared" si="159"/>
        <v>6058.126308426863</v>
      </c>
      <c r="K773" s="14">
        <f t="shared" si="156"/>
        <v>11.207925643382348</v>
      </c>
      <c r="L773" s="16">
        <f t="shared" si="157"/>
        <v>325.76073336416965</v>
      </c>
      <c r="M773" s="35">
        <f t="shared" si="162"/>
        <v>10.90995408328884</v>
      </c>
      <c r="N773" s="17"/>
      <c r="O773" s="18">
        <f t="shared" si="163"/>
        <v>14.889060036884661</v>
      </c>
      <c r="P773" s="18"/>
      <c r="Q773" s="37">
        <f t="shared" si="164"/>
        <v>4.0018781641811503E-2</v>
      </c>
      <c r="R773" s="15">
        <f t="shared" si="160"/>
        <v>1.0047872822593136</v>
      </c>
      <c r="S773" s="15">
        <f t="shared" si="161"/>
        <v>13.14931583635452</v>
      </c>
      <c r="T773" s="21">
        <f t="shared" si="165"/>
        <v>6.5359107854913168E-2</v>
      </c>
      <c r="U773" s="21">
        <f t="shared" si="166"/>
        <v>2.4819339375721228E-3</v>
      </c>
      <c r="V773" s="21">
        <f t="shared" si="167"/>
        <v>6.2877173917341045E-2</v>
      </c>
      <c r="Y773" s="36"/>
      <c r="Z773" s="36"/>
    </row>
    <row r="774" spans="1:26" x14ac:dyDescent="0.25">
      <c r="A774" s="12">
        <v>1934.1</v>
      </c>
      <c r="B774" s="13">
        <v>8.9499999999999993</v>
      </c>
      <c r="C774" s="14">
        <v>0.44829999999999998</v>
      </c>
      <c r="D774" s="13">
        <v>0.48170000000000002</v>
      </c>
      <c r="E774" s="13">
        <v>13.5</v>
      </c>
      <c r="F774" s="14">
        <f t="shared" si="158"/>
        <v>1934.7916666666088</v>
      </c>
      <c r="G774" s="15">
        <f>G765*3/12+G777*9/12</f>
        <v>2.8724999999999996</v>
      </c>
      <c r="H774" s="14">
        <f t="shared" si="154"/>
        <v>211.63136851851846</v>
      </c>
      <c r="I774" s="14">
        <f t="shared" si="155"/>
        <v>10.600485196296292</v>
      </c>
      <c r="J774" s="16">
        <f t="shared" si="159"/>
        <v>6176.786008416705</v>
      </c>
      <c r="K774" s="14">
        <f t="shared" si="156"/>
        <v>11.390260359259255</v>
      </c>
      <c r="L774" s="16">
        <f t="shared" si="157"/>
        <v>332.44221455355603</v>
      </c>
      <c r="M774" s="35">
        <f t="shared" si="162"/>
        <v>11.108352605351723</v>
      </c>
      <c r="N774" s="17"/>
      <c r="O774" s="18">
        <f t="shared" si="163"/>
        <v>15.171974636031178</v>
      </c>
      <c r="P774" s="18"/>
      <c r="Q774" s="37">
        <f t="shared" si="164"/>
        <v>3.7366377272122317E-2</v>
      </c>
      <c r="R774" s="15">
        <f t="shared" si="160"/>
        <v>1.0047674674992313</v>
      </c>
      <c r="S774" s="15">
        <f t="shared" si="161"/>
        <v>13.310133954800603</v>
      </c>
      <c r="T774" s="21">
        <f t="shared" si="165"/>
        <v>6.6321618655602821E-2</v>
      </c>
      <c r="U774" s="21">
        <f t="shared" si="166"/>
        <v>1.5454486364046005E-3</v>
      </c>
      <c r="V774" s="21">
        <f t="shared" si="167"/>
        <v>6.477617001919822E-2</v>
      </c>
      <c r="Y774" s="36"/>
      <c r="Z774" s="36"/>
    </row>
    <row r="775" spans="1:26" x14ac:dyDescent="0.25">
      <c r="A775" s="12">
        <v>1934.11</v>
      </c>
      <c r="B775" s="13">
        <v>9.1999999999999993</v>
      </c>
      <c r="C775" s="14">
        <v>0.44919999999999999</v>
      </c>
      <c r="D775" s="13">
        <v>0.48580000000000001</v>
      </c>
      <c r="E775" s="13">
        <v>13.5</v>
      </c>
      <c r="F775" s="14">
        <f t="shared" si="158"/>
        <v>1934.874999999942</v>
      </c>
      <c r="G775" s="15">
        <f>G765*2/12+G777*10/12</f>
        <v>2.8449999999999998</v>
      </c>
      <c r="H775" s="14">
        <f t="shared" si="154"/>
        <v>217.54285925925919</v>
      </c>
      <c r="I775" s="14">
        <f t="shared" si="155"/>
        <v>10.621766562962959</v>
      </c>
      <c r="J775" s="16">
        <f t="shared" si="159"/>
        <v>6375.1563091637336</v>
      </c>
      <c r="K775" s="14">
        <f t="shared" si="156"/>
        <v>11.487208807407406</v>
      </c>
      <c r="L775" s="16">
        <f t="shared" si="157"/>
        <v>336.63597119475457</v>
      </c>
      <c r="M775" s="35">
        <f t="shared" si="162"/>
        <v>11.448808690205697</v>
      </c>
      <c r="N775" s="17"/>
      <c r="O775" s="18">
        <f t="shared" si="163"/>
        <v>15.647600135571427</v>
      </c>
      <c r="P775" s="18"/>
      <c r="Q775" s="37">
        <f t="shared" si="164"/>
        <v>3.4964360171844906E-2</v>
      </c>
      <c r="R775" s="15">
        <f t="shared" si="160"/>
        <v>1.0047476583291777</v>
      </c>
      <c r="S775" s="15">
        <f t="shared" si="161"/>
        <v>13.373589585840531</v>
      </c>
      <c r="T775" s="21">
        <f t="shared" si="165"/>
        <v>6.2653955849599319E-2</v>
      </c>
      <c r="U775" s="21">
        <f t="shared" si="166"/>
        <v>1.3498189515908088E-3</v>
      </c>
      <c r="V775" s="21">
        <f t="shared" si="167"/>
        <v>6.130413689800851E-2</v>
      </c>
      <c r="Y775" s="36"/>
      <c r="Z775" s="36"/>
    </row>
    <row r="776" spans="1:26" x14ac:dyDescent="0.25">
      <c r="A776" s="12">
        <v>1934.12</v>
      </c>
      <c r="B776" s="13">
        <v>9.26</v>
      </c>
      <c r="C776" s="14">
        <v>0.45</v>
      </c>
      <c r="D776" s="13">
        <v>0.49</v>
      </c>
      <c r="E776" s="13">
        <v>13.4</v>
      </c>
      <c r="F776" s="14">
        <f t="shared" si="158"/>
        <v>1934.9583333332753</v>
      </c>
      <c r="G776" s="15">
        <f>G765*1/12+G777*11/12</f>
        <v>2.8174999999999999</v>
      </c>
      <c r="H776" s="14">
        <f t="shared" si="154"/>
        <v>220.5956589552238</v>
      </c>
      <c r="I776" s="14">
        <f t="shared" si="155"/>
        <v>10.720091417910446</v>
      </c>
      <c r="J776" s="16">
        <f t="shared" si="159"/>
        <v>6490.7991003412753</v>
      </c>
      <c r="K776" s="14">
        <f t="shared" si="156"/>
        <v>11.672988432835817</v>
      </c>
      <c r="L776" s="16">
        <f t="shared" si="157"/>
        <v>343.46561114116901</v>
      </c>
      <c r="M776" s="35">
        <f t="shared" si="162"/>
        <v>11.639337566475882</v>
      </c>
      <c r="N776" s="17"/>
      <c r="O776" s="18">
        <f t="shared" si="163"/>
        <v>15.91828782703737</v>
      </c>
      <c r="P776" s="18"/>
      <c r="Q776" s="37">
        <f t="shared" si="164"/>
        <v>3.2518880399899815E-2</v>
      </c>
      <c r="R776" s="15">
        <f t="shared" si="160"/>
        <v>1.0047278547606919</v>
      </c>
      <c r="S776" s="15">
        <f t="shared" si="161"/>
        <v>13.537359557290159</v>
      </c>
      <c r="T776" s="21">
        <f t="shared" si="165"/>
        <v>6.2872662065975415E-2</v>
      </c>
      <c r="U776" s="21">
        <f t="shared" si="166"/>
        <v>-1.520609469868317E-4</v>
      </c>
      <c r="V776" s="21">
        <f t="shared" si="167"/>
        <v>6.3024723012962247E-2</v>
      </c>
      <c r="Y776" s="36"/>
      <c r="Z776" s="36"/>
    </row>
    <row r="777" spans="1:26" x14ac:dyDescent="0.25">
      <c r="A777" s="12">
        <v>1935.01</v>
      </c>
      <c r="B777" s="13">
        <v>9.26</v>
      </c>
      <c r="C777" s="14">
        <v>0.45</v>
      </c>
      <c r="D777" s="13">
        <v>0.56999999999999995</v>
      </c>
      <c r="E777" s="13">
        <v>13.6</v>
      </c>
      <c r="F777" s="14">
        <f t="shared" si="158"/>
        <v>1935.0416666666085</v>
      </c>
      <c r="G777" s="15">
        <v>2.79</v>
      </c>
      <c r="H777" s="14">
        <f t="shared" si="154"/>
        <v>217.35160514705873</v>
      </c>
      <c r="I777" s="14">
        <f t="shared" si="155"/>
        <v>10.562443014705881</v>
      </c>
      <c r="J777" s="16">
        <f t="shared" si="159"/>
        <v>6421.2452524668743</v>
      </c>
      <c r="K777" s="14">
        <f t="shared" si="156"/>
        <v>13.379094485294113</v>
      </c>
      <c r="L777" s="16">
        <f t="shared" si="157"/>
        <v>395.26023692290693</v>
      </c>
      <c r="M777" s="35">
        <f t="shared" si="162"/>
        <v>11.495907968201594</v>
      </c>
      <c r="N777" s="17"/>
      <c r="O777" s="18">
        <f t="shared" si="163"/>
        <v>15.731975583272838</v>
      </c>
      <c r="P777" s="18"/>
      <c r="Q777" s="37">
        <f t="shared" si="164"/>
        <v>3.5311025162538583E-2</v>
      </c>
      <c r="R777" s="15">
        <f t="shared" si="160"/>
        <v>1.0033352317261985</v>
      </c>
      <c r="S777" s="15">
        <f t="shared" si="161"/>
        <v>13.401342194368524</v>
      </c>
      <c r="T777" s="21">
        <f t="shared" si="165"/>
        <v>6.7567749593123505E-2</v>
      </c>
      <c r="U777" s="21">
        <f t="shared" si="166"/>
        <v>1.1372253044716896E-3</v>
      </c>
      <c r="V777" s="21">
        <f t="shared" si="167"/>
        <v>6.6430524288651815E-2</v>
      </c>
      <c r="Y777" s="36"/>
      <c r="Z777" s="36"/>
    </row>
    <row r="778" spans="1:26" x14ac:dyDescent="0.25">
      <c r="A778" s="12">
        <v>1935.02</v>
      </c>
      <c r="B778" s="13">
        <v>8.98</v>
      </c>
      <c r="C778" s="14">
        <v>0.45</v>
      </c>
      <c r="D778" s="13">
        <v>0.65</v>
      </c>
      <c r="E778" s="13">
        <v>13.7</v>
      </c>
      <c r="F778" s="14">
        <f t="shared" si="158"/>
        <v>1935.1249999999418</v>
      </c>
      <c r="G778" s="15">
        <f>G777*11/12+G789*1/12</f>
        <v>2.7783333333333333</v>
      </c>
      <c r="H778" s="14">
        <f t="shared" ref="H778:H841" si="168">B778*$E$1859/E778</f>
        <v>209.24088248175178</v>
      </c>
      <c r="I778" s="14">
        <f t="shared" ref="I778:I841" si="169">C778*$E$1859/E778</f>
        <v>10.485344890510948</v>
      </c>
      <c r="J778" s="16">
        <f t="shared" si="159"/>
        <v>6207.4433263864094</v>
      </c>
      <c r="K778" s="14">
        <f t="shared" ref="K778:K841" si="170">D778*$E$1859/E778</f>
        <v>15.145498175182478</v>
      </c>
      <c r="L778" s="16">
        <f t="shared" ref="L778:L841" si="171">K778*(J778/H778)</f>
        <v>449.31382652017436</v>
      </c>
      <c r="M778" s="35">
        <f t="shared" si="162"/>
        <v>11.087812159055566</v>
      </c>
      <c r="N778" s="17"/>
      <c r="O778" s="18">
        <f t="shared" si="163"/>
        <v>15.179973139310773</v>
      </c>
      <c r="P778" s="18"/>
      <c r="Q778" s="37">
        <f t="shared" si="164"/>
        <v>3.9911290060126524E-2</v>
      </c>
      <c r="R778" s="15">
        <f t="shared" si="160"/>
        <v>1.0033260709525895</v>
      </c>
      <c r="S778" s="15">
        <f t="shared" si="161"/>
        <v>13.347892507590659</v>
      </c>
      <c r="T778" s="21">
        <f t="shared" si="165"/>
        <v>7.51244594148337E-2</v>
      </c>
      <c r="U778" s="21">
        <f t="shared" si="166"/>
        <v>1.8674549898307635E-3</v>
      </c>
      <c r="V778" s="21">
        <f t="shared" si="167"/>
        <v>7.3257004425002936E-2</v>
      </c>
      <c r="Y778" s="36"/>
      <c r="Z778" s="36"/>
    </row>
    <row r="779" spans="1:26" x14ac:dyDescent="0.25">
      <c r="A779" s="12">
        <v>1935.03</v>
      </c>
      <c r="B779" s="13">
        <v>8.41</v>
      </c>
      <c r="C779" s="14">
        <v>0.45</v>
      </c>
      <c r="D779" s="13">
        <v>0.73</v>
      </c>
      <c r="E779" s="13">
        <v>13.7</v>
      </c>
      <c r="F779" s="14">
        <f t="shared" ref="F779:F842" si="172">F778+1/12</f>
        <v>1935.208333333275</v>
      </c>
      <c r="G779" s="15">
        <f>G777*10/12+G789*2/12</f>
        <v>2.7666666666666666</v>
      </c>
      <c r="H779" s="14">
        <f t="shared" si="168"/>
        <v>195.95944562043789</v>
      </c>
      <c r="I779" s="14">
        <f t="shared" si="169"/>
        <v>10.485344890510948</v>
      </c>
      <c r="J779" s="16">
        <f t="shared" ref="J779:J842" si="173">J778*((H779+(I779/12))/H778)</f>
        <v>5839.3516146602651</v>
      </c>
      <c r="K779" s="14">
        <f t="shared" si="170"/>
        <v>17.009559489051089</v>
      </c>
      <c r="L779" s="16">
        <f t="shared" si="171"/>
        <v>506.8640521643274</v>
      </c>
      <c r="M779" s="35">
        <f t="shared" si="162"/>
        <v>10.398272404790031</v>
      </c>
      <c r="N779" s="17"/>
      <c r="O779" s="18">
        <f t="shared" si="163"/>
        <v>14.241120748641027</v>
      </c>
      <c r="P779" s="18"/>
      <c r="Q779" s="37">
        <f t="shared" si="164"/>
        <v>4.544215282497626E-2</v>
      </c>
      <c r="R779" s="15">
        <f t="shared" ref="R779:R842" si="174">((G779/G780+G779/1200+((1+G780/1200)^(-119))*(1-G779/G780)))</f>
        <v>1.0033169106083266</v>
      </c>
      <c r="S779" s="15">
        <f t="shared" ref="S779:S842" si="175">S778*R778*E778/E779</f>
        <v>13.392288545138442</v>
      </c>
      <c r="T779" s="21">
        <f t="shared" si="165"/>
        <v>8.2058990207008797E-2</v>
      </c>
      <c r="U779" s="21">
        <f t="shared" si="166"/>
        <v>1.8637406386492472E-3</v>
      </c>
      <c r="V779" s="21">
        <f t="shared" si="167"/>
        <v>8.019524956835955E-2</v>
      </c>
      <c r="Y779" s="36"/>
      <c r="Z779" s="36"/>
    </row>
    <row r="780" spans="1:26" x14ac:dyDescent="0.25">
      <c r="A780" s="12">
        <v>1935.04</v>
      </c>
      <c r="B780" s="13">
        <v>9.0399999999999991</v>
      </c>
      <c r="C780" s="14">
        <v>0.44666699999999998</v>
      </c>
      <c r="D780" s="13">
        <v>0.75666699999999998</v>
      </c>
      <c r="E780" s="13">
        <v>13.8</v>
      </c>
      <c r="F780" s="14">
        <f t="shared" si="172"/>
        <v>1935.2916666666083</v>
      </c>
      <c r="G780" s="15">
        <f>G777*9/12+G789*3/12</f>
        <v>2.7549999999999999</v>
      </c>
      <c r="H780" s="14">
        <f t="shared" si="168"/>
        <v>209.11255942028976</v>
      </c>
      <c r="I780" s="14">
        <f t="shared" si="169"/>
        <v>10.332265440108692</v>
      </c>
      <c r="J780" s="16">
        <f t="shared" si="173"/>
        <v>6256.9557110211781</v>
      </c>
      <c r="K780" s="14">
        <f t="shared" si="170"/>
        <v>17.50316072996376</v>
      </c>
      <c r="L780" s="16">
        <f t="shared" si="171"/>
        <v>523.72034369372363</v>
      </c>
      <c r="M780" s="35">
        <f t="shared" si="162"/>
        <v>11.104210207149521</v>
      </c>
      <c r="N780" s="17"/>
      <c r="O780" s="18">
        <f t="shared" si="163"/>
        <v>15.203114450417129</v>
      </c>
      <c r="P780" s="18"/>
      <c r="Q780" s="37">
        <f t="shared" si="164"/>
        <v>4.0722612186610892E-2</v>
      </c>
      <c r="R780" s="15">
        <f t="shared" si="174"/>
        <v>1.0033077506937862</v>
      </c>
      <c r="S780" s="15">
        <f t="shared" si="175"/>
        <v>13.339342108438048</v>
      </c>
      <c r="T780" s="21">
        <f t="shared" si="165"/>
        <v>7.7688443169169341E-2</v>
      </c>
      <c r="U780" s="21">
        <f t="shared" si="166"/>
        <v>2.588681703337592E-3</v>
      </c>
      <c r="V780" s="21">
        <f t="shared" si="167"/>
        <v>7.5099761465831749E-2</v>
      </c>
      <c r="Y780" s="36"/>
      <c r="Z780" s="36"/>
    </row>
    <row r="781" spans="1:26" x14ac:dyDescent="0.25">
      <c r="A781" s="12">
        <v>1935.05</v>
      </c>
      <c r="B781" s="13">
        <v>9.75</v>
      </c>
      <c r="C781" s="14">
        <v>0.44333299999999998</v>
      </c>
      <c r="D781" s="13">
        <v>0.78333299999999995</v>
      </c>
      <c r="E781" s="13">
        <v>13.8</v>
      </c>
      <c r="F781" s="14">
        <f t="shared" si="172"/>
        <v>1935.3749999999416</v>
      </c>
      <c r="G781" s="15">
        <f>G777*8/12+G789*4/12</f>
        <v>2.7433333333333332</v>
      </c>
      <c r="H781" s="14">
        <f t="shared" si="168"/>
        <v>225.53622282608688</v>
      </c>
      <c r="I781" s="14">
        <f t="shared" si="169"/>
        <v>10.255143617862315</v>
      </c>
      <c r="J781" s="16">
        <f t="shared" si="173"/>
        <v>6773.9466550120951</v>
      </c>
      <c r="K781" s="14">
        <f t="shared" si="170"/>
        <v>18.119996516413035</v>
      </c>
      <c r="L781" s="16">
        <f t="shared" si="171"/>
        <v>544.23138001134248</v>
      </c>
      <c r="M781" s="35">
        <f t="shared" si="162"/>
        <v>11.985576683480092</v>
      </c>
      <c r="N781" s="17"/>
      <c r="O781" s="18">
        <f t="shared" si="163"/>
        <v>16.397052898465724</v>
      </c>
      <c r="P781" s="18"/>
      <c r="Q781" s="37">
        <f t="shared" si="164"/>
        <v>3.3650043199486175E-2</v>
      </c>
      <c r="R781" s="15">
        <f t="shared" si="174"/>
        <v>1.0032985912093437</v>
      </c>
      <c r="S781" s="15">
        <f t="shared" si="175"/>
        <v>13.383465326551885</v>
      </c>
      <c r="T781" s="21">
        <f t="shared" si="165"/>
        <v>7.2932738673130215E-2</v>
      </c>
      <c r="U781" s="21">
        <f t="shared" si="166"/>
        <v>2.0229719690421089E-3</v>
      </c>
      <c r="V781" s="21">
        <f t="shared" si="167"/>
        <v>7.0909766704088106E-2</v>
      </c>
      <c r="Y781" s="36"/>
      <c r="Z781" s="36"/>
    </row>
    <row r="782" spans="1:26" x14ac:dyDescent="0.25">
      <c r="A782" s="12">
        <v>1935.06</v>
      </c>
      <c r="B782" s="13">
        <v>10.119999999999999</v>
      </c>
      <c r="C782" s="14">
        <v>0.44</v>
      </c>
      <c r="D782" s="13">
        <v>0.81</v>
      </c>
      <c r="E782" s="13">
        <v>13.7</v>
      </c>
      <c r="F782" s="14">
        <f t="shared" si="172"/>
        <v>1935.4583333332748</v>
      </c>
      <c r="G782" s="15">
        <f>G777*7/12+G789*5/12</f>
        <v>2.7316666666666669</v>
      </c>
      <c r="H782" s="14">
        <f t="shared" si="168"/>
        <v>235.80375620437948</v>
      </c>
      <c r="I782" s="14">
        <f t="shared" si="169"/>
        <v>10.252337226277371</v>
      </c>
      <c r="J782" s="16">
        <f t="shared" si="173"/>
        <v>7107.9910990814542</v>
      </c>
      <c r="K782" s="14">
        <f t="shared" si="170"/>
        <v>18.873620802919703</v>
      </c>
      <c r="L782" s="16">
        <f t="shared" si="171"/>
        <v>568.92023619130225</v>
      </c>
      <c r="M782" s="35">
        <f t="shared" si="162"/>
        <v>12.539519324443889</v>
      </c>
      <c r="N782" s="17"/>
      <c r="O782" s="18">
        <f t="shared" si="163"/>
        <v>17.136505102037578</v>
      </c>
      <c r="P782" s="18"/>
      <c r="Q782" s="37">
        <f t="shared" si="164"/>
        <v>2.824791923225721E-2</v>
      </c>
      <c r="R782" s="15">
        <f t="shared" si="174"/>
        <v>1.0032894321553765</v>
      </c>
      <c r="S782" s="15">
        <f t="shared" si="175"/>
        <v>13.525623673377721</v>
      </c>
      <c r="T782" s="21">
        <f t="shared" si="165"/>
        <v>6.8905102537112795E-2</v>
      </c>
      <c r="U782" s="21">
        <f t="shared" si="166"/>
        <v>1.781255406505533E-4</v>
      </c>
      <c r="V782" s="21">
        <f t="shared" si="167"/>
        <v>6.8726976996462241E-2</v>
      </c>
      <c r="Y782" s="36"/>
      <c r="Z782" s="36"/>
    </row>
    <row r="783" spans="1:26" x14ac:dyDescent="0.25">
      <c r="A783" s="12">
        <v>1935.07</v>
      </c>
      <c r="B783" s="13">
        <v>10.65</v>
      </c>
      <c r="C783" s="14">
        <v>0.44</v>
      </c>
      <c r="D783" s="13">
        <v>0.79333299999999995</v>
      </c>
      <c r="E783" s="13">
        <v>13.7</v>
      </c>
      <c r="F783" s="14">
        <f t="shared" si="172"/>
        <v>1935.5416666666081</v>
      </c>
      <c r="G783" s="15">
        <f>G777*6/12+G789*6/12</f>
        <v>2.72</v>
      </c>
      <c r="H783" s="14">
        <f t="shared" si="168"/>
        <v>248.15316240875907</v>
      </c>
      <c r="I783" s="14">
        <f t="shared" si="169"/>
        <v>10.252337226277371</v>
      </c>
      <c r="J783" s="16">
        <f t="shared" si="173"/>
        <v>7506.0011408613782</v>
      </c>
      <c r="K783" s="14">
        <f t="shared" si="170"/>
        <v>18.485266928941602</v>
      </c>
      <c r="L783" s="16">
        <f t="shared" si="171"/>
        <v>559.13224442093701</v>
      </c>
      <c r="M783" s="35">
        <f t="shared" si="162"/>
        <v>13.202137936511011</v>
      </c>
      <c r="N783" s="17"/>
      <c r="O783" s="18">
        <f t="shared" si="163"/>
        <v>18.016989509797202</v>
      </c>
      <c r="P783" s="18"/>
      <c r="Q783" s="37">
        <f t="shared" si="164"/>
        <v>2.3253755404173002E-2</v>
      </c>
      <c r="R783" s="15">
        <f t="shared" si="174"/>
        <v>1.0032802735322615</v>
      </c>
      <c r="S783" s="15">
        <f t="shared" si="175"/>
        <v>13.570115294810451</v>
      </c>
      <c r="T783" s="21">
        <f t="shared" si="165"/>
        <v>6.128293189719769E-2</v>
      </c>
      <c r="U783" s="21">
        <f t="shared" si="166"/>
        <v>1.7346680865371056E-4</v>
      </c>
      <c r="V783" s="21">
        <f t="shared" si="167"/>
        <v>6.1109465088543979E-2</v>
      </c>
      <c r="Y783" s="36"/>
      <c r="Z783" s="36"/>
    </row>
    <row r="784" spans="1:26" x14ac:dyDescent="0.25">
      <c r="A784" s="12">
        <v>1935.08</v>
      </c>
      <c r="B784" s="13">
        <v>11.37</v>
      </c>
      <c r="C784" s="14">
        <v>0.44</v>
      </c>
      <c r="D784" s="13">
        <v>0.776667</v>
      </c>
      <c r="E784" s="13">
        <v>13.7</v>
      </c>
      <c r="F784" s="14">
        <f t="shared" si="172"/>
        <v>1935.6249999999413</v>
      </c>
      <c r="G784" s="15">
        <f>G777*5/12+G789*7/12</f>
        <v>2.708333333333333</v>
      </c>
      <c r="H784" s="14">
        <f t="shared" si="168"/>
        <v>264.92971423357653</v>
      </c>
      <c r="I784" s="14">
        <f t="shared" si="169"/>
        <v>10.252337226277371</v>
      </c>
      <c r="J784" s="16">
        <f t="shared" si="173"/>
        <v>8039.2913627629514</v>
      </c>
      <c r="K784" s="14">
        <f t="shared" si="170"/>
        <v>18.096936355729923</v>
      </c>
      <c r="L784" s="16">
        <f t="shared" si="171"/>
        <v>549.15147799850604</v>
      </c>
      <c r="M784" s="35">
        <f t="shared" si="162"/>
        <v>14.105056846668951</v>
      </c>
      <c r="N784" s="17"/>
      <c r="O784" s="18">
        <f t="shared" si="163"/>
        <v>19.219226540421491</v>
      </c>
      <c r="P784" s="18"/>
      <c r="Q784" s="37">
        <f t="shared" si="164"/>
        <v>1.8521673753049445E-2</v>
      </c>
      <c r="R784" s="15">
        <f t="shared" si="174"/>
        <v>1.0032711153403759</v>
      </c>
      <c r="S784" s="15">
        <f t="shared" si="175"/>
        <v>13.614628984841755</v>
      </c>
      <c r="T784" s="21">
        <f t="shared" si="165"/>
        <v>5.47678787068131E-2</v>
      </c>
      <c r="U784" s="21">
        <f t="shared" si="166"/>
        <v>1.6857055472474514E-4</v>
      </c>
      <c r="V784" s="21">
        <f t="shared" si="167"/>
        <v>5.4599308152088355E-2</v>
      </c>
      <c r="Y784" s="36"/>
      <c r="Z784" s="36"/>
    </row>
    <row r="785" spans="1:26" x14ac:dyDescent="0.25">
      <c r="A785" s="12">
        <v>1935.09</v>
      </c>
      <c r="B785" s="13">
        <v>11.61</v>
      </c>
      <c r="C785" s="14">
        <v>0.44</v>
      </c>
      <c r="D785" s="13">
        <v>0.76</v>
      </c>
      <c r="E785" s="13">
        <v>13.7</v>
      </c>
      <c r="F785" s="14">
        <f t="shared" si="172"/>
        <v>1935.7083333332746</v>
      </c>
      <c r="G785" s="15">
        <f>G777*4/12+G789*8/12</f>
        <v>2.6966666666666668</v>
      </c>
      <c r="H785" s="14">
        <f t="shared" si="168"/>
        <v>270.5218981751824</v>
      </c>
      <c r="I785" s="14">
        <f t="shared" si="169"/>
        <v>10.252337226277371</v>
      </c>
      <c r="J785" s="16">
        <f t="shared" si="173"/>
        <v>8234.9117623845668</v>
      </c>
      <c r="K785" s="14">
        <f t="shared" si="170"/>
        <v>17.708582481751819</v>
      </c>
      <c r="L785" s="16">
        <f t="shared" si="171"/>
        <v>539.06399133611285</v>
      </c>
      <c r="M785" s="35">
        <f t="shared" si="162"/>
        <v>14.418891702707427</v>
      </c>
      <c r="N785" s="17"/>
      <c r="O785" s="18">
        <f t="shared" si="163"/>
        <v>19.615521489913775</v>
      </c>
      <c r="P785" s="18"/>
      <c r="Q785" s="37">
        <f t="shared" si="164"/>
        <v>1.7095239052496838E-2</v>
      </c>
      <c r="R785" s="15">
        <f t="shared" si="174"/>
        <v>1.0032619575800976</v>
      </c>
      <c r="S785" s="15">
        <f t="shared" si="175"/>
        <v>13.659164006567597</v>
      </c>
      <c r="T785" s="21">
        <f t="shared" si="165"/>
        <v>5.9557952849232043E-2</v>
      </c>
      <c r="U785" s="21">
        <f t="shared" si="166"/>
        <v>1.6343682892983047E-4</v>
      </c>
      <c r="V785" s="21">
        <f t="shared" si="167"/>
        <v>5.9394516020302213E-2</v>
      </c>
      <c r="Y785" s="36"/>
      <c r="Z785" s="36"/>
    </row>
    <row r="786" spans="1:26" x14ac:dyDescent="0.25">
      <c r="A786" s="12">
        <v>1935.1</v>
      </c>
      <c r="B786" s="13">
        <v>11.92</v>
      </c>
      <c r="C786" s="14">
        <v>0.45</v>
      </c>
      <c r="D786" s="13">
        <v>0.76</v>
      </c>
      <c r="E786" s="13">
        <v>13.7</v>
      </c>
      <c r="F786" s="14">
        <f t="shared" si="172"/>
        <v>1935.7916666666079</v>
      </c>
      <c r="G786" s="15">
        <f>G777*3/12+G789*9/12</f>
        <v>2.6850000000000001</v>
      </c>
      <c r="H786" s="14">
        <f t="shared" si="168"/>
        <v>277.74513576642329</v>
      </c>
      <c r="I786" s="14">
        <f t="shared" si="169"/>
        <v>10.485344890510948</v>
      </c>
      <c r="J786" s="16">
        <f t="shared" si="173"/>
        <v>8481.3916794757515</v>
      </c>
      <c r="K786" s="14">
        <f t="shared" si="170"/>
        <v>17.708582481751819</v>
      </c>
      <c r="L786" s="16">
        <f t="shared" si="171"/>
        <v>540.7598721813398</v>
      </c>
      <c r="M786" s="35">
        <f t="shared" si="162"/>
        <v>14.826232627114088</v>
      </c>
      <c r="N786" s="17"/>
      <c r="O786" s="18">
        <f t="shared" si="163"/>
        <v>20.13776492449303</v>
      </c>
      <c r="P786" s="18"/>
      <c r="Q786" s="37">
        <f t="shared" si="164"/>
        <v>1.5306465382436352E-2</v>
      </c>
      <c r="R786" s="15">
        <f t="shared" si="174"/>
        <v>1.0032528002518044</v>
      </c>
      <c r="S786" s="15">
        <f t="shared" si="175"/>
        <v>13.703719620136617</v>
      </c>
      <c r="T786" s="21">
        <f t="shared" si="165"/>
        <v>6.1112179384519072E-2</v>
      </c>
      <c r="U786" s="21">
        <f t="shared" si="166"/>
        <v>1.5806568157428202E-4</v>
      </c>
      <c r="V786" s="21">
        <f t="shared" si="167"/>
        <v>6.095411370294479E-2</v>
      </c>
      <c r="Y786" s="36"/>
      <c r="Z786" s="36"/>
    </row>
    <row r="787" spans="1:26" x14ac:dyDescent="0.25">
      <c r="A787" s="12">
        <v>1935.11</v>
      </c>
      <c r="B787" s="13">
        <v>13.04</v>
      </c>
      <c r="C787" s="14">
        <v>0.46</v>
      </c>
      <c r="D787" s="13">
        <v>0.76</v>
      </c>
      <c r="E787" s="13">
        <v>13.8</v>
      </c>
      <c r="F787" s="14">
        <f t="shared" si="172"/>
        <v>1935.8749999999411</v>
      </c>
      <c r="G787" s="15">
        <f>G777*2/12+G789*10/12</f>
        <v>2.6733333333333333</v>
      </c>
      <c r="H787" s="14">
        <f t="shared" si="168"/>
        <v>301.64024057971</v>
      </c>
      <c r="I787" s="14">
        <f t="shared" si="169"/>
        <v>10.640683333333332</v>
      </c>
      <c r="J787" s="16">
        <f t="shared" si="173"/>
        <v>9238.1444226728199</v>
      </c>
      <c r="K787" s="14">
        <f t="shared" si="170"/>
        <v>17.580259420289849</v>
      </c>
      <c r="L787" s="16">
        <f t="shared" si="171"/>
        <v>538.41946021712761</v>
      </c>
      <c r="M787" s="35">
        <f t="shared" si="162"/>
        <v>16.129605163251139</v>
      </c>
      <c r="N787" s="17"/>
      <c r="O787" s="18">
        <f t="shared" si="163"/>
        <v>21.868060170749107</v>
      </c>
      <c r="P787" s="18"/>
      <c r="Q787" s="37">
        <f t="shared" si="164"/>
        <v>9.0440330830283272E-3</v>
      </c>
      <c r="R787" s="15">
        <f t="shared" si="174"/>
        <v>1.0032436433558753</v>
      </c>
      <c r="S787" s="15">
        <f t="shared" si="175"/>
        <v>13.648669756080931</v>
      </c>
      <c r="T787" s="21">
        <f t="shared" si="165"/>
        <v>5.5815546898600799E-2</v>
      </c>
      <c r="U787" s="21">
        <f t="shared" si="166"/>
        <v>8.8010854413123063E-4</v>
      </c>
      <c r="V787" s="21">
        <f t="shared" si="167"/>
        <v>5.4935438354469568E-2</v>
      </c>
      <c r="Y787" s="36"/>
      <c r="Z787" s="36"/>
    </row>
    <row r="788" spans="1:26" x14ac:dyDescent="0.25">
      <c r="A788" s="12">
        <v>1935.12</v>
      </c>
      <c r="B788" s="13">
        <v>13.04</v>
      </c>
      <c r="C788" s="14">
        <v>0.47</v>
      </c>
      <c r="D788" s="13">
        <v>0.76</v>
      </c>
      <c r="E788" s="13">
        <v>13.8</v>
      </c>
      <c r="F788" s="14">
        <f t="shared" si="172"/>
        <v>1935.9583333332744</v>
      </c>
      <c r="G788" s="15">
        <f>G777*1/12+G789*11/12</f>
        <v>2.6616666666666666</v>
      </c>
      <c r="H788" s="14">
        <f t="shared" si="168"/>
        <v>301.64024057971</v>
      </c>
      <c r="I788" s="14">
        <f t="shared" si="169"/>
        <v>10.87200253623188</v>
      </c>
      <c r="J788" s="16">
        <f t="shared" si="173"/>
        <v>9265.8919167848871</v>
      </c>
      <c r="K788" s="14">
        <f t="shared" si="170"/>
        <v>17.580259420289849</v>
      </c>
      <c r="L788" s="16">
        <f t="shared" si="171"/>
        <v>540.03664545678794</v>
      </c>
      <c r="M788" s="35">
        <f t="shared" si="162"/>
        <v>16.159192714615326</v>
      </c>
      <c r="N788" s="17"/>
      <c r="O788" s="18">
        <f t="shared" si="163"/>
        <v>21.869913075541891</v>
      </c>
      <c r="P788" s="18"/>
      <c r="Q788" s="37">
        <f t="shared" si="164"/>
        <v>9.5898296415088263E-3</v>
      </c>
      <c r="R788" s="15">
        <f t="shared" si="174"/>
        <v>1.0032344868926886</v>
      </c>
      <c r="S788" s="15">
        <f t="shared" si="175"/>
        <v>13.69294117305178</v>
      </c>
      <c r="T788" s="21">
        <f t="shared" si="165"/>
        <v>5.7034186856732116E-2</v>
      </c>
      <c r="U788" s="21">
        <f t="shared" si="166"/>
        <v>3.2296307136503444E-4</v>
      </c>
      <c r="V788" s="21">
        <f t="shared" si="167"/>
        <v>5.6711223785367082E-2</v>
      </c>
      <c r="Y788" s="36"/>
      <c r="Z788" s="36"/>
    </row>
    <row r="789" spans="1:26" x14ac:dyDescent="0.25">
      <c r="A789" s="12">
        <v>1936.01</v>
      </c>
      <c r="B789" s="13">
        <v>13.76</v>
      </c>
      <c r="C789" s="14">
        <v>0.48</v>
      </c>
      <c r="D789" s="13">
        <v>0.77</v>
      </c>
      <c r="E789" s="13">
        <v>13.8</v>
      </c>
      <c r="F789" s="14">
        <f t="shared" si="172"/>
        <v>1936.0416666666076</v>
      </c>
      <c r="G789" s="15">
        <v>2.65</v>
      </c>
      <c r="H789" s="14">
        <f t="shared" si="168"/>
        <v>318.29522318840566</v>
      </c>
      <c r="I789" s="14">
        <f t="shared" si="169"/>
        <v>11.103321739130431</v>
      </c>
      <c r="J789" s="16">
        <f t="shared" si="173"/>
        <v>9805.9285622416755</v>
      </c>
      <c r="K789" s="14">
        <f t="shared" si="170"/>
        <v>17.811578623188399</v>
      </c>
      <c r="L789" s="16">
        <f t="shared" si="171"/>
        <v>548.73292099753564</v>
      </c>
      <c r="M789" s="35">
        <f t="shared" si="162"/>
        <v>17.087359845997245</v>
      </c>
      <c r="N789" s="17"/>
      <c r="O789" s="18">
        <f t="shared" si="163"/>
        <v>23.082290704692646</v>
      </c>
      <c r="P789" s="18"/>
      <c r="Q789" s="37">
        <f t="shared" si="164"/>
        <v>6.3450083552025124E-3</v>
      </c>
      <c r="R789" s="15">
        <f t="shared" si="174"/>
        <v>1.0019905526047752</v>
      </c>
      <c r="S789" s="15">
        <f t="shared" si="175"/>
        <v>13.737230811798373</v>
      </c>
      <c r="T789" s="21">
        <f t="shared" si="165"/>
        <v>5.5499892268090933E-2</v>
      </c>
      <c r="U789" s="21">
        <f t="shared" si="166"/>
        <v>3.1687889094023092E-4</v>
      </c>
      <c r="V789" s="21">
        <f t="shared" si="167"/>
        <v>5.5183013377150703E-2</v>
      </c>
      <c r="Y789" s="36"/>
      <c r="Z789" s="36"/>
    </row>
    <row r="790" spans="1:26" x14ac:dyDescent="0.25">
      <c r="A790" s="12">
        <v>1936.02</v>
      </c>
      <c r="B790" s="13">
        <v>14.55</v>
      </c>
      <c r="C790" s="14">
        <v>0.49</v>
      </c>
      <c r="D790" s="13">
        <v>0.78</v>
      </c>
      <c r="E790" s="13">
        <v>13.8</v>
      </c>
      <c r="F790" s="14">
        <f t="shared" si="172"/>
        <v>1936.1249999999409</v>
      </c>
      <c r="G790" s="15">
        <f>G789*11/12+G801*1/12</f>
        <v>2.6524999999999999</v>
      </c>
      <c r="H790" s="14">
        <f t="shared" si="168"/>
        <v>336.56944021739122</v>
      </c>
      <c r="I790" s="14">
        <f t="shared" si="169"/>
        <v>11.334640942028981</v>
      </c>
      <c r="J790" s="16">
        <f t="shared" si="173"/>
        <v>10398.013759465208</v>
      </c>
      <c r="K790" s="14">
        <f t="shared" si="170"/>
        <v>18.04289782608695</v>
      </c>
      <c r="L790" s="16">
        <f t="shared" si="171"/>
        <v>557.41929432184611</v>
      </c>
      <c r="M790" s="35">
        <f t="shared" si="162"/>
        <v>18.104536459517792</v>
      </c>
      <c r="N790" s="17"/>
      <c r="O790" s="18">
        <f t="shared" si="163"/>
        <v>24.406816425328543</v>
      </c>
      <c r="P790" s="18"/>
      <c r="Q790" s="37">
        <f t="shared" si="164"/>
        <v>3.0319918323534409E-3</v>
      </c>
      <c r="R790" s="15">
        <f t="shared" si="174"/>
        <v>1.0019926619203892</v>
      </c>
      <c r="S790" s="15">
        <f t="shared" si="175"/>
        <v>13.764575492373197</v>
      </c>
      <c r="T790" s="21">
        <f t="shared" si="165"/>
        <v>5.0524761402348739E-2</v>
      </c>
      <c r="U790" s="21">
        <f t="shared" si="166"/>
        <v>8.0714572315154776E-4</v>
      </c>
      <c r="V790" s="21">
        <f t="shared" si="167"/>
        <v>4.9717615679197191E-2</v>
      </c>
      <c r="Y790" s="36"/>
      <c r="Z790" s="36"/>
    </row>
    <row r="791" spans="1:26" x14ac:dyDescent="0.25">
      <c r="A791" s="12">
        <v>1936.03</v>
      </c>
      <c r="B791" s="13">
        <v>14.86</v>
      </c>
      <c r="C791" s="14">
        <v>0.5</v>
      </c>
      <c r="D791" s="13">
        <v>0.79</v>
      </c>
      <c r="E791" s="13">
        <v>13.7</v>
      </c>
      <c r="F791" s="14">
        <f t="shared" si="172"/>
        <v>1936.2083333332741</v>
      </c>
      <c r="G791" s="15">
        <f>G789*10/12+G801*2/12</f>
        <v>2.6550000000000002</v>
      </c>
      <c r="H791" s="14">
        <f t="shared" si="168"/>
        <v>346.24938905109479</v>
      </c>
      <c r="I791" s="14">
        <f t="shared" si="169"/>
        <v>11.650383211678829</v>
      </c>
      <c r="J791" s="16">
        <f t="shared" si="173"/>
        <v>10727.061196165771</v>
      </c>
      <c r="K791" s="14">
        <f t="shared" si="170"/>
        <v>18.407605474452552</v>
      </c>
      <c r="L791" s="16">
        <f t="shared" si="171"/>
        <v>570.28118068445224</v>
      </c>
      <c r="M791" s="35">
        <f t="shared" si="162"/>
        <v>18.660478203926022</v>
      </c>
      <c r="N791" s="17"/>
      <c r="O791" s="18">
        <f t="shared" si="163"/>
        <v>25.104585822781559</v>
      </c>
      <c r="P791" s="18"/>
      <c r="Q791" s="37">
        <f t="shared" si="164"/>
        <v>1.19866412916219E-3</v>
      </c>
      <c r="R791" s="15">
        <f t="shared" si="174"/>
        <v>1.0019947712317432</v>
      </c>
      <c r="S791" s="15">
        <f t="shared" si="175"/>
        <v>13.892675197207225</v>
      </c>
      <c r="T791" s="21">
        <f t="shared" si="165"/>
        <v>4.3274381012652574E-2</v>
      </c>
      <c r="U791" s="21">
        <f t="shared" si="166"/>
        <v>-1.0795426547715037E-3</v>
      </c>
      <c r="V791" s="21">
        <f t="shared" si="167"/>
        <v>4.4353923667424078E-2</v>
      </c>
      <c r="Y791" s="36"/>
      <c r="Z791" s="36"/>
    </row>
    <row r="792" spans="1:26" x14ac:dyDescent="0.25">
      <c r="A792" s="12">
        <v>1936.04</v>
      </c>
      <c r="B792" s="13">
        <v>14.88</v>
      </c>
      <c r="C792" s="14">
        <v>0.51666699999999999</v>
      </c>
      <c r="D792" s="13">
        <v>0.82</v>
      </c>
      <c r="E792" s="13">
        <v>13.7</v>
      </c>
      <c r="F792" s="14">
        <f t="shared" si="172"/>
        <v>1936.2916666666074</v>
      </c>
      <c r="G792" s="15">
        <f>G789*9/12+G801*3/12</f>
        <v>2.6574999999999998</v>
      </c>
      <c r="H792" s="14">
        <f t="shared" si="168"/>
        <v>346.71540437956202</v>
      </c>
      <c r="I792" s="14">
        <f t="shared" si="169"/>
        <v>12.03873708565693</v>
      </c>
      <c r="J792" s="16">
        <f t="shared" si="173"/>
        <v>10772.57943985195</v>
      </c>
      <c r="K792" s="14">
        <f t="shared" si="170"/>
        <v>19.106628467153278</v>
      </c>
      <c r="L792" s="16">
        <f t="shared" si="171"/>
        <v>593.65021106711004</v>
      </c>
      <c r="M792" s="35">
        <f t="shared" si="162"/>
        <v>18.718999665151504</v>
      </c>
      <c r="N792" s="17"/>
      <c r="O792" s="18">
        <f t="shared" si="163"/>
        <v>25.132351826424681</v>
      </c>
      <c r="P792" s="18"/>
      <c r="Q792" s="37">
        <f t="shared" si="164"/>
        <v>4.6053132009857278E-4</v>
      </c>
      <c r="R792" s="15">
        <f t="shared" si="174"/>
        <v>1.0019968805388375</v>
      </c>
      <c r="S792" s="15">
        <f t="shared" si="175"/>
        <v>13.920387906022567</v>
      </c>
      <c r="T792" s="21">
        <f t="shared" si="165"/>
        <v>4.9113882159924405E-2</v>
      </c>
      <c r="U792" s="21">
        <f t="shared" si="166"/>
        <v>-1.6842079616904426E-3</v>
      </c>
      <c r="V792" s="21">
        <f t="shared" si="167"/>
        <v>5.0798090121614847E-2</v>
      </c>
      <c r="Y792" s="36"/>
      <c r="Z792" s="36"/>
    </row>
    <row r="793" spans="1:26" x14ac:dyDescent="0.25">
      <c r="A793" s="12">
        <v>1936.05</v>
      </c>
      <c r="B793" s="13">
        <v>14.09</v>
      </c>
      <c r="C793" s="14">
        <v>0.53333299999999995</v>
      </c>
      <c r="D793" s="13">
        <v>0.85</v>
      </c>
      <c r="E793" s="13">
        <v>13.7</v>
      </c>
      <c r="F793" s="14">
        <f t="shared" si="172"/>
        <v>1936.3749999999407</v>
      </c>
      <c r="G793" s="15">
        <f>G789*8/12+G801*4/12</f>
        <v>2.66</v>
      </c>
      <c r="H793" s="14">
        <f t="shared" si="168"/>
        <v>328.30779890510939</v>
      </c>
      <c r="I793" s="14">
        <f t="shared" si="169"/>
        <v>12.427067658868609</v>
      </c>
      <c r="J793" s="16">
        <f t="shared" si="173"/>
        <v>10232.824282037198</v>
      </c>
      <c r="K793" s="14">
        <f t="shared" si="170"/>
        <v>19.805651459854008</v>
      </c>
      <c r="L793" s="16">
        <f t="shared" si="171"/>
        <v>617.31019444511128</v>
      </c>
      <c r="M793" s="35">
        <f t="shared" si="162"/>
        <v>17.75019251932865</v>
      </c>
      <c r="N793" s="17"/>
      <c r="O793" s="18">
        <f t="shared" si="163"/>
        <v>23.787637409301357</v>
      </c>
      <c r="P793" s="18"/>
      <c r="Q793" s="37">
        <f t="shared" si="164"/>
        <v>3.8968865356357671E-3</v>
      </c>
      <c r="R793" s="15">
        <f t="shared" si="174"/>
        <v>1.0019989898416737</v>
      </c>
      <c r="S793" s="15">
        <f t="shared" si="175"/>
        <v>13.948185257725171</v>
      </c>
      <c r="T793" s="21">
        <f t="shared" si="165"/>
        <v>5.449388161950286E-2</v>
      </c>
      <c r="U793" s="21">
        <f t="shared" si="166"/>
        <v>-2.2853445081115753E-3</v>
      </c>
      <c r="V793" s="21">
        <f t="shared" si="167"/>
        <v>5.6779226127614435E-2</v>
      </c>
      <c r="Y793" s="36"/>
      <c r="Z793" s="36"/>
    </row>
    <row r="794" spans="1:26" x14ac:dyDescent="0.25">
      <c r="A794" s="12">
        <v>1936.06</v>
      </c>
      <c r="B794" s="13">
        <v>14.69</v>
      </c>
      <c r="C794" s="14">
        <v>0.55000000000000004</v>
      </c>
      <c r="D794" s="13">
        <v>0.88</v>
      </c>
      <c r="E794" s="13">
        <v>13.8</v>
      </c>
      <c r="F794" s="14">
        <f t="shared" si="172"/>
        <v>1936.4583333332739</v>
      </c>
      <c r="G794" s="15">
        <f>G789*7/12+G801*5/12</f>
        <v>2.6625000000000001</v>
      </c>
      <c r="H794" s="14">
        <f t="shared" si="168"/>
        <v>339.8079090579709</v>
      </c>
      <c r="I794" s="14">
        <f t="shared" si="169"/>
        <v>12.722556159420286</v>
      </c>
      <c r="J794" s="16">
        <f t="shared" si="173"/>
        <v>10624.309285784937</v>
      </c>
      <c r="K794" s="14">
        <f t="shared" si="170"/>
        <v>20.356089855072458</v>
      </c>
      <c r="L794" s="16">
        <f t="shared" si="171"/>
        <v>636.44602937309367</v>
      </c>
      <c r="M794" s="35">
        <f t="shared" si="162"/>
        <v>18.393001065831349</v>
      </c>
      <c r="N794" s="17"/>
      <c r="O794" s="18">
        <f t="shared" si="163"/>
        <v>24.600188642602664</v>
      </c>
      <c r="P794" s="18"/>
      <c r="Q794" s="37">
        <f t="shared" si="164"/>
        <v>3.1610941699746486E-3</v>
      </c>
      <c r="R794" s="15">
        <f t="shared" si="174"/>
        <v>1.0020010991402517</v>
      </c>
      <c r="S794" s="15">
        <f t="shared" si="175"/>
        <v>13.874791686637861</v>
      </c>
      <c r="T794" s="21">
        <f t="shared" si="165"/>
        <v>4.905732523340478E-2</v>
      </c>
      <c r="U794" s="21">
        <f t="shared" si="166"/>
        <v>-2.6924410509663321E-3</v>
      </c>
      <c r="V794" s="21">
        <f t="shared" si="167"/>
        <v>5.1749766284371113E-2</v>
      </c>
      <c r="Y794" s="36"/>
      <c r="Z794" s="36"/>
    </row>
    <row r="795" spans="1:26" x14ac:dyDescent="0.25">
      <c r="A795" s="12">
        <v>1936.07</v>
      </c>
      <c r="B795" s="13">
        <v>15.56</v>
      </c>
      <c r="C795" s="14">
        <v>0.56999999999999995</v>
      </c>
      <c r="D795" s="13">
        <v>0.9</v>
      </c>
      <c r="E795" s="13">
        <v>13.9</v>
      </c>
      <c r="F795" s="14">
        <f t="shared" si="172"/>
        <v>1936.5416666666072</v>
      </c>
      <c r="G795" s="15">
        <f>G789*6/12+G801*6/12</f>
        <v>2.665</v>
      </c>
      <c r="H795" s="14">
        <f t="shared" si="168"/>
        <v>357.3432359712229</v>
      </c>
      <c r="I795" s="14">
        <f t="shared" si="169"/>
        <v>13.090337050359707</v>
      </c>
      <c r="J795" s="16">
        <f t="shared" si="173"/>
        <v>11206.668849532351</v>
      </c>
      <c r="K795" s="14">
        <f t="shared" si="170"/>
        <v>20.668953237410069</v>
      </c>
      <c r="L795" s="16">
        <f t="shared" si="171"/>
        <v>648.20064039711554</v>
      </c>
      <c r="M795" s="35">
        <f t="shared" si="162"/>
        <v>19.360464512319137</v>
      </c>
      <c r="N795" s="17"/>
      <c r="O795" s="18">
        <f t="shared" si="163"/>
        <v>25.838977130610271</v>
      </c>
      <c r="P795" s="18"/>
      <c r="Q795" s="37">
        <f t="shared" si="164"/>
        <v>2.2336429359787399E-3</v>
      </c>
      <c r="R795" s="15">
        <f t="shared" si="174"/>
        <v>1.0020032084345729</v>
      </c>
      <c r="S795" s="15">
        <f t="shared" si="175"/>
        <v>13.802538128120407</v>
      </c>
      <c r="T795" s="21">
        <f t="shared" si="165"/>
        <v>3.4854338574693999E-2</v>
      </c>
      <c r="U795" s="21">
        <f t="shared" si="166"/>
        <v>-7.7198294386580102E-3</v>
      </c>
      <c r="V795" s="21">
        <f t="shared" si="167"/>
        <v>4.257416801335201E-2</v>
      </c>
      <c r="Y795" s="36"/>
      <c r="Z795" s="36"/>
    </row>
    <row r="796" spans="1:26" x14ac:dyDescent="0.25">
      <c r="A796" s="12">
        <v>1936.08</v>
      </c>
      <c r="B796" s="13">
        <v>15.87</v>
      </c>
      <c r="C796" s="14">
        <v>0.59</v>
      </c>
      <c r="D796" s="13">
        <v>0.92</v>
      </c>
      <c r="E796" s="13">
        <v>14</v>
      </c>
      <c r="F796" s="14">
        <f t="shared" si="172"/>
        <v>1936.6249999999404</v>
      </c>
      <c r="G796" s="15">
        <f>G789*5/12+G801*7/12</f>
        <v>2.6675000000000004</v>
      </c>
      <c r="H796" s="14">
        <f t="shared" si="168"/>
        <v>361.8592382142856</v>
      </c>
      <c r="I796" s="14">
        <f t="shared" si="169"/>
        <v>13.452863928571423</v>
      </c>
      <c r="J796" s="16">
        <f t="shared" si="173"/>
        <v>11383.4535704851</v>
      </c>
      <c r="K796" s="14">
        <f t="shared" si="170"/>
        <v>20.977347142857138</v>
      </c>
      <c r="L796" s="16">
        <f t="shared" si="171"/>
        <v>659.91035191217975</v>
      </c>
      <c r="M796" s="35">
        <f t="shared" si="162"/>
        <v>19.623060162983766</v>
      </c>
      <c r="N796" s="17"/>
      <c r="O796" s="18">
        <f t="shared" si="163"/>
        <v>26.133390803641166</v>
      </c>
      <c r="P796" s="18"/>
      <c r="Q796" s="37">
        <f t="shared" si="164"/>
        <v>2.7788018202817566E-3</v>
      </c>
      <c r="R796" s="15">
        <f t="shared" si="174"/>
        <v>1.002005317724638</v>
      </c>
      <c r="S796" s="15">
        <f t="shared" si="175"/>
        <v>13.731400435424906</v>
      </c>
      <c r="T796" s="21">
        <f t="shared" si="165"/>
        <v>2.9486460079607424E-2</v>
      </c>
      <c r="U796" s="21">
        <f t="shared" si="166"/>
        <v>-9.0514624694493229E-3</v>
      </c>
      <c r="V796" s="21">
        <f t="shared" si="167"/>
        <v>3.8537922549056747E-2</v>
      </c>
      <c r="Y796" s="36"/>
      <c r="Z796" s="36"/>
    </row>
    <row r="797" spans="1:26" x14ac:dyDescent="0.25">
      <c r="A797" s="12">
        <v>1936.09</v>
      </c>
      <c r="B797" s="13">
        <v>16.05</v>
      </c>
      <c r="C797" s="14">
        <v>0.61</v>
      </c>
      <c r="D797" s="13">
        <v>0.94</v>
      </c>
      <c r="E797" s="13">
        <v>14</v>
      </c>
      <c r="F797" s="14">
        <f t="shared" si="172"/>
        <v>1936.7083333332737</v>
      </c>
      <c r="G797" s="15">
        <f>G789*4/12+G801*8/12</f>
        <v>2.67</v>
      </c>
      <c r="H797" s="14">
        <f t="shared" si="168"/>
        <v>365.96350178571419</v>
      </c>
      <c r="I797" s="14">
        <f t="shared" si="169"/>
        <v>13.90889321428571</v>
      </c>
      <c r="J797" s="16">
        <f t="shared" si="173"/>
        <v>11549.028903347124</v>
      </c>
      <c r="K797" s="14">
        <f t="shared" si="170"/>
        <v>21.433376428571421</v>
      </c>
      <c r="L797" s="16">
        <f t="shared" si="171"/>
        <v>676.39172393434865</v>
      </c>
      <c r="M797" s="35">
        <f t="shared" si="162"/>
        <v>19.862024243287646</v>
      </c>
      <c r="N797" s="17"/>
      <c r="O797" s="18">
        <f t="shared" si="163"/>
        <v>26.395710211981704</v>
      </c>
      <c r="P797" s="18"/>
      <c r="Q797" s="37">
        <f t="shared" si="164"/>
        <v>1.5801041292270585E-3</v>
      </c>
      <c r="R797" s="15">
        <f t="shared" si="174"/>
        <v>1.0020074270104475</v>
      </c>
      <c r="S797" s="15">
        <f t="shared" si="175"/>
        <v>13.758936256102166</v>
      </c>
      <c r="T797" s="21">
        <f t="shared" si="165"/>
        <v>1.1119267030271995E-2</v>
      </c>
      <c r="U797" s="21">
        <f t="shared" si="166"/>
        <v>-1.0086155877858771E-2</v>
      </c>
      <c r="V797" s="21">
        <f t="shared" si="167"/>
        <v>2.1205422908130767E-2</v>
      </c>
      <c r="Y797" s="36"/>
      <c r="Z797" s="36"/>
    </row>
    <row r="798" spans="1:26" x14ac:dyDescent="0.25">
      <c r="A798" s="12">
        <v>1936.1</v>
      </c>
      <c r="B798" s="13">
        <v>16.89</v>
      </c>
      <c r="C798" s="14">
        <v>0.64666699999999999</v>
      </c>
      <c r="D798" s="13">
        <v>0.96666700000000005</v>
      </c>
      <c r="E798" s="13">
        <v>14</v>
      </c>
      <c r="F798" s="14">
        <f t="shared" si="172"/>
        <v>1936.7916666666069</v>
      </c>
      <c r="G798" s="15">
        <f>G789*3/12+G801*9/12</f>
        <v>2.6725000000000003</v>
      </c>
      <c r="H798" s="14">
        <f t="shared" si="168"/>
        <v>385.11673178571419</v>
      </c>
      <c r="I798" s="14">
        <f t="shared" si="169"/>
        <v>14.744954505249995</v>
      </c>
      <c r="J798" s="16">
        <f t="shared" si="173"/>
        <v>12192.240674996032</v>
      </c>
      <c r="K798" s="14">
        <f t="shared" si="170"/>
        <v>22.041423076678566</v>
      </c>
      <c r="L798" s="16">
        <f t="shared" si="171"/>
        <v>697.79968718628709</v>
      </c>
      <c r="M798" s="35">
        <f t="shared" si="162"/>
        <v>20.913091852533125</v>
      </c>
      <c r="N798" s="17"/>
      <c r="O798" s="18">
        <f t="shared" si="163"/>
        <v>27.733337274008406</v>
      </c>
      <c r="P798" s="18"/>
      <c r="Q798" s="37">
        <f t="shared" si="164"/>
        <v>-1.5323636777370905E-3</v>
      </c>
      <c r="R798" s="15">
        <f t="shared" si="174"/>
        <v>1.0020095362920027</v>
      </c>
      <c r="S798" s="15">
        <f t="shared" si="175"/>
        <v>13.786556316377689</v>
      </c>
      <c r="T798" s="21">
        <f t="shared" si="165"/>
        <v>1.8118004661056286E-3</v>
      </c>
      <c r="U798" s="21">
        <f t="shared" si="166"/>
        <v>-1.2065044998046281E-2</v>
      </c>
      <c r="V798" s="21">
        <f t="shared" si="167"/>
        <v>1.387684546415191E-2</v>
      </c>
      <c r="Y798" s="36"/>
      <c r="Z798" s="36"/>
    </row>
    <row r="799" spans="1:26" x14ac:dyDescent="0.25">
      <c r="A799" s="12">
        <v>1936.11</v>
      </c>
      <c r="B799" s="13">
        <v>17.36</v>
      </c>
      <c r="C799" s="14">
        <v>0.68333299999999997</v>
      </c>
      <c r="D799" s="13">
        <v>0.99333300000000002</v>
      </c>
      <c r="E799" s="13">
        <v>14</v>
      </c>
      <c r="F799" s="14">
        <f t="shared" si="172"/>
        <v>1936.8749999999402</v>
      </c>
      <c r="G799" s="15">
        <f>G789*2/12+G801*10/12</f>
        <v>2.6749999999999998</v>
      </c>
      <c r="H799" s="14">
        <f t="shared" si="168"/>
        <v>395.83341999999988</v>
      </c>
      <c r="I799" s="14">
        <f t="shared" si="169"/>
        <v>15.580992994749995</v>
      </c>
      <c r="J799" s="16">
        <f t="shared" si="173"/>
        <v>12572.621560155614</v>
      </c>
      <c r="K799" s="14">
        <f t="shared" si="170"/>
        <v>22.64944692332142</v>
      </c>
      <c r="L799" s="16">
        <f t="shared" si="171"/>
        <v>719.40091545011842</v>
      </c>
      <c r="M799" s="35">
        <f t="shared" si="162"/>
        <v>21.499765341024165</v>
      </c>
      <c r="N799" s="17"/>
      <c r="O799" s="18">
        <f t="shared" si="163"/>
        <v>28.451474941810435</v>
      </c>
      <c r="P799" s="18"/>
      <c r="Q799" s="37">
        <f t="shared" si="164"/>
        <v>-3.4157639075073284E-3</v>
      </c>
      <c r="R799" s="15">
        <f t="shared" si="174"/>
        <v>1.0020116455693042</v>
      </c>
      <c r="S799" s="15">
        <f t="shared" si="175"/>
        <v>13.814260901637189</v>
      </c>
      <c r="T799" s="21">
        <f t="shared" si="165"/>
        <v>-3.6402044854964011E-3</v>
      </c>
      <c r="U799" s="21">
        <f t="shared" si="166"/>
        <v>-1.4467184715541426E-2</v>
      </c>
      <c r="V799" s="21">
        <f t="shared" si="167"/>
        <v>1.0826980230045025E-2</v>
      </c>
      <c r="Y799" s="36"/>
      <c r="Z799" s="36"/>
    </row>
    <row r="800" spans="1:26" x14ac:dyDescent="0.25">
      <c r="A800" s="12">
        <v>1936.12</v>
      </c>
      <c r="B800" s="13">
        <v>17.059999999999999</v>
      </c>
      <c r="C800" s="14">
        <v>0.72</v>
      </c>
      <c r="D800" s="13">
        <v>1.02</v>
      </c>
      <c r="E800" s="13">
        <v>14</v>
      </c>
      <c r="F800" s="14">
        <f t="shared" si="172"/>
        <v>1936.9583333332735</v>
      </c>
      <c r="G800" s="15">
        <f>G789*1/12+G801*11/12</f>
        <v>2.6774999999999998</v>
      </c>
      <c r="H800" s="14">
        <f t="shared" si="168"/>
        <v>388.99298071428558</v>
      </c>
      <c r="I800" s="14">
        <f t="shared" si="169"/>
        <v>16.417054285714279</v>
      </c>
      <c r="J800" s="16">
        <f t="shared" si="173"/>
        <v>12398.806515545168</v>
      </c>
      <c r="K800" s="14">
        <f t="shared" si="170"/>
        <v>23.257493571428565</v>
      </c>
      <c r="L800" s="16">
        <f t="shared" si="171"/>
        <v>741.3119956539316</v>
      </c>
      <c r="M800" s="35">
        <f t="shared" si="162"/>
        <v>21.125663548155444</v>
      </c>
      <c r="N800" s="17"/>
      <c r="O800" s="18">
        <f t="shared" si="163"/>
        <v>27.902761077390398</v>
      </c>
      <c r="P800" s="18"/>
      <c r="Q800" s="37">
        <f t="shared" si="164"/>
        <v>-2.6171082025578871E-3</v>
      </c>
      <c r="R800" s="15">
        <f t="shared" si="174"/>
        <v>1.0020137548423524</v>
      </c>
      <c r="S800" s="15">
        <f t="shared" si="175"/>
        <v>13.842050298373179</v>
      </c>
      <c r="T800" s="21">
        <f t="shared" si="165"/>
        <v>1.5225947387853545E-4</v>
      </c>
      <c r="U800" s="21">
        <f t="shared" si="166"/>
        <v>-1.5445724749782119E-2</v>
      </c>
      <c r="V800" s="21">
        <f t="shared" si="167"/>
        <v>1.5597984223660655E-2</v>
      </c>
      <c r="Y800" s="36"/>
      <c r="Z800" s="36"/>
    </row>
    <row r="801" spans="1:26" x14ac:dyDescent="0.25">
      <c r="A801" s="12">
        <v>1937.01</v>
      </c>
      <c r="B801" s="13">
        <v>17.59</v>
      </c>
      <c r="C801" s="14">
        <v>0.73</v>
      </c>
      <c r="D801" s="13">
        <v>1.05</v>
      </c>
      <c r="E801" s="13">
        <v>14.1</v>
      </c>
      <c r="F801" s="14">
        <f t="shared" si="172"/>
        <v>1937.0416666666067</v>
      </c>
      <c r="G801" s="15">
        <v>2.68</v>
      </c>
      <c r="H801" s="14">
        <f t="shared" si="168"/>
        <v>398.23323368794314</v>
      </c>
      <c r="I801" s="14">
        <f t="shared" si="169"/>
        <v>16.527018794326235</v>
      </c>
      <c r="J801" s="16">
        <f t="shared" si="173"/>
        <v>12737.230062997898</v>
      </c>
      <c r="K801" s="14">
        <f t="shared" si="170"/>
        <v>23.771739361702121</v>
      </c>
      <c r="L801" s="16">
        <f t="shared" si="171"/>
        <v>760.32356828583249</v>
      </c>
      <c r="M801" s="35">
        <f t="shared" si="162"/>
        <v>21.618741582953504</v>
      </c>
      <c r="N801" s="17"/>
      <c r="O801" s="18">
        <f t="shared" si="163"/>
        <v>28.495637926638697</v>
      </c>
      <c r="P801" s="18"/>
      <c r="Q801" s="37">
        <f t="shared" si="164"/>
        <v>-1.9147817965586497E-3</v>
      </c>
      <c r="R801" s="15">
        <f t="shared" si="174"/>
        <v>1.0031037291014482</v>
      </c>
      <c r="S801" s="15">
        <f t="shared" si="175"/>
        <v>13.771556533237916</v>
      </c>
      <c r="T801" s="21">
        <f t="shared" si="165"/>
        <v>-1.6219133904044059E-3</v>
      </c>
      <c r="U801" s="21">
        <f t="shared" si="166"/>
        <v>-1.4802451668775474E-2</v>
      </c>
      <c r="V801" s="21">
        <f t="shared" si="167"/>
        <v>1.3180538278371068E-2</v>
      </c>
      <c r="Y801" s="36"/>
      <c r="Z801" s="36"/>
    </row>
    <row r="802" spans="1:26" x14ac:dyDescent="0.25">
      <c r="A802" s="12">
        <v>1937.02</v>
      </c>
      <c r="B802" s="13">
        <v>18.11</v>
      </c>
      <c r="C802" s="14">
        <v>0.74</v>
      </c>
      <c r="D802" s="13">
        <v>1.08</v>
      </c>
      <c r="E802" s="13">
        <v>14.1</v>
      </c>
      <c r="F802" s="14">
        <f t="shared" si="172"/>
        <v>1937.12499999994</v>
      </c>
      <c r="G802" s="15">
        <f>G801*11/12+G813*1/12</f>
        <v>2.67</v>
      </c>
      <c r="H802" s="14">
        <f t="shared" si="168"/>
        <v>410.0059046099289</v>
      </c>
      <c r="I802" s="14">
        <f t="shared" si="169"/>
        <v>16.753416312056732</v>
      </c>
      <c r="J802" s="16">
        <f t="shared" si="173"/>
        <v>13158.425182572111</v>
      </c>
      <c r="K802" s="14">
        <f t="shared" si="170"/>
        <v>24.450931914893612</v>
      </c>
      <c r="L802" s="16">
        <f t="shared" si="171"/>
        <v>784.71006058409068</v>
      </c>
      <c r="M802" s="35">
        <f t="shared" si="162"/>
        <v>22.244221552805154</v>
      </c>
      <c r="N802" s="17"/>
      <c r="O802" s="18">
        <f t="shared" si="163"/>
        <v>29.256928436697738</v>
      </c>
      <c r="P802" s="18"/>
      <c r="Q802" s="37">
        <f t="shared" si="164"/>
        <v>-2.5544665829974819E-3</v>
      </c>
      <c r="R802" s="15">
        <f t="shared" si="174"/>
        <v>1.0030958111779831</v>
      </c>
      <c r="S802" s="15">
        <f t="shared" si="175"/>
        <v>13.814299714022365</v>
      </c>
      <c r="T802" s="21">
        <f t="shared" si="165"/>
        <v>-6.933345052345663E-4</v>
      </c>
      <c r="U802" s="21">
        <f t="shared" si="166"/>
        <v>-1.5061434916469607E-2</v>
      </c>
      <c r="V802" s="21">
        <f t="shared" si="167"/>
        <v>1.4368100411235041E-2</v>
      </c>
      <c r="Y802" s="36"/>
      <c r="Z802" s="36"/>
    </row>
    <row r="803" spans="1:26" x14ac:dyDescent="0.25">
      <c r="A803" s="12">
        <v>1937.03</v>
      </c>
      <c r="B803" s="13">
        <v>18.09</v>
      </c>
      <c r="C803" s="14">
        <v>0.75</v>
      </c>
      <c r="D803" s="13">
        <v>1.1100000000000001</v>
      </c>
      <c r="E803" s="13">
        <v>14.2</v>
      </c>
      <c r="F803" s="14">
        <f t="shared" si="172"/>
        <v>1937.2083333332732</v>
      </c>
      <c r="G803" s="15">
        <f>G801*10/12+G813*2/12</f>
        <v>2.66</v>
      </c>
      <c r="H803" s="14">
        <f t="shared" si="168"/>
        <v>406.66893274647873</v>
      </c>
      <c r="I803" s="14">
        <f t="shared" si="169"/>
        <v>16.860237676056332</v>
      </c>
      <c r="J803" s="16">
        <f t="shared" si="173"/>
        <v>13096.422547210037</v>
      </c>
      <c r="K803" s="14">
        <f t="shared" si="170"/>
        <v>24.953151760563376</v>
      </c>
      <c r="L803" s="16">
        <f t="shared" si="171"/>
        <v>803.59474999464589</v>
      </c>
      <c r="M803" s="35">
        <f t="shared" si="162"/>
        <v>22.042197016050572</v>
      </c>
      <c r="N803" s="17"/>
      <c r="O803" s="18">
        <f t="shared" si="163"/>
        <v>28.928361986280816</v>
      </c>
      <c r="P803" s="18"/>
      <c r="Q803" s="37">
        <f t="shared" si="164"/>
        <v>-7.8524098742353138E-4</v>
      </c>
      <c r="R803" s="15">
        <f t="shared" si="174"/>
        <v>1.0030878935270666</v>
      </c>
      <c r="S803" s="15">
        <f t="shared" si="175"/>
        <v>13.759481204412108</v>
      </c>
      <c r="T803" s="21">
        <f t="shared" si="165"/>
        <v>-5.7877751376486097E-3</v>
      </c>
      <c r="U803" s="21">
        <f t="shared" si="166"/>
        <v>-1.6436775195656006E-2</v>
      </c>
      <c r="V803" s="21">
        <f t="shared" si="167"/>
        <v>1.0649000058007396E-2</v>
      </c>
      <c r="Y803" s="36"/>
      <c r="Z803" s="36"/>
    </row>
    <row r="804" spans="1:26" x14ac:dyDescent="0.25">
      <c r="A804" s="12">
        <v>1937.04</v>
      </c>
      <c r="B804" s="13">
        <v>17.010000000000002</v>
      </c>
      <c r="C804" s="14">
        <v>0.78</v>
      </c>
      <c r="D804" s="13">
        <v>1.1299999999999999</v>
      </c>
      <c r="E804" s="13">
        <v>14.3</v>
      </c>
      <c r="F804" s="14">
        <f t="shared" si="172"/>
        <v>1937.2916666666065</v>
      </c>
      <c r="G804" s="15">
        <f>G801*9/12+G813*3/12</f>
        <v>2.6500000000000004</v>
      </c>
      <c r="H804" s="14">
        <f t="shared" si="168"/>
        <v>379.71613321678313</v>
      </c>
      <c r="I804" s="14">
        <f t="shared" si="169"/>
        <v>17.412027272727268</v>
      </c>
      <c r="J804" s="16">
        <f t="shared" si="173"/>
        <v>12275.159141778606</v>
      </c>
      <c r="K804" s="14">
        <f t="shared" si="170"/>
        <v>25.225116433566424</v>
      </c>
      <c r="L804" s="16">
        <f t="shared" si="171"/>
        <v>815.45736803114767</v>
      </c>
      <c r="M804" s="35">
        <f t="shared" si="162"/>
        <v>20.556579457432857</v>
      </c>
      <c r="N804" s="17"/>
      <c r="O804" s="18">
        <f t="shared" si="163"/>
        <v>26.928946868209692</v>
      </c>
      <c r="P804" s="18"/>
      <c r="Q804" s="37">
        <f t="shared" si="164"/>
        <v>3.2817335242659174E-3</v>
      </c>
      <c r="R804" s="15">
        <f t="shared" si="174"/>
        <v>1.0030799761489029</v>
      </c>
      <c r="S804" s="15">
        <f t="shared" si="175"/>
        <v>13.705451751503347</v>
      </c>
      <c r="T804" s="21">
        <f t="shared" si="165"/>
        <v>-2.6710585636945394E-3</v>
      </c>
      <c r="U804" s="21">
        <f t="shared" si="166"/>
        <v>-1.6000686562638533E-2</v>
      </c>
      <c r="V804" s="21">
        <f t="shared" si="167"/>
        <v>1.3329627998943994E-2</v>
      </c>
      <c r="Y804" s="36"/>
      <c r="Z804" s="36"/>
    </row>
    <row r="805" spans="1:26" x14ac:dyDescent="0.25">
      <c r="A805" s="12">
        <v>1937.05</v>
      </c>
      <c r="B805" s="13">
        <v>16.25</v>
      </c>
      <c r="C805" s="14">
        <v>0.81</v>
      </c>
      <c r="D805" s="13">
        <v>1.1499999999999999</v>
      </c>
      <c r="E805" s="13">
        <v>14.4</v>
      </c>
      <c r="F805" s="14">
        <f t="shared" si="172"/>
        <v>1937.3749999999397</v>
      </c>
      <c r="G805" s="15">
        <f>G801*8/12+G813*4/12</f>
        <v>2.64</v>
      </c>
      <c r="H805" s="14">
        <f t="shared" si="168"/>
        <v>360.23146701388879</v>
      </c>
      <c r="I805" s="14">
        <f t="shared" si="169"/>
        <v>17.956153124999997</v>
      </c>
      <c r="J805" s="16">
        <f t="shared" si="173"/>
        <v>11693.647131313301</v>
      </c>
      <c r="K805" s="14">
        <f t="shared" si="170"/>
        <v>25.493303819444435</v>
      </c>
      <c r="L805" s="16">
        <f t="shared" si="171"/>
        <v>827.55041236986426</v>
      </c>
      <c r="M805" s="35">
        <f t="shared" si="162"/>
        <v>19.474174686572098</v>
      </c>
      <c r="N805" s="17"/>
      <c r="O805" s="18">
        <f t="shared" si="163"/>
        <v>25.472602466914214</v>
      </c>
      <c r="P805" s="18"/>
      <c r="Q805" s="37">
        <f t="shared" si="164"/>
        <v>6.2037965103382275E-3</v>
      </c>
      <c r="R805" s="15">
        <f t="shared" si="174"/>
        <v>1.0030720590436968</v>
      </c>
      <c r="S805" s="15">
        <f t="shared" si="175"/>
        <v>13.652194325618973</v>
      </c>
      <c r="T805" s="21">
        <f t="shared" si="165"/>
        <v>8.1499102665261169E-4</v>
      </c>
      <c r="U805" s="21">
        <f t="shared" si="166"/>
        <v>-1.5567038605830974E-2</v>
      </c>
      <c r="V805" s="21">
        <f t="shared" si="167"/>
        <v>1.6382029632483586E-2</v>
      </c>
      <c r="Y805" s="36"/>
      <c r="Z805" s="36"/>
    </row>
    <row r="806" spans="1:26" x14ac:dyDescent="0.25">
      <c r="A806" s="12">
        <v>1937.06</v>
      </c>
      <c r="B806" s="13">
        <v>15.64</v>
      </c>
      <c r="C806" s="14">
        <v>0.84</v>
      </c>
      <c r="D806" s="13">
        <v>1.17</v>
      </c>
      <c r="E806" s="13">
        <v>14.4</v>
      </c>
      <c r="F806" s="14">
        <f t="shared" si="172"/>
        <v>1937.458333333273</v>
      </c>
      <c r="G806" s="15">
        <f>G801*7/12+G813*5/12</f>
        <v>2.63</v>
      </c>
      <c r="H806" s="14">
        <f t="shared" si="168"/>
        <v>346.70893194444437</v>
      </c>
      <c r="I806" s="14">
        <f t="shared" si="169"/>
        <v>18.621195833333324</v>
      </c>
      <c r="J806" s="16">
        <f t="shared" si="173"/>
        <v>11305.058242026582</v>
      </c>
      <c r="K806" s="14">
        <f t="shared" si="170"/>
        <v>25.936665624999989</v>
      </c>
      <c r="L806" s="16">
        <f t="shared" si="171"/>
        <v>845.71087871937959</v>
      </c>
      <c r="M806" s="35">
        <f t="shared" si="162"/>
        <v>18.711659960364965</v>
      </c>
      <c r="N806" s="17"/>
      <c r="O806" s="18">
        <f t="shared" si="163"/>
        <v>24.446563497204878</v>
      </c>
      <c r="P806" s="18"/>
      <c r="Q806" s="37">
        <f t="shared" si="164"/>
        <v>7.2755469322765207E-3</v>
      </c>
      <c r="R806" s="15">
        <f t="shared" si="174"/>
        <v>1.0030641422116537</v>
      </c>
      <c r="S806" s="15">
        <f t="shared" si="175"/>
        <v>13.694134672663296</v>
      </c>
      <c r="T806" s="21">
        <f t="shared" si="165"/>
        <v>7.620720744647258E-3</v>
      </c>
      <c r="U806" s="21">
        <f t="shared" si="166"/>
        <v>-1.6265375639800128E-2</v>
      </c>
      <c r="V806" s="21">
        <f t="shared" si="167"/>
        <v>2.3886096384447386E-2</v>
      </c>
      <c r="Y806" s="36"/>
      <c r="Z806" s="36"/>
    </row>
    <row r="807" spans="1:26" x14ac:dyDescent="0.25">
      <c r="A807" s="12">
        <v>1937.07</v>
      </c>
      <c r="B807" s="13">
        <v>16.57</v>
      </c>
      <c r="C807" s="14">
        <v>0.81666700000000003</v>
      </c>
      <c r="D807" s="13">
        <v>1.1866699999999999</v>
      </c>
      <c r="E807" s="13">
        <v>14.5</v>
      </c>
      <c r="F807" s="14">
        <f t="shared" si="172"/>
        <v>1937.5416666666063</v>
      </c>
      <c r="G807" s="15">
        <f>G801*6/12+G813*6/12</f>
        <v>2.62</v>
      </c>
      <c r="H807" s="14">
        <f t="shared" si="168"/>
        <v>364.79197827586194</v>
      </c>
      <c r="I807" s="14">
        <f t="shared" si="169"/>
        <v>17.979092970586205</v>
      </c>
      <c r="J807" s="16">
        <f t="shared" si="173"/>
        <v>11943.541311459068</v>
      </c>
      <c r="K807" s="14">
        <f t="shared" si="170"/>
        <v>26.124785567931024</v>
      </c>
      <c r="L807" s="16">
        <f t="shared" si="171"/>
        <v>855.34352251473331</v>
      </c>
      <c r="M807" s="35">
        <f t="shared" si="162"/>
        <v>19.646723279607635</v>
      </c>
      <c r="N807" s="17"/>
      <c r="O807" s="18">
        <f t="shared" si="163"/>
        <v>25.628756089453589</v>
      </c>
      <c r="P807" s="18"/>
      <c r="Q807" s="37">
        <f t="shared" si="164"/>
        <v>7.1982377826599123E-3</v>
      </c>
      <c r="R807" s="15">
        <f t="shared" si="174"/>
        <v>1.0030562256529789</v>
      </c>
      <c r="S807" s="15">
        <f t="shared" si="175"/>
        <v>13.641363756015766</v>
      </c>
      <c r="T807" s="21">
        <f t="shared" si="165"/>
        <v>7.7067329721860478E-3</v>
      </c>
      <c r="U807" s="21">
        <f t="shared" si="166"/>
        <v>-1.6722484634776547E-2</v>
      </c>
      <c r="V807" s="21">
        <f t="shared" si="167"/>
        <v>2.4429217606962594E-2</v>
      </c>
      <c r="Y807" s="36"/>
      <c r="Z807" s="36"/>
    </row>
    <row r="808" spans="1:26" x14ac:dyDescent="0.25">
      <c r="A808" s="12">
        <v>1937.08</v>
      </c>
      <c r="B808" s="13">
        <v>16.739999999999998</v>
      </c>
      <c r="C808" s="14">
        <v>0.79333299999999995</v>
      </c>
      <c r="D808" s="13">
        <v>1.20333</v>
      </c>
      <c r="E808" s="13">
        <v>14.5</v>
      </c>
      <c r="F808" s="14">
        <f t="shared" si="172"/>
        <v>1937.6249999999395</v>
      </c>
      <c r="G808" s="15">
        <f>G801*5/12+G813*7/12</f>
        <v>2.6100000000000003</v>
      </c>
      <c r="H808" s="14">
        <f t="shared" si="168"/>
        <v>368.53456344827572</v>
      </c>
      <c r="I808" s="14">
        <f t="shared" si="169"/>
        <v>17.465390132862062</v>
      </c>
      <c r="J808" s="16">
        <f t="shared" si="173"/>
        <v>12113.728546093047</v>
      </c>
      <c r="K808" s="14">
        <f t="shared" si="170"/>
        <v>26.491558914827579</v>
      </c>
      <c r="L808" s="16">
        <f t="shared" si="171"/>
        <v>870.77735790741622</v>
      </c>
      <c r="M808" s="35">
        <f t="shared" si="162"/>
        <v>19.806982577380964</v>
      </c>
      <c r="N808" s="17"/>
      <c r="O808" s="18">
        <f t="shared" si="163"/>
        <v>25.793551964451122</v>
      </c>
      <c r="P808" s="18"/>
      <c r="Q808" s="37">
        <f t="shared" si="164"/>
        <v>7.4561422622180726E-3</v>
      </c>
      <c r="R808" s="15">
        <f t="shared" si="174"/>
        <v>1.0030483093678773</v>
      </c>
      <c r="S808" s="15">
        <f t="shared" si="175"/>
        <v>13.683054841868518</v>
      </c>
      <c r="T808" s="21">
        <f t="shared" si="165"/>
        <v>3.359865816855212E-3</v>
      </c>
      <c r="U808" s="21">
        <f t="shared" si="166"/>
        <v>-1.8286541991184957E-2</v>
      </c>
      <c r="V808" s="21">
        <f t="shared" si="167"/>
        <v>2.1646407808040169E-2</v>
      </c>
      <c r="Y808" s="36"/>
      <c r="Z808" s="36"/>
    </row>
    <row r="809" spans="1:26" x14ac:dyDescent="0.25">
      <c r="A809" s="12">
        <v>1937.09</v>
      </c>
      <c r="B809" s="13">
        <v>14.37</v>
      </c>
      <c r="C809" s="14">
        <v>0.77</v>
      </c>
      <c r="D809" s="13">
        <v>1.22</v>
      </c>
      <c r="E809" s="13">
        <v>14.6</v>
      </c>
      <c r="F809" s="14">
        <f t="shared" si="172"/>
        <v>1937.7083333332728</v>
      </c>
      <c r="G809" s="15">
        <f>G801*4/12+G813*8/12</f>
        <v>2.6</v>
      </c>
      <c r="H809" s="14">
        <f t="shared" si="168"/>
        <v>314.19168390410948</v>
      </c>
      <c r="I809" s="14">
        <f t="shared" si="169"/>
        <v>16.835601712328764</v>
      </c>
      <c r="J809" s="16">
        <f t="shared" si="173"/>
        <v>10373.593981446451</v>
      </c>
      <c r="K809" s="14">
        <f t="shared" si="170"/>
        <v>26.674589726027389</v>
      </c>
      <c r="L809" s="16">
        <f t="shared" si="171"/>
        <v>880.7087444234287</v>
      </c>
      <c r="M809" s="35">
        <f t="shared" si="162"/>
        <v>16.847882862705813</v>
      </c>
      <c r="N809" s="17"/>
      <c r="O809" s="18">
        <f t="shared" si="163"/>
        <v>21.913400533669709</v>
      </c>
      <c r="P809" s="18"/>
      <c r="Q809" s="37">
        <f t="shared" si="164"/>
        <v>1.65292955135799E-2</v>
      </c>
      <c r="R809" s="15">
        <f t="shared" si="174"/>
        <v>1.0030403933565546</v>
      </c>
      <c r="S809" s="15">
        <f t="shared" si="175"/>
        <v>13.630759786219205</v>
      </c>
      <c r="T809" s="21">
        <f t="shared" si="165"/>
        <v>1.4584059864123589E-2</v>
      </c>
      <c r="U809" s="21">
        <f t="shared" si="166"/>
        <v>-2.0010888104683655E-2</v>
      </c>
      <c r="V809" s="21">
        <f t="shared" si="167"/>
        <v>3.4594947968807244E-2</v>
      </c>
      <c r="Y809" s="36"/>
      <c r="Z809" s="36"/>
    </row>
    <row r="810" spans="1:26" x14ac:dyDescent="0.25">
      <c r="A810" s="12">
        <v>1937.1</v>
      </c>
      <c r="B810" s="13">
        <v>12.28</v>
      </c>
      <c r="C810" s="14">
        <v>0.78</v>
      </c>
      <c r="D810" s="13">
        <v>1.19</v>
      </c>
      <c r="E810" s="13">
        <v>14.6</v>
      </c>
      <c r="F810" s="14">
        <f t="shared" si="172"/>
        <v>1937.791666666606</v>
      </c>
      <c r="G810" s="15">
        <f>G801*3/12+G813*9/12</f>
        <v>2.59</v>
      </c>
      <c r="H810" s="14">
        <f t="shared" si="168"/>
        <v>268.49505068493141</v>
      </c>
      <c r="I810" s="14">
        <f t="shared" si="169"/>
        <v>17.054245890410954</v>
      </c>
      <c r="J810" s="16">
        <f t="shared" si="173"/>
        <v>8911.7618441862505</v>
      </c>
      <c r="K810" s="14">
        <f t="shared" si="170"/>
        <v>26.018657191780814</v>
      </c>
      <c r="L810" s="16">
        <f t="shared" si="171"/>
        <v>863.59907122000311</v>
      </c>
      <c r="M810" s="35">
        <f t="shared" si="162"/>
        <v>14.361659574753359</v>
      </c>
      <c r="N810" s="17"/>
      <c r="O810" s="18">
        <f t="shared" si="163"/>
        <v>18.67277487158368</v>
      </c>
      <c r="P810" s="18"/>
      <c r="Q810" s="37">
        <f t="shared" si="164"/>
        <v>2.6337983197570587E-2</v>
      </c>
      <c r="R810" s="15">
        <f t="shared" si="174"/>
        <v>1.0030324776192163</v>
      </c>
      <c r="S810" s="15">
        <f t="shared" si="175"/>
        <v>13.672202657718017</v>
      </c>
      <c r="T810" s="21">
        <f t="shared" si="165"/>
        <v>3.3197872148313268E-2</v>
      </c>
      <c r="U810" s="21">
        <f t="shared" si="166"/>
        <v>-2.0251145661065006E-2</v>
      </c>
      <c r="V810" s="21">
        <f t="shared" si="167"/>
        <v>5.3449017809378274E-2</v>
      </c>
      <c r="Y810" s="36"/>
      <c r="Z810" s="36"/>
    </row>
    <row r="811" spans="1:26" x14ac:dyDescent="0.25">
      <c r="A811" s="12">
        <v>1937.11</v>
      </c>
      <c r="B811" s="13">
        <v>11.2</v>
      </c>
      <c r="C811" s="14">
        <v>0.79</v>
      </c>
      <c r="D811" s="13">
        <v>1.1599999999999999</v>
      </c>
      <c r="E811" s="13">
        <v>14.5</v>
      </c>
      <c r="F811" s="14">
        <f t="shared" si="172"/>
        <v>1937.8749999999393</v>
      </c>
      <c r="G811" s="15">
        <f>G801*2/12+G813*10/12</f>
        <v>2.58</v>
      </c>
      <c r="H811" s="14">
        <f t="shared" si="168"/>
        <v>246.57031724137923</v>
      </c>
      <c r="I811" s="14">
        <f t="shared" si="169"/>
        <v>17.392013448275858</v>
      </c>
      <c r="J811" s="16">
        <f t="shared" si="173"/>
        <v>8232.1520003776222</v>
      </c>
      <c r="K811" s="14">
        <f t="shared" si="170"/>
        <v>25.537639999999989</v>
      </c>
      <c r="L811" s="16">
        <f t="shared" si="171"/>
        <v>852.61574289625355</v>
      </c>
      <c r="M811" s="35">
        <f t="shared" si="162"/>
        <v>13.158119166486067</v>
      </c>
      <c r="N811" s="17"/>
      <c r="O811" s="18">
        <f t="shared" si="163"/>
        <v>17.1137180434607</v>
      </c>
      <c r="P811" s="18"/>
      <c r="Q811" s="37">
        <f t="shared" si="164"/>
        <v>3.2697868622299411E-2</v>
      </c>
      <c r="R811" s="15">
        <f t="shared" si="174"/>
        <v>1.0030245621560687</v>
      </c>
      <c r="S811" s="15">
        <f t="shared" si="175"/>
        <v>13.808240294602131</v>
      </c>
      <c r="T811" s="21">
        <f t="shared" si="165"/>
        <v>4.0221589119463719E-2</v>
      </c>
      <c r="U811" s="21">
        <f t="shared" si="166"/>
        <v>-2.1586717669969002E-2</v>
      </c>
      <c r="V811" s="21">
        <f t="shared" si="167"/>
        <v>6.1808306789432721E-2</v>
      </c>
      <c r="Y811" s="36"/>
      <c r="Z811" s="36"/>
    </row>
    <row r="812" spans="1:26" x14ac:dyDescent="0.25">
      <c r="A812" s="12">
        <v>1937.12</v>
      </c>
      <c r="B812" s="13">
        <v>11.02</v>
      </c>
      <c r="C812" s="14">
        <v>0.8</v>
      </c>
      <c r="D812" s="13">
        <v>1.1299999999999999</v>
      </c>
      <c r="E812" s="13">
        <v>14.4</v>
      </c>
      <c r="F812" s="14">
        <f t="shared" si="172"/>
        <v>1937.9583333332725</v>
      </c>
      <c r="G812" s="15">
        <f>G801*1/12+G813*11/12</f>
        <v>2.57</v>
      </c>
      <c r="H812" s="14">
        <f t="shared" si="168"/>
        <v>244.29235486111099</v>
      </c>
      <c r="I812" s="14">
        <f t="shared" si="169"/>
        <v>17.734472222222216</v>
      </c>
      <c r="J812" s="16">
        <f t="shared" si="173"/>
        <v>8205.4397015999421</v>
      </c>
      <c r="K812" s="14">
        <f t="shared" si="170"/>
        <v>25.049942013888877</v>
      </c>
      <c r="L812" s="16">
        <f t="shared" si="171"/>
        <v>841.39263727839705</v>
      </c>
      <c r="M812" s="35">
        <f t="shared" si="162"/>
        <v>13.008483033706138</v>
      </c>
      <c r="N812" s="17"/>
      <c r="O812" s="18">
        <f t="shared" si="163"/>
        <v>16.928806001197078</v>
      </c>
      <c r="P812" s="18"/>
      <c r="Q812" s="37">
        <f t="shared" si="164"/>
        <v>3.2992381382444008E-2</v>
      </c>
      <c r="R812" s="15">
        <f t="shared" si="174"/>
        <v>1.0030166469673172</v>
      </c>
      <c r="S812" s="15">
        <f t="shared" si="175"/>
        <v>13.946184760192136</v>
      </c>
      <c r="T812" s="21">
        <f t="shared" si="165"/>
        <v>3.8055128799596494E-2</v>
      </c>
      <c r="U812" s="21">
        <f t="shared" si="166"/>
        <v>-2.3759462054063318E-2</v>
      </c>
      <c r="V812" s="21">
        <f t="shared" si="167"/>
        <v>6.1814590853659812E-2</v>
      </c>
      <c r="Y812" s="36"/>
      <c r="Z812" s="36"/>
    </row>
    <row r="813" spans="1:26" x14ac:dyDescent="0.25">
      <c r="A813" s="12">
        <v>1938.01</v>
      </c>
      <c r="B813" s="13">
        <v>11.31</v>
      </c>
      <c r="C813" s="14">
        <v>0.79333299999999995</v>
      </c>
      <c r="D813" s="13">
        <v>1.07667</v>
      </c>
      <c r="E813" s="13">
        <v>14.2</v>
      </c>
      <c r="F813" s="14">
        <f t="shared" si="172"/>
        <v>1938.0416666666058</v>
      </c>
      <c r="G813" s="15">
        <v>2.56</v>
      </c>
      <c r="H813" s="14">
        <f t="shared" si="168"/>
        <v>254.25238415492953</v>
      </c>
      <c r="I813" s="14">
        <f t="shared" si="169"/>
        <v>17.834377248345067</v>
      </c>
      <c r="J813" s="16">
        <f t="shared" si="173"/>
        <v>8589.9025259778664</v>
      </c>
      <c r="K813" s="14">
        <f t="shared" si="170"/>
        <v>24.20388279823943</v>
      </c>
      <c r="L813" s="16">
        <f t="shared" si="171"/>
        <v>817.72682163082129</v>
      </c>
      <c r="M813" s="35">
        <f t="shared" si="162"/>
        <v>13.511461918562416</v>
      </c>
      <c r="N813" s="17"/>
      <c r="O813" s="18">
        <f t="shared" si="163"/>
        <v>17.591202047422151</v>
      </c>
      <c r="P813" s="18"/>
      <c r="Q813" s="37">
        <f t="shared" si="164"/>
        <v>2.8858466812653638E-2</v>
      </c>
      <c r="R813" s="15">
        <f t="shared" si="174"/>
        <v>1.0035927963643612</v>
      </c>
      <c r="S813" s="15">
        <f t="shared" si="175"/>
        <v>14.185273158917358</v>
      </c>
      <c r="T813" s="21">
        <f t="shared" si="165"/>
        <v>3.1103047120272009E-2</v>
      </c>
      <c r="U813" s="21">
        <f t="shared" si="166"/>
        <v>-2.6597243407654902E-2</v>
      </c>
      <c r="V813" s="21">
        <f t="shared" si="167"/>
        <v>5.7700290527926912E-2</v>
      </c>
      <c r="Y813" s="36"/>
      <c r="Z813" s="36"/>
    </row>
    <row r="814" spans="1:26" x14ac:dyDescent="0.25">
      <c r="A814" s="12">
        <v>1938.02</v>
      </c>
      <c r="B814" s="13">
        <v>11.04</v>
      </c>
      <c r="C814" s="14">
        <v>0.78666700000000001</v>
      </c>
      <c r="D814" s="13">
        <v>1.0233300000000001</v>
      </c>
      <c r="E814" s="13">
        <v>14.1</v>
      </c>
      <c r="F814" s="14">
        <f t="shared" si="172"/>
        <v>1938.1249999999391</v>
      </c>
      <c r="G814" s="15">
        <f>G813*11/12+G825*1/12</f>
        <v>2.5433333333333334</v>
      </c>
      <c r="H814" s="14">
        <f t="shared" si="168"/>
        <v>249.942859574468</v>
      </c>
      <c r="I814" s="14">
        <f t="shared" si="169"/>
        <v>17.809945608049642</v>
      </c>
      <c r="J814" s="16">
        <f t="shared" si="173"/>
        <v>8494.4478143286779</v>
      </c>
      <c r="K814" s="14">
        <f t="shared" si="170"/>
        <v>23.167937181914887</v>
      </c>
      <c r="L814" s="16">
        <f t="shared" si="171"/>
        <v>787.37529726784123</v>
      </c>
      <c r="M814" s="35">
        <f t="shared" si="162"/>
        <v>13.263076236460867</v>
      </c>
      <c r="N814" s="17"/>
      <c r="O814" s="18">
        <f t="shared" si="163"/>
        <v>17.278131157697956</v>
      </c>
      <c r="P814" s="18"/>
      <c r="Q814" s="37">
        <f t="shared" si="164"/>
        <v>3.0858458141780898E-2</v>
      </c>
      <c r="R814" s="15">
        <f t="shared" si="174"/>
        <v>1.0035800712783167</v>
      </c>
      <c r="S814" s="15">
        <f t="shared" si="175"/>
        <v>14.337204183393803</v>
      </c>
      <c r="T814" s="21">
        <f t="shared" si="165"/>
        <v>2.844246273098916E-2</v>
      </c>
      <c r="U814" s="21">
        <f t="shared" si="166"/>
        <v>-2.6518995026350467E-2</v>
      </c>
      <c r="V814" s="21">
        <f t="shared" si="167"/>
        <v>5.4961457757339627E-2</v>
      </c>
      <c r="Y814" s="36"/>
      <c r="Z814" s="36"/>
    </row>
    <row r="815" spans="1:26" x14ac:dyDescent="0.25">
      <c r="A815" s="12">
        <v>1938.03</v>
      </c>
      <c r="B815" s="13">
        <v>10.31</v>
      </c>
      <c r="C815" s="14">
        <v>0.78</v>
      </c>
      <c r="D815" s="13">
        <v>0.97</v>
      </c>
      <c r="E815" s="13">
        <v>14.1</v>
      </c>
      <c r="F815" s="14">
        <f t="shared" si="172"/>
        <v>1938.2083333332723</v>
      </c>
      <c r="G815" s="15">
        <f>G813*10/12+G825*2/12</f>
        <v>2.5266666666666664</v>
      </c>
      <c r="H815" s="14">
        <f t="shared" si="168"/>
        <v>233.41584078014179</v>
      </c>
      <c r="I815" s="14">
        <f t="shared" si="169"/>
        <v>17.65900638297872</v>
      </c>
      <c r="J815" s="16">
        <f t="shared" si="173"/>
        <v>7982.7804414547136</v>
      </c>
      <c r="K815" s="14">
        <f t="shared" si="170"/>
        <v>21.960559219858148</v>
      </c>
      <c r="L815" s="16">
        <f t="shared" si="171"/>
        <v>751.04723842978387</v>
      </c>
      <c r="M815" s="35">
        <f t="shared" si="162"/>
        <v>12.377286234697685</v>
      </c>
      <c r="N815" s="17"/>
      <c r="O815" s="18">
        <f t="shared" si="163"/>
        <v>16.140609995378348</v>
      </c>
      <c r="P815" s="18"/>
      <c r="Q815" s="37">
        <f t="shared" si="164"/>
        <v>3.6420989784192101E-2</v>
      </c>
      <c r="R815" s="15">
        <f t="shared" si="174"/>
        <v>1.0035673474667679</v>
      </c>
      <c r="S815" s="15">
        <f t="shared" si="175"/>
        <v>14.388532396302134</v>
      </c>
      <c r="T815" s="21">
        <f t="shared" si="165"/>
        <v>3.7264658511913407E-2</v>
      </c>
      <c r="U815" s="21">
        <f t="shared" si="166"/>
        <v>-2.61621543400955E-2</v>
      </c>
      <c r="V815" s="21">
        <f t="shared" si="167"/>
        <v>6.3426812852008907E-2</v>
      </c>
      <c r="Y815" s="36"/>
      <c r="Z815" s="36"/>
    </row>
    <row r="816" spans="1:26" x14ac:dyDescent="0.25">
      <c r="A816" s="12">
        <v>1938.04</v>
      </c>
      <c r="B816" s="13">
        <v>9.89</v>
      </c>
      <c r="C816" s="14">
        <v>0.76666699999999999</v>
      </c>
      <c r="D816" s="13">
        <v>0.90333300000000005</v>
      </c>
      <c r="E816" s="13">
        <v>14.2</v>
      </c>
      <c r="F816" s="14">
        <f t="shared" si="172"/>
        <v>1938.2916666666056</v>
      </c>
      <c r="G816" s="15">
        <f>G813*9/12+G825*3/12</f>
        <v>2.5099999999999998</v>
      </c>
      <c r="H816" s="14">
        <f t="shared" si="168"/>
        <v>222.33033415492952</v>
      </c>
      <c r="I816" s="14">
        <f t="shared" si="169"/>
        <v>17.234917117852106</v>
      </c>
      <c r="J816" s="16">
        <f t="shared" si="173"/>
        <v>7652.7773365210251</v>
      </c>
      <c r="K816" s="14">
        <f t="shared" si="170"/>
        <v>20.307212107499996</v>
      </c>
      <c r="L816" s="16">
        <f t="shared" si="171"/>
        <v>698.98951564525248</v>
      </c>
      <c r="M816" s="35">
        <f t="shared" si="162"/>
        <v>11.789517720684183</v>
      </c>
      <c r="N816" s="17"/>
      <c r="O816" s="18">
        <f t="shared" si="163"/>
        <v>15.393610143198437</v>
      </c>
      <c r="P816" s="18"/>
      <c r="Q816" s="37">
        <f t="shared" si="164"/>
        <v>4.1309073176831648E-2</v>
      </c>
      <c r="R816" s="15">
        <f t="shared" si="174"/>
        <v>1.0035546249313114</v>
      </c>
      <c r="S816" s="15">
        <f t="shared" si="175"/>
        <v>14.338172126876191</v>
      </c>
      <c r="T816" s="21">
        <f t="shared" si="165"/>
        <v>4.8104893599344223E-2</v>
      </c>
      <c r="U816" s="21">
        <f t="shared" si="166"/>
        <v>-2.7181975581121565E-2</v>
      </c>
      <c r="V816" s="21">
        <f t="shared" si="167"/>
        <v>7.5286869180465787E-2</v>
      </c>
      <c r="Y816" s="36"/>
      <c r="Z816" s="36"/>
    </row>
    <row r="817" spans="1:26" x14ac:dyDescent="0.25">
      <c r="A817" s="12">
        <v>1938.05</v>
      </c>
      <c r="B817" s="13">
        <v>9.98</v>
      </c>
      <c r="C817" s="14">
        <v>0.75333300000000003</v>
      </c>
      <c r="D817" s="13">
        <v>0.83666700000000005</v>
      </c>
      <c r="E817" s="13">
        <v>14.1</v>
      </c>
      <c r="F817" s="14">
        <f t="shared" si="172"/>
        <v>1938.3749999999388</v>
      </c>
      <c r="G817" s="15">
        <f>G813*8/12+G825*4/12</f>
        <v>2.4933333333333332</v>
      </c>
      <c r="H817" s="14">
        <f t="shared" si="168"/>
        <v>225.94472269503541</v>
      </c>
      <c r="I817" s="14">
        <f t="shared" si="169"/>
        <v>17.055272122446805</v>
      </c>
      <c r="J817" s="16">
        <f t="shared" si="173"/>
        <v>7826.1085833891257</v>
      </c>
      <c r="K817" s="14">
        <f t="shared" si="170"/>
        <v>18.941933196702124</v>
      </c>
      <c r="L817" s="16">
        <f t="shared" si="171"/>
        <v>656.09687275936164</v>
      </c>
      <c r="M817" s="35">
        <f t="shared" si="162"/>
        <v>11.992275930545693</v>
      </c>
      <c r="N817" s="17"/>
      <c r="O817" s="18">
        <f t="shared" si="163"/>
        <v>15.67782127031591</v>
      </c>
      <c r="P817" s="18"/>
      <c r="Q817" s="37">
        <f t="shared" si="164"/>
        <v>3.8776390744273179E-2</v>
      </c>
      <c r="R817" s="15">
        <f t="shared" si="174"/>
        <v>1.0035419036735465</v>
      </c>
      <c r="S817" s="15">
        <f t="shared" si="175"/>
        <v>14.491189581845889</v>
      </c>
      <c r="T817" s="21">
        <f t="shared" si="165"/>
        <v>5.0764082631583385E-2</v>
      </c>
      <c r="U817" s="21">
        <f t="shared" si="166"/>
        <v>-2.8334194709689453E-2</v>
      </c>
      <c r="V817" s="21">
        <f t="shared" si="167"/>
        <v>7.9098277341272838E-2</v>
      </c>
      <c r="Y817" s="36"/>
      <c r="Z817" s="36"/>
    </row>
    <row r="818" spans="1:26" x14ac:dyDescent="0.25">
      <c r="A818" s="12">
        <v>1938.06</v>
      </c>
      <c r="B818" s="13">
        <v>10.210000000000001</v>
      </c>
      <c r="C818" s="14">
        <v>0.74</v>
      </c>
      <c r="D818" s="13">
        <v>0.77</v>
      </c>
      <c r="E818" s="13">
        <v>14.1</v>
      </c>
      <c r="F818" s="14">
        <f t="shared" si="172"/>
        <v>1938.4583333332721</v>
      </c>
      <c r="G818" s="15">
        <f>G813*7/12+G825*5/12</f>
        <v>2.4766666666666666</v>
      </c>
      <c r="H818" s="14">
        <f t="shared" si="168"/>
        <v>231.15186560283684</v>
      </c>
      <c r="I818" s="14">
        <f t="shared" si="169"/>
        <v>16.753416312056732</v>
      </c>
      <c r="J818" s="16">
        <f t="shared" si="173"/>
        <v>8054.8275216144257</v>
      </c>
      <c r="K818" s="14">
        <f t="shared" si="170"/>
        <v>17.432608865248223</v>
      </c>
      <c r="L818" s="16">
        <f t="shared" si="171"/>
        <v>607.46495510706245</v>
      </c>
      <c r="M818" s="35">
        <f t="shared" si="162"/>
        <v>12.288966307788129</v>
      </c>
      <c r="N818" s="17"/>
      <c r="O818" s="18">
        <f t="shared" si="163"/>
        <v>16.083606052598878</v>
      </c>
      <c r="P818" s="18"/>
      <c r="Q818" s="37">
        <f t="shared" si="164"/>
        <v>3.7501644440433156E-2</v>
      </c>
      <c r="R818" s="15">
        <f t="shared" si="174"/>
        <v>1.0035291836950739</v>
      </c>
      <c r="S818" s="15">
        <f t="shared" si="175"/>
        <v>14.542515979459887</v>
      </c>
      <c r="T818" s="21">
        <f t="shared" si="165"/>
        <v>5.1574684693842077E-2</v>
      </c>
      <c r="U818" s="21">
        <f t="shared" si="166"/>
        <v>-2.9200565630217001E-2</v>
      </c>
      <c r="V818" s="21">
        <f t="shared" si="167"/>
        <v>8.0775250324059078E-2</v>
      </c>
      <c r="Y818" s="36"/>
      <c r="Z818" s="36"/>
    </row>
    <row r="819" spans="1:26" x14ac:dyDescent="0.25">
      <c r="A819" s="12">
        <v>1938.07</v>
      </c>
      <c r="B819" s="13">
        <v>12.24</v>
      </c>
      <c r="C819" s="14">
        <v>0.71333299999999999</v>
      </c>
      <c r="D819" s="13">
        <v>0.72</v>
      </c>
      <c r="E819" s="13">
        <v>14.1</v>
      </c>
      <c r="F819" s="14">
        <f t="shared" si="172"/>
        <v>1938.5416666666054</v>
      </c>
      <c r="G819" s="15">
        <f>G813*6/12+G825*6/12</f>
        <v>2.46</v>
      </c>
      <c r="H819" s="14">
        <f t="shared" si="168"/>
        <v>277.1105617021276</v>
      </c>
      <c r="I819" s="14">
        <f t="shared" si="169"/>
        <v>16.149682051524817</v>
      </c>
      <c r="J819" s="16">
        <f t="shared" si="173"/>
        <v>9703.2226628730223</v>
      </c>
      <c r="K819" s="14">
        <f t="shared" si="170"/>
        <v>16.300621276595738</v>
      </c>
      <c r="L819" s="16">
        <f t="shared" si="171"/>
        <v>570.77780369841298</v>
      </c>
      <c r="M819" s="35">
        <f t="shared" si="162"/>
        <v>14.770328017492062</v>
      </c>
      <c r="N819" s="17"/>
      <c r="O819" s="18">
        <f t="shared" si="163"/>
        <v>19.332142114203581</v>
      </c>
      <c r="P819" s="18"/>
      <c r="Q819" s="37">
        <f t="shared" si="164"/>
        <v>2.3997805336053391E-2</v>
      </c>
      <c r="R819" s="15">
        <f t="shared" si="174"/>
        <v>1.0035164649974975</v>
      </c>
      <c r="S819" s="15">
        <f t="shared" si="175"/>
        <v>14.593839189739949</v>
      </c>
      <c r="T819" s="21">
        <f t="shared" si="165"/>
        <v>2.8868789327310074E-2</v>
      </c>
      <c r="U819" s="21">
        <f t="shared" si="166"/>
        <v>-3.0457331358398787E-2</v>
      </c>
      <c r="V819" s="21">
        <f t="shared" si="167"/>
        <v>5.9326120685708861E-2</v>
      </c>
      <c r="Y819" s="36"/>
      <c r="Z819" s="36"/>
    </row>
    <row r="820" spans="1:26" x14ac:dyDescent="0.25">
      <c r="A820" s="12">
        <v>1938.08</v>
      </c>
      <c r="B820" s="13">
        <v>12.31</v>
      </c>
      <c r="C820" s="14">
        <v>0.68666700000000003</v>
      </c>
      <c r="D820" s="13">
        <v>0.67</v>
      </c>
      <c r="E820" s="13">
        <v>14.1</v>
      </c>
      <c r="F820" s="14">
        <f t="shared" si="172"/>
        <v>1938.6249999999386</v>
      </c>
      <c r="G820" s="15">
        <f>G813*5/12+G825*7/12</f>
        <v>2.4433333333333334</v>
      </c>
      <c r="H820" s="14">
        <f t="shared" si="168"/>
        <v>278.69534432624107</v>
      </c>
      <c r="I820" s="14">
        <f t="shared" si="169"/>
        <v>15.545970430744676</v>
      </c>
      <c r="J820" s="16">
        <f t="shared" si="173"/>
        <v>9804.077713479368</v>
      </c>
      <c r="K820" s="14">
        <f t="shared" si="170"/>
        <v>15.16863368794326</v>
      </c>
      <c r="L820" s="16">
        <f t="shared" si="171"/>
        <v>533.60942875964065</v>
      </c>
      <c r="M820" s="35">
        <f t="shared" si="162"/>
        <v>14.903588512604365</v>
      </c>
      <c r="N820" s="17"/>
      <c r="O820" s="18">
        <f t="shared" si="163"/>
        <v>19.505140465262329</v>
      </c>
      <c r="P820" s="18"/>
      <c r="Q820" s="37">
        <f t="shared" si="164"/>
        <v>2.355910264939684E-2</v>
      </c>
      <c r="R820" s="15">
        <f t="shared" si="174"/>
        <v>1.0035037475824222</v>
      </c>
      <c r="S820" s="15">
        <f t="shared" si="175"/>
        <v>14.645157914429776</v>
      </c>
      <c r="T820" s="21">
        <f t="shared" si="165"/>
        <v>2.4802991904072424E-2</v>
      </c>
      <c r="U820" s="21">
        <f t="shared" si="166"/>
        <v>-3.0909865462287356E-2</v>
      </c>
      <c r="V820" s="21">
        <f t="shared" si="167"/>
        <v>5.571285736635978E-2</v>
      </c>
      <c r="Y820" s="36"/>
      <c r="Z820" s="36"/>
    </row>
    <row r="821" spans="1:26" x14ac:dyDescent="0.25">
      <c r="A821" s="12">
        <v>1938.09</v>
      </c>
      <c r="B821" s="13">
        <v>11.75</v>
      </c>
      <c r="C821" s="14">
        <v>0.66</v>
      </c>
      <c r="D821" s="13">
        <v>0.62</v>
      </c>
      <c r="E821" s="13">
        <v>14.1</v>
      </c>
      <c r="F821" s="14">
        <f t="shared" si="172"/>
        <v>1938.7083333332719</v>
      </c>
      <c r="G821" s="15">
        <f>G813*4/12+G825*8/12</f>
        <v>2.4266666666666667</v>
      </c>
      <c r="H821" s="14">
        <f t="shared" si="168"/>
        <v>266.01708333333329</v>
      </c>
      <c r="I821" s="14">
        <f t="shared" si="169"/>
        <v>14.942236170212762</v>
      </c>
      <c r="J821" s="16">
        <f t="shared" si="173"/>
        <v>9401.8795619515804</v>
      </c>
      <c r="K821" s="14">
        <f t="shared" si="170"/>
        <v>14.036646099290776</v>
      </c>
      <c r="L821" s="16">
        <f t="shared" si="171"/>
        <v>496.09917688595573</v>
      </c>
      <c r="M821" s="35">
        <f t="shared" si="162"/>
        <v>14.282330508639969</v>
      </c>
      <c r="N821" s="17"/>
      <c r="O821" s="18">
        <f t="shared" si="163"/>
        <v>18.692886470097665</v>
      </c>
      <c r="P821" s="18"/>
      <c r="Q821" s="37">
        <f t="shared" si="164"/>
        <v>2.5504494672704117E-2</v>
      </c>
      <c r="R821" s="15">
        <f t="shared" si="174"/>
        <v>1.0034910314514565</v>
      </c>
      <c r="S821" s="15">
        <f t="shared" si="175"/>
        <v>14.696470851066652</v>
      </c>
      <c r="T821" s="21">
        <f t="shared" si="165"/>
        <v>2.8408621378166909E-2</v>
      </c>
      <c r="U821" s="21">
        <f t="shared" si="166"/>
        <v>-3.0965532034229248E-2</v>
      </c>
      <c r="V821" s="21">
        <f t="shared" si="167"/>
        <v>5.9374153412396158E-2</v>
      </c>
      <c r="Y821" s="36"/>
      <c r="Z821" s="36"/>
    </row>
    <row r="822" spans="1:26" x14ac:dyDescent="0.25">
      <c r="A822" s="12">
        <v>1938.1</v>
      </c>
      <c r="B822" s="13">
        <v>13.06</v>
      </c>
      <c r="C822" s="14">
        <v>0.61</v>
      </c>
      <c r="D822" s="13">
        <v>0.62666699999999997</v>
      </c>
      <c r="E822" s="13">
        <v>14</v>
      </c>
      <c r="F822" s="14">
        <f t="shared" si="172"/>
        <v>1938.7916666666051</v>
      </c>
      <c r="G822" s="15">
        <f>G813*3/12+G825*9/12</f>
        <v>2.4099999999999997</v>
      </c>
      <c r="H822" s="14">
        <f t="shared" si="168"/>
        <v>297.78712357142848</v>
      </c>
      <c r="I822" s="14">
        <f t="shared" si="169"/>
        <v>13.90889321428571</v>
      </c>
      <c r="J822" s="16">
        <f t="shared" si="173"/>
        <v>10565.697939156014</v>
      </c>
      <c r="K822" s="14">
        <f t="shared" si="170"/>
        <v>14.288925219535709</v>
      </c>
      <c r="L822" s="16">
        <f t="shared" si="171"/>
        <v>506.98118150360506</v>
      </c>
      <c r="M822" s="35">
        <f t="shared" si="162"/>
        <v>16.061147643333431</v>
      </c>
      <c r="N822" s="17"/>
      <c r="O822" s="18">
        <f t="shared" si="163"/>
        <v>21.007760685339591</v>
      </c>
      <c r="P822" s="18"/>
      <c r="Q822" s="37">
        <f t="shared" si="164"/>
        <v>1.7787274932387694E-2</v>
      </c>
      <c r="R822" s="15">
        <f t="shared" si="174"/>
        <v>1.0034783166062096</v>
      </c>
      <c r="S822" s="15">
        <f t="shared" si="175"/>
        <v>14.853117955126233</v>
      </c>
      <c r="T822" s="21">
        <f t="shared" si="165"/>
        <v>2.0099522250726087E-2</v>
      </c>
      <c r="U822" s="21">
        <f t="shared" si="166"/>
        <v>-3.1314104024488087E-2</v>
      </c>
      <c r="V822" s="21">
        <f t="shared" si="167"/>
        <v>5.1413626275214175E-2</v>
      </c>
      <c r="Y822" s="36"/>
      <c r="Z822" s="36"/>
    </row>
    <row r="823" spans="1:26" x14ac:dyDescent="0.25">
      <c r="A823" s="12">
        <v>1938.11</v>
      </c>
      <c r="B823" s="13">
        <v>13.07</v>
      </c>
      <c r="C823" s="14">
        <v>0.56000000000000005</v>
      </c>
      <c r="D823" s="13">
        <v>0.63333300000000003</v>
      </c>
      <c r="E823" s="13">
        <v>14</v>
      </c>
      <c r="F823" s="14">
        <f t="shared" si="172"/>
        <v>1938.8749999999384</v>
      </c>
      <c r="G823" s="15">
        <f>G813*2/12+G825*10/12</f>
        <v>2.3933333333333331</v>
      </c>
      <c r="H823" s="14">
        <f t="shared" si="168"/>
        <v>298.01513821428563</v>
      </c>
      <c r="I823" s="14">
        <f t="shared" si="169"/>
        <v>12.768819999999996</v>
      </c>
      <c r="J823" s="16">
        <f t="shared" si="173"/>
        <v>10611.541957779204</v>
      </c>
      <c r="K823" s="14">
        <f t="shared" si="170"/>
        <v>14.440919780464283</v>
      </c>
      <c r="L823" s="16">
        <f t="shared" si="171"/>
        <v>514.20349676711373</v>
      </c>
      <c r="M823" s="35">
        <f t="shared" si="162"/>
        <v>16.14957180071551</v>
      </c>
      <c r="N823" s="17"/>
      <c r="O823" s="18">
        <f t="shared" si="163"/>
        <v>21.100739467650826</v>
      </c>
      <c r="P823" s="18"/>
      <c r="Q823" s="37">
        <f t="shared" si="164"/>
        <v>1.7613036620319072E-2</v>
      </c>
      <c r="R823" s="15">
        <f t="shared" si="174"/>
        <v>1.0034656030482938</v>
      </c>
      <c r="S823" s="15">
        <f t="shared" si="175"/>
        <v>14.904781801963539</v>
      </c>
      <c r="T823" s="21">
        <f t="shared" si="165"/>
        <v>1.5179610781114627E-2</v>
      </c>
      <c r="U823" s="21">
        <f t="shared" si="166"/>
        <v>-3.0571380380393531E-2</v>
      </c>
      <c r="V823" s="21">
        <f t="shared" si="167"/>
        <v>4.5750991161508159E-2</v>
      </c>
      <c r="Y823" s="36"/>
      <c r="Z823" s="36"/>
    </row>
    <row r="824" spans="1:26" x14ac:dyDescent="0.25">
      <c r="A824" s="12">
        <v>1938.12</v>
      </c>
      <c r="B824" s="13">
        <v>12.69</v>
      </c>
      <c r="C824" s="14">
        <v>0.51</v>
      </c>
      <c r="D824" s="13">
        <v>0.64</v>
      </c>
      <c r="E824" s="13">
        <v>14</v>
      </c>
      <c r="F824" s="14">
        <f t="shared" si="172"/>
        <v>1938.9583333332716</v>
      </c>
      <c r="G824" s="15">
        <f>G813*1/12+G825*11/12</f>
        <v>2.3766666666666665</v>
      </c>
      <c r="H824" s="14">
        <f t="shared" si="168"/>
        <v>289.35058178571416</v>
      </c>
      <c r="I824" s="14">
        <f t="shared" si="169"/>
        <v>11.628746785714283</v>
      </c>
      <c r="J824" s="16">
        <f t="shared" si="173"/>
        <v>10337.525476466999</v>
      </c>
      <c r="K824" s="14">
        <f t="shared" si="170"/>
        <v>14.592937142857139</v>
      </c>
      <c r="L824" s="16">
        <f t="shared" si="171"/>
        <v>521.35668281630274</v>
      </c>
      <c r="M824" s="35">
        <f t="shared" si="162"/>
        <v>15.756484438993999</v>
      </c>
      <c r="N824" s="17"/>
      <c r="O824" s="18">
        <f t="shared" si="163"/>
        <v>20.558601794186643</v>
      </c>
      <c r="P824" s="18"/>
      <c r="Q824" s="37">
        <f t="shared" si="164"/>
        <v>1.9895869007101614E-2</v>
      </c>
      <c r="R824" s="15">
        <f t="shared" si="174"/>
        <v>1.0034528907793234</v>
      </c>
      <c r="S824" s="15">
        <f t="shared" si="175"/>
        <v>14.956435859210577</v>
      </c>
      <c r="T824" s="21">
        <f t="shared" si="165"/>
        <v>1.8110587085912844E-2</v>
      </c>
      <c r="U824" s="21">
        <f t="shared" si="166"/>
        <v>-3.0224374065182524E-2</v>
      </c>
      <c r="V824" s="21">
        <f t="shared" si="167"/>
        <v>4.8334961151095368E-2</v>
      </c>
      <c r="Y824" s="36"/>
      <c r="Z824" s="36"/>
    </row>
    <row r="825" spans="1:26" x14ac:dyDescent="0.25">
      <c r="A825" s="12">
        <v>1939.01</v>
      </c>
      <c r="B825" s="13">
        <v>12.5</v>
      </c>
      <c r="C825" s="14">
        <v>0.51333300000000004</v>
      </c>
      <c r="D825" s="13">
        <v>0.66333299999999995</v>
      </c>
      <c r="E825" s="13">
        <v>14</v>
      </c>
      <c r="F825" s="14">
        <f t="shared" si="172"/>
        <v>1939.0416666666049</v>
      </c>
      <c r="G825" s="15">
        <v>2.36</v>
      </c>
      <c r="H825" s="14">
        <f t="shared" si="168"/>
        <v>285.01830357142848</v>
      </c>
      <c r="I825" s="14">
        <f t="shared" si="169"/>
        <v>11.704744066178568</v>
      </c>
      <c r="J825" s="16">
        <f t="shared" si="173"/>
        <v>10217.595314128324</v>
      </c>
      <c r="K825" s="14">
        <f t="shared" si="170"/>
        <v>15.124963709035709</v>
      </c>
      <c r="L825" s="16">
        <f t="shared" si="171"/>
        <v>542.21345220053468</v>
      </c>
      <c r="M825" s="35">
        <f t="shared" si="162"/>
        <v>15.599634410919286</v>
      </c>
      <c r="N825" s="17"/>
      <c r="O825" s="18">
        <f t="shared" si="163"/>
        <v>20.324966524351208</v>
      </c>
      <c r="P825" s="18"/>
      <c r="Q825" s="37">
        <f t="shared" si="164"/>
        <v>2.0700668161540869E-2</v>
      </c>
      <c r="R825" s="15">
        <f t="shared" si="174"/>
        <v>1.0030715805683288</v>
      </c>
      <c r="S825" s="15">
        <f t="shared" si="175"/>
        <v>15.008078798680387</v>
      </c>
      <c r="T825" s="21">
        <f t="shared" si="165"/>
        <v>2.1381882689988307E-2</v>
      </c>
      <c r="U825" s="21">
        <f t="shared" si="166"/>
        <v>-2.987516925474043E-2</v>
      </c>
      <c r="V825" s="21">
        <f t="shared" si="167"/>
        <v>5.1257051944728738E-2</v>
      </c>
      <c r="Y825" s="36"/>
      <c r="Z825" s="36"/>
    </row>
    <row r="826" spans="1:26" x14ac:dyDescent="0.25">
      <c r="A826" s="12">
        <v>1939.02</v>
      </c>
      <c r="B826" s="13">
        <v>12.4</v>
      </c>
      <c r="C826" s="14">
        <v>0.51666699999999999</v>
      </c>
      <c r="D826" s="13">
        <v>0.68666700000000003</v>
      </c>
      <c r="E826" s="13">
        <v>13.9</v>
      </c>
      <c r="F826" s="14">
        <f t="shared" si="172"/>
        <v>1939.1249999999382</v>
      </c>
      <c r="G826" s="15">
        <f>G825*11/12+G837*1/12</f>
        <v>2.3474999999999997</v>
      </c>
      <c r="H826" s="14">
        <f t="shared" si="168"/>
        <v>284.77224460431648</v>
      </c>
      <c r="I826" s="14">
        <f t="shared" si="169"/>
        <v>11.865517847014385</v>
      </c>
      <c r="J826" s="16">
        <f t="shared" si="173"/>
        <v>10244.221524626588</v>
      </c>
      <c r="K826" s="14">
        <f t="shared" si="170"/>
        <v>15.769653458525175</v>
      </c>
      <c r="L826" s="16">
        <f t="shared" si="171"/>
        <v>567.28781142344872</v>
      </c>
      <c r="M826" s="35">
        <f t="shared" si="162"/>
        <v>15.664696928954772</v>
      </c>
      <c r="N826" s="17"/>
      <c r="O826" s="18">
        <f t="shared" si="163"/>
        <v>20.378795316805153</v>
      </c>
      <c r="P826" s="18"/>
      <c r="Q826" s="37">
        <f t="shared" si="164"/>
        <v>1.9857014083435126E-2</v>
      </c>
      <c r="R826" s="15">
        <f t="shared" si="174"/>
        <v>1.0030618269304661</v>
      </c>
      <c r="S826" s="15">
        <f t="shared" si="175"/>
        <v>15.162480755856766</v>
      </c>
      <c r="T826" s="21">
        <f t="shared" si="165"/>
        <v>1.8527802313304864E-2</v>
      </c>
      <c r="U826" s="21">
        <f t="shared" si="166"/>
        <v>-2.987687810634021E-2</v>
      </c>
      <c r="V826" s="21">
        <f t="shared" si="167"/>
        <v>4.8404680419645074E-2</v>
      </c>
      <c r="Y826" s="36"/>
      <c r="Z826" s="36"/>
    </row>
    <row r="827" spans="1:26" x14ac:dyDescent="0.25">
      <c r="A827" s="12">
        <v>1939.03</v>
      </c>
      <c r="B827" s="13">
        <v>12.39</v>
      </c>
      <c r="C827" s="14">
        <v>0.52</v>
      </c>
      <c r="D827" s="13">
        <v>0.71</v>
      </c>
      <c r="E827" s="13">
        <v>13.9</v>
      </c>
      <c r="F827" s="14">
        <f t="shared" si="172"/>
        <v>1939.2083333332714</v>
      </c>
      <c r="G827" s="15">
        <f>G825*10/12+G837*2/12</f>
        <v>2.335</v>
      </c>
      <c r="H827" s="14">
        <f t="shared" si="168"/>
        <v>284.54258956834525</v>
      </c>
      <c r="I827" s="14">
        <f t="shared" si="169"/>
        <v>11.942061870503593</v>
      </c>
      <c r="J827" s="16">
        <f t="shared" si="173"/>
        <v>10271.759754531498</v>
      </c>
      <c r="K827" s="14">
        <f t="shared" si="170"/>
        <v>16.305507553956829</v>
      </c>
      <c r="L827" s="16">
        <f t="shared" si="171"/>
        <v>588.61577285854423</v>
      </c>
      <c r="M827" s="35">
        <f t="shared" si="162"/>
        <v>15.729223743214227</v>
      </c>
      <c r="N827" s="17"/>
      <c r="O827" s="18">
        <f t="shared" si="163"/>
        <v>20.428999210181157</v>
      </c>
      <c r="P827" s="18"/>
      <c r="Q827" s="37">
        <f t="shared" si="164"/>
        <v>2.029478244770487E-2</v>
      </c>
      <c r="R827" s="15">
        <f t="shared" si="174"/>
        <v>1.0030520738380837</v>
      </c>
      <c r="S827" s="15">
        <f t="shared" si="175"/>
        <v>15.208905647767722</v>
      </c>
      <c r="T827" s="21">
        <f t="shared" si="165"/>
        <v>1.9772370842840337E-2</v>
      </c>
      <c r="U827" s="21">
        <f t="shared" si="166"/>
        <v>-2.9993960539809184E-2</v>
      </c>
      <c r="V827" s="21">
        <f t="shared" si="167"/>
        <v>4.976633138264952E-2</v>
      </c>
      <c r="Y827" s="36"/>
      <c r="Z827" s="36"/>
    </row>
    <row r="828" spans="1:26" x14ac:dyDescent="0.25">
      <c r="A828" s="12">
        <v>1939.04</v>
      </c>
      <c r="B828" s="13">
        <v>10.83</v>
      </c>
      <c r="C828" s="14">
        <v>0.52333300000000005</v>
      </c>
      <c r="D828" s="13">
        <v>0.72666699999999995</v>
      </c>
      <c r="E828" s="13">
        <v>13.8</v>
      </c>
      <c r="F828" s="14">
        <f t="shared" si="172"/>
        <v>1939.2916666666047</v>
      </c>
      <c r="G828" s="15">
        <f>G825*9/12+G837*3/12</f>
        <v>2.3224999999999998</v>
      </c>
      <c r="H828" s="14">
        <f t="shared" si="168"/>
        <v>250.51869673913035</v>
      </c>
      <c r="I828" s="14">
        <f t="shared" si="169"/>
        <v>12.105697241050722</v>
      </c>
      <c r="J828" s="16">
        <f t="shared" si="173"/>
        <v>9079.9416189992662</v>
      </c>
      <c r="K828" s="14">
        <f t="shared" si="170"/>
        <v>16.809203121268109</v>
      </c>
      <c r="L828" s="16">
        <f t="shared" si="171"/>
        <v>609.24228406771363</v>
      </c>
      <c r="M828" s="35">
        <f t="shared" si="162"/>
        <v>13.916994579812405</v>
      </c>
      <c r="N828" s="17"/>
      <c r="O828" s="18">
        <f t="shared" si="163"/>
        <v>18.052037760640449</v>
      </c>
      <c r="P828" s="18"/>
      <c r="Q828" s="37">
        <f t="shared" si="164"/>
        <v>2.8569036467798181E-2</v>
      </c>
      <c r="R828" s="15">
        <f t="shared" si="174"/>
        <v>1.0030423212916948</v>
      </c>
      <c r="S828" s="15">
        <f t="shared" si="175"/>
        <v>15.365870179430152</v>
      </c>
      <c r="T828" s="21">
        <f t="shared" si="165"/>
        <v>3.2428061099180283E-2</v>
      </c>
      <c r="U828" s="21">
        <f t="shared" si="166"/>
        <v>-3.1216334501771414E-2</v>
      </c>
      <c r="V828" s="21">
        <f t="shared" si="167"/>
        <v>6.3644395600951698E-2</v>
      </c>
      <c r="Y828" s="36"/>
      <c r="Z828" s="36"/>
    </row>
    <row r="829" spans="1:26" x14ac:dyDescent="0.25">
      <c r="A829" s="12">
        <v>1939.05</v>
      </c>
      <c r="B829" s="13">
        <v>11.23</v>
      </c>
      <c r="C829" s="14">
        <v>0.526667</v>
      </c>
      <c r="D829" s="13">
        <v>0.74333300000000002</v>
      </c>
      <c r="E829" s="13">
        <v>13.8</v>
      </c>
      <c r="F829" s="14">
        <f t="shared" si="172"/>
        <v>1939.3749999999379</v>
      </c>
      <c r="G829" s="15">
        <f>G825*8/12+G837*4/12</f>
        <v>2.31</v>
      </c>
      <c r="H829" s="14">
        <f t="shared" si="168"/>
        <v>259.7714648550724</v>
      </c>
      <c r="I829" s="14">
        <f t="shared" si="169"/>
        <v>12.182819063297096</v>
      </c>
      <c r="J829" s="16">
        <f t="shared" si="173"/>
        <v>9452.1009402046384</v>
      </c>
      <c r="K829" s="14">
        <f t="shared" si="170"/>
        <v>17.194719704818834</v>
      </c>
      <c r="L829" s="16">
        <f t="shared" si="171"/>
        <v>625.65080571550607</v>
      </c>
      <c r="M829" s="35">
        <f t="shared" si="162"/>
        <v>14.502929499657771</v>
      </c>
      <c r="N829" s="17"/>
      <c r="O829" s="18">
        <f t="shared" si="163"/>
        <v>18.782552949801364</v>
      </c>
      <c r="P829" s="18"/>
      <c r="Q829" s="37">
        <f t="shared" si="164"/>
        <v>2.5213062237963685E-2</v>
      </c>
      <c r="R829" s="15">
        <f t="shared" si="174"/>
        <v>1.0030325692918127</v>
      </c>
      <c r="S829" s="15">
        <f t="shared" si="175"/>
        <v>15.41261809344245</v>
      </c>
      <c r="T829" s="21">
        <f t="shared" si="165"/>
        <v>2.8539893194470922E-2</v>
      </c>
      <c r="U829" s="21">
        <f t="shared" si="166"/>
        <v>-3.0925000541305869E-2</v>
      </c>
      <c r="V829" s="21">
        <f t="shared" si="167"/>
        <v>5.9464893735776791E-2</v>
      </c>
      <c r="Y829" s="36"/>
      <c r="Z829" s="36"/>
    </row>
    <row r="830" spans="1:26" x14ac:dyDescent="0.25">
      <c r="A830" s="12">
        <v>1939.06</v>
      </c>
      <c r="B830" s="13">
        <v>11.43</v>
      </c>
      <c r="C830" s="14">
        <v>0.53</v>
      </c>
      <c r="D830" s="13">
        <v>0.76</v>
      </c>
      <c r="E830" s="13">
        <v>13.8</v>
      </c>
      <c r="F830" s="14">
        <f t="shared" si="172"/>
        <v>1939.4583333332712</v>
      </c>
      <c r="G830" s="15">
        <f>G825*7/12+G837*5/12</f>
        <v>2.2975000000000003</v>
      </c>
      <c r="H830" s="14">
        <f t="shared" si="168"/>
        <v>264.39784891304339</v>
      </c>
      <c r="I830" s="14">
        <f t="shared" si="169"/>
        <v>12.259917753623185</v>
      </c>
      <c r="J830" s="16">
        <f t="shared" si="173"/>
        <v>9657.6118911900903</v>
      </c>
      <c r="K830" s="14">
        <f t="shared" si="170"/>
        <v>17.580259420289849</v>
      </c>
      <c r="L830" s="16">
        <f t="shared" si="171"/>
        <v>642.15092189890368</v>
      </c>
      <c r="M830" s="35">
        <f t="shared" si="162"/>
        <v>14.833828921489788</v>
      </c>
      <c r="N830" s="17"/>
      <c r="O830" s="18">
        <f t="shared" si="163"/>
        <v>19.177986644847671</v>
      </c>
      <c r="P830" s="18"/>
      <c r="Q830" s="37">
        <f t="shared" si="164"/>
        <v>2.3225714827656528E-2</v>
      </c>
      <c r="R830" s="15">
        <f t="shared" si="174"/>
        <v>1.0030228178389522</v>
      </c>
      <c r="S830" s="15">
        <f t="shared" si="175"/>
        <v>15.459357925779061</v>
      </c>
      <c r="T830" s="21">
        <f t="shared" si="165"/>
        <v>2.0752726070569327E-2</v>
      </c>
      <c r="U830" s="21">
        <f t="shared" si="166"/>
        <v>-3.1445116215023328E-2</v>
      </c>
      <c r="V830" s="21">
        <f t="shared" si="167"/>
        <v>5.2197842285592655E-2</v>
      </c>
      <c r="Y830" s="36"/>
      <c r="Z830" s="36"/>
    </row>
    <row r="831" spans="1:26" x14ac:dyDescent="0.25">
      <c r="A831" s="12">
        <v>1939.07</v>
      </c>
      <c r="B831" s="13">
        <v>11.71</v>
      </c>
      <c r="C831" s="14">
        <v>0.54</v>
      </c>
      <c r="D831" s="13">
        <v>0.776667</v>
      </c>
      <c r="E831" s="13">
        <v>13.8</v>
      </c>
      <c r="F831" s="14">
        <f t="shared" si="172"/>
        <v>1939.5416666666044</v>
      </c>
      <c r="G831" s="15">
        <f>G825*6/12+G837*6/12</f>
        <v>2.2850000000000001</v>
      </c>
      <c r="H831" s="14">
        <f t="shared" si="168"/>
        <v>270.87478659420282</v>
      </c>
      <c r="I831" s="14">
        <f t="shared" si="169"/>
        <v>12.491236956521735</v>
      </c>
      <c r="J831" s="16">
        <f t="shared" si="173"/>
        <v>9932.215903844226</v>
      </c>
      <c r="K831" s="14">
        <f t="shared" si="170"/>
        <v>17.965799135760861</v>
      </c>
      <c r="L831" s="16">
        <f t="shared" si="171"/>
        <v>658.75528005046817</v>
      </c>
      <c r="M831" s="35">
        <f t="shared" si="162"/>
        <v>15.270952598570252</v>
      </c>
      <c r="N831" s="17"/>
      <c r="O831" s="18">
        <f t="shared" si="163"/>
        <v>19.706503149702876</v>
      </c>
      <c r="P831" s="18"/>
      <c r="Q831" s="37">
        <f t="shared" si="164"/>
        <v>2.028356036729085E-2</v>
      </c>
      <c r="R831" s="15">
        <f t="shared" si="174"/>
        <v>1.0030130669336272</v>
      </c>
      <c r="S831" s="15">
        <f t="shared" si="175"/>
        <v>15.506088748695856</v>
      </c>
      <c r="T831" s="21">
        <f t="shared" si="165"/>
        <v>2.4962247495403656E-2</v>
      </c>
      <c r="U831" s="21">
        <f t="shared" si="166"/>
        <v>-3.0743809729687599E-2</v>
      </c>
      <c r="V831" s="21">
        <f t="shared" si="167"/>
        <v>5.5706057225091254E-2</v>
      </c>
      <c r="Y831" s="36"/>
      <c r="Z831" s="36"/>
    </row>
    <row r="832" spans="1:26" x14ac:dyDescent="0.25">
      <c r="A832" s="12">
        <v>1939.08</v>
      </c>
      <c r="B832" s="13">
        <v>11.54</v>
      </c>
      <c r="C832" s="14">
        <v>0.55000000000000004</v>
      </c>
      <c r="D832" s="13">
        <v>0.79333299999999995</v>
      </c>
      <c r="E832" s="13">
        <v>13.8</v>
      </c>
      <c r="F832" s="14">
        <f t="shared" si="172"/>
        <v>1939.6249999999377</v>
      </c>
      <c r="G832" s="15">
        <f>G825*5/12+G837*7/12</f>
        <v>2.2725</v>
      </c>
      <c r="H832" s="14">
        <f t="shared" si="168"/>
        <v>266.94236014492742</v>
      </c>
      <c r="I832" s="14">
        <f t="shared" si="169"/>
        <v>12.722556159420286</v>
      </c>
      <c r="J832" s="16">
        <f t="shared" si="173"/>
        <v>9826.8999225125426</v>
      </c>
      <c r="K832" s="14">
        <f t="shared" si="170"/>
        <v>18.351315719311586</v>
      </c>
      <c r="L832" s="16">
        <f t="shared" si="171"/>
        <v>675.56360452570561</v>
      </c>
      <c r="M832" s="35">
        <f t="shared" si="162"/>
        <v>15.120082343333982</v>
      </c>
      <c r="N832" s="17"/>
      <c r="O832" s="18">
        <f t="shared" si="163"/>
        <v>19.476322694888804</v>
      </c>
      <c r="P832" s="18"/>
      <c r="Q832" s="37">
        <f t="shared" si="164"/>
        <v>2.1061966700567175E-2</v>
      </c>
      <c r="R832" s="15">
        <f t="shared" si="174"/>
        <v>1.0030033165763537</v>
      </c>
      <c r="S832" s="15">
        <f t="shared" si="175"/>
        <v>15.552809631974441</v>
      </c>
      <c r="T832" s="21">
        <f t="shared" si="165"/>
        <v>2.9826313231360313E-2</v>
      </c>
      <c r="U832" s="21">
        <f t="shared" si="166"/>
        <v>-3.126371444582321E-2</v>
      </c>
      <c r="V832" s="21">
        <f t="shared" si="167"/>
        <v>6.1090027677183523E-2</v>
      </c>
      <c r="Y832" s="36"/>
      <c r="Z832" s="36"/>
    </row>
    <row r="833" spans="1:26" x14ac:dyDescent="0.25">
      <c r="A833" s="12">
        <v>1939.09</v>
      </c>
      <c r="B833" s="13">
        <v>12.77</v>
      </c>
      <c r="C833" s="14">
        <v>0.56000000000000005</v>
      </c>
      <c r="D833" s="13">
        <v>0.81</v>
      </c>
      <c r="E833" s="13">
        <v>14.1</v>
      </c>
      <c r="F833" s="14">
        <f t="shared" si="172"/>
        <v>1939.708333333271</v>
      </c>
      <c r="G833" s="15">
        <f>G825*4/12+G837*8/12</f>
        <v>2.2599999999999998</v>
      </c>
      <c r="H833" s="14">
        <f t="shared" si="168"/>
        <v>289.10963014184387</v>
      </c>
      <c r="I833" s="14">
        <f t="shared" si="169"/>
        <v>12.678260992907799</v>
      </c>
      <c r="J833" s="16">
        <f t="shared" si="173"/>
        <v>10681.833089314954</v>
      </c>
      <c r="K833" s="14">
        <f t="shared" si="170"/>
        <v>18.338198936170208</v>
      </c>
      <c r="L833" s="16">
        <f t="shared" si="171"/>
        <v>677.54775272866982</v>
      </c>
      <c r="M833" s="35">
        <f t="shared" ref="M833:M896" si="176">H833/AVERAGE(K713:K832)</f>
        <v>16.452835577060956</v>
      </c>
      <c r="N833" s="17"/>
      <c r="O833" s="18">
        <f t="shared" ref="O833:O896" si="177">J833/AVERAGE(L713:L832)</f>
        <v>21.145000339724795</v>
      </c>
      <c r="P833" s="18"/>
      <c r="Q833" s="37">
        <f t="shared" ref="Q833:Q896" si="178">1/M833-(G833/100-(((E833/E713)^(1/10))-1))</f>
        <v>1.7934373511527449E-2</v>
      </c>
      <c r="R833" s="15">
        <f t="shared" si="174"/>
        <v>1.0029935667676464</v>
      </c>
      <c r="S833" s="15">
        <f t="shared" si="175"/>
        <v>15.267614969696748</v>
      </c>
      <c r="T833" s="21">
        <f t="shared" si="165"/>
        <v>2.2741005106948542E-2</v>
      </c>
      <c r="U833" s="21">
        <f t="shared" si="166"/>
        <v>-2.9696109196251541E-2</v>
      </c>
      <c r="V833" s="21">
        <f t="shared" si="167"/>
        <v>5.2437114303200083E-2</v>
      </c>
      <c r="Y833" s="36"/>
      <c r="Z833" s="36"/>
    </row>
    <row r="834" spans="1:26" x14ac:dyDescent="0.25">
      <c r="A834" s="12">
        <v>1939.1</v>
      </c>
      <c r="B834" s="13">
        <v>12.9</v>
      </c>
      <c r="C834" s="14">
        <v>0.57999999999999996</v>
      </c>
      <c r="D834" s="13">
        <v>0.84</v>
      </c>
      <c r="E834" s="13">
        <v>14</v>
      </c>
      <c r="F834" s="14">
        <f t="shared" si="172"/>
        <v>1939.7916666666042</v>
      </c>
      <c r="G834" s="15">
        <f>G825*3/12+G837*9/12</f>
        <v>2.2475000000000001</v>
      </c>
      <c r="H834" s="14">
        <f t="shared" si="168"/>
        <v>294.13888928571424</v>
      </c>
      <c r="I834" s="14">
        <f t="shared" si="169"/>
        <v>13.224849285714281</v>
      </c>
      <c r="J834" s="16">
        <f t="shared" si="173"/>
        <v>10908.369447733894</v>
      </c>
      <c r="K834" s="14">
        <f t="shared" si="170"/>
        <v>19.15322999999999</v>
      </c>
      <c r="L834" s="16">
        <f t="shared" si="171"/>
        <v>710.31242915476491</v>
      </c>
      <c r="M834" s="35">
        <f t="shared" si="176"/>
        <v>16.821204806265634</v>
      </c>
      <c r="N834" s="17"/>
      <c r="O834" s="18">
        <f t="shared" si="177"/>
        <v>21.569692820968001</v>
      </c>
      <c r="P834" s="18"/>
      <c r="Q834" s="37">
        <f t="shared" si="178"/>
        <v>1.6031261671560375E-2</v>
      </c>
      <c r="R834" s="15">
        <f t="shared" si="174"/>
        <v>1.0029838175080226</v>
      </c>
      <c r="S834" s="15">
        <f t="shared" si="175"/>
        <v>15.422700448737618</v>
      </c>
      <c r="T834" s="21">
        <f t="shared" ref="T834:T897" si="179">(($J954/$J834)^(1/10)-1)</f>
        <v>2.4637494911377011E-2</v>
      </c>
      <c r="U834" s="21">
        <f t="shared" ref="U834:U897" si="180">(($S954/$S834)^(1/10)-1)</f>
        <v>-2.9681368728167845E-2</v>
      </c>
      <c r="V834" s="21">
        <f t="shared" ref="V834:V897" si="181">T834-U834</f>
        <v>5.4318863639544857E-2</v>
      </c>
      <c r="Y834" s="36"/>
      <c r="Z834" s="36"/>
    </row>
    <row r="835" spans="1:26" x14ac:dyDescent="0.25">
      <c r="A835" s="12">
        <v>1939.11</v>
      </c>
      <c r="B835" s="13">
        <v>12.67</v>
      </c>
      <c r="C835" s="14">
        <v>0.6</v>
      </c>
      <c r="D835" s="13">
        <v>0.87</v>
      </c>
      <c r="E835" s="13">
        <v>14</v>
      </c>
      <c r="F835" s="14">
        <f t="shared" si="172"/>
        <v>1939.8749999999375</v>
      </c>
      <c r="G835" s="15">
        <f>G825*2/12+G837*10/12</f>
        <v>2.2350000000000003</v>
      </c>
      <c r="H835" s="14">
        <f t="shared" si="168"/>
        <v>288.89455249999992</v>
      </c>
      <c r="I835" s="14">
        <f t="shared" si="169"/>
        <v>13.680878571428567</v>
      </c>
      <c r="J835" s="16">
        <f t="shared" si="173"/>
        <v>10756.159641486443</v>
      </c>
      <c r="K835" s="14">
        <f t="shared" si="170"/>
        <v>19.83727392857142</v>
      </c>
      <c r="L835" s="16">
        <f t="shared" si="171"/>
        <v>738.58396906812982</v>
      </c>
      <c r="M835" s="35">
        <f t="shared" si="176"/>
        <v>16.599238509946641</v>
      </c>
      <c r="N835" s="17"/>
      <c r="O835" s="18">
        <f t="shared" si="177"/>
        <v>21.237270183870681</v>
      </c>
      <c r="P835" s="18"/>
      <c r="Q835" s="37">
        <f t="shared" si="178"/>
        <v>1.695121525565662E-2</v>
      </c>
      <c r="R835" s="15">
        <f t="shared" si="174"/>
        <v>1.0029740687979982</v>
      </c>
      <c r="S835" s="15">
        <f t="shared" si="175"/>
        <v>15.46871897235755</v>
      </c>
      <c r="T835" s="21">
        <f t="shared" si="179"/>
        <v>2.7644050803827813E-2</v>
      </c>
      <c r="U835" s="21">
        <f t="shared" si="180"/>
        <v>-3.0198812680253595E-2</v>
      </c>
      <c r="V835" s="21">
        <f t="shared" si="181"/>
        <v>5.7842863484081408E-2</v>
      </c>
      <c r="Y835" s="36"/>
      <c r="Z835" s="36"/>
    </row>
    <row r="836" spans="1:26" x14ac:dyDescent="0.25">
      <c r="A836" s="12">
        <v>1939.12</v>
      </c>
      <c r="B836" s="13">
        <v>12.37</v>
      </c>
      <c r="C836" s="14">
        <v>0.62</v>
      </c>
      <c r="D836" s="13">
        <v>0.9</v>
      </c>
      <c r="E836" s="13">
        <v>14</v>
      </c>
      <c r="F836" s="14">
        <f t="shared" si="172"/>
        <v>1939.9583333332707</v>
      </c>
      <c r="G836" s="15">
        <f>G825*1/12+G837*11/12</f>
        <v>2.2225000000000001</v>
      </c>
      <c r="H836" s="14">
        <f t="shared" si="168"/>
        <v>282.05411321428562</v>
      </c>
      <c r="I836" s="14">
        <f t="shared" si="169"/>
        <v>14.136907857142853</v>
      </c>
      <c r="J836" s="16">
        <f t="shared" si="173"/>
        <v>10545.337780583855</v>
      </c>
      <c r="K836" s="14">
        <f t="shared" si="170"/>
        <v>20.521317857142854</v>
      </c>
      <c r="L836" s="16">
        <f t="shared" si="171"/>
        <v>767.24365420577783</v>
      </c>
      <c r="M836" s="35">
        <f t="shared" si="176"/>
        <v>16.280412901283835</v>
      </c>
      <c r="N836" s="17"/>
      <c r="O836" s="18">
        <f t="shared" si="177"/>
        <v>20.784015129907623</v>
      </c>
      <c r="P836" s="18"/>
      <c r="Q836" s="37">
        <f t="shared" si="178"/>
        <v>1.8823727111642069E-2</v>
      </c>
      <c r="R836" s="15">
        <f t="shared" si="174"/>
        <v>1.0029643206380907</v>
      </c>
      <c r="S836" s="15">
        <f t="shared" si="175"/>
        <v>15.514724006798241</v>
      </c>
      <c r="T836" s="21">
        <f t="shared" si="179"/>
        <v>3.3859704471031149E-2</v>
      </c>
      <c r="U836" s="21">
        <f t="shared" si="180"/>
        <v>-2.948810779112232E-2</v>
      </c>
      <c r="V836" s="21">
        <f t="shared" si="181"/>
        <v>6.3347812262153469E-2</v>
      </c>
      <c r="Y836" s="36"/>
      <c r="Z836" s="36"/>
    </row>
    <row r="837" spans="1:26" x14ac:dyDescent="0.25">
      <c r="A837" s="12">
        <v>1940.01</v>
      </c>
      <c r="B837" s="13">
        <v>12.3</v>
      </c>
      <c r="C837" s="14">
        <v>0.62333300000000003</v>
      </c>
      <c r="D837" s="13">
        <v>0.93</v>
      </c>
      <c r="E837" s="13">
        <v>13.9</v>
      </c>
      <c r="F837" s="14">
        <f t="shared" si="172"/>
        <v>1940.041666666604</v>
      </c>
      <c r="G837" s="15">
        <v>2.21</v>
      </c>
      <c r="H837" s="14">
        <f t="shared" si="168"/>
        <v>282.47569424460426</v>
      </c>
      <c r="I837" s="14">
        <f t="shared" si="169"/>
        <v>14.315156253705032</v>
      </c>
      <c r="J837" s="16">
        <f t="shared" si="173"/>
        <v>10605.700526863297</v>
      </c>
      <c r="K837" s="14">
        <f t="shared" si="170"/>
        <v>21.357918345323736</v>
      </c>
      <c r="L837" s="16">
        <f t="shared" si="171"/>
        <v>801.89443007990781</v>
      </c>
      <c r="M837" s="35">
        <f t="shared" si="176"/>
        <v>16.378480342613667</v>
      </c>
      <c r="N837" s="17"/>
      <c r="O837" s="18">
        <f t="shared" si="177"/>
        <v>20.860773184593903</v>
      </c>
      <c r="P837" s="18"/>
      <c r="Q837" s="37">
        <f t="shared" si="178"/>
        <v>1.8449926158429539E-2</v>
      </c>
      <c r="R837" s="15">
        <f t="shared" si="174"/>
        <v>1.0037715554144664</v>
      </c>
      <c r="S837" s="15">
        <f t="shared" si="175"/>
        <v>15.672662210584335</v>
      </c>
      <c r="T837" s="21">
        <f t="shared" si="179"/>
        <v>3.640069618915609E-2</v>
      </c>
      <c r="U837" s="21">
        <f t="shared" si="180"/>
        <v>-2.9878658206996644E-2</v>
      </c>
      <c r="V837" s="21">
        <f t="shared" si="181"/>
        <v>6.6279354396152734E-2</v>
      </c>
      <c r="Y837" s="36"/>
      <c r="Z837" s="36"/>
    </row>
    <row r="838" spans="1:26" x14ac:dyDescent="0.25">
      <c r="A838" s="12">
        <v>1940.02</v>
      </c>
      <c r="B838" s="13">
        <v>12.22</v>
      </c>
      <c r="C838" s="14">
        <v>0.62666699999999997</v>
      </c>
      <c r="D838" s="13">
        <v>0.96</v>
      </c>
      <c r="E838" s="13">
        <v>14</v>
      </c>
      <c r="F838" s="14">
        <f t="shared" si="172"/>
        <v>1940.1249999999372</v>
      </c>
      <c r="G838" s="15">
        <f>G837*11/12+G849*1/12</f>
        <v>2.1883333333333335</v>
      </c>
      <c r="H838" s="14">
        <f t="shared" si="168"/>
        <v>278.63389357142853</v>
      </c>
      <c r="I838" s="14">
        <f t="shared" si="169"/>
        <v>14.288925219535709</v>
      </c>
      <c r="J838" s="16">
        <f t="shared" si="173"/>
        <v>10506.165182103703</v>
      </c>
      <c r="K838" s="14">
        <f t="shared" si="170"/>
        <v>21.889405714285708</v>
      </c>
      <c r="L838" s="16">
        <f t="shared" si="171"/>
        <v>825.36158550078187</v>
      </c>
      <c r="M838" s="35">
        <f t="shared" si="176"/>
        <v>16.216119847731054</v>
      </c>
      <c r="N838" s="17"/>
      <c r="O838" s="18">
        <f t="shared" si="177"/>
        <v>20.606533623194938</v>
      </c>
      <c r="P838" s="18"/>
      <c r="Q838" s="37">
        <f t="shared" si="178"/>
        <v>2.0555367211535197E-2</v>
      </c>
      <c r="R838" s="15">
        <f t="shared" si="174"/>
        <v>1.0037555134840215</v>
      </c>
      <c r="S838" s="15">
        <f t="shared" si="175"/>
        <v>15.619402720856597</v>
      </c>
      <c r="T838" s="21">
        <f t="shared" si="179"/>
        <v>3.9971189749723024E-2</v>
      </c>
      <c r="U838" s="21">
        <f t="shared" si="180"/>
        <v>-2.9539517735034382E-2</v>
      </c>
      <c r="V838" s="21">
        <f t="shared" si="181"/>
        <v>6.9510707484757406E-2</v>
      </c>
      <c r="Y838" s="36"/>
      <c r="Z838" s="36"/>
    </row>
    <row r="839" spans="1:26" x14ac:dyDescent="0.25">
      <c r="A839" s="12">
        <v>1940.03</v>
      </c>
      <c r="B839" s="13">
        <v>12.15</v>
      </c>
      <c r="C839" s="14">
        <v>0.63</v>
      </c>
      <c r="D839" s="13">
        <v>0.99</v>
      </c>
      <c r="E839" s="13">
        <v>14</v>
      </c>
      <c r="F839" s="14">
        <f t="shared" si="172"/>
        <v>1940.2083333332705</v>
      </c>
      <c r="G839" s="15">
        <f>G837*10/12+G849*2/12</f>
        <v>2.166666666666667</v>
      </c>
      <c r="H839" s="14">
        <f t="shared" si="168"/>
        <v>277.0377910714285</v>
      </c>
      <c r="I839" s="14">
        <f t="shared" si="169"/>
        <v>14.364922499999995</v>
      </c>
      <c r="J839" s="16">
        <f t="shared" si="173"/>
        <v>10491.119528201343</v>
      </c>
      <c r="K839" s="14">
        <f t="shared" si="170"/>
        <v>22.573449642857135</v>
      </c>
      <c r="L839" s="16">
        <f t="shared" si="171"/>
        <v>854.83196155714643</v>
      </c>
      <c r="M839" s="35">
        <f t="shared" si="176"/>
        <v>16.172906305307901</v>
      </c>
      <c r="N839" s="17"/>
      <c r="O839" s="18">
        <f t="shared" si="177"/>
        <v>20.505754657089827</v>
      </c>
      <c r="P839" s="18"/>
      <c r="Q839" s="37">
        <f t="shared" si="178"/>
        <v>2.1515605176069624E-2</v>
      </c>
      <c r="R839" s="15">
        <f t="shared" si="174"/>
        <v>1.0037394744304893</v>
      </c>
      <c r="S839" s="15">
        <f t="shared" si="175"/>
        <v>15.678061598387135</v>
      </c>
      <c r="T839" s="21">
        <f t="shared" si="179"/>
        <v>4.110460342552158E-2</v>
      </c>
      <c r="U839" s="21">
        <f t="shared" si="180"/>
        <v>-3.0304361536501623E-2</v>
      </c>
      <c r="V839" s="21">
        <f t="shared" si="181"/>
        <v>7.1408964962023203E-2</v>
      </c>
      <c r="Y839" s="36"/>
      <c r="Z839" s="36"/>
    </row>
    <row r="840" spans="1:26" x14ac:dyDescent="0.25">
      <c r="A840" s="12">
        <v>1940.04</v>
      </c>
      <c r="B840" s="13">
        <v>12.27</v>
      </c>
      <c r="C840" s="14">
        <v>0.63666699999999998</v>
      </c>
      <c r="D840" s="13">
        <v>1.00667</v>
      </c>
      <c r="E840" s="13">
        <v>14</v>
      </c>
      <c r="F840" s="14">
        <f t="shared" si="172"/>
        <v>1940.2916666666038</v>
      </c>
      <c r="G840" s="15">
        <f>G837*9/12+G849*3/12</f>
        <v>2.145</v>
      </c>
      <c r="H840" s="14">
        <f t="shared" si="168"/>
        <v>279.77396678571421</v>
      </c>
      <c r="I840" s="14">
        <f t="shared" si="169"/>
        <v>14.516939862392851</v>
      </c>
      <c r="J840" s="16">
        <f t="shared" si="173"/>
        <v>10640.547249170282</v>
      </c>
      <c r="K840" s="14">
        <f t="shared" si="170"/>
        <v>22.953550052499992</v>
      </c>
      <c r="L840" s="16">
        <f t="shared" si="171"/>
        <v>872.98449057231028</v>
      </c>
      <c r="M840" s="35">
        <f t="shared" si="176"/>
        <v>16.370988707128785</v>
      </c>
      <c r="N840" s="17"/>
      <c r="O840" s="18">
        <f t="shared" si="177"/>
        <v>20.710720299995657</v>
      </c>
      <c r="P840" s="18"/>
      <c r="Q840" s="37">
        <f t="shared" si="178"/>
        <v>2.0405333024727489E-2</v>
      </c>
      <c r="R840" s="15">
        <f t="shared" si="174"/>
        <v>1.0037234382585667</v>
      </c>
      <c r="S840" s="15">
        <f t="shared" si="175"/>
        <v>15.73668930885394</v>
      </c>
      <c r="T840" s="21">
        <f t="shared" si="179"/>
        <v>4.3105931374411099E-2</v>
      </c>
      <c r="U840" s="21">
        <f t="shared" si="180"/>
        <v>-3.0653668957569047E-2</v>
      </c>
      <c r="V840" s="21">
        <f t="shared" si="181"/>
        <v>7.3759600331980146E-2</v>
      </c>
      <c r="Y840" s="36"/>
      <c r="Z840" s="36"/>
    </row>
    <row r="841" spans="1:26" x14ac:dyDescent="0.25">
      <c r="A841" s="12">
        <v>1940.05</v>
      </c>
      <c r="B841" s="13">
        <v>10.58</v>
      </c>
      <c r="C841" s="14">
        <v>0.64333300000000004</v>
      </c>
      <c r="D841" s="13">
        <v>1.0233300000000001</v>
      </c>
      <c r="E841" s="13">
        <v>14</v>
      </c>
      <c r="F841" s="14">
        <f t="shared" si="172"/>
        <v>1940.374999999937</v>
      </c>
      <c r="G841" s="15">
        <f>G837*8/12+G849*4/12</f>
        <v>2.1233333333333335</v>
      </c>
      <c r="H841" s="14">
        <f t="shared" si="168"/>
        <v>241.23949214285707</v>
      </c>
      <c r="I841" s="14">
        <f t="shared" si="169"/>
        <v>14.668934423321426</v>
      </c>
      <c r="J841" s="16">
        <f t="shared" si="173"/>
        <v>9221.4703473112568</v>
      </c>
      <c r="K841" s="14">
        <f t="shared" si="170"/>
        <v>23.333422447499995</v>
      </c>
      <c r="L841" s="16">
        <f t="shared" si="171"/>
        <v>891.92885165539019</v>
      </c>
      <c r="M841" s="35">
        <f t="shared" si="176"/>
        <v>14.138747694800729</v>
      </c>
      <c r="N841" s="17"/>
      <c r="O841" s="18">
        <f t="shared" si="177"/>
        <v>17.861798289357665</v>
      </c>
      <c r="P841" s="18"/>
      <c r="Q841" s="37">
        <f t="shared" si="178"/>
        <v>3.0844754648737385E-2</v>
      </c>
      <c r="R841" s="15">
        <f t="shared" si="174"/>
        <v>1.0037074049729597</v>
      </c>
      <c r="S841" s="15">
        <f t="shared" si="175"/>
        <v>15.795283899889702</v>
      </c>
      <c r="T841" s="21">
        <f t="shared" si="179"/>
        <v>6.1770599522880998E-2</v>
      </c>
      <c r="U841" s="21">
        <f t="shared" si="180"/>
        <v>-3.1409081926938143E-2</v>
      </c>
      <c r="V841" s="21">
        <f t="shared" si="181"/>
        <v>9.3179681449819141E-2</v>
      </c>
      <c r="Y841" s="36"/>
      <c r="Z841" s="36"/>
    </row>
    <row r="842" spans="1:26" x14ac:dyDescent="0.25">
      <c r="A842" s="12">
        <v>1940.06</v>
      </c>
      <c r="B842" s="13">
        <v>9.67</v>
      </c>
      <c r="C842" s="14">
        <v>0.65</v>
      </c>
      <c r="D842" s="13">
        <v>1.04</v>
      </c>
      <c r="E842" s="13">
        <v>14.1</v>
      </c>
      <c r="F842" s="14">
        <f t="shared" si="172"/>
        <v>1940.4583333332703</v>
      </c>
      <c r="G842" s="15">
        <f>G837*7/12+G849*5/12</f>
        <v>2.1016666666666666</v>
      </c>
      <c r="H842" s="14">
        <f t="shared" ref="H842:H905" si="182">B842*$E$1859/E842</f>
        <v>218.92639964539001</v>
      </c>
      <c r="I842" s="14">
        <f t="shared" ref="I842:I905" si="183">C842*$E$1859/E842</f>
        <v>14.715838652482265</v>
      </c>
      <c r="J842" s="16">
        <f t="shared" si="173"/>
        <v>8415.4205309476529</v>
      </c>
      <c r="K842" s="14">
        <f t="shared" ref="K842:K905" si="184">D842*$E$1859/E842</f>
        <v>23.545341843971624</v>
      </c>
      <c r="L842" s="16">
        <f t="shared" ref="L842:L905" si="185">K842*(J842/H842)</f>
        <v>905.07108088785503</v>
      </c>
      <c r="M842" s="35">
        <f t="shared" si="176"/>
        <v>12.843765598268808</v>
      </c>
      <c r="N842" s="17"/>
      <c r="O842" s="18">
        <f t="shared" si="177"/>
        <v>16.212647751148253</v>
      </c>
      <c r="P842" s="18"/>
      <c r="Q842" s="37">
        <f t="shared" si="178"/>
        <v>3.9474300571291088E-2</v>
      </c>
      <c r="R842" s="15">
        <f t="shared" si="174"/>
        <v>1.0036913745783809</v>
      </c>
      <c r="S842" s="15">
        <f t="shared" si="175"/>
        <v>15.741404808196632</v>
      </c>
      <c r="T842" s="21">
        <f t="shared" si="179"/>
        <v>7.3376956935260473E-2</v>
      </c>
      <c r="U842" s="21">
        <f t="shared" si="180"/>
        <v>-3.1469676625855425E-2</v>
      </c>
      <c r="V842" s="21">
        <f t="shared" si="181"/>
        <v>0.1048466335611159</v>
      </c>
      <c r="Y842" s="36"/>
      <c r="Z842" s="36"/>
    </row>
    <row r="843" spans="1:26" x14ac:dyDescent="0.25">
      <c r="A843" s="12">
        <v>1940.07</v>
      </c>
      <c r="B843" s="13">
        <v>9.99</v>
      </c>
      <c r="C843" s="14">
        <v>0.656667</v>
      </c>
      <c r="D843" s="13">
        <v>1.0533300000000001</v>
      </c>
      <c r="E843" s="13">
        <v>14</v>
      </c>
      <c r="F843" s="14">
        <f t="shared" ref="F843:F906" si="186">F842+1/12</f>
        <v>1940.5416666666035</v>
      </c>
      <c r="G843" s="15">
        <f>G837*6/12+G849*6/12</f>
        <v>2.08</v>
      </c>
      <c r="H843" s="14">
        <f t="shared" si="182"/>
        <v>227.78662821428566</v>
      </c>
      <c r="I843" s="14">
        <f t="shared" si="183"/>
        <v>14.972969148107138</v>
      </c>
      <c r="J843" s="16">
        <f t="shared" ref="J843:J906" si="187">J842*((H843+(I843/12))/H842)</f>
        <v>8803.9660370029978</v>
      </c>
      <c r="K843" s="14">
        <f t="shared" si="184"/>
        <v>24.017466376071422</v>
      </c>
      <c r="L843" s="16">
        <f t="shared" si="185"/>
        <v>928.27643100664352</v>
      </c>
      <c r="M843" s="35">
        <f t="shared" si="176"/>
        <v>13.369884763210059</v>
      </c>
      <c r="N843" s="17"/>
      <c r="O843" s="18">
        <f t="shared" si="177"/>
        <v>16.862230313337175</v>
      </c>
      <c r="P843" s="18"/>
      <c r="Q843" s="37">
        <f t="shared" si="178"/>
        <v>3.7104691099934833E-2</v>
      </c>
      <c r="R843" s="15">
        <f t="shared" ref="R843:R906" si="188">((G843/G844+G843/1200+((1+G844/1200)^(-119))*(1-G843/G844)))</f>
        <v>1.0036753470795532</v>
      </c>
      <c r="S843" s="15">
        <f t="shared" ref="S843:S906" si="189">S842*R842*E842/E843</f>
        <v>15.912365888517423</v>
      </c>
      <c r="T843" s="21">
        <f t="shared" si="179"/>
        <v>5.9825000658282335E-2</v>
      </c>
      <c r="U843" s="21">
        <f t="shared" si="180"/>
        <v>-3.3708372905429163E-2</v>
      </c>
      <c r="V843" s="21">
        <f t="shared" si="181"/>
        <v>9.3533373563711497E-2</v>
      </c>
      <c r="Y843" s="36"/>
      <c r="Z843" s="36"/>
    </row>
    <row r="844" spans="1:26" x14ac:dyDescent="0.25">
      <c r="A844" s="12">
        <v>1940.08</v>
      </c>
      <c r="B844" s="13">
        <v>10.199999999999999</v>
      </c>
      <c r="C844" s="14">
        <v>0.66333299999999995</v>
      </c>
      <c r="D844" s="13">
        <v>1.06667</v>
      </c>
      <c r="E844" s="13">
        <v>14</v>
      </c>
      <c r="F844" s="14">
        <f t="shared" si="186"/>
        <v>1940.6249999999368</v>
      </c>
      <c r="G844" s="15">
        <f>G837*5/12+G849*7/12</f>
        <v>2.0583333333333336</v>
      </c>
      <c r="H844" s="14">
        <f t="shared" si="182"/>
        <v>232.57493571428563</v>
      </c>
      <c r="I844" s="14">
        <f t="shared" si="183"/>
        <v>15.124963709035709</v>
      </c>
      <c r="J844" s="16">
        <f t="shared" si="187"/>
        <v>9037.7494505538052</v>
      </c>
      <c r="K844" s="14">
        <f t="shared" si="184"/>
        <v>24.321637909642849</v>
      </c>
      <c r="L844" s="16">
        <f t="shared" si="185"/>
        <v>945.12707906100275</v>
      </c>
      <c r="M844" s="35">
        <f t="shared" si="176"/>
        <v>13.649399392391636</v>
      </c>
      <c r="N844" s="17"/>
      <c r="O844" s="18">
        <f t="shared" si="177"/>
        <v>17.199450235230632</v>
      </c>
      <c r="P844" s="18"/>
      <c r="Q844" s="37">
        <f t="shared" si="178"/>
        <v>3.6383899673062041E-2</v>
      </c>
      <c r="R844" s="15">
        <f t="shared" si="188"/>
        <v>1.0036593224812065</v>
      </c>
      <c r="S844" s="15">
        <f t="shared" si="189"/>
        <v>15.970849356014567</v>
      </c>
      <c r="T844" s="21">
        <f t="shared" si="179"/>
        <v>6.3007997970177199E-2</v>
      </c>
      <c r="U844" s="21">
        <f t="shared" si="180"/>
        <v>-3.4840854558174206E-2</v>
      </c>
      <c r="V844" s="21">
        <f t="shared" si="181"/>
        <v>9.7848852528351404E-2</v>
      </c>
      <c r="Y844" s="36"/>
      <c r="Z844" s="36"/>
    </row>
    <row r="845" spans="1:26" x14ac:dyDescent="0.25">
      <c r="A845" s="12">
        <v>1940.09</v>
      </c>
      <c r="B845" s="13">
        <v>10.63</v>
      </c>
      <c r="C845" s="14">
        <v>0.67</v>
      </c>
      <c r="D845" s="13">
        <v>1.08</v>
      </c>
      <c r="E845" s="13">
        <v>14</v>
      </c>
      <c r="F845" s="14">
        <f t="shared" si="186"/>
        <v>1940.70833333327</v>
      </c>
      <c r="G845" s="15">
        <f>G837*4/12+G849*8/12</f>
        <v>2.0366666666666666</v>
      </c>
      <c r="H845" s="14">
        <f t="shared" si="182"/>
        <v>242.37956535714281</v>
      </c>
      <c r="I845" s="14">
        <f t="shared" si="183"/>
        <v>15.276981071428567</v>
      </c>
      <c r="J845" s="16">
        <f t="shared" si="187"/>
        <v>9468.2239546120472</v>
      </c>
      <c r="K845" s="14">
        <f t="shared" si="184"/>
        <v>24.625581428571422</v>
      </c>
      <c r="L845" s="16">
        <f t="shared" si="185"/>
        <v>961.96442812615339</v>
      </c>
      <c r="M845" s="35">
        <f t="shared" si="176"/>
        <v>14.214842598620638</v>
      </c>
      <c r="N845" s="17"/>
      <c r="O845" s="18">
        <f t="shared" si="177"/>
        <v>17.894527295628073</v>
      </c>
      <c r="P845" s="18"/>
      <c r="Q845" s="37">
        <f t="shared" si="178"/>
        <v>3.3092066814589143E-2</v>
      </c>
      <c r="R845" s="15">
        <f t="shared" si="188"/>
        <v>1.0036433007880792</v>
      </c>
      <c r="S845" s="15">
        <f t="shared" si="189"/>
        <v>16.029291844106993</v>
      </c>
      <c r="T845" s="21">
        <f t="shared" si="179"/>
        <v>6.1925878084512664E-2</v>
      </c>
      <c r="U845" s="21">
        <f t="shared" si="180"/>
        <v>-3.5567719186045399E-2</v>
      </c>
      <c r="V845" s="21">
        <f t="shared" si="181"/>
        <v>9.7493597270558063E-2</v>
      </c>
      <c r="Y845" s="36"/>
      <c r="Z845" s="36"/>
    </row>
    <row r="846" spans="1:26" x14ac:dyDescent="0.25">
      <c r="A846" s="12">
        <v>1940.1</v>
      </c>
      <c r="B846" s="13">
        <v>10.73</v>
      </c>
      <c r="C846" s="14">
        <v>0.67</v>
      </c>
      <c r="D846" s="13">
        <v>1.07</v>
      </c>
      <c r="E846" s="13">
        <v>14</v>
      </c>
      <c r="F846" s="14">
        <f t="shared" si="186"/>
        <v>1940.7916666666033</v>
      </c>
      <c r="G846" s="15">
        <f>G837*3/12+G849*9/12</f>
        <v>2.0150000000000001</v>
      </c>
      <c r="H846" s="14">
        <f t="shared" si="182"/>
        <v>244.65971178571422</v>
      </c>
      <c r="I846" s="14">
        <f t="shared" si="183"/>
        <v>15.276981071428567</v>
      </c>
      <c r="J846" s="16">
        <f t="shared" si="187"/>
        <v>9607.0259207074105</v>
      </c>
      <c r="K846" s="14">
        <f t="shared" si="184"/>
        <v>24.397566785714279</v>
      </c>
      <c r="L846" s="16">
        <f t="shared" si="185"/>
        <v>958.01656432031018</v>
      </c>
      <c r="M846" s="35">
        <f t="shared" si="176"/>
        <v>14.328290323104952</v>
      </c>
      <c r="N846" s="17"/>
      <c r="O846" s="18">
        <f t="shared" si="177"/>
        <v>18.021167440415681</v>
      </c>
      <c r="P846" s="18"/>
      <c r="Q846" s="37">
        <f t="shared" si="178"/>
        <v>3.3345933452265067E-2</v>
      </c>
      <c r="R846" s="15">
        <f t="shared" si="188"/>
        <v>1.0036272820049184</v>
      </c>
      <c r="S846" s="15">
        <f t="shared" si="189"/>
        <v>16.087691375714979</v>
      </c>
      <c r="T846" s="21">
        <f t="shared" si="179"/>
        <v>6.4436129950412147E-2</v>
      </c>
      <c r="U846" s="21">
        <f t="shared" si="180"/>
        <v>-3.6681501835572172E-2</v>
      </c>
      <c r="V846" s="21">
        <f t="shared" si="181"/>
        <v>0.10111763178598432</v>
      </c>
      <c r="Y846" s="36"/>
      <c r="Z846" s="36"/>
    </row>
    <row r="847" spans="1:26" x14ac:dyDescent="0.25">
      <c r="A847" s="12">
        <v>1940.11</v>
      </c>
      <c r="B847" s="13">
        <v>10.98</v>
      </c>
      <c r="C847" s="14">
        <v>0.67</v>
      </c>
      <c r="D847" s="13">
        <v>1.06</v>
      </c>
      <c r="E847" s="13">
        <v>14</v>
      </c>
      <c r="F847" s="14">
        <f t="shared" si="186"/>
        <v>1940.8749999999366</v>
      </c>
      <c r="G847" s="15">
        <f>G837*2/12+G849*10/12</f>
        <v>1.9933333333333334</v>
      </c>
      <c r="H847" s="14">
        <f t="shared" si="182"/>
        <v>250.36007785714281</v>
      </c>
      <c r="I847" s="14">
        <f t="shared" si="183"/>
        <v>15.276981071428567</v>
      </c>
      <c r="J847" s="16">
        <f t="shared" si="187"/>
        <v>9880.8515274874389</v>
      </c>
      <c r="K847" s="14">
        <f t="shared" si="184"/>
        <v>24.169552142857135</v>
      </c>
      <c r="L847" s="16">
        <f t="shared" si="185"/>
        <v>953.88912742592743</v>
      </c>
      <c r="M847" s="35">
        <f t="shared" si="176"/>
        <v>14.636689248763604</v>
      </c>
      <c r="N847" s="17"/>
      <c r="O847" s="18">
        <f t="shared" si="177"/>
        <v>18.393381330164459</v>
      </c>
      <c r="P847" s="18"/>
      <c r="Q847" s="37">
        <f t="shared" si="178"/>
        <v>3.2690244174055846E-2</v>
      </c>
      <c r="R847" s="15">
        <f t="shared" si="188"/>
        <v>1.0036112661364796</v>
      </c>
      <c r="S847" s="15">
        <f t="shared" si="189"/>
        <v>16.14604596914279</v>
      </c>
      <c r="T847" s="21">
        <f t="shared" si="179"/>
        <v>6.1437338019165066E-2</v>
      </c>
      <c r="U847" s="21">
        <f t="shared" si="180"/>
        <v>-3.7395403887164891E-2</v>
      </c>
      <c r="V847" s="21">
        <f t="shared" si="181"/>
        <v>9.8832741906329957E-2</v>
      </c>
      <c r="Y847" s="36"/>
      <c r="Z847" s="36"/>
    </row>
    <row r="848" spans="1:26" x14ac:dyDescent="0.25">
      <c r="A848" s="12">
        <v>1940.12</v>
      </c>
      <c r="B848" s="13">
        <v>10.53</v>
      </c>
      <c r="C848" s="14">
        <v>0.67</v>
      </c>
      <c r="D848" s="13">
        <v>1.05</v>
      </c>
      <c r="E848" s="13">
        <v>14.1</v>
      </c>
      <c r="F848" s="14">
        <f t="shared" si="186"/>
        <v>1940.9583333332698</v>
      </c>
      <c r="G848" s="15">
        <f>G837*1/12+G849*11/12</f>
        <v>1.9716666666666665</v>
      </c>
      <c r="H848" s="14">
        <f t="shared" si="182"/>
        <v>238.39658617021269</v>
      </c>
      <c r="I848" s="14">
        <f t="shared" si="183"/>
        <v>15.16863368794326</v>
      </c>
      <c r="J848" s="16">
        <f t="shared" si="187"/>
        <v>9458.5814599046444</v>
      </c>
      <c r="K848" s="14">
        <f t="shared" si="184"/>
        <v>23.771739361702121</v>
      </c>
      <c r="L848" s="16">
        <f t="shared" si="185"/>
        <v>943.16339343778509</v>
      </c>
      <c r="M848" s="35">
        <f t="shared" si="176"/>
        <v>13.908426122353832</v>
      </c>
      <c r="N848" s="17"/>
      <c r="O848" s="18">
        <f t="shared" si="177"/>
        <v>17.47011511194825</v>
      </c>
      <c r="P848" s="18"/>
      <c r="Q848" s="37">
        <f t="shared" si="178"/>
        <v>3.9005332223909617E-2</v>
      </c>
      <c r="R848" s="15">
        <f t="shared" si="188"/>
        <v>1.0035952531875263</v>
      </c>
      <c r="S848" s="15">
        <f t="shared" si="189"/>
        <v>16.089429144301331</v>
      </c>
      <c r="T848" s="21">
        <f t="shared" si="179"/>
        <v>6.5025167787896132E-2</v>
      </c>
      <c r="U848" s="21">
        <f t="shared" si="180"/>
        <v>-3.8191801895766986E-2</v>
      </c>
      <c r="V848" s="21">
        <f t="shared" si="181"/>
        <v>0.10321696968366312</v>
      </c>
      <c r="Y848" s="36"/>
      <c r="Z848" s="36"/>
    </row>
    <row r="849" spans="1:26" x14ac:dyDescent="0.25">
      <c r="A849" s="12">
        <v>1941.01</v>
      </c>
      <c r="B849" s="13">
        <v>10.55</v>
      </c>
      <c r="C849" s="14">
        <v>0.67333299999999996</v>
      </c>
      <c r="D849" s="13">
        <v>1.0533300000000001</v>
      </c>
      <c r="E849" s="13">
        <v>14.1</v>
      </c>
      <c r="F849" s="14">
        <f t="shared" si="186"/>
        <v>1941.0416666666031</v>
      </c>
      <c r="G849" s="15">
        <v>1.95</v>
      </c>
      <c r="H849" s="14">
        <f t="shared" si="182"/>
        <v>238.84938120567372</v>
      </c>
      <c r="I849" s="14">
        <f t="shared" si="183"/>
        <v>15.244091980602832</v>
      </c>
      <c r="J849" s="16">
        <f t="shared" si="187"/>
        <v>9526.9483052712112</v>
      </c>
      <c r="K849" s="14">
        <f t="shared" si="184"/>
        <v>23.847129735106378</v>
      </c>
      <c r="L849" s="16">
        <f t="shared" si="185"/>
        <v>951.1867733072346</v>
      </c>
      <c r="M849" s="35">
        <f t="shared" si="176"/>
        <v>13.904158267950828</v>
      </c>
      <c r="N849" s="17"/>
      <c r="O849" s="18">
        <f t="shared" si="177"/>
        <v>17.45972403115238</v>
      </c>
      <c r="P849" s="18"/>
      <c r="Q849" s="37">
        <f t="shared" si="178"/>
        <v>4.047838438753476E-2</v>
      </c>
      <c r="R849" s="15">
        <f t="shared" si="188"/>
        <v>0.99780354306056551</v>
      </c>
      <c r="S849" s="15">
        <f t="shared" si="189"/>
        <v>16.14727471571786</v>
      </c>
      <c r="T849" s="21">
        <f t="shared" si="179"/>
        <v>7.0799139272996525E-2</v>
      </c>
      <c r="U849" s="21">
        <f t="shared" si="180"/>
        <v>-4.0032852455805679E-2</v>
      </c>
      <c r="V849" s="21">
        <f t="shared" si="181"/>
        <v>0.1108319917288022</v>
      </c>
      <c r="Y849" s="36"/>
      <c r="Z849" s="36"/>
    </row>
    <row r="850" spans="1:26" x14ac:dyDescent="0.25">
      <c r="A850" s="12">
        <v>1941.02</v>
      </c>
      <c r="B850" s="13">
        <v>9.89</v>
      </c>
      <c r="C850" s="14">
        <v>0.67666700000000002</v>
      </c>
      <c r="D850" s="13">
        <v>1.05667</v>
      </c>
      <c r="E850" s="13">
        <v>14.1</v>
      </c>
      <c r="F850" s="14">
        <f t="shared" si="186"/>
        <v>1941.1249999999363</v>
      </c>
      <c r="G850" s="15">
        <f>G849*11/12+G861*1/12</f>
        <v>1.9924999999999999</v>
      </c>
      <c r="H850" s="14">
        <f t="shared" si="182"/>
        <v>223.90714503546093</v>
      </c>
      <c r="I850" s="14">
        <f t="shared" si="183"/>
        <v>15.319572913014181</v>
      </c>
      <c r="J850" s="16">
        <f t="shared" si="187"/>
        <v>8981.8704296877586</v>
      </c>
      <c r="K850" s="14">
        <f t="shared" si="184"/>
        <v>23.922746506028361</v>
      </c>
      <c r="L850" s="16">
        <f t="shared" si="185"/>
        <v>959.64337987241277</v>
      </c>
      <c r="M850" s="35">
        <f t="shared" si="176"/>
        <v>13.002943303402445</v>
      </c>
      <c r="N850" s="17"/>
      <c r="O850" s="18">
        <f t="shared" si="177"/>
        <v>16.330448496085086</v>
      </c>
      <c r="P850" s="18"/>
      <c r="Q850" s="37">
        <f t="shared" si="178"/>
        <v>4.628963306826693E-2</v>
      </c>
      <c r="R850" s="15">
        <f t="shared" si="188"/>
        <v>0.99784679152781341</v>
      </c>
      <c r="S850" s="15">
        <f t="shared" si="189"/>
        <v>16.111807922115567</v>
      </c>
      <c r="T850" s="21">
        <f t="shared" si="179"/>
        <v>8.0417427361342941E-2</v>
      </c>
      <c r="U850" s="21">
        <f t="shared" si="180"/>
        <v>-4.0820039230184846E-2</v>
      </c>
      <c r="V850" s="21">
        <f t="shared" si="181"/>
        <v>0.12123746659152779</v>
      </c>
      <c r="Y850" s="36"/>
      <c r="Z850" s="36"/>
    </row>
    <row r="851" spans="1:26" x14ac:dyDescent="0.25">
      <c r="A851" s="12">
        <v>1941.03</v>
      </c>
      <c r="B851" s="13">
        <v>9.9499999999999993</v>
      </c>
      <c r="C851" s="14">
        <v>0.68</v>
      </c>
      <c r="D851" s="13">
        <v>1.06</v>
      </c>
      <c r="E851" s="13">
        <v>14.2</v>
      </c>
      <c r="F851" s="14">
        <f t="shared" si="186"/>
        <v>1941.2083333332696</v>
      </c>
      <c r="G851" s="15">
        <f>G849*10/12+G861*2/12</f>
        <v>2.0350000000000001</v>
      </c>
      <c r="H851" s="14">
        <f t="shared" si="182"/>
        <v>223.67915316901403</v>
      </c>
      <c r="I851" s="14">
        <f t="shared" si="183"/>
        <v>15.286615492957743</v>
      </c>
      <c r="J851" s="16">
        <f t="shared" si="187"/>
        <v>9023.8256483741188</v>
      </c>
      <c r="K851" s="14">
        <f t="shared" si="184"/>
        <v>23.829135915492952</v>
      </c>
      <c r="L851" s="16">
        <f t="shared" si="185"/>
        <v>961.33217962578544</v>
      </c>
      <c r="M851" s="35">
        <f t="shared" si="176"/>
        <v>12.955719822063326</v>
      </c>
      <c r="N851" s="17"/>
      <c r="O851" s="18">
        <f t="shared" si="177"/>
        <v>16.274201363786236</v>
      </c>
      <c r="P851" s="18"/>
      <c r="Q851" s="37">
        <f t="shared" si="178"/>
        <v>4.7477159338851209E-2</v>
      </c>
      <c r="R851" s="15">
        <f t="shared" si="188"/>
        <v>0.99789001806578537</v>
      </c>
      <c r="S851" s="15">
        <f t="shared" si="189"/>
        <v>15.963896715156022</v>
      </c>
      <c r="T851" s="21">
        <f t="shared" si="179"/>
        <v>7.8294771296359755E-2</v>
      </c>
      <c r="U851" s="21">
        <f t="shared" si="180"/>
        <v>-4.0178458078739543E-2</v>
      </c>
      <c r="V851" s="21">
        <f t="shared" si="181"/>
        <v>0.1184732293750993</v>
      </c>
      <c r="Y851" s="36"/>
      <c r="Z851" s="36"/>
    </row>
    <row r="852" spans="1:26" x14ac:dyDescent="0.25">
      <c r="A852" s="12">
        <v>1941.04</v>
      </c>
      <c r="B852" s="13">
        <v>9.64</v>
      </c>
      <c r="C852" s="14">
        <v>0.68333299999999997</v>
      </c>
      <c r="D852" s="13">
        <v>1.07</v>
      </c>
      <c r="E852" s="13">
        <v>14.3</v>
      </c>
      <c r="F852" s="14">
        <f t="shared" si="186"/>
        <v>1941.2916666666029</v>
      </c>
      <c r="G852" s="15">
        <f>G849*9/12+G861*3/12</f>
        <v>2.0775000000000001</v>
      </c>
      <c r="H852" s="14">
        <f t="shared" si="182"/>
        <v>215.19479860139853</v>
      </c>
      <c r="I852" s="14">
        <f t="shared" si="183"/>
        <v>15.254119015839155</v>
      </c>
      <c r="J852" s="16">
        <f t="shared" si="187"/>
        <v>8732.8264221755144</v>
      </c>
      <c r="K852" s="14">
        <f t="shared" si="184"/>
        <v>23.885729720279713</v>
      </c>
      <c r="L852" s="16">
        <f t="shared" si="185"/>
        <v>969.30749706719928</v>
      </c>
      <c r="M852" s="35">
        <f t="shared" si="176"/>
        <v>12.429370389220781</v>
      </c>
      <c r="N852" s="17"/>
      <c r="O852" s="18">
        <f t="shared" si="177"/>
        <v>15.62059635074306</v>
      </c>
      <c r="P852" s="18"/>
      <c r="Q852" s="37">
        <f t="shared" si="178"/>
        <v>5.1653928535461108E-2</v>
      </c>
      <c r="R852" s="15">
        <f t="shared" si="188"/>
        <v>0.99793322274458374</v>
      </c>
      <c r="S852" s="15">
        <f t="shared" si="189"/>
        <v>15.81881308930914</v>
      </c>
      <c r="T852" s="21">
        <f t="shared" si="179"/>
        <v>8.3906737546526333E-2</v>
      </c>
      <c r="U852" s="21">
        <f t="shared" si="180"/>
        <v>-3.9171540119704584E-2</v>
      </c>
      <c r="V852" s="21">
        <f t="shared" si="181"/>
        <v>0.12307827766623092</v>
      </c>
      <c r="Y852" s="36"/>
      <c r="Z852" s="36"/>
    </row>
    <row r="853" spans="1:26" x14ac:dyDescent="0.25">
      <c r="A853" s="12">
        <v>1941.05</v>
      </c>
      <c r="B853" s="13">
        <v>9.43</v>
      </c>
      <c r="C853" s="14">
        <v>0.68666700000000003</v>
      </c>
      <c r="D853" s="13">
        <v>1.08</v>
      </c>
      <c r="E853" s="13">
        <v>14.4</v>
      </c>
      <c r="F853" s="14">
        <f t="shared" si="186"/>
        <v>1941.3749999999361</v>
      </c>
      <c r="G853" s="15">
        <f>G849*8/12+G861*4/12</f>
        <v>2.12</v>
      </c>
      <c r="H853" s="14">
        <f t="shared" si="182"/>
        <v>209.04509131944437</v>
      </c>
      <c r="I853" s="14">
        <f t="shared" si="183"/>
        <v>15.222096046770828</v>
      </c>
      <c r="J853" s="16">
        <f t="shared" si="187"/>
        <v>8534.7423313686868</v>
      </c>
      <c r="K853" s="14">
        <f t="shared" si="184"/>
        <v>23.941537499999992</v>
      </c>
      <c r="L853" s="16">
        <f t="shared" si="185"/>
        <v>977.46783858729384</v>
      </c>
      <c r="M853" s="35">
        <f t="shared" si="176"/>
        <v>12.037206512481573</v>
      </c>
      <c r="N853" s="17"/>
      <c r="O853" s="18">
        <f t="shared" si="177"/>
        <v>15.138524744744737</v>
      </c>
      <c r="P853" s="18"/>
      <c r="Q853" s="37">
        <f t="shared" si="178"/>
        <v>5.5831630874339899E-2</v>
      </c>
      <c r="R853" s="15">
        <f t="shared" si="188"/>
        <v>0.99797640563406864</v>
      </c>
      <c r="S853" s="15">
        <f t="shared" si="189"/>
        <v>15.676493298943138</v>
      </c>
      <c r="T853" s="21">
        <f t="shared" si="179"/>
        <v>8.6662450509808364E-2</v>
      </c>
      <c r="U853" s="21">
        <f t="shared" si="180"/>
        <v>-3.8543675475214867E-2</v>
      </c>
      <c r="V853" s="21">
        <f t="shared" si="181"/>
        <v>0.12520612598502323</v>
      </c>
      <c r="Y853" s="36"/>
      <c r="Z853" s="36"/>
    </row>
    <row r="854" spans="1:26" x14ac:dyDescent="0.25">
      <c r="A854" s="12">
        <v>1941.06</v>
      </c>
      <c r="B854" s="13">
        <v>9.76</v>
      </c>
      <c r="C854" s="14">
        <v>0.69</v>
      </c>
      <c r="D854" s="13">
        <v>1.0900000000000001</v>
      </c>
      <c r="E854" s="13">
        <v>14.7</v>
      </c>
      <c r="F854" s="14">
        <f t="shared" si="186"/>
        <v>1941.4583333332694</v>
      </c>
      <c r="G854" s="15">
        <f>G849*7/12+G861*5/12</f>
        <v>2.1625000000000001</v>
      </c>
      <c r="H854" s="14">
        <f t="shared" si="182"/>
        <v>211.94503945578225</v>
      </c>
      <c r="I854" s="14">
        <f t="shared" si="183"/>
        <v>14.983819387755098</v>
      </c>
      <c r="J854" s="16">
        <f t="shared" si="187"/>
        <v>8704.1183721820926</v>
      </c>
      <c r="K854" s="14">
        <f t="shared" si="184"/>
        <v>23.670091496598634</v>
      </c>
      <c r="L854" s="16">
        <f t="shared" si="185"/>
        <v>972.07879361459845</v>
      </c>
      <c r="M854" s="35">
        <f t="shared" si="176"/>
        <v>12.164306590628438</v>
      </c>
      <c r="N854" s="17"/>
      <c r="O854" s="18">
        <f t="shared" si="177"/>
        <v>15.307415379169981</v>
      </c>
      <c r="P854" s="18"/>
      <c r="Q854" s="37">
        <f t="shared" si="178"/>
        <v>5.7901603030118723E-2</v>
      </c>
      <c r="R854" s="15">
        <f t="shared" si="188"/>
        <v>0.99801956680385973</v>
      </c>
      <c r="S854" s="15">
        <f t="shared" si="189"/>
        <v>15.325489406131432</v>
      </c>
      <c r="T854" s="21">
        <f t="shared" si="179"/>
        <v>8.3286391548049066E-2</v>
      </c>
      <c r="U854" s="21">
        <f t="shared" si="180"/>
        <v>-3.6231839601446825E-2</v>
      </c>
      <c r="V854" s="21">
        <f t="shared" si="181"/>
        <v>0.11951823114949589</v>
      </c>
      <c r="Y854" s="36"/>
      <c r="Z854" s="36"/>
    </row>
    <row r="855" spans="1:26" x14ac:dyDescent="0.25">
      <c r="A855" s="12">
        <v>1941.07</v>
      </c>
      <c r="B855" s="13">
        <v>10.26</v>
      </c>
      <c r="C855" s="14">
        <v>0.69333299999999998</v>
      </c>
      <c r="D855" s="13">
        <v>1.1233299999999999</v>
      </c>
      <c r="E855" s="13">
        <v>14.7</v>
      </c>
      <c r="F855" s="14">
        <f t="shared" si="186"/>
        <v>1941.5416666666026</v>
      </c>
      <c r="G855" s="15">
        <f>G849*6/12+G861*6/12</f>
        <v>2.2050000000000001</v>
      </c>
      <c r="H855" s="14">
        <f t="shared" si="182"/>
        <v>222.80287959183667</v>
      </c>
      <c r="I855" s="14">
        <f t="shared" si="183"/>
        <v>15.056197750102037</v>
      </c>
      <c r="J855" s="16">
        <f t="shared" si="187"/>
        <v>9201.5531633060036</v>
      </c>
      <c r="K855" s="14">
        <f t="shared" si="184"/>
        <v>24.393875120068021</v>
      </c>
      <c r="L855" s="16">
        <f t="shared" si="185"/>
        <v>1007.4445141263677</v>
      </c>
      <c r="M855" s="35">
        <f t="shared" si="176"/>
        <v>12.744996277919578</v>
      </c>
      <c r="N855" s="17"/>
      <c r="O855" s="18">
        <f t="shared" si="177"/>
        <v>16.045059460934318</v>
      </c>
      <c r="P855" s="18"/>
      <c r="Q855" s="37">
        <f t="shared" si="178"/>
        <v>5.3731040578336373E-2</v>
      </c>
      <c r="R855" s="15">
        <f t="shared" si="188"/>
        <v>0.99806270632333516</v>
      </c>
      <c r="S855" s="15">
        <f t="shared" si="189"/>
        <v>15.295138298164433</v>
      </c>
      <c r="T855" s="21">
        <f t="shared" si="179"/>
        <v>7.9799914622028068E-2</v>
      </c>
      <c r="U855" s="21">
        <f t="shared" si="180"/>
        <v>-3.5907792503111713E-2</v>
      </c>
      <c r="V855" s="21">
        <f t="shared" si="181"/>
        <v>0.11570770712513978</v>
      </c>
      <c r="Y855" s="36"/>
      <c r="Z855" s="36"/>
    </row>
    <row r="856" spans="1:26" x14ac:dyDescent="0.25">
      <c r="A856" s="12">
        <v>1941.08</v>
      </c>
      <c r="B856" s="13">
        <v>10.210000000000001</v>
      </c>
      <c r="C856" s="14">
        <v>0.69666700000000004</v>
      </c>
      <c r="D856" s="13">
        <v>1.1566700000000001</v>
      </c>
      <c r="E856" s="13">
        <v>14.9</v>
      </c>
      <c r="F856" s="14">
        <f t="shared" si="186"/>
        <v>1941.6249999999359</v>
      </c>
      <c r="G856" s="15">
        <f>G849*5/12+G861*7/12</f>
        <v>2.2474999999999996</v>
      </c>
      <c r="H856" s="14">
        <f t="shared" si="182"/>
        <v>218.74102718120798</v>
      </c>
      <c r="I856" s="14">
        <f t="shared" si="183"/>
        <v>14.925529400906036</v>
      </c>
      <c r="J856" s="16">
        <f t="shared" si="187"/>
        <v>9085.1699583133413</v>
      </c>
      <c r="K856" s="14">
        <f t="shared" si="184"/>
        <v>24.780723203691267</v>
      </c>
      <c r="L856" s="16">
        <f t="shared" si="185"/>
        <v>1029.2403071187359</v>
      </c>
      <c r="M856" s="35">
        <f t="shared" si="176"/>
        <v>12.4631737203878</v>
      </c>
      <c r="N856" s="17"/>
      <c r="O856" s="18">
        <f t="shared" si="177"/>
        <v>15.698062133844481</v>
      </c>
      <c r="P856" s="18"/>
      <c r="Q856" s="37">
        <f t="shared" si="178"/>
        <v>5.6428920036089333E-2</v>
      </c>
      <c r="R856" s="15">
        <f t="shared" si="188"/>
        <v>0.99810582426163519</v>
      </c>
      <c r="S856" s="15">
        <f t="shared" si="189"/>
        <v>15.060600987570371</v>
      </c>
      <c r="T856" s="21">
        <f t="shared" si="179"/>
        <v>8.6422053219641581E-2</v>
      </c>
      <c r="U856" s="21">
        <f t="shared" si="180"/>
        <v>-3.4282874070881597E-2</v>
      </c>
      <c r="V856" s="21">
        <f t="shared" si="181"/>
        <v>0.12070492729052318</v>
      </c>
      <c r="Y856" s="36"/>
      <c r="Z856" s="36"/>
    </row>
    <row r="857" spans="1:26" x14ac:dyDescent="0.25">
      <c r="A857" s="12">
        <v>1941.09</v>
      </c>
      <c r="B857" s="13">
        <v>10.24</v>
      </c>
      <c r="C857" s="14">
        <v>0.7</v>
      </c>
      <c r="D857" s="13">
        <v>1.19</v>
      </c>
      <c r="E857" s="13">
        <v>15.1</v>
      </c>
      <c r="F857" s="14">
        <f t="shared" si="186"/>
        <v>1941.7083333332691</v>
      </c>
      <c r="G857" s="15">
        <f>G849*4/12+G861*8/12</f>
        <v>2.29</v>
      </c>
      <c r="H857" s="14">
        <f t="shared" si="182"/>
        <v>216.47800794701982</v>
      </c>
      <c r="I857" s="14">
        <f t="shared" si="183"/>
        <v>14.798301324503306</v>
      </c>
      <c r="J857" s="16">
        <f t="shared" si="187"/>
        <v>9042.397198230432</v>
      </c>
      <c r="K857" s="14">
        <f t="shared" si="184"/>
        <v>25.157112251655622</v>
      </c>
      <c r="L857" s="16">
        <f t="shared" si="185"/>
        <v>1050.8254556537318</v>
      </c>
      <c r="M857" s="35">
        <f t="shared" si="176"/>
        <v>12.279729272093077</v>
      </c>
      <c r="N857" s="17"/>
      <c r="O857" s="18">
        <f t="shared" si="177"/>
        <v>15.475689806719133</v>
      </c>
      <c r="P857" s="18"/>
      <c r="Q857" s="37">
        <f t="shared" si="178"/>
        <v>5.9199695162733643E-2</v>
      </c>
      <c r="R857" s="15">
        <f t="shared" si="188"/>
        <v>0.99814892068766214</v>
      </c>
      <c r="S857" s="15">
        <f t="shared" si="189"/>
        <v>14.832973250487443</v>
      </c>
      <c r="T857" s="21">
        <f t="shared" si="179"/>
        <v>8.9452584610300034E-2</v>
      </c>
      <c r="U857" s="21">
        <f t="shared" si="180"/>
        <v>-3.3419867329752551E-2</v>
      </c>
      <c r="V857" s="21">
        <f t="shared" si="181"/>
        <v>0.12287245194005258</v>
      </c>
      <c r="Y857" s="36"/>
      <c r="Z857" s="36"/>
    </row>
    <row r="858" spans="1:26" x14ac:dyDescent="0.25">
      <c r="A858" s="12">
        <v>1941.1</v>
      </c>
      <c r="B858" s="13">
        <v>9.83</v>
      </c>
      <c r="C858" s="14">
        <v>0.70333299999999999</v>
      </c>
      <c r="D858" s="13">
        <v>1.18</v>
      </c>
      <c r="E858" s="13">
        <v>15.3</v>
      </c>
      <c r="F858" s="14">
        <f t="shared" si="186"/>
        <v>1941.7916666666024</v>
      </c>
      <c r="G858" s="15">
        <f>G849*3/12+G861*9/12</f>
        <v>2.3325</v>
      </c>
      <c r="H858" s="14">
        <f t="shared" si="182"/>
        <v>205.09395522875812</v>
      </c>
      <c r="I858" s="14">
        <f t="shared" si="183"/>
        <v>14.674399472320257</v>
      </c>
      <c r="J858" s="16">
        <f t="shared" si="187"/>
        <v>8617.9592539208552</v>
      </c>
      <c r="K858" s="14">
        <f t="shared" si="184"/>
        <v>24.619620261437898</v>
      </c>
      <c r="L858" s="16">
        <f t="shared" si="185"/>
        <v>1034.5057903994514</v>
      </c>
      <c r="M858" s="35">
        <f t="shared" si="176"/>
        <v>11.577814956574077</v>
      </c>
      <c r="N858" s="17"/>
      <c r="O858" s="18">
        <f t="shared" si="177"/>
        <v>14.60383368903617</v>
      </c>
      <c r="P858" s="18"/>
      <c r="Q858" s="37">
        <f t="shared" si="178"/>
        <v>6.5699757158589459E-2</v>
      </c>
      <c r="R858" s="15">
        <f t="shared" si="188"/>
        <v>0.99819199567007955</v>
      </c>
      <c r="S858" s="15">
        <f t="shared" si="189"/>
        <v>14.611980080555643</v>
      </c>
      <c r="T858" s="21">
        <f t="shared" si="179"/>
        <v>9.4301130073987993E-2</v>
      </c>
      <c r="U858" s="21">
        <f t="shared" si="180"/>
        <v>-3.2202172093984571E-2</v>
      </c>
      <c r="V858" s="21">
        <f t="shared" si="181"/>
        <v>0.12650330216797256</v>
      </c>
      <c r="Y858" s="36"/>
      <c r="Z858" s="36"/>
    </row>
    <row r="859" spans="1:26" x14ac:dyDescent="0.25">
      <c r="A859" s="12">
        <v>1941.11</v>
      </c>
      <c r="B859" s="13">
        <v>9.3699999999999992</v>
      </c>
      <c r="C859" s="14">
        <v>0.70666700000000005</v>
      </c>
      <c r="D859" s="13">
        <v>1.17</v>
      </c>
      <c r="E859" s="13">
        <v>15.4</v>
      </c>
      <c r="F859" s="14">
        <f t="shared" si="186"/>
        <v>1941.8749999999357</v>
      </c>
      <c r="G859" s="15">
        <f>G849*2/12+G861*10/12</f>
        <v>2.3750000000000004</v>
      </c>
      <c r="H859" s="14">
        <f t="shared" si="182"/>
        <v>194.22701850649341</v>
      </c>
      <c r="I859" s="14">
        <f t="shared" si="183"/>
        <v>14.648220329448048</v>
      </c>
      <c r="J859" s="16">
        <f t="shared" si="187"/>
        <v>8212.6279316679847</v>
      </c>
      <c r="K859" s="14">
        <f t="shared" si="184"/>
        <v>24.252466558441551</v>
      </c>
      <c r="L859" s="16">
        <f t="shared" si="185"/>
        <v>1025.4828900802074</v>
      </c>
      <c r="M859" s="35">
        <f t="shared" si="176"/>
        <v>10.911668685916963</v>
      </c>
      <c r="N859" s="17"/>
      <c r="O859" s="18">
        <f t="shared" si="177"/>
        <v>13.782187279853902</v>
      </c>
      <c r="P859" s="18"/>
      <c r="Q859" s="37">
        <f t="shared" si="178"/>
        <v>7.2557850219299364E-2</v>
      </c>
      <c r="R859" s="15">
        <f t="shared" si="188"/>
        <v>0.99823504927731521</v>
      </c>
      <c r="S859" s="15">
        <f t="shared" si="189"/>
        <v>14.490850118617512</v>
      </c>
      <c r="T859" s="21">
        <f t="shared" si="179"/>
        <v>9.6233772726342925E-2</v>
      </c>
      <c r="U859" s="21">
        <f t="shared" si="180"/>
        <v>-3.1995916013274672E-2</v>
      </c>
      <c r="V859" s="21">
        <f t="shared" si="181"/>
        <v>0.1282296887396176</v>
      </c>
      <c r="Y859" s="36"/>
      <c r="Z859" s="36"/>
    </row>
    <row r="860" spans="1:26" x14ac:dyDescent="0.25">
      <c r="A860" s="12">
        <v>1941.12</v>
      </c>
      <c r="B860" s="13">
        <v>8.76</v>
      </c>
      <c r="C860" s="14">
        <v>0.71</v>
      </c>
      <c r="D860" s="13">
        <v>1.1599999999999999</v>
      </c>
      <c r="E860" s="13">
        <v>15.5</v>
      </c>
      <c r="F860" s="14">
        <f t="shared" si="186"/>
        <v>1941.9583333332689</v>
      </c>
      <c r="G860" s="15">
        <f>G849*1/12+G861*11/12</f>
        <v>2.4175</v>
      </c>
      <c r="H860" s="14">
        <f t="shared" si="182"/>
        <v>180.41106967741931</v>
      </c>
      <c r="I860" s="14">
        <f t="shared" si="183"/>
        <v>14.622358387096769</v>
      </c>
      <c r="J860" s="16">
        <f t="shared" si="187"/>
        <v>7679.963034466964</v>
      </c>
      <c r="K860" s="14">
        <f t="shared" si="184"/>
        <v>23.890050322580638</v>
      </c>
      <c r="L860" s="16">
        <f t="shared" si="185"/>
        <v>1016.9814063906025</v>
      </c>
      <c r="M860" s="35">
        <f t="shared" si="176"/>
        <v>10.086593309917903</v>
      </c>
      <c r="N860" s="17"/>
      <c r="O860" s="18">
        <f t="shared" si="177"/>
        <v>12.764729919112984</v>
      </c>
      <c r="P860" s="18"/>
      <c r="Q860" s="37">
        <f t="shared" si="178"/>
        <v>8.0966277439067424E-2</v>
      </c>
      <c r="R860" s="15">
        <f t="shared" si="188"/>
        <v>0.99827808157756137</v>
      </c>
      <c r="S860" s="15">
        <f t="shared" si="189"/>
        <v>14.371950130730095</v>
      </c>
      <c r="T860" s="21">
        <f t="shared" si="179"/>
        <v>0.10710076168999527</v>
      </c>
      <c r="U860" s="21">
        <f t="shared" si="180"/>
        <v>-3.1426802572939283E-2</v>
      </c>
      <c r="V860" s="21">
        <f t="shared" si="181"/>
        <v>0.13852756426293455</v>
      </c>
      <c r="Y860" s="36"/>
      <c r="Z860" s="36"/>
    </row>
    <row r="861" spans="1:26" x14ac:dyDescent="0.25">
      <c r="A861" s="12">
        <v>1942.01</v>
      </c>
      <c r="B861" s="13">
        <v>8.93</v>
      </c>
      <c r="C861" s="14">
        <v>0.70333299999999999</v>
      </c>
      <c r="D861" s="13">
        <v>1.1200000000000001</v>
      </c>
      <c r="E861" s="13">
        <v>15.7</v>
      </c>
      <c r="F861" s="14">
        <f t="shared" si="186"/>
        <v>1942.0416666666022</v>
      </c>
      <c r="G861" s="15">
        <v>2.46</v>
      </c>
      <c r="H861" s="14">
        <f t="shared" si="182"/>
        <v>181.56936719745218</v>
      </c>
      <c r="I861" s="14">
        <f t="shared" si="183"/>
        <v>14.30052942207006</v>
      </c>
      <c r="J861" s="16">
        <f t="shared" si="187"/>
        <v>7780.0011138760492</v>
      </c>
      <c r="K861" s="14">
        <f t="shared" si="184"/>
        <v>22.772417834394901</v>
      </c>
      <c r="L861" s="16">
        <f t="shared" si="185"/>
        <v>975.76721696989659</v>
      </c>
      <c r="M861" s="35">
        <f t="shared" si="176"/>
        <v>10.101686431929252</v>
      </c>
      <c r="N861" s="17"/>
      <c r="O861" s="18">
        <f t="shared" si="177"/>
        <v>12.807799723300178</v>
      </c>
      <c r="P861" s="18"/>
      <c r="Q861" s="37">
        <f t="shared" si="178"/>
        <v>8.3777244250419561E-2</v>
      </c>
      <c r="R861" s="15">
        <f t="shared" si="188"/>
        <v>1.0019767381834872</v>
      </c>
      <c r="S861" s="15">
        <f t="shared" si="189"/>
        <v>14.164435890319817</v>
      </c>
      <c r="T861" s="21">
        <f t="shared" si="179"/>
        <v>0.10983771849347512</v>
      </c>
      <c r="U861" s="21">
        <f t="shared" si="180"/>
        <v>-2.9878630794221261E-2</v>
      </c>
      <c r="V861" s="21">
        <f t="shared" si="181"/>
        <v>0.13971634928769638</v>
      </c>
      <c r="Y861" s="36"/>
      <c r="Z861" s="36"/>
    </row>
    <row r="862" spans="1:26" x14ac:dyDescent="0.25">
      <c r="A862" s="12">
        <v>1942.02</v>
      </c>
      <c r="B862" s="13">
        <v>8.65</v>
      </c>
      <c r="C862" s="14">
        <v>0.69666700000000004</v>
      </c>
      <c r="D862" s="13">
        <v>1.08</v>
      </c>
      <c r="E862" s="13">
        <v>15.8</v>
      </c>
      <c r="F862" s="14">
        <f t="shared" si="186"/>
        <v>1942.1249999999354</v>
      </c>
      <c r="G862" s="15">
        <f>G861*11/12+G873*1/12</f>
        <v>2.4608333333333334</v>
      </c>
      <c r="H862" s="14">
        <f t="shared" si="182"/>
        <v>174.76312183544297</v>
      </c>
      <c r="I862" s="14">
        <f t="shared" si="183"/>
        <v>14.075341017310121</v>
      </c>
      <c r="J862" s="16">
        <f t="shared" si="187"/>
        <v>7538.6218376900342</v>
      </c>
      <c r="K862" s="14">
        <f t="shared" si="184"/>
        <v>21.820135443037969</v>
      </c>
      <c r="L862" s="16">
        <f t="shared" si="185"/>
        <v>941.23833349193501</v>
      </c>
      <c r="M862" s="35">
        <f t="shared" si="176"/>
        <v>9.6802555917493613</v>
      </c>
      <c r="N862" s="17"/>
      <c r="O862" s="18">
        <f t="shared" si="177"/>
        <v>12.300243464664586</v>
      </c>
      <c r="P862" s="18"/>
      <c r="Q862" s="37">
        <f t="shared" si="178"/>
        <v>9.0143277184680348E-2</v>
      </c>
      <c r="R862" s="15">
        <f t="shared" si="188"/>
        <v>1.001977435551568</v>
      </c>
      <c r="S862" s="15">
        <f t="shared" si="189"/>
        <v>14.102609731898148</v>
      </c>
      <c r="T862" s="21">
        <f t="shared" si="179"/>
        <v>0.11269306381535271</v>
      </c>
      <c r="U862" s="21">
        <f t="shared" si="180"/>
        <v>-2.8607319473923032E-2</v>
      </c>
      <c r="V862" s="21">
        <f t="shared" si="181"/>
        <v>0.14130038328927574</v>
      </c>
      <c r="Y862" s="36"/>
      <c r="Z862" s="36"/>
    </row>
    <row r="863" spans="1:26" x14ac:dyDescent="0.25">
      <c r="A863" s="12">
        <v>1942.03</v>
      </c>
      <c r="B863" s="13">
        <v>8.18</v>
      </c>
      <c r="C863" s="14">
        <v>0.69</v>
      </c>
      <c r="D863" s="13">
        <v>1.04</v>
      </c>
      <c r="E863" s="13">
        <v>16</v>
      </c>
      <c r="F863" s="14">
        <f t="shared" si="186"/>
        <v>1942.2083333332687</v>
      </c>
      <c r="G863" s="15">
        <f>G861*10/12+G873*2/12</f>
        <v>2.4616666666666669</v>
      </c>
      <c r="H863" s="14">
        <f t="shared" si="182"/>
        <v>163.20148062499993</v>
      </c>
      <c r="I863" s="14">
        <f t="shared" si="183"/>
        <v>13.766384062499995</v>
      </c>
      <c r="J863" s="16">
        <f t="shared" si="187"/>
        <v>7089.3820717482095</v>
      </c>
      <c r="K863" s="14">
        <f t="shared" si="184"/>
        <v>20.749332499999994</v>
      </c>
      <c r="L863" s="16">
        <f t="shared" si="185"/>
        <v>901.33952990441787</v>
      </c>
      <c r="M863" s="35">
        <f t="shared" si="176"/>
        <v>9.003426617760967</v>
      </c>
      <c r="N863" s="17"/>
      <c r="O863" s="18">
        <f t="shared" si="177"/>
        <v>11.47046537902021</v>
      </c>
      <c r="P863" s="18"/>
      <c r="Q863" s="37">
        <f t="shared" si="178"/>
        <v>9.9894847201602244E-2</v>
      </c>
      <c r="R863" s="15">
        <f t="shared" si="188"/>
        <v>1.0019781329194886</v>
      </c>
      <c r="S863" s="15">
        <f t="shared" si="189"/>
        <v>13.953865524579996</v>
      </c>
      <c r="T863" s="21">
        <f t="shared" si="179"/>
        <v>0.12038844714628016</v>
      </c>
      <c r="U863" s="21">
        <f t="shared" si="180"/>
        <v>-2.7464270283647396E-2</v>
      </c>
      <c r="V863" s="21">
        <f t="shared" si="181"/>
        <v>0.14785271742992756</v>
      </c>
      <c r="Y863" s="36"/>
      <c r="Z863" s="36"/>
    </row>
    <row r="864" spans="1:26" x14ac:dyDescent="0.25">
      <c r="A864" s="12">
        <v>1942.04</v>
      </c>
      <c r="B864" s="13">
        <v>7.84</v>
      </c>
      <c r="C864" s="14">
        <v>0.68</v>
      </c>
      <c r="D864" s="13">
        <v>1.02</v>
      </c>
      <c r="E864" s="13">
        <v>16.100000000000001</v>
      </c>
      <c r="F864" s="14">
        <f t="shared" si="186"/>
        <v>1942.2916666666019</v>
      </c>
      <c r="G864" s="15">
        <f>G861*9/12+G873*3/12</f>
        <v>2.4624999999999999</v>
      </c>
      <c r="H864" s="14">
        <f t="shared" si="182"/>
        <v>155.44650434782602</v>
      </c>
      <c r="I864" s="14">
        <f t="shared" si="183"/>
        <v>13.482604968944095</v>
      </c>
      <c r="J864" s="16">
        <f t="shared" si="187"/>
        <v>6801.3165992787572</v>
      </c>
      <c r="K864" s="14">
        <f t="shared" si="184"/>
        <v>20.223907453416142</v>
      </c>
      <c r="L864" s="16">
        <f t="shared" si="185"/>
        <v>884.86516980412409</v>
      </c>
      <c r="M864" s="35">
        <f t="shared" si="176"/>
        <v>8.5442557075882597</v>
      </c>
      <c r="N864" s="17"/>
      <c r="O864" s="18">
        <f t="shared" si="177"/>
        <v>10.918206150831162</v>
      </c>
      <c r="P864" s="18"/>
      <c r="Q864" s="37">
        <f t="shared" si="178"/>
        <v>0.1072142123212259</v>
      </c>
      <c r="R864" s="15">
        <f t="shared" si="188"/>
        <v>1.0019788302872494</v>
      </c>
      <c r="S864" s="15">
        <f t="shared" si="189"/>
        <v>13.894626708400779</v>
      </c>
      <c r="T864" s="21">
        <f t="shared" si="179"/>
        <v>0.12485082395492353</v>
      </c>
      <c r="U864" s="21">
        <f t="shared" si="180"/>
        <v>-2.7306001405905556E-2</v>
      </c>
      <c r="V864" s="21">
        <f t="shared" si="181"/>
        <v>0.15215682536082908</v>
      </c>
      <c r="Y864" s="36"/>
      <c r="Z864" s="36"/>
    </row>
    <row r="865" spans="1:26" x14ac:dyDescent="0.25">
      <c r="A865" s="12">
        <v>1942.05</v>
      </c>
      <c r="B865" s="13">
        <v>7.93</v>
      </c>
      <c r="C865" s="14">
        <v>0.67</v>
      </c>
      <c r="D865" s="13">
        <v>1</v>
      </c>
      <c r="E865" s="13">
        <v>16.3</v>
      </c>
      <c r="F865" s="14">
        <f t="shared" si="186"/>
        <v>1942.3749999999352</v>
      </c>
      <c r="G865" s="15">
        <f>G861*8/12+G873*4/12</f>
        <v>2.4633333333333334</v>
      </c>
      <c r="H865" s="14">
        <f t="shared" si="182"/>
        <v>155.30175245398766</v>
      </c>
      <c r="I865" s="14">
        <f t="shared" si="183"/>
        <v>13.121333435582818</v>
      </c>
      <c r="J865" s="16">
        <f t="shared" si="187"/>
        <v>6842.8251457531378</v>
      </c>
      <c r="K865" s="14">
        <f t="shared" si="184"/>
        <v>19.58407975460122</v>
      </c>
      <c r="L865" s="16">
        <f t="shared" si="185"/>
        <v>862.9035492753012</v>
      </c>
      <c r="M865" s="35">
        <f t="shared" si="176"/>
        <v>8.5061162596960482</v>
      </c>
      <c r="N865" s="17"/>
      <c r="O865" s="18">
        <f t="shared" si="177"/>
        <v>10.901248386825088</v>
      </c>
      <c r="P865" s="18"/>
      <c r="Q865" s="37">
        <f t="shared" si="178"/>
        <v>0.1104579168774196</v>
      </c>
      <c r="R865" s="15">
        <f t="shared" si="188"/>
        <v>1.0019795276548498</v>
      </c>
      <c r="S865" s="15">
        <f t="shared" si="189"/>
        <v>13.751298235990081</v>
      </c>
      <c r="T865" s="21">
        <f t="shared" si="179"/>
        <v>0.12468642324822099</v>
      </c>
      <c r="U865" s="21">
        <f t="shared" si="180"/>
        <v>-2.6182089194104585E-2</v>
      </c>
      <c r="V865" s="21">
        <f t="shared" si="181"/>
        <v>0.15086851244232558</v>
      </c>
      <c r="Y865" s="36"/>
      <c r="Z865" s="36"/>
    </row>
    <row r="866" spans="1:26" x14ac:dyDescent="0.25">
      <c r="A866" s="12">
        <v>1942.06</v>
      </c>
      <c r="B866" s="13">
        <v>8.33</v>
      </c>
      <c r="C866" s="14">
        <v>0.66</v>
      </c>
      <c r="D866" s="13">
        <v>0.98</v>
      </c>
      <c r="E866" s="13">
        <v>16.3</v>
      </c>
      <c r="F866" s="14">
        <f t="shared" si="186"/>
        <v>1942.4583333332685</v>
      </c>
      <c r="G866" s="15">
        <f>G861*7/12+G873*5/12</f>
        <v>2.4641666666666664</v>
      </c>
      <c r="H866" s="14">
        <f t="shared" si="182"/>
        <v>163.13538435582817</v>
      </c>
      <c r="I866" s="14">
        <f t="shared" si="183"/>
        <v>12.925492638036806</v>
      </c>
      <c r="J866" s="16">
        <f t="shared" si="187"/>
        <v>7235.4462606734014</v>
      </c>
      <c r="K866" s="14">
        <f t="shared" si="184"/>
        <v>19.192398159509196</v>
      </c>
      <c r="L866" s="16">
        <f t="shared" si="185"/>
        <v>851.22897184392957</v>
      </c>
      <c r="M866" s="35">
        <f t="shared" si="176"/>
        <v>8.9054569285180509</v>
      </c>
      <c r="N866" s="17"/>
      <c r="O866" s="18">
        <f t="shared" si="177"/>
        <v>11.442697243987251</v>
      </c>
      <c r="P866" s="18"/>
      <c r="Q866" s="37">
        <f t="shared" si="178"/>
        <v>0.10592353761816536</v>
      </c>
      <c r="R866" s="15">
        <f t="shared" si="188"/>
        <v>1.0019802250222902</v>
      </c>
      <c r="S866" s="15">
        <f t="shared" si="189"/>
        <v>13.778519311138311</v>
      </c>
      <c r="T866" s="21">
        <f t="shared" si="179"/>
        <v>0.12158600518883467</v>
      </c>
      <c r="U866" s="21">
        <f t="shared" si="180"/>
        <v>-2.6626851226970838E-2</v>
      </c>
      <c r="V866" s="21">
        <f t="shared" si="181"/>
        <v>0.14821285641580551</v>
      </c>
      <c r="Y866" s="36"/>
      <c r="Z866" s="36"/>
    </row>
    <row r="867" spans="1:26" x14ac:dyDescent="0.25">
      <c r="A867" s="12">
        <v>1942.07</v>
      </c>
      <c r="B867" s="13">
        <v>8.64</v>
      </c>
      <c r="C867" s="14">
        <v>0.64666699999999999</v>
      </c>
      <c r="D867" s="13">
        <v>0.96666700000000005</v>
      </c>
      <c r="E867" s="13">
        <v>16.399999999999999</v>
      </c>
      <c r="F867" s="14">
        <f t="shared" si="186"/>
        <v>1942.5416666666017</v>
      </c>
      <c r="G867" s="15">
        <f>G861*6/12+G873*6/12</f>
        <v>2.4649999999999999</v>
      </c>
      <c r="H867" s="14">
        <f t="shared" si="182"/>
        <v>168.17470243902437</v>
      </c>
      <c r="I867" s="14">
        <f t="shared" si="183"/>
        <v>12.58715628496951</v>
      </c>
      <c r="J867" s="16">
        <f t="shared" si="187"/>
        <v>7505.4746776325228</v>
      </c>
      <c r="K867" s="14">
        <f t="shared" si="184"/>
        <v>18.815848967896336</v>
      </c>
      <c r="L867" s="16">
        <f t="shared" si="185"/>
        <v>839.73318173645794</v>
      </c>
      <c r="M867" s="35">
        <f t="shared" si="176"/>
        <v>9.1504889009947412</v>
      </c>
      <c r="N867" s="17"/>
      <c r="O867" s="18">
        <f t="shared" si="177"/>
        <v>11.784997227682236</v>
      </c>
      <c r="P867" s="18"/>
      <c r="Q867" s="37">
        <f t="shared" si="178"/>
        <v>0.10353127198083714</v>
      </c>
      <c r="R867" s="15">
        <f t="shared" si="188"/>
        <v>1.0019809223895706</v>
      </c>
      <c r="S867" s="15">
        <f t="shared" si="189"/>
        <v>13.721622148873653</v>
      </c>
      <c r="T867" s="21">
        <f t="shared" si="179"/>
        <v>0.12034783390632864</v>
      </c>
      <c r="U867" s="21">
        <f t="shared" si="180"/>
        <v>-2.6839001257765949E-2</v>
      </c>
      <c r="V867" s="21">
        <f t="shared" si="181"/>
        <v>0.14718683516409459</v>
      </c>
      <c r="Y867" s="36"/>
      <c r="Z867" s="36"/>
    </row>
    <row r="868" spans="1:26" x14ac:dyDescent="0.25">
      <c r="A868" s="12">
        <v>1942.08</v>
      </c>
      <c r="B868" s="13">
        <v>8.59</v>
      </c>
      <c r="C868" s="14">
        <v>0.63333300000000003</v>
      </c>
      <c r="D868" s="13">
        <v>0.95333299999999999</v>
      </c>
      <c r="E868" s="13">
        <v>16.5</v>
      </c>
      <c r="F868" s="14">
        <f t="shared" si="186"/>
        <v>1942.624999999935</v>
      </c>
      <c r="G868" s="15">
        <f>G861*5/12+G873*7/12</f>
        <v>2.4658333333333338</v>
      </c>
      <c r="H868" s="14">
        <f t="shared" si="182"/>
        <v>166.18812696969692</v>
      </c>
      <c r="I868" s="14">
        <f t="shared" si="183"/>
        <v>12.252901631909088</v>
      </c>
      <c r="J868" s="16">
        <f t="shared" si="187"/>
        <v>7462.3853294844603</v>
      </c>
      <c r="K868" s="14">
        <f t="shared" si="184"/>
        <v>18.443844662212115</v>
      </c>
      <c r="L868" s="16">
        <f t="shared" si="185"/>
        <v>828.18838106093222</v>
      </c>
      <c r="M868" s="35">
        <f t="shared" si="176"/>
        <v>9.0128230475642948</v>
      </c>
      <c r="N868" s="17"/>
      <c r="O868" s="18">
        <f t="shared" si="177"/>
        <v>11.634971805540617</v>
      </c>
      <c r="P868" s="18"/>
      <c r="Q868" s="37">
        <f t="shared" si="178"/>
        <v>0.10656446054631462</v>
      </c>
      <c r="R868" s="15">
        <f t="shared" si="188"/>
        <v>1.0019816197566911</v>
      </c>
      <c r="S868" s="15">
        <f t="shared" si="189"/>
        <v>13.66547753487983</v>
      </c>
      <c r="T868" s="21">
        <f t="shared" si="179"/>
        <v>0.12197623362054455</v>
      </c>
      <c r="U868" s="21">
        <f t="shared" si="180"/>
        <v>-2.6321898240336705E-2</v>
      </c>
      <c r="V868" s="21">
        <f t="shared" si="181"/>
        <v>0.14829813186088125</v>
      </c>
      <c r="Y868" s="36"/>
      <c r="Z868" s="36"/>
    </row>
    <row r="869" spans="1:26" x14ac:dyDescent="0.25">
      <c r="A869" s="12">
        <v>1942.09</v>
      </c>
      <c r="B869" s="13">
        <v>8.68</v>
      </c>
      <c r="C869" s="14">
        <v>0.62</v>
      </c>
      <c r="D869" s="13">
        <v>0.94</v>
      </c>
      <c r="E869" s="13">
        <v>16.5</v>
      </c>
      <c r="F869" s="14">
        <f t="shared" si="186"/>
        <v>1942.7083333332682</v>
      </c>
      <c r="G869" s="15">
        <f>G861*4/12+G873*8/12</f>
        <v>2.4666666666666668</v>
      </c>
      <c r="H869" s="14">
        <f t="shared" si="182"/>
        <v>167.92932969696963</v>
      </c>
      <c r="I869" s="14">
        <f t="shared" si="183"/>
        <v>11.994952121212117</v>
      </c>
      <c r="J869" s="16">
        <f t="shared" si="187"/>
        <v>7585.4553242470083</v>
      </c>
      <c r="K869" s="14">
        <f t="shared" si="184"/>
        <v>18.185895151515144</v>
      </c>
      <c r="L869" s="16">
        <f t="shared" si="185"/>
        <v>821.46635999909995</v>
      </c>
      <c r="M869" s="35">
        <f t="shared" si="176"/>
        <v>9.0778298393715033</v>
      </c>
      <c r="N869" s="17"/>
      <c r="O869" s="18">
        <f t="shared" si="177"/>
        <v>11.745145809200281</v>
      </c>
      <c r="P869" s="18"/>
      <c r="Q869" s="37">
        <f t="shared" si="178"/>
        <v>0.10652043750087252</v>
      </c>
      <c r="R869" s="15">
        <f t="shared" si="188"/>
        <v>1.0019823171236515</v>
      </c>
      <c r="S869" s="15">
        <f t="shared" si="189"/>
        <v>13.692557315147566</v>
      </c>
      <c r="T869" s="21">
        <f t="shared" si="179"/>
        <v>0.11889433414901407</v>
      </c>
      <c r="U869" s="21">
        <f t="shared" si="180"/>
        <v>-2.6395550559896619E-2</v>
      </c>
      <c r="V869" s="21">
        <f t="shared" si="181"/>
        <v>0.14528988470891069</v>
      </c>
      <c r="Y869" s="36"/>
      <c r="Z869" s="36"/>
    </row>
    <row r="870" spans="1:26" x14ac:dyDescent="0.25">
      <c r="A870" s="12">
        <v>1942.1</v>
      </c>
      <c r="B870" s="13">
        <v>9.32</v>
      </c>
      <c r="C870" s="14">
        <v>0.61</v>
      </c>
      <c r="D870" s="13">
        <v>0.97</v>
      </c>
      <c r="E870" s="13">
        <v>16.7</v>
      </c>
      <c r="F870" s="14">
        <f t="shared" si="186"/>
        <v>1942.7916666666015</v>
      </c>
      <c r="G870" s="15">
        <f>G861*3/12+G873*9/12</f>
        <v>2.4675000000000002</v>
      </c>
      <c r="H870" s="14">
        <f t="shared" si="182"/>
        <v>178.15179999999995</v>
      </c>
      <c r="I870" s="14">
        <f t="shared" si="183"/>
        <v>11.660149999999996</v>
      </c>
      <c r="J870" s="16">
        <f t="shared" si="187"/>
        <v>8091.1008886552963</v>
      </c>
      <c r="K870" s="14">
        <f t="shared" si="184"/>
        <v>18.541549999999994</v>
      </c>
      <c r="L870" s="16">
        <f t="shared" si="185"/>
        <v>842.09955600811554</v>
      </c>
      <c r="M870" s="35">
        <f t="shared" si="176"/>
        <v>9.5991767493529849</v>
      </c>
      <c r="N870" s="17"/>
      <c r="O870" s="18">
        <f t="shared" si="177"/>
        <v>12.442152869609721</v>
      </c>
      <c r="P870" s="18"/>
      <c r="Q870" s="37">
        <f t="shared" si="178"/>
        <v>0.10252615661656954</v>
      </c>
      <c r="R870" s="15">
        <f t="shared" si="188"/>
        <v>1.0019830144904518</v>
      </c>
      <c r="S870" s="15">
        <f t="shared" si="189"/>
        <v>13.555392517884396</v>
      </c>
      <c r="T870" s="21">
        <f t="shared" si="179"/>
        <v>0.10988817439131737</v>
      </c>
      <c r="U870" s="21">
        <f t="shared" si="180"/>
        <v>-2.5294538636276176E-2</v>
      </c>
      <c r="V870" s="21">
        <f t="shared" si="181"/>
        <v>0.13518271302759355</v>
      </c>
      <c r="Y870" s="36"/>
      <c r="Z870" s="36"/>
    </row>
    <row r="871" spans="1:26" x14ac:dyDescent="0.25">
      <c r="A871" s="12">
        <v>1942.11</v>
      </c>
      <c r="B871" s="13">
        <v>9.4700000000000006</v>
      </c>
      <c r="C871" s="14">
        <v>0.6</v>
      </c>
      <c r="D871" s="13">
        <v>1</v>
      </c>
      <c r="E871" s="13">
        <v>16.8</v>
      </c>
      <c r="F871" s="14">
        <f t="shared" si="186"/>
        <v>1942.8749999999347</v>
      </c>
      <c r="G871" s="15">
        <f>G861*2/12+G873*10/12</f>
        <v>2.4683333333333337</v>
      </c>
      <c r="H871" s="14">
        <f t="shared" si="182"/>
        <v>179.94155565476186</v>
      </c>
      <c r="I871" s="14">
        <f t="shared" si="183"/>
        <v>11.400732142857139</v>
      </c>
      <c r="J871" s="16">
        <f t="shared" si="187"/>
        <v>8215.5348436668028</v>
      </c>
      <c r="K871" s="14">
        <f t="shared" si="184"/>
        <v>19.001220238095232</v>
      </c>
      <c r="L871" s="16">
        <f t="shared" si="185"/>
        <v>867.5327184442242</v>
      </c>
      <c r="M871" s="35">
        <f t="shared" si="176"/>
        <v>9.6613341521716549</v>
      </c>
      <c r="N871" s="17"/>
      <c r="O871" s="18">
        <f t="shared" si="177"/>
        <v>12.543111801092829</v>
      </c>
      <c r="P871" s="18"/>
      <c r="Q871" s="37">
        <f t="shared" si="178"/>
        <v>0.10323139333544552</v>
      </c>
      <c r="R871" s="15">
        <f t="shared" si="188"/>
        <v>1.001983711857092</v>
      </c>
      <c r="S871" s="15">
        <f t="shared" si="189"/>
        <v>13.501426194232602</v>
      </c>
      <c r="T871" s="21">
        <f t="shared" si="179"/>
        <v>0.11218932404266635</v>
      </c>
      <c r="U871" s="21">
        <f t="shared" si="180"/>
        <v>-2.4784204688455325E-2</v>
      </c>
      <c r="V871" s="21">
        <f t="shared" si="181"/>
        <v>0.13697352873112167</v>
      </c>
      <c r="Y871" s="36"/>
      <c r="Z871" s="36"/>
    </row>
    <row r="872" spans="1:26" x14ac:dyDescent="0.25">
      <c r="A872" s="12">
        <v>1942.12</v>
      </c>
      <c r="B872" s="13">
        <v>9.52</v>
      </c>
      <c r="C872" s="14">
        <v>0.59</v>
      </c>
      <c r="D872" s="13">
        <v>1.03</v>
      </c>
      <c r="E872" s="13">
        <v>16.899999999999999</v>
      </c>
      <c r="F872" s="14">
        <f t="shared" si="186"/>
        <v>1942.958333333268</v>
      </c>
      <c r="G872" s="15">
        <f>G861*1/12+G873*11/12</f>
        <v>2.4691666666666667</v>
      </c>
      <c r="H872" s="14">
        <f t="shared" si="182"/>
        <v>179.82125207100586</v>
      </c>
      <c r="I872" s="14">
        <f t="shared" si="183"/>
        <v>11.144384319526624</v>
      </c>
      <c r="J872" s="16">
        <f t="shared" si="187"/>
        <v>8252.4434841733946</v>
      </c>
      <c r="K872" s="14">
        <f t="shared" si="184"/>
        <v>19.455450591715973</v>
      </c>
      <c r="L872" s="16">
        <f t="shared" si="185"/>
        <v>892.85890637590308</v>
      </c>
      <c r="M872" s="35">
        <f t="shared" si="176"/>
        <v>9.6175141032831739</v>
      </c>
      <c r="N872" s="17"/>
      <c r="O872" s="18">
        <f t="shared" si="177"/>
        <v>12.504872502621094</v>
      </c>
      <c r="P872" s="18"/>
      <c r="Q872" s="37">
        <f t="shared" si="178"/>
        <v>0.10508258054935476</v>
      </c>
      <c r="R872" s="15">
        <f t="shared" si="188"/>
        <v>1.0019844092235723</v>
      </c>
      <c r="S872" s="15">
        <f t="shared" si="189"/>
        <v>13.448160558707544</v>
      </c>
      <c r="T872" s="21">
        <f t="shared" si="179"/>
        <v>0.11659991048354068</v>
      </c>
      <c r="U872" s="21">
        <f t="shared" si="180"/>
        <v>-2.4276050828246576E-2</v>
      </c>
      <c r="V872" s="21">
        <f t="shared" si="181"/>
        <v>0.14087596131178726</v>
      </c>
      <c r="Y872" s="36"/>
      <c r="Z872" s="36"/>
    </row>
    <row r="873" spans="1:26" x14ac:dyDescent="0.25">
      <c r="A873" s="12">
        <v>1943.01</v>
      </c>
      <c r="B873" s="13">
        <v>10.09</v>
      </c>
      <c r="C873" s="14">
        <v>0.59</v>
      </c>
      <c r="D873" s="13">
        <v>1.0433300000000001</v>
      </c>
      <c r="E873" s="13">
        <v>16.899999999999999</v>
      </c>
      <c r="F873" s="14">
        <f t="shared" si="186"/>
        <v>1943.0416666666013</v>
      </c>
      <c r="G873" s="15">
        <v>2.4700000000000002</v>
      </c>
      <c r="H873" s="14">
        <f t="shared" si="182"/>
        <v>190.58786065088754</v>
      </c>
      <c r="I873" s="14">
        <f t="shared" si="183"/>
        <v>11.144384319526624</v>
      </c>
      <c r="J873" s="16">
        <f t="shared" si="187"/>
        <v>8789.1701568572917</v>
      </c>
      <c r="K873" s="14">
        <f t="shared" si="184"/>
        <v>19.707238122189345</v>
      </c>
      <c r="L873" s="16">
        <f t="shared" si="185"/>
        <v>908.82110007471931</v>
      </c>
      <c r="M873" s="35">
        <f t="shared" si="176"/>
        <v>10.150534220432082</v>
      </c>
      <c r="N873" s="17"/>
      <c r="O873" s="18">
        <f t="shared" si="177"/>
        <v>13.213565770538388</v>
      </c>
      <c r="P873" s="18"/>
      <c r="Q873" s="37">
        <f t="shared" si="178"/>
        <v>0.10119365235814598</v>
      </c>
      <c r="R873" s="15">
        <f t="shared" si="188"/>
        <v>1.0019851065898928</v>
      </c>
      <c r="S873" s="15">
        <f t="shared" si="189"/>
        <v>13.474847212560325</v>
      </c>
      <c r="T873" s="21">
        <f t="shared" si="179"/>
        <v>0.11109544759668766</v>
      </c>
      <c r="U873" s="21">
        <f t="shared" si="180"/>
        <v>-2.3979650422291221E-2</v>
      </c>
      <c r="V873" s="21">
        <f t="shared" si="181"/>
        <v>0.13507509801897888</v>
      </c>
      <c r="Y873" s="36"/>
      <c r="Z873" s="36"/>
    </row>
    <row r="874" spans="1:26" x14ac:dyDescent="0.25">
      <c r="A874" s="12">
        <v>1943.02</v>
      </c>
      <c r="B874" s="13">
        <v>10.69</v>
      </c>
      <c r="C874" s="14">
        <v>0.59</v>
      </c>
      <c r="D874" s="13">
        <v>1.05667</v>
      </c>
      <c r="E874" s="13">
        <v>16.899999999999999</v>
      </c>
      <c r="F874" s="14">
        <f t="shared" si="186"/>
        <v>1943.1249999999345</v>
      </c>
      <c r="G874" s="15">
        <f>G873*11/12+G885*1/12</f>
        <v>2.4708333333333332</v>
      </c>
      <c r="H874" s="14">
        <f t="shared" si="182"/>
        <v>201.92113284023662</v>
      </c>
      <c r="I874" s="14">
        <f t="shared" si="183"/>
        <v>11.144384319526624</v>
      </c>
      <c r="J874" s="16">
        <f t="shared" si="187"/>
        <v>9354.6445169656345</v>
      </c>
      <c r="K874" s="14">
        <f t="shared" si="184"/>
        <v>19.959214540532539</v>
      </c>
      <c r="L874" s="16">
        <f t="shared" si="185"/>
        <v>924.67466994780898</v>
      </c>
      <c r="M874" s="35">
        <f t="shared" si="176"/>
        <v>10.708982995221268</v>
      </c>
      <c r="N874" s="17"/>
      <c r="O874" s="18">
        <f t="shared" si="177"/>
        <v>13.952601800590951</v>
      </c>
      <c r="P874" s="18"/>
      <c r="Q874" s="37">
        <f t="shared" si="178"/>
        <v>9.7654449052904851E-2</v>
      </c>
      <c r="R874" s="15">
        <f t="shared" si="188"/>
        <v>1.001985803956053</v>
      </c>
      <c r="S874" s="15">
        <f t="shared" si="189"/>
        <v>13.501596220559778</v>
      </c>
      <c r="T874" s="21">
        <f t="shared" si="179"/>
        <v>0.10374760436908237</v>
      </c>
      <c r="U874" s="21">
        <f t="shared" si="180"/>
        <v>-2.3330119465403643E-2</v>
      </c>
      <c r="V874" s="21">
        <f t="shared" si="181"/>
        <v>0.12707772383448601</v>
      </c>
      <c r="Y874" s="36"/>
      <c r="Z874" s="36"/>
    </row>
    <row r="875" spans="1:26" x14ac:dyDescent="0.25">
      <c r="A875" s="12">
        <v>1943.03</v>
      </c>
      <c r="B875" s="13">
        <v>11.07</v>
      </c>
      <c r="C875" s="14">
        <v>0.59</v>
      </c>
      <c r="D875" s="13">
        <v>1.07</v>
      </c>
      <c r="E875" s="13">
        <v>17.2</v>
      </c>
      <c r="F875" s="14">
        <f t="shared" si="186"/>
        <v>1943.2083333332678</v>
      </c>
      <c r="G875" s="15">
        <f>G873*10/12+G885*2/12</f>
        <v>2.4716666666666667</v>
      </c>
      <c r="H875" s="14">
        <f t="shared" si="182"/>
        <v>205.45179854651158</v>
      </c>
      <c r="I875" s="14">
        <f t="shared" si="183"/>
        <v>10.950005523255811</v>
      </c>
      <c r="J875" s="16">
        <f t="shared" si="187"/>
        <v>9560.4884493624268</v>
      </c>
      <c r="K875" s="14">
        <f t="shared" si="184"/>
        <v>19.858484593023253</v>
      </c>
      <c r="L875" s="16">
        <f t="shared" si="185"/>
        <v>924.09418616240259</v>
      </c>
      <c r="M875" s="35">
        <f t="shared" si="176"/>
        <v>10.850541744036802</v>
      </c>
      <c r="N875" s="17"/>
      <c r="O875" s="18">
        <f t="shared" si="177"/>
        <v>14.146459872218619</v>
      </c>
      <c r="P875" s="18"/>
      <c r="Q875" s="37">
        <f t="shared" si="178"/>
        <v>9.9055216600679952E-2</v>
      </c>
      <c r="R875" s="15">
        <f t="shared" si="188"/>
        <v>1.0019865013220532</v>
      </c>
      <c r="S875" s="15">
        <f t="shared" si="189"/>
        <v>13.292447143565951</v>
      </c>
      <c r="T875" s="21">
        <f t="shared" si="179"/>
        <v>0.10198223940225404</v>
      </c>
      <c r="U875" s="21">
        <f t="shared" si="180"/>
        <v>-2.1698297281205203E-2</v>
      </c>
      <c r="V875" s="21">
        <f t="shared" si="181"/>
        <v>0.12368053668345924</v>
      </c>
      <c r="Y875" s="36"/>
      <c r="Z875" s="36"/>
    </row>
    <row r="876" spans="1:26" x14ac:dyDescent="0.25">
      <c r="A876" s="12">
        <v>1943.04</v>
      </c>
      <c r="B876" s="13">
        <v>11.44</v>
      </c>
      <c r="C876" s="14">
        <v>0.59</v>
      </c>
      <c r="D876" s="13">
        <v>1.08</v>
      </c>
      <c r="E876" s="13">
        <v>17.399999999999999</v>
      </c>
      <c r="F876" s="14">
        <f t="shared" si="186"/>
        <v>1943.291666666601</v>
      </c>
      <c r="G876" s="15">
        <f>G873*9/12+G885*3/12</f>
        <v>2.4725000000000001</v>
      </c>
      <c r="H876" s="14">
        <f t="shared" si="182"/>
        <v>209.87830574712638</v>
      </c>
      <c r="I876" s="14">
        <f t="shared" si="183"/>
        <v>10.824143390804595</v>
      </c>
      <c r="J876" s="16">
        <f t="shared" si="187"/>
        <v>9808.4456156892065</v>
      </c>
      <c r="K876" s="14">
        <f t="shared" si="184"/>
        <v>19.813686206896548</v>
      </c>
      <c r="L876" s="16">
        <f t="shared" si="185"/>
        <v>925.97213854408596</v>
      </c>
      <c r="M876" s="35">
        <f t="shared" si="176"/>
        <v>11.039227142939689</v>
      </c>
      <c r="N876" s="17"/>
      <c r="O876" s="18">
        <f t="shared" si="177"/>
        <v>14.400210502607523</v>
      </c>
      <c r="P876" s="18"/>
      <c r="Q876" s="37">
        <f t="shared" si="178"/>
        <v>9.8664954260692647E-2</v>
      </c>
      <c r="R876" s="15">
        <f t="shared" si="188"/>
        <v>1.0019871986878939</v>
      </c>
      <c r="S876" s="15">
        <f t="shared" si="189"/>
        <v>13.16576234753491</v>
      </c>
      <c r="T876" s="21">
        <f t="shared" si="179"/>
        <v>9.4147168650394741E-2</v>
      </c>
      <c r="U876" s="21">
        <f t="shared" si="180"/>
        <v>-2.1028564348838708E-2</v>
      </c>
      <c r="V876" s="21">
        <f t="shared" si="181"/>
        <v>0.11517573299923345</v>
      </c>
      <c r="Y876" s="36"/>
      <c r="Z876" s="36"/>
    </row>
    <row r="877" spans="1:26" x14ac:dyDescent="0.25">
      <c r="A877" s="12">
        <v>1943.05</v>
      </c>
      <c r="B877" s="13">
        <v>11.89</v>
      </c>
      <c r="C877" s="14">
        <v>0.59</v>
      </c>
      <c r="D877" s="13">
        <v>1.0900000000000001</v>
      </c>
      <c r="E877" s="13">
        <v>17.5</v>
      </c>
      <c r="F877" s="14">
        <f t="shared" si="186"/>
        <v>1943.3749999999343</v>
      </c>
      <c r="G877" s="15">
        <f>G873*8/12+G885*4/12</f>
        <v>2.4733333333333336</v>
      </c>
      <c r="H877" s="14">
        <f t="shared" si="182"/>
        <v>216.88752828571421</v>
      </c>
      <c r="I877" s="14">
        <f t="shared" si="183"/>
        <v>10.762291142857139</v>
      </c>
      <c r="J877" s="16">
        <f t="shared" si="187"/>
        <v>10177.928096262234</v>
      </c>
      <c r="K877" s="14">
        <f t="shared" si="184"/>
        <v>19.88287685714285</v>
      </c>
      <c r="L877" s="16">
        <f t="shared" si="185"/>
        <v>933.0480761081443</v>
      </c>
      <c r="M877" s="35">
        <f t="shared" si="176"/>
        <v>11.362215800613692</v>
      </c>
      <c r="N877" s="17"/>
      <c r="O877" s="18">
        <f t="shared" si="177"/>
        <v>14.827344489187841</v>
      </c>
      <c r="P877" s="18"/>
      <c r="Q877" s="37">
        <f t="shared" si="178"/>
        <v>9.6673607448530596E-2</v>
      </c>
      <c r="R877" s="15">
        <f t="shared" si="188"/>
        <v>1.0019878960535744</v>
      </c>
      <c r="S877" s="15">
        <f t="shared" si="189"/>
        <v>13.11654290272164</v>
      </c>
      <c r="T877" s="21">
        <f t="shared" si="179"/>
        <v>9.0788774874241529E-2</v>
      </c>
      <c r="U877" s="21">
        <f t="shared" si="180"/>
        <v>-2.2651444214162098E-2</v>
      </c>
      <c r="V877" s="21">
        <f t="shared" si="181"/>
        <v>0.11344021908840363</v>
      </c>
      <c r="Y877" s="36"/>
      <c r="Z877" s="36"/>
    </row>
    <row r="878" spans="1:26" x14ac:dyDescent="0.25">
      <c r="A878" s="12">
        <v>1943.06</v>
      </c>
      <c r="B878" s="13">
        <v>12.1</v>
      </c>
      <c r="C878" s="14">
        <v>0.59</v>
      </c>
      <c r="D878" s="13">
        <v>1.1000000000000001</v>
      </c>
      <c r="E878" s="13">
        <v>17.5</v>
      </c>
      <c r="F878" s="14">
        <f t="shared" si="186"/>
        <v>1943.4583333332675</v>
      </c>
      <c r="G878" s="15">
        <f>G873*7/12+G885*5/12</f>
        <v>2.4741666666666671</v>
      </c>
      <c r="H878" s="14">
        <f t="shared" si="182"/>
        <v>220.71817428571421</v>
      </c>
      <c r="I878" s="14">
        <f t="shared" si="183"/>
        <v>10.762291142857139</v>
      </c>
      <c r="J878" s="16">
        <f t="shared" si="187"/>
        <v>10399.776683165624</v>
      </c>
      <c r="K878" s="14">
        <f t="shared" si="184"/>
        <v>20.065288571428567</v>
      </c>
      <c r="L878" s="16">
        <f t="shared" si="185"/>
        <v>945.43424392414784</v>
      </c>
      <c r="M878" s="35">
        <f t="shared" si="176"/>
        <v>11.51674478645123</v>
      </c>
      <c r="N878" s="17"/>
      <c r="O878" s="18">
        <f t="shared" si="177"/>
        <v>15.03377562080253</v>
      </c>
      <c r="P878" s="18"/>
      <c r="Q878" s="37">
        <f t="shared" si="178"/>
        <v>9.4667767857563784E-2</v>
      </c>
      <c r="R878" s="15">
        <f t="shared" si="188"/>
        <v>1.0019885934190949</v>
      </c>
      <c r="S878" s="15">
        <f t="shared" si="189"/>
        <v>13.142617226594501</v>
      </c>
      <c r="T878" s="21">
        <f t="shared" si="179"/>
        <v>8.4604209985769119E-2</v>
      </c>
      <c r="U878" s="21">
        <f t="shared" si="180"/>
        <v>-2.3462326496268671E-2</v>
      </c>
      <c r="V878" s="21">
        <f t="shared" si="181"/>
        <v>0.10806653648203779</v>
      </c>
      <c r="Y878" s="36"/>
      <c r="Z878" s="36"/>
    </row>
    <row r="879" spans="1:26" x14ac:dyDescent="0.25">
      <c r="A879" s="12">
        <v>1943.07</v>
      </c>
      <c r="B879" s="13">
        <v>12.35</v>
      </c>
      <c r="C879" s="14">
        <v>0.593333</v>
      </c>
      <c r="D879" s="13">
        <v>1.0933299999999999</v>
      </c>
      <c r="E879" s="13">
        <v>17.399999999999999</v>
      </c>
      <c r="F879" s="14">
        <f t="shared" si="186"/>
        <v>1943.5416666666008</v>
      </c>
      <c r="G879" s="15">
        <f>G873*6/12+G885*6/12</f>
        <v>2.4750000000000001</v>
      </c>
      <c r="H879" s="14">
        <f t="shared" si="182"/>
        <v>226.57317097701144</v>
      </c>
      <c r="I879" s="14">
        <f t="shared" si="183"/>
        <v>10.885290627959767</v>
      </c>
      <c r="J879" s="16">
        <f t="shared" si="187"/>
        <v>10718.392829160817</v>
      </c>
      <c r="K879" s="14">
        <f t="shared" si="184"/>
        <v>20.058238463505742</v>
      </c>
      <c r="L879" s="16">
        <f t="shared" si="185"/>
        <v>948.88586493169203</v>
      </c>
      <c r="M879" s="35">
        <f t="shared" si="176"/>
        <v>11.774213341781653</v>
      </c>
      <c r="N879" s="17"/>
      <c r="O879" s="18">
        <f t="shared" si="177"/>
        <v>15.373683748422991</v>
      </c>
      <c r="P879" s="18"/>
      <c r="Q879" s="37">
        <f t="shared" si="178"/>
        <v>8.897387762529993E-2</v>
      </c>
      <c r="R879" s="15">
        <f t="shared" si="188"/>
        <v>1.0019892907844554</v>
      </c>
      <c r="S879" s="15">
        <f t="shared" si="189"/>
        <v>13.244435034633181</v>
      </c>
      <c r="T879" s="21">
        <f t="shared" si="179"/>
        <v>8.3387900587165165E-2</v>
      </c>
      <c r="U879" s="21">
        <f t="shared" si="180"/>
        <v>-2.2466967654152681E-2</v>
      </c>
      <c r="V879" s="21">
        <f t="shared" si="181"/>
        <v>0.10585486824131785</v>
      </c>
      <c r="Y879" s="36"/>
      <c r="Z879" s="36"/>
    </row>
    <row r="880" spans="1:26" x14ac:dyDescent="0.25">
      <c r="A880" s="12">
        <v>1943.08</v>
      </c>
      <c r="B880" s="13">
        <v>11.74</v>
      </c>
      <c r="C880" s="14">
        <v>0.59666699999999995</v>
      </c>
      <c r="D880" s="13">
        <v>1.08667</v>
      </c>
      <c r="E880" s="13">
        <v>17.3</v>
      </c>
      <c r="F880" s="14">
        <f t="shared" si="186"/>
        <v>1943.6249999999341</v>
      </c>
      <c r="G880" s="15">
        <f>G873*5/12+G885*7/12</f>
        <v>2.4758333333333331</v>
      </c>
      <c r="H880" s="14">
        <f t="shared" si="182"/>
        <v>216.62709075144502</v>
      </c>
      <c r="I880" s="14">
        <f t="shared" si="183"/>
        <v>11.009730524479764</v>
      </c>
      <c r="J880" s="16">
        <f t="shared" si="187"/>
        <v>10291.280873119002</v>
      </c>
      <c r="K880" s="14">
        <f t="shared" si="184"/>
        <v>20.051291371965313</v>
      </c>
      <c r="L880" s="16">
        <f t="shared" si="185"/>
        <v>952.57463257173993</v>
      </c>
      <c r="M880" s="35">
        <f t="shared" si="176"/>
        <v>11.210545904158966</v>
      </c>
      <c r="N880" s="17"/>
      <c r="O880" s="18">
        <f t="shared" si="177"/>
        <v>14.645291104906278</v>
      </c>
      <c r="P880" s="18"/>
      <c r="Q880" s="37">
        <f t="shared" si="178"/>
        <v>9.1861500047827865E-2</v>
      </c>
      <c r="R880" s="15">
        <f t="shared" si="188"/>
        <v>1.0019899881496559</v>
      </c>
      <c r="S880" s="15">
        <f t="shared" si="189"/>
        <v>13.347491790124645</v>
      </c>
      <c r="T880" s="21">
        <f t="shared" si="179"/>
        <v>8.8370802794813574E-2</v>
      </c>
      <c r="U880" s="21">
        <f t="shared" si="180"/>
        <v>-2.3517423096650725E-2</v>
      </c>
      <c r="V880" s="21">
        <f t="shared" si="181"/>
        <v>0.1118882258914643</v>
      </c>
      <c r="Y880" s="36"/>
      <c r="Z880" s="36"/>
    </row>
    <row r="881" spans="1:26" x14ac:dyDescent="0.25">
      <c r="A881" s="12">
        <v>1943.09</v>
      </c>
      <c r="B881" s="13">
        <v>11.99</v>
      </c>
      <c r="C881" s="14">
        <v>0.6</v>
      </c>
      <c r="D881" s="13">
        <v>1.08</v>
      </c>
      <c r="E881" s="13">
        <v>17.399999999999999</v>
      </c>
      <c r="F881" s="14">
        <f t="shared" si="186"/>
        <v>1943.7083333332673</v>
      </c>
      <c r="G881" s="15">
        <f>G873*4/12+G885*8/12</f>
        <v>2.4766666666666666</v>
      </c>
      <c r="H881" s="14">
        <f t="shared" si="182"/>
        <v>219.96860890804595</v>
      </c>
      <c r="I881" s="14">
        <f t="shared" si="183"/>
        <v>11.007603448275859</v>
      </c>
      <c r="J881" s="16">
        <f t="shared" si="187"/>
        <v>10493.604121990362</v>
      </c>
      <c r="K881" s="14">
        <f t="shared" si="184"/>
        <v>19.813686206896548</v>
      </c>
      <c r="L881" s="16">
        <f t="shared" si="185"/>
        <v>945.21204768553707</v>
      </c>
      <c r="M881" s="35">
        <f t="shared" si="176"/>
        <v>11.336281939610286</v>
      </c>
      <c r="N881" s="17"/>
      <c r="O881" s="18">
        <f t="shared" si="177"/>
        <v>14.816447618832886</v>
      </c>
      <c r="P881" s="18"/>
      <c r="Q881" s="37">
        <f t="shared" si="178"/>
        <v>9.1456132605392343E-2</v>
      </c>
      <c r="R881" s="15">
        <f t="shared" si="188"/>
        <v>1.0019906855146967</v>
      </c>
      <c r="S881" s="15">
        <f t="shared" si="189"/>
        <v>13.297190766243276</v>
      </c>
      <c r="T881" s="21">
        <f t="shared" si="179"/>
        <v>8.1708159362284372E-2</v>
      </c>
      <c r="U881" s="21">
        <f t="shared" si="180"/>
        <v>-2.2238596143089873E-2</v>
      </c>
      <c r="V881" s="21">
        <f t="shared" si="181"/>
        <v>0.10394675550537424</v>
      </c>
      <c r="Y881" s="36"/>
      <c r="Z881" s="36"/>
    </row>
    <row r="882" spans="1:26" x14ac:dyDescent="0.25">
      <c r="A882" s="12">
        <v>1943.1</v>
      </c>
      <c r="B882" s="13">
        <v>11.88</v>
      </c>
      <c r="C882" s="14">
        <v>0.60333300000000001</v>
      </c>
      <c r="D882" s="13">
        <v>1.0333300000000001</v>
      </c>
      <c r="E882" s="13">
        <v>17.399999999999999</v>
      </c>
      <c r="F882" s="14">
        <f t="shared" si="186"/>
        <v>1943.7916666666006</v>
      </c>
      <c r="G882" s="15">
        <f>G873*3/12+G885*9/12</f>
        <v>2.4775</v>
      </c>
      <c r="H882" s="14">
        <f t="shared" si="182"/>
        <v>217.95054827586202</v>
      </c>
      <c r="I882" s="14">
        <f t="shared" si="183"/>
        <v>11.068750685431032</v>
      </c>
      <c r="J882" s="16">
        <f t="shared" si="187"/>
        <v>10441.335427346945</v>
      </c>
      <c r="K882" s="14">
        <f t="shared" si="184"/>
        <v>18.957478118678157</v>
      </c>
      <c r="L882" s="16">
        <f t="shared" si="185"/>
        <v>908.19403511282997</v>
      </c>
      <c r="M882" s="35">
        <f t="shared" si="176"/>
        <v>11.187335503326031</v>
      </c>
      <c r="N882" s="17"/>
      <c r="O882" s="18">
        <f t="shared" si="177"/>
        <v>14.62998701387413</v>
      </c>
      <c r="P882" s="18"/>
      <c r="Q882" s="37">
        <f t="shared" si="178"/>
        <v>9.2622244629765954E-2</v>
      </c>
      <c r="R882" s="15">
        <f t="shared" si="188"/>
        <v>1.0019913828795777</v>
      </c>
      <c r="S882" s="15">
        <f t="shared" si="189"/>
        <v>13.323661291287795</v>
      </c>
      <c r="T882" s="21">
        <f t="shared" si="179"/>
        <v>8.5596312240796113E-2</v>
      </c>
      <c r="U882" s="21">
        <f t="shared" si="180"/>
        <v>-2.0793521082683286E-2</v>
      </c>
      <c r="V882" s="21">
        <f t="shared" si="181"/>
        <v>0.1063898333234794</v>
      </c>
      <c r="Y882" s="36"/>
      <c r="Z882" s="36"/>
    </row>
    <row r="883" spans="1:26" x14ac:dyDescent="0.25">
      <c r="A883" s="12">
        <v>1943.11</v>
      </c>
      <c r="B883" s="13">
        <v>11.33</v>
      </c>
      <c r="C883" s="14">
        <v>0.60666699999999996</v>
      </c>
      <c r="D883" s="13">
        <v>0.98666699999999996</v>
      </c>
      <c r="E883" s="13">
        <v>17.399999999999999</v>
      </c>
      <c r="F883" s="14">
        <f t="shared" si="186"/>
        <v>1943.8749999999338</v>
      </c>
      <c r="G883" s="15">
        <f>G873*2/12+G885*10/12</f>
        <v>2.4783333333333335</v>
      </c>
      <c r="H883" s="14">
        <f t="shared" si="182"/>
        <v>207.86024511494247</v>
      </c>
      <c r="I883" s="14">
        <f t="shared" si="183"/>
        <v>11.12991626859195</v>
      </c>
      <c r="J883" s="16">
        <f t="shared" si="187"/>
        <v>10002.373585450287</v>
      </c>
      <c r="K883" s="14">
        <f t="shared" si="184"/>
        <v>18.101398452499996</v>
      </c>
      <c r="L883" s="16">
        <f t="shared" si="185"/>
        <v>871.0513626156644</v>
      </c>
      <c r="M883" s="35">
        <f t="shared" si="176"/>
        <v>10.631033673001419</v>
      </c>
      <c r="N883" s="17"/>
      <c r="O883" s="18">
        <f t="shared" si="177"/>
        <v>13.915069560218242</v>
      </c>
      <c r="P883" s="18"/>
      <c r="Q883" s="37">
        <f t="shared" si="178"/>
        <v>9.7291352451369911E-2</v>
      </c>
      <c r="R883" s="15">
        <f t="shared" si="188"/>
        <v>1.0019920802442988</v>
      </c>
      <c r="S883" s="15">
        <f t="shared" si="189"/>
        <v>13.350193802276557</v>
      </c>
      <c r="T883" s="21">
        <f t="shared" si="179"/>
        <v>9.3595732603532156E-2</v>
      </c>
      <c r="U883" s="21">
        <f t="shared" si="180"/>
        <v>-2.0578290515885667E-2</v>
      </c>
      <c r="V883" s="21">
        <f t="shared" si="181"/>
        <v>0.11417402311941782</v>
      </c>
      <c r="Y883" s="36"/>
      <c r="Z883" s="36"/>
    </row>
    <row r="884" spans="1:26" x14ac:dyDescent="0.25">
      <c r="A884" s="12">
        <v>1943.12</v>
      </c>
      <c r="B884" s="13">
        <v>11.48</v>
      </c>
      <c r="C884" s="14">
        <v>0.61</v>
      </c>
      <c r="D884" s="13">
        <v>0.94</v>
      </c>
      <c r="E884" s="13">
        <v>17.399999999999999</v>
      </c>
      <c r="F884" s="14">
        <f t="shared" si="186"/>
        <v>1943.9583333332671</v>
      </c>
      <c r="G884" s="15">
        <f>G873*1/12+G885*11/12</f>
        <v>2.479166666666667</v>
      </c>
      <c r="H884" s="14">
        <f t="shared" si="182"/>
        <v>210.61214597701147</v>
      </c>
      <c r="I884" s="14">
        <f t="shared" si="183"/>
        <v>11.191063505747124</v>
      </c>
      <c r="J884" s="16">
        <f t="shared" si="187"/>
        <v>10179.673676219156</v>
      </c>
      <c r="K884" s="14">
        <f t="shared" si="184"/>
        <v>17.245245402298846</v>
      </c>
      <c r="L884" s="16">
        <f t="shared" si="185"/>
        <v>833.52728707717813</v>
      </c>
      <c r="M884" s="35">
        <f t="shared" si="176"/>
        <v>10.737360316041071</v>
      </c>
      <c r="N884" s="17"/>
      <c r="O884" s="18">
        <f t="shared" si="177"/>
        <v>14.068001177874827</v>
      </c>
      <c r="P884" s="18"/>
      <c r="Q884" s="37">
        <f t="shared" si="178"/>
        <v>9.6351548668495657E-2</v>
      </c>
      <c r="R884" s="15">
        <f t="shared" si="188"/>
        <v>1.0019927776088597</v>
      </c>
      <c r="S884" s="15">
        <f t="shared" si="189"/>
        <v>13.376788459607631</v>
      </c>
      <c r="T884" s="21">
        <f t="shared" si="179"/>
        <v>9.3668303002424791E-2</v>
      </c>
      <c r="U884" s="21">
        <f t="shared" si="180"/>
        <v>-1.9788936567351478E-2</v>
      </c>
      <c r="V884" s="21">
        <f t="shared" si="181"/>
        <v>0.11345723956977627</v>
      </c>
      <c r="Y884" s="36"/>
      <c r="Z884" s="36"/>
    </row>
    <row r="885" spans="1:26" x14ac:dyDescent="0.25">
      <c r="A885" s="12">
        <v>1944.01</v>
      </c>
      <c r="B885" s="13">
        <v>11.85</v>
      </c>
      <c r="C885" s="14">
        <v>0.61333300000000002</v>
      </c>
      <c r="D885" s="13">
        <v>0.93666700000000003</v>
      </c>
      <c r="E885" s="13">
        <v>17.399999999999999</v>
      </c>
      <c r="F885" s="14">
        <f t="shared" si="186"/>
        <v>1944.0416666666003</v>
      </c>
      <c r="G885" s="15">
        <v>2.48</v>
      </c>
      <c r="H885" s="14">
        <f t="shared" si="182"/>
        <v>217.40016810344821</v>
      </c>
      <c r="I885" s="14">
        <f t="shared" si="183"/>
        <v>11.252210742902298</v>
      </c>
      <c r="J885" s="16">
        <f t="shared" si="187"/>
        <v>10553.085994143585</v>
      </c>
      <c r="K885" s="14">
        <f t="shared" si="184"/>
        <v>17.184098165143673</v>
      </c>
      <c r="L885" s="16">
        <f t="shared" si="185"/>
        <v>834.15421087565312</v>
      </c>
      <c r="M885" s="35">
        <f t="shared" si="176"/>
        <v>11.052412763977474</v>
      </c>
      <c r="N885" s="17"/>
      <c r="O885" s="18">
        <f t="shared" si="177"/>
        <v>14.494846472285827</v>
      </c>
      <c r="P885" s="18"/>
      <c r="Q885" s="37">
        <f t="shared" si="178"/>
        <v>9.3688437178742853E-2</v>
      </c>
      <c r="R885" s="15">
        <f t="shared" si="188"/>
        <v>1.0028721608445137</v>
      </c>
      <c r="S885" s="15">
        <f t="shared" si="189"/>
        <v>13.403445424128391</v>
      </c>
      <c r="T885" s="21">
        <f t="shared" si="179"/>
        <v>9.2989031993344629E-2</v>
      </c>
      <c r="U885" s="21">
        <f t="shared" si="180"/>
        <v>-1.8831791717297874E-2</v>
      </c>
      <c r="V885" s="21">
        <f t="shared" si="181"/>
        <v>0.1118208237106425</v>
      </c>
      <c r="Y885" s="36"/>
      <c r="Z885" s="36"/>
    </row>
    <row r="886" spans="1:26" x14ac:dyDescent="0.25">
      <c r="A886" s="12">
        <v>1944.02</v>
      </c>
      <c r="B886" s="13">
        <v>11.77</v>
      </c>
      <c r="C886" s="14">
        <v>0.61666699999999997</v>
      </c>
      <c r="D886" s="13">
        <v>0.93333299999999997</v>
      </c>
      <c r="E886" s="13">
        <v>17.399999999999999</v>
      </c>
      <c r="F886" s="14">
        <f t="shared" si="186"/>
        <v>1944.1249999999336</v>
      </c>
      <c r="G886" s="15">
        <f>G885*11/12+G897*1/12</f>
        <v>2.4708333333333332</v>
      </c>
      <c r="H886" s="14">
        <f t="shared" si="182"/>
        <v>215.93248764367809</v>
      </c>
      <c r="I886" s="14">
        <f t="shared" si="183"/>
        <v>11.313376326063215</v>
      </c>
      <c r="J886" s="16">
        <f t="shared" si="187"/>
        <v>10527.606228506264</v>
      </c>
      <c r="K886" s="14">
        <f t="shared" si="184"/>
        <v>17.122932581982752</v>
      </c>
      <c r="L886" s="16">
        <f t="shared" si="185"/>
        <v>834.81412948771765</v>
      </c>
      <c r="M886" s="35">
        <f t="shared" si="176"/>
        <v>10.947918887724725</v>
      </c>
      <c r="N886" s="17"/>
      <c r="O886" s="18">
        <f t="shared" si="177"/>
        <v>14.372484109547694</v>
      </c>
      <c r="P886" s="18"/>
      <c r="Q886" s="37">
        <f t="shared" si="178"/>
        <v>9.3868115119619927E-2</v>
      </c>
      <c r="R886" s="15">
        <f t="shared" si="188"/>
        <v>1.0028648755994189</v>
      </c>
      <c r="S886" s="15">
        <f t="shared" si="189"/>
        <v>13.441942275257148</v>
      </c>
      <c r="T886" s="21">
        <f t="shared" si="179"/>
        <v>9.6146841260784877E-2</v>
      </c>
      <c r="U886" s="21">
        <f t="shared" si="180"/>
        <v>-1.8824624324006334E-2</v>
      </c>
      <c r="V886" s="21">
        <f t="shared" si="181"/>
        <v>0.11497146558479121</v>
      </c>
      <c r="Y886" s="36"/>
      <c r="Z886" s="36"/>
    </row>
    <row r="887" spans="1:26" x14ac:dyDescent="0.25">
      <c r="A887" s="12">
        <v>1944.03</v>
      </c>
      <c r="B887" s="13">
        <v>12.1</v>
      </c>
      <c r="C887" s="14">
        <v>0.62</v>
      </c>
      <c r="D887" s="13">
        <v>0.93</v>
      </c>
      <c r="E887" s="13">
        <v>17.399999999999999</v>
      </c>
      <c r="F887" s="14">
        <f t="shared" si="186"/>
        <v>1944.2083333332669</v>
      </c>
      <c r="G887" s="15">
        <f>G885*10/12+G897*2/12</f>
        <v>2.4616666666666669</v>
      </c>
      <c r="H887" s="14">
        <f t="shared" si="182"/>
        <v>221.98666954022983</v>
      </c>
      <c r="I887" s="14">
        <f t="shared" si="183"/>
        <v>11.374523563218387</v>
      </c>
      <c r="J887" s="16">
        <f t="shared" si="187"/>
        <v>10868.985699807305</v>
      </c>
      <c r="K887" s="14">
        <f t="shared" si="184"/>
        <v>17.061785344827584</v>
      </c>
      <c r="L887" s="16">
        <f t="shared" si="185"/>
        <v>835.38485130750371</v>
      </c>
      <c r="M887" s="35">
        <f t="shared" si="176"/>
        <v>11.224693196180686</v>
      </c>
      <c r="N887" s="17"/>
      <c r="O887" s="18">
        <f t="shared" si="177"/>
        <v>14.749564229990971</v>
      </c>
      <c r="P887" s="18"/>
      <c r="Q887" s="37">
        <f t="shared" si="178"/>
        <v>9.1707515562675562E-2</v>
      </c>
      <c r="R887" s="15">
        <f t="shared" si="188"/>
        <v>1.0028575905674066</v>
      </c>
      <c r="S887" s="15">
        <f t="shared" si="189"/>
        <v>13.480451767690329</v>
      </c>
      <c r="T887" s="21">
        <f t="shared" si="179"/>
        <v>9.5446051039832946E-2</v>
      </c>
      <c r="U887" s="21">
        <f t="shared" si="180"/>
        <v>-1.8042465139279096E-2</v>
      </c>
      <c r="V887" s="21">
        <f t="shared" si="181"/>
        <v>0.11348851617911204</v>
      </c>
      <c r="Y887" s="36"/>
      <c r="Z887" s="36"/>
    </row>
    <row r="888" spans="1:26" x14ac:dyDescent="0.25">
      <c r="A888" s="12">
        <v>1944.04</v>
      </c>
      <c r="B888" s="13">
        <v>11.89</v>
      </c>
      <c r="C888" s="14">
        <v>0.62333300000000003</v>
      </c>
      <c r="D888" s="13">
        <v>0.92666700000000002</v>
      </c>
      <c r="E888" s="13">
        <v>17.5</v>
      </c>
      <c r="F888" s="14">
        <f t="shared" si="186"/>
        <v>1944.2916666666001</v>
      </c>
      <c r="G888" s="15">
        <f>G885*9/12+G897*3/12</f>
        <v>2.4525000000000001</v>
      </c>
      <c r="H888" s="14">
        <f t="shared" si="182"/>
        <v>216.88752828571421</v>
      </c>
      <c r="I888" s="14">
        <f t="shared" si="183"/>
        <v>11.370324110085711</v>
      </c>
      <c r="J888" s="16">
        <f t="shared" si="187"/>
        <v>10665.712971957495</v>
      </c>
      <c r="K888" s="14">
        <f t="shared" si="184"/>
        <v>16.903491604199996</v>
      </c>
      <c r="L888" s="16">
        <f t="shared" si="185"/>
        <v>831.25014655886775</v>
      </c>
      <c r="M888" s="35">
        <f t="shared" si="176"/>
        <v>10.938275188239404</v>
      </c>
      <c r="N888" s="17"/>
      <c r="O888" s="18">
        <f t="shared" si="177"/>
        <v>14.387983948343409</v>
      </c>
      <c r="P888" s="18"/>
      <c r="Q888" s="37">
        <f t="shared" si="178"/>
        <v>9.4720823089110978E-2</v>
      </c>
      <c r="R888" s="15">
        <f t="shared" si="188"/>
        <v>1.0028503057486233</v>
      </c>
      <c r="S888" s="15">
        <f t="shared" si="189"/>
        <v>13.44172210305174</v>
      </c>
      <c r="T888" s="21">
        <f t="shared" si="179"/>
        <v>0.10271387995294945</v>
      </c>
      <c r="U888" s="21">
        <f t="shared" si="180"/>
        <v>-1.6506789364159613E-2</v>
      </c>
      <c r="V888" s="21">
        <f t="shared" si="181"/>
        <v>0.11922066931710906</v>
      </c>
      <c r="Y888" s="36"/>
      <c r="Z888" s="36"/>
    </row>
    <row r="889" spans="1:26" x14ac:dyDescent="0.25">
      <c r="A889" s="12">
        <v>1944.05</v>
      </c>
      <c r="B889" s="13">
        <v>12.1</v>
      </c>
      <c r="C889" s="14">
        <v>0.62666699999999997</v>
      </c>
      <c r="D889" s="13">
        <v>0.92333299999999996</v>
      </c>
      <c r="E889" s="13">
        <v>17.5</v>
      </c>
      <c r="F889" s="14">
        <f t="shared" si="186"/>
        <v>1944.3749999999334</v>
      </c>
      <c r="G889" s="15">
        <f>G885*8/12+G897*4/12</f>
        <v>2.4433333333333334</v>
      </c>
      <c r="H889" s="14">
        <f t="shared" si="182"/>
        <v>220.71817428571421</v>
      </c>
      <c r="I889" s="14">
        <f t="shared" si="183"/>
        <v>11.431140175628567</v>
      </c>
      <c r="J889" s="16">
        <f t="shared" si="187"/>
        <v>10900.934776277167</v>
      </c>
      <c r="K889" s="14">
        <f t="shared" si="184"/>
        <v>16.842675538657137</v>
      </c>
      <c r="L889" s="16">
        <f t="shared" si="185"/>
        <v>831.83411651110123</v>
      </c>
      <c r="M889" s="35">
        <f t="shared" si="176"/>
        <v>11.103736936792625</v>
      </c>
      <c r="N889" s="17"/>
      <c r="O889" s="18">
        <f t="shared" si="177"/>
        <v>14.620020758909021</v>
      </c>
      <c r="P889" s="18"/>
      <c r="Q889" s="37">
        <f t="shared" si="178"/>
        <v>9.3450168289046176E-2</v>
      </c>
      <c r="R889" s="15">
        <f t="shared" si="188"/>
        <v>1.0028430211432164</v>
      </c>
      <c r="S889" s="15">
        <f t="shared" si="189"/>
        <v>13.480035120833465</v>
      </c>
      <c r="T889" s="21">
        <f t="shared" si="179"/>
        <v>0.10466931871305518</v>
      </c>
      <c r="U889" s="21">
        <f t="shared" si="180"/>
        <v>-1.7660681040923332E-2</v>
      </c>
      <c r="V889" s="21">
        <f t="shared" si="181"/>
        <v>0.12232999975397851</v>
      </c>
      <c r="Y889" s="36"/>
      <c r="Z889" s="36"/>
    </row>
    <row r="890" spans="1:26" x14ac:dyDescent="0.25">
      <c r="A890" s="12">
        <v>1944.06</v>
      </c>
      <c r="B890" s="13">
        <v>12.67</v>
      </c>
      <c r="C890" s="14">
        <v>0.63</v>
      </c>
      <c r="D890" s="13">
        <v>0.92</v>
      </c>
      <c r="E890" s="13">
        <v>17.600000000000001</v>
      </c>
      <c r="F890" s="14">
        <f t="shared" si="186"/>
        <v>1944.4583333332666</v>
      </c>
      <c r="G890" s="15">
        <f>G885*7/12+G897*5/12</f>
        <v>2.4341666666666666</v>
      </c>
      <c r="H890" s="14">
        <f t="shared" si="182"/>
        <v>229.80248494318172</v>
      </c>
      <c r="I890" s="14">
        <f t="shared" si="183"/>
        <v>11.426642897727268</v>
      </c>
      <c r="J890" s="16">
        <f t="shared" si="187"/>
        <v>11396.623765475953</v>
      </c>
      <c r="K890" s="14">
        <f t="shared" si="184"/>
        <v>16.686526136363632</v>
      </c>
      <c r="L890" s="16">
        <f t="shared" si="185"/>
        <v>827.53700585934325</v>
      </c>
      <c r="M890" s="35">
        <f t="shared" si="176"/>
        <v>11.532785272532513</v>
      </c>
      <c r="N890" s="17"/>
      <c r="O890" s="18">
        <f t="shared" si="177"/>
        <v>15.197274767915031</v>
      </c>
      <c r="P890" s="18"/>
      <c r="Q890" s="37">
        <f t="shared" si="178"/>
        <v>9.0007150820361204E-2</v>
      </c>
      <c r="R890" s="15">
        <f t="shared" si="188"/>
        <v>1.0028357367513328</v>
      </c>
      <c r="S890" s="15">
        <f t="shared" si="189"/>
        <v>13.441550286910944</v>
      </c>
      <c r="T890" s="21">
        <f t="shared" si="179"/>
        <v>0.10110356093025819</v>
      </c>
      <c r="U890" s="21">
        <f t="shared" si="180"/>
        <v>-1.7272493554204682E-2</v>
      </c>
      <c r="V890" s="21">
        <f t="shared" si="181"/>
        <v>0.11837605448446287</v>
      </c>
      <c r="Y890" s="36"/>
      <c r="Z890" s="36"/>
    </row>
    <row r="891" spans="1:26" x14ac:dyDescent="0.25">
      <c r="A891" s="12">
        <v>1944.07</v>
      </c>
      <c r="B891" s="13">
        <v>13</v>
      </c>
      <c r="C891" s="14">
        <v>0.63333300000000003</v>
      </c>
      <c r="D891" s="13">
        <v>0.91333299999999995</v>
      </c>
      <c r="E891" s="13">
        <v>17.7</v>
      </c>
      <c r="F891" s="14">
        <f t="shared" si="186"/>
        <v>1944.5416666665999</v>
      </c>
      <c r="G891" s="15">
        <f>G885*6/12+G897*6/12</f>
        <v>2.4249999999999998</v>
      </c>
      <c r="H891" s="14">
        <f t="shared" si="182"/>
        <v>234.45573446327674</v>
      </c>
      <c r="I891" s="14">
        <f t="shared" si="183"/>
        <v>11.422196436525422</v>
      </c>
      <c r="J891" s="16">
        <f t="shared" si="187"/>
        <v>11674.598161749644</v>
      </c>
      <c r="K891" s="14">
        <f t="shared" si="184"/>
        <v>16.472012255734455</v>
      </c>
      <c r="L891" s="16">
        <f t="shared" si="185"/>
        <v>820.21505868194504</v>
      </c>
      <c r="M891" s="35">
        <f t="shared" si="176"/>
        <v>11.73877475018072</v>
      </c>
      <c r="N891" s="17"/>
      <c r="O891" s="18">
        <f t="shared" si="177"/>
        <v>15.480309849362953</v>
      </c>
      <c r="P891" s="18"/>
      <c r="Q891" s="37">
        <f t="shared" si="178"/>
        <v>8.9159659602390917E-2</v>
      </c>
      <c r="R891" s="15">
        <f t="shared" si="188"/>
        <v>1.0028284525731195</v>
      </c>
      <c r="S891" s="15">
        <f t="shared" si="189"/>
        <v>13.403510674404401</v>
      </c>
      <c r="T891" s="21">
        <f t="shared" si="179"/>
        <v>0.10325593048271875</v>
      </c>
      <c r="U891" s="21">
        <f t="shared" si="180"/>
        <v>-1.6105889233199111E-2</v>
      </c>
      <c r="V891" s="21">
        <f t="shared" si="181"/>
        <v>0.11936181971591786</v>
      </c>
      <c r="Y891" s="36"/>
      <c r="Z891" s="36"/>
    </row>
    <row r="892" spans="1:26" x14ac:dyDescent="0.25">
      <c r="A892" s="12">
        <v>1944.08</v>
      </c>
      <c r="B892" s="13">
        <v>12.81</v>
      </c>
      <c r="C892" s="14">
        <v>0.63666699999999998</v>
      </c>
      <c r="D892" s="13">
        <v>0.906667</v>
      </c>
      <c r="E892" s="13">
        <v>17.7</v>
      </c>
      <c r="F892" s="14">
        <f t="shared" si="186"/>
        <v>1944.6249999999332</v>
      </c>
      <c r="G892" s="15">
        <f>G885*5/12+G897*7/12</f>
        <v>2.4158333333333335</v>
      </c>
      <c r="H892" s="14">
        <f t="shared" si="182"/>
        <v>231.0290737288135</v>
      </c>
      <c r="I892" s="14">
        <f t="shared" si="183"/>
        <v>11.482325314887001</v>
      </c>
      <c r="J892" s="16">
        <f t="shared" si="187"/>
        <v>11551.61577443591</v>
      </c>
      <c r="K892" s="14">
        <f t="shared" si="184"/>
        <v>16.35179056912429</v>
      </c>
      <c r="L892" s="16">
        <f t="shared" si="185"/>
        <v>817.60100073071681</v>
      </c>
      <c r="M892" s="35">
        <f t="shared" si="176"/>
        <v>11.541711674209227</v>
      </c>
      <c r="N892" s="17"/>
      <c r="O892" s="18">
        <f t="shared" si="177"/>
        <v>15.233407930416277</v>
      </c>
      <c r="P892" s="18"/>
      <c r="Q892" s="37">
        <f t="shared" si="178"/>
        <v>9.070582138511657E-2</v>
      </c>
      <c r="R892" s="15">
        <f t="shared" si="188"/>
        <v>1.0028211686087238</v>
      </c>
      <c r="S892" s="15">
        <f t="shared" si="189"/>
        <v>13.441421868660255</v>
      </c>
      <c r="T892" s="21">
        <f t="shared" si="179"/>
        <v>0.10704310601687039</v>
      </c>
      <c r="U892" s="21">
        <f t="shared" si="180"/>
        <v>-1.6717085013500887E-2</v>
      </c>
      <c r="V892" s="21">
        <f t="shared" si="181"/>
        <v>0.12376019103037128</v>
      </c>
      <c r="Y892" s="36"/>
      <c r="Z892" s="36"/>
    </row>
    <row r="893" spans="1:26" x14ac:dyDescent="0.25">
      <c r="A893" s="12">
        <v>1944.09</v>
      </c>
      <c r="B893" s="13">
        <v>12.6</v>
      </c>
      <c r="C893" s="14">
        <v>0.64</v>
      </c>
      <c r="D893" s="13">
        <v>0.9</v>
      </c>
      <c r="E893" s="13">
        <v>17.7</v>
      </c>
      <c r="F893" s="14">
        <f t="shared" si="186"/>
        <v>1944.7083333332664</v>
      </c>
      <c r="G893" s="15">
        <f>G885*4/12+G897*8/12</f>
        <v>2.4066666666666667</v>
      </c>
      <c r="H893" s="14">
        <f t="shared" si="182"/>
        <v>227.24171186440671</v>
      </c>
      <c r="I893" s="14">
        <f t="shared" si="183"/>
        <v>11.542436158192087</v>
      </c>
      <c r="J893" s="16">
        <f t="shared" si="187"/>
        <v>11410.339182867216</v>
      </c>
      <c r="K893" s="14">
        <f t="shared" si="184"/>
        <v>16.231550847457626</v>
      </c>
      <c r="L893" s="16">
        <f t="shared" si="185"/>
        <v>815.02422734765844</v>
      </c>
      <c r="M893" s="35">
        <f t="shared" si="176"/>
        <v>11.328560584696474</v>
      </c>
      <c r="N893" s="17"/>
      <c r="O893" s="18">
        <f t="shared" si="177"/>
        <v>14.966305729668383</v>
      </c>
      <c r="P893" s="18"/>
      <c r="Q893" s="37">
        <f t="shared" si="178"/>
        <v>9.0905502784364156E-2</v>
      </c>
      <c r="R893" s="15">
        <f t="shared" si="188"/>
        <v>1.0028138848582933</v>
      </c>
      <c r="S893" s="15">
        <f t="shared" si="189"/>
        <v>13.479342386092734</v>
      </c>
      <c r="T893" s="21">
        <f t="shared" si="179"/>
        <v>0.11182219525685722</v>
      </c>
      <c r="U893" s="21">
        <f t="shared" si="180"/>
        <v>-1.6608058386365032E-2</v>
      </c>
      <c r="V893" s="21">
        <f t="shared" si="181"/>
        <v>0.12843025364322225</v>
      </c>
      <c r="Y893" s="36"/>
      <c r="Z893" s="36"/>
    </row>
    <row r="894" spans="1:26" x14ac:dyDescent="0.25">
      <c r="A894" s="12">
        <v>1944.1</v>
      </c>
      <c r="B894" s="13">
        <v>12.91</v>
      </c>
      <c r="C894" s="14">
        <v>0.64</v>
      </c>
      <c r="D894" s="13">
        <v>0.91</v>
      </c>
      <c r="E894" s="13">
        <v>17.7</v>
      </c>
      <c r="F894" s="14">
        <f t="shared" si="186"/>
        <v>1944.7916666665997</v>
      </c>
      <c r="G894" s="15">
        <f>G885*3/12+G897*9/12</f>
        <v>2.3975</v>
      </c>
      <c r="H894" s="14">
        <f t="shared" si="182"/>
        <v>232.83257937853099</v>
      </c>
      <c r="I894" s="14">
        <f t="shared" si="183"/>
        <v>11.542436158192087</v>
      </c>
      <c r="J894" s="16">
        <f t="shared" si="187"/>
        <v>11739.367482055715</v>
      </c>
      <c r="K894" s="14">
        <f t="shared" si="184"/>
        <v>16.411901412429376</v>
      </c>
      <c r="L894" s="16">
        <f t="shared" si="185"/>
        <v>827.48446232925664</v>
      </c>
      <c r="M894" s="35">
        <f t="shared" si="176"/>
        <v>11.583105186279129</v>
      </c>
      <c r="N894" s="17"/>
      <c r="O894" s="18">
        <f t="shared" si="177"/>
        <v>15.315966613277228</v>
      </c>
      <c r="P894" s="18"/>
      <c r="Q894" s="37">
        <f t="shared" si="178"/>
        <v>8.9815332339061221E-2</v>
      </c>
      <c r="R894" s="15">
        <f t="shared" si="188"/>
        <v>1.0028066013219752</v>
      </c>
      <c r="S894" s="15">
        <f t="shared" si="189"/>
        <v>13.51727170353271</v>
      </c>
      <c r="T894" s="21">
        <f t="shared" si="179"/>
        <v>0.11164184812922673</v>
      </c>
      <c r="U894" s="21">
        <f t="shared" si="180"/>
        <v>-1.7122408567357805E-2</v>
      </c>
      <c r="V894" s="21">
        <f t="shared" si="181"/>
        <v>0.12876425669658453</v>
      </c>
      <c r="Y894" s="36"/>
      <c r="Z894" s="36"/>
    </row>
    <row r="895" spans="1:26" x14ac:dyDescent="0.25">
      <c r="A895" s="12">
        <v>1944.11</v>
      </c>
      <c r="B895" s="13">
        <v>12.82</v>
      </c>
      <c r="C895" s="14">
        <v>0.64</v>
      </c>
      <c r="D895" s="13">
        <v>0.92</v>
      </c>
      <c r="E895" s="13">
        <v>17.7</v>
      </c>
      <c r="F895" s="14">
        <f t="shared" si="186"/>
        <v>1944.8749999999329</v>
      </c>
      <c r="G895" s="15">
        <f>G885*2/12+G897*10/12</f>
        <v>2.3883333333333336</v>
      </c>
      <c r="H895" s="14">
        <f t="shared" si="182"/>
        <v>231.20942429378528</v>
      </c>
      <c r="I895" s="14">
        <f t="shared" si="183"/>
        <v>11.542436158192087</v>
      </c>
      <c r="J895" s="16">
        <f t="shared" si="187"/>
        <v>11706.025617273219</v>
      </c>
      <c r="K895" s="14">
        <f t="shared" si="184"/>
        <v>16.592251977401126</v>
      </c>
      <c r="L895" s="16">
        <f t="shared" si="185"/>
        <v>840.05800061555078</v>
      </c>
      <c r="M895" s="35">
        <f t="shared" si="176"/>
        <v>11.478459198055484</v>
      </c>
      <c r="N895" s="17"/>
      <c r="O895" s="18">
        <f t="shared" si="177"/>
        <v>15.190706986565075</v>
      </c>
      <c r="P895" s="18"/>
      <c r="Q895" s="37">
        <f t="shared" si="178"/>
        <v>9.0694070146548025E-2</v>
      </c>
      <c r="R895" s="15">
        <f t="shared" si="188"/>
        <v>1.0027993179999177</v>
      </c>
      <c r="S895" s="15">
        <f t="shared" si="189"/>
        <v>13.555209296165343</v>
      </c>
      <c r="T895" s="21">
        <f t="shared" si="179"/>
        <v>0.11665822430314443</v>
      </c>
      <c r="U895" s="21">
        <f t="shared" si="180"/>
        <v>-1.7630636352335194E-2</v>
      </c>
      <c r="V895" s="21">
        <f t="shared" si="181"/>
        <v>0.13428886065547962</v>
      </c>
      <c r="Y895" s="36"/>
      <c r="Z895" s="36"/>
    </row>
    <row r="896" spans="1:26" x14ac:dyDescent="0.25">
      <c r="A896" s="12">
        <v>1944.12</v>
      </c>
      <c r="B896" s="13">
        <v>13.1</v>
      </c>
      <c r="C896" s="14">
        <v>0.64</v>
      </c>
      <c r="D896" s="13">
        <v>0.93</v>
      </c>
      <c r="E896" s="13">
        <v>17.8</v>
      </c>
      <c r="F896" s="14">
        <f t="shared" si="186"/>
        <v>1944.9583333332662</v>
      </c>
      <c r="G896" s="15">
        <f>G885*1/12+G897*11/12</f>
        <v>2.3791666666666664</v>
      </c>
      <c r="H896" s="14">
        <f t="shared" si="182"/>
        <v>234.93194101123586</v>
      </c>
      <c r="I896" s="14">
        <f t="shared" si="183"/>
        <v>11.477591011235951</v>
      </c>
      <c r="J896" s="16">
        <f t="shared" si="187"/>
        <v>11942.920331906986</v>
      </c>
      <c r="K896" s="14">
        <f t="shared" si="184"/>
        <v>16.678374438202244</v>
      </c>
      <c r="L896" s="16">
        <f t="shared" si="185"/>
        <v>847.85617623461826</v>
      </c>
      <c r="M896" s="35">
        <f t="shared" si="176"/>
        <v>11.638683593355132</v>
      </c>
      <c r="N896" s="17"/>
      <c r="O896" s="18">
        <f t="shared" si="177"/>
        <v>15.414205958668189</v>
      </c>
      <c r="P896" s="18"/>
      <c r="Q896" s="37">
        <f t="shared" si="178"/>
        <v>9.0930041266258185E-2</v>
      </c>
      <c r="R896" s="15">
        <f t="shared" si="188"/>
        <v>1.0027920348922679</v>
      </c>
      <c r="S896" s="15">
        <f t="shared" si="189"/>
        <v>13.516788600251195</v>
      </c>
      <c r="T896" s="21">
        <f t="shared" si="179"/>
        <v>0.12024893110819668</v>
      </c>
      <c r="U896" s="21">
        <f t="shared" si="180"/>
        <v>-1.7039856902801853E-2</v>
      </c>
      <c r="V896" s="21">
        <f t="shared" si="181"/>
        <v>0.13728878801099853</v>
      </c>
      <c r="Y896" s="36"/>
      <c r="Z896" s="36"/>
    </row>
    <row r="897" spans="1:26" x14ac:dyDescent="0.25">
      <c r="A897" s="12">
        <v>1945.01</v>
      </c>
      <c r="B897" s="13">
        <v>13.49</v>
      </c>
      <c r="C897" s="14">
        <v>0.64333300000000004</v>
      </c>
      <c r="D897" s="13">
        <v>0.94</v>
      </c>
      <c r="E897" s="13">
        <v>17.8</v>
      </c>
      <c r="F897" s="14">
        <f t="shared" si="186"/>
        <v>1945.0416666665994</v>
      </c>
      <c r="G897" s="15">
        <v>2.37</v>
      </c>
      <c r="H897" s="14">
        <f t="shared" si="182"/>
        <v>241.92609803370777</v>
      </c>
      <c r="I897" s="14">
        <f t="shared" si="183"/>
        <v>11.537364153174154</v>
      </c>
      <c r="J897" s="16">
        <f t="shared" si="187"/>
        <v>12347.348715616981</v>
      </c>
      <c r="K897" s="14">
        <f t="shared" si="184"/>
        <v>16.857711797752803</v>
      </c>
      <c r="L897" s="16">
        <f t="shared" si="185"/>
        <v>860.37863548405949</v>
      </c>
      <c r="M897" s="35">
        <f t="shared" ref="M897:M960" si="190">H897/AVERAGE(K777:K896)</f>
        <v>11.960463439806993</v>
      </c>
      <c r="N897" s="17"/>
      <c r="O897" s="18">
        <f t="shared" ref="O897:O960" si="191">J897/AVERAGE(L777:L896)</f>
        <v>15.850197374836531</v>
      </c>
      <c r="P897" s="18"/>
      <c r="Q897" s="37">
        <f t="shared" ref="Q897:Q960" si="192">1/M897-(G897/100-(((E897/E777)^(1/10))-1))</f>
        <v>8.7187088829362741E-2</v>
      </c>
      <c r="R897" s="15">
        <f t="shared" si="188"/>
        <v>1.0033004196151964</v>
      </c>
      <c r="S897" s="15">
        <f t="shared" si="189"/>
        <v>13.554527945654504</v>
      </c>
      <c r="T897" s="21">
        <f t="shared" si="179"/>
        <v>0.11892404974264337</v>
      </c>
      <c r="U897" s="21">
        <f t="shared" si="180"/>
        <v>-1.7968072465690543E-2</v>
      </c>
      <c r="V897" s="21">
        <f t="shared" si="181"/>
        <v>0.13689212220833391</v>
      </c>
      <c r="Y897" s="36"/>
      <c r="Z897" s="36"/>
    </row>
    <row r="898" spans="1:26" x14ac:dyDescent="0.25">
      <c r="A898" s="12">
        <v>1945.02</v>
      </c>
      <c r="B898" s="13">
        <v>13.94</v>
      </c>
      <c r="C898" s="14">
        <v>0.64666699999999999</v>
      </c>
      <c r="D898" s="13">
        <v>0.95</v>
      </c>
      <c r="E898" s="13">
        <v>17.8</v>
      </c>
      <c r="F898" s="14">
        <f t="shared" si="186"/>
        <v>1945.1249999999327</v>
      </c>
      <c r="G898" s="15">
        <f>G897*11/12+G909*1/12</f>
        <v>2.355</v>
      </c>
      <c r="H898" s="14">
        <f t="shared" si="182"/>
        <v>249.99627921348306</v>
      </c>
      <c r="I898" s="14">
        <f t="shared" si="183"/>
        <v>11.59715522884831</v>
      </c>
      <c r="J898" s="16">
        <f t="shared" si="187"/>
        <v>12808.556437486352</v>
      </c>
      <c r="K898" s="14">
        <f t="shared" si="184"/>
        <v>17.037049157303365</v>
      </c>
      <c r="L898" s="16">
        <f t="shared" si="185"/>
        <v>872.893014032427</v>
      </c>
      <c r="M898" s="35">
        <f t="shared" si="190"/>
        <v>12.341753548186317</v>
      </c>
      <c r="N898" s="17"/>
      <c r="O898" s="18">
        <f t="shared" si="191"/>
        <v>16.360841623342537</v>
      </c>
      <c r="P898" s="18"/>
      <c r="Q898" s="37">
        <f t="shared" si="192"/>
        <v>8.4001739041967408E-2</v>
      </c>
      <c r="R898" s="15">
        <f t="shared" si="188"/>
        <v>1.0032888739842185</v>
      </c>
      <c r="S898" s="15">
        <f t="shared" si="189"/>
        <v>13.599263575561071</v>
      </c>
      <c r="T898" s="21">
        <f t="shared" ref="T898:T961" si="193">(($J1018/$J898)^(1/10)-1)</f>
        <v>0.11889279398052444</v>
      </c>
      <c r="U898" s="21">
        <f t="shared" ref="U898:U961" si="194">(($S1018/$S898)^(1/10)-1)</f>
        <v>-1.8420267805878576E-2</v>
      </c>
      <c r="V898" s="21">
        <f t="shared" ref="V898:V961" si="195">T898-U898</f>
        <v>0.13731306178640301</v>
      </c>
      <c r="Y898" s="36"/>
      <c r="Z898" s="36"/>
    </row>
    <row r="899" spans="1:26" x14ac:dyDescent="0.25">
      <c r="A899" s="12">
        <v>1945.03</v>
      </c>
      <c r="B899" s="13">
        <v>13.93</v>
      </c>
      <c r="C899" s="14">
        <v>0.65</v>
      </c>
      <c r="D899" s="13">
        <v>0.96</v>
      </c>
      <c r="E899" s="13">
        <v>17.8</v>
      </c>
      <c r="F899" s="14">
        <f t="shared" si="186"/>
        <v>1945.208333333266</v>
      </c>
      <c r="G899" s="15">
        <f>G897*10/12+G909*2/12</f>
        <v>2.3400000000000003</v>
      </c>
      <c r="H899" s="14">
        <f t="shared" si="182"/>
        <v>249.81694185393249</v>
      </c>
      <c r="I899" s="14">
        <f t="shared" si="183"/>
        <v>11.656928370786513</v>
      </c>
      <c r="J899" s="16">
        <f t="shared" si="187"/>
        <v>12849.138305682596</v>
      </c>
      <c r="K899" s="14">
        <f t="shared" si="184"/>
        <v>17.216386516853927</v>
      </c>
      <c r="L899" s="16">
        <f t="shared" si="185"/>
        <v>885.51132616333769</v>
      </c>
      <c r="M899" s="35">
        <f t="shared" si="190"/>
        <v>12.323310311389328</v>
      </c>
      <c r="N899" s="17"/>
      <c r="O899" s="18">
        <f t="shared" si="191"/>
        <v>16.339009379818236</v>
      </c>
      <c r="P899" s="18"/>
      <c r="Q899" s="37">
        <f t="shared" si="192"/>
        <v>8.4273003320711859E-2</v>
      </c>
      <c r="R899" s="15">
        <f t="shared" si="188"/>
        <v>1.0032773292954764</v>
      </c>
      <c r="S899" s="15">
        <f t="shared" si="189"/>
        <v>13.643989839739264</v>
      </c>
      <c r="T899" s="21">
        <f t="shared" si="193"/>
        <v>0.11805149893227962</v>
      </c>
      <c r="U899" s="21">
        <f t="shared" si="194"/>
        <v>-1.8781929656038088E-2</v>
      </c>
      <c r="V899" s="21">
        <f t="shared" si="195"/>
        <v>0.13683342858831771</v>
      </c>
      <c r="Y899" s="36"/>
      <c r="Z899" s="36"/>
    </row>
    <row r="900" spans="1:26" x14ac:dyDescent="0.25">
      <c r="A900" s="12">
        <v>1945.04</v>
      </c>
      <c r="B900" s="13">
        <v>14.28</v>
      </c>
      <c r="C900" s="14">
        <v>0.65</v>
      </c>
      <c r="D900" s="13">
        <v>0.973333</v>
      </c>
      <c r="E900" s="13">
        <v>17.8</v>
      </c>
      <c r="F900" s="14">
        <f t="shared" si="186"/>
        <v>1945.2916666665992</v>
      </c>
      <c r="G900" s="15">
        <f>G897*9/12+G909*3/12</f>
        <v>2.3250000000000002</v>
      </c>
      <c r="H900" s="14">
        <f t="shared" si="182"/>
        <v>256.09374943820217</v>
      </c>
      <c r="I900" s="14">
        <f t="shared" si="183"/>
        <v>11.656928370786513</v>
      </c>
      <c r="J900" s="16">
        <f t="shared" si="187"/>
        <v>13221.944723381572</v>
      </c>
      <c r="K900" s="14">
        <f t="shared" si="184"/>
        <v>17.45549701834269</v>
      </c>
      <c r="L900" s="16">
        <f t="shared" si="185"/>
        <v>901.21534477893238</v>
      </c>
      <c r="M900" s="35">
        <f t="shared" si="190"/>
        <v>12.631867236563076</v>
      </c>
      <c r="N900" s="17"/>
      <c r="O900" s="18">
        <f t="shared" si="191"/>
        <v>16.745879992645971</v>
      </c>
      <c r="P900" s="18"/>
      <c r="Q900" s="37">
        <f t="shared" si="192"/>
        <v>8.1694539553084103E-2</v>
      </c>
      <c r="R900" s="15">
        <f t="shared" si="188"/>
        <v>1.0032657855500335</v>
      </c>
      <c r="S900" s="15">
        <f t="shared" si="189"/>
        <v>13.688705687348225</v>
      </c>
      <c r="T900" s="21">
        <f t="shared" si="193"/>
        <v>0.11903370356202592</v>
      </c>
      <c r="U900" s="21">
        <f t="shared" si="194"/>
        <v>-1.9479875900787147E-2</v>
      </c>
      <c r="V900" s="21">
        <f t="shared" si="195"/>
        <v>0.13851357946281306</v>
      </c>
      <c r="Y900" s="36"/>
      <c r="Z900" s="36"/>
    </row>
    <row r="901" spans="1:26" x14ac:dyDescent="0.25">
      <c r="A901" s="12">
        <v>1945.05</v>
      </c>
      <c r="B901" s="13">
        <v>14.82</v>
      </c>
      <c r="C901" s="14">
        <v>0.65</v>
      </c>
      <c r="D901" s="13">
        <v>0.98666699999999996</v>
      </c>
      <c r="E901" s="13">
        <v>17.899999999999999</v>
      </c>
      <c r="F901" s="14">
        <f t="shared" si="186"/>
        <v>1945.3749999999325</v>
      </c>
      <c r="G901" s="15">
        <f>G897*8/12+G909*4/12</f>
        <v>2.31</v>
      </c>
      <c r="H901" s="14">
        <f t="shared" si="182"/>
        <v>264.29317374301667</v>
      </c>
      <c r="I901" s="14">
        <f t="shared" si="183"/>
        <v>11.591805865921785</v>
      </c>
      <c r="J901" s="16">
        <f t="shared" si="187"/>
        <v>13695.148461809142</v>
      </c>
      <c r="K901" s="14">
        <f t="shared" si="184"/>
        <v>17.59577279740223</v>
      </c>
      <c r="L901" s="16">
        <f t="shared" si="185"/>
        <v>911.77807337164916</v>
      </c>
      <c r="M901" s="35">
        <f t="shared" si="190"/>
        <v>13.036560628785354</v>
      </c>
      <c r="N901" s="17"/>
      <c r="O901" s="18">
        <f t="shared" si="191"/>
        <v>17.27637005312436</v>
      </c>
      <c r="P901" s="18"/>
      <c r="Q901" s="37">
        <f t="shared" si="192"/>
        <v>7.9961857196301625E-2</v>
      </c>
      <c r="R901" s="15">
        <f t="shared" si="188"/>
        <v>1.003254242748955</v>
      </c>
      <c r="S901" s="15">
        <f t="shared" si="189"/>
        <v>13.656687103325989</v>
      </c>
      <c r="T901" s="21">
        <f t="shared" si="193"/>
        <v>0.11501869231649708</v>
      </c>
      <c r="U901" s="21">
        <f t="shared" si="194"/>
        <v>-1.9110564638683436E-2</v>
      </c>
      <c r="V901" s="21">
        <f t="shared" si="195"/>
        <v>0.13412925695518052</v>
      </c>
      <c r="Y901" s="36"/>
      <c r="Z901" s="36"/>
    </row>
    <row r="902" spans="1:26" x14ac:dyDescent="0.25">
      <c r="A902" s="12">
        <v>1945.06</v>
      </c>
      <c r="B902" s="13">
        <v>15.09</v>
      </c>
      <c r="C902" s="14">
        <v>0.65</v>
      </c>
      <c r="D902" s="13">
        <v>1</v>
      </c>
      <c r="E902" s="13">
        <v>18.100000000000001</v>
      </c>
      <c r="F902" s="14">
        <f t="shared" si="186"/>
        <v>1945.4583333332657</v>
      </c>
      <c r="G902" s="15">
        <f>G897*7/12+G909*5/12</f>
        <v>2.2949999999999999</v>
      </c>
      <c r="H902" s="14">
        <f t="shared" si="182"/>
        <v>266.13465994475132</v>
      </c>
      <c r="I902" s="14">
        <f t="shared" si="183"/>
        <v>11.463719613259665</v>
      </c>
      <c r="J902" s="16">
        <f t="shared" si="187"/>
        <v>13840.072896354133</v>
      </c>
      <c r="K902" s="14">
        <f t="shared" si="184"/>
        <v>17.636491712707176</v>
      </c>
      <c r="L902" s="16">
        <f t="shared" si="185"/>
        <v>917.16851533161901</v>
      </c>
      <c r="M902" s="35">
        <f t="shared" si="190"/>
        <v>13.130223361406054</v>
      </c>
      <c r="N902" s="17"/>
      <c r="O902" s="18">
        <f t="shared" si="191"/>
        <v>17.391992046675053</v>
      </c>
      <c r="P902" s="18"/>
      <c r="Q902" s="37">
        <f t="shared" si="192"/>
        <v>8.1453259365824301E-2</v>
      </c>
      <c r="R902" s="15">
        <f t="shared" si="188"/>
        <v>1.0032427008933069</v>
      </c>
      <c r="S902" s="15">
        <f t="shared" si="189"/>
        <v>13.549735584623786</v>
      </c>
      <c r="T902" s="21">
        <f t="shared" si="193"/>
        <v>0.12050882105555916</v>
      </c>
      <c r="U902" s="21">
        <f t="shared" si="194"/>
        <v>-1.8283285328311805E-2</v>
      </c>
      <c r="V902" s="21">
        <f t="shared" si="195"/>
        <v>0.13879210638387096</v>
      </c>
      <c r="Y902" s="36"/>
      <c r="Z902" s="36"/>
    </row>
    <row r="903" spans="1:26" x14ac:dyDescent="0.25">
      <c r="A903" s="12">
        <v>1945.07</v>
      </c>
      <c r="B903" s="13">
        <v>14.78</v>
      </c>
      <c r="C903" s="14">
        <v>0.65333300000000005</v>
      </c>
      <c r="D903" s="13">
        <v>0.99666699999999997</v>
      </c>
      <c r="E903" s="13">
        <v>18.100000000000001</v>
      </c>
      <c r="F903" s="14">
        <f t="shared" si="186"/>
        <v>1945.541666666599</v>
      </c>
      <c r="G903" s="15">
        <f>G897*6/12+G909*6/12</f>
        <v>2.2800000000000002</v>
      </c>
      <c r="H903" s="14">
        <f t="shared" si="182"/>
        <v>260.66734751381205</v>
      </c>
      <c r="I903" s="14">
        <f t="shared" si="183"/>
        <v>11.522502040138118</v>
      </c>
      <c r="J903" s="16">
        <f t="shared" si="187"/>
        <v>13605.685361403592</v>
      </c>
      <c r="K903" s="14">
        <f t="shared" si="184"/>
        <v>17.577709285828725</v>
      </c>
      <c r="L903" s="16">
        <f t="shared" si="185"/>
        <v>917.47886414709308</v>
      </c>
      <c r="M903" s="35">
        <f t="shared" si="190"/>
        <v>12.867028443009159</v>
      </c>
      <c r="N903" s="17"/>
      <c r="O903" s="18">
        <f t="shared" si="191"/>
        <v>17.035325856511673</v>
      </c>
      <c r="P903" s="18"/>
      <c r="Q903" s="37">
        <f t="shared" si="192"/>
        <v>8.3161114697241717E-2</v>
      </c>
      <c r="R903" s="15">
        <f t="shared" si="188"/>
        <v>1.0032311599841568</v>
      </c>
      <c r="S903" s="15">
        <f t="shared" si="189"/>
        <v>13.593673324308117</v>
      </c>
      <c r="T903" s="21">
        <f t="shared" si="193"/>
        <v>0.13030373955782637</v>
      </c>
      <c r="U903" s="21">
        <f t="shared" si="194"/>
        <v>-1.9756951347773999E-2</v>
      </c>
      <c r="V903" s="21">
        <f t="shared" si="195"/>
        <v>0.15006069090560037</v>
      </c>
      <c r="Y903" s="36"/>
      <c r="Z903" s="36"/>
    </row>
    <row r="904" spans="1:26" x14ac:dyDescent="0.25">
      <c r="A904" s="12">
        <v>1945.08</v>
      </c>
      <c r="B904" s="13">
        <v>14.83</v>
      </c>
      <c r="C904" s="14">
        <v>0.656667</v>
      </c>
      <c r="D904" s="13">
        <v>0.99333300000000002</v>
      </c>
      <c r="E904" s="13">
        <v>18.100000000000001</v>
      </c>
      <c r="F904" s="14">
        <f t="shared" si="186"/>
        <v>1945.6249999999322</v>
      </c>
      <c r="G904" s="15">
        <f>G897*5/12+G909*7/12</f>
        <v>2.2650000000000001</v>
      </c>
      <c r="H904" s="14">
        <f t="shared" si="182"/>
        <v>261.54917209944745</v>
      </c>
      <c r="I904" s="14">
        <f t="shared" si="183"/>
        <v>11.581302103508282</v>
      </c>
      <c r="J904" s="16">
        <f t="shared" si="187"/>
        <v>13702.08711944407</v>
      </c>
      <c r="K904" s="14">
        <f t="shared" si="184"/>
        <v>17.518909222458557</v>
      </c>
      <c r="L904" s="16">
        <f t="shared" si="185"/>
        <v>917.78390455959095</v>
      </c>
      <c r="M904" s="35">
        <f t="shared" si="190"/>
        <v>12.915378562256741</v>
      </c>
      <c r="N904" s="17"/>
      <c r="O904" s="18">
        <f t="shared" si="191"/>
        <v>17.092121054476234</v>
      </c>
      <c r="P904" s="18"/>
      <c r="Q904" s="37">
        <f t="shared" si="192"/>
        <v>8.302016885970824E-2</v>
      </c>
      <c r="R904" s="15">
        <f t="shared" si="188"/>
        <v>1.0032196200225736</v>
      </c>
      <c r="S904" s="15">
        <f t="shared" si="189"/>
        <v>13.63759665759132</v>
      </c>
      <c r="T904" s="21">
        <f t="shared" si="193"/>
        <v>0.12917112846314405</v>
      </c>
      <c r="U904" s="21">
        <f t="shared" si="194"/>
        <v>-2.042546051841776E-2</v>
      </c>
      <c r="V904" s="21">
        <f t="shared" si="195"/>
        <v>0.14959658898156181</v>
      </c>
      <c r="Y904" s="36"/>
      <c r="Z904" s="36"/>
    </row>
    <row r="905" spans="1:26" x14ac:dyDescent="0.25">
      <c r="A905" s="12">
        <v>1945.09</v>
      </c>
      <c r="B905" s="13">
        <v>15.84</v>
      </c>
      <c r="C905" s="14">
        <v>0.66</v>
      </c>
      <c r="D905" s="13">
        <v>0.99</v>
      </c>
      <c r="E905" s="13">
        <v>18.100000000000001</v>
      </c>
      <c r="F905" s="14">
        <f t="shared" si="186"/>
        <v>1945.7083333332655</v>
      </c>
      <c r="G905" s="15">
        <f>G897*4/12+G909*8/12</f>
        <v>2.25</v>
      </c>
      <c r="H905" s="14">
        <f t="shared" si="182"/>
        <v>279.36202872928163</v>
      </c>
      <c r="I905" s="14">
        <f t="shared" si="183"/>
        <v>11.640084530386737</v>
      </c>
      <c r="J905" s="16">
        <f t="shared" si="187"/>
        <v>14686.087307050806</v>
      </c>
      <c r="K905" s="14">
        <f t="shared" si="184"/>
        <v>17.460126795580102</v>
      </c>
      <c r="L905" s="16">
        <f t="shared" si="185"/>
        <v>917.88045669067537</v>
      </c>
      <c r="M905" s="35">
        <f t="shared" si="190"/>
        <v>13.798264951719776</v>
      </c>
      <c r="N905" s="17"/>
      <c r="O905" s="18">
        <f t="shared" si="191"/>
        <v>18.249640785494677</v>
      </c>
      <c r="P905" s="18"/>
      <c r="Q905" s="37">
        <f t="shared" si="192"/>
        <v>7.8215972662880717E-2</v>
      </c>
      <c r="R905" s="15">
        <f t="shared" si="188"/>
        <v>1.0032080810096271</v>
      </c>
      <c r="S905" s="15">
        <f t="shared" si="189"/>
        <v>13.681504536849884</v>
      </c>
      <c r="T905" s="21">
        <f t="shared" si="193"/>
        <v>0.12623850408630566</v>
      </c>
      <c r="U905" s="21">
        <f t="shared" si="194"/>
        <v>-2.0862929445683243E-2</v>
      </c>
      <c r="V905" s="21">
        <f t="shared" si="195"/>
        <v>0.1471014335319889</v>
      </c>
      <c r="Y905" s="36"/>
      <c r="Z905" s="36"/>
    </row>
    <row r="906" spans="1:26" x14ac:dyDescent="0.25">
      <c r="A906" s="12">
        <v>1945.1</v>
      </c>
      <c r="B906" s="13">
        <v>16.5</v>
      </c>
      <c r="C906" s="14">
        <v>0.66</v>
      </c>
      <c r="D906" s="13">
        <v>0.98</v>
      </c>
      <c r="E906" s="13">
        <v>18.100000000000001</v>
      </c>
      <c r="F906" s="14">
        <f t="shared" si="186"/>
        <v>1945.7916666665988</v>
      </c>
      <c r="G906" s="15">
        <f>G897*3/12+G909*9/12</f>
        <v>2.2350000000000003</v>
      </c>
      <c r="H906" s="14">
        <f t="shared" ref="H906:H969" si="196">B906*$E$1859/E906</f>
        <v>291.00211325966836</v>
      </c>
      <c r="I906" s="14">
        <f t="shared" ref="I906:I969" si="197">C906*$E$1859/E906</f>
        <v>11.640084530386737</v>
      </c>
      <c r="J906" s="16">
        <f t="shared" si="187"/>
        <v>15349.000970216293</v>
      </c>
      <c r="K906" s="14">
        <f t="shared" ref="K906:K969" si="198">D906*$E$1859/E906</f>
        <v>17.283761878453031</v>
      </c>
      <c r="L906" s="16">
        <f t="shared" ref="L906:L969" si="199">K906*(J906/H906)</f>
        <v>911.63763338254353</v>
      </c>
      <c r="M906" s="35">
        <f t="shared" si="190"/>
        <v>14.374662675391331</v>
      </c>
      <c r="N906" s="17"/>
      <c r="O906" s="18">
        <f t="shared" si="191"/>
        <v>18.998880544708719</v>
      </c>
      <c r="P906" s="18"/>
      <c r="Q906" s="37">
        <f t="shared" si="192"/>
        <v>7.5459942517966672E-2</v>
      </c>
      <c r="R906" s="15">
        <f t="shared" si="188"/>
        <v>1.0031965429463889</v>
      </c>
      <c r="S906" s="15">
        <f t="shared" si="189"/>
        <v>13.72539591173768</v>
      </c>
      <c r="T906" s="21">
        <f t="shared" si="193"/>
        <v>0.1158646105063128</v>
      </c>
      <c r="U906" s="21">
        <f t="shared" si="194"/>
        <v>-2.0179675671544772E-2</v>
      </c>
      <c r="V906" s="21">
        <f t="shared" si="195"/>
        <v>0.13604428617785758</v>
      </c>
      <c r="Y906" s="36"/>
      <c r="Z906" s="36"/>
    </row>
    <row r="907" spans="1:26" x14ac:dyDescent="0.25">
      <c r="A907" s="12">
        <v>1945.11</v>
      </c>
      <c r="B907" s="13">
        <v>17.04</v>
      </c>
      <c r="C907" s="14">
        <v>0.66</v>
      </c>
      <c r="D907" s="13">
        <v>0.97</v>
      </c>
      <c r="E907" s="13">
        <v>18.100000000000001</v>
      </c>
      <c r="F907" s="14">
        <f t="shared" ref="F907:F970" si="200">F906+1/12</f>
        <v>1945.874999999932</v>
      </c>
      <c r="G907" s="15">
        <f>G897*2/12+G909*10/12</f>
        <v>2.2199999999999998</v>
      </c>
      <c r="H907" s="14">
        <f t="shared" si="196"/>
        <v>300.52581878453026</v>
      </c>
      <c r="I907" s="14">
        <f t="shared" si="197"/>
        <v>11.640084530386737</v>
      </c>
      <c r="J907" s="16">
        <f t="shared" ref="J907:J970" si="201">J906*((H907+(I907/12))/H906)</f>
        <v>15902.495247627125</v>
      </c>
      <c r="K907" s="14">
        <f t="shared" si="198"/>
        <v>17.107396961325961</v>
      </c>
      <c r="L907" s="16">
        <f t="shared" si="199"/>
        <v>905.24767548112152</v>
      </c>
      <c r="M907" s="35">
        <f t="shared" si="190"/>
        <v>14.847702661876776</v>
      </c>
      <c r="N907" s="17"/>
      <c r="O907" s="18">
        <f t="shared" si="191"/>
        <v>19.608975958272858</v>
      </c>
      <c r="P907" s="18"/>
      <c r="Q907" s="37">
        <f t="shared" si="192"/>
        <v>7.2646034736809334E-2</v>
      </c>
      <c r="R907" s="15">
        <f t="shared" ref="R907:R970" si="202">((G907/G908+G907/1200+((1+G908/1200)^(-119))*(1-G907/G908)))</f>
        <v>1.0031850058339318</v>
      </c>
      <c r="S907" s="15">
        <f t="shared" ref="S907:S970" si="203">S906*R906*E906/E907</f>
        <v>13.769269729225741</v>
      </c>
      <c r="T907" s="21">
        <f t="shared" si="193"/>
        <v>0.11953774780963689</v>
      </c>
      <c r="U907" s="21">
        <f t="shared" si="194"/>
        <v>-2.0341719918070877E-2</v>
      </c>
      <c r="V907" s="21">
        <f t="shared" si="195"/>
        <v>0.13987946772770776</v>
      </c>
      <c r="Y907" s="36"/>
      <c r="Z907" s="36"/>
    </row>
    <row r="908" spans="1:26" x14ac:dyDescent="0.25">
      <c r="A908" s="12">
        <v>1945.12</v>
      </c>
      <c r="B908" s="13">
        <v>17.329999999999998</v>
      </c>
      <c r="C908" s="14">
        <v>0.66</v>
      </c>
      <c r="D908" s="13">
        <v>0.96</v>
      </c>
      <c r="E908" s="13">
        <v>18.2</v>
      </c>
      <c r="F908" s="14">
        <f t="shared" si="200"/>
        <v>1945.9583333332653</v>
      </c>
      <c r="G908" s="15">
        <f>G897*1/12+G909*11/12</f>
        <v>2.2050000000000001</v>
      </c>
      <c r="H908" s="14">
        <f t="shared" si="196"/>
        <v>303.96105851648343</v>
      </c>
      <c r="I908" s="14">
        <f t="shared" si="197"/>
        <v>11.57612802197802</v>
      </c>
      <c r="J908" s="16">
        <f t="shared" si="201"/>
        <v>16135.319370801593</v>
      </c>
      <c r="K908" s="14">
        <f t="shared" si="198"/>
        <v>16.83800439560439</v>
      </c>
      <c r="L908" s="16">
        <f t="shared" si="199"/>
        <v>893.82034598785503</v>
      </c>
      <c r="M908" s="35">
        <f t="shared" si="190"/>
        <v>15.020347474739959</v>
      </c>
      <c r="N908" s="17"/>
      <c r="O908" s="18">
        <f t="shared" si="191"/>
        <v>19.821351248851311</v>
      </c>
      <c r="P908" s="18"/>
      <c r="Q908" s="37">
        <f t="shared" si="192"/>
        <v>7.2588174698029445E-2</v>
      </c>
      <c r="R908" s="15">
        <f t="shared" si="202"/>
        <v>1.0031734696733301</v>
      </c>
      <c r="S908" s="15">
        <f t="shared" si="203"/>
        <v>13.737228642798117</v>
      </c>
      <c r="T908" s="21">
        <f t="shared" si="193"/>
        <v>0.11970545428265966</v>
      </c>
      <c r="U908" s="21">
        <f t="shared" si="194"/>
        <v>-2.0101999645483981E-2</v>
      </c>
      <c r="V908" s="21">
        <f t="shared" si="195"/>
        <v>0.13980745392814364</v>
      </c>
      <c r="Y908" s="36"/>
      <c r="Z908" s="36"/>
    </row>
    <row r="909" spans="1:26" x14ac:dyDescent="0.25">
      <c r="A909" s="12">
        <v>1946.01</v>
      </c>
      <c r="B909" s="13">
        <v>18.02</v>
      </c>
      <c r="C909" s="14">
        <v>0.66666700000000001</v>
      </c>
      <c r="D909" s="13">
        <v>0.94</v>
      </c>
      <c r="E909" s="13">
        <v>18.2</v>
      </c>
      <c r="F909" s="14">
        <f t="shared" si="200"/>
        <v>1946.0416666665985</v>
      </c>
      <c r="G909" s="15">
        <v>2.19</v>
      </c>
      <c r="H909" s="14">
        <f t="shared" si="196"/>
        <v>316.06337417582409</v>
      </c>
      <c r="I909" s="14">
        <f t="shared" si="197"/>
        <v>11.693064454587908</v>
      </c>
      <c r="J909" s="16">
        <f t="shared" si="201"/>
        <v>16829.478484810112</v>
      </c>
      <c r="K909" s="14">
        <f t="shared" si="198"/>
        <v>16.487212637362632</v>
      </c>
      <c r="L909" s="16">
        <f t="shared" si="199"/>
        <v>877.89732384692036</v>
      </c>
      <c r="M909" s="35">
        <f t="shared" si="190"/>
        <v>15.623163177761661</v>
      </c>
      <c r="N909" s="17"/>
      <c r="O909" s="18">
        <f t="shared" si="191"/>
        <v>20.599482382192502</v>
      </c>
      <c r="P909" s="18"/>
      <c r="Q909" s="37">
        <f t="shared" si="192"/>
        <v>7.0169343254540842E-2</v>
      </c>
      <c r="R909" s="15">
        <f t="shared" si="202"/>
        <v>1.001379783904099</v>
      </c>
      <c r="S909" s="15">
        <f t="shared" si="203"/>
        <v>13.780823321291638</v>
      </c>
      <c r="T909" s="21">
        <f t="shared" si="193"/>
        <v>0.11231388223019323</v>
      </c>
      <c r="U909" s="21">
        <f t="shared" si="194"/>
        <v>-1.9667343910357737E-2</v>
      </c>
      <c r="V909" s="21">
        <f t="shared" si="195"/>
        <v>0.13198122614055097</v>
      </c>
      <c r="Y909" s="36"/>
      <c r="Z909" s="36"/>
    </row>
    <row r="910" spans="1:26" x14ac:dyDescent="0.25">
      <c r="A910" s="12">
        <v>1946.02</v>
      </c>
      <c r="B910" s="13">
        <v>18.07</v>
      </c>
      <c r="C910" s="14">
        <v>0.67333299999999996</v>
      </c>
      <c r="D910" s="13">
        <v>0.92</v>
      </c>
      <c r="E910" s="13">
        <v>18.100000000000001</v>
      </c>
      <c r="F910" s="14">
        <f t="shared" si="200"/>
        <v>1946.1249999999318</v>
      </c>
      <c r="G910" s="15">
        <f>G909*11/12+G921*1/12</f>
        <v>2.1949999999999998</v>
      </c>
      <c r="H910" s="14">
        <f t="shared" si="196"/>
        <v>318.69140524861865</v>
      </c>
      <c r="I910" s="14">
        <f t="shared" si="197"/>
        <v>11.875231874392261</v>
      </c>
      <c r="J910" s="16">
        <f t="shared" si="201"/>
        <v>17022.107223166102</v>
      </c>
      <c r="K910" s="14">
        <f t="shared" si="198"/>
        <v>16.225572375690604</v>
      </c>
      <c r="L910" s="16">
        <f t="shared" si="199"/>
        <v>866.64851385239706</v>
      </c>
      <c r="M910" s="35">
        <f t="shared" si="190"/>
        <v>15.761666525801898</v>
      </c>
      <c r="N910" s="17"/>
      <c r="O910" s="18">
        <f t="shared" si="191"/>
        <v>20.765541749059189</v>
      </c>
      <c r="P910" s="18"/>
      <c r="Q910" s="37">
        <f t="shared" si="192"/>
        <v>6.8990615793924889E-2</v>
      </c>
      <c r="R910" s="15">
        <f t="shared" si="202"/>
        <v>1.0013840576640278</v>
      </c>
      <c r="S910" s="15">
        <f t="shared" si="203"/>
        <v>13.876080077724845</v>
      </c>
      <c r="T910" s="21">
        <f t="shared" si="193"/>
        <v>0.11210529287571824</v>
      </c>
      <c r="U910" s="21">
        <f t="shared" si="194"/>
        <v>-1.9600706618504771E-2</v>
      </c>
      <c r="V910" s="21">
        <f t="shared" si="195"/>
        <v>0.13170599949422301</v>
      </c>
      <c r="Y910" s="36"/>
      <c r="Z910" s="36"/>
    </row>
    <row r="911" spans="1:26" x14ac:dyDescent="0.25">
      <c r="A911" s="12">
        <v>1946.03</v>
      </c>
      <c r="B911" s="13">
        <v>17.53</v>
      </c>
      <c r="C911" s="14">
        <v>0.68</v>
      </c>
      <c r="D911" s="13">
        <v>0.9</v>
      </c>
      <c r="E911" s="13">
        <v>18.3</v>
      </c>
      <c r="F911" s="14">
        <f t="shared" si="200"/>
        <v>1946.208333333265</v>
      </c>
      <c r="G911" s="15">
        <f>G909*10/12+G921*2/12</f>
        <v>2.2000000000000002</v>
      </c>
      <c r="H911" s="14">
        <f t="shared" si="196"/>
        <v>305.78881775956273</v>
      </c>
      <c r="I911" s="14">
        <f t="shared" si="197"/>
        <v>11.861745355191253</v>
      </c>
      <c r="J911" s="16">
        <f t="shared" si="201"/>
        <v>16385.744796753577</v>
      </c>
      <c r="K911" s="14">
        <f t="shared" si="198"/>
        <v>15.699368852459013</v>
      </c>
      <c r="L911" s="16">
        <f t="shared" si="199"/>
        <v>841.25329817902013</v>
      </c>
      <c r="M911" s="35">
        <f t="shared" si="190"/>
        <v>15.134873415142529</v>
      </c>
      <c r="N911" s="17"/>
      <c r="O911" s="18">
        <f t="shared" si="191"/>
        <v>19.926591500429502</v>
      </c>
      <c r="P911" s="18"/>
      <c r="Q911" s="37">
        <f t="shared" si="192"/>
        <v>7.3446233699462168E-2</v>
      </c>
      <c r="R911" s="15">
        <f t="shared" si="202"/>
        <v>1.0013883313886893</v>
      </c>
      <c r="S911" s="15">
        <f t="shared" si="203"/>
        <v>13.743424330378462</v>
      </c>
      <c r="T911" s="21">
        <f t="shared" si="193"/>
        <v>0.12415150720568335</v>
      </c>
      <c r="U911" s="21">
        <f t="shared" si="194"/>
        <v>-1.9439962852505488E-2</v>
      </c>
      <c r="V911" s="21">
        <f t="shared" si="195"/>
        <v>0.14359147005818884</v>
      </c>
      <c r="Y911" s="36"/>
      <c r="Z911" s="36"/>
    </row>
    <row r="912" spans="1:26" x14ac:dyDescent="0.25">
      <c r="A912" s="12">
        <v>1946.04</v>
      </c>
      <c r="B912" s="13">
        <v>18.66</v>
      </c>
      <c r="C912" s="14">
        <v>0.68</v>
      </c>
      <c r="D912" s="13">
        <v>0.88</v>
      </c>
      <c r="E912" s="13">
        <v>18.399999999999999</v>
      </c>
      <c r="F912" s="14">
        <f t="shared" si="200"/>
        <v>1946.2916666665983</v>
      </c>
      <c r="G912" s="15">
        <f>G909*9/12+G921*3/12</f>
        <v>2.2050000000000001</v>
      </c>
      <c r="H912" s="14">
        <f t="shared" si="196"/>
        <v>323.73122445652166</v>
      </c>
      <c r="I912" s="14">
        <f t="shared" si="197"/>
        <v>11.797279347826086</v>
      </c>
      <c r="J912" s="16">
        <f t="shared" si="201"/>
        <v>17399.871583682794</v>
      </c>
      <c r="K912" s="14">
        <f t="shared" si="198"/>
        <v>15.267067391304346</v>
      </c>
      <c r="L912" s="16">
        <f t="shared" si="199"/>
        <v>820.57272206006758</v>
      </c>
      <c r="M912" s="35">
        <f t="shared" si="190"/>
        <v>16.04084238621591</v>
      </c>
      <c r="N912" s="17"/>
      <c r="O912" s="18">
        <f t="shared" si="191"/>
        <v>21.101916955508479</v>
      </c>
      <c r="P912" s="18"/>
      <c r="Q912" s="37">
        <f t="shared" si="192"/>
        <v>7.0225649072409052E-2</v>
      </c>
      <c r="R912" s="15">
        <f t="shared" si="202"/>
        <v>1.001392605078097</v>
      </c>
      <c r="S912" s="15">
        <f t="shared" si="203"/>
        <v>13.687708536254814</v>
      </c>
      <c r="T912" s="21">
        <f t="shared" si="193"/>
        <v>0.11865481251117793</v>
      </c>
      <c r="U912" s="21">
        <f t="shared" si="194"/>
        <v>-2.1009465178734921E-2</v>
      </c>
      <c r="V912" s="21">
        <f t="shared" si="195"/>
        <v>0.13966427768991285</v>
      </c>
      <c r="Y912" s="36"/>
      <c r="Z912" s="36"/>
    </row>
    <row r="913" spans="1:26" x14ac:dyDescent="0.25">
      <c r="A913" s="12">
        <v>1946.05</v>
      </c>
      <c r="B913" s="13">
        <v>18.7</v>
      </c>
      <c r="C913" s="14">
        <v>0.68</v>
      </c>
      <c r="D913" s="13">
        <v>0.86</v>
      </c>
      <c r="E913" s="13">
        <v>18.5</v>
      </c>
      <c r="F913" s="14">
        <f t="shared" si="200"/>
        <v>1946.3749999999316</v>
      </c>
      <c r="G913" s="15">
        <f>G909*8/12+G921*4/12</f>
        <v>2.21</v>
      </c>
      <c r="H913" s="14">
        <f t="shared" si="196"/>
        <v>322.67153243243234</v>
      </c>
      <c r="I913" s="14">
        <f t="shared" si="197"/>
        <v>11.733510270270267</v>
      </c>
      <c r="J913" s="16">
        <f t="shared" si="201"/>
        <v>17395.469657942012</v>
      </c>
      <c r="K913" s="14">
        <f t="shared" si="198"/>
        <v>14.839439459459452</v>
      </c>
      <c r="L913" s="16">
        <f t="shared" si="199"/>
        <v>800.00555646150417</v>
      </c>
      <c r="M913" s="35">
        <f t="shared" si="190"/>
        <v>16.013723170832172</v>
      </c>
      <c r="N913" s="17"/>
      <c r="O913" s="18">
        <f t="shared" si="191"/>
        <v>21.048307121707538</v>
      </c>
      <c r="P913" s="18"/>
      <c r="Q913" s="37">
        <f t="shared" si="192"/>
        <v>7.0839606143310044E-2</v>
      </c>
      <c r="R913" s="15">
        <f t="shared" si="202"/>
        <v>1.001396878732264</v>
      </c>
      <c r="S913" s="15">
        <f t="shared" si="203"/>
        <v>13.632679459433859</v>
      </c>
      <c r="T913" s="21">
        <f t="shared" si="193"/>
        <v>0.11505727393446419</v>
      </c>
      <c r="U913" s="21">
        <f t="shared" si="194"/>
        <v>-1.9805555392884644E-2</v>
      </c>
      <c r="V913" s="21">
        <f t="shared" si="195"/>
        <v>0.13486282932734883</v>
      </c>
      <c r="Y913" s="36"/>
      <c r="Z913" s="36"/>
    </row>
    <row r="914" spans="1:26" x14ac:dyDescent="0.25">
      <c r="A914" s="12">
        <v>1946.06</v>
      </c>
      <c r="B914" s="13">
        <v>18.579999999999998</v>
      </c>
      <c r="C914" s="14">
        <v>0.68</v>
      </c>
      <c r="D914" s="13">
        <v>0.84</v>
      </c>
      <c r="E914" s="13">
        <v>18.7</v>
      </c>
      <c r="F914" s="14">
        <f t="shared" si="200"/>
        <v>1946.4583333332648</v>
      </c>
      <c r="G914" s="15">
        <f>G909*7/12+G921*5/12</f>
        <v>2.2149999999999999</v>
      </c>
      <c r="H914" s="14">
        <f t="shared" si="196"/>
        <v>317.17202620320842</v>
      </c>
      <c r="I914" s="14">
        <f t="shared" si="197"/>
        <v>11.60801818181818</v>
      </c>
      <c r="J914" s="16">
        <f t="shared" si="201"/>
        <v>17151.136824661316</v>
      </c>
      <c r="K914" s="14">
        <f t="shared" si="198"/>
        <v>14.339316577540101</v>
      </c>
      <c r="L914" s="16">
        <f t="shared" si="199"/>
        <v>775.40123426886475</v>
      </c>
      <c r="M914" s="35">
        <f t="shared" si="190"/>
        <v>15.773186880128737</v>
      </c>
      <c r="N914" s="17"/>
      <c r="O914" s="18">
        <f t="shared" si="191"/>
        <v>20.714507926611397</v>
      </c>
      <c r="P914" s="18"/>
      <c r="Q914" s="37">
        <f t="shared" si="192"/>
        <v>7.2100572682852374E-2</v>
      </c>
      <c r="R914" s="15">
        <f t="shared" si="202"/>
        <v>1.0014011523512036</v>
      </c>
      <c r="S914" s="15">
        <f t="shared" si="203"/>
        <v>13.505714930456607</v>
      </c>
      <c r="T914" s="21">
        <f t="shared" si="193"/>
        <v>0.11552385405557719</v>
      </c>
      <c r="U914" s="21">
        <f t="shared" si="194"/>
        <v>-1.8776145435939973E-2</v>
      </c>
      <c r="V914" s="21">
        <f t="shared" si="195"/>
        <v>0.13429999949151716</v>
      </c>
      <c r="Y914" s="36"/>
      <c r="Z914" s="36"/>
    </row>
    <row r="915" spans="1:26" x14ac:dyDescent="0.25">
      <c r="A915" s="12">
        <v>1946.07</v>
      </c>
      <c r="B915" s="13">
        <v>18.05</v>
      </c>
      <c r="C915" s="14">
        <v>0.68333299999999997</v>
      </c>
      <c r="D915" s="13">
        <v>0.85666699999999996</v>
      </c>
      <c r="E915" s="13">
        <v>19.8</v>
      </c>
      <c r="F915" s="14">
        <f t="shared" si="200"/>
        <v>1946.5416666665981</v>
      </c>
      <c r="G915" s="15">
        <f>G909*6/12+G921*6/12</f>
        <v>2.2199999999999998</v>
      </c>
      <c r="H915" s="14">
        <f t="shared" si="196"/>
        <v>291.00656691919187</v>
      </c>
      <c r="I915" s="14">
        <f t="shared" si="197"/>
        <v>11.016863733661612</v>
      </c>
      <c r="J915" s="16">
        <f t="shared" si="201"/>
        <v>15785.87961917051</v>
      </c>
      <c r="K915" s="14">
        <f t="shared" si="198"/>
        <v>13.81139737744949</v>
      </c>
      <c r="L915" s="16">
        <f t="shared" si="199"/>
        <v>749.21009062138171</v>
      </c>
      <c r="M915" s="35">
        <f t="shared" si="190"/>
        <v>14.508136111909071</v>
      </c>
      <c r="N915" s="17"/>
      <c r="O915" s="18">
        <f t="shared" si="191"/>
        <v>19.03897404049837</v>
      </c>
      <c r="P915" s="18"/>
      <c r="Q915" s="37">
        <f t="shared" si="192"/>
        <v>8.273944558974862E-2</v>
      </c>
      <c r="R915" s="15">
        <f t="shared" si="202"/>
        <v>1.0014054259349292</v>
      </c>
      <c r="S915" s="15">
        <f t="shared" si="203"/>
        <v>12.773269689425762</v>
      </c>
      <c r="T915" s="21">
        <f t="shared" si="193"/>
        <v>0.13029463379336037</v>
      </c>
      <c r="U915" s="21">
        <f t="shared" si="194"/>
        <v>-1.4692430260692557E-2</v>
      </c>
      <c r="V915" s="21">
        <f t="shared" si="195"/>
        <v>0.14498706405405293</v>
      </c>
      <c r="Y915" s="36"/>
      <c r="Z915" s="36"/>
    </row>
    <row r="916" spans="1:26" x14ac:dyDescent="0.25">
      <c r="A916" s="12">
        <v>1946.08</v>
      </c>
      <c r="B916" s="13">
        <v>17.7</v>
      </c>
      <c r="C916" s="14">
        <v>0.68666700000000003</v>
      </c>
      <c r="D916" s="13">
        <v>0.87333300000000003</v>
      </c>
      <c r="E916" s="13">
        <v>20.2</v>
      </c>
      <c r="F916" s="14">
        <f t="shared" si="200"/>
        <v>1946.6249999999313</v>
      </c>
      <c r="G916" s="15">
        <f>G909*5/12+G921*7/12</f>
        <v>2.2250000000000001</v>
      </c>
      <c r="H916" s="14">
        <f t="shared" si="196"/>
        <v>279.71301237623754</v>
      </c>
      <c r="I916" s="14">
        <f t="shared" si="197"/>
        <v>10.851395201658413</v>
      </c>
      <c r="J916" s="16">
        <f t="shared" si="201"/>
        <v>15222.305426689474</v>
      </c>
      <c r="K916" s="14">
        <f t="shared" si="198"/>
        <v>13.801277075569304</v>
      </c>
      <c r="L916" s="16">
        <f t="shared" si="199"/>
        <v>751.08145001169498</v>
      </c>
      <c r="M916" s="35">
        <f t="shared" si="190"/>
        <v>13.984939309942765</v>
      </c>
      <c r="N916" s="17"/>
      <c r="O916" s="18">
        <f t="shared" si="191"/>
        <v>18.340641021743632</v>
      </c>
      <c r="P916" s="18"/>
      <c r="Q916" s="37">
        <f t="shared" si="192"/>
        <v>8.6598381477112199E-2</v>
      </c>
      <c r="R916" s="15">
        <f t="shared" si="202"/>
        <v>1.001409699483454</v>
      </c>
      <c r="S916" s="15">
        <f t="shared" si="203"/>
        <v>12.537930057605857</v>
      </c>
      <c r="T916" s="21">
        <f t="shared" si="193"/>
        <v>0.13450510441925756</v>
      </c>
      <c r="U916" s="21">
        <f t="shared" si="194"/>
        <v>-1.4085609851683834E-2</v>
      </c>
      <c r="V916" s="21">
        <f t="shared" si="195"/>
        <v>0.14859071427094139</v>
      </c>
      <c r="Y916" s="36"/>
      <c r="Z916" s="36"/>
    </row>
    <row r="917" spans="1:26" x14ac:dyDescent="0.25">
      <c r="A917" s="12">
        <v>1946.09</v>
      </c>
      <c r="B917" s="13">
        <v>15.09</v>
      </c>
      <c r="C917" s="14">
        <v>0.69</v>
      </c>
      <c r="D917" s="13">
        <v>0.89</v>
      </c>
      <c r="E917" s="13">
        <v>20.399999999999999</v>
      </c>
      <c r="F917" s="14">
        <f t="shared" si="200"/>
        <v>1946.7083333332646</v>
      </c>
      <c r="G917" s="15">
        <f>G909*4/12+G921*8/12</f>
        <v>2.23</v>
      </c>
      <c r="H917" s="14">
        <f t="shared" si="196"/>
        <v>236.12928161764702</v>
      </c>
      <c r="I917" s="14">
        <f t="shared" si="197"/>
        <v>10.797163970588231</v>
      </c>
      <c r="J917" s="16">
        <f t="shared" si="201"/>
        <v>12899.394603150915</v>
      </c>
      <c r="K917" s="14">
        <f t="shared" si="198"/>
        <v>13.926776715686273</v>
      </c>
      <c r="L917" s="16">
        <f t="shared" si="199"/>
        <v>760.79928408245962</v>
      </c>
      <c r="M917" s="35">
        <f t="shared" si="190"/>
        <v>11.841267540149639</v>
      </c>
      <c r="N917" s="17"/>
      <c r="O917" s="18">
        <f t="shared" si="191"/>
        <v>15.527660854694711</v>
      </c>
      <c r="P917" s="18"/>
      <c r="Q917" s="37">
        <f t="shared" si="192"/>
        <v>0.10051583018992162</v>
      </c>
      <c r="R917" s="15">
        <f t="shared" si="202"/>
        <v>1.001413972996791</v>
      </c>
      <c r="S917" s="15">
        <f t="shared" si="203"/>
        <v>12.432510606708787</v>
      </c>
      <c r="T917" s="21">
        <f t="shared" si="193"/>
        <v>0.14941584499990967</v>
      </c>
      <c r="U917" s="21">
        <f t="shared" si="194"/>
        <v>-1.375494556952217E-2</v>
      </c>
      <c r="V917" s="21">
        <f t="shared" si="195"/>
        <v>0.16317079056943185</v>
      </c>
      <c r="Y917" s="36"/>
      <c r="Z917" s="36"/>
    </row>
    <row r="918" spans="1:26" x14ac:dyDescent="0.25">
      <c r="A918" s="12">
        <v>1946.1</v>
      </c>
      <c r="B918" s="13">
        <v>14.75</v>
      </c>
      <c r="C918" s="14">
        <v>0.69666700000000004</v>
      </c>
      <c r="D918" s="13">
        <v>0.94666700000000004</v>
      </c>
      <c r="E918" s="13">
        <v>20.8</v>
      </c>
      <c r="F918" s="14">
        <f t="shared" si="200"/>
        <v>1946.7916666665978</v>
      </c>
      <c r="G918" s="15">
        <f>G909*3/12+G921*9/12</f>
        <v>2.2349999999999999</v>
      </c>
      <c r="H918" s="14">
        <f t="shared" si="196"/>
        <v>226.37030649038451</v>
      </c>
      <c r="I918" s="14">
        <f t="shared" si="197"/>
        <v>10.691845580456727</v>
      </c>
      <c r="J918" s="16">
        <f t="shared" si="201"/>
        <v>12414.949490257486</v>
      </c>
      <c r="K918" s="14">
        <f t="shared" si="198"/>
        <v>14.528630436225956</v>
      </c>
      <c r="L918" s="16">
        <f t="shared" si="199"/>
        <v>796.80155858261594</v>
      </c>
      <c r="M918" s="35">
        <f t="shared" si="190"/>
        <v>11.387602961765051</v>
      </c>
      <c r="N918" s="17"/>
      <c r="O918" s="18">
        <f t="shared" si="191"/>
        <v>14.931866479299593</v>
      </c>
      <c r="P918" s="18"/>
      <c r="Q918" s="37">
        <f t="shared" si="192"/>
        <v>0.10584847069030608</v>
      </c>
      <c r="R918" s="15">
        <f t="shared" si="202"/>
        <v>1.0014182464749537</v>
      </c>
      <c r="S918" s="15">
        <f t="shared" si="203"/>
        <v>12.210665036354586</v>
      </c>
      <c r="T918" s="21">
        <f t="shared" si="193"/>
        <v>0.15229233427166822</v>
      </c>
      <c r="U918" s="21">
        <f t="shared" si="194"/>
        <v>-1.1727866860472336E-2</v>
      </c>
      <c r="V918" s="21">
        <f t="shared" si="195"/>
        <v>0.16402020113214055</v>
      </c>
      <c r="Y918" s="36"/>
      <c r="Z918" s="36"/>
    </row>
    <row r="919" spans="1:26" x14ac:dyDescent="0.25">
      <c r="A919" s="12">
        <v>1946.11</v>
      </c>
      <c r="B919" s="13">
        <v>14.69</v>
      </c>
      <c r="C919" s="14">
        <v>0.70333299999999999</v>
      </c>
      <c r="D919" s="13">
        <v>1.0033300000000001</v>
      </c>
      <c r="E919" s="13">
        <v>21.3</v>
      </c>
      <c r="F919" s="14">
        <f t="shared" si="200"/>
        <v>1946.8749999999311</v>
      </c>
      <c r="G919" s="15">
        <f>G909*2/12+G921*10/12</f>
        <v>2.2400000000000002</v>
      </c>
      <c r="H919" s="14">
        <f t="shared" si="196"/>
        <v>220.15723685446</v>
      </c>
      <c r="I919" s="14">
        <f t="shared" si="197"/>
        <v>10.540765818145536</v>
      </c>
      <c r="J919" s="16">
        <f t="shared" si="201"/>
        <v>12122.377153947735</v>
      </c>
      <c r="K919" s="14">
        <f t="shared" si="198"/>
        <v>15.036784237793423</v>
      </c>
      <c r="L919" s="16">
        <f t="shared" si="199"/>
        <v>827.96083525325957</v>
      </c>
      <c r="M919" s="35">
        <f t="shared" si="190"/>
        <v>11.110043656743297</v>
      </c>
      <c r="N919" s="17"/>
      <c r="O919" s="18">
        <f t="shared" si="191"/>
        <v>14.565527161951854</v>
      </c>
      <c r="P919" s="18"/>
      <c r="Q919" s="37">
        <f t="shared" si="192"/>
        <v>0.11046659850288854</v>
      </c>
      <c r="R919" s="15">
        <f t="shared" si="202"/>
        <v>1.0014225199179554</v>
      </c>
      <c r="S919" s="15">
        <f t="shared" si="203"/>
        <v>11.940940919961696</v>
      </c>
      <c r="T919" s="21">
        <f t="shared" si="193"/>
        <v>0.15421106523337214</v>
      </c>
      <c r="U919" s="21">
        <f t="shared" si="194"/>
        <v>-1.0490420533101008E-2</v>
      </c>
      <c r="V919" s="21">
        <f t="shared" si="195"/>
        <v>0.16470148576647314</v>
      </c>
      <c r="Y919" s="36"/>
      <c r="Z919" s="36"/>
    </row>
    <row r="920" spans="1:26" x14ac:dyDescent="0.25">
      <c r="A920" s="12">
        <v>1946.12</v>
      </c>
      <c r="B920" s="13">
        <v>15.13</v>
      </c>
      <c r="C920" s="14">
        <v>0.71</v>
      </c>
      <c r="D920" s="13">
        <v>1.06</v>
      </c>
      <c r="E920" s="13">
        <v>21.5</v>
      </c>
      <c r="F920" s="14">
        <f t="shared" si="200"/>
        <v>1946.9583333332644</v>
      </c>
      <c r="G920" s="15">
        <f>G909*1/12+G921*11/12</f>
        <v>2.2450000000000001</v>
      </c>
      <c r="H920" s="14">
        <f t="shared" si="196"/>
        <v>224.64214720930229</v>
      </c>
      <c r="I920" s="14">
        <f t="shared" si="197"/>
        <v>10.541700232558135</v>
      </c>
      <c r="J920" s="16">
        <f t="shared" si="201"/>
        <v>12417.697813205777</v>
      </c>
      <c r="K920" s="14">
        <f t="shared" si="198"/>
        <v>15.738313023255809</v>
      </c>
      <c r="L920" s="16">
        <f t="shared" si="199"/>
        <v>869.97750707191824</v>
      </c>
      <c r="M920" s="35">
        <f t="shared" si="190"/>
        <v>11.372779425862715</v>
      </c>
      <c r="N920" s="17"/>
      <c r="O920" s="18">
        <f t="shared" si="191"/>
        <v>14.904166173962984</v>
      </c>
      <c r="P920" s="18"/>
      <c r="Q920" s="37">
        <f t="shared" si="192"/>
        <v>0.10931230061839757</v>
      </c>
      <c r="R920" s="15">
        <f t="shared" si="202"/>
        <v>1.001426793325809</v>
      </c>
      <c r="S920" s="15">
        <f t="shared" si="203"/>
        <v>11.846690614666359</v>
      </c>
      <c r="T920" s="21">
        <f t="shared" si="193"/>
        <v>0.15307690453346412</v>
      </c>
      <c r="U920" s="21">
        <f t="shared" si="194"/>
        <v>-1.0603714905176864E-2</v>
      </c>
      <c r="V920" s="21">
        <f t="shared" si="195"/>
        <v>0.16368061943864098</v>
      </c>
      <c r="Y920" s="36"/>
      <c r="Z920" s="36"/>
    </row>
    <row r="921" spans="1:26" x14ac:dyDescent="0.25">
      <c r="A921" s="12">
        <v>1947.01</v>
      </c>
      <c r="B921" s="13">
        <v>15.21</v>
      </c>
      <c r="C921" s="14">
        <v>0.71333299999999999</v>
      </c>
      <c r="D921" s="13">
        <v>1.1299999999999999</v>
      </c>
      <c r="E921" s="13">
        <v>21.5</v>
      </c>
      <c r="F921" s="14">
        <f t="shared" si="200"/>
        <v>1947.0416666665976</v>
      </c>
      <c r="G921" s="15">
        <v>2.25</v>
      </c>
      <c r="H921" s="14">
        <f t="shared" si="196"/>
        <v>225.82994441860458</v>
      </c>
      <c r="I921" s="14">
        <f t="shared" si="197"/>
        <v>10.591186833790694</v>
      </c>
      <c r="J921" s="16">
        <f t="shared" si="201"/>
        <v>12532.144516966875</v>
      </c>
      <c r="K921" s="14">
        <f t="shared" si="198"/>
        <v>16.777635581395341</v>
      </c>
      <c r="L921" s="16">
        <f t="shared" si="199"/>
        <v>931.05347167472496</v>
      </c>
      <c r="M921" s="35">
        <f t="shared" si="190"/>
        <v>11.469296334735587</v>
      </c>
      <c r="N921" s="17"/>
      <c r="O921" s="18">
        <f t="shared" si="191"/>
        <v>15.022197025934334</v>
      </c>
      <c r="P921" s="18"/>
      <c r="Q921" s="37">
        <f t="shared" si="192"/>
        <v>0.10777967416384962</v>
      </c>
      <c r="R921" s="15">
        <f t="shared" si="202"/>
        <v>1.0004699429526016</v>
      </c>
      <c r="S921" s="15">
        <f t="shared" si="203"/>
        <v>11.863593393768289</v>
      </c>
      <c r="T921" s="21">
        <f t="shared" si="193"/>
        <v>0.14985485961229639</v>
      </c>
      <c r="U921" s="21">
        <f t="shared" si="194"/>
        <v>-9.379095770818302E-3</v>
      </c>
      <c r="V921" s="21">
        <f t="shared" si="195"/>
        <v>0.15923395538311469</v>
      </c>
      <c r="Y921" s="36"/>
      <c r="Z921" s="36"/>
    </row>
    <row r="922" spans="1:26" x14ac:dyDescent="0.25">
      <c r="A922" s="12">
        <v>1947.02</v>
      </c>
      <c r="B922" s="13">
        <v>15.8</v>
      </c>
      <c r="C922" s="14">
        <v>0.71666700000000005</v>
      </c>
      <c r="D922" s="13">
        <v>1.2</v>
      </c>
      <c r="E922" s="13">
        <v>21.5</v>
      </c>
      <c r="F922" s="14">
        <f t="shared" si="200"/>
        <v>1947.1249999999309</v>
      </c>
      <c r="G922" s="15">
        <f>G921*11/12+G933*1/12</f>
        <v>2.2658333333333331</v>
      </c>
      <c r="H922" s="14">
        <f t="shared" si="196"/>
        <v>234.58994883720925</v>
      </c>
      <c r="I922" s="14">
        <f t="shared" si="197"/>
        <v>10.64068828248837</v>
      </c>
      <c r="J922" s="16">
        <f t="shared" si="201"/>
        <v>13067.477398813615</v>
      </c>
      <c r="K922" s="14">
        <f t="shared" si="198"/>
        <v>17.816958139534879</v>
      </c>
      <c r="L922" s="16">
        <f t="shared" si="199"/>
        <v>992.46663788457829</v>
      </c>
      <c r="M922" s="35">
        <f t="shared" si="190"/>
        <v>11.949565314209446</v>
      </c>
      <c r="N922" s="17"/>
      <c r="O922" s="18">
        <f t="shared" si="191"/>
        <v>15.637228584439004</v>
      </c>
      <c r="P922" s="18"/>
      <c r="Q922" s="37">
        <f t="shared" si="192"/>
        <v>0.10411708620482764</v>
      </c>
      <c r="R922" s="15">
        <f t="shared" si="202"/>
        <v>1.000484205925781</v>
      </c>
      <c r="S922" s="15">
        <f t="shared" si="203"/>
        <v>11.86916860587622</v>
      </c>
      <c r="T922" s="21">
        <f t="shared" si="193"/>
        <v>0.13998222708408692</v>
      </c>
      <c r="U922" s="21">
        <f t="shared" si="194"/>
        <v>-8.5038771317570427E-3</v>
      </c>
      <c r="V922" s="21">
        <f t="shared" si="195"/>
        <v>0.14848610421584396</v>
      </c>
      <c r="Y922" s="36"/>
      <c r="Z922" s="36"/>
    </row>
    <row r="923" spans="1:26" x14ac:dyDescent="0.25">
      <c r="A923" s="12">
        <v>1947.03</v>
      </c>
      <c r="B923" s="13">
        <v>15.16</v>
      </c>
      <c r="C923" s="14">
        <v>0.72</v>
      </c>
      <c r="D923" s="13">
        <v>1.27</v>
      </c>
      <c r="E923" s="13">
        <v>21.9</v>
      </c>
      <c r="F923" s="14">
        <f t="shared" si="200"/>
        <v>1947.2083333332641</v>
      </c>
      <c r="G923" s="15">
        <f>G921*10/12+G933*2/12</f>
        <v>2.2816666666666667</v>
      </c>
      <c r="H923" s="14">
        <f t="shared" si="196"/>
        <v>220.9763826484018</v>
      </c>
      <c r="I923" s="14">
        <f t="shared" si="197"/>
        <v>10.494920547945203</v>
      </c>
      <c r="J923" s="16">
        <f t="shared" si="201"/>
        <v>12357.871305744697</v>
      </c>
      <c r="K923" s="14">
        <f t="shared" si="198"/>
        <v>18.511873744292235</v>
      </c>
      <c r="L923" s="16">
        <f t="shared" si="199"/>
        <v>1035.2570289113301</v>
      </c>
      <c r="M923" s="35">
        <f t="shared" si="190"/>
        <v>11.287903096501292</v>
      </c>
      <c r="N923" s="17"/>
      <c r="O923" s="18">
        <f t="shared" si="191"/>
        <v>14.757502576039045</v>
      </c>
      <c r="P923" s="18"/>
      <c r="Q923" s="37">
        <f t="shared" si="192"/>
        <v>0.11005042001644602</v>
      </c>
      <c r="R923" s="15">
        <f t="shared" si="202"/>
        <v>1.0004984677859259</v>
      </c>
      <c r="S923" s="15">
        <f t="shared" si="203"/>
        <v>11.658022289701348</v>
      </c>
      <c r="T923" s="21">
        <f t="shared" si="193"/>
        <v>0.14779481696047259</v>
      </c>
      <c r="U923" s="21">
        <f t="shared" si="194"/>
        <v>-7.3886359870464213E-3</v>
      </c>
      <c r="V923" s="21">
        <f t="shared" si="195"/>
        <v>0.15518345294751901</v>
      </c>
      <c r="Y923" s="36"/>
      <c r="Z923" s="36"/>
    </row>
    <row r="924" spans="1:26" x14ac:dyDescent="0.25">
      <c r="A924" s="12">
        <v>1947.04</v>
      </c>
      <c r="B924" s="13">
        <v>14.6</v>
      </c>
      <c r="C924" s="14">
        <v>0.73333300000000001</v>
      </c>
      <c r="D924" s="13">
        <v>1.32667</v>
      </c>
      <c r="E924" s="13">
        <v>21.9</v>
      </c>
      <c r="F924" s="14">
        <f t="shared" si="200"/>
        <v>1947.2916666665974</v>
      </c>
      <c r="G924" s="15">
        <f>G921*9/12+G933*3/12</f>
        <v>2.2974999999999999</v>
      </c>
      <c r="H924" s="14">
        <f t="shared" si="196"/>
        <v>212.81366666666662</v>
      </c>
      <c r="I924" s="14">
        <f t="shared" si="197"/>
        <v>10.689266069703194</v>
      </c>
      <c r="J924" s="16">
        <f t="shared" si="201"/>
        <v>11951.195512339084</v>
      </c>
      <c r="K924" s="14">
        <f t="shared" si="198"/>
        <v>19.337911449086754</v>
      </c>
      <c r="L924" s="16">
        <f t="shared" si="199"/>
        <v>1085.9789418051296</v>
      </c>
      <c r="M924" s="35">
        <f t="shared" si="190"/>
        <v>10.900825126392681</v>
      </c>
      <c r="N924" s="17"/>
      <c r="O924" s="18">
        <f t="shared" si="191"/>
        <v>14.239032702754539</v>
      </c>
      <c r="P924" s="18"/>
      <c r="Q924" s="37">
        <f t="shared" si="192"/>
        <v>0.11230527663572892</v>
      </c>
      <c r="R924" s="15">
        <f t="shared" si="202"/>
        <v>1.0005127285343618</v>
      </c>
      <c r="S924" s="15">
        <f t="shared" si="203"/>
        <v>11.663833438260371</v>
      </c>
      <c r="T924" s="21">
        <f t="shared" si="193"/>
        <v>0.15423680902181935</v>
      </c>
      <c r="U924" s="21">
        <f t="shared" si="194"/>
        <v>-8.0946634267811124E-3</v>
      </c>
      <c r="V924" s="21">
        <f t="shared" si="195"/>
        <v>0.16233147244860047</v>
      </c>
      <c r="Y924" s="36"/>
      <c r="Z924" s="36"/>
    </row>
    <row r="925" spans="1:26" x14ac:dyDescent="0.25">
      <c r="A925" s="12">
        <v>1947.05</v>
      </c>
      <c r="B925" s="13">
        <v>14.34</v>
      </c>
      <c r="C925" s="14">
        <v>0.74666699999999997</v>
      </c>
      <c r="D925" s="13">
        <v>1.3833299999999999</v>
      </c>
      <c r="E925" s="13">
        <v>21.9</v>
      </c>
      <c r="F925" s="14">
        <f t="shared" si="200"/>
        <v>1947.3749999999307</v>
      </c>
      <c r="G925" s="15">
        <f>G921*8/12+G933*4/12</f>
        <v>2.3133333333333335</v>
      </c>
      <c r="H925" s="14">
        <f t="shared" si="196"/>
        <v>209.02383424657529</v>
      </c>
      <c r="I925" s="14">
        <f t="shared" si="197"/>
        <v>10.883626167739722</v>
      </c>
      <c r="J925" s="16">
        <f t="shared" si="201"/>
        <v>11789.299583692473</v>
      </c>
      <c r="K925" s="14">
        <f t="shared" si="198"/>
        <v>20.163803391095886</v>
      </c>
      <c r="L925" s="16">
        <f t="shared" si="199"/>
        <v>1137.2727889197565</v>
      </c>
      <c r="M925" s="35">
        <f t="shared" si="190"/>
        <v>10.733674273688544</v>
      </c>
      <c r="N925" s="17"/>
      <c r="O925" s="18">
        <f t="shared" si="191"/>
        <v>14.008519289638572</v>
      </c>
      <c r="P925" s="18"/>
      <c r="Q925" s="37">
        <f t="shared" si="192"/>
        <v>0.11284855290399023</v>
      </c>
      <c r="R925" s="15">
        <f t="shared" si="202"/>
        <v>1.0005269881724117</v>
      </c>
      <c r="S925" s="15">
        <f t="shared" si="203"/>
        <v>11.66981381848421</v>
      </c>
      <c r="T925" s="21">
        <f t="shared" si="193"/>
        <v>0.1601176902436201</v>
      </c>
      <c r="U925" s="21">
        <f t="shared" si="194"/>
        <v>-9.2060478064108775E-3</v>
      </c>
      <c r="V925" s="21">
        <f t="shared" si="195"/>
        <v>0.16932373805003098</v>
      </c>
      <c r="Y925" s="36"/>
      <c r="Z925" s="36"/>
    </row>
    <row r="926" spans="1:26" x14ac:dyDescent="0.25">
      <c r="A926" s="12">
        <v>1947.06</v>
      </c>
      <c r="B926" s="13">
        <v>14.84</v>
      </c>
      <c r="C926" s="14">
        <v>0.76</v>
      </c>
      <c r="D926" s="13">
        <v>1.44</v>
      </c>
      <c r="E926" s="13">
        <v>22</v>
      </c>
      <c r="F926" s="14">
        <f t="shared" si="200"/>
        <v>1947.4583333332639</v>
      </c>
      <c r="G926" s="15">
        <f>G921*7/12+G933*5/12</f>
        <v>2.3291666666666666</v>
      </c>
      <c r="H926" s="14">
        <f t="shared" si="196"/>
        <v>215.32873727272718</v>
      </c>
      <c r="I926" s="14">
        <f t="shared" si="197"/>
        <v>11.027617272727269</v>
      </c>
      <c r="J926" s="16">
        <f t="shared" si="201"/>
        <v>12196.738195842208</v>
      </c>
      <c r="K926" s="14">
        <f t="shared" si="198"/>
        <v>20.894432727272719</v>
      </c>
      <c r="L926" s="16">
        <f t="shared" si="199"/>
        <v>1183.5109839631252</v>
      </c>
      <c r="M926" s="35">
        <f t="shared" si="190"/>
        <v>11.082715855052101</v>
      </c>
      <c r="N926" s="17"/>
      <c r="O926" s="18">
        <f t="shared" si="191"/>
        <v>14.448343003675763</v>
      </c>
      <c r="P926" s="18"/>
      <c r="Q926" s="37">
        <f t="shared" si="192"/>
        <v>0.11023126451262732</v>
      </c>
      <c r="R926" s="15">
        <f t="shared" si="202"/>
        <v>1.0005412467013974</v>
      </c>
      <c r="S926" s="15">
        <f t="shared" si="203"/>
        <v>11.622891110193793</v>
      </c>
      <c r="T926" s="21">
        <f t="shared" si="193"/>
        <v>0.15800958832575596</v>
      </c>
      <c r="U926" s="21">
        <f t="shared" si="194"/>
        <v>-1.0506235998028357E-2</v>
      </c>
      <c r="V926" s="21">
        <f t="shared" si="195"/>
        <v>0.16851582432378431</v>
      </c>
      <c r="Y926" s="36"/>
      <c r="Z926" s="36"/>
    </row>
    <row r="927" spans="1:26" x14ac:dyDescent="0.25">
      <c r="A927" s="12">
        <v>1947.07</v>
      </c>
      <c r="B927" s="13">
        <v>15.77</v>
      </c>
      <c r="C927" s="14">
        <v>0.77</v>
      </c>
      <c r="D927" s="13">
        <v>1.4766699999999999</v>
      </c>
      <c r="E927" s="13">
        <v>22.2</v>
      </c>
      <c r="F927" s="14">
        <f t="shared" si="200"/>
        <v>1947.5416666665972</v>
      </c>
      <c r="G927" s="15">
        <f>G921*6/12+G933*6/12</f>
        <v>2.3449999999999998</v>
      </c>
      <c r="H927" s="14">
        <f t="shared" si="196"/>
        <v>226.76158941441435</v>
      </c>
      <c r="I927" s="14">
        <f t="shared" si="197"/>
        <v>11.072062387387385</v>
      </c>
      <c r="J927" s="16">
        <f t="shared" si="201"/>
        <v>12896.584828011179</v>
      </c>
      <c r="K927" s="14">
        <f t="shared" si="198"/>
        <v>21.233483591666658</v>
      </c>
      <c r="L927" s="16">
        <f t="shared" si="199"/>
        <v>1207.6093797069921</v>
      </c>
      <c r="M927" s="35">
        <f t="shared" si="190"/>
        <v>11.69644655335437</v>
      </c>
      <c r="N927" s="17"/>
      <c r="O927" s="18">
        <f t="shared" si="191"/>
        <v>15.226610589449002</v>
      </c>
      <c r="P927" s="18"/>
      <c r="Q927" s="37">
        <f t="shared" si="192"/>
        <v>0.10556057364060722</v>
      </c>
      <c r="R927" s="15">
        <f t="shared" si="202"/>
        <v>1.0005555041226388</v>
      </c>
      <c r="S927" s="15">
        <f t="shared" si="203"/>
        <v>11.524414556607816</v>
      </c>
      <c r="T927" s="21">
        <f t="shared" si="193"/>
        <v>0.15339678796768808</v>
      </c>
      <c r="U927" s="21">
        <f t="shared" si="194"/>
        <v>-1.1110357703870921E-2</v>
      </c>
      <c r="V927" s="21">
        <f t="shared" si="195"/>
        <v>0.164507145671559</v>
      </c>
      <c r="Y927" s="36"/>
      <c r="Z927" s="36"/>
    </row>
    <row r="928" spans="1:26" x14ac:dyDescent="0.25">
      <c r="A928" s="12">
        <v>1947.08</v>
      </c>
      <c r="B928" s="13">
        <v>15.46</v>
      </c>
      <c r="C928" s="14">
        <v>0.78</v>
      </c>
      <c r="D928" s="13">
        <v>1.5133300000000001</v>
      </c>
      <c r="E928" s="13">
        <v>22.5</v>
      </c>
      <c r="F928" s="14">
        <f t="shared" si="200"/>
        <v>1947.6249999999304</v>
      </c>
      <c r="G928" s="15">
        <f>G921*5/12+G933*7/12</f>
        <v>2.3608333333333329</v>
      </c>
      <c r="H928" s="14">
        <f t="shared" si="196"/>
        <v>219.33995244444438</v>
      </c>
      <c r="I928" s="14">
        <f t="shared" si="197"/>
        <v>11.066310666666663</v>
      </c>
      <c r="J928" s="16">
        <f t="shared" si="201"/>
        <v>12526.94270104472</v>
      </c>
      <c r="K928" s="14">
        <f t="shared" si="198"/>
        <v>21.470487078444439</v>
      </c>
      <c r="L928" s="16">
        <f t="shared" si="199"/>
        <v>1226.222393128849</v>
      </c>
      <c r="M928" s="35">
        <f t="shared" si="190"/>
        <v>11.337472355329833</v>
      </c>
      <c r="N928" s="17"/>
      <c r="O928" s="18">
        <f t="shared" si="191"/>
        <v>14.739100764648139</v>
      </c>
      <c r="P928" s="18"/>
      <c r="Q928" s="37">
        <f t="shared" si="192"/>
        <v>0.10951092237802157</v>
      </c>
      <c r="R928" s="15">
        <f t="shared" si="202"/>
        <v>1.0005697604374542</v>
      </c>
      <c r="S928" s="15">
        <f t="shared" si="203"/>
        <v>11.377072197519608</v>
      </c>
      <c r="T928" s="21">
        <f t="shared" si="193"/>
        <v>0.1505910171136875</v>
      </c>
      <c r="U928" s="21">
        <f t="shared" si="194"/>
        <v>-9.5132666197692561E-3</v>
      </c>
      <c r="V928" s="21">
        <f t="shared" si="195"/>
        <v>0.16010428373345675</v>
      </c>
      <c r="Y928" s="36"/>
      <c r="Z928" s="36"/>
    </row>
    <row r="929" spans="1:26" x14ac:dyDescent="0.25">
      <c r="A929" s="12">
        <v>1947.09</v>
      </c>
      <c r="B929" s="13">
        <v>15.06</v>
      </c>
      <c r="C929" s="14">
        <v>0.79</v>
      </c>
      <c r="D929" s="13">
        <v>1.55</v>
      </c>
      <c r="E929" s="13">
        <v>23</v>
      </c>
      <c r="F929" s="14">
        <f t="shared" si="200"/>
        <v>1947.7083333332637</v>
      </c>
      <c r="G929" s="15">
        <f>G921*4/12+G933*8/12</f>
        <v>2.3766666666666669</v>
      </c>
      <c r="H929" s="14">
        <f t="shared" si="196"/>
        <v>209.02003173913039</v>
      </c>
      <c r="I929" s="14">
        <f t="shared" si="197"/>
        <v>10.964530217391301</v>
      </c>
      <c r="J929" s="16">
        <f t="shared" si="201"/>
        <v>11989.735272301385</v>
      </c>
      <c r="K929" s="14">
        <f t="shared" si="198"/>
        <v>21.51268586956521</v>
      </c>
      <c r="L929" s="16">
        <f t="shared" si="199"/>
        <v>1234.0032982780308</v>
      </c>
      <c r="M929" s="35">
        <f t="shared" si="190"/>
        <v>10.82746301722884</v>
      </c>
      <c r="N929" s="17"/>
      <c r="O929" s="18">
        <f t="shared" si="191"/>
        <v>14.058032932818941</v>
      </c>
      <c r="P929" s="18"/>
      <c r="Q929" s="37">
        <f t="shared" si="192"/>
        <v>0.11508689211783989</v>
      </c>
      <c r="R929" s="15">
        <f t="shared" si="202"/>
        <v>1.0005840156471602</v>
      </c>
      <c r="S929" s="15">
        <f t="shared" si="203"/>
        <v>11.136085829170252</v>
      </c>
      <c r="T929" s="21">
        <f t="shared" si="193"/>
        <v>0.15125142313541295</v>
      </c>
      <c r="U929" s="21">
        <f t="shared" si="194"/>
        <v>-6.9846505465648301E-3</v>
      </c>
      <c r="V929" s="21">
        <f t="shared" si="195"/>
        <v>0.15823607368197778</v>
      </c>
      <c r="Y929" s="36"/>
      <c r="Z929" s="36"/>
    </row>
    <row r="930" spans="1:26" x14ac:dyDescent="0.25">
      <c r="A930" s="12">
        <v>1947.1</v>
      </c>
      <c r="B930" s="13">
        <v>15.45</v>
      </c>
      <c r="C930" s="14">
        <v>0.80666700000000002</v>
      </c>
      <c r="D930" s="13">
        <v>1.57</v>
      </c>
      <c r="E930" s="13">
        <v>23</v>
      </c>
      <c r="F930" s="14">
        <f t="shared" si="200"/>
        <v>1947.7916666665969</v>
      </c>
      <c r="G930" s="15">
        <f>G921*3/12+G933*9/12</f>
        <v>2.3925000000000001</v>
      </c>
      <c r="H930" s="14">
        <f t="shared" si="196"/>
        <v>214.43290108695643</v>
      </c>
      <c r="I930" s="14">
        <f t="shared" si="197"/>
        <v>11.195854046673912</v>
      </c>
      <c r="J930" s="16">
        <f t="shared" si="201"/>
        <v>12353.744152653708</v>
      </c>
      <c r="K930" s="14">
        <f t="shared" si="198"/>
        <v>21.790268913043473</v>
      </c>
      <c r="L930" s="16">
        <f t="shared" si="199"/>
        <v>1255.3642925350371</v>
      </c>
      <c r="M930" s="35">
        <f t="shared" si="190"/>
        <v>11.132662042754786</v>
      </c>
      <c r="N930" s="17"/>
      <c r="O930" s="18">
        <f t="shared" si="191"/>
        <v>14.435005794121894</v>
      </c>
      <c r="P930" s="18"/>
      <c r="Q930" s="37">
        <f t="shared" si="192"/>
        <v>0.11239659547338417</v>
      </c>
      <c r="R930" s="15">
        <f t="shared" si="202"/>
        <v>1.0005982697530713</v>
      </c>
      <c r="S930" s="15">
        <f t="shared" si="203"/>
        <v>11.142589477542606</v>
      </c>
      <c r="T930" s="21">
        <f t="shared" si="193"/>
        <v>0.14086084742961291</v>
      </c>
      <c r="U930" s="21">
        <f t="shared" si="194"/>
        <v>-7.1247266461228476E-3</v>
      </c>
      <c r="V930" s="21">
        <f t="shared" si="195"/>
        <v>0.14798557407573576</v>
      </c>
      <c r="Y930" s="36"/>
      <c r="Z930" s="36"/>
    </row>
    <row r="931" spans="1:26" x14ac:dyDescent="0.25">
      <c r="A931" s="12">
        <v>1947.11</v>
      </c>
      <c r="B931" s="13">
        <v>15.27</v>
      </c>
      <c r="C931" s="14">
        <v>0.82333299999999998</v>
      </c>
      <c r="D931" s="13">
        <v>1.59</v>
      </c>
      <c r="E931" s="13">
        <v>23.1</v>
      </c>
      <c r="F931" s="14">
        <f t="shared" si="200"/>
        <v>1947.8749999999302</v>
      </c>
      <c r="G931" s="15">
        <f>G921*2/12+G933*10/12</f>
        <v>2.4083333333333332</v>
      </c>
      <c r="H931" s="14">
        <f t="shared" si="196"/>
        <v>211.01718766233759</v>
      </c>
      <c r="I931" s="14">
        <f t="shared" si="197"/>
        <v>11.377695754393935</v>
      </c>
      <c r="J931" s="16">
        <f t="shared" si="201"/>
        <v>12211.584277036234</v>
      </c>
      <c r="K931" s="14">
        <f t="shared" si="198"/>
        <v>21.972320129870123</v>
      </c>
      <c r="L931" s="16">
        <f t="shared" si="199"/>
        <v>1271.5402095931638</v>
      </c>
      <c r="M931" s="35">
        <f t="shared" si="190"/>
        <v>10.97540732483907</v>
      </c>
      <c r="N931" s="17"/>
      <c r="O931" s="18">
        <f t="shared" si="191"/>
        <v>14.214670910685854</v>
      </c>
      <c r="P931" s="18"/>
      <c r="Q931" s="37">
        <f t="shared" si="192"/>
        <v>0.11469919212401683</v>
      </c>
      <c r="R931" s="15">
        <f t="shared" si="202"/>
        <v>1.000612522756501</v>
      </c>
      <c r="S931" s="15">
        <f t="shared" si="203"/>
        <v>11.100990575383198</v>
      </c>
      <c r="T931" s="21">
        <f t="shared" si="193"/>
        <v>0.13970904303537313</v>
      </c>
      <c r="U931" s="21">
        <f t="shared" si="194"/>
        <v>-4.7445522646158977E-3</v>
      </c>
      <c r="V931" s="21">
        <f t="shared" si="195"/>
        <v>0.14445359529998902</v>
      </c>
      <c r="Y931" s="36"/>
      <c r="Z931" s="36"/>
    </row>
    <row r="932" spans="1:26" x14ac:dyDescent="0.25">
      <c r="A932" s="12">
        <v>1947.12</v>
      </c>
      <c r="B932" s="13">
        <v>15.03</v>
      </c>
      <c r="C932" s="14">
        <v>0.84</v>
      </c>
      <c r="D932" s="13">
        <v>1.61</v>
      </c>
      <c r="E932" s="13">
        <v>23.4</v>
      </c>
      <c r="F932" s="14">
        <f t="shared" si="200"/>
        <v>1947.9583333332635</v>
      </c>
      <c r="G932" s="15">
        <f>G921*1/12+G933*11/12</f>
        <v>2.4241666666666668</v>
      </c>
      <c r="H932" s="14">
        <f t="shared" si="196"/>
        <v>205.03778269230762</v>
      </c>
      <c r="I932" s="14">
        <f t="shared" si="197"/>
        <v>11.459197435897432</v>
      </c>
      <c r="J932" s="16">
        <f t="shared" si="201"/>
        <v>11920.81762372175</v>
      </c>
      <c r="K932" s="14">
        <f t="shared" si="198"/>
        <v>21.963461752136752</v>
      </c>
      <c r="L932" s="16">
        <f t="shared" si="199"/>
        <v>1276.9471972183649</v>
      </c>
      <c r="M932" s="35">
        <f t="shared" si="190"/>
        <v>10.68091253196919</v>
      </c>
      <c r="N932" s="17"/>
      <c r="O932" s="18">
        <f t="shared" si="191"/>
        <v>13.820049087776749</v>
      </c>
      <c r="P932" s="18"/>
      <c r="Q932" s="37">
        <f t="shared" si="192"/>
        <v>0.11913197089243802</v>
      </c>
      <c r="R932" s="15">
        <f t="shared" si="202"/>
        <v>1.0006267746587607</v>
      </c>
      <c r="S932" s="15">
        <f t="shared" si="203"/>
        <v>10.965382618259424</v>
      </c>
      <c r="T932" s="21">
        <f t="shared" si="193"/>
        <v>0.14282410813308766</v>
      </c>
      <c r="U932" s="21">
        <f t="shared" si="194"/>
        <v>1.0061381415678028E-3</v>
      </c>
      <c r="V932" s="21">
        <f t="shared" si="195"/>
        <v>0.14181796999151985</v>
      </c>
      <c r="Y932" s="36"/>
      <c r="Z932" s="36"/>
    </row>
    <row r="933" spans="1:26" x14ac:dyDescent="0.25">
      <c r="A933" s="12">
        <v>1948.01</v>
      </c>
      <c r="B933" s="13">
        <v>14.83</v>
      </c>
      <c r="C933" s="14">
        <v>0.843333</v>
      </c>
      <c r="D933" s="13">
        <v>1.64333</v>
      </c>
      <c r="E933" s="13">
        <v>23.7</v>
      </c>
      <c r="F933" s="14">
        <f t="shared" si="200"/>
        <v>1948.0416666665967</v>
      </c>
      <c r="G933" s="15">
        <v>2.44</v>
      </c>
      <c r="H933" s="14">
        <f t="shared" si="196"/>
        <v>199.7485238396624</v>
      </c>
      <c r="I933" s="14">
        <f t="shared" si="197"/>
        <v>11.359037212088605</v>
      </c>
      <c r="J933" s="16">
        <f t="shared" si="201"/>
        <v>11668.336323844153</v>
      </c>
      <c r="K933" s="14">
        <f t="shared" si="198"/>
        <v>22.134372331856532</v>
      </c>
      <c r="L933" s="16">
        <f t="shared" si="199"/>
        <v>1292.9822745153613</v>
      </c>
      <c r="M933" s="35">
        <f t="shared" si="190"/>
        <v>10.419342657320323</v>
      </c>
      <c r="N933" s="17"/>
      <c r="O933" s="18">
        <f t="shared" si="191"/>
        <v>13.470659208036281</v>
      </c>
      <c r="P933" s="18"/>
      <c r="Q933" s="37">
        <f t="shared" si="192"/>
        <v>0.12413325641961878</v>
      </c>
      <c r="R933" s="15">
        <f t="shared" si="202"/>
        <v>1.0029871827678041</v>
      </c>
      <c r="S933" s="15">
        <f t="shared" si="203"/>
        <v>10.833366132813124</v>
      </c>
      <c r="T933" s="21">
        <f t="shared" si="193"/>
        <v>0.14710585736138837</v>
      </c>
      <c r="U933" s="21">
        <f t="shared" si="194"/>
        <v>2.8021021673600988E-3</v>
      </c>
      <c r="V933" s="21">
        <f t="shared" si="195"/>
        <v>0.14430375519402827</v>
      </c>
      <c r="Y933" s="36"/>
      <c r="Z933" s="36"/>
    </row>
    <row r="934" spans="1:26" x14ac:dyDescent="0.25">
      <c r="A934" s="12">
        <v>1948.02</v>
      </c>
      <c r="B934" s="13">
        <v>14.1</v>
      </c>
      <c r="C934" s="14">
        <v>0.84666699999999995</v>
      </c>
      <c r="D934" s="13">
        <v>1.6766700000000001</v>
      </c>
      <c r="E934" s="13">
        <v>23.5</v>
      </c>
      <c r="F934" s="14">
        <f t="shared" si="200"/>
        <v>1948.12499999993</v>
      </c>
      <c r="G934" s="15">
        <f>G933*11/12+G945*1/12</f>
        <v>2.4291666666666667</v>
      </c>
      <c r="H934" s="14">
        <f t="shared" si="196"/>
        <v>191.53229999999994</v>
      </c>
      <c r="I934" s="14">
        <f t="shared" si="197"/>
        <v>11.500998428659569</v>
      </c>
      <c r="J934" s="16">
        <f t="shared" si="201"/>
        <v>11244.370554444966</v>
      </c>
      <c r="K934" s="14">
        <f t="shared" si="198"/>
        <v>22.775635563191482</v>
      </c>
      <c r="L934" s="16">
        <f t="shared" si="199"/>
        <v>1337.0992040795206</v>
      </c>
      <c r="M934" s="35">
        <f t="shared" si="190"/>
        <v>9.9997611691441772</v>
      </c>
      <c r="N934" s="17"/>
      <c r="O934" s="18">
        <f t="shared" si="191"/>
        <v>12.922123925363085</v>
      </c>
      <c r="P934" s="18"/>
      <c r="Q934" s="37">
        <f t="shared" si="192"/>
        <v>0.12812050084785864</v>
      </c>
      <c r="R934" s="15">
        <f t="shared" si="202"/>
        <v>1.0029786503038336</v>
      </c>
      <c r="S934" s="15">
        <f t="shared" si="203"/>
        <v>10.958201652995077</v>
      </c>
      <c r="T934" s="21">
        <f t="shared" si="193"/>
        <v>0.15216333251057712</v>
      </c>
      <c r="U934" s="21">
        <f t="shared" si="194"/>
        <v>2.2526158931861495E-3</v>
      </c>
      <c r="V934" s="21">
        <f t="shared" si="195"/>
        <v>0.14991071661739097</v>
      </c>
      <c r="Y934" s="36"/>
      <c r="Z934" s="36"/>
    </row>
    <row r="935" spans="1:26" x14ac:dyDescent="0.25">
      <c r="A935" s="12">
        <v>1948.03</v>
      </c>
      <c r="B935" s="13">
        <v>14.3</v>
      </c>
      <c r="C935" s="14">
        <v>0.85</v>
      </c>
      <c r="D935" s="13">
        <v>1.71</v>
      </c>
      <c r="E935" s="13">
        <v>23.4</v>
      </c>
      <c r="F935" s="14">
        <f t="shared" si="200"/>
        <v>1948.2083333332632</v>
      </c>
      <c r="G935" s="15">
        <f>G933*10/12+G945*2/12</f>
        <v>2.418333333333333</v>
      </c>
      <c r="H935" s="14">
        <f t="shared" si="196"/>
        <v>195.07919444444443</v>
      </c>
      <c r="I935" s="14">
        <f t="shared" si="197"/>
        <v>11.595616452991448</v>
      </c>
      <c r="J935" s="16">
        <f t="shared" si="201"/>
        <v>11509.328716251393</v>
      </c>
      <c r="K935" s="14">
        <f t="shared" si="198"/>
        <v>23.327651923076917</v>
      </c>
      <c r="L935" s="16">
        <f t="shared" si="199"/>
        <v>1376.2903569783134</v>
      </c>
      <c r="M935" s="35">
        <f t="shared" si="190"/>
        <v>10.186680609489672</v>
      </c>
      <c r="N935" s="17"/>
      <c r="O935" s="18">
        <f t="shared" si="191"/>
        <v>13.157348384869668</v>
      </c>
      <c r="P935" s="18"/>
      <c r="Q935" s="37">
        <f t="shared" si="192"/>
        <v>0.12594515689644098</v>
      </c>
      <c r="R935" s="15">
        <f t="shared" si="202"/>
        <v>1.0029701181927324</v>
      </c>
      <c r="S935" s="15">
        <f t="shared" si="203"/>
        <v>11.037811715232422</v>
      </c>
      <c r="T935" s="21">
        <f t="shared" si="193"/>
        <v>0.15142956734815449</v>
      </c>
      <c r="U935" s="21">
        <f t="shared" si="194"/>
        <v>1.6816586411179113E-3</v>
      </c>
      <c r="V935" s="21">
        <f t="shared" si="195"/>
        <v>0.14974790870703658</v>
      </c>
      <c r="Y935" s="36"/>
      <c r="Z935" s="36"/>
    </row>
    <row r="936" spans="1:26" x14ac:dyDescent="0.25">
      <c r="A936" s="12">
        <v>1948.04</v>
      </c>
      <c r="B936" s="13">
        <v>15.4</v>
      </c>
      <c r="C936" s="14">
        <v>0.85</v>
      </c>
      <c r="D936" s="13">
        <v>1.76</v>
      </c>
      <c r="E936" s="13">
        <v>23.8</v>
      </c>
      <c r="F936" s="14">
        <f t="shared" si="200"/>
        <v>1948.2916666665965</v>
      </c>
      <c r="G936" s="15">
        <f>G933*9/12+G945*3/12</f>
        <v>2.4075000000000002</v>
      </c>
      <c r="H936" s="14">
        <f t="shared" si="196"/>
        <v>206.55444117647053</v>
      </c>
      <c r="I936" s="14">
        <f t="shared" si="197"/>
        <v>11.400732142857137</v>
      </c>
      <c r="J936" s="16">
        <f t="shared" si="201"/>
        <v>12242.399978067633</v>
      </c>
      <c r="K936" s="14">
        <f t="shared" si="198"/>
        <v>23.606221848739491</v>
      </c>
      <c r="L936" s="16">
        <f t="shared" si="199"/>
        <v>1399.1314260648724</v>
      </c>
      <c r="M936" s="35">
        <f t="shared" si="190"/>
        <v>10.779484482024618</v>
      </c>
      <c r="N936" s="17"/>
      <c r="O936" s="18">
        <f t="shared" si="191"/>
        <v>13.91251910143473</v>
      </c>
      <c r="P936" s="18"/>
      <c r="Q936" s="37">
        <f t="shared" si="192"/>
        <v>0.12169500310549991</v>
      </c>
      <c r="R936" s="15">
        <f t="shared" si="202"/>
        <v>1.0029615864347885</v>
      </c>
      <c r="S936" s="15">
        <f t="shared" si="203"/>
        <v>10.88453489505922</v>
      </c>
      <c r="T936" s="21">
        <f t="shared" si="193"/>
        <v>0.1449635023695981</v>
      </c>
      <c r="U936" s="21">
        <f t="shared" si="194"/>
        <v>3.8433284333341255E-3</v>
      </c>
      <c r="V936" s="21">
        <f t="shared" si="195"/>
        <v>0.14112017393626397</v>
      </c>
      <c r="Y936" s="36"/>
      <c r="Z936" s="36"/>
    </row>
    <row r="937" spans="1:26" x14ac:dyDescent="0.25">
      <c r="A937" s="12">
        <v>1948.05</v>
      </c>
      <c r="B937" s="13">
        <v>16.149999999999999</v>
      </c>
      <c r="C937" s="14">
        <v>0.85</v>
      </c>
      <c r="D937" s="13">
        <v>1.81</v>
      </c>
      <c r="E937" s="13">
        <v>23.9</v>
      </c>
      <c r="F937" s="14">
        <f t="shared" si="200"/>
        <v>1948.3749999999297</v>
      </c>
      <c r="G937" s="15">
        <f>G933*8/12+G945*4/12</f>
        <v>2.3966666666666665</v>
      </c>
      <c r="H937" s="14">
        <f t="shared" si="196"/>
        <v>215.70757635983256</v>
      </c>
      <c r="I937" s="14">
        <f t="shared" si="197"/>
        <v>11.353030334728029</v>
      </c>
      <c r="J937" s="16">
        <f t="shared" si="201"/>
        <v>12840.976812293869</v>
      </c>
      <c r="K937" s="14">
        <f t="shared" si="198"/>
        <v>24.17527635983263</v>
      </c>
      <c r="L937" s="16">
        <f t="shared" si="199"/>
        <v>1439.1435312849478</v>
      </c>
      <c r="M937" s="35">
        <f t="shared" si="190"/>
        <v>11.241032697984433</v>
      </c>
      <c r="N937" s="17"/>
      <c r="O937" s="18">
        <f t="shared" si="191"/>
        <v>14.496634879651307</v>
      </c>
      <c r="P937" s="18"/>
      <c r="Q937" s="37">
        <f t="shared" si="192"/>
        <v>0.11918067168503875</v>
      </c>
      <c r="R937" s="15">
        <f t="shared" si="202"/>
        <v>1.002953055030289</v>
      </c>
      <c r="S937" s="15">
        <f t="shared" si="203"/>
        <v>10.871093522413856</v>
      </c>
      <c r="T937" s="21">
        <f t="shared" si="193"/>
        <v>0.14349873959004356</v>
      </c>
      <c r="U937" s="21">
        <f t="shared" si="194"/>
        <v>3.8628767739861125E-3</v>
      </c>
      <c r="V937" s="21">
        <f t="shared" si="195"/>
        <v>0.13963586281605744</v>
      </c>
      <c r="Y937" s="36"/>
      <c r="Z937" s="36"/>
    </row>
    <row r="938" spans="1:26" x14ac:dyDescent="0.25">
      <c r="A938" s="12">
        <v>1948.06</v>
      </c>
      <c r="B938" s="13">
        <v>16.82</v>
      </c>
      <c r="C938" s="14">
        <v>0.85</v>
      </c>
      <c r="D938" s="13">
        <v>1.86</v>
      </c>
      <c r="E938" s="13">
        <v>24.1</v>
      </c>
      <c r="F938" s="14">
        <f t="shared" si="200"/>
        <v>1948.458333333263</v>
      </c>
      <c r="G938" s="15">
        <f>G933*7/12+G945*5/12</f>
        <v>2.3858333333333333</v>
      </c>
      <c r="H938" s="14">
        <f t="shared" si="196"/>
        <v>222.79206680497916</v>
      </c>
      <c r="I938" s="14">
        <f t="shared" si="197"/>
        <v>11.258814315352691</v>
      </c>
      <c r="J938" s="16">
        <f t="shared" si="201"/>
        <v>13318.56608879494</v>
      </c>
      <c r="K938" s="14">
        <f t="shared" si="198"/>
        <v>24.636934854771777</v>
      </c>
      <c r="L938" s="16">
        <f t="shared" si="199"/>
        <v>1472.8021953126392</v>
      </c>
      <c r="M938" s="35">
        <f t="shared" si="190"/>
        <v>11.583895756523839</v>
      </c>
      <c r="N938" s="17"/>
      <c r="O938" s="18">
        <f t="shared" si="191"/>
        <v>14.925847493337093</v>
      </c>
      <c r="P938" s="18"/>
      <c r="Q938" s="37">
        <f t="shared" si="192"/>
        <v>0.11753481139368557</v>
      </c>
      <c r="R938" s="15">
        <f t="shared" si="202"/>
        <v>1.0029445239795223</v>
      </c>
      <c r="S938" s="15">
        <f t="shared" si="203"/>
        <v>10.812713501652139</v>
      </c>
      <c r="T938" s="21">
        <f t="shared" si="193"/>
        <v>0.14240632034748235</v>
      </c>
      <c r="U938" s="21">
        <f t="shared" si="194"/>
        <v>4.2169001584975163E-3</v>
      </c>
      <c r="V938" s="21">
        <f t="shared" si="195"/>
        <v>0.13818942018898484</v>
      </c>
      <c r="Y938" s="36"/>
      <c r="Z938" s="36"/>
    </row>
    <row r="939" spans="1:26" x14ac:dyDescent="0.25">
      <c r="A939" s="12">
        <v>1948.07</v>
      </c>
      <c r="B939" s="13">
        <v>16.420000000000002</v>
      </c>
      <c r="C939" s="14">
        <v>0.85666699999999996</v>
      </c>
      <c r="D939" s="13">
        <v>1.93</v>
      </c>
      <c r="E939" s="13">
        <v>24.4</v>
      </c>
      <c r="F939" s="14">
        <f t="shared" si="200"/>
        <v>1948.5416666665963</v>
      </c>
      <c r="G939" s="15">
        <f>G933*6/12+G945*6/12</f>
        <v>2.375</v>
      </c>
      <c r="H939" s="14">
        <f t="shared" si="196"/>
        <v>214.81969713114751</v>
      </c>
      <c r="I939" s="14">
        <f t="shared" si="197"/>
        <v>11.207609347274587</v>
      </c>
      <c r="J939" s="16">
        <f t="shared" si="201"/>
        <v>12897.808623861512</v>
      </c>
      <c r="K939" s="14">
        <f t="shared" si="198"/>
        <v>25.249818237704908</v>
      </c>
      <c r="L939" s="16">
        <f t="shared" si="199"/>
        <v>1516.0030842906647</v>
      </c>
      <c r="M939" s="35">
        <f t="shared" si="190"/>
        <v>11.134621739180931</v>
      </c>
      <c r="N939" s="17"/>
      <c r="O939" s="18">
        <f t="shared" si="191"/>
        <v>14.338438705434079</v>
      </c>
      <c r="P939" s="18"/>
      <c r="Q939" s="37">
        <f t="shared" si="192"/>
        <v>0.12243242819353198</v>
      </c>
      <c r="R939" s="15">
        <f t="shared" si="202"/>
        <v>1.0029359932827764</v>
      </c>
      <c r="S939" s="15">
        <f t="shared" si="203"/>
        <v>10.711217142613901</v>
      </c>
      <c r="T939" s="21">
        <f t="shared" si="193"/>
        <v>0.14915413761745655</v>
      </c>
      <c r="U939" s="21">
        <f t="shared" si="194"/>
        <v>3.0911344841895172E-3</v>
      </c>
      <c r="V939" s="21">
        <f t="shared" si="195"/>
        <v>0.14606300313326703</v>
      </c>
      <c r="Y939" s="36"/>
      <c r="Z939" s="36"/>
    </row>
    <row r="940" spans="1:26" x14ac:dyDescent="0.25">
      <c r="A940" s="12">
        <v>1948.08</v>
      </c>
      <c r="B940" s="13">
        <v>15.94</v>
      </c>
      <c r="C940" s="14">
        <v>0.86333300000000002</v>
      </c>
      <c r="D940" s="13">
        <v>2</v>
      </c>
      <c r="E940" s="13">
        <v>24.5</v>
      </c>
      <c r="F940" s="14">
        <f t="shared" si="200"/>
        <v>1948.6249999999295</v>
      </c>
      <c r="G940" s="15">
        <f>G933*5/12+G945*7/12</f>
        <v>2.3641666666666667</v>
      </c>
      <c r="H940" s="14">
        <f t="shared" si="196"/>
        <v>207.68876612244892</v>
      </c>
      <c r="I940" s="14">
        <f t="shared" si="197"/>
        <v>11.248718037816323</v>
      </c>
      <c r="J940" s="16">
        <f t="shared" si="201"/>
        <v>12525.947631516114</v>
      </c>
      <c r="K940" s="14">
        <f t="shared" si="198"/>
        <v>26.058816326530604</v>
      </c>
      <c r="L940" s="16">
        <f t="shared" si="199"/>
        <v>1571.637093038408</v>
      </c>
      <c r="M940" s="35">
        <f t="shared" si="190"/>
        <v>10.723556662478133</v>
      </c>
      <c r="N940" s="17"/>
      <c r="O940" s="18">
        <f t="shared" si="191"/>
        <v>13.804163636491667</v>
      </c>
      <c r="P940" s="18"/>
      <c r="Q940" s="37">
        <f t="shared" si="192"/>
        <v>0.12641558155058846</v>
      </c>
      <c r="R940" s="15">
        <f t="shared" si="202"/>
        <v>1.0029274629403402</v>
      </c>
      <c r="S940" s="15">
        <f t="shared" si="203"/>
        <v>10.698817591116626</v>
      </c>
      <c r="T940" s="21">
        <f t="shared" si="193"/>
        <v>0.15751022763418732</v>
      </c>
      <c r="U940" s="21">
        <f t="shared" si="194"/>
        <v>9.4110400936986416E-4</v>
      </c>
      <c r="V940" s="21">
        <f t="shared" si="195"/>
        <v>0.15656912362481745</v>
      </c>
      <c r="Y940" s="36"/>
      <c r="Z940" s="36"/>
    </row>
    <row r="941" spans="1:26" x14ac:dyDescent="0.25">
      <c r="A941" s="12">
        <v>1948.09</v>
      </c>
      <c r="B941" s="13">
        <v>15.76</v>
      </c>
      <c r="C941" s="14">
        <v>0.87</v>
      </c>
      <c r="D941" s="13">
        <v>2.0699999999999998</v>
      </c>
      <c r="E941" s="13">
        <v>24.5</v>
      </c>
      <c r="F941" s="14">
        <f t="shared" si="200"/>
        <v>1948.7083333332628</v>
      </c>
      <c r="G941" s="15">
        <f>G933*4/12+G945*8/12</f>
        <v>2.3533333333333335</v>
      </c>
      <c r="H941" s="14">
        <f t="shared" si="196"/>
        <v>205.34347265306113</v>
      </c>
      <c r="I941" s="14">
        <f t="shared" si="197"/>
        <v>11.335585102040811</v>
      </c>
      <c r="J941" s="16">
        <f t="shared" si="201"/>
        <v>12441.472137765297</v>
      </c>
      <c r="K941" s="14">
        <f t="shared" si="198"/>
        <v>26.970874897959174</v>
      </c>
      <c r="L941" s="16">
        <f t="shared" si="199"/>
        <v>1634.1273683486147</v>
      </c>
      <c r="M941" s="35">
        <f t="shared" si="190"/>
        <v>10.553013689399156</v>
      </c>
      <c r="N941" s="17"/>
      <c r="O941" s="18">
        <f t="shared" si="191"/>
        <v>13.581595172569701</v>
      </c>
      <c r="P941" s="18"/>
      <c r="Q941" s="37">
        <f t="shared" si="192"/>
        <v>0.12803093301492224</v>
      </c>
      <c r="R941" s="15">
        <f t="shared" si="202"/>
        <v>1.0029189329525021</v>
      </c>
      <c r="S941" s="15">
        <f t="shared" si="203"/>
        <v>10.730137983120079</v>
      </c>
      <c r="T941" s="21">
        <f t="shared" si="193"/>
        <v>0.16165914509991741</v>
      </c>
      <c r="U941" s="21">
        <f t="shared" si="194"/>
        <v>-8.8674457823167963E-4</v>
      </c>
      <c r="V941" s="21">
        <f t="shared" si="195"/>
        <v>0.16254588967814909</v>
      </c>
      <c r="Y941" s="36"/>
      <c r="Z941" s="36"/>
    </row>
    <row r="942" spans="1:26" x14ac:dyDescent="0.25">
      <c r="A942" s="12">
        <v>1948.1</v>
      </c>
      <c r="B942" s="13">
        <v>16.190000000000001</v>
      </c>
      <c r="C942" s="14">
        <v>0.89</v>
      </c>
      <c r="D942" s="13">
        <v>2.1433300000000002</v>
      </c>
      <c r="E942" s="13">
        <v>24.4</v>
      </c>
      <c r="F942" s="14">
        <f t="shared" si="200"/>
        <v>1948.791666666596</v>
      </c>
      <c r="G942" s="15">
        <f>G933*3/12+G945*9/12</f>
        <v>2.3424999999999998</v>
      </c>
      <c r="H942" s="14">
        <f t="shared" si="196"/>
        <v>211.81065143442618</v>
      </c>
      <c r="I942" s="14">
        <f t="shared" si="197"/>
        <v>11.64369856557377</v>
      </c>
      <c r="J942" s="16">
        <f t="shared" si="201"/>
        <v>12892.099011995921</v>
      </c>
      <c r="K942" s="14">
        <f t="shared" si="198"/>
        <v>28.040773535450814</v>
      </c>
      <c r="L942" s="16">
        <f t="shared" si="199"/>
        <v>1706.7339453601739</v>
      </c>
      <c r="M942" s="35">
        <f t="shared" si="190"/>
        <v>10.825409809169493</v>
      </c>
      <c r="N942" s="17"/>
      <c r="O942" s="18">
        <f t="shared" si="191"/>
        <v>13.929311962219323</v>
      </c>
      <c r="P942" s="18"/>
      <c r="Q942" s="37">
        <f t="shared" si="192"/>
        <v>0.1260748552821144</v>
      </c>
      <c r="R942" s="15">
        <f t="shared" si="202"/>
        <v>1.0029104033195513</v>
      </c>
      <c r="S942" s="15">
        <f t="shared" si="203"/>
        <v>10.805562874728098</v>
      </c>
      <c r="T942" s="21">
        <f t="shared" si="193"/>
        <v>0.16248402427743347</v>
      </c>
      <c r="U942" s="21">
        <f t="shared" si="194"/>
        <v>-1.603050640929693E-3</v>
      </c>
      <c r="V942" s="21">
        <f t="shared" si="195"/>
        <v>0.16408707491836316</v>
      </c>
      <c r="Y942" s="36"/>
      <c r="Z942" s="36"/>
    </row>
    <row r="943" spans="1:26" x14ac:dyDescent="0.25">
      <c r="A943" s="12">
        <v>1948.11</v>
      </c>
      <c r="B943" s="13">
        <v>15.29</v>
      </c>
      <c r="C943" s="14">
        <v>0.91</v>
      </c>
      <c r="D943" s="13">
        <v>2.2166700000000001</v>
      </c>
      <c r="E943" s="13">
        <v>24.2</v>
      </c>
      <c r="F943" s="14">
        <f t="shared" si="200"/>
        <v>1948.8749999999293</v>
      </c>
      <c r="G943" s="15">
        <f>G933*2/12+G945*10/12</f>
        <v>2.3316666666666666</v>
      </c>
      <c r="H943" s="14">
        <f t="shared" si="196"/>
        <v>201.68931590909085</v>
      </c>
      <c r="I943" s="14">
        <f t="shared" si="197"/>
        <v>12.003746074380164</v>
      </c>
      <c r="J943" s="16">
        <f t="shared" si="201"/>
        <v>12336.93743086468</v>
      </c>
      <c r="K943" s="14">
        <f t="shared" si="198"/>
        <v>29.239938253512388</v>
      </c>
      <c r="L943" s="16">
        <f t="shared" si="199"/>
        <v>1788.549319481675</v>
      </c>
      <c r="M943" s="35">
        <f t="shared" si="190"/>
        <v>10.248096205635568</v>
      </c>
      <c r="N943" s="17"/>
      <c r="O943" s="18">
        <f t="shared" si="191"/>
        <v>13.187035340998522</v>
      </c>
      <c r="P943" s="18"/>
      <c r="Q943" s="37">
        <f t="shared" si="192"/>
        <v>0.13051732404994576</v>
      </c>
      <c r="R943" s="15">
        <f t="shared" si="202"/>
        <v>1.002901874041777</v>
      </c>
      <c r="S943" s="15">
        <f t="shared" si="203"/>
        <v>10.926573498646082</v>
      </c>
      <c r="T943" s="21">
        <f t="shared" si="193"/>
        <v>0.17103568028837968</v>
      </c>
      <c r="U943" s="21">
        <f t="shared" si="194"/>
        <v>-2.2510243862304824E-3</v>
      </c>
      <c r="V943" s="21">
        <f t="shared" si="195"/>
        <v>0.17328670467461016</v>
      </c>
      <c r="Y943" s="36"/>
      <c r="Z943" s="36"/>
    </row>
    <row r="944" spans="1:26" x14ac:dyDescent="0.25">
      <c r="A944" s="12">
        <v>1948.12</v>
      </c>
      <c r="B944" s="13">
        <v>15.19</v>
      </c>
      <c r="C944" s="14">
        <v>0.93</v>
      </c>
      <c r="D944" s="13">
        <v>2.29</v>
      </c>
      <c r="E944" s="13">
        <v>24.1</v>
      </c>
      <c r="F944" s="14">
        <f t="shared" si="200"/>
        <v>1948.9583333332625</v>
      </c>
      <c r="G944" s="15">
        <f>G933*1/12+G945*11/12</f>
        <v>2.3208333333333333</v>
      </c>
      <c r="H944" s="14">
        <f t="shared" si="196"/>
        <v>201.20163464730282</v>
      </c>
      <c r="I944" s="14">
        <f t="shared" si="197"/>
        <v>12.318467427385889</v>
      </c>
      <c r="J944" s="16">
        <f t="shared" si="201"/>
        <v>12369.898292384794</v>
      </c>
      <c r="K944" s="14">
        <f t="shared" si="198"/>
        <v>30.332570331950198</v>
      </c>
      <c r="L944" s="16">
        <f t="shared" si="199"/>
        <v>1864.8497096485307</v>
      </c>
      <c r="M944" s="35">
        <f t="shared" si="190"/>
        <v>10.159652938900912</v>
      </c>
      <c r="N944" s="17"/>
      <c r="O944" s="18">
        <f t="shared" si="191"/>
        <v>13.07386200877856</v>
      </c>
      <c r="P944" s="18"/>
      <c r="Q944" s="37">
        <f t="shared" si="192"/>
        <v>0.13103783423521193</v>
      </c>
      <c r="R944" s="15">
        <f t="shared" si="202"/>
        <v>1.0028933451194686</v>
      </c>
      <c r="S944" s="15">
        <f t="shared" si="203"/>
        <v>11.003751084450887</v>
      </c>
      <c r="T944" s="21">
        <f t="shared" si="193"/>
        <v>0.17363712693357325</v>
      </c>
      <c r="U944" s="21">
        <f t="shared" si="194"/>
        <v>-3.2846259371097641E-3</v>
      </c>
      <c r="V944" s="21">
        <f t="shared" si="195"/>
        <v>0.17692175287068301</v>
      </c>
      <c r="Y944" s="36"/>
      <c r="Z944" s="36"/>
    </row>
    <row r="945" spans="1:26" x14ac:dyDescent="0.25">
      <c r="A945" s="12">
        <v>1949.01</v>
      </c>
      <c r="B945" s="13">
        <v>15.36</v>
      </c>
      <c r="C945" s="14">
        <v>0.94666700000000004</v>
      </c>
      <c r="D945" s="13">
        <v>2.3199999999999998</v>
      </c>
      <c r="E945" s="13">
        <v>24</v>
      </c>
      <c r="F945" s="14">
        <f t="shared" si="200"/>
        <v>1949.0416666665958</v>
      </c>
      <c r="G945" s="15">
        <v>2.31</v>
      </c>
      <c r="H945" s="14">
        <f t="shared" si="196"/>
        <v>204.30111999999994</v>
      </c>
      <c r="I945" s="14">
        <f t="shared" si="197"/>
        <v>12.591479711395829</v>
      </c>
      <c r="J945" s="16">
        <f t="shared" si="201"/>
        <v>12624.965448987559</v>
      </c>
      <c r="K945" s="14">
        <f t="shared" si="198"/>
        <v>30.857981666666657</v>
      </c>
      <c r="L945" s="16">
        <f t="shared" si="199"/>
        <v>1906.8958230241626</v>
      </c>
      <c r="M945" s="35">
        <f t="shared" si="190"/>
        <v>10.248285758038978</v>
      </c>
      <c r="N945" s="17"/>
      <c r="O945" s="18">
        <f t="shared" si="191"/>
        <v>13.187399442600723</v>
      </c>
      <c r="P945" s="18"/>
      <c r="Q945" s="37">
        <f t="shared" si="192"/>
        <v>0.12985598440762083</v>
      </c>
      <c r="R945" s="15">
        <f t="shared" si="202"/>
        <v>1.0018512093111103</v>
      </c>
      <c r="S945" s="15">
        <f t="shared" si="203"/>
        <v>11.08157035367171</v>
      </c>
      <c r="T945" s="21">
        <f t="shared" si="193"/>
        <v>0.17572948563200153</v>
      </c>
      <c r="U945" s="21">
        <f t="shared" si="194"/>
        <v>-5.3159852617276071E-3</v>
      </c>
      <c r="V945" s="21">
        <f t="shared" si="195"/>
        <v>0.18104547089372913</v>
      </c>
      <c r="Y945" s="36"/>
      <c r="Z945" s="36"/>
    </row>
    <row r="946" spans="1:26" x14ac:dyDescent="0.25">
      <c r="A946" s="12">
        <v>1949.02</v>
      </c>
      <c r="B946" s="13">
        <v>14.77</v>
      </c>
      <c r="C946" s="14">
        <v>0.96333299999999999</v>
      </c>
      <c r="D946" s="13">
        <v>2.35</v>
      </c>
      <c r="E946" s="13">
        <v>23.8</v>
      </c>
      <c r="F946" s="14">
        <f t="shared" si="200"/>
        <v>1949.1249999999291</v>
      </c>
      <c r="G946" s="15">
        <f>G945*11/12+G957*1/12</f>
        <v>2.3108333333333335</v>
      </c>
      <c r="H946" s="14">
        <f t="shared" si="196"/>
        <v>198.10448676470583</v>
      </c>
      <c r="I946" s="14">
        <f t="shared" si="197"/>
        <v>12.920825291029406</v>
      </c>
      <c r="J946" s="16">
        <f t="shared" si="201"/>
        <v>12308.576910557953</v>
      </c>
      <c r="K946" s="14">
        <f t="shared" si="198"/>
        <v>31.519671218487385</v>
      </c>
      <c r="L946" s="16">
        <f t="shared" si="199"/>
        <v>1958.3720880034657</v>
      </c>
      <c r="M946" s="35">
        <f t="shared" si="190"/>
        <v>9.8725171405700589</v>
      </c>
      <c r="N946" s="17"/>
      <c r="O946" s="18">
        <f t="shared" si="191"/>
        <v>12.705981845428797</v>
      </c>
      <c r="P946" s="18"/>
      <c r="Q946" s="37">
        <f t="shared" si="192"/>
        <v>0.13343503412765609</v>
      </c>
      <c r="R946" s="15">
        <f t="shared" si="202"/>
        <v>1.0018519067081715</v>
      </c>
      <c r="S946" s="15">
        <f t="shared" si="203"/>
        <v>11.195379488966875</v>
      </c>
      <c r="T946" s="21">
        <f t="shared" si="193"/>
        <v>0.17762549309418474</v>
      </c>
      <c r="U946" s="21">
        <f t="shared" si="194"/>
        <v>-5.1700894513408979E-3</v>
      </c>
      <c r="V946" s="21">
        <f t="shared" si="195"/>
        <v>0.18279558254552564</v>
      </c>
      <c r="Y946" s="36"/>
      <c r="Z946" s="36"/>
    </row>
    <row r="947" spans="1:26" x14ac:dyDescent="0.25">
      <c r="A947" s="12">
        <v>1949.03</v>
      </c>
      <c r="B947" s="13">
        <v>14.91</v>
      </c>
      <c r="C947" s="14">
        <v>0.98</v>
      </c>
      <c r="D947" s="13">
        <v>2.38</v>
      </c>
      <c r="E947" s="13">
        <v>23.8</v>
      </c>
      <c r="F947" s="14">
        <f t="shared" si="200"/>
        <v>1949.2083333332623</v>
      </c>
      <c r="G947" s="15">
        <f>G945*10/12+G957*2/12</f>
        <v>2.3116666666666665</v>
      </c>
      <c r="H947" s="14">
        <f t="shared" si="196"/>
        <v>199.98225441176461</v>
      </c>
      <c r="I947" s="14">
        <f t="shared" si="197"/>
        <v>13.144373529411761</v>
      </c>
      <c r="J947" s="16">
        <f t="shared" si="201"/>
        <v>12493.302788362533</v>
      </c>
      <c r="K947" s="14">
        <f t="shared" si="198"/>
        <v>31.922049999999988</v>
      </c>
      <c r="L947" s="16">
        <f t="shared" si="199"/>
        <v>1994.2361258419069</v>
      </c>
      <c r="M947" s="35">
        <f t="shared" si="190"/>
        <v>9.90133249124092</v>
      </c>
      <c r="N947" s="17"/>
      <c r="O947" s="18">
        <f t="shared" si="191"/>
        <v>12.744166953113298</v>
      </c>
      <c r="P947" s="18"/>
      <c r="Q947" s="37">
        <f t="shared" si="192"/>
        <v>0.13313191783925862</v>
      </c>
      <c r="R947" s="15">
        <f t="shared" si="202"/>
        <v>1.001852604105071</v>
      </c>
      <c r="S947" s="15">
        <f t="shared" si="203"/>
        <v>11.216112287343018</v>
      </c>
      <c r="T947" s="21">
        <f t="shared" si="193"/>
        <v>0.17913249206044712</v>
      </c>
      <c r="U947" s="21">
        <f t="shared" si="194"/>
        <v>-5.2699832649985012E-3</v>
      </c>
      <c r="V947" s="21">
        <f t="shared" si="195"/>
        <v>0.18440247532544563</v>
      </c>
      <c r="Y947" s="36"/>
      <c r="Z947" s="36"/>
    </row>
    <row r="948" spans="1:26" x14ac:dyDescent="0.25">
      <c r="A948" s="12">
        <v>1949.04</v>
      </c>
      <c r="B948" s="13">
        <v>14.89</v>
      </c>
      <c r="C948" s="14">
        <v>0.99333300000000002</v>
      </c>
      <c r="D948" s="13">
        <v>2.3866700000000001</v>
      </c>
      <c r="E948" s="13">
        <v>23.9</v>
      </c>
      <c r="F948" s="14">
        <f t="shared" si="200"/>
        <v>1949.2916666665956</v>
      </c>
      <c r="G948" s="15">
        <f>G945*9/12+G957*3/12</f>
        <v>2.3125</v>
      </c>
      <c r="H948" s="14">
        <f t="shared" si="196"/>
        <v>198.87837845188281</v>
      </c>
      <c r="I948" s="14">
        <f t="shared" si="197"/>
        <v>13.267458448807528</v>
      </c>
      <c r="J948" s="16">
        <f t="shared" si="201"/>
        <v>12493.411838180713</v>
      </c>
      <c r="K948" s="14">
        <f t="shared" si="198"/>
        <v>31.877572834100413</v>
      </c>
      <c r="L948" s="16">
        <f t="shared" si="199"/>
        <v>2002.5286253747993</v>
      </c>
      <c r="M948" s="35">
        <f t="shared" si="190"/>
        <v>9.783639867544057</v>
      </c>
      <c r="N948" s="17"/>
      <c r="O948" s="18">
        <f t="shared" si="191"/>
        <v>12.59379856082559</v>
      </c>
      <c r="P948" s="18"/>
      <c r="Q948" s="37">
        <f t="shared" si="192"/>
        <v>0.13554358543720774</v>
      </c>
      <c r="R948" s="15">
        <f t="shared" si="202"/>
        <v>1.0018533015018085</v>
      </c>
      <c r="S948" s="15">
        <f t="shared" si="203"/>
        <v>11.189875021406937</v>
      </c>
      <c r="T948" s="21">
        <f t="shared" si="193"/>
        <v>0.18098824982689021</v>
      </c>
      <c r="U948" s="21">
        <f t="shared" si="194"/>
        <v>-6.1034035346854143E-3</v>
      </c>
      <c r="V948" s="21">
        <f t="shared" si="195"/>
        <v>0.18709165336157563</v>
      </c>
      <c r="Y948" s="36"/>
      <c r="Z948" s="36"/>
    </row>
    <row r="949" spans="1:26" x14ac:dyDescent="0.25">
      <c r="A949" s="12">
        <v>1949.05</v>
      </c>
      <c r="B949" s="13">
        <v>14.78</v>
      </c>
      <c r="C949" s="14">
        <v>1.00667</v>
      </c>
      <c r="D949" s="13">
        <v>2.3933300000000002</v>
      </c>
      <c r="E949" s="13">
        <v>23.8</v>
      </c>
      <c r="F949" s="14">
        <f t="shared" si="200"/>
        <v>1949.3749999999288</v>
      </c>
      <c r="G949" s="15">
        <f>G945*8/12+G957*4/12</f>
        <v>2.3133333333333335</v>
      </c>
      <c r="H949" s="14">
        <f t="shared" si="196"/>
        <v>198.23861302521001</v>
      </c>
      <c r="I949" s="14">
        <f t="shared" si="197"/>
        <v>13.502088266176465</v>
      </c>
      <c r="J949" s="16">
        <f t="shared" si="201"/>
        <v>12523.904893990441</v>
      </c>
      <c r="K949" s="14">
        <f t="shared" si="198"/>
        <v>32.100840305252092</v>
      </c>
      <c r="L949" s="16">
        <f t="shared" si="199"/>
        <v>2027.9998173162478</v>
      </c>
      <c r="M949" s="35">
        <f t="shared" si="190"/>
        <v>9.6922950863958128</v>
      </c>
      <c r="N949" s="17"/>
      <c r="O949" s="18">
        <f t="shared" si="191"/>
        <v>12.478488236972916</v>
      </c>
      <c r="P949" s="18"/>
      <c r="Q949" s="37">
        <f t="shared" si="192"/>
        <v>0.13605567445491157</v>
      </c>
      <c r="R949" s="15">
        <f t="shared" si="202"/>
        <v>1.0018539988983841</v>
      </c>
      <c r="S949" s="15">
        <f t="shared" si="203"/>
        <v>11.257716650537013</v>
      </c>
      <c r="T949" s="21">
        <f t="shared" si="193"/>
        <v>0.18276957575783292</v>
      </c>
      <c r="U949" s="21">
        <f t="shared" si="194"/>
        <v>-7.8900718555682259E-3</v>
      </c>
      <c r="V949" s="21">
        <f t="shared" si="195"/>
        <v>0.19065964761340115</v>
      </c>
      <c r="Y949" s="36"/>
      <c r="Z949" s="36"/>
    </row>
    <row r="950" spans="1:26" x14ac:dyDescent="0.25">
      <c r="A950" s="12">
        <v>1949.06</v>
      </c>
      <c r="B950" s="13">
        <v>13.97</v>
      </c>
      <c r="C950" s="14">
        <v>1.02</v>
      </c>
      <c r="D950" s="13">
        <v>2.4</v>
      </c>
      <c r="E950" s="13">
        <v>23.9</v>
      </c>
      <c r="F950" s="14">
        <f t="shared" si="200"/>
        <v>1949.4583333332621</v>
      </c>
      <c r="G950" s="15">
        <f>G945*7/12+G957*5/12</f>
        <v>2.3141666666666669</v>
      </c>
      <c r="H950" s="14">
        <f t="shared" si="196"/>
        <v>186.59039267782421</v>
      </c>
      <c r="I950" s="14">
        <f t="shared" si="197"/>
        <v>13.623636401673638</v>
      </c>
      <c r="J950" s="16">
        <f t="shared" si="201"/>
        <v>11859.741769619266</v>
      </c>
      <c r="K950" s="14">
        <f t="shared" si="198"/>
        <v>32.055615062761497</v>
      </c>
      <c r="L950" s="16">
        <f t="shared" si="199"/>
        <v>2037.4645846160513</v>
      </c>
      <c r="M950" s="35">
        <f t="shared" si="190"/>
        <v>9.067718943419532</v>
      </c>
      <c r="N950" s="17"/>
      <c r="O950" s="18">
        <f t="shared" si="191"/>
        <v>11.68072487416851</v>
      </c>
      <c r="P950" s="18"/>
      <c r="Q950" s="37">
        <f t="shared" si="192"/>
        <v>0.14359678892669803</v>
      </c>
      <c r="R950" s="15">
        <f t="shared" si="202"/>
        <v>1.0018546962947978</v>
      </c>
      <c r="S950" s="15">
        <f t="shared" si="203"/>
        <v>11.231397698174446</v>
      </c>
      <c r="T950" s="21">
        <f t="shared" si="193"/>
        <v>0.18810116029500312</v>
      </c>
      <c r="U950" s="21">
        <f t="shared" si="194"/>
        <v>-7.8826153642408414E-3</v>
      </c>
      <c r="V950" s="21">
        <f t="shared" si="195"/>
        <v>0.19598377565924396</v>
      </c>
      <c r="Y950" s="36"/>
      <c r="Z950" s="36"/>
    </row>
    <row r="951" spans="1:26" x14ac:dyDescent="0.25">
      <c r="A951" s="12">
        <v>1949.07</v>
      </c>
      <c r="B951" s="13">
        <v>14.76</v>
      </c>
      <c r="C951" s="14">
        <v>1.02667</v>
      </c>
      <c r="D951" s="13">
        <v>2.3966699999999999</v>
      </c>
      <c r="E951" s="13">
        <v>23.7</v>
      </c>
      <c r="F951" s="14">
        <f t="shared" si="200"/>
        <v>1949.5416666665953</v>
      </c>
      <c r="G951" s="15">
        <f>G945*6/12+G957*6/12</f>
        <v>2.3149999999999999</v>
      </c>
      <c r="H951" s="14">
        <f t="shared" si="196"/>
        <v>198.80567848101259</v>
      </c>
      <c r="I951" s="14">
        <f t="shared" si="197"/>
        <v>13.828443490928265</v>
      </c>
      <c r="J951" s="16">
        <f t="shared" si="201"/>
        <v>12709.394032342298</v>
      </c>
      <c r="K951" s="14">
        <f t="shared" si="198"/>
        <v>32.281274081645556</v>
      </c>
      <c r="L951" s="16">
        <f t="shared" si="199"/>
        <v>2063.7007720524261</v>
      </c>
      <c r="M951" s="35">
        <f t="shared" si="190"/>
        <v>9.6050380933639214</v>
      </c>
      <c r="N951" s="17"/>
      <c r="O951" s="18">
        <f t="shared" si="191"/>
        <v>12.375822887753241</v>
      </c>
      <c r="P951" s="18"/>
      <c r="Q951" s="37">
        <f t="shared" si="192"/>
        <v>0.1365317543033211</v>
      </c>
      <c r="R951" s="15">
        <f t="shared" si="202"/>
        <v>1.0018553936910497</v>
      </c>
      <c r="S951" s="15">
        <f t="shared" si="203"/>
        <v>11.347184044890655</v>
      </c>
      <c r="T951" s="21">
        <f t="shared" si="193"/>
        <v>0.18439929586894777</v>
      </c>
      <c r="U951" s="21">
        <f t="shared" si="194"/>
        <v>-9.3583555780498706E-3</v>
      </c>
      <c r="V951" s="21">
        <f t="shared" si="195"/>
        <v>0.19375765144699764</v>
      </c>
      <c r="Y951" s="36"/>
      <c r="Z951" s="36"/>
    </row>
    <row r="952" spans="1:26" x14ac:dyDescent="0.25">
      <c r="A952" s="12">
        <v>1949.08</v>
      </c>
      <c r="B952" s="13">
        <v>15.29</v>
      </c>
      <c r="C952" s="14">
        <v>1.0333300000000001</v>
      </c>
      <c r="D952" s="13">
        <v>2.3933300000000002</v>
      </c>
      <c r="E952" s="13">
        <v>23.8</v>
      </c>
      <c r="F952" s="14">
        <f t="shared" si="200"/>
        <v>1949.6249999999286</v>
      </c>
      <c r="G952" s="15">
        <f>G945*5/12+G957*7/12</f>
        <v>2.3158333333333334</v>
      </c>
      <c r="H952" s="14">
        <f t="shared" si="196"/>
        <v>205.07905231092428</v>
      </c>
      <c r="I952" s="14">
        <f t="shared" si="197"/>
        <v>13.859668876680669</v>
      </c>
      <c r="J952" s="16">
        <f t="shared" si="201"/>
        <v>13184.278754183089</v>
      </c>
      <c r="K952" s="14">
        <f t="shared" si="198"/>
        <v>32.100840305252092</v>
      </c>
      <c r="L952" s="16">
        <f t="shared" si="199"/>
        <v>2063.7233401405506</v>
      </c>
      <c r="M952" s="35">
        <f t="shared" si="190"/>
        <v>9.8513486380792301</v>
      </c>
      <c r="N952" s="17"/>
      <c r="O952" s="18">
        <f t="shared" si="191"/>
        <v>12.693529992002606</v>
      </c>
      <c r="P952" s="18"/>
      <c r="Q952" s="37">
        <f t="shared" si="192"/>
        <v>0.1343648813716756</v>
      </c>
      <c r="R952" s="15">
        <f t="shared" si="202"/>
        <v>1.0018560910871399</v>
      </c>
      <c r="S952" s="15">
        <f t="shared" si="203"/>
        <v>11.320471834635118</v>
      </c>
      <c r="T952" s="21">
        <f t="shared" si="193"/>
        <v>0.17968713815561399</v>
      </c>
      <c r="U952" s="21">
        <f t="shared" si="194"/>
        <v>-8.9998082935361934E-3</v>
      </c>
      <c r="V952" s="21">
        <f t="shared" si="195"/>
        <v>0.18868694644915018</v>
      </c>
      <c r="Y952" s="36"/>
      <c r="Z952" s="36"/>
    </row>
    <row r="953" spans="1:26" x14ac:dyDescent="0.25">
      <c r="A953" s="12">
        <v>1949.09</v>
      </c>
      <c r="B953" s="13">
        <v>15.49</v>
      </c>
      <c r="C953" s="14">
        <v>1.04</v>
      </c>
      <c r="D953" s="13">
        <v>2.39</v>
      </c>
      <c r="E953" s="13">
        <v>23.9</v>
      </c>
      <c r="F953" s="14">
        <f t="shared" si="200"/>
        <v>1949.7083333332619</v>
      </c>
      <c r="G953" s="15">
        <f>G945*4/12+G957*8/12</f>
        <v>2.3166666666666664</v>
      </c>
      <c r="H953" s="14">
        <f t="shared" si="196"/>
        <v>206.89228221757315</v>
      </c>
      <c r="I953" s="14">
        <f t="shared" si="197"/>
        <v>13.89076652719665</v>
      </c>
      <c r="J953" s="16">
        <f t="shared" si="201"/>
        <v>13375.267414053384</v>
      </c>
      <c r="K953" s="14">
        <f t="shared" si="198"/>
        <v>31.922049999999995</v>
      </c>
      <c r="L953" s="16">
        <f t="shared" si="199"/>
        <v>2063.7113698894505</v>
      </c>
      <c r="M953" s="35">
        <f t="shared" si="190"/>
        <v>9.8840483617382837</v>
      </c>
      <c r="N953" s="17"/>
      <c r="O953" s="18">
        <f t="shared" si="191"/>
        <v>12.735568365609865</v>
      </c>
      <c r="P953" s="18"/>
      <c r="Q953" s="37">
        <f t="shared" si="192"/>
        <v>0.13219399240647295</v>
      </c>
      <c r="R953" s="15">
        <f t="shared" si="202"/>
        <v>1.001856788483068</v>
      </c>
      <c r="S953" s="15">
        <f t="shared" si="203"/>
        <v>11.294029754976091</v>
      </c>
      <c r="T953" s="21">
        <f t="shared" si="193"/>
        <v>0.17315487308870248</v>
      </c>
      <c r="U953" s="21">
        <f t="shared" si="194"/>
        <v>-1.0715119386008332E-2</v>
      </c>
      <c r="V953" s="21">
        <f t="shared" si="195"/>
        <v>0.18386999247471081</v>
      </c>
      <c r="Y953" s="36"/>
      <c r="Z953" s="36"/>
    </row>
    <row r="954" spans="1:26" x14ac:dyDescent="0.25">
      <c r="A954" s="12">
        <v>1949.1</v>
      </c>
      <c r="B954" s="13">
        <v>15.89</v>
      </c>
      <c r="C954" s="14">
        <v>1.0733299999999999</v>
      </c>
      <c r="D954" s="13">
        <v>2.3666700000000001</v>
      </c>
      <c r="E954" s="13">
        <v>23.7</v>
      </c>
      <c r="F954" s="14">
        <f t="shared" si="200"/>
        <v>1949.7916666665951</v>
      </c>
      <c r="G954" s="15">
        <f>G945*3/12+G957*9/12</f>
        <v>2.3174999999999999</v>
      </c>
      <c r="H954" s="14">
        <f t="shared" si="196"/>
        <v>214.02589641350207</v>
      </c>
      <c r="I954" s="14">
        <f t="shared" si="197"/>
        <v>14.456917268565396</v>
      </c>
      <c r="J954" s="16">
        <f t="shared" si="201"/>
        <v>13914.329371841206</v>
      </c>
      <c r="K954" s="14">
        <f t="shared" si="198"/>
        <v>31.877197499367082</v>
      </c>
      <c r="L954" s="16">
        <f t="shared" si="199"/>
        <v>2072.411950563589</v>
      </c>
      <c r="M954" s="35">
        <f t="shared" si="190"/>
        <v>10.169850844772142</v>
      </c>
      <c r="N954" s="17"/>
      <c r="O954" s="18">
        <f t="shared" si="191"/>
        <v>13.104711241762129</v>
      </c>
      <c r="P954" s="18"/>
      <c r="Q954" s="37">
        <f t="shared" si="192"/>
        <v>0.12920684542664876</v>
      </c>
      <c r="R954" s="15">
        <f t="shared" si="202"/>
        <v>1.0018574858788343</v>
      </c>
      <c r="S954" s="15">
        <f t="shared" si="203"/>
        <v>11.410485614621354</v>
      </c>
      <c r="T954" s="21">
        <f t="shared" si="193"/>
        <v>0.16833802504426365</v>
      </c>
      <c r="U954" s="21">
        <f t="shared" si="194"/>
        <v>-1.0509855823986003E-2</v>
      </c>
      <c r="V954" s="21">
        <f t="shared" si="195"/>
        <v>0.17884788086824965</v>
      </c>
      <c r="Y954" s="36"/>
      <c r="Z954" s="36"/>
    </row>
    <row r="955" spans="1:26" x14ac:dyDescent="0.25">
      <c r="A955" s="12">
        <v>1949.11</v>
      </c>
      <c r="B955" s="13">
        <v>16.11</v>
      </c>
      <c r="C955" s="14">
        <v>1.10667</v>
      </c>
      <c r="D955" s="13">
        <v>2.3433299999999999</v>
      </c>
      <c r="E955" s="13">
        <v>23.8</v>
      </c>
      <c r="F955" s="14">
        <f t="shared" si="200"/>
        <v>1949.8749999999284</v>
      </c>
      <c r="G955" s="15">
        <f>G945*2/12+G957*10/12</f>
        <v>2.3183333333333334</v>
      </c>
      <c r="H955" s="14">
        <f t="shared" si="196"/>
        <v>216.07740567226881</v>
      </c>
      <c r="I955" s="14">
        <f t="shared" si="197"/>
        <v>14.843350871218483</v>
      </c>
      <c r="J955" s="16">
        <f t="shared" si="201"/>
        <v>14128.119614297604</v>
      </c>
      <c r="K955" s="14">
        <f t="shared" si="198"/>
        <v>31.430209002731083</v>
      </c>
      <c r="L955" s="16">
        <f t="shared" si="199"/>
        <v>2055.0494435612668</v>
      </c>
      <c r="M955" s="35">
        <f t="shared" si="190"/>
        <v>10.215861011650642</v>
      </c>
      <c r="N955" s="17"/>
      <c r="O955" s="18">
        <f t="shared" si="191"/>
        <v>13.165319750818005</v>
      </c>
      <c r="P955" s="18"/>
      <c r="Q955" s="37">
        <f t="shared" si="192"/>
        <v>0.12919955980889691</v>
      </c>
      <c r="R955" s="15">
        <f t="shared" si="202"/>
        <v>1.0018581832744389</v>
      </c>
      <c r="S955" s="15">
        <f t="shared" si="203"/>
        <v>11.383648159804681</v>
      </c>
      <c r="T955" s="21">
        <f t="shared" si="193"/>
        <v>0.16733724820166351</v>
      </c>
      <c r="U955" s="21">
        <f t="shared" si="194"/>
        <v>-9.9038389287962048E-3</v>
      </c>
      <c r="V955" s="21">
        <f t="shared" si="195"/>
        <v>0.17724108713045972</v>
      </c>
      <c r="Y955" s="36"/>
      <c r="Z955" s="36"/>
    </row>
    <row r="956" spans="1:26" x14ac:dyDescent="0.25">
      <c r="A956" s="12">
        <v>1949.12</v>
      </c>
      <c r="B956" s="13">
        <v>16.54</v>
      </c>
      <c r="C956" s="14">
        <v>1.1399999999999999</v>
      </c>
      <c r="D956" s="13">
        <v>2.3199999999999998</v>
      </c>
      <c r="E956" s="13">
        <v>23.6</v>
      </c>
      <c r="F956" s="14">
        <f t="shared" si="200"/>
        <v>1949.9583333332616</v>
      </c>
      <c r="G956" s="15">
        <f>G945*1/12+G957*11/12</f>
        <v>2.3191666666666664</v>
      </c>
      <c r="H956" s="14">
        <f t="shared" si="196"/>
        <v>223.72487584745755</v>
      </c>
      <c r="I956" s="14">
        <f t="shared" si="197"/>
        <v>15.419973305084739</v>
      </c>
      <c r="J956" s="16">
        <f t="shared" si="201"/>
        <v>14712.16483302141</v>
      </c>
      <c r="K956" s="14">
        <f t="shared" si="198"/>
        <v>31.380998305084731</v>
      </c>
      <c r="L956" s="16">
        <f t="shared" si="199"/>
        <v>2063.6168326849856</v>
      </c>
      <c r="M956" s="35">
        <f t="shared" si="190"/>
        <v>10.529330904131147</v>
      </c>
      <c r="N956" s="17"/>
      <c r="O956" s="18">
        <f t="shared" si="191"/>
        <v>13.570829980109981</v>
      </c>
      <c r="P956" s="18"/>
      <c r="Q956" s="37">
        <f t="shared" si="192"/>
        <v>0.12538752170992379</v>
      </c>
      <c r="R956" s="15">
        <f t="shared" si="202"/>
        <v>1.0018588806698816</v>
      </c>
      <c r="S956" s="15">
        <f t="shared" si="203"/>
        <v>11.501451920895439</v>
      </c>
      <c r="T956" s="21">
        <f t="shared" si="193"/>
        <v>0.16658419107619693</v>
      </c>
      <c r="U956" s="21">
        <f t="shared" si="194"/>
        <v>-1.1805852437214992E-2</v>
      </c>
      <c r="V956" s="21">
        <f t="shared" si="195"/>
        <v>0.17839004351341192</v>
      </c>
      <c r="Y956" s="36"/>
      <c r="Z956" s="36"/>
    </row>
    <row r="957" spans="1:26" x14ac:dyDescent="0.25">
      <c r="A957" s="12">
        <v>1950.01</v>
      </c>
      <c r="B957" s="13">
        <v>16.88</v>
      </c>
      <c r="C957" s="14">
        <v>1.1499999999999999</v>
      </c>
      <c r="D957" s="13">
        <v>2.3366699999999998</v>
      </c>
      <c r="E957" s="13">
        <v>23.5</v>
      </c>
      <c r="F957" s="14">
        <f t="shared" si="200"/>
        <v>1950.0416666665949</v>
      </c>
      <c r="G957" s="15">
        <v>2.3199999999999998</v>
      </c>
      <c r="H957" s="14">
        <f t="shared" si="196"/>
        <v>229.29540595744672</v>
      </c>
      <c r="I957" s="14">
        <f t="shared" si="197"/>
        <v>15.62142872340425</v>
      </c>
      <c r="J957" s="16">
        <f t="shared" si="201"/>
        <v>15164.088844576456</v>
      </c>
      <c r="K957" s="14">
        <f t="shared" si="198"/>
        <v>31.740977265319138</v>
      </c>
      <c r="L957" s="16">
        <f t="shared" si="199"/>
        <v>2099.1393057142459</v>
      </c>
      <c r="M957" s="35">
        <f t="shared" si="190"/>
        <v>10.745733299747906</v>
      </c>
      <c r="N957" s="17"/>
      <c r="O957" s="18">
        <f t="shared" si="191"/>
        <v>13.8496822966138</v>
      </c>
      <c r="P957" s="18"/>
      <c r="Q957" s="37">
        <f t="shared" si="192"/>
        <v>0.12377451331835171</v>
      </c>
      <c r="R957" s="15">
        <f t="shared" si="202"/>
        <v>1.0000912209180444</v>
      </c>
      <c r="S957" s="15">
        <f t="shared" si="203"/>
        <v>11.571865074132068</v>
      </c>
      <c r="T957" s="21">
        <f t="shared" si="193"/>
        <v>0.1617221193658902</v>
      </c>
      <c r="U957" s="21">
        <f t="shared" si="194"/>
        <v>-1.1920599795022357E-2</v>
      </c>
      <c r="V957" s="21">
        <f t="shared" si="195"/>
        <v>0.17364271916091256</v>
      </c>
      <c r="Y957" s="36"/>
      <c r="Z957" s="36"/>
    </row>
    <row r="958" spans="1:26" x14ac:dyDescent="0.25">
      <c r="A958" s="12">
        <v>1950.02</v>
      </c>
      <c r="B958" s="13">
        <v>17.21</v>
      </c>
      <c r="C958" s="14">
        <v>1.1599999999999999</v>
      </c>
      <c r="D958" s="13">
        <v>2.3533300000000001</v>
      </c>
      <c r="E958" s="13">
        <v>23.5</v>
      </c>
      <c r="F958" s="14">
        <f t="shared" si="200"/>
        <v>1950.1249999999281</v>
      </c>
      <c r="G958" s="15">
        <f>G957*11/12+G969*1/12</f>
        <v>2.3408333333333333</v>
      </c>
      <c r="H958" s="14">
        <f t="shared" si="196"/>
        <v>233.77807680851058</v>
      </c>
      <c r="I958" s="14">
        <f t="shared" si="197"/>
        <v>15.757267234042548</v>
      </c>
      <c r="J958" s="16">
        <f t="shared" si="201"/>
        <v>15547.383349336686</v>
      </c>
      <c r="K958" s="14">
        <f t="shared" si="198"/>
        <v>31.967284224042544</v>
      </c>
      <c r="L958" s="16">
        <f t="shared" si="199"/>
        <v>2125.9804565656304</v>
      </c>
      <c r="M958" s="35">
        <f t="shared" si="190"/>
        <v>10.911564066731678</v>
      </c>
      <c r="N958" s="17"/>
      <c r="O958" s="18">
        <f t="shared" si="191"/>
        <v>14.060924925588568</v>
      </c>
      <c r="P958" s="18"/>
      <c r="Q958" s="37">
        <f t="shared" si="192"/>
        <v>0.1213966516966233</v>
      </c>
      <c r="R958" s="15">
        <f t="shared" si="202"/>
        <v>1.0001104225647852</v>
      </c>
      <c r="S958" s="15">
        <f t="shared" si="203"/>
        <v>11.572920670287614</v>
      </c>
      <c r="T958" s="21">
        <f t="shared" si="193"/>
        <v>0.15418679013961389</v>
      </c>
      <c r="U958" s="21">
        <f t="shared" si="194"/>
        <v>-1.0084069840389565E-2</v>
      </c>
      <c r="V958" s="21">
        <f t="shared" si="195"/>
        <v>0.16427085998000346</v>
      </c>
      <c r="Y958" s="36"/>
      <c r="Z958" s="36"/>
    </row>
    <row r="959" spans="1:26" x14ac:dyDescent="0.25">
      <c r="A959" s="12">
        <v>1950.03</v>
      </c>
      <c r="B959" s="13">
        <v>17.350000000000001</v>
      </c>
      <c r="C959" s="14">
        <v>1.17</v>
      </c>
      <c r="D959" s="13">
        <v>2.37</v>
      </c>
      <c r="E959" s="13">
        <v>23.6</v>
      </c>
      <c r="F959" s="14">
        <f t="shared" si="200"/>
        <v>1950.2083333332614</v>
      </c>
      <c r="G959" s="15">
        <f>G957*10/12+G969*2/12</f>
        <v>2.3616666666666668</v>
      </c>
      <c r="H959" s="14">
        <f t="shared" si="196"/>
        <v>234.68117266949145</v>
      </c>
      <c r="I959" s="14">
        <f t="shared" si="197"/>
        <v>15.825762076271181</v>
      </c>
      <c r="J959" s="16">
        <f t="shared" si="201"/>
        <v>15695.151169027336</v>
      </c>
      <c r="K959" s="14">
        <f t="shared" si="198"/>
        <v>32.057312923728801</v>
      </c>
      <c r="L959" s="16">
        <f t="shared" si="199"/>
        <v>2143.9486034924948</v>
      </c>
      <c r="M959" s="35">
        <f t="shared" si="190"/>
        <v>10.910946522976252</v>
      </c>
      <c r="N959" s="17"/>
      <c r="O959" s="18">
        <f t="shared" si="191"/>
        <v>14.056777000220661</v>
      </c>
      <c r="P959" s="18"/>
      <c r="Q959" s="37">
        <f t="shared" si="192"/>
        <v>0.12164080233493055</v>
      </c>
      <c r="R959" s="15">
        <f t="shared" si="202"/>
        <v>1.0001296216912134</v>
      </c>
      <c r="S959" s="15">
        <f t="shared" si="203"/>
        <v>11.525155367540123</v>
      </c>
      <c r="T959" s="21">
        <f t="shared" si="193"/>
        <v>0.15185260857670446</v>
      </c>
      <c r="U959" s="21">
        <f t="shared" si="194"/>
        <v>-7.4069679133049737E-3</v>
      </c>
      <c r="V959" s="21">
        <f t="shared" si="195"/>
        <v>0.15925957649000944</v>
      </c>
      <c r="Y959" s="36"/>
      <c r="Z959" s="36"/>
    </row>
    <row r="960" spans="1:26" x14ac:dyDescent="0.25">
      <c r="A960" s="12">
        <v>1950.04</v>
      </c>
      <c r="B960" s="13">
        <v>17.84</v>
      </c>
      <c r="C960" s="14">
        <v>1.18</v>
      </c>
      <c r="D960" s="13">
        <v>2.4266700000000001</v>
      </c>
      <c r="E960" s="13">
        <v>23.6</v>
      </c>
      <c r="F960" s="14">
        <f t="shared" si="200"/>
        <v>1950.2916666665947</v>
      </c>
      <c r="G960" s="15">
        <f>G957*9/12+G969*3/12</f>
        <v>2.3824999999999998</v>
      </c>
      <c r="H960" s="14">
        <f t="shared" si="196"/>
        <v>241.30905593220331</v>
      </c>
      <c r="I960" s="14">
        <f t="shared" si="197"/>
        <v>15.961024999999994</v>
      </c>
      <c r="J960" s="16">
        <f t="shared" si="201"/>
        <v>16227.369071300787</v>
      </c>
      <c r="K960" s="14">
        <f t="shared" si="198"/>
        <v>32.823847912499986</v>
      </c>
      <c r="L960" s="16">
        <f t="shared" si="199"/>
        <v>2207.3133242294552</v>
      </c>
      <c r="M960" s="35">
        <f t="shared" si="190"/>
        <v>11.178021600956095</v>
      </c>
      <c r="N960" s="17"/>
      <c r="O960" s="18">
        <f t="shared" si="191"/>
        <v>14.394940886127348</v>
      </c>
      <c r="P960" s="18"/>
      <c r="Q960" s="37">
        <f t="shared" si="192"/>
        <v>0.11924266123305867</v>
      </c>
      <c r="R960" s="15">
        <f t="shared" si="202"/>
        <v>1.0001488183012737</v>
      </c>
      <c r="S960" s="15">
        <f t="shared" si="203"/>
        <v>11.52664927767036</v>
      </c>
      <c r="T960" s="21">
        <f t="shared" si="193"/>
        <v>0.14943401132308809</v>
      </c>
      <c r="U960" s="21">
        <f t="shared" si="194"/>
        <v>-7.6456528318231687E-3</v>
      </c>
      <c r="V960" s="21">
        <f t="shared" si="195"/>
        <v>0.15707966415491126</v>
      </c>
      <c r="Y960" s="36"/>
      <c r="Z960" s="36"/>
    </row>
    <row r="961" spans="1:26" x14ac:dyDescent="0.25">
      <c r="A961" s="12">
        <v>1950.05</v>
      </c>
      <c r="B961" s="13">
        <v>18.440000000000001</v>
      </c>
      <c r="C961" s="14">
        <v>1.19</v>
      </c>
      <c r="D961" s="13">
        <v>2.48333</v>
      </c>
      <c r="E961" s="13">
        <v>23.7</v>
      </c>
      <c r="F961" s="14">
        <f t="shared" si="200"/>
        <v>1950.3749999999279</v>
      </c>
      <c r="G961" s="15">
        <f>G957*8/12+G969*4/12</f>
        <v>2.4033333333333333</v>
      </c>
      <c r="H961" s="14">
        <f t="shared" si="196"/>
        <v>248.37240590717295</v>
      </c>
      <c r="I961" s="14">
        <f t="shared" si="197"/>
        <v>16.02837109704641</v>
      </c>
      <c r="J961" s="16">
        <f t="shared" si="201"/>
        <v>16792.181876111215</v>
      </c>
      <c r="K961" s="14">
        <f t="shared" si="198"/>
        <v>33.448516635654002</v>
      </c>
      <c r="L961" s="16">
        <f t="shared" si="199"/>
        <v>2261.4169749676394</v>
      </c>
      <c r="M961" s="35">
        <f t="shared" ref="M961:M1024" si="204">H961/AVERAGE(K841:K960)</f>
        <v>11.461543104586228</v>
      </c>
      <c r="N961" s="17"/>
      <c r="O961" s="18">
        <f t="shared" ref="O961:O1024" si="205">J961/AVERAGE(L841:L960)</f>
        <v>14.750478376961707</v>
      </c>
      <c r="P961" s="18"/>
      <c r="Q961" s="37">
        <f t="shared" ref="Q961:Q1024" si="206">1/M961-(G961/100-(((E961/E841)^(1/10))-1))</f>
        <v>0.11726693985923527</v>
      </c>
      <c r="R961" s="15">
        <f t="shared" si="202"/>
        <v>1.000168012398905</v>
      </c>
      <c r="S961" s="15">
        <f t="shared" si="203"/>
        <v>11.479721765199649</v>
      </c>
      <c r="T961" s="21">
        <f t="shared" si="193"/>
        <v>0.14479118256957713</v>
      </c>
      <c r="U961" s="21">
        <f t="shared" si="194"/>
        <v>-7.4457879090609191E-3</v>
      </c>
      <c r="V961" s="21">
        <f t="shared" si="195"/>
        <v>0.15223697047863805</v>
      </c>
      <c r="Y961" s="36"/>
      <c r="Z961" s="36"/>
    </row>
    <row r="962" spans="1:26" x14ac:dyDescent="0.25">
      <c r="A962" s="12">
        <v>1950.06</v>
      </c>
      <c r="B962" s="13">
        <v>18.739999999999998</v>
      </c>
      <c r="C962" s="14">
        <v>1.2</v>
      </c>
      <c r="D962" s="13">
        <v>2.54</v>
      </c>
      <c r="E962" s="13">
        <v>23.8</v>
      </c>
      <c r="F962" s="14">
        <f t="shared" si="200"/>
        <v>1950.4583333332612</v>
      </c>
      <c r="G962" s="15">
        <f>G957*7/12+G969*5/12</f>
        <v>2.4241666666666664</v>
      </c>
      <c r="H962" s="14">
        <f t="shared" si="196"/>
        <v>251.35261218487383</v>
      </c>
      <c r="I962" s="14">
        <f t="shared" si="197"/>
        <v>16.095151260504196</v>
      </c>
      <c r="J962" s="16">
        <f t="shared" si="201"/>
        <v>17084.351576629779</v>
      </c>
      <c r="K962" s="14">
        <f t="shared" si="198"/>
        <v>34.068070168067216</v>
      </c>
      <c r="L962" s="16">
        <f t="shared" si="199"/>
        <v>2315.5951443244207</v>
      </c>
      <c r="M962" s="35">
        <f t="shared" si="204"/>
        <v>11.554126144044288</v>
      </c>
      <c r="N962" s="17"/>
      <c r="O962" s="18">
        <f t="shared" si="205"/>
        <v>14.858173852604379</v>
      </c>
      <c r="P962" s="18"/>
      <c r="Q962" s="37">
        <f t="shared" si="206"/>
        <v>0.11605312575784082</v>
      </c>
      <c r="R962" s="15">
        <f t="shared" si="202"/>
        <v>1.0001872039880388</v>
      </c>
      <c r="S962" s="15">
        <f t="shared" si="203"/>
        <v>11.433408271797255</v>
      </c>
      <c r="T962" s="21">
        <f t="shared" ref="T962:T1025" si="207">(($J1082/$J962)^(1/10)-1)</f>
        <v>0.14690841328252291</v>
      </c>
      <c r="U962" s="21">
        <f t="shared" ref="U962:U1025" si="208">(($S1082/$S962)^(1/10)-1)</f>
        <v>-5.4263708569988189E-3</v>
      </c>
      <c r="V962" s="21">
        <f t="shared" ref="V962:V1025" si="209">T962-U962</f>
        <v>0.15233478413952173</v>
      </c>
      <c r="Y962" s="36"/>
      <c r="Z962" s="36"/>
    </row>
    <row r="963" spans="1:26" x14ac:dyDescent="0.25">
      <c r="A963" s="12">
        <v>1950.07</v>
      </c>
      <c r="B963" s="13">
        <v>17.38</v>
      </c>
      <c r="C963" s="14">
        <v>1.24333</v>
      </c>
      <c r="D963" s="13">
        <v>2.6</v>
      </c>
      <c r="E963" s="13">
        <v>24.1</v>
      </c>
      <c r="F963" s="14">
        <f t="shared" si="200"/>
        <v>1950.5416666665944</v>
      </c>
      <c r="G963" s="15">
        <f>G957*6/12+G969*6/12</f>
        <v>2.4449999999999998</v>
      </c>
      <c r="H963" s="14">
        <f t="shared" si="196"/>
        <v>230.20963858921152</v>
      </c>
      <c r="I963" s="14">
        <f t="shared" si="197"/>
        <v>16.468731297302899</v>
      </c>
      <c r="J963" s="16">
        <f t="shared" si="201"/>
        <v>15740.552023262704</v>
      </c>
      <c r="K963" s="14">
        <f t="shared" si="198"/>
        <v>34.438726141078824</v>
      </c>
      <c r="L963" s="16">
        <f t="shared" si="199"/>
        <v>2354.743110499599</v>
      </c>
      <c r="M963" s="35">
        <f t="shared" si="204"/>
        <v>10.539745658930988</v>
      </c>
      <c r="N963" s="17"/>
      <c r="O963" s="18">
        <f t="shared" si="205"/>
        <v>13.550950714985751</v>
      </c>
      <c r="P963" s="18"/>
      <c r="Q963" s="37">
        <f t="shared" si="206"/>
        <v>0.12624655831063292</v>
      </c>
      <c r="R963" s="15">
        <f t="shared" si="202"/>
        <v>1.0002063930726006</v>
      </c>
      <c r="S963" s="15">
        <f t="shared" si="203"/>
        <v>11.293197423396602</v>
      </c>
      <c r="T963" s="21">
        <f t="shared" si="207"/>
        <v>0.15377785684959244</v>
      </c>
      <c r="U963" s="21">
        <f t="shared" si="208"/>
        <v>-1.8347594448793192E-3</v>
      </c>
      <c r="V963" s="21">
        <f t="shared" si="209"/>
        <v>0.15561261629447176</v>
      </c>
      <c r="Y963" s="36"/>
      <c r="Z963" s="36"/>
    </row>
    <row r="964" spans="1:26" x14ac:dyDescent="0.25">
      <c r="A964" s="12">
        <v>1950.08</v>
      </c>
      <c r="B964" s="13">
        <v>18.43</v>
      </c>
      <c r="C964" s="14">
        <v>1.28667</v>
      </c>
      <c r="D964" s="13">
        <v>2.66</v>
      </c>
      <c r="E964" s="13">
        <v>24.3</v>
      </c>
      <c r="F964" s="14">
        <f t="shared" si="200"/>
        <v>1950.6249999999277</v>
      </c>
      <c r="G964" s="15">
        <f>G957*5/12+G969*7/12</f>
        <v>2.4658333333333333</v>
      </c>
      <c r="H964" s="14">
        <f t="shared" si="196"/>
        <v>242.10838744855957</v>
      </c>
      <c r="I964" s="14">
        <f t="shared" si="197"/>
        <v>16.902528425308635</v>
      </c>
      <c r="J964" s="16">
        <f t="shared" si="201"/>
        <v>16650.436324297611</v>
      </c>
      <c r="K964" s="14">
        <f t="shared" si="198"/>
        <v>34.943478600823035</v>
      </c>
      <c r="L964" s="16">
        <f t="shared" si="199"/>
        <v>2403.1557581460474</v>
      </c>
      <c r="M964" s="35">
        <f t="shared" si="204"/>
        <v>11.040611670261535</v>
      </c>
      <c r="N964" s="17"/>
      <c r="O964" s="18">
        <f t="shared" si="205"/>
        <v>14.189059134964516</v>
      </c>
      <c r="P964" s="18"/>
      <c r="Q964" s="37">
        <f t="shared" si="206"/>
        <v>0.12260690914540671</v>
      </c>
      <c r="R964" s="15">
        <f t="shared" si="202"/>
        <v>1.0002255796565089</v>
      </c>
      <c r="S964" s="15">
        <f t="shared" si="203"/>
        <v>11.202560950321255</v>
      </c>
      <c r="T964" s="21">
        <f t="shared" si="207"/>
        <v>0.14901137983465307</v>
      </c>
      <c r="U964" s="21">
        <f t="shared" si="208"/>
        <v>1.1297201520665823E-4</v>
      </c>
      <c r="V964" s="21">
        <f t="shared" si="209"/>
        <v>0.14889840781944641</v>
      </c>
      <c r="Y964" s="36"/>
      <c r="Z964" s="36"/>
    </row>
    <row r="965" spans="1:26" x14ac:dyDescent="0.25">
      <c r="A965" s="12">
        <v>1950.09</v>
      </c>
      <c r="B965" s="13">
        <v>19.079999999999998</v>
      </c>
      <c r="C965" s="14">
        <v>1.33</v>
      </c>
      <c r="D965" s="13">
        <v>2.72</v>
      </c>
      <c r="E965" s="13">
        <v>24.4</v>
      </c>
      <c r="F965" s="14">
        <f t="shared" si="200"/>
        <v>1950.708333333261</v>
      </c>
      <c r="G965" s="15">
        <f>G957*4/12+G969*8/12</f>
        <v>2.4866666666666664</v>
      </c>
      <c r="H965" s="14">
        <f t="shared" si="196"/>
        <v>249.61996475409825</v>
      </c>
      <c r="I965" s="14">
        <f t="shared" si="197"/>
        <v>17.400133811475406</v>
      </c>
      <c r="J965" s="16">
        <f t="shared" si="201"/>
        <v>17266.748545166593</v>
      </c>
      <c r="K965" s="14">
        <f t="shared" si="198"/>
        <v>35.585236065573767</v>
      </c>
      <c r="L965" s="16">
        <f t="shared" si="199"/>
        <v>2461.5071301285716</v>
      </c>
      <c r="M965" s="35">
        <f t="shared" si="204"/>
        <v>11.337391102277296</v>
      </c>
      <c r="N965" s="17"/>
      <c r="O965" s="18">
        <f t="shared" si="205"/>
        <v>14.563472220744718</v>
      </c>
      <c r="P965" s="18"/>
      <c r="Q965" s="37">
        <f t="shared" si="206"/>
        <v>0.12046164663752623</v>
      </c>
      <c r="R965" s="15">
        <f t="shared" si="202"/>
        <v>1.0002447637436755</v>
      </c>
      <c r="S965" s="15">
        <f t="shared" si="203"/>
        <v>11.159165528286497</v>
      </c>
      <c r="T965" s="21">
        <f t="shared" si="207"/>
        <v>0.14168909659928719</v>
      </c>
      <c r="U965" s="21">
        <f t="shared" si="208"/>
        <v>8.1758878529791801E-4</v>
      </c>
      <c r="V965" s="21">
        <f t="shared" si="209"/>
        <v>0.14087150781398927</v>
      </c>
      <c r="Y965" s="36"/>
      <c r="Z965" s="36"/>
    </row>
    <row r="966" spans="1:26" x14ac:dyDescent="0.25">
      <c r="A966" s="12">
        <v>1950.1</v>
      </c>
      <c r="B966" s="13">
        <v>19.87</v>
      </c>
      <c r="C966" s="14">
        <v>1.3766700000000001</v>
      </c>
      <c r="D966" s="13">
        <v>2.76</v>
      </c>
      <c r="E966" s="13">
        <v>24.6</v>
      </c>
      <c r="F966" s="14">
        <f t="shared" si="200"/>
        <v>1950.7916666665942</v>
      </c>
      <c r="G966" s="15">
        <f>G957*3/12+G969*9/12</f>
        <v>2.5074999999999998</v>
      </c>
      <c r="H966" s="14">
        <f t="shared" si="196"/>
        <v>257.84192418699178</v>
      </c>
      <c r="I966" s="14">
        <f t="shared" si="197"/>
        <v>17.864279907926822</v>
      </c>
      <c r="J966" s="16">
        <f t="shared" si="201"/>
        <v>17938.455001021306</v>
      </c>
      <c r="K966" s="14">
        <f t="shared" si="198"/>
        <v>35.814982926829252</v>
      </c>
      <c r="L966" s="16">
        <f t="shared" si="199"/>
        <v>2491.7028587226368</v>
      </c>
      <c r="M966" s="35">
        <f t="shared" si="204"/>
        <v>11.66244403910526</v>
      </c>
      <c r="N966" s="17"/>
      <c r="O966" s="18">
        <f t="shared" si="205"/>
        <v>14.972212563986426</v>
      </c>
      <c r="P966" s="18"/>
      <c r="Q966" s="37">
        <f t="shared" si="206"/>
        <v>0.118658235816299</v>
      </c>
      <c r="R966" s="15">
        <f t="shared" si="202"/>
        <v>1.000263945338006</v>
      </c>
      <c r="S966" s="15">
        <f t="shared" si="203"/>
        <v>11.071149758251497</v>
      </c>
      <c r="T966" s="21">
        <f t="shared" si="207"/>
        <v>0.13465754115762718</v>
      </c>
      <c r="U966" s="21">
        <f t="shared" si="208"/>
        <v>5.1208143666170436E-4</v>
      </c>
      <c r="V966" s="21">
        <f t="shared" si="209"/>
        <v>0.13414545972096548</v>
      </c>
      <c r="Y966" s="36"/>
      <c r="Z966" s="36"/>
    </row>
    <row r="967" spans="1:26" x14ac:dyDescent="0.25">
      <c r="A967" s="12">
        <v>1950.11</v>
      </c>
      <c r="B967" s="13">
        <v>19.829999999999998</v>
      </c>
      <c r="C967" s="14">
        <v>1.42333</v>
      </c>
      <c r="D967" s="13">
        <v>2.8</v>
      </c>
      <c r="E967" s="13">
        <v>24.7</v>
      </c>
      <c r="F967" s="14">
        <f t="shared" si="200"/>
        <v>1950.8749999999275</v>
      </c>
      <c r="G967" s="15">
        <f>G957*2/12+G969*10/12</f>
        <v>2.5283333333333333</v>
      </c>
      <c r="H967" s="14">
        <f t="shared" si="196"/>
        <v>256.28107348178128</v>
      </c>
      <c r="I967" s="14">
        <f t="shared" si="197"/>
        <v>18.394984383198377</v>
      </c>
      <c r="J967" s="16">
        <f t="shared" si="201"/>
        <v>17936.51149691466</v>
      </c>
      <c r="K967" s="14">
        <f t="shared" si="198"/>
        <v>36.186939271255049</v>
      </c>
      <c r="L967" s="16">
        <f t="shared" si="199"/>
        <v>2532.6390414201237</v>
      </c>
      <c r="M967" s="35">
        <f t="shared" si="204"/>
        <v>11.542173388716298</v>
      </c>
      <c r="N967" s="17"/>
      <c r="O967" s="18">
        <f t="shared" si="205"/>
        <v>14.812579571593139</v>
      </c>
      <c r="P967" s="18"/>
      <c r="Q967" s="37">
        <f t="shared" si="206"/>
        <v>0.11977266934561012</v>
      </c>
      <c r="R967" s="15">
        <f t="shared" si="202"/>
        <v>1.0002831244433987</v>
      </c>
      <c r="S967" s="15">
        <f t="shared" si="203"/>
        <v>11.029237637278024</v>
      </c>
      <c r="T967" s="21">
        <f t="shared" si="207"/>
        <v>0.13862491592140991</v>
      </c>
      <c r="U967" s="21">
        <f t="shared" si="208"/>
        <v>8.8773309805034728E-4</v>
      </c>
      <c r="V967" s="21">
        <f t="shared" si="209"/>
        <v>0.13773718282335956</v>
      </c>
      <c r="Y967" s="36"/>
      <c r="Z967" s="36"/>
    </row>
    <row r="968" spans="1:26" x14ac:dyDescent="0.25">
      <c r="A968" s="12">
        <v>1950.12</v>
      </c>
      <c r="B968" s="13">
        <v>19.75</v>
      </c>
      <c r="C968" s="14">
        <v>1.47</v>
      </c>
      <c r="D968" s="13">
        <v>2.84</v>
      </c>
      <c r="E968" s="13">
        <v>25</v>
      </c>
      <c r="F968" s="14">
        <f t="shared" si="200"/>
        <v>1950.9583333332607</v>
      </c>
      <c r="G968" s="15">
        <f>G957*1/12+G969*11/12</f>
        <v>2.5491666666666668</v>
      </c>
      <c r="H968" s="14">
        <f t="shared" si="196"/>
        <v>252.18419499999993</v>
      </c>
      <c r="I968" s="14">
        <f t="shared" si="197"/>
        <v>18.770165399999993</v>
      </c>
      <c r="J968" s="16">
        <f t="shared" si="201"/>
        <v>17759.253899433555</v>
      </c>
      <c r="K968" s="14">
        <f t="shared" si="198"/>
        <v>36.263448799999985</v>
      </c>
      <c r="L968" s="16">
        <f t="shared" si="199"/>
        <v>2553.7357506020908</v>
      </c>
      <c r="M968" s="35">
        <f t="shared" si="204"/>
        <v>11.306665788890761</v>
      </c>
      <c r="N968" s="17"/>
      <c r="O968" s="18">
        <f t="shared" si="205"/>
        <v>14.508560511396031</v>
      </c>
      <c r="P968" s="18"/>
      <c r="Q968" s="37">
        <f t="shared" si="206"/>
        <v>0.12189353128627989</v>
      </c>
      <c r="R968" s="15">
        <f t="shared" si="202"/>
        <v>1.000302301063746</v>
      </c>
      <c r="S968" s="15">
        <f t="shared" si="203"/>
        <v>10.899971960636648</v>
      </c>
      <c r="T968" s="21">
        <f t="shared" si="207"/>
        <v>0.1427864885823511</v>
      </c>
      <c r="U968" s="21">
        <f t="shared" si="208"/>
        <v>3.1342773028293358E-3</v>
      </c>
      <c r="V968" s="21">
        <f t="shared" si="209"/>
        <v>0.13965221127952177</v>
      </c>
      <c r="Y968" s="36"/>
      <c r="Z968" s="36"/>
    </row>
    <row r="969" spans="1:26" x14ac:dyDescent="0.25">
      <c r="A969" s="12">
        <v>1951.01</v>
      </c>
      <c r="B969" s="13">
        <v>21.21</v>
      </c>
      <c r="C969" s="14">
        <v>1.4866699999999999</v>
      </c>
      <c r="D969" s="13">
        <v>2.8366699999999998</v>
      </c>
      <c r="E969" s="13">
        <v>25.4</v>
      </c>
      <c r="F969" s="14">
        <f t="shared" si="200"/>
        <v>1951.041666666594</v>
      </c>
      <c r="G969" s="15">
        <v>2.57</v>
      </c>
      <c r="H969" s="14">
        <f t="shared" si="196"/>
        <v>266.5616852362204</v>
      </c>
      <c r="I969" s="14">
        <f t="shared" si="197"/>
        <v>18.684076406889758</v>
      </c>
      <c r="J969" s="16">
        <f t="shared" si="201"/>
        <v>18881.389134516514</v>
      </c>
      <c r="K969" s="14">
        <f t="shared" si="198"/>
        <v>35.650520304527547</v>
      </c>
      <c r="L969" s="16">
        <f t="shared" si="199"/>
        <v>2525.2366862899084</v>
      </c>
      <c r="M969" s="35">
        <f t="shared" si="204"/>
        <v>11.895759839437066</v>
      </c>
      <c r="N969" s="17"/>
      <c r="O969" s="18">
        <f t="shared" si="205"/>
        <v>15.257997535425215</v>
      </c>
      <c r="P969" s="18"/>
      <c r="Q969" s="37">
        <f t="shared" si="206"/>
        <v>0.11898759156334361</v>
      </c>
      <c r="R969" s="15">
        <f t="shared" si="202"/>
        <v>1.001340335826904</v>
      </c>
      <c r="S969" s="15">
        <f t="shared" si="203"/>
        <v>10.731562041097588</v>
      </c>
      <c r="T969" s="21">
        <f t="shared" si="207"/>
        <v>0.14182390694439428</v>
      </c>
      <c r="U969" s="21">
        <f t="shared" si="208"/>
        <v>5.0185249852834346E-3</v>
      </c>
      <c r="V969" s="21">
        <f t="shared" si="209"/>
        <v>0.13680538195911085</v>
      </c>
      <c r="Y969" s="36"/>
      <c r="Z969" s="36"/>
    </row>
    <row r="970" spans="1:26" x14ac:dyDescent="0.25">
      <c r="A970" s="12">
        <v>1951.02</v>
      </c>
      <c r="B970" s="13">
        <v>22</v>
      </c>
      <c r="C970" s="14">
        <v>1.5033300000000001</v>
      </c>
      <c r="D970" s="13">
        <v>2.8333300000000001</v>
      </c>
      <c r="E970" s="13">
        <v>25.7</v>
      </c>
      <c r="F970" s="14">
        <f t="shared" si="200"/>
        <v>1951.1249999999272</v>
      </c>
      <c r="G970" s="15">
        <f>G969*11/12+G981*1/12</f>
        <v>2.5791666666666666</v>
      </c>
      <c r="H970" s="14">
        <f t="shared" ref="H970:H1033" si="210">B970*$E$1859/E970</f>
        <v>273.26268482490264</v>
      </c>
      <c r="I970" s="14">
        <f t="shared" ref="I970:I1033" si="211">C970*$E$1859/E970</f>
        <v>18.672908726264588</v>
      </c>
      <c r="J970" s="16">
        <f t="shared" si="201"/>
        <v>19466.263333574083</v>
      </c>
      <c r="K970" s="14">
        <f t="shared" ref="K970:K1033" si="212">D970*$E$1859/E970</f>
        <v>35.192880127042791</v>
      </c>
      <c r="L970" s="16">
        <f t="shared" ref="L970:L1033" si="213">K970*(J970/H970)</f>
        <v>2507.0158132234296</v>
      </c>
      <c r="M970" s="35">
        <f t="shared" si="204"/>
        <v>12.141507370682689</v>
      </c>
      <c r="N970" s="17"/>
      <c r="O970" s="18">
        <f t="shared" si="205"/>
        <v>15.565638866147728</v>
      </c>
      <c r="P970" s="18"/>
      <c r="Q970" s="37">
        <f t="shared" si="206"/>
        <v>0.11844055145727525</v>
      </c>
      <c r="R970" s="15">
        <f t="shared" si="202"/>
        <v>1.0013483256412163</v>
      </c>
      <c r="S970" s="15">
        <f t="shared" si="203"/>
        <v>10.620506880535789</v>
      </c>
      <c r="T970" s="21">
        <f t="shared" si="207"/>
        <v>0.1432293198924468</v>
      </c>
      <c r="U970" s="21">
        <f t="shared" si="208"/>
        <v>6.8820370813205134E-3</v>
      </c>
      <c r="V970" s="21">
        <f t="shared" si="209"/>
        <v>0.13634728281112629</v>
      </c>
      <c r="Y970" s="36"/>
      <c r="Z970" s="36"/>
    </row>
    <row r="971" spans="1:26" x14ac:dyDescent="0.25">
      <c r="A971" s="12">
        <v>1951.03</v>
      </c>
      <c r="B971" s="13">
        <v>21.63</v>
      </c>
      <c r="C971" s="14">
        <v>1.52</v>
      </c>
      <c r="D971" s="13">
        <v>2.83</v>
      </c>
      <c r="E971" s="13">
        <v>25.8</v>
      </c>
      <c r="F971" s="14">
        <f t="shared" ref="F971:F1034" si="214">F970+1/12</f>
        <v>1951.2083333332605</v>
      </c>
      <c r="G971" s="15">
        <f>G969*10/12+G981*2/12</f>
        <v>2.5883333333333334</v>
      </c>
      <c r="H971" s="14">
        <f t="shared" si="210"/>
        <v>267.62555872093014</v>
      </c>
      <c r="I971" s="14">
        <f t="shared" si="211"/>
        <v>18.806789147286814</v>
      </c>
      <c r="J971" s="16">
        <f t="shared" ref="J971:J1034" si="215">J970*((H971+(I971/12))/H970)</f>
        <v>19176.338560023003</v>
      </c>
      <c r="K971" s="14">
        <f t="shared" si="212"/>
        <v>35.015271899224793</v>
      </c>
      <c r="L971" s="16">
        <f t="shared" si="213"/>
        <v>2508.970787095011</v>
      </c>
      <c r="M971" s="35">
        <f t="shared" si="204"/>
        <v>11.841626487283094</v>
      </c>
      <c r="N971" s="17"/>
      <c r="O971" s="18">
        <f t="shared" si="205"/>
        <v>15.177316546374948</v>
      </c>
      <c r="P971" s="18"/>
      <c r="Q971" s="37">
        <f t="shared" si="206"/>
        <v>0.12009663680155502</v>
      </c>
      <c r="R971" s="15">
        <f t="shared" ref="R971:R1034" si="216">((G971/G972+G971/1200+((1+G972/1200)^(-119))*(1-G971/G972)))</f>
        <v>1.0013563152444647</v>
      </c>
      <c r="S971" s="15">
        <f t="shared" ref="S971:S1034" si="217">S970*R970*E970/E971</f>
        <v>10.59360652343946</v>
      </c>
      <c r="T971" s="21">
        <f t="shared" si="207"/>
        <v>0.14877683835003497</v>
      </c>
      <c r="U971" s="21">
        <f t="shared" si="208"/>
        <v>7.7861420702105555E-3</v>
      </c>
      <c r="V971" s="21">
        <f t="shared" si="209"/>
        <v>0.14099069627982441</v>
      </c>
      <c r="Y971" s="36"/>
      <c r="Z971" s="36"/>
    </row>
    <row r="972" spans="1:26" x14ac:dyDescent="0.25">
      <c r="A972" s="12">
        <v>1951.04</v>
      </c>
      <c r="B972" s="13">
        <v>21.92</v>
      </c>
      <c r="C972" s="14">
        <v>1.5333300000000001</v>
      </c>
      <c r="D972" s="13">
        <v>2.7933300000000001</v>
      </c>
      <c r="E972" s="13">
        <v>25.8</v>
      </c>
      <c r="F972" s="14">
        <f t="shared" si="214"/>
        <v>1951.2916666665938</v>
      </c>
      <c r="G972" s="15">
        <f>G969*9/12+G981*3/12</f>
        <v>2.5975000000000001</v>
      </c>
      <c r="H972" s="14">
        <f t="shared" si="210"/>
        <v>271.21369612403095</v>
      </c>
      <c r="I972" s="14">
        <f t="shared" si="211"/>
        <v>18.971719738953482</v>
      </c>
      <c r="J972" s="16">
        <f t="shared" si="215"/>
        <v>19546.72426426526</v>
      </c>
      <c r="K972" s="14">
        <f t="shared" si="212"/>
        <v>34.561558111046502</v>
      </c>
      <c r="L972" s="16">
        <f t="shared" si="213"/>
        <v>2490.8965004151496</v>
      </c>
      <c r="M972" s="35">
        <f t="shared" si="204"/>
        <v>11.951097197083955</v>
      </c>
      <c r="N972" s="17"/>
      <c r="O972" s="18">
        <f t="shared" si="205"/>
        <v>15.314143757332676</v>
      </c>
      <c r="P972" s="18"/>
      <c r="Q972" s="37">
        <f t="shared" si="206"/>
        <v>0.1184867606712708</v>
      </c>
      <c r="R972" s="15">
        <f t="shared" si="216"/>
        <v>1.0013643046367939</v>
      </c>
      <c r="S972" s="15">
        <f t="shared" si="217"/>
        <v>10.607974793461059</v>
      </c>
      <c r="T972" s="21">
        <f t="shared" si="207"/>
        <v>0.14988497490877561</v>
      </c>
      <c r="U972" s="21">
        <f t="shared" si="208"/>
        <v>7.6307053128938929E-3</v>
      </c>
      <c r="V972" s="21">
        <f t="shared" si="209"/>
        <v>0.14225426959588172</v>
      </c>
      <c r="Y972" s="36"/>
      <c r="Z972" s="36"/>
    </row>
    <row r="973" spans="1:26" x14ac:dyDescent="0.25">
      <c r="A973" s="12">
        <v>1951.05</v>
      </c>
      <c r="B973" s="13">
        <v>21.93</v>
      </c>
      <c r="C973" s="14">
        <v>1.54667</v>
      </c>
      <c r="D973" s="13">
        <v>2.7566700000000002</v>
      </c>
      <c r="E973" s="13">
        <v>25.9</v>
      </c>
      <c r="F973" s="14">
        <f t="shared" si="214"/>
        <v>1951.374999999927</v>
      </c>
      <c r="G973" s="15">
        <f>G969*8/12+G981*4/12</f>
        <v>2.6066666666666665</v>
      </c>
      <c r="H973" s="14">
        <f t="shared" si="210"/>
        <v>270.28979015444008</v>
      </c>
      <c r="I973" s="14">
        <f t="shared" si="211"/>
        <v>19.062886900965246</v>
      </c>
      <c r="J973" s="16">
        <f t="shared" si="215"/>
        <v>19594.627748171646</v>
      </c>
      <c r="K973" s="14">
        <f t="shared" si="212"/>
        <v>33.976277055405397</v>
      </c>
      <c r="L973" s="16">
        <f t="shared" si="213"/>
        <v>2463.1063599887066</v>
      </c>
      <c r="M973" s="35">
        <f t="shared" si="204"/>
        <v>11.863875406269175</v>
      </c>
      <c r="N973" s="17"/>
      <c r="O973" s="18">
        <f t="shared" si="205"/>
        <v>15.200667239383639</v>
      </c>
      <c r="P973" s="18"/>
      <c r="Q973" s="37">
        <f t="shared" si="206"/>
        <v>0.118681444067088</v>
      </c>
      <c r="R973" s="15">
        <f t="shared" si="216"/>
        <v>1.0013722938183494</v>
      </c>
      <c r="S973" s="15">
        <f t="shared" si="217"/>
        <v>10.581433992609897</v>
      </c>
      <c r="T973" s="21">
        <f t="shared" si="207"/>
        <v>0.1510477160536452</v>
      </c>
      <c r="U973" s="21">
        <f t="shared" si="208"/>
        <v>8.781651377185451E-3</v>
      </c>
      <c r="V973" s="21">
        <f t="shared" si="209"/>
        <v>0.14226606467645975</v>
      </c>
      <c r="Y973" s="36"/>
      <c r="Z973" s="36"/>
    </row>
    <row r="974" spans="1:26" x14ac:dyDescent="0.25">
      <c r="A974" s="12">
        <v>1951.06</v>
      </c>
      <c r="B974" s="13">
        <v>21.55</v>
      </c>
      <c r="C974" s="14">
        <v>1.56</v>
      </c>
      <c r="D974" s="13">
        <v>2.72</v>
      </c>
      <c r="E974" s="13">
        <v>25.9</v>
      </c>
      <c r="F974" s="14">
        <f t="shared" si="214"/>
        <v>1951.4583333332603</v>
      </c>
      <c r="G974" s="15">
        <f>G969*7/12+G981*5/12</f>
        <v>2.6158333333333332</v>
      </c>
      <c r="H974" s="14">
        <f t="shared" si="210"/>
        <v>265.60624613899608</v>
      </c>
      <c r="I974" s="14">
        <f t="shared" si="211"/>
        <v>19.227180694980692</v>
      </c>
      <c r="J974" s="16">
        <f t="shared" si="215"/>
        <v>19371.250778858244</v>
      </c>
      <c r="K974" s="14">
        <f t="shared" si="212"/>
        <v>33.524315057915054</v>
      </c>
      <c r="L974" s="16">
        <f t="shared" si="213"/>
        <v>2445.0024184916206</v>
      </c>
      <c r="M974" s="35">
        <f t="shared" si="204"/>
        <v>11.615664857025179</v>
      </c>
      <c r="N974" s="17"/>
      <c r="O974" s="18">
        <f t="shared" si="205"/>
        <v>14.884429187428118</v>
      </c>
      <c r="P974" s="18"/>
      <c r="Q974" s="37">
        <f t="shared" si="206"/>
        <v>0.11820658882878607</v>
      </c>
      <c r="R974" s="15">
        <f t="shared" si="216"/>
        <v>1.0013802827892759</v>
      </c>
      <c r="S974" s="15">
        <f t="shared" si="217"/>
        <v>10.595954829067228</v>
      </c>
      <c r="T974" s="21">
        <f t="shared" si="207"/>
        <v>0.15111731230023051</v>
      </c>
      <c r="U974" s="21">
        <f t="shared" si="208"/>
        <v>7.5401267013051054E-3</v>
      </c>
      <c r="V974" s="21">
        <f t="shared" si="209"/>
        <v>0.14357718559892541</v>
      </c>
      <c r="Y974" s="36"/>
      <c r="Z974" s="36"/>
    </row>
    <row r="975" spans="1:26" x14ac:dyDescent="0.25">
      <c r="A975" s="12">
        <v>1951.07</v>
      </c>
      <c r="B975" s="13">
        <v>21.93</v>
      </c>
      <c r="C975" s="14">
        <v>1.54667</v>
      </c>
      <c r="D975" s="13">
        <v>2.65</v>
      </c>
      <c r="E975" s="13">
        <v>25.9</v>
      </c>
      <c r="F975" s="14">
        <f t="shared" si="214"/>
        <v>1951.5416666665935</v>
      </c>
      <c r="G975" s="15">
        <f>G969*6/12+G981*6/12</f>
        <v>2.625</v>
      </c>
      <c r="H975" s="14">
        <f t="shared" si="210"/>
        <v>270.28979015444008</v>
      </c>
      <c r="I975" s="14">
        <f t="shared" si="211"/>
        <v>19.062886900965246</v>
      </c>
      <c r="J975" s="16">
        <f t="shared" si="215"/>
        <v>19828.690206521544</v>
      </c>
      <c r="K975" s="14">
        <f t="shared" si="212"/>
        <v>32.661556949806943</v>
      </c>
      <c r="L975" s="16">
        <f t="shared" si="213"/>
        <v>2396.0797559180164</v>
      </c>
      <c r="M975" s="35">
        <f t="shared" si="204"/>
        <v>11.778190092457809</v>
      </c>
      <c r="N975" s="17"/>
      <c r="O975" s="18">
        <f t="shared" si="205"/>
        <v>15.09356270058325</v>
      </c>
      <c r="P975" s="18"/>
      <c r="Q975" s="37">
        <f t="shared" si="206"/>
        <v>0.11692697213559157</v>
      </c>
      <c r="R975" s="15">
        <f t="shared" si="216"/>
        <v>1.0013882715497184</v>
      </c>
      <c r="S975" s="15">
        <f t="shared" si="217"/>
        <v>10.610580243153734</v>
      </c>
      <c r="T975" s="21">
        <f t="shared" si="207"/>
        <v>0.14763473071608302</v>
      </c>
      <c r="U975" s="21">
        <f t="shared" si="208"/>
        <v>6.7226196291811924E-3</v>
      </c>
      <c r="V975" s="21">
        <f t="shared" si="209"/>
        <v>0.14091211108690183</v>
      </c>
      <c r="Y975" s="36"/>
      <c r="Z975" s="36"/>
    </row>
    <row r="976" spans="1:26" x14ac:dyDescent="0.25">
      <c r="A976" s="12">
        <v>1951.08</v>
      </c>
      <c r="B976" s="13">
        <v>22.89</v>
      </c>
      <c r="C976" s="14">
        <v>1.5333300000000001</v>
      </c>
      <c r="D976" s="13">
        <v>2.58</v>
      </c>
      <c r="E976" s="13">
        <v>25.9</v>
      </c>
      <c r="F976" s="14">
        <f t="shared" si="214"/>
        <v>1951.6249999999268</v>
      </c>
      <c r="G976" s="15">
        <f>G969*5/12+G981*7/12</f>
        <v>2.6341666666666668</v>
      </c>
      <c r="H976" s="14">
        <f t="shared" si="210"/>
        <v>282.12190135135126</v>
      </c>
      <c r="I976" s="14">
        <f t="shared" si="211"/>
        <v>18.8984698557915</v>
      </c>
      <c r="J976" s="16">
        <f t="shared" si="215"/>
        <v>20812.23799772649</v>
      </c>
      <c r="K976" s="14">
        <f t="shared" si="212"/>
        <v>31.798798841698833</v>
      </c>
      <c r="L976" s="16">
        <f t="shared" si="213"/>
        <v>2345.8092631775598</v>
      </c>
      <c r="M976" s="35">
        <f t="shared" si="204"/>
        <v>12.256989084145143</v>
      </c>
      <c r="N976" s="17"/>
      <c r="O976" s="18">
        <f t="shared" si="205"/>
        <v>15.703908734990355</v>
      </c>
      <c r="P976" s="18"/>
      <c r="Q976" s="37">
        <f t="shared" si="206"/>
        <v>0.11208956621321098</v>
      </c>
      <c r="R976" s="15">
        <f t="shared" si="216"/>
        <v>1.0013962600998219</v>
      </c>
      <c r="S976" s="15">
        <f t="shared" si="217"/>
        <v>10.62531060983131</v>
      </c>
      <c r="T976" s="21">
        <f t="shared" si="207"/>
        <v>0.14678659041690212</v>
      </c>
      <c r="U976" s="21">
        <f t="shared" si="208"/>
        <v>6.2601561553314866E-3</v>
      </c>
      <c r="V976" s="21">
        <f t="shared" si="209"/>
        <v>0.14052643426157063</v>
      </c>
      <c r="Y976" s="36"/>
      <c r="Z976" s="36"/>
    </row>
    <row r="977" spans="1:26" x14ac:dyDescent="0.25">
      <c r="A977" s="12">
        <v>1951.09</v>
      </c>
      <c r="B977" s="13">
        <v>23.48</v>
      </c>
      <c r="C977" s="14">
        <v>1.52</v>
      </c>
      <c r="D977" s="13">
        <v>2.5099999999999998</v>
      </c>
      <c r="E977" s="13">
        <v>26.1</v>
      </c>
      <c r="F977" s="14">
        <f t="shared" si="214"/>
        <v>1951.70833333326</v>
      </c>
      <c r="G977" s="15">
        <f>G969*4/12+G981*8/12</f>
        <v>2.6433333333333335</v>
      </c>
      <c r="H977" s="14">
        <f t="shared" si="210"/>
        <v>287.17614329501907</v>
      </c>
      <c r="I977" s="14">
        <f t="shared" si="211"/>
        <v>18.590619157088117</v>
      </c>
      <c r="J977" s="16">
        <f t="shared" si="215"/>
        <v>21299.377722693876</v>
      </c>
      <c r="K977" s="14">
        <f t="shared" si="212"/>
        <v>30.698982950191557</v>
      </c>
      <c r="L977" s="16">
        <f t="shared" si="213"/>
        <v>2276.8925930136975</v>
      </c>
      <c r="M977" s="35">
        <f t="shared" si="204"/>
        <v>12.444953157150039</v>
      </c>
      <c r="N977" s="17"/>
      <c r="O977" s="18">
        <f t="shared" si="205"/>
        <v>15.939525555027883</v>
      </c>
      <c r="P977" s="18"/>
      <c r="Q977" s="37">
        <f t="shared" si="206"/>
        <v>0.11016963472607762</v>
      </c>
      <c r="R977" s="15">
        <f t="shared" si="216"/>
        <v>1.0014042484397307</v>
      </c>
      <c r="S977" s="15">
        <f t="shared" si="217"/>
        <v>10.558612618907141</v>
      </c>
      <c r="T977" s="21">
        <f t="shared" si="207"/>
        <v>0.14313427035559534</v>
      </c>
      <c r="U977" s="21">
        <f t="shared" si="208"/>
        <v>7.3878298918934604E-3</v>
      </c>
      <c r="V977" s="21">
        <f t="shared" si="209"/>
        <v>0.13574644046370188</v>
      </c>
      <c r="Y977" s="36"/>
      <c r="Z977" s="36"/>
    </row>
    <row r="978" spans="1:26" x14ac:dyDescent="0.25">
      <c r="A978" s="12">
        <v>1951.1</v>
      </c>
      <c r="B978" s="13">
        <v>23.36</v>
      </c>
      <c r="C978" s="14">
        <v>1.48333</v>
      </c>
      <c r="D978" s="13">
        <v>2.4866700000000002</v>
      </c>
      <c r="E978" s="13">
        <v>26.2</v>
      </c>
      <c r="F978" s="14">
        <f t="shared" si="214"/>
        <v>1951.7916666665933</v>
      </c>
      <c r="G978" s="15">
        <f>G969*3/12+G981*9/12</f>
        <v>2.6525000000000003</v>
      </c>
      <c r="H978" s="14">
        <f t="shared" si="210"/>
        <v>284.61797251908388</v>
      </c>
      <c r="I978" s="14">
        <f t="shared" si="211"/>
        <v>18.072875735305338</v>
      </c>
      <c r="J978" s="16">
        <f t="shared" si="215"/>
        <v>21221.345375913425</v>
      </c>
      <c r="K978" s="14">
        <f t="shared" si="212"/>
        <v>30.297558806679383</v>
      </c>
      <c r="L978" s="16">
        <f t="shared" si="213"/>
        <v>2259.010398369976</v>
      </c>
      <c r="M978" s="35">
        <f t="shared" si="204"/>
        <v>12.309457904118691</v>
      </c>
      <c r="N978" s="17"/>
      <c r="O978" s="18">
        <f t="shared" si="205"/>
        <v>15.760621840301766</v>
      </c>
      <c r="P978" s="18"/>
      <c r="Q978" s="37">
        <f t="shared" si="206"/>
        <v>0.10997701425032112</v>
      </c>
      <c r="R978" s="15">
        <f t="shared" si="216"/>
        <v>1.0014122365695901</v>
      </c>
      <c r="S978" s="15">
        <f t="shared" si="217"/>
        <v>10.533082894759442</v>
      </c>
      <c r="T978" s="21">
        <f t="shared" si="207"/>
        <v>0.14508335709556097</v>
      </c>
      <c r="U978" s="21">
        <f t="shared" si="208"/>
        <v>8.4589532722063598E-3</v>
      </c>
      <c r="V978" s="21">
        <f t="shared" si="209"/>
        <v>0.13662440382335461</v>
      </c>
      <c r="Y978" s="36"/>
      <c r="Z978" s="36"/>
    </row>
    <row r="979" spans="1:26" x14ac:dyDescent="0.25">
      <c r="A979" s="12">
        <v>1951.11</v>
      </c>
      <c r="B979" s="13">
        <v>22.71</v>
      </c>
      <c r="C979" s="14">
        <v>1.4466699999999999</v>
      </c>
      <c r="D979" s="13">
        <v>2.46333</v>
      </c>
      <c r="E979" s="13">
        <v>26.4</v>
      </c>
      <c r="F979" s="14">
        <f t="shared" si="214"/>
        <v>1951.8749999999266</v>
      </c>
      <c r="G979" s="15">
        <f>G969*2/12+G981*10/12</f>
        <v>2.6616666666666666</v>
      </c>
      <c r="H979" s="14">
        <f t="shared" si="210"/>
        <v>274.60218011363628</v>
      </c>
      <c r="I979" s="14">
        <f t="shared" si="211"/>
        <v>17.492678815719692</v>
      </c>
      <c r="J979" s="16">
        <f t="shared" si="215"/>
        <v>20583.24884245429</v>
      </c>
      <c r="K979" s="14">
        <f t="shared" si="212"/>
        <v>29.785811903977265</v>
      </c>
      <c r="L979" s="16">
        <f t="shared" si="213"/>
        <v>2232.6435214039157</v>
      </c>
      <c r="M979" s="35">
        <f t="shared" si="204"/>
        <v>11.852030617771042</v>
      </c>
      <c r="N979" s="17"/>
      <c r="O979" s="18">
        <f t="shared" si="205"/>
        <v>15.171743623530054</v>
      </c>
      <c r="P979" s="18"/>
      <c r="Q979" s="37">
        <f t="shared" si="206"/>
        <v>0.11313575035964317</v>
      </c>
      <c r="R979" s="15">
        <f t="shared" si="216"/>
        <v>1.0014202244895438</v>
      </c>
      <c r="S979" s="15">
        <f t="shared" si="217"/>
        <v>10.468049326132022</v>
      </c>
      <c r="T979" s="21">
        <f t="shared" si="207"/>
        <v>0.15395418157099616</v>
      </c>
      <c r="U979" s="21">
        <f t="shared" si="208"/>
        <v>9.2477892887670166E-3</v>
      </c>
      <c r="V979" s="21">
        <f t="shared" si="209"/>
        <v>0.14470639228222915</v>
      </c>
      <c r="Y979" s="36"/>
      <c r="Z979" s="36"/>
    </row>
    <row r="980" spans="1:26" x14ac:dyDescent="0.25">
      <c r="A980" s="12">
        <v>1951.12</v>
      </c>
      <c r="B980" s="13">
        <v>23.41</v>
      </c>
      <c r="C980" s="14">
        <v>1.41</v>
      </c>
      <c r="D980" s="13">
        <v>2.44</v>
      </c>
      <c r="E980" s="13">
        <v>26.5</v>
      </c>
      <c r="F980" s="14">
        <f t="shared" si="214"/>
        <v>1951.9583333332598</v>
      </c>
      <c r="G980" s="15">
        <f>G969*1/12+G981*11/12</f>
        <v>2.6708333333333334</v>
      </c>
      <c r="H980" s="14">
        <f t="shared" si="210"/>
        <v>281.99818509433953</v>
      </c>
      <c r="I980" s="14">
        <f t="shared" si="211"/>
        <v>16.98493981132075</v>
      </c>
      <c r="J980" s="16">
        <f t="shared" si="215"/>
        <v>21243.722772809353</v>
      </c>
      <c r="K980" s="14">
        <f t="shared" si="212"/>
        <v>29.392378113207538</v>
      </c>
      <c r="L980" s="16">
        <f t="shared" si="213"/>
        <v>2214.211173244546</v>
      </c>
      <c r="M980" s="35">
        <f t="shared" si="204"/>
        <v>12.147072568106781</v>
      </c>
      <c r="N980" s="17"/>
      <c r="O980" s="18">
        <f t="shared" si="205"/>
        <v>15.543321334370368</v>
      </c>
      <c r="P980" s="18"/>
      <c r="Q980" s="37">
        <f t="shared" si="206"/>
        <v>0.11071067066355052</v>
      </c>
      <c r="R980" s="15">
        <f t="shared" si="216"/>
        <v>1.0014282121997367</v>
      </c>
      <c r="S980" s="15">
        <f t="shared" si="217"/>
        <v>10.443358131402585</v>
      </c>
      <c r="T980" s="21">
        <f t="shared" si="207"/>
        <v>0.15164884280455149</v>
      </c>
      <c r="U980" s="21">
        <f t="shared" si="208"/>
        <v>8.828135503802681E-3</v>
      </c>
      <c r="V980" s="21">
        <f t="shared" si="209"/>
        <v>0.14282070730074881</v>
      </c>
      <c r="Y980" s="36"/>
      <c r="Z980" s="36"/>
    </row>
    <row r="981" spans="1:26" x14ac:dyDescent="0.25">
      <c r="A981" s="12">
        <v>1952.01</v>
      </c>
      <c r="B981" s="13">
        <v>24.19</v>
      </c>
      <c r="C981" s="14">
        <v>1.41333</v>
      </c>
      <c r="D981" s="13">
        <v>2.4266700000000001</v>
      </c>
      <c r="E981" s="13">
        <v>26.5</v>
      </c>
      <c r="F981" s="14">
        <f t="shared" si="214"/>
        <v>1952.0416666665931</v>
      </c>
      <c r="G981" s="15">
        <v>2.68</v>
      </c>
      <c r="H981" s="14">
        <f t="shared" si="210"/>
        <v>291.39410924528295</v>
      </c>
      <c r="I981" s="14">
        <f t="shared" si="211"/>
        <v>17.025053179811316</v>
      </c>
      <c r="J981" s="16">
        <f t="shared" si="215"/>
        <v>22058.423171000974</v>
      </c>
      <c r="K981" s="14">
        <f t="shared" si="212"/>
        <v>29.231804178679237</v>
      </c>
      <c r="L981" s="16">
        <f t="shared" si="213"/>
        <v>2212.8364512762687</v>
      </c>
      <c r="M981" s="35">
        <f t="shared" si="204"/>
        <v>12.527059748172299</v>
      </c>
      <c r="N981" s="17"/>
      <c r="O981" s="18">
        <f t="shared" si="205"/>
        <v>16.022450086521843</v>
      </c>
      <c r="P981" s="18"/>
      <c r="Q981" s="37">
        <f t="shared" si="206"/>
        <v>0.10676999643852497</v>
      </c>
      <c r="R981" s="15">
        <f t="shared" si="216"/>
        <v>1.0011465057191369</v>
      </c>
      <c r="S981" s="15">
        <f t="shared" si="217"/>
        <v>10.458273462892073</v>
      </c>
      <c r="T981" s="21">
        <f t="shared" si="207"/>
        <v>0.14325882803119705</v>
      </c>
      <c r="U981" s="21">
        <f t="shared" si="208"/>
        <v>8.8609925335680906E-3</v>
      </c>
      <c r="V981" s="21">
        <f t="shared" si="209"/>
        <v>0.13439783549762896</v>
      </c>
      <c r="Y981" s="36"/>
      <c r="Z981" s="36"/>
    </row>
    <row r="982" spans="1:26" x14ac:dyDescent="0.25">
      <c r="A982" s="12">
        <v>1952.02</v>
      </c>
      <c r="B982" s="13">
        <v>23.75</v>
      </c>
      <c r="C982" s="14">
        <v>1.4166700000000001</v>
      </c>
      <c r="D982" s="13">
        <v>2.4133300000000002</v>
      </c>
      <c r="E982" s="13">
        <v>26.3</v>
      </c>
      <c r="F982" s="14">
        <f t="shared" si="214"/>
        <v>1952.1249999999263</v>
      </c>
      <c r="G982" s="15">
        <f>G981*11/12+G993*1/12</f>
        <v>2.6924999999999999</v>
      </c>
      <c r="H982" s="14">
        <f t="shared" si="210"/>
        <v>288.26946292775654</v>
      </c>
      <c r="I982" s="14">
        <f t="shared" si="211"/>
        <v>17.195061054562732</v>
      </c>
      <c r="J982" s="16">
        <f t="shared" si="215"/>
        <v>21930.360265420521</v>
      </c>
      <c r="K982" s="14">
        <f t="shared" si="212"/>
        <v>29.292182861787065</v>
      </c>
      <c r="L982" s="16">
        <f t="shared" si="213"/>
        <v>2228.4293195514656</v>
      </c>
      <c r="M982" s="35">
        <f t="shared" si="204"/>
        <v>12.364119350461092</v>
      </c>
      <c r="N982" s="17"/>
      <c r="O982" s="18">
        <f t="shared" si="205"/>
        <v>15.811036351158714</v>
      </c>
      <c r="P982" s="18"/>
      <c r="Q982" s="37">
        <f t="shared" si="206"/>
        <v>0.10623068016404311</v>
      </c>
      <c r="R982" s="15">
        <f t="shared" si="216"/>
        <v>1.0011575700288213</v>
      </c>
      <c r="S982" s="15">
        <f t="shared" si="217"/>
        <v>10.549885712189498</v>
      </c>
      <c r="T982" s="21">
        <f t="shared" si="207"/>
        <v>0.14571003576095731</v>
      </c>
      <c r="U982" s="21">
        <f t="shared" si="208"/>
        <v>8.3155840013979798E-3</v>
      </c>
      <c r="V982" s="21">
        <f t="shared" si="209"/>
        <v>0.13739445175955933</v>
      </c>
      <c r="Y982" s="36"/>
      <c r="Z982" s="36"/>
    </row>
    <row r="983" spans="1:26" x14ac:dyDescent="0.25">
      <c r="A983" s="12">
        <v>1952.03</v>
      </c>
      <c r="B983" s="13">
        <v>23.81</v>
      </c>
      <c r="C983" s="14">
        <v>1.42</v>
      </c>
      <c r="D983" s="13">
        <v>2.4</v>
      </c>
      <c r="E983" s="13">
        <v>26.3</v>
      </c>
      <c r="F983" s="14">
        <f t="shared" si="214"/>
        <v>1952.2083333332596</v>
      </c>
      <c r="G983" s="15">
        <f>G981*10/12+G993*2/12</f>
        <v>2.7050000000000001</v>
      </c>
      <c r="H983" s="14">
        <f t="shared" si="210"/>
        <v>288.99772262357402</v>
      </c>
      <c r="I983" s="14">
        <f t="shared" si="211"/>
        <v>17.235479467680602</v>
      </c>
      <c r="J983" s="16">
        <f t="shared" si="215"/>
        <v>22095.030338992452</v>
      </c>
      <c r="K983" s="14">
        <f t="shared" si="212"/>
        <v>29.130387832699608</v>
      </c>
      <c r="L983" s="16">
        <f t="shared" si="213"/>
        <v>2227.1345154801297</v>
      </c>
      <c r="M983" s="35">
        <f t="shared" si="204"/>
        <v>12.362339087390367</v>
      </c>
      <c r="N983" s="17"/>
      <c r="O983" s="18">
        <f t="shared" si="205"/>
        <v>15.807510372330896</v>
      </c>
      <c r="P983" s="18"/>
      <c r="Q983" s="37">
        <f t="shared" si="206"/>
        <v>0.10479452379456071</v>
      </c>
      <c r="R983" s="15">
        <f t="shared" si="216"/>
        <v>1.0011686338079795</v>
      </c>
      <c r="S983" s="15">
        <f t="shared" si="217"/>
        <v>10.562097943697419</v>
      </c>
      <c r="T983" s="21">
        <f t="shared" si="207"/>
        <v>0.14524397333257677</v>
      </c>
      <c r="U983" s="21">
        <f t="shared" si="208"/>
        <v>9.4410371053383901E-3</v>
      </c>
      <c r="V983" s="21">
        <f t="shared" si="209"/>
        <v>0.13580293622723838</v>
      </c>
      <c r="Y983" s="36"/>
      <c r="Z983" s="36"/>
    </row>
    <row r="984" spans="1:26" x14ac:dyDescent="0.25">
      <c r="A984" s="12">
        <v>1952.04</v>
      </c>
      <c r="B984" s="13">
        <v>23.74</v>
      </c>
      <c r="C984" s="14">
        <v>1.43</v>
      </c>
      <c r="D984" s="13">
        <v>2.38</v>
      </c>
      <c r="E984" s="13">
        <v>26.4</v>
      </c>
      <c r="F984" s="14">
        <f t="shared" si="214"/>
        <v>1952.2916666665928</v>
      </c>
      <c r="G984" s="15">
        <f>G981*9/12+G993*3/12</f>
        <v>2.7175000000000002</v>
      </c>
      <c r="H984" s="14">
        <f t="shared" si="210"/>
        <v>287.05661628787868</v>
      </c>
      <c r="I984" s="14">
        <f t="shared" si="211"/>
        <v>17.291110416666662</v>
      </c>
      <c r="J984" s="16">
        <f t="shared" si="215"/>
        <v>22056.789544196061</v>
      </c>
      <c r="K984" s="14">
        <f t="shared" si="212"/>
        <v>28.778211742424233</v>
      </c>
      <c r="L984" s="16">
        <f t="shared" si="213"/>
        <v>2211.2535431839356</v>
      </c>
      <c r="M984" s="35">
        <f t="shared" si="204"/>
        <v>12.242728683266883</v>
      </c>
      <c r="N984" s="17"/>
      <c r="O984" s="18">
        <f t="shared" si="205"/>
        <v>15.656398613772154</v>
      </c>
      <c r="P984" s="18"/>
      <c r="Q984" s="37">
        <f t="shared" si="206"/>
        <v>0.10520389396216311</v>
      </c>
      <c r="R984" s="15">
        <f t="shared" si="216"/>
        <v>1.001179697057109</v>
      </c>
      <c r="S984" s="15">
        <f t="shared" si="217"/>
        <v>10.534386467042019</v>
      </c>
      <c r="T984" s="21">
        <f t="shared" si="207"/>
        <v>0.14164576936372142</v>
      </c>
      <c r="U984" s="21">
        <f t="shared" si="208"/>
        <v>1.0445045030661237E-2</v>
      </c>
      <c r="V984" s="21">
        <f t="shared" si="209"/>
        <v>0.13120072433306018</v>
      </c>
      <c r="Y984" s="36"/>
      <c r="Z984" s="36"/>
    </row>
    <row r="985" spans="1:26" x14ac:dyDescent="0.25">
      <c r="A985" s="12">
        <v>1952.05</v>
      </c>
      <c r="B985" s="13">
        <v>23.73</v>
      </c>
      <c r="C985" s="14">
        <v>1.44</v>
      </c>
      <c r="D985" s="13">
        <v>2.36</v>
      </c>
      <c r="E985" s="13">
        <v>26.4</v>
      </c>
      <c r="F985" s="14">
        <f t="shared" si="214"/>
        <v>1952.3749999999261</v>
      </c>
      <c r="G985" s="15">
        <f>G981*8/12+G993*4/12</f>
        <v>2.7300000000000004</v>
      </c>
      <c r="H985" s="14">
        <f t="shared" si="210"/>
        <v>286.93569943181814</v>
      </c>
      <c r="I985" s="14">
        <f t="shared" si="211"/>
        <v>17.412027272727268</v>
      </c>
      <c r="J985" s="16">
        <f t="shared" si="215"/>
        <v>22158.990338208769</v>
      </c>
      <c r="K985" s="14">
        <f t="shared" si="212"/>
        <v>28.536378030303023</v>
      </c>
      <c r="L985" s="16">
        <f t="shared" si="213"/>
        <v>2203.7596796532948</v>
      </c>
      <c r="M985" s="35">
        <f t="shared" si="204"/>
        <v>12.200478761945837</v>
      </c>
      <c r="N985" s="17"/>
      <c r="O985" s="18">
        <f t="shared" si="205"/>
        <v>15.60649704362714</v>
      </c>
      <c r="P985" s="18"/>
      <c r="Q985" s="37">
        <f t="shared" si="206"/>
        <v>0.10406537969125471</v>
      </c>
      <c r="R985" s="15">
        <f t="shared" si="216"/>
        <v>1.0011907597767067</v>
      </c>
      <c r="S985" s="15">
        <f t="shared" si="217"/>
        <v>10.546813851755637</v>
      </c>
      <c r="T985" s="21">
        <f t="shared" si="207"/>
        <v>0.13264227614081636</v>
      </c>
      <c r="U985" s="21">
        <f t="shared" si="208"/>
        <v>1.0399912592592209E-2</v>
      </c>
      <c r="V985" s="21">
        <f t="shared" si="209"/>
        <v>0.12224236354822415</v>
      </c>
      <c r="Y985" s="36"/>
      <c r="Z985" s="36"/>
    </row>
    <row r="986" spans="1:26" x14ac:dyDescent="0.25">
      <c r="A986" s="12">
        <v>1952.06</v>
      </c>
      <c r="B986" s="13">
        <v>24.38</v>
      </c>
      <c r="C986" s="14">
        <v>1.45</v>
      </c>
      <c r="D986" s="13">
        <v>2.34</v>
      </c>
      <c r="E986" s="13">
        <v>26.5</v>
      </c>
      <c r="F986" s="14">
        <f t="shared" si="214"/>
        <v>1952.4583333332594</v>
      </c>
      <c r="G986" s="15">
        <f>G981*7/12+G993*5/12</f>
        <v>2.7425000000000002</v>
      </c>
      <c r="H986" s="14">
        <f t="shared" si="210"/>
        <v>293.68285999999989</v>
      </c>
      <c r="I986" s="14">
        <f t="shared" si="211"/>
        <v>17.466782075471691</v>
      </c>
      <c r="J986" s="16">
        <f t="shared" si="215"/>
        <v>22792.456723899959</v>
      </c>
      <c r="K986" s="14">
        <f t="shared" si="212"/>
        <v>28.187772452830178</v>
      </c>
      <c r="L986" s="16">
        <f t="shared" si="213"/>
        <v>2187.6271014735808</v>
      </c>
      <c r="M986" s="35">
        <f t="shared" si="204"/>
        <v>12.447881581789366</v>
      </c>
      <c r="N986" s="17"/>
      <c r="O986" s="18">
        <f t="shared" si="205"/>
        <v>15.927302555632702</v>
      </c>
      <c r="P986" s="18"/>
      <c r="Q986" s="37">
        <f t="shared" si="206"/>
        <v>0.10270816211925103</v>
      </c>
      <c r="R986" s="15">
        <f t="shared" si="216"/>
        <v>1.0012018219672691</v>
      </c>
      <c r="S986" s="15">
        <f t="shared" si="217"/>
        <v>10.519525884506256</v>
      </c>
      <c r="T986" s="21">
        <f t="shared" si="207"/>
        <v>0.11585099976510471</v>
      </c>
      <c r="U986" s="21">
        <f t="shared" si="208"/>
        <v>1.0655772250651063E-2</v>
      </c>
      <c r="V986" s="21">
        <f t="shared" si="209"/>
        <v>0.10519522751445365</v>
      </c>
      <c r="Y986" s="36"/>
      <c r="Z986" s="36"/>
    </row>
    <row r="987" spans="1:26" x14ac:dyDescent="0.25">
      <c r="A987" s="12">
        <v>1952.07</v>
      </c>
      <c r="B987" s="13">
        <v>25.08</v>
      </c>
      <c r="C987" s="14">
        <v>1.45</v>
      </c>
      <c r="D987" s="13">
        <v>2.34667</v>
      </c>
      <c r="E987" s="13">
        <v>26.7</v>
      </c>
      <c r="F987" s="14">
        <f t="shared" si="214"/>
        <v>1952.5416666665926</v>
      </c>
      <c r="G987" s="15">
        <f>G981*6/12+G993*6/12</f>
        <v>2.7549999999999999</v>
      </c>
      <c r="H987" s="14">
        <f t="shared" si="210"/>
        <v>299.85206516853918</v>
      </c>
      <c r="I987" s="14">
        <f t="shared" si="211"/>
        <v>17.335944756554301</v>
      </c>
      <c r="J987" s="16">
        <f t="shared" si="215"/>
        <v>23383.361958810267</v>
      </c>
      <c r="K987" s="14">
        <f t="shared" si="212"/>
        <v>28.056373435767782</v>
      </c>
      <c r="L987" s="16">
        <f t="shared" si="213"/>
        <v>2187.9200162632096</v>
      </c>
      <c r="M987" s="35">
        <f t="shared" si="204"/>
        <v>12.669112889622475</v>
      </c>
      <c r="N987" s="17"/>
      <c r="O987" s="18">
        <f t="shared" si="205"/>
        <v>16.214043524370467</v>
      </c>
      <c r="P987" s="18"/>
      <c r="Q987" s="37">
        <f t="shared" si="206"/>
        <v>0.10132758807191541</v>
      </c>
      <c r="R987" s="15">
        <f t="shared" si="216"/>
        <v>1.0012128836292919</v>
      </c>
      <c r="S987" s="15">
        <f t="shared" si="217"/>
        <v>10.453275833995772</v>
      </c>
      <c r="T987" s="21">
        <f t="shared" si="207"/>
        <v>0.11561890159498667</v>
      </c>
      <c r="U987" s="21">
        <f t="shared" si="208"/>
        <v>1.0462454893415352E-2</v>
      </c>
      <c r="V987" s="21">
        <f t="shared" si="209"/>
        <v>0.10515644670157132</v>
      </c>
      <c r="Y987" s="36"/>
      <c r="Z987" s="36"/>
    </row>
    <row r="988" spans="1:26" x14ac:dyDescent="0.25">
      <c r="A988" s="12">
        <v>1952.08</v>
      </c>
      <c r="B988" s="13">
        <v>25.18</v>
      </c>
      <c r="C988" s="14">
        <v>1.45</v>
      </c>
      <c r="D988" s="13">
        <v>2.3533300000000001</v>
      </c>
      <c r="E988" s="13">
        <v>26.7</v>
      </c>
      <c r="F988" s="14">
        <f t="shared" si="214"/>
        <v>1952.6249999999259</v>
      </c>
      <c r="G988" s="15">
        <f>G981*5/12+G993*7/12</f>
        <v>2.7675000000000001</v>
      </c>
      <c r="H988" s="14">
        <f t="shared" si="210"/>
        <v>301.047647565543</v>
      </c>
      <c r="I988" s="14">
        <f t="shared" si="211"/>
        <v>17.335944756554301</v>
      </c>
      <c r="J988" s="16">
        <f t="shared" si="215"/>
        <v>23589.256128104687</v>
      </c>
      <c r="K988" s="14">
        <f t="shared" si="212"/>
        <v>28.135999223408234</v>
      </c>
      <c r="L988" s="16">
        <f t="shared" si="213"/>
        <v>2204.6586228734159</v>
      </c>
      <c r="M988" s="35">
        <f t="shared" si="204"/>
        <v>12.678378236328619</v>
      </c>
      <c r="N988" s="17"/>
      <c r="O988" s="18">
        <f t="shared" si="205"/>
        <v>16.230371537881854</v>
      </c>
      <c r="P988" s="18"/>
      <c r="Q988" s="37">
        <f t="shared" si="206"/>
        <v>0.10050683182892764</v>
      </c>
      <c r="R988" s="15">
        <f t="shared" si="216"/>
        <v>1.0012239447632705</v>
      </c>
      <c r="S988" s="15">
        <f t="shared" si="217"/>
        <v>10.465954441127298</v>
      </c>
      <c r="T988" s="21">
        <f t="shared" si="207"/>
        <v>0.11796698552138096</v>
      </c>
      <c r="U988" s="21">
        <f t="shared" si="208"/>
        <v>1.0924094572742238E-2</v>
      </c>
      <c r="V988" s="21">
        <f t="shared" si="209"/>
        <v>0.10704289094863872</v>
      </c>
      <c r="Y988" s="36"/>
      <c r="Z988" s="36"/>
    </row>
    <row r="989" spans="1:26" x14ac:dyDescent="0.25">
      <c r="A989" s="12">
        <v>1952.09</v>
      </c>
      <c r="B989" s="13">
        <v>24.78</v>
      </c>
      <c r="C989" s="14">
        <v>1.45</v>
      </c>
      <c r="D989" s="13">
        <v>2.36</v>
      </c>
      <c r="E989" s="13">
        <v>26.7</v>
      </c>
      <c r="F989" s="14">
        <f t="shared" si="214"/>
        <v>1952.7083333332591</v>
      </c>
      <c r="G989" s="15">
        <f>G981*4/12+G993*8/12</f>
        <v>2.7800000000000002</v>
      </c>
      <c r="H989" s="14">
        <f t="shared" si="210"/>
        <v>296.26531797752801</v>
      </c>
      <c r="I989" s="14">
        <f t="shared" si="211"/>
        <v>17.335944756554301</v>
      </c>
      <c r="J989" s="16">
        <f t="shared" si="215"/>
        <v>23327.725786467305</v>
      </c>
      <c r="K989" s="14">
        <f t="shared" si="212"/>
        <v>28.215744569288379</v>
      </c>
      <c r="L989" s="16">
        <f t="shared" si="213"/>
        <v>2221.6881701397429</v>
      </c>
      <c r="M989" s="35">
        <f t="shared" si="204"/>
        <v>12.434678020425503</v>
      </c>
      <c r="N989" s="17"/>
      <c r="O989" s="18">
        <f t="shared" si="205"/>
        <v>15.924746204626688</v>
      </c>
      <c r="P989" s="18"/>
      <c r="Q989" s="37">
        <f t="shared" si="206"/>
        <v>0.10192764735731112</v>
      </c>
      <c r="R989" s="15">
        <f t="shared" si="216"/>
        <v>1.0012350053697001</v>
      </c>
      <c r="S989" s="15">
        <f t="shared" si="217"/>
        <v>10.478764191258142</v>
      </c>
      <c r="T989" s="21">
        <f t="shared" si="207"/>
        <v>0.1181807999390645</v>
      </c>
      <c r="U989" s="21">
        <f t="shared" si="208"/>
        <v>1.0802092132257357E-2</v>
      </c>
      <c r="V989" s="21">
        <f t="shared" si="209"/>
        <v>0.10737870780680714</v>
      </c>
      <c r="Y989" s="36"/>
      <c r="Z989" s="36"/>
    </row>
    <row r="990" spans="1:26" x14ac:dyDescent="0.25">
      <c r="A990" s="12">
        <v>1952.1</v>
      </c>
      <c r="B990" s="13">
        <v>24.26</v>
      </c>
      <c r="C990" s="14">
        <v>1.4366699999999999</v>
      </c>
      <c r="D990" s="13">
        <v>2.3733300000000002</v>
      </c>
      <c r="E990" s="13">
        <v>26.7</v>
      </c>
      <c r="F990" s="14">
        <f t="shared" si="214"/>
        <v>1952.7916666665924</v>
      </c>
      <c r="G990" s="15">
        <f>G981*3/12+G993*9/12</f>
        <v>2.7925</v>
      </c>
      <c r="H990" s="14">
        <f t="shared" si="210"/>
        <v>290.04828951310856</v>
      </c>
      <c r="I990" s="14">
        <f t="shared" si="211"/>
        <v>17.1765736230337</v>
      </c>
      <c r="J990" s="16">
        <f t="shared" si="215"/>
        <v>22950.907232855821</v>
      </c>
      <c r="K990" s="14">
        <f t="shared" si="212"/>
        <v>28.375115702808984</v>
      </c>
      <c r="L990" s="16">
        <f t="shared" si="213"/>
        <v>2245.2628467829227</v>
      </c>
      <c r="M990" s="35">
        <f t="shared" si="204"/>
        <v>12.131183558686869</v>
      </c>
      <c r="N990" s="17"/>
      <c r="O990" s="18">
        <f t="shared" si="205"/>
        <v>15.543695751343815</v>
      </c>
      <c r="P990" s="18"/>
      <c r="Q990" s="37">
        <f t="shared" si="206"/>
        <v>0.10255109844602087</v>
      </c>
      <c r="R990" s="15">
        <f t="shared" si="216"/>
        <v>1.0012460654490749</v>
      </c>
      <c r="S990" s="15">
        <f t="shared" si="217"/>
        <v>10.491705521302167</v>
      </c>
      <c r="T990" s="21">
        <f t="shared" si="207"/>
        <v>0.1167650406446632</v>
      </c>
      <c r="U990" s="21">
        <f t="shared" si="208"/>
        <v>1.1424521576314461E-2</v>
      </c>
      <c r="V990" s="21">
        <f t="shared" si="209"/>
        <v>0.10534051906834874</v>
      </c>
      <c r="Y990" s="36"/>
      <c r="Z990" s="36"/>
    </row>
    <row r="991" spans="1:26" x14ac:dyDescent="0.25">
      <c r="A991" s="12">
        <v>1952.11</v>
      </c>
      <c r="B991" s="13">
        <v>25.03</v>
      </c>
      <c r="C991" s="14">
        <v>1.42333</v>
      </c>
      <c r="D991" s="13">
        <v>2.3866700000000001</v>
      </c>
      <c r="E991" s="13">
        <v>26.7</v>
      </c>
      <c r="F991" s="14">
        <f t="shared" si="214"/>
        <v>1952.8749999999256</v>
      </c>
      <c r="G991" s="15">
        <f>G981*2/12+G993*10/12</f>
        <v>2.8050000000000002</v>
      </c>
      <c r="H991" s="14">
        <f t="shared" si="210"/>
        <v>299.25427397003739</v>
      </c>
      <c r="I991" s="14">
        <f t="shared" si="211"/>
        <v>17.017082931273404</v>
      </c>
      <c r="J991" s="16">
        <f t="shared" si="215"/>
        <v>23791.567777041477</v>
      </c>
      <c r="K991" s="14">
        <f t="shared" si="212"/>
        <v>28.53460639456928</v>
      </c>
      <c r="L991" s="16">
        <f t="shared" si="213"/>
        <v>2268.5825436049372</v>
      </c>
      <c r="M991" s="35">
        <f t="shared" si="204"/>
        <v>12.473469765515306</v>
      </c>
      <c r="N991" s="17"/>
      <c r="O991" s="18">
        <f t="shared" si="205"/>
        <v>15.986440360881488</v>
      </c>
      <c r="P991" s="18"/>
      <c r="Q991" s="37">
        <f t="shared" si="206"/>
        <v>9.9538552420856824E-2</v>
      </c>
      <c r="R991" s="15">
        <f t="shared" si="216"/>
        <v>1.0012571250018889</v>
      </c>
      <c r="S991" s="15">
        <f t="shared" si="217"/>
        <v>10.50477887305413</v>
      </c>
      <c r="T991" s="21">
        <f t="shared" si="207"/>
        <v>0.12052181935351092</v>
      </c>
      <c r="U991" s="21">
        <f t="shared" si="208"/>
        <v>1.1711998719801331E-2</v>
      </c>
      <c r="V991" s="21">
        <f t="shared" si="209"/>
        <v>0.10880982063370959</v>
      </c>
      <c r="Y991" s="36"/>
      <c r="Z991" s="36"/>
    </row>
    <row r="992" spans="1:26" x14ac:dyDescent="0.25">
      <c r="A992" s="12">
        <v>1952.12</v>
      </c>
      <c r="B992" s="13">
        <v>26.04</v>
      </c>
      <c r="C992" s="14">
        <v>1.41</v>
      </c>
      <c r="D992" s="13">
        <v>2.4</v>
      </c>
      <c r="E992" s="13">
        <v>26.7</v>
      </c>
      <c r="F992" s="14">
        <f t="shared" si="214"/>
        <v>1952.9583333332589</v>
      </c>
      <c r="G992" s="15">
        <f>G981*1/12+G993*11/12</f>
        <v>2.8174999999999999</v>
      </c>
      <c r="H992" s="14">
        <f t="shared" si="210"/>
        <v>311.32965617977521</v>
      </c>
      <c r="I992" s="14">
        <f t="shared" si="211"/>
        <v>16.857711797752803</v>
      </c>
      <c r="J992" s="16">
        <f t="shared" si="215"/>
        <v>24863.281427405607</v>
      </c>
      <c r="K992" s="14">
        <f t="shared" si="212"/>
        <v>28.693977528089878</v>
      </c>
      <c r="L992" s="16">
        <f t="shared" si="213"/>
        <v>2291.5466753369219</v>
      </c>
      <c r="M992" s="35">
        <f t="shared" si="204"/>
        <v>12.933964306161371</v>
      </c>
      <c r="N992" s="17"/>
      <c r="O992" s="18">
        <f t="shared" si="205"/>
        <v>16.576519452417223</v>
      </c>
      <c r="P992" s="18"/>
      <c r="Q992" s="37">
        <f t="shared" si="206"/>
        <v>9.593778273966827E-2</v>
      </c>
      <c r="R992" s="15">
        <f t="shared" si="216"/>
        <v>1.0012681840286355</v>
      </c>
      <c r="S992" s="15">
        <f t="shared" si="217"/>
        <v>10.51798469321476</v>
      </c>
      <c r="T992" s="21">
        <f t="shared" si="207"/>
        <v>0.12065201356547783</v>
      </c>
      <c r="U992" s="21">
        <f t="shared" si="208"/>
        <v>1.2411734829607557E-2</v>
      </c>
      <c r="V992" s="21">
        <f t="shared" si="209"/>
        <v>0.10824027873587028</v>
      </c>
      <c r="Y992" s="36"/>
      <c r="Z992" s="36"/>
    </row>
    <row r="993" spans="1:26" x14ac:dyDescent="0.25">
      <c r="A993" s="12">
        <v>1953.01</v>
      </c>
      <c r="B993" s="13">
        <v>26.18</v>
      </c>
      <c r="C993" s="14">
        <v>1.41</v>
      </c>
      <c r="D993" s="13">
        <v>2.41</v>
      </c>
      <c r="E993" s="13">
        <v>26.6</v>
      </c>
      <c r="F993" s="14">
        <f t="shared" si="214"/>
        <v>1953.0416666665922</v>
      </c>
      <c r="G993" s="15">
        <v>2.83</v>
      </c>
      <c r="H993" s="14">
        <f t="shared" si="210"/>
        <v>314.18017631578937</v>
      </c>
      <c r="I993" s="14">
        <f t="shared" si="211"/>
        <v>16.92108665413533</v>
      </c>
      <c r="J993" s="16">
        <f t="shared" si="215"/>
        <v>25203.540572489994</v>
      </c>
      <c r="K993" s="14">
        <f t="shared" si="212"/>
        <v>28.921857330827059</v>
      </c>
      <c r="L993" s="16">
        <f t="shared" si="213"/>
        <v>2320.1120236707752</v>
      </c>
      <c r="M993" s="35">
        <f t="shared" si="204"/>
        <v>13.010773447995177</v>
      </c>
      <c r="N993" s="17"/>
      <c r="O993" s="18">
        <f t="shared" si="205"/>
        <v>16.673801176941968</v>
      </c>
      <c r="P993" s="18"/>
      <c r="Q993" s="37">
        <f t="shared" si="206"/>
        <v>9.4963627445531801E-2</v>
      </c>
      <c r="R993" s="15">
        <f t="shared" si="216"/>
        <v>1.0048812086921362</v>
      </c>
      <c r="S993" s="15">
        <f t="shared" si="217"/>
        <v>10.570914874895136</v>
      </c>
      <c r="T993" s="21">
        <f t="shared" si="207"/>
        <v>0.1236870893310944</v>
      </c>
      <c r="U993" s="21">
        <f t="shared" si="208"/>
        <v>1.2477830286995673E-2</v>
      </c>
      <c r="V993" s="21">
        <f t="shared" si="209"/>
        <v>0.11120925904409873</v>
      </c>
      <c r="Y993" s="36"/>
      <c r="Z993" s="36"/>
    </row>
    <row r="994" spans="1:26" x14ac:dyDescent="0.25">
      <c r="A994" s="12">
        <v>1953.02</v>
      </c>
      <c r="B994" s="13">
        <v>25.86</v>
      </c>
      <c r="C994" s="14">
        <v>1.41</v>
      </c>
      <c r="D994" s="13">
        <v>2.42</v>
      </c>
      <c r="E994" s="13">
        <v>26.5</v>
      </c>
      <c r="F994" s="14">
        <f t="shared" si="214"/>
        <v>1953.1249999999254</v>
      </c>
      <c r="G994" s="15">
        <v>2.8008333333333333</v>
      </c>
      <c r="H994" s="14">
        <f t="shared" si="210"/>
        <v>311.51102377358484</v>
      </c>
      <c r="I994" s="14">
        <f t="shared" si="211"/>
        <v>16.98493981132075</v>
      </c>
      <c r="J994" s="16">
        <f t="shared" si="215"/>
        <v>25102.965450944037</v>
      </c>
      <c r="K994" s="14">
        <f t="shared" si="212"/>
        <v>29.151456981132064</v>
      </c>
      <c r="L994" s="16">
        <f t="shared" si="213"/>
        <v>2349.1560862832389</v>
      </c>
      <c r="M994" s="35">
        <f t="shared" si="204"/>
        <v>12.859346880687896</v>
      </c>
      <c r="N994" s="17"/>
      <c r="O994" s="18">
        <f t="shared" si="205"/>
        <v>16.479048621864898</v>
      </c>
      <c r="P994" s="18"/>
      <c r="Q994" s="37">
        <f t="shared" si="206"/>
        <v>9.5766307552287655E-2</v>
      </c>
      <c r="R994" s="15">
        <f t="shared" si="216"/>
        <v>1.004860409031344</v>
      </c>
      <c r="S994" s="15">
        <f t="shared" si="217"/>
        <v>10.662598673886933</v>
      </c>
      <c r="T994" s="21">
        <f t="shared" si="207"/>
        <v>0.12591828189513965</v>
      </c>
      <c r="U994" s="21">
        <f t="shared" si="208"/>
        <v>1.1178854248055092E-2</v>
      </c>
      <c r="V994" s="21">
        <f t="shared" si="209"/>
        <v>0.11473942764708456</v>
      </c>
      <c r="Y994" s="36"/>
      <c r="Z994" s="36"/>
    </row>
    <row r="995" spans="1:26" x14ac:dyDescent="0.25">
      <c r="A995" s="12">
        <v>1953.03</v>
      </c>
      <c r="B995" s="13">
        <v>25.99</v>
      </c>
      <c r="C995" s="14">
        <v>1.41</v>
      </c>
      <c r="D995" s="13">
        <v>2.4300000000000002</v>
      </c>
      <c r="E995" s="13">
        <v>26.6</v>
      </c>
      <c r="F995" s="14">
        <f t="shared" si="214"/>
        <v>1953.2083333332587</v>
      </c>
      <c r="G995" s="15">
        <v>2.7716666666666665</v>
      </c>
      <c r="H995" s="14">
        <f t="shared" si="210"/>
        <v>311.9000298872179</v>
      </c>
      <c r="I995" s="14">
        <f t="shared" si="211"/>
        <v>16.92108665413533</v>
      </c>
      <c r="J995" s="16">
        <f t="shared" si="215"/>
        <v>25247.944787329132</v>
      </c>
      <c r="K995" s="14">
        <f t="shared" si="212"/>
        <v>29.161872744360892</v>
      </c>
      <c r="L995" s="16">
        <f t="shared" si="213"/>
        <v>2360.6196934670952</v>
      </c>
      <c r="M995" s="35">
        <f t="shared" si="204"/>
        <v>12.834819340092487</v>
      </c>
      <c r="N995" s="17"/>
      <c r="O995" s="18">
        <f t="shared" si="205"/>
        <v>16.446063827451077</v>
      </c>
      <c r="P995" s="18"/>
      <c r="Q995" s="37">
        <f t="shared" si="206"/>
        <v>9.4761026384425739E-2</v>
      </c>
      <c r="R995" s="15">
        <f t="shared" si="216"/>
        <v>0.99727096991141007</v>
      </c>
      <c r="S995" s="15">
        <f t="shared" si="217"/>
        <v>10.674143478069395</v>
      </c>
      <c r="T995" s="21">
        <f t="shared" si="207"/>
        <v>0.12477965829886362</v>
      </c>
      <c r="U995" s="21">
        <f t="shared" si="208"/>
        <v>1.0984451999123568E-2</v>
      </c>
      <c r="V995" s="21">
        <f t="shared" si="209"/>
        <v>0.11379520629974005</v>
      </c>
      <c r="Y995" s="36"/>
      <c r="Z995" s="36"/>
    </row>
    <row r="996" spans="1:26" x14ac:dyDescent="0.25">
      <c r="A996" s="12">
        <v>1953.04</v>
      </c>
      <c r="B996" s="13">
        <v>24.71</v>
      </c>
      <c r="C996" s="14">
        <v>1.41333</v>
      </c>
      <c r="D996" s="13">
        <v>2.4566699999999999</v>
      </c>
      <c r="E996" s="13">
        <v>26.6</v>
      </c>
      <c r="F996" s="14">
        <f t="shared" si="214"/>
        <v>1953.2916666665919</v>
      </c>
      <c r="G996" s="15">
        <v>2.83</v>
      </c>
      <c r="H996" s="14">
        <f t="shared" si="210"/>
        <v>296.53904342105255</v>
      </c>
      <c r="I996" s="14">
        <f t="shared" si="211"/>
        <v>16.961049220488714</v>
      </c>
      <c r="J996" s="16">
        <f t="shared" si="215"/>
        <v>24118.905560295985</v>
      </c>
      <c r="K996" s="14">
        <f t="shared" si="212"/>
        <v>29.48193329830826</v>
      </c>
      <c r="L996" s="16">
        <f t="shared" si="213"/>
        <v>2397.9033477463508</v>
      </c>
      <c r="M996" s="35">
        <f t="shared" si="204"/>
        <v>12.163901454006798</v>
      </c>
      <c r="N996" s="17"/>
      <c r="O996" s="18">
        <f t="shared" si="205"/>
        <v>15.589068380196123</v>
      </c>
      <c r="P996" s="18"/>
      <c r="Q996" s="37">
        <f t="shared" si="206"/>
        <v>9.7268197476296281E-2</v>
      </c>
      <c r="R996" s="15">
        <f t="shared" si="216"/>
        <v>0.98355251012199285</v>
      </c>
      <c r="S996" s="15">
        <f t="shared" si="217"/>
        <v>10.645013419347817</v>
      </c>
      <c r="T996" s="21">
        <f t="shared" si="207"/>
        <v>0.13544231027814413</v>
      </c>
      <c r="U996" s="21">
        <f t="shared" si="208"/>
        <v>1.1260812680849774E-2</v>
      </c>
      <c r="V996" s="21">
        <f t="shared" si="209"/>
        <v>0.12418149759729435</v>
      </c>
      <c r="Y996" s="36"/>
      <c r="Z996" s="36"/>
    </row>
    <row r="997" spans="1:26" x14ac:dyDescent="0.25">
      <c r="A997" s="12">
        <v>1953.05</v>
      </c>
      <c r="B997" s="13">
        <v>24.84</v>
      </c>
      <c r="C997" s="14">
        <v>1.4166700000000001</v>
      </c>
      <c r="D997" s="13">
        <v>2.48333</v>
      </c>
      <c r="E997" s="13">
        <v>26.7</v>
      </c>
      <c r="F997" s="14">
        <f t="shared" si="214"/>
        <v>1953.3749999999252</v>
      </c>
      <c r="G997" s="15">
        <v>3.05</v>
      </c>
      <c r="H997" s="14">
        <f t="shared" si="210"/>
        <v>296.98266741573025</v>
      </c>
      <c r="I997" s="14">
        <f t="shared" si="211"/>
        <v>16.937457143632955</v>
      </c>
      <c r="J997" s="16">
        <f t="shared" si="215"/>
        <v>24269.787780803301</v>
      </c>
      <c r="K997" s="14">
        <f t="shared" si="212"/>
        <v>29.690256339513102</v>
      </c>
      <c r="L997" s="16">
        <f t="shared" si="213"/>
        <v>2426.3241582005744</v>
      </c>
      <c r="M997" s="35">
        <f t="shared" si="204"/>
        <v>12.141970791867777</v>
      </c>
      <c r="N997" s="17"/>
      <c r="O997" s="18">
        <f t="shared" si="205"/>
        <v>15.563203387107286</v>
      </c>
      <c r="P997" s="18"/>
      <c r="Q997" s="37">
        <f t="shared" si="206"/>
        <v>9.5010295236366685E-2</v>
      </c>
      <c r="R997" s="15">
        <f t="shared" si="216"/>
        <v>0.99742735979139274</v>
      </c>
      <c r="S997" s="15">
        <f t="shared" si="217"/>
        <v>10.430716449148205</v>
      </c>
      <c r="T997" s="21">
        <f t="shared" si="207"/>
        <v>0.13728611084457865</v>
      </c>
      <c r="U997" s="21">
        <f t="shared" si="208"/>
        <v>1.3985170788883394E-2</v>
      </c>
      <c r="V997" s="21">
        <f t="shared" si="209"/>
        <v>0.12330094005569525</v>
      </c>
      <c r="Y997" s="36"/>
      <c r="Z997" s="36"/>
    </row>
    <row r="998" spans="1:26" x14ac:dyDescent="0.25">
      <c r="A998" s="12">
        <v>1953.06</v>
      </c>
      <c r="B998" s="13">
        <v>23.95</v>
      </c>
      <c r="C998" s="14">
        <v>1.42</v>
      </c>
      <c r="D998" s="13">
        <v>2.5099999999999998</v>
      </c>
      <c r="E998" s="13">
        <v>26.8</v>
      </c>
      <c r="F998" s="14">
        <f t="shared" si="214"/>
        <v>1953.4583333332585</v>
      </c>
      <c r="G998" s="15">
        <v>3.11</v>
      </c>
      <c r="H998" s="14">
        <f t="shared" si="210"/>
        <v>285.27354384328345</v>
      </c>
      <c r="I998" s="14">
        <f t="shared" si="211"/>
        <v>16.913922014925365</v>
      </c>
      <c r="J998" s="16">
        <f t="shared" si="215"/>
        <v>23428.089380610276</v>
      </c>
      <c r="K998" s="14">
        <f t="shared" si="212"/>
        <v>29.897143843283569</v>
      </c>
      <c r="L998" s="16">
        <f t="shared" si="213"/>
        <v>2455.3028954209517</v>
      </c>
      <c r="M998" s="35">
        <f t="shared" si="204"/>
        <v>11.624407885470076</v>
      </c>
      <c r="N998" s="17"/>
      <c r="O998" s="18">
        <f t="shared" si="205"/>
        <v>14.904522212477071</v>
      </c>
      <c r="P998" s="18"/>
      <c r="Q998" s="37">
        <f t="shared" si="206"/>
        <v>9.846726592393619E-2</v>
      </c>
      <c r="R998" s="15">
        <f t="shared" si="216"/>
        <v>1.0180660886362762</v>
      </c>
      <c r="S998" s="15">
        <f t="shared" si="217"/>
        <v>10.365061513499805</v>
      </c>
      <c r="T998" s="21">
        <f t="shared" si="207"/>
        <v>0.14118308282615111</v>
      </c>
      <c r="U998" s="21">
        <f t="shared" si="208"/>
        <v>1.4127885287435582E-2</v>
      </c>
      <c r="V998" s="21">
        <f t="shared" si="209"/>
        <v>0.12705519753871553</v>
      </c>
      <c r="Y998" s="36"/>
      <c r="Z998" s="36"/>
    </row>
    <row r="999" spans="1:26" x14ac:dyDescent="0.25">
      <c r="A999" s="12">
        <v>1953.07</v>
      </c>
      <c r="B999" s="13">
        <v>24.29</v>
      </c>
      <c r="C999" s="14">
        <v>1.42</v>
      </c>
      <c r="D999" s="13">
        <v>2.5233300000000001</v>
      </c>
      <c r="E999" s="13">
        <v>26.8</v>
      </c>
      <c r="F999" s="14">
        <f t="shared" si="214"/>
        <v>1953.5416666665917</v>
      </c>
      <c r="G999" s="15">
        <v>2.93</v>
      </c>
      <c r="H999" s="14">
        <f t="shared" si="210"/>
        <v>289.32335615671633</v>
      </c>
      <c r="I999" s="14">
        <f t="shared" si="211"/>
        <v>16.913922014925365</v>
      </c>
      <c r="J999" s="16">
        <f t="shared" si="215"/>
        <v>23876.434862841863</v>
      </c>
      <c r="K999" s="14">
        <f t="shared" si="212"/>
        <v>30.055920308395514</v>
      </c>
      <c r="L999" s="16">
        <f t="shared" si="213"/>
        <v>2480.3674097346543</v>
      </c>
      <c r="M999" s="35">
        <f t="shared" si="204"/>
        <v>11.750201645309996</v>
      </c>
      <c r="N999" s="17"/>
      <c r="O999" s="18">
        <f t="shared" si="205"/>
        <v>15.069129207230207</v>
      </c>
      <c r="P999" s="18"/>
      <c r="Q999" s="37">
        <f t="shared" si="206"/>
        <v>9.994449232654265E-2</v>
      </c>
      <c r="R999" s="15">
        <f t="shared" si="216"/>
        <v>1.0007239184253585</v>
      </c>
      <c r="S999" s="15">
        <f t="shared" si="217"/>
        <v>10.552317633523149</v>
      </c>
      <c r="T999" s="21">
        <f t="shared" si="207"/>
        <v>0.13725175253058586</v>
      </c>
      <c r="U999" s="21">
        <f t="shared" si="208"/>
        <v>1.2071995591179441E-2</v>
      </c>
      <c r="V999" s="21">
        <f t="shared" si="209"/>
        <v>0.12517975693940642</v>
      </c>
      <c r="Y999" s="36"/>
      <c r="Z999" s="36"/>
    </row>
    <row r="1000" spans="1:26" x14ac:dyDescent="0.25">
      <c r="A1000" s="12">
        <v>1953.08</v>
      </c>
      <c r="B1000" s="13">
        <v>24.39</v>
      </c>
      <c r="C1000" s="14">
        <v>1.42</v>
      </c>
      <c r="D1000" s="13">
        <v>2.53667</v>
      </c>
      <c r="E1000" s="13">
        <v>26.9</v>
      </c>
      <c r="F1000" s="14">
        <f t="shared" si="214"/>
        <v>1953.624999999925</v>
      </c>
      <c r="G1000" s="15">
        <v>2.95</v>
      </c>
      <c r="H1000" s="14">
        <f t="shared" si="210"/>
        <v>289.43449795539027</v>
      </c>
      <c r="I1000" s="14">
        <f t="shared" si="211"/>
        <v>16.851044981412635</v>
      </c>
      <c r="J1000" s="16">
        <f t="shared" si="215"/>
        <v>24001.493010766746</v>
      </c>
      <c r="K1000" s="14">
        <f t="shared" si="212"/>
        <v>30.102493149999994</v>
      </c>
      <c r="L1000" s="16">
        <f t="shared" si="213"/>
        <v>2496.2635209356981</v>
      </c>
      <c r="M1000" s="35">
        <f t="shared" si="204"/>
        <v>11.715076201734</v>
      </c>
      <c r="N1000" s="17"/>
      <c r="O1000" s="18">
        <f t="shared" si="205"/>
        <v>15.027019046734058</v>
      </c>
      <c r="P1000" s="18"/>
      <c r="Q1000" s="37">
        <f t="shared" si="206"/>
        <v>0.10099082396456593</v>
      </c>
      <c r="R1000" s="15">
        <f t="shared" si="216"/>
        <v>1.0093554892706844</v>
      </c>
      <c r="S1000" s="15">
        <f t="shared" si="217"/>
        <v>10.520700306261942</v>
      </c>
      <c r="T1000" s="21">
        <f t="shared" si="207"/>
        <v>0.14005750752165169</v>
      </c>
      <c r="U1000" s="21">
        <f t="shared" si="208"/>
        <v>1.2879277687620982E-2</v>
      </c>
      <c r="V1000" s="21">
        <f t="shared" si="209"/>
        <v>0.12717822983403071</v>
      </c>
      <c r="Y1000" s="36"/>
      <c r="Z1000" s="36"/>
    </row>
    <row r="1001" spans="1:26" x14ac:dyDescent="0.25">
      <c r="A1001" s="12">
        <v>1953.09</v>
      </c>
      <c r="B1001" s="13">
        <v>23.27</v>
      </c>
      <c r="C1001" s="14">
        <v>1.42</v>
      </c>
      <c r="D1001" s="13">
        <v>2.5499999999999998</v>
      </c>
      <c r="E1001" s="13">
        <v>26.9</v>
      </c>
      <c r="F1001" s="14">
        <f t="shared" si="214"/>
        <v>1953.7083333332582</v>
      </c>
      <c r="G1001" s="15">
        <v>2.87</v>
      </c>
      <c r="H1001" s="14">
        <f t="shared" si="210"/>
        <v>276.14353289962816</v>
      </c>
      <c r="I1001" s="14">
        <f t="shared" si="211"/>
        <v>16.851044981412635</v>
      </c>
      <c r="J1001" s="16">
        <f t="shared" si="215"/>
        <v>23015.781838191175</v>
      </c>
      <c r="K1001" s="14">
        <f t="shared" si="212"/>
        <v>30.260679368029731</v>
      </c>
      <c r="L1001" s="16">
        <f t="shared" si="213"/>
        <v>2522.1419719547698</v>
      </c>
      <c r="M1001" s="35">
        <f t="shared" si="204"/>
        <v>11.139349357262917</v>
      </c>
      <c r="N1001" s="17"/>
      <c r="O1001" s="18">
        <f t="shared" si="205"/>
        <v>14.294747954197064</v>
      </c>
      <c r="P1001" s="18"/>
      <c r="Q1001" s="37">
        <f t="shared" si="206"/>
        <v>0.10560037156783567</v>
      </c>
      <c r="R1001" s="15">
        <f t="shared" si="216"/>
        <v>1.020678701404313</v>
      </c>
      <c r="S1001" s="15">
        <f t="shared" si="217"/>
        <v>10.619126605097259</v>
      </c>
      <c r="T1001" s="21">
        <f t="shared" si="207"/>
        <v>0.14811930578144072</v>
      </c>
      <c r="U1001" s="21">
        <f t="shared" si="208"/>
        <v>1.1614031146959913E-2</v>
      </c>
      <c r="V1001" s="21">
        <f t="shared" si="209"/>
        <v>0.13650527463448081</v>
      </c>
      <c r="Y1001" s="36"/>
      <c r="Z1001" s="36"/>
    </row>
    <row r="1002" spans="1:26" x14ac:dyDescent="0.25">
      <c r="A1002" s="12">
        <v>1953.1</v>
      </c>
      <c r="B1002" s="13">
        <v>23.97</v>
      </c>
      <c r="C1002" s="14">
        <v>1.43</v>
      </c>
      <c r="D1002" s="13">
        <v>2.53667</v>
      </c>
      <c r="E1002" s="13">
        <v>27</v>
      </c>
      <c r="F1002" s="14">
        <f t="shared" si="214"/>
        <v>1953.7916666665915</v>
      </c>
      <c r="G1002" s="15">
        <v>2.66</v>
      </c>
      <c r="H1002" s="14">
        <f t="shared" si="210"/>
        <v>283.39686611111102</v>
      </c>
      <c r="I1002" s="14">
        <f t="shared" si="211"/>
        <v>16.906863518518513</v>
      </c>
      <c r="J1002" s="16">
        <f t="shared" si="215"/>
        <v>23737.754898943076</v>
      </c>
      <c r="K1002" s="14">
        <f t="shared" si="212"/>
        <v>29.991002434629621</v>
      </c>
      <c r="L1002" s="16">
        <f t="shared" si="213"/>
        <v>2512.0922285983288</v>
      </c>
      <c r="M1002" s="35">
        <f t="shared" si="204"/>
        <v>11.391934765421409</v>
      </c>
      <c r="N1002" s="17"/>
      <c r="O1002" s="18">
        <f t="shared" si="205"/>
        <v>14.623798898879675</v>
      </c>
      <c r="P1002" s="18"/>
      <c r="Q1002" s="37">
        <f t="shared" si="206"/>
        <v>0.10609757559259157</v>
      </c>
      <c r="R1002" s="15">
        <f t="shared" si="216"/>
        <v>1.0004767054054859</v>
      </c>
      <c r="S1002" s="15">
        <f t="shared" si="217"/>
        <v>10.798572959437408</v>
      </c>
      <c r="T1002" s="21">
        <f t="shared" si="207"/>
        <v>0.14478018787325175</v>
      </c>
      <c r="U1002" s="21">
        <f t="shared" si="208"/>
        <v>9.6887731852812742E-3</v>
      </c>
      <c r="V1002" s="21">
        <f t="shared" si="209"/>
        <v>0.13509141468797048</v>
      </c>
      <c r="Y1002" s="36"/>
      <c r="Z1002" s="36"/>
    </row>
    <row r="1003" spans="1:26" x14ac:dyDescent="0.25">
      <c r="A1003" s="12">
        <v>1953.11</v>
      </c>
      <c r="B1003" s="13">
        <v>24.5</v>
      </c>
      <c r="C1003" s="14">
        <v>1.44</v>
      </c>
      <c r="D1003" s="13">
        <v>2.5233300000000001</v>
      </c>
      <c r="E1003" s="13">
        <v>26.9</v>
      </c>
      <c r="F1003" s="14">
        <f t="shared" si="214"/>
        <v>1953.8749999999247</v>
      </c>
      <c r="G1003" s="15">
        <v>2.68</v>
      </c>
      <c r="H1003" s="14">
        <f t="shared" si="210"/>
        <v>290.73986059479546</v>
      </c>
      <c r="I1003" s="14">
        <f t="shared" si="211"/>
        <v>17.088383643122672</v>
      </c>
      <c r="J1003" s="16">
        <f t="shared" si="215"/>
        <v>24472.094441973506</v>
      </c>
      <c r="K1003" s="14">
        <f t="shared" si="212"/>
        <v>29.944188262639397</v>
      </c>
      <c r="L1003" s="16">
        <f t="shared" si="213"/>
        <v>2520.4559211536734</v>
      </c>
      <c r="M1003" s="35">
        <f t="shared" si="204"/>
        <v>11.644070268505766</v>
      </c>
      <c r="N1003" s="17"/>
      <c r="O1003" s="18">
        <f t="shared" si="205"/>
        <v>14.953068513374745</v>
      </c>
      <c r="P1003" s="18"/>
      <c r="Q1003" s="37">
        <f t="shared" si="206"/>
        <v>0.10360914376609945</v>
      </c>
      <c r="R1003" s="15">
        <f t="shared" si="216"/>
        <v>1.0100968735423244</v>
      </c>
      <c r="S1003" s="15">
        <f t="shared" si="217"/>
        <v>10.843883228012828</v>
      </c>
      <c r="T1003" s="21">
        <f t="shared" si="207"/>
        <v>0.14095040856172303</v>
      </c>
      <c r="U1003" s="21">
        <f t="shared" si="208"/>
        <v>9.5294043800555617E-3</v>
      </c>
      <c r="V1003" s="21">
        <f t="shared" si="209"/>
        <v>0.13142100418166747</v>
      </c>
      <c r="Y1003" s="36"/>
      <c r="Z1003" s="36"/>
    </row>
    <row r="1004" spans="1:26" x14ac:dyDescent="0.25">
      <c r="A1004" s="12">
        <v>1953.12</v>
      </c>
      <c r="B1004" s="13">
        <v>24.83</v>
      </c>
      <c r="C1004" s="14">
        <v>1.45</v>
      </c>
      <c r="D1004" s="13">
        <v>2.5099999999999998</v>
      </c>
      <c r="E1004" s="13">
        <v>26.9</v>
      </c>
      <c r="F1004" s="14">
        <f t="shared" si="214"/>
        <v>1953.958333333258</v>
      </c>
      <c r="G1004" s="15">
        <v>2.59</v>
      </c>
      <c r="H1004" s="14">
        <f t="shared" si="210"/>
        <v>294.65594851301103</v>
      </c>
      <c r="I1004" s="14">
        <f t="shared" si="211"/>
        <v>17.207052973977689</v>
      </c>
      <c r="J1004" s="16">
        <f t="shared" si="215"/>
        <v>24922.414275072402</v>
      </c>
      <c r="K1004" s="14">
        <f t="shared" si="212"/>
        <v>29.786002044609656</v>
      </c>
      <c r="L1004" s="16">
        <f t="shared" si="213"/>
        <v>2519.3419182614471</v>
      </c>
      <c r="M1004" s="35">
        <f t="shared" si="204"/>
        <v>11.754449184027289</v>
      </c>
      <c r="N1004" s="17"/>
      <c r="O1004" s="18">
        <f t="shared" si="205"/>
        <v>15.101395257015952</v>
      </c>
      <c r="P1004" s="18"/>
      <c r="Q1004" s="37">
        <f t="shared" si="206"/>
        <v>0.1037026908393707</v>
      </c>
      <c r="R1004" s="15">
        <f t="shared" si="216"/>
        <v>1.0118200222971947</v>
      </c>
      <c r="S1004" s="15">
        <f t="shared" si="217"/>
        <v>10.953372545673806</v>
      </c>
      <c r="T1004" s="21">
        <f t="shared" si="207"/>
        <v>0.14120169618292677</v>
      </c>
      <c r="U1004" s="21">
        <f t="shared" si="208"/>
        <v>8.4527711415074425E-3</v>
      </c>
      <c r="V1004" s="21">
        <f t="shared" si="209"/>
        <v>0.13274892504141933</v>
      </c>
      <c r="Y1004" s="36"/>
      <c r="Z1004" s="36"/>
    </row>
    <row r="1005" spans="1:26" x14ac:dyDescent="0.25">
      <c r="A1005" s="12">
        <v>1954.01</v>
      </c>
      <c r="B1005" s="13">
        <v>25.46</v>
      </c>
      <c r="C1005" s="14">
        <v>1.4566699999999999</v>
      </c>
      <c r="D1005" s="13">
        <v>2.5233300000000001</v>
      </c>
      <c r="E1005" s="13">
        <v>26.9</v>
      </c>
      <c r="F1005" s="14">
        <f t="shared" si="214"/>
        <v>1954.0416666665913</v>
      </c>
      <c r="G1005" s="15">
        <v>2.48</v>
      </c>
      <c r="H1005" s="14">
        <f t="shared" si="210"/>
        <v>302.13211635687725</v>
      </c>
      <c r="I1005" s="14">
        <f t="shared" si="211"/>
        <v>17.286205417657989</v>
      </c>
      <c r="J1005" s="16">
        <f t="shared" si="215"/>
        <v>25676.600021889488</v>
      </c>
      <c r="K1005" s="14">
        <f t="shared" si="212"/>
        <v>29.944188262639397</v>
      </c>
      <c r="L1005" s="16">
        <f t="shared" si="213"/>
        <v>2544.7971379903538</v>
      </c>
      <c r="M1005" s="35">
        <f t="shared" si="204"/>
        <v>12.002650554927818</v>
      </c>
      <c r="N1005" s="17"/>
      <c r="O1005" s="18">
        <f t="shared" si="205"/>
        <v>15.427061391002432</v>
      </c>
      <c r="P1005" s="18"/>
      <c r="Q1005" s="37">
        <f t="shared" si="206"/>
        <v>0.103043452298371</v>
      </c>
      <c r="R1005" s="15">
        <f t="shared" si="216"/>
        <v>1.0029454226504648</v>
      </c>
      <c r="S1005" s="15">
        <f t="shared" si="217"/>
        <v>11.08284165339315</v>
      </c>
      <c r="T1005" s="21">
        <f t="shared" si="207"/>
        <v>0.14154011284922263</v>
      </c>
      <c r="U1005" s="21">
        <f t="shared" si="208"/>
        <v>7.2883489509014687E-3</v>
      </c>
      <c r="V1005" s="21">
        <f t="shared" si="209"/>
        <v>0.13425176389832116</v>
      </c>
      <c r="Y1005" s="36"/>
      <c r="Z1005" s="36"/>
    </row>
    <row r="1006" spans="1:26" x14ac:dyDescent="0.25">
      <c r="A1006" s="12">
        <v>1954.02</v>
      </c>
      <c r="B1006" s="13">
        <v>26.02</v>
      </c>
      <c r="C1006" s="14">
        <v>1.46333</v>
      </c>
      <c r="D1006" s="13">
        <v>2.53667</v>
      </c>
      <c r="E1006" s="13">
        <v>26.9</v>
      </c>
      <c r="F1006" s="14">
        <f t="shared" si="214"/>
        <v>1954.1249999999245</v>
      </c>
      <c r="G1006" s="15">
        <v>2.4700000000000002</v>
      </c>
      <c r="H1006" s="14">
        <f t="shared" si="210"/>
        <v>308.77759888475828</v>
      </c>
      <c r="I1006" s="14">
        <f t="shared" si="211"/>
        <v>17.365239192007429</v>
      </c>
      <c r="J1006" s="16">
        <f t="shared" si="215"/>
        <v>26364.345803694701</v>
      </c>
      <c r="K1006" s="14">
        <f t="shared" si="212"/>
        <v>30.102493149999994</v>
      </c>
      <c r="L1006" s="16">
        <f t="shared" si="213"/>
        <v>2570.2400103711857</v>
      </c>
      <c r="M1006" s="35">
        <f t="shared" si="204"/>
        <v>12.215052485432832</v>
      </c>
      <c r="N1006" s="17"/>
      <c r="O1006" s="18">
        <f t="shared" si="205"/>
        <v>15.705755365444592</v>
      </c>
      <c r="P1006" s="18"/>
      <c r="Q1006" s="37">
        <f t="shared" si="206"/>
        <v>0.10169472728013387</v>
      </c>
      <c r="R1006" s="15">
        <f t="shared" si="216"/>
        <v>1.0108881079156506</v>
      </c>
      <c r="S1006" s="15">
        <f t="shared" si="217"/>
        <v>11.115485306230569</v>
      </c>
      <c r="T1006" s="21">
        <f t="shared" si="207"/>
        <v>0.14020256038602752</v>
      </c>
      <c r="U1006" s="21">
        <f t="shared" si="208"/>
        <v>7.504392573155716E-3</v>
      </c>
      <c r="V1006" s="21">
        <f t="shared" si="209"/>
        <v>0.1326981678128718</v>
      </c>
      <c r="Y1006" s="36"/>
      <c r="Z1006" s="36"/>
    </row>
    <row r="1007" spans="1:26" x14ac:dyDescent="0.25">
      <c r="A1007" s="12">
        <v>1954.03</v>
      </c>
      <c r="B1007" s="13">
        <v>26.57</v>
      </c>
      <c r="C1007" s="14">
        <v>1.47</v>
      </c>
      <c r="D1007" s="13">
        <v>2.5499999999999998</v>
      </c>
      <c r="E1007" s="13">
        <v>26.9</v>
      </c>
      <c r="F1007" s="14">
        <f t="shared" si="214"/>
        <v>1954.2083333332578</v>
      </c>
      <c r="G1007" s="15">
        <v>2.37</v>
      </c>
      <c r="H1007" s="14">
        <f t="shared" si="210"/>
        <v>315.30441208178428</v>
      </c>
      <c r="I1007" s="14">
        <f t="shared" si="211"/>
        <v>17.444391635687726</v>
      </c>
      <c r="J1007" s="16">
        <f t="shared" si="215"/>
        <v>27045.745594355143</v>
      </c>
      <c r="K1007" s="14">
        <f t="shared" si="212"/>
        <v>30.260679368029731</v>
      </c>
      <c r="L1007" s="16">
        <f t="shared" si="213"/>
        <v>2595.6586851940392</v>
      </c>
      <c r="M1007" s="35">
        <f t="shared" si="204"/>
        <v>12.420105295189964</v>
      </c>
      <c r="N1007" s="17"/>
      <c r="O1007" s="18">
        <f t="shared" si="205"/>
        <v>15.97405840361313</v>
      </c>
      <c r="P1007" s="18"/>
      <c r="Q1007" s="37">
        <f t="shared" si="206"/>
        <v>0.10134313684560133</v>
      </c>
      <c r="R1007" s="15">
        <f t="shared" si="216"/>
        <v>1.0090659974682945</v>
      </c>
      <c r="S1007" s="15">
        <f t="shared" si="217"/>
        <v>11.236511909779637</v>
      </c>
      <c r="T1007" s="21">
        <f t="shared" si="207"/>
        <v>0.13963251987409153</v>
      </c>
      <c r="U1007" s="21">
        <f t="shared" si="208"/>
        <v>6.1917044734545179E-3</v>
      </c>
      <c r="V1007" s="21">
        <f t="shared" si="209"/>
        <v>0.13344081540063701</v>
      </c>
      <c r="Y1007" s="36"/>
      <c r="Z1007" s="36"/>
    </row>
    <row r="1008" spans="1:26" x14ac:dyDescent="0.25">
      <c r="A1008" s="12">
        <v>1954.04</v>
      </c>
      <c r="B1008" s="13">
        <v>27.63</v>
      </c>
      <c r="C1008" s="14">
        <v>1.46333</v>
      </c>
      <c r="D1008" s="13">
        <v>2.5733299999999999</v>
      </c>
      <c r="E1008" s="13">
        <v>26.8</v>
      </c>
      <c r="F1008" s="14">
        <f t="shared" si="214"/>
        <v>1954.291666666591</v>
      </c>
      <c r="G1008" s="15">
        <v>2.29</v>
      </c>
      <c r="H1008" s="14">
        <f t="shared" si="210"/>
        <v>329.10680652985059</v>
      </c>
      <c r="I1008" s="14">
        <f t="shared" si="211"/>
        <v>17.430034860634322</v>
      </c>
      <c r="J1008" s="16">
        <f t="shared" si="215"/>
        <v>28354.259072350644</v>
      </c>
      <c r="K1008" s="14">
        <f t="shared" si="212"/>
        <v>30.651480942723868</v>
      </c>
      <c r="L1008" s="16">
        <f t="shared" si="213"/>
        <v>2640.7841295205244</v>
      </c>
      <c r="M1008" s="35">
        <f t="shared" si="204"/>
        <v>12.907868184060911</v>
      </c>
      <c r="N1008" s="17"/>
      <c r="O1008" s="18">
        <f t="shared" si="205"/>
        <v>16.603059291869435</v>
      </c>
      <c r="P1008" s="18"/>
      <c r="Q1008" s="37">
        <f t="shared" si="206"/>
        <v>9.8113505602729856E-2</v>
      </c>
      <c r="R1008" s="15">
        <f t="shared" si="216"/>
        <v>0.99484451366747939</v>
      </c>
      <c r="S1008" s="15">
        <f t="shared" si="217"/>
        <v>11.380689494195362</v>
      </c>
      <c r="T1008" s="21">
        <f t="shared" si="207"/>
        <v>0.13616865242085319</v>
      </c>
      <c r="U1008" s="21">
        <f t="shared" si="208"/>
        <v>5.181458023079788E-3</v>
      </c>
      <c r="V1008" s="21">
        <f t="shared" si="209"/>
        <v>0.1309871943977734</v>
      </c>
      <c r="Y1008" s="36"/>
      <c r="Z1008" s="36"/>
    </row>
    <row r="1009" spans="1:26" x14ac:dyDescent="0.25">
      <c r="A1009" s="12">
        <v>1954.05</v>
      </c>
      <c r="B1009" s="13">
        <v>28.73</v>
      </c>
      <c r="C1009" s="14">
        <v>1.4566699999999999</v>
      </c>
      <c r="D1009" s="13">
        <v>2.59667</v>
      </c>
      <c r="E1009" s="13">
        <v>26.9</v>
      </c>
      <c r="F1009" s="14">
        <f t="shared" si="214"/>
        <v>1954.3749999999243</v>
      </c>
      <c r="G1009" s="15">
        <v>2.37</v>
      </c>
      <c r="H1009" s="14">
        <f t="shared" si="210"/>
        <v>340.93698754646829</v>
      </c>
      <c r="I1009" s="14">
        <f t="shared" si="211"/>
        <v>17.286205417657989</v>
      </c>
      <c r="J1009" s="16">
        <f t="shared" si="215"/>
        <v>29497.598576481192</v>
      </c>
      <c r="K1009" s="14">
        <f t="shared" si="212"/>
        <v>30.814509135130105</v>
      </c>
      <c r="L1009" s="16">
        <f t="shared" si="213"/>
        <v>2666.0469646916613</v>
      </c>
      <c r="M1009" s="35">
        <f t="shared" si="204"/>
        <v>13.31204223802585</v>
      </c>
      <c r="N1009" s="17"/>
      <c r="O1009" s="18">
        <f t="shared" si="205"/>
        <v>17.121370897689314</v>
      </c>
      <c r="P1009" s="18"/>
      <c r="Q1009" s="37">
        <f t="shared" si="206"/>
        <v>9.535006165318291E-2</v>
      </c>
      <c r="R1009" s="15">
        <f t="shared" si="216"/>
        <v>1.0010924459392456</v>
      </c>
      <c r="S1009" s="15">
        <f t="shared" si="217"/>
        <v>11.279927224365446</v>
      </c>
      <c r="T1009" s="21">
        <f t="shared" si="207"/>
        <v>0.13306154376836687</v>
      </c>
      <c r="U1009" s="21">
        <f t="shared" si="208"/>
        <v>6.6732828210043227E-3</v>
      </c>
      <c r="V1009" s="21">
        <f t="shared" si="209"/>
        <v>0.12638826094736255</v>
      </c>
      <c r="Y1009" s="36"/>
      <c r="Z1009" s="36"/>
    </row>
    <row r="1010" spans="1:26" x14ac:dyDescent="0.25">
      <c r="A1010" s="12">
        <v>1954.06</v>
      </c>
      <c r="B1010" s="13">
        <v>28.96</v>
      </c>
      <c r="C1010" s="14">
        <v>1.45</v>
      </c>
      <c r="D1010" s="13">
        <v>2.62</v>
      </c>
      <c r="E1010" s="13">
        <v>26.9</v>
      </c>
      <c r="F1010" s="14">
        <f t="shared" si="214"/>
        <v>1954.4583333332575</v>
      </c>
      <c r="G1010" s="15">
        <v>2.38</v>
      </c>
      <c r="H1010" s="14">
        <f t="shared" si="210"/>
        <v>343.66638215613375</v>
      </c>
      <c r="I1010" s="14">
        <f t="shared" si="211"/>
        <v>17.207052973977689</v>
      </c>
      <c r="J1010" s="16">
        <f t="shared" si="215"/>
        <v>29857.805358030637</v>
      </c>
      <c r="K1010" s="14">
        <f t="shared" si="212"/>
        <v>31.091364684014863</v>
      </c>
      <c r="L1010" s="16">
        <f t="shared" si="213"/>
        <v>2701.2241035234902</v>
      </c>
      <c r="M1010" s="35">
        <f t="shared" si="204"/>
        <v>13.357885903658991</v>
      </c>
      <c r="N1010" s="17"/>
      <c r="O1010" s="18">
        <f t="shared" si="205"/>
        <v>17.178043503737307</v>
      </c>
      <c r="P1010" s="18"/>
      <c r="Q1010" s="37">
        <f t="shared" si="206"/>
        <v>9.4397589195516815E-2</v>
      </c>
      <c r="R1010" s="15">
        <f t="shared" si="216"/>
        <v>1.009070925747481</v>
      </c>
      <c r="S1010" s="15">
        <f t="shared" si="217"/>
        <v>11.29224993505669</v>
      </c>
      <c r="T1010" s="21">
        <f t="shared" si="207"/>
        <v>0.13092615266016594</v>
      </c>
      <c r="U1010" s="21">
        <f t="shared" si="208"/>
        <v>6.8336353745208633E-3</v>
      </c>
      <c r="V1010" s="21">
        <f t="shared" si="209"/>
        <v>0.12409251728564508</v>
      </c>
      <c r="Y1010" s="36"/>
      <c r="Z1010" s="36"/>
    </row>
    <row r="1011" spans="1:26" x14ac:dyDescent="0.25">
      <c r="A1011" s="12">
        <v>1954.07</v>
      </c>
      <c r="B1011" s="13">
        <v>30.13</v>
      </c>
      <c r="C1011" s="14">
        <v>1.4566699999999999</v>
      </c>
      <c r="D1011" s="13">
        <v>2.6233300000000002</v>
      </c>
      <c r="E1011" s="13">
        <v>26.9</v>
      </c>
      <c r="F1011" s="14">
        <f t="shared" si="214"/>
        <v>1954.5416666665908</v>
      </c>
      <c r="G1011" s="15">
        <v>2.2999999999999998</v>
      </c>
      <c r="H1011" s="14">
        <f t="shared" si="210"/>
        <v>357.55069386617089</v>
      </c>
      <c r="I1011" s="14">
        <f t="shared" si="211"/>
        <v>17.286205417657989</v>
      </c>
      <c r="J1011" s="16">
        <f t="shared" si="215"/>
        <v>31189.229611476865</v>
      </c>
      <c r="K1011" s="14">
        <f t="shared" si="212"/>
        <v>31.130881571189583</v>
      </c>
      <c r="L1011" s="16">
        <f t="shared" si="213"/>
        <v>2715.5539899328114</v>
      </c>
      <c r="M1011" s="35">
        <f t="shared" si="204"/>
        <v>13.833009564245319</v>
      </c>
      <c r="N1011" s="17"/>
      <c r="O1011" s="18">
        <f t="shared" si="205"/>
        <v>17.784289655101237</v>
      </c>
      <c r="P1011" s="18"/>
      <c r="Q1011" s="37">
        <f t="shared" si="206"/>
        <v>9.2035333094363569E-2</v>
      </c>
      <c r="R1011" s="15">
        <f t="shared" si="216"/>
        <v>0.99661625986110247</v>
      </c>
      <c r="S1011" s="15">
        <f t="shared" si="217"/>
        <v>11.394681095739587</v>
      </c>
      <c r="T1011" s="21">
        <f t="shared" si="207"/>
        <v>0.13002389703673356</v>
      </c>
      <c r="U1011" s="21">
        <f t="shared" si="208"/>
        <v>5.7872766306619194E-3</v>
      </c>
      <c r="V1011" s="21">
        <f t="shared" si="209"/>
        <v>0.12423662040607164</v>
      </c>
      <c r="Y1011" s="36"/>
      <c r="Z1011" s="36"/>
    </row>
    <row r="1012" spans="1:26" x14ac:dyDescent="0.25">
      <c r="A1012" s="12">
        <v>1954.08</v>
      </c>
      <c r="B1012" s="13">
        <v>30.73</v>
      </c>
      <c r="C1012" s="14">
        <v>1.46333</v>
      </c>
      <c r="D1012" s="13">
        <v>2.6266699999999998</v>
      </c>
      <c r="E1012" s="13">
        <v>26.9</v>
      </c>
      <c r="F1012" s="14">
        <f t="shared" si="214"/>
        <v>1954.6249999999241</v>
      </c>
      <c r="G1012" s="15">
        <v>2.36</v>
      </c>
      <c r="H1012" s="14">
        <f t="shared" si="210"/>
        <v>364.67085371747208</v>
      </c>
      <c r="I1012" s="14">
        <f t="shared" si="211"/>
        <v>17.365239192007429</v>
      </c>
      <c r="J1012" s="16">
        <f t="shared" si="215"/>
        <v>31936.553952028913</v>
      </c>
      <c r="K1012" s="14">
        <f t="shared" si="212"/>
        <v>31.170517127695156</v>
      </c>
      <c r="L1012" s="16">
        <f t="shared" si="213"/>
        <v>2729.801111915905</v>
      </c>
      <c r="M1012" s="35">
        <f t="shared" si="204"/>
        <v>14.04211234732057</v>
      </c>
      <c r="N1012" s="17"/>
      <c r="O1012" s="18">
        <f t="shared" si="205"/>
        <v>18.047877301272521</v>
      </c>
      <c r="P1012" s="18"/>
      <c r="Q1012" s="37">
        <f t="shared" si="206"/>
        <v>9.035884137731523E-2</v>
      </c>
      <c r="R1012" s="15">
        <f t="shared" si="216"/>
        <v>1.000201558545158</v>
      </c>
      <c r="S1012" s="15">
        <f t="shared" si="217"/>
        <v>11.356124455945997</v>
      </c>
      <c r="T1012" s="21">
        <f t="shared" si="207"/>
        <v>0.12632687789695574</v>
      </c>
      <c r="U1012" s="21">
        <f t="shared" si="208"/>
        <v>6.8031997725062077E-3</v>
      </c>
      <c r="V1012" s="21">
        <f t="shared" si="209"/>
        <v>0.11952367812444953</v>
      </c>
      <c r="Y1012" s="36"/>
      <c r="Z1012" s="36"/>
    </row>
    <row r="1013" spans="1:26" x14ac:dyDescent="0.25">
      <c r="A1013" s="12">
        <v>1954.09</v>
      </c>
      <c r="B1013" s="13">
        <v>31.45</v>
      </c>
      <c r="C1013" s="14">
        <v>1.47</v>
      </c>
      <c r="D1013" s="13">
        <v>2.63</v>
      </c>
      <c r="E1013" s="13">
        <v>26.8</v>
      </c>
      <c r="F1013" s="14">
        <f t="shared" si="214"/>
        <v>1954.7083333332573</v>
      </c>
      <c r="G1013" s="15">
        <v>2.38</v>
      </c>
      <c r="H1013" s="14">
        <f t="shared" si="210"/>
        <v>374.6076389925372</v>
      </c>
      <c r="I1013" s="14">
        <f t="shared" si="211"/>
        <v>17.509482649253727</v>
      </c>
      <c r="J1013" s="16">
        <f t="shared" si="215"/>
        <v>32934.566415720743</v>
      </c>
      <c r="K1013" s="14">
        <f t="shared" si="212"/>
        <v>31.32648936567163</v>
      </c>
      <c r="L1013" s="16">
        <f t="shared" si="213"/>
        <v>2754.1465714895244</v>
      </c>
      <c r="M1013" s="35">
        <f t="shared" si="204"/>
        <v>14.356474143296968</v>
      </c>
      <c r="N1013" s="17"/>
      <c r="O1013" s="18">
        <f t="shared" si="205"/>
        <v>18.445764153358315</v>
      </c>
      <c r="P1013" s="18"/>
      <c r="Q1013" s="37">
        <f t="shared" si="206"/>
        <v>8.8211182770912194E-2</v>
      </c>
      <c r="R1013" s="15">
        <f t="shared" si="216"/>
        <v>0.99758112711171998</v>
      </c>
      <c r="S1013" s="15">
        <f t="shared" si="217"/>
        <v>11.400795519347097</v>
      </c>
      <c r="T1013" s="21">
        <f t="shared" si="207"/>
        <v>0.12469394530903144</v>
      </c>
      <c r="U1013" s="21">
        <f t="shared" si="208"/>
        <v>6.3534200248591688E-3</v>
      </c>
      <c r="V1013" s="21">
        <f t="shared" si="209"/>
        <v>0.11834052528417227</v>
      </c>
      <c r="Y1013" s="36"/>
      <c r="Z1013" s="36"/>
    </row>
    <row r="1014" spans="1:26" x14ac:dyDescent="0.25">
      <c r="A1014" s="12">
        <v>1954.1</v>
      </c>
      <c r="B1014" s="13">
        <v>32.18</v>
      </c>
      <c r="C1014" s="14">
        <v>1.49333</v>
      </c>
      <c r="D1014" s="13">
        <v>2.6766700000000001</v>
      </c>
      <c r="E1014" s="13">
        <v>26.8</v>
      </c>
      <c r="F1014" s="14">
        <f t="shared" si="214"/>
        <v>1954.7916666665906</v>
      </c>
      <c r="G1014" s="15">
        <v>2.4300000000000002</v>
      </c>
      <c r="H1014" s="14">
        <f t="shared" si="210"/>
        <v>383.30282425373122</v>
      </c>
      <c r="I1014" s="14">
        <f t="shared" si="211"/>
        <v>17.787371241231337</v>
      </c>
      <c r="J1014" s="16">
        <f t="shared" si="215"/>
        <v>33829.343781558848</v>
      </c>
      <c r="K1014" s="14">
        <f t="shared" si="212"/>
        <v>31.882385661753723</v>
      </c>
      <c r="L1014" s="16">
        <f t="shared" si="213"/>
        <v>2813.8592175197368</v>
      </c>
      <c r="M1014" s="35">
        <f t="shared" si="204"/>
        <v>14.619231935730554</v>
      </c>
      <c r="N1014" s="17"/>
      <c r="O1014" s="18">
        <f t="shared" si="205"/>
        <v>18.776965474104692</v>
      </c>
      <c r="P1014" s="18"/>
      <c r="Q1014" s="37">
        <f t="shared" si="206"/>
        <v>8.645924352171841E-2</v>
      </c>
      <c r="R1014" s="15">
        <f t="shared" si="216"/>
        <v>0.99763332319824494</v>
      </c>
      <c r="S1014" s="15">
        <f t="shared" si="217"/>
        <v>11.373218444160525</v>
      </c>
      <c r="T1014" s="21">
        <f t="shared" si="207"/>
        <v>0.12387592370939671</v>
      </c>
      <c r="U1014" s="21">
        <f t="shared" si="208"/>
        <v>7.0302032567628459E-3</v>
      </c>
      <c r="V1014" s="21">
        <f t="shared" si="209"/>
        <v>0.11684572045263386</v>
      </c>
      <c r="Y1014" s="36"/>
      <c r="Z1014" s="36"/>
    </row>
    <row r="1015" spans="1:26" x14ac:dyDescent="0.25">
      <c r="A1015" s="12">
        <v>1954.11</v>
      </c>
      <c r="B1015" s="13">
        <v>33.44</v>
      </c>
      <c r="C1015" s="14">
        <v>1.51667</v>
      </c>
      <c r="D1015" s="13">
        <v>2.7233299999999998</v>
      </c>
      <c r="E1015" s="13">
        <v>26.8</v>
      </c>
      <c r="F1015" s="14">
        <f t="shared" si="214"/>
        <v>1954.8749999999238</v>
      </c>
      <c r="G1015" s="15">
        <v>2.48</v>
      </c>
      <c r="H1015" s="14">
        <f t="shared" si="210"/>
        <v>398.31095223880584</v>
      </c>
      <c r="I1015" s="14">
        <f t="shared" si="211"/>
        <v>18.065378945335816</v>
      </c>
      <c r="J1015" s="16">
        <f t="shared" si="215"/>
        <v>35286.790510402716</v>
      </c>
      <c r="K1015" s="14">
        <f t="shared" si="212"/>
        <v>32.438162845708945</v>
      </c>
      <c r="L1015" s="16">
        <f t="shared" si="213"/>
        <v>2873.7313158102579</v>
      </c>
      <c r="M1015" s="35">
        <f t="shared" si="204"/>
        <v>15.11731169743438</v>
      </c>
      <c r="N1015" s="17"/>
      <c r="O1015" s="18">
        <f t="shared" si="205"/>
        <v>19.407607457588679</v>
      </c>
      <c r="P1015" s="18"/>
      <c r="Q1015" s="37">
        <f t="shared" si="206"/>
        <v>8.3705524492971597E-2</v>
      </c>
      <c r="R1015" s="15">
        <f t="shared" si="216"/>
        <v>0.99943544122648431</v>
      </c>
      <c r="S1015" s="15">
        <f t="shared" si="217"/>
        <v>11.346301711907437</v>
      </c>
      <c r="T1015" s="21">
        <f t="shared" si="207"/>
        <v>0.11983219797869649</v>
      </c>
      <c r="U1015" s="21">
        <f t="shared" si="208"/>
        <v>7.6220588080992968E-3</v>
      </c>
      <c r="V1015" s="21">
        <f t="shared" si="209"/>
        <v>0.11221013917059719</v>
      </c>
      <c r="Y1015" s="36"/>
      <c r="Z1015" s="36"/>
    </row>
    <row r="1016" spans="1:26" x14ac:dyDescent="0.25">
      <c r="A1016" s="12">
        <v>1954.12</v>
      </c>
      <c r="B1016" s="13">
        <v>34.97</v>
      </c>
      <c r="C1016" s="14">
        <v>1.54</v>
      </c>
      <c r="D1016" s="13">
        <v>2.77</v>
      </c>
      <c r="E1016" s="13">
        <v>26.7</v>
      </c>
      <c r="F1016" s="14">
        <f t="shared" si="214"/>
        <v>1954.9583333332571</v>
      </c>
      <c r="G1016" s="15">
        <v>2.5099999999999998</v>
      </c>
      <c r="H1016" s="14">
        <f t="shared" si="210"/>
        <v>418.09516423220964</v>
      </c>
      <c r="I1016" s="14">
        <f t="shared" si="211"/>
        <v>18.411968913857674</v>
      </c>
      <c r="J1016" s="16">
        <f t="shared" si="215"/>
        <v>37175.422864828237</v>
      </c>
      <c r="K1016" s="14">
        <f t="shared" si="212"/>
        <v>33.117632397003739</v>
      </c>
      <c r="L1016" s="16">
        <f t="shared" si="213"/>
        <v>2944.6932037624888</v>
      </c>
      <c r="M1016" s="35">
        <f t="shared" si="204"/>
        <v>15.789062002327078</v>
      </c>
      <c r="N1016" s="17"/>
      <c r="O1016" s="18">
        <f t="shared" si="205"/>
        <v>20.257529192442462</v>
      </c>
      <c r="P1016" s="18"/>
      <c r="Q1016" s="37">
        <f t="shared" si="206"/>
        <v>7.9614728670576715E-2</v>
      </c>
      <c r="R1016" s="15">
        <f t="shared" si="216"/>
        <v>0.99336274347021081</v>
      </c>
      <c r="S1016" s="15">
        <f t="shared" si="217"/>
        <v>11.382367578544489</v>
      </c>
      <c r="T1016" s="21">
        <f t="shared" si="207"/>
        <v>0.11233940716168989</v>
      </c>
      <c r="U1016" s="21">
        <f t="shared" si="208"/>
        <v>7.4056611182429233E-3</v>
      </c>
      <c r="V1016" s="21">
        <f t="shared" si="209"/>
        <v>0.10493374604344696</v>
      </c>
      <c r="Y1016" s="36"/>
      <c r="Z1016" s="36"/>
    </row>
    <row r="1017" spans="1:26" x14ac:dyDescent="0.25">
      <c r="A1017" s="12">
        <v>1955.01</v>
      </c>
      <c r="B1017" s="13">
        <v>35.6</v>
      </c>
      <c r="C1017" s="14">
        <v>1.54667</v>
      </c>
      <c r="D1017" s="13">
        <v>2.8333300000000001</v>
      </c>
      <c r="E1017" s="13">
        <v>26.7</v>
      </c>
      <c r="F1017" s="14">
        <f t="shared" si="214"/>
        <v>1955.0416666665903</v>
      </c>
      <c r="G1017" s="15">
        <v>2.61</v>
      </c>
      <c r="H1017" s="14">
        <f t="shared" si="210"/>
        <v>425.62733333333324</v>
      </c>
      <c r="I1017" s="14">
        <f t="shared" si="211"/>
        <v>18.491714259737822</v>
      </c>
      <c r="J1017" s="16">
        <f t="shared" si="215"/>
        <v>37982.17224081824</v>
      </c>
      <c r="K1017" s="14">
        <f t="shared" si="212"/>
        <v>33.874794729026206</v>
      </c>
      <c r="L1017" s="16">
        <f t="shared" si="213"/>
        <v>3022.9221369403804</v>
      </c>
      <c r="M1017" s="35">
        <f t="shared" si="204"/>
        <v>15.990781062969827</v>
      </c>
      <c r="N1017" s="17"/>
      <c r="O1017" s="18">
        <f t="shared" si="205"/>
        <v>20.501927865048483</v>
      </c>
      <c r="P1017" s="18"/>
      <c r="Q1017" s="37">
        <f t="shared" si="206"/>
        <v>7.7815776226365735E-2</v>
      </c>
      <c r="R1017" s="15">
        <f t="shared" si="216"/>
        <v>0.99869009255840091</v>
      </c>
      <c r="S1017" s="15">
        <f t="shared" si="217"/>
        <v>11.306819885009334</v>
      </c>
      <c r="T1017" s="21">
        <f t="shared" si="207"/>
        <v>0.11304757223665529</v>
      </c>
      <c r="U1017" s="21">
        <f t="shared" si="208"/>
        <v>8.3458926376729359E-3</v>
      </c>
      <c r="V1017" s="21">
        <f t="shared" si="209"/>
        <v>0.10470167959898236</v>
      </c>
      <c r="Y1017" s="36"/>
      <c r="Z1017" s="36"/>
    </row>
    <row r="1018" spans="1:26" x14ac:dyDescent="0.25">
      <c r="A1018" s="12">
        <v>1955.02</v>
      </c>
      <c r="B1018" s="13">
        <v>36.79</v>
      </c>
      <c r="C1018" s="14">
        <v>1.5533300000000001</v>
      </c>
      <c r="D1018" s="13">
        <v>2.8966699999999999</v>
      </c>
      <c r="E1018" s="13">
        <v>26.7</v>
      </c>
      <c r="F1018" s="14">
        <f t="shared" si="214"/>
        <v>1955.1249999999236</v>
      </c>
      <c r="G1018" s="15">
        <v>2.65</v>
      </c>
      <c r="H1018" s="14">
        <f t="shared" si="210"/>
        <v>439.85476385767777</v>
      </c>
      <c r="I1018" s="14">
        <f t="shared" si="211"/>
        <v>18.571340047378271</v>
      </c>
      <c r="J1018" s="16">
        <f t="shared" si="215"/>
        <v>39389.906948696778</v>
      </c>
      <c r="K1018" s="14">
        <f t="shared" si="212"/>
        <v>34.632076619288377</v>
      </c>
      <c r="L1018" s="16">
        <f t="shared" si="213"/>
        <v>3101.3743343593774</v>
      </c>
      <c r="M1018" s="35">
        <f t="shared" si="204"/>
        <v>16.437728215987107</v>
      </c>
      <c r="N1018" s="17"/>
      <c r="O1018" s="18">
        <f t="shared" si="205"/>
        <v>21.056961301473869</v>
      </c>
      <c r="P1018" s="18"/>
      <c r="Q1018" s="37">
        <f t="shared" si="206"/>
        <v>7.5715401259660836E-2</v>
      </c>
      <c r="R1018" s="15">
        <f t="shared" si="216"/>
        <v>0.99959839144156226</v>
      </c>
      <c r="S1018" s="15">
        <f t="shared" si="217"/>
        <v>11.29200899750114</v>
      </c>
      <c r="T1018" s="21">
        <f t="shared" si="207"/>
        <v>0.11008265498545367</v>
      </c>
      <c r="U1018" s="21">
        <f t="shared" si="208"/>
        <v>8.6667566750175951E-3</v>
      </c>
      <c r="V1018" s="21">
        <f t="shared" si="209"/>
        <v>0.10141589831043607</v>
      </c>
      <c r="Y1018" s="36"/>
      <c r="Z1018" s="36"/>
    </row>
    <row r="1019" spans="1:26" x14ac:dyDescent="0.25">
      <c r="A1019" s="12">
        <v>1955.03</v>
      </c>
      <c r="B1019" s="13">
        <v>36.5</v>
      </c>
      <c r="C1019" s="14">
        <v>1.56</v>
      </c>
      <c r="D1019" s="13">
        <v>2.96</v>
      </c>
      <c r="E1019" s="13">
        <v>26.7</v>
      </c>
      <c r="F1019" s="14">
        <f t="shared" si="214"/>
        <v>1955.2083333332569</v>
      </c>
      <c r="G1019" s="15">
        <v>2.68</v>
      </c>
      <c r="H1019" s="14">
        <f t="shared" si="210"/>
        <v>436.38757490636692</v>
      </c>
      <c r="I1019" s="14">
        <f t="shared" si="211"/>
        <v>18.651085393258423</v>
      </c>
      <c r="J1019" s="16">
        <f t="shared" si="215"/>
        <v>39218.599932882935</v>
      </c>
      <c r="K1019" s="14">
        <f t="shared" si="212"/>
        <v>35.389238951310851</v>
      </c>
      <c r="L1019" s="16">
        <f t="shared" si="213"/>
        <v>3180.4672822283146</v>
      </c>
      <c r="M1019" s="35">
        <f t="shared" si="204"/>
        <v>16.219282945537785</v>
      </c>
      <c r="N1019" s="17"/>
      <c r="O1019" s="18">
        <f t="shared" si="205"/>
        <v>20.759297152464587</v>
      </c>
      <c r="P1019" s="18"/>
      <c r="Q1019" s="37">
        <f t="shared" si="206"/>
        <v>7.6234750774021642E-2</v>
      </c>
      <c r="R1019" s="15">
        <f t="shared" si="216"/>
        <v>0.99616375739851437</v>
      </c>
      <c r="S1019" s="15">
        <f t="shared" si="217"/>
        <v>11.287474030045788</v>
      </c>
      <c r="T1019" s="21">
        <f t="shared" si="207"/>
        <v>0.11058503395113006</v>
      </c>
      <c r="U1019" s="21">
        <f t="shared" si="208"/>
        <v>8.7377572076596799E-3</v>
      </c>
      <c r="V1019" s="21">
        <f t="shared" si="209"/>
        <v>0.10184727674347038</v>
      </c>
      <c r="Y1019" s="36"/>
      <c r="Z1019" s="36"/>
    </row>
    <row r="1020" spans="1:26" x14ac:dyDescent="0.25">
      <c r="A1020" s="12">
        <v>1955.04</v>
      </c>
      <c r="B1020" s="13">
        <v>37.76</v>
      </c>
      <c r="C1020" s="14">
        <v>1.5633300000000001</v>
      </c>
      <c r="D1020" s="13">
        <v>3.0466700000000002</v>
      </c>
      <c r="E1020" s="13">
        <v>26.7</v>
      </c>
      <c r="F1020" s="14">
        <f t="shared" si="214"/>
        <v>1955.2916666665901</v>
      </c>
      <c r="G1020" s="15">
        <v>2.75</v>
      </c>
      <c r="H1020" s="14">
        <f t="shared" si="210"/>
        <v>451.45191310861406</v>
      </c>
      <c r="I1020" s="14">
        <f t="shared" si="211"/>
        <v>18.690898287078646</v>
      </c>
      <c r="J1020" s="16">
        <f t="shared" si="215"/>
        <v>40712.428345710017</v>
      </c>
      <c r="K1020" s="14">
        <f t="shared" si="212"/>
        <v>36.425450214793997</v>
      </c>
      <c r="L1020" s="16">
        <f t="shared" si="213"/>
        <v>3284.8870251065769</v>
      </c>
      <c r="M1020" s="35">
        <f t="shared" si="204"/>
        <v>16.685266628063495</v>
      </c>
      <c r="N1020" s="17"/>
      <c r="O1020" s="18">
        <f t="shared" si="205"/>
        <v>21.334047746091048</v>
      </c>
      <c r="P1020" s="18"/>
      <c r="Q1020" s="37">
        <f t="shared" si="206"/>
        <v>7.3812858775129608E-2</v>
      </c>
      <c r="R1020" s="15">
        <f t="shared" si="216"/>
        <v>1.0014249973563802</v>
      </c>
      <c r="S1020" s="15">
        <f t="shared" si="217"/>
        <v>11.244172541308563</v>
      </c>
      <c r="T1020" s="21">
        <f t="shared" si="207"/>
        <v>0.10780131138207505</v>
      </c>
      <c r="U1020" s="21">
        <f t="shared" si="208"/>
        <v>9.2384967241903038E-3</v>
      </c>
      <c r="V1020" s="21">
        <f t="shared" si="209"/>
        <v>9.8562814657884745E-2</v>
      </c>
      <c r="Y1020" s="36"/>
      <c r="Z1020" s="36"/>
    </row>
    <row r="1021" spans="1:26" x14ac:dyDescent="0.25">
      <c r="A1021" s="12">
        <v>1955.05</v>
      </c>
      <c r="B1021" s="13">
        <v>37.6</v>
      </c>
      <c r="C1021" s="14">
        <v>1.56667</v>
      </c>
      <c r="D1021" s="13">
        <v>3.1333299999999999</v>
      </c>
      <c r="E1021" s="13">
        <v>26.7</v>
      </c>
      <c r="F1021" s="14">
        <f t="shared" si="214"/>
        <v>1955.3749999999234</v>
      </c>
      <c r="G1021" s="15">
        <v>2.76</v>
      </c>
      <c r="H1021" s="14">
        <f t="shared" si="210"/>
        <v>449.53898127340813</v>
      </c>
      <c r="I1021" s="14">
        <f t="shared" si="211"/>
        <v>18.730830739138572</v>
      </c>
      <c r="J1021" s="16">
        <f t="shared" si="215"/>
        <v>40680.681959968075</v>
      </c>
      <c r="K1021" s="14">
        <f t="shared" si="212"/>
        <v>37.46154192003744</v>
      </c>
      <c r="L1021" s="16">
        <f t="shared" si="213"/>
        <v>3390.0532235539031</v>
      </c>
      <c r="M1021" s="35">
        <f t="shared" si="204"/>
        <v>16.518057827257792</v>
      </c>
      <c r="N1021" s="17"/>
      <c r="O1021" s="18">
        <f t="shared" si="205"/>
        <v>21.097803794241578</v>
      </c>
      <c r="P1021" s="18"/>
      <c r="Q1021" s="37">
        <f t="shared" si="206"/>
        <v>7.3736304846531181E-2</v>
      </c>
      <c r="R1021" s="15">
        <f t="shared" si="216"/>
        <v>1.0005683116212329</v>
      </c>
      <c r="S1021" s="15">
        <f t="shared" si="217"/>
        <v>11.260195457454611</v>
      </c>
      <c r="T1021" s="21">
        <f t="shared" si="207"/>
        <v>0.10979451896887449</v>
      </c>
      <c r="U1021" s="21">
        <f t="shared" si="208"/>
        <v>9.3659566360082547E-3</v>
      </c>
      <c r="V1021" s="21">
        <f t="shared" si="209"/>
        <v>0.10042856233286623</v>
      </c>
      <c r="Y1021" s="36"/>
      <c r="Z1021" s="36"/>
    </row>
    <row r="1022" spans="1:26" x14ac:dyDescent="0.25">
      <c r="A1022" s="12">
        <v>1955.06</v>
      </c>
      <c r="B1022" s="13">
        <v>39.78</v>
      </c>
      <c r="C1022" s="14">
        <v>1.57</v>
      </c>
      <c r="D1022" s="13">
        <v>3.22</v>
      </c>
      <c r="E1022" s="13">
        <v>26.7</v>
      </c>
      <c r="F1022" s="14">
        <f t="shared" si="214"/>
        <v>1955.4583333332566</v>
      </c>
      <c r="G1022" s="15">
        <v>2.78</v>
      </c>
      <c r="H1022" s="14">
        <f t="shared" si="210"/>
        <v>475.60267752808977</v>
      </c>
      <c r="I1022" s="14">
        <f t="shared" si="211"/>
        <v>18.770643632958798</v>
      </c>
      <c r="J1022" s="16">
        <f t="shared" si="215"/>
        <v>43180.848872091112</v>
      </c>
      <c r="K1022" s="14">
        <f t="shared" si="212"/>
        <v>38.497753183520594</v>
      </c>
      <c r="L1022" s="16">
        <f t="shared" si="213"/>
        <v>3495.2823873336697</v>
      </c>
      <c r="M1022" s="35">
        <f t="shared" si="204"/>
        <v>17.370091963405304</v>
      </c>
      <c r="N1022" s="17"/>
      <c r="O1022" s="18">
        <f t="shared" si="205"/>
        <v>22.157121672370515</v>
      </c>
      <c r="P1022" s="18"/>
      <c r="Q1022" s="37">
        <f t="shared" si="206"/>
        <v>6.9410908719140685E-2</v>
      </c>
      <c r="R1022" s="15">
        <f t="shared" si="216"/>
        <v>0.99198567351214673</v>
      </c>
      <c r="S1022" s="15">
        <f t="shared" si="217"/>
        <v>11.266594757390436</v>
      </c>
      <c r="T1022" s="21">
        <f t="shared" si="207"/>
        <v>9.7423809311600218E-2</v>
      </c>
      <c r="U1022" s="21">
        <f t="shared" si="208"/>
        <v>9.0212984076607494E-3</v>
      </c>
      <c r="V1022" s="21">
        <f t="shared" si="209"/>
        <v>8.8402510903939469E-2</v>
      </c>
      <c r="Y1022" s="36"/>
      <c r="Z1022" s="36"/>
    </row>
    <row r="1023" spans="1:26" x14ac:dyDescent="0.25">
      <c r="A1023" s="12">
        <v>1955.07</v>
      </c>
      <c r="B1023" s="13">
        <v>42.69</v>
      </c>
      <c r="C1023" s="14">
        <v>1.58667</v>
      </c>
      <c r="D1023" s="13">
        <v>3.2933300000000001</v>
      </c>
      <c r="E1023" s="13">
        <v>26.8</v>
      </c>
      <c r="F1023" s="14">
        <f t="shared" si="214"/>
        <v>1955.5416666665899</v>
      </c>
      <c r="G1023" s="15">
        <v>2.9</v>
      </c>
      <c r="H1023" s="14">
        <f t="shared" si="210"/>
        <v>508.48966958955208</v>
      </c>
      <c r="I1023" s="14">
        <f t="shared" si="211"/>
        <v>18.899163833395516</v>
      </c>
      <c r="J1023" s="16">
        <f t="shared" si="215"/>
        <v>46309.710698324219</v>
      </c>
      <c r="K1023" s="14">
        <f t="shared" si="212"/>
        <v>39.227554077052233</v>
      </c>
      <c r="L1023" s="16">
        <f t="shared" si="213"/>
        <v>3572.5734254886888</v>
      </c>
      <c r="M1023" s="35">
        <f t="shared" si="204"/>
        <v>18.454031906632867</v>
      </c>
      <c r="N1023" s="17"/>
      <c r="O1023" s="18">
        <f t="shared" si="205"/>
        <v>23.503510201463072</v>
      </c>
      <c r="P1023" s="18"/>
      <c r="Q1023" s="37">
        <f t="shared" si="206"/>
        <v>6.5218113524167814E-2</v>
      </c>
      <c r="R1023" s="15">
        <f t="shared" si="216"/>
        <v>0.99641025227630275</v>
      </c>
      <c r="S1023" s="15">
        <f t="shared" si="217"/>
        <v>11.13459797446181</v>
      </c>
      <c r="T1023" s="21">
        <f t="shared" si="207"/>
        <v>8.9887472059402729E-2</v>
      </c>
      <c r="U1023" s="21">
        <f t="shared" si="208"/>
        <v>1.0646514702316257E-2</v>
      </c>
      <c r="V1023" s="21">
        <f t="shared" si="209"/>
        <v>7.9240957357086472E-2</v>
      </c>
      <c r="Y1023" s="36"/>
      <c r="Z1023" s="36"/>
    </row>
    <row r="1024" spans="1:26" x14ac:dyDescent="0.25">
      <c r="A1024" s="12">
        <v>1955.08</v>
      </c>
      <c r="B1024" s="13">
        <v>42.43</v>
      </c>
      <c r="C1024" s="14">
        <v>1.6033299999999999</v>
      </c>
      <c r="D1024" s="13">
        <v>3.3666700000000001</v>
      </c>
      <c r="E1024" s="13">
        <v>26.8</v>
      </c>
      <c r="F1024" s="14">
        <f t="shared" si="214"/>
        <v>1955.6249999999231</v>
      </c>
      <c r="G1024" s="15">
        <v>2.97</v>
      </c>
      <c r="H1024" s="14">
        <f t="shared" si="210"/>
        <v>505.39275429104458</v>
      </c>
      <c r="I1024" s="14">
        <f t="shared" si="211"/>
        <v>19.097604636753726</v>
      </c>
      <c r="J1024" s="16">
        <f t="shared" si="215"/>
        <v>46172.604918428791</v>
      </c>
      <c r="K1024" s="14">
        <f t="shared" si="212"/>
        <v>40.101122415485065</v>
      </c>
      <c r="L1024" s="16">
        <f t="shared" si="213"/>
        <v>3663.6324251879964</v>
      </c>
      <c r="M1024" s="35">
        <f t="shared" si="204"/>
        <v>18.222326463047743</v>
      </c>
      <c r="N1024" s="17"/>
      <c r="O1024" s="18">
        <f t="shared" si="205"/>
        <v>23.173696654482598</v>
      </c>
      <c r="P1024" s="18"/>
      <c r="Q1024" s="37">
        <f t="shared" si="206"/>
        <v>6.5207148308589744E-2</v>
      </c>
      <c r="R1024" s="15">
        <f t="shared" si="216"/>
        <v>1.002475</v>
      </c>
      <c r="S1024" s="15">
        <f t="shared" si="217"/>
        <v>11.094627576728701</v>
      </c>
      <c r="T1024" s="21">
        <f t="shared" si="207"/>
        <v>9.2500396231943283E-2</v>
      </c>
      <c r="U1024" s="21">
        <f t="shared" si="208"/>
        <v>1.0955395425943149E-2</v>
      </c>
      <c r="V1024" s="21">
        <f t="shared" si="209"/>
        <v>8.1545000806000134E-2</v>
      </c>
      <c r="Y1024" s="36"/>
      <c r="Z1024" s="36"/>
    </row>
    <row r="1025" spans="1:26" x14ac:dyDescent="0.25">
      <c r="A1025" s="12">
        <v>1955.09</v>
      </c>
      <c r="B1025" s="13">
        <v>44.34</v>
      </c>
      <c r="C1025" s="14">
        <v>1.62</v>
      </c>
      <c r="D1025" s="13">
        <v>3.44</v>
      </c>
      <c r="E1025" s="13">
        <v>26.9</v>
      </c>
      <c r="F1025" s="14">
        <f t="shared" si="214"/>
        <v>1955.7083333332564</v>
      </c>
      <c r="G1025" s="15">
        <v>2.97</v>
      </c>
      <c r="H1025" s="14">
        <f t="shared" si="210"/>
        <v>526.17981301115231</v>
      </c>
      <c r="I1025" s="14">
        <f t="shared" si="211"/>
        <v>19.224431598513007</v>
      </c>
      <c r="J1025" s="16">
        <f t="shared" si="215"/>
        <v>48218.069192838797</v>
      </c>
      <c r="K1025" s="14">
        <f t="shared" si="212"/>
        <v>40.82224981412638</v>
      </c>
      <c r="L1025" s="16">
        <f t="shared" si="213"/>
        <v>3740.8695990835686</v>
      </c>
      <c r="M1025" s="35">
        <f t="shared" ref="M1025:M1088" si="218">H1025/AVERAGE(K905:K1024)</f>
        <v>18.843960654261299</v>
      </c>
      <c r="N1025" s="17"/>
      <c r="O1025" s="18">
        <f t="shared" ref="O1025:O1088" si="219">J1025/AVERAGE(L905:L1024)</f>
        <v>23.925531307723016</v>
      </c>
      <c r="P1025" s="18"/>
      <c r="Q1025" s="37">
        <f t="shared" ref="Q1025:Q1088" si="220">1/M1025-(G1025/100-(((E1025/E905)^(1/10))-1))</f>
        <v>6.3784234185268296E-2</v>
      </c>
      <c r="R1025" s="15">
        <f t="shared" si="216"/>
        <v>1.0102306128294607</v>
      </c>
      <c r="S1025" s="15">
        <f t="shared" si="217"/>
        <v>11.080740732471881</v>
      </c>
      <c r="T1025" s="21">
        <f t="shared" si="207"/>
        <v>9.1626521139898776E-2</v>
      </c>
      <c r="U1025" s="21">
        <f t="shared" si="208"/>
        <v>1.1113910913920222E-2</v>
      </c>
      <c r="V1025" s="21">
        <f t="shared" si="209"/>
        <v>8.0512610225978554E-2</v>
      </c>
      <c r="Y1025" s="36"/>
      <c r="Z1025" s="36"/>
    </row>
    <row r="1026" spans="1:26" x14ac:dyDescent="0.25">
      <c r="A1026" s="12">
        <v>1955.1</v>
      </c>
      <c r="B1026" s="13">
        <v>42.11</v>
      </c>
      <c r="C1026" s="14">
        <v>1.6266700000000001</v>
      </c>
      <c r="D1026" s="13">
        <v>3.5</v>
      </c>
      <c r="E1026" s="13">
        <v>26.9</v>
      </c>
      <c r="F1026" s="14">
        <f t="shared" si="214"/>
        <v>1955.7916666665897</v>
      </c>
      <c r="G1026" s="15">
        <v>2.88</v>
      </c>
      <c r="H1026" s="14">
        <f t="shared" si="210"/>
        <v>499.7165522304831</v>
      </c>
      <c r="I1026" s="14">
        <f t="shared" si="211"/>
        <v>19.303584042193307</v>
      </c>
      <c r="J1026" s="16">
        <f t="shared" si="215"/>
        <v>45940.440556193076</v>
      </c>
      <c r="K1026" s="14">
        <f t="shared" si="212"/>
        <v>41.534265799256495</v>
      </c>
      <c r="L1026" s="16">
        <f t="shared" si="213"/>
        <v>3818.3695546586509</v>
      </c>
      <c r="M1026" s="35">
        <f t="shared" si="218"/>
        <v>17.772325789386084</v>
      </c>
      <c r="N1026" s="17"/>
      <c r="O1026" s="18">
        <f t="shared" si="219"/>
        <v>22.532366303323755</v>
      </c>
      <c r="P1026" s="18"/>
      <c r="Q1026" s="37">
        <f t="shared" si="220"/>
        <v>6.7884089783085744E-2</v>
      </c>
      <c r="R1026" s="15">
        <f t="shared" si="216"/>
        <v>1.0015386747064237</v>
      </c>
      <c r="S1026" s="15">
        <f t="shared" si="217"/>
        <v>11.194103500769437</v>
      </c>
      <c r="T1026" s="21">
        <f t="shared" ref="T1026:T1089" si="221">(($J1146/$J1026)^(1/10)-1)</f>
        <v>9.9284640370255417E-2</v>
      </c>
      <c r="U1026" s="21">
        <f t="shared" ref="U1026:U1089" si="222">(($S1146/$S1026)^(1/10)-1)</f>
        <v>9.6397835724992831E-3</v>
      </c>
      <c r="V1026" s="21">
        <f t="shared" ref="V1026:V1089" si="223">T1026-U1026</f>
        <v>8.9644856797756134E-2</v>
      </c>
      <c r="Y1026" s="36"/>
      <c r="Z1026" s="36"/>
    </row>
    <row r="1027" spans="1:26" x14ac:dyDescent="0.25">
      <c r="A1027" s="12">
        <v>1955.11</v>
      </c>
      <c r="B1027" s="13">
        <v>44.95</v>
      </c>
      <c r="C1027" s="14">
        <v>1.6333299999999999</v>
      </c>
      <c r="D1027" s="13">
        <v>3.56</v>
      </c>
      <c r="E1027" s="13">
        <v>26.9</v>
      </c>
      <c r="F1027" s="14">
        <f t="shared" si="214"/>
        <v>1955.8749999999229</v>
      </c>
      <c r="G1027" s="15">
        <v>2.89</v>
      </c>
      <c r="H1027" s="14">
        <f t="shared" si="210"/>
        <v>533.41864219330841</v>
      </c>
      <c r="I1027" s="14">
        <f t="shared" si="211"/>
        <v>19.382617816542744</v>
      </c>
      <c r="J1027" s="16">
        <f t="shared" si="215"/>
        <v>49187.266555418741</v>
      </c>
      <c r="K1027" s="14">
        <f t="shared" si="212"/>
        <v>42.246281784386611</v>
      </c>
      <c r="L1027" s="16">
        <f t="shared" si="213"/>
        <v>3895.5877405403944</v>
      </c>
      <c r="M1027" s="35">
        <f t="shared" si="218"/>
        <v>18.835559288273888</v>
      </c>
      <c r="N1027" s="17"/>
      <c r="O1027" s="18">
        <f t="shared" si="219"/>
        <v>23.841583744997802</v>
      </c>
      <c r="P1027" s="18"/>
      <c r="Q1027" s="37">
        <f t="shared" si="220"/>
        <v>6.4607904236347546E-2</v>
      </c>
      <c r="R1027" s="15">
        <f t="shared" si="216"/>
        <v>0.99639906764855823</v>
      </c>
      <c r="S1027" s="15">
        <f t="shared" si="217"/>
        <v>11.21132758468716</v>
      </c>
      <c r="T1027" s="21">
        <f t="shared" si="221"/>
        <v>9.297438519582979E-2</v>
      </c>
      <c r="U1027" s="21">
        <f t="shared" si="222"/>
        <v>9.0414284940998346E-3</v>
      </c>
      <c r="V1027" s="21">
        <f t="shared" si="223"/>
        <v>8.3932956701729955E-2</v>
      </c>
      <c r="Y1027" s="36"/>
      <c r="Z1027" s="36"/>
    </row>
    <row r="1028" spans="1:26" x14ac:dyDescent="0.25">
      <c r="A1028" s="12">
        <v>1955.12</v>
      </c>
      <c r="B1028" s="13">
        <v>45.37</v>
      </c>
      <c r="C1028" s="14">
        <v>1.64</v>
      </c>
      <c r="D1028" s="13">
        <v>3.62</v>
      </c>
      <c r="E1028" s="13">
        <v>26.8</v>
      </c>
      <c r="F1028" s="14">
        <f t="shared" si="214"/>
        <v>1955.9583333332562</v>
      </c>
      <c r="G1028" s="15">
        <v>2.96</v>
      </c>
      <c r="H1028" s="14">
        <f t="shared" si="210"/>
        <v>540.41171958955204</v>
      </c>
      <c r="I1028" s="14">
        <f t="shared" si="211"/>
        <v>19.534388805970138</v>
      </c>
      <c r="J1028" s="16">
        <f t="shared" si="215"/>
        <v>49982.215576987452</v>
      </c>
      <c r="K1028" s="14">
        <f t="shared" si="212"/>
        <v>43.118589925373122</v>
      </c>
      <c r="L1028" s="16">
        <f t="shared" si="213"/>
        <v>3988.001331026991</v>
      </c>
      <c r="M1028" s="35">
        <f t="shared" si="218"/>
        <v>18.942369035813567</v>
      </c>
      <c r="N1028" s="17"/>
      <c r="O1028" s="18">
        <f t="shared" si="219"/>
        <v>23.937765745387551</v>
      </c>
      <c r="P1028" s="18"/>
      <c r="Q1028" s="37">
        <f t="shared" si="220"/>
        <v>6.2648258086002731E-2</v>
      </c>
      <c r="R1028" s="15">
        <f t="shared" si="216"/>
        <v>1.0076321632439265</v>
      </c>
      <c r="S1028" s="15">
        <f t="shared" si="217"/>
        <v>11.212639025441881</v>
      </c>
      <c r="T1028" s="21">
        <f t="shared" si="221"/>
        <v>9.0650756171307023E-2</v>
      </c>
      <c r="U1028" s="21">
        <f t="shared" si="222"/>
        <v>7.7193888465101335E-3</v>
      </c>
      <c r="V1028" s="21">
        <f t="shared" si="223"/>
        <v>8.293136732479689E-2</v>
      </c>
      <c r="Y1028" s="36"/>
      <c r="Z1028" s="36"/>
    </row>
    <row r="1029" spans="1:26" x14ac:dyDescent="0.25">
      <c r="A1029" s="12">
        <v>1956.01</v>
      </c>
      <c r="B1029" s="13">
        <v>44.15</v>
      </c>
      <c r="C1029" s="14">
        <v>1.67</v>
      </c>
      <c r="D1029" s="13">
        <v>3.6433300000000002</v>
      </c>
      <c r="E1029" s="13">
        <v>26.8</v>
      </c>
      <c r="F1029" s="14">
        <f t="shared" si="214"/>
        <v>1956.0416666665894</v>
      </c>
      <c r="G1029" s="15">
        <v>2.9</v>
      </c>
      <c r="H1029" s="14">
        <f t="shared" si="210"/>
        <v>525.88004011194016</v>
      </c>
      <c r="I1029" s="14">
        <f t="shared" si="211"/>
        <v>19.891725186567157</v>
      </c>
      <c r="J1029" s="16">
        <f t="shared" si="215"/>
        <v>48791.507076448324</v>
      </c>
      <c r="K1029" s="14">
        <f t="shared" si="212"/>
        <v>43.396478517350737</v>
      </c>
      <c r="L1029" s="16">
        <f t="shared" si="213"/>
        <v>4026.3547333371794</v>
      </c>
      <c r="M1029" s="35">
        <f t="shared" si="218"/>
        <v>18.292585385418885</v>
      </c>
      <c r="N1029" s="17"/>
      <c r="O1029" s="18">
        <f t="shared" si="219"/>
        <v>23.082459084217518</v>
      </c>
      <c r="P1029" s="18"/>
      <c r="Q1029" s="37">
        <f t="shared" si="220"/>
        <v>6.5123509041438515E-2</v>
      </c>
      <c r="R1029" s="15">
        <f t="shared" si="216"/>
        <v>1.0075969184830094</v>
      </c>
      <c r="S1029" s="15">
        <f t="shared" si="217"/>
        <v>11.298215716879273</v>
      </c>
      <c r="T1029" s="21">
        <f t="shared" si="221"/>
        <v>9.5431683360475805E-2</v>
      </c>
      <c r="U1029" s="21">
        <f t="shared" si="222"/>
        <v>7.4202191364101111E-3</v>
      </c>
      <c r="V1029" s="21">
        <f t="shared" si="223"/>
        <v>8.8011464224065694E-2</v>
      </c>
      <c r="Y1029" s="36"/>
      <c r="Z1029" s="36"/>
    </row>
    <row r="1030" spans="1:26" x14ac:dyDescent="0.25">
      <c r="A1030" s="12">
        <v>1956.02</v>
      </c>
      <c r="B1030" s="13">
        <v>44.43</v>
      </c>
      <c r="C1030" s="14">
        <v>1.7</v>
      </c>
      <c r="D1030" s="13">
        <v>3.6666699999999999</v>
      </c>
      <c r="E1030" s="13">
        <v>26.8</v>
      </c>
      <c r="F1030" s="14">
        <f t="shared" si="214"/>
        <v>1956.1249999999227</v>
      </c>
      <c r="G1030" s="15">
        <v>2.84</v>
      </c>
      <c r="H1030" s="14">
        <f t="shared" si="210"/>
        <v>529.21517966417889</v>
      </c>
      <c r="I1030" s="14">
        <f t="shared" si="211"/>
        <v>20.249061567164169</v>
      </c>
      <c r="J1030" s="16">
        <f t="shared" si="215"/>
        <v>49257.503727650343</v>
      </c>
      <c r="K1030" s="14">
        <f t="shared" si="212"/>
        <v>43.674486221455204</v>
      </c>
      <c r="L1030" s="16">
        <f t="shared" si="213"/>
        <v>4065.0688992361843</v>
      </c>
      <c r="M1030" s="35">
        <f t="shared" si="218"/>
        <v>18.266116815127774</v>
      </c>
      <c r="N1030" s="17"/>
      <c r="O1030" s="18">
        <f t="shared" si="219"/>
        <v>23.017216418743011</v>
      </c>
      <c r="P1030" s="18"/>
      <c r="Q1030" s="37">
        <f t="shared" si="220"/>
        <v>6.6375586939811493E-2</v>
      </c>
      <c r="R1030" s="15">
        <f t="shared" si="216"/>
        <v>0.99206506834990926</v>
      </c>
      <c r="S1030" s="15">
        <f t="shared" si="217"/>
        <v>11.38404734068386</v>
      </c>
      <c r="T1030" s="21">
        <f t="shared" si="221"/>
        <v>9.3235290490984335E-2</v>
      </c>
      <c r="U1030" s="21">
        <f t="shared" si="222"/>
        <v>4.6641172438899314E-3</v>
      </c>
      <c r="V1030" s="21">
        <f t="shared" si="223"/>
        <v>8.8571173247094404E-2</v>
      </c>
      <c r="Y1030" s="36"/>
      <c r="Z1030" s="36"/>
    </row>
    <row r="1031" spans="1:26" x14ac:dyDescent="0.25">
      <c r="A1031" s="12">
        <v>1956.03</v>
      </c>
      <c r="B1031" s="13">
        <v>47.49</v>
      </c>
      <c r="C1031" s="14">
        <v>1.73</v>
      </c>
      <c r="D1031" s="13">
        <v>3.69</v>
      </c>
      <c r="E1031" s="13">
        <v>26.8</v>
      </c>
      <c r="F1031" s="14">
        <f t="shared" si="214"/>
        <v>1956.208333333256</v>
      </c>
      <c r="G1031" s="15">
        <v>2.96</v>
      </c>
      <c r="H1031" s="14">
        <f t="shared" si="210"/>
        <v>565.66349048507448</v>
      </c>
      <c r="I1031" s="14">
        <f t="shared" si="211"/>
        <v>20.606397947761188</v>
      </c>
      <c r="J1031" s="16">
        <f t="shared" si="215"/>
        <v>52809.816388630461</v>
      </c>
      <c r="K1031" s="14">
        <f t="shared" si="212"/>
        <v>43.952374813432819</v>
      </c>
      <c r="L1031" s="16">
        <f t="shared" si="213"/>
        <v>4103.3527579289612</v>
      </c>
      <c r="M1031" s="35">
        <f t="shared" si="218"/>
        <v>19.371210099299955</v>
      </c>
      <c r="N1031" s="17"/>
      <c r="O1031" s="18">
        <f t="shared" si="219"/>
        <v>24.373586635398741</v>
      </c>
      <c r="P1031" s="18"/>
      <c r="Q1031" s="37">
        <f t="shared" si="220"/>
        <v>6.0910141321596063E-2</v>
      </c>
      <c r="R1031" s="15">
        <f t="shared" si="216"/>
        <v>0.98377620319820946</v>
      </c>
      <c r="S1031" s="15">
        <f t="shared" si="217"/>
        <v>11.293715703134138</v>
      </c>
      <c r="T1031" s="21">
        <f t="shared" si="221"/>
        <v>8.1045764992163649E-2</v>
      </c>
      <c r="U1031" s="21">
        <f t="shared" si="222"/>
        <v>5.2399493832038235E-3</v>
      </c>
      <c r="V1031" s="21">
        <f t="shared" si="223"/>
        <v>7.5805815608959826E-2</v>
      </c>
      <c r="Y1031" s="36"/>
      <c r="Z1031" s="36"/>
    </row>
    <row r="1032" spans="1:26" x14ac:dyDescent="0.25">
      <c r="A1032" s="12">
        <v>1956.04</v>
      </c>
      <c r="B1032" s="13">
        <v>48.05</v>
      </c>
      <c r="C1032" s="14">
        <v>1.7533300000000001</v>
      </c>
      <c r="D1032" s="13">
        <v>3.66</v>
      </c>
      <c r="E1032" s="13">
        <v>26.9</v>
      </c>
      <c r="F1032" s="14">
        <f t="shared" si="214"/>
        <v>1956.2916666665892</v>
      </c>
      <c r="G1032" s="15">
        <v>3.18</v>
      </c>
      <c r="H1032" s="14">
        <f t="shared" si="210"/>
        <v>570.2061347583641</v>
      </c>
      <c r="I1032" s="14">
        <f t="shared" si="211"/>
        <v>20.806649786802968</v>
      </c>
      <c r="J1032" s="16">
        <f t="shared" si="215"/>
        <v>53395.787544878061</v>
      </c>
      <c r="K1032" s="14">
        <f t="shared" si="212"/>
        <v>43.432975092936793</v>
      </c>
      <c r="L1032" s="16">
        <f t="shared" si="213"/>
        <v>4067.192141815895</v>
      </c>
      <c r="M1032" s="35">
        <f t="shared" si="218"/>
        <v>19.370593634578494</v>
      </c>
      <c r="N1032" s="17"/>
      <c r="O1032" s="18">
        <f t="shared" si="219"/>
        <v>24.338669114170255</v>
      </c>
      <c r="P1032" s="18"/>
      <c r="Q1032" s="37">
        <f t="shared" si="220"/>
        <v>5.8532570272147345E-2</v>
      </c>
      <c r="R1032" s="15">
        <f t="shared" si="216"/>
        <v>1.0120440058709126</v>
      </c>
      <c r="S1032" s="15">
        <f t="shared" si="217"/>
        <v>11.069185822256701</v>
      </c>
      <c r="T1032" s="21">
        <f t="shared" si="221"/>
        <v>8.2716102777451894E-2</v>
      </c>
      <c r="U1032" s="21">
        <f t="shared" si="222"/>
        <v>7.9893148106200407E-3</v>
      </c>
      <c r="V1032" s="21">
        <f t="shared" si="223"/>
        <v>7.4726787966831854E-2</v>
      </c>
      <c r="Y1032" s="36"/>
      <c r="Z1032" s="36"/>
    </row>
    <row r="1033" spans="1:26" x14ac:dyDescent="0.25">
      <c r="A1033" s="12">
        <v>1956.05</v>
      </c>
      <c r="B1033" s="13">
        <v>46.54</v>
      </c>
      <c r="C1033" s="14">
        <v>1.77667</v>
      </c>
      <c r="D1033" s="13">
        <v>3.63</v>
      </c>
      <c r="E1033" s="13">
        <v>27</v>
      </c>
      <c r="F1033" s="14">
        <f t="shared" si="214"/>
        <v>1956.3749999999225</v>
      </c>
      <c r="G1033" s="15">
        <v>3.07</v>
      </c>
      <c r="H1033" s="14">
        <f t="shared" si="210"/>
        <v>550.24155814814799</v>
      </c>
      <c r="I1033" s="14">
        <f t="shared" si="211"/>
        <v>21.005536508703699</v>
      </c>
      <c r="J1033" s="16">
        <f t="shared" si="215"/>
        <v>51690.163967553803</v>
      </c>
      <c r="K1033" s="14">
        <f t="shared" si="212"/>
        <v>42.917422777777759</v>
      </c>
      <c r="L1033" s="16">
        <f t="shared" si="213"/>
        <v>4031.6995101465468</v>
      </c>
      <c r="M1033" s="35">
        <f t="shared" si="218"/>
        <v>18.544506591754427</v>
      </c>
      <c r="N1033" s="17"/>
      <c r="O1033" s="18">
        <f t="shared" si="219"/>
        <v>23.274196470664435</v>
      </c>
      <c r="P1033" s="18"/>
      <c r="Q1033" s="37">
        <f t="shared" si="220"/>
        <v>6.1754700568371269E-2</v>
      </c>
      <c r="R1033" s="15">
        <f t="shared" si="216"/>
        <v>1.0085562050188539</v>
      </c>
      <c r="S1033" s="15">
        <f t="shared" si="217"/>
        <v>11.161012408836974</v>
      </c>
      <c r="T1033" s="21">
        <f t="shared" si="221"/>
        <v>8.0672480501264632E-2</v>
      </c>
      <c r="U1033" s="21">
        <f t="shared" si="222"/>
        <v>7.3172106738386145E-3</v>
      </c>
      <c r="V1033" s="21">
        <f t="shared" si="223"/>
        <v>7.3355269827426017E-2</v>
      </c>
      <c r="Y1033" s="36"/>
      <c r="Z1033" s="36"/>
    </row>
    <row r="1034" spans="1:26" x14ac:dyDescent="0.25">
      <c r="A1034" s="12">
        <v>1956.06</v>
      </c>
      <c r="B1034" s="13">
        <v>46.27</v>
      </c>
      <c r="C1034" s="14">
        <v>1.8</v>
      </c>
      <c r="D1034" s="13">
        <v>3.6</v>
      </c>
      <c r="E1034" s="13">
        <v>27.2</v>
      </c>
      <c r="F1034" s="14">
        <f t="shared" si="214"/>
        <v>1956.4583333332557</v>
      </c>
      <c r="G1034" s="15">
        <v>3</v>
      </c>
      <c r="H1034" s="14">
        <f t="shared" ref="H1034:H1097" si="224">B1034*$E$1859/E1034</f>
        <v>543.02693143382339</v>
      </c>
      <c r="I1034" s="14">
        <f t="shared" ref="I1034:I1097" si="225">C1034*$E$1859/E1034</f>
        <v>21.124886029411762</v>
      </c>
      <c r="J1034" s="16">
        <f t="shared" si="215"/>
        <v>51177.789904868274</v>
      </c>
      <c r="K1034" s="14">
        <f t="shared" ref="K1034:K1097" si="226">D1034*$E$1859/E1034</f>
        <v>42.249772058823524</v>
      </c>
      <c r="L1034" s="16">
        <f t="shared" ref="L1034:L1097" si="227">K1034*(J1034/H1034)</f>
        <v>3981.8466318894712</v>
      </c>
      <c r="M1034" s="35">
        <f t="shared" si="218"/>
        <v>18.158163846958693</v>
      </c>
      <c r="N1034" s="17"/>
      <c r="O1034" s="18">
        <f t="shared" si="219"/>
        <v>22.767416558558143</v>
      </c>
      <c r="P1034" s="18"/>
      <c r="Q1034" s="37">
        <f t="shared" si="220"/>
        <v>6.3251818698492807E-2</v>
      </c>
      <c r="R1034" s="15">
        <f t="shared" si="216"/>
        <v>0.99312377072866442</v>
      </c>
      <c r="S1034" s="15">
        <f t="shared" si="217"/>
        <v>11.173739875701244</v>
      </c>
      <c r="T1034" s="21">
        <f t="shared" si="221"/>
        <v>8.0810362261079183E-2</v>
      </c>
      <c r="U1034" s="21">
        <f t="shared" si="222"/>
        <v>7.0542140688891752E-3</v>
      </c>
      <c r="V1034" s="21">
        <f t="shared" si="223"/>
        <v>7.3756148192190008E-2</v>
      </c>
      <c r="Y1034" s="36"/>
      <c r="Z1034" s="36"/>
    </row>
    <row r="1035" spans="1:26" x14ac:dyDescent="0.25">
      <c r="A1035" s="12">
        <v>1956.07</v>
      </c>
      <c r="B1035" s="13">
        <v>48.78</v>
      </c>
      <c r="C1035" s="14">
        <v>1.8133300000000001</v>
      </c>
      <c r="D1035" s="13">
        <v>3.5533299999999999</v>
      </c>
      <c r="E1035" s="13">
        <v>27.4</v>
      </c>
      <c r="F1035" s="14">
        <f t="shared" ref="F1035:F1098" si="228">F1034+1/12</f>
        <v>1956.541666666589</v>
      </c>
      <c r="G1035" s="15">
        <v>3.11</v>
      </c>
      <c r="H1035" s="14">
        <f t="shared" si="224"/>
        <v>568.30569306569328</v>
      </c>
      <c r="I1035" s="14">
        <f t="shared" si="225"/>
        <v>21.125989389233574</v>
      </c>
      <c r="J1035" s="16">
        <f t="shared" ref="J1035:J1098" si="229">J1034*((H1035+(I1035/12))/H1034)</f>
        <v>53726.115826884306</v>
      </c>
      <c r="K1035" s="14">
        <f t="shared" si="226"/>
        <v>41.39765617755473</v>
      </c>
      <c r="L1035" s="16">
        <f t="shared" si="227"/>
        <v>3913.6248288467159</v>
      </c>
      <c r="M1035" s="35">
        <f t="shared" si="218"/>
        <v>18.856797596896779</v>
      </c>
      <c r="N1035" s="17"/>
      <c r="O1035" s="18">
        <f t="shared" si="219"/>
        <v>23.620311675201719</v>
      </c>
      <c r="P1035" s="18"/>
      <c r="Q1035" s="37">
        <f t="shared" si="220"/>
        <v>5.4950815885390344E-2</v>
      </c>
      <c r="R1035" s="15">
        <f t="shared" ref="R1035:R1098" si="230">((G1035/G1036+G1035/1200+((1+G1036/1200)^(-119))*(1-G1035/G1036)))</f>
        <v>0.98403310014206236</v>
      </c>
      <c r="S1035" s="15">
        <f t="shared" ref="S1035:S1098" si="231">S1034*R1034*E1034/E1035</f>
        <v>11.015907359676508</v>
      </c>
      <c r="T1035" s="21">
        <f t="shared" si="221"/>
        <v>7.5261518135921301E-2</v>
      </c>
      <c r="U1035" s="21">
        <f t="shared" si="222"/>
        <v>6.9230586276944894E-3</v>
      </c>
      <c r="V1035" s="21">
        <f t="shared" si="223"/>
        <v>6.8338459508226812E-2</v>
      </c>
      <c r="Y1035" s="36"/>
      <c r="Z1035" s="36"/>
    </row>
    <row r="1036" spans="1:26" x14ac:dyDescent="0.25">
      <c r="A1036" s="12">
        <v>1956.08</v>
      </c>
      <c r="B1036" s="13">
        <v>48.49</v>
      </c>
      <c r="C1036" s="14">
        <v>1.82667</v>
      </c>
      <c r="D1036" s="13">
        <v>3.5066700000000002</v>
      </c>
      <c r="E1036" s="13">
        <v>27.3</v>
      </c>
      <c r="F1036" s="14">
        <f t="shared" si="228"/>
        <v>1956.6249999999222</v>
      </c>
      <c r="G1036" s="15">
        <v>3.33</v>
      </c>
      <c r="H1036" s="14">
        <f t="shared" si="224"/>
        <v>566.99641190476177</v>
      </c>
      <c r="I1036" s="14">
        <f t="shared" si="225"/>
        <v>21.35935936758241</v>
      </c>
      <c r="J1036" s="16">
        <f t="shared" si="229"/>
        <v>53770.611292887806</v>
      </c>
      <c r="K1036" s="14">
        <f t="shared" si="226"/>
        <v>41.003697829120867</v>
      </c>
      <c r="L1036" s="16">
        <f t="shared" si="227"/>
        <v>3888.5500000501315</v>
      </c>
      <c r="M1036" s="35">
        <f t="shared" si="218"/>
        <v>18.670937110186415</v>
      </c>
      <c r="N1036" s="17"/>
      <c r="O1036" s="18">
        <f t="shared" si="219"/>
        <v>23.368947299227298</v>
      </c>
      <c r="P1036" s="18"/>
      <c r="Q1036" s="37">
        <f t="shared" si="220"/>
        <v>5.0837793863342452E-2</v>
      </c>
      <c r="R1036" s="15">
        <f t="shared" si="230"/>
        <v>0.99856707120078669</v>
      </c>
      <c r="S1036" s="15">
        <f t="shared" si="231"/>
        <v>10.879724493719941</v>
      </c>
      <c r="T1036" s="21">
        <f t="shared" si="221"/>
        <v>6.8148848085951119E-2</v>
      </c>
      <c r="U1036" s="21">
        <f t="shared" si="222"/>
        <v>6.4164403429456396E-3</v>
      </c>
      <c r="V1036" s="21">
        <f t="shared" si="223"/>
        <v>6.173240774300548E-2</v>
      </c>
      <c r="Y1036" s="36"/>
      <c r="Z1036" s="36"/>
    </row>
    <row r="1037" spans="1:26" x14ac:dyDescent="0.25">
      <c r="A1037" s="12">
        <v>1956.09</v>
      </c>
      <c r="B1037" s="13">
        <v>46.84</v>
      </c>
      <c r="C1037" s="14">
        <v>1.84</v>
      </c>
      <c r="D1037" s="13">
        <v>3.46</v>
      </c>
      <c r="E1037" s="13">
        <v>27.4</v>
      </c>
      <c r="F1037" s="14">
        <f t="shared" si="228"/>
        <v>1956.7083333332555</v>
      </c>
      <c r="G1037" s="15">
        <v>3.38</v>
      </c>
      <c r="H1037" s="14">
        <f t="shared" si="224"/>
        <v>545.70394963503645</v>
      </c>
      <c r="I1037" s="14">
        <f t="shared" si="225"/>
        <v>21.436705109489047</v>
      </c>
      <c r="J1037" s="16">
        <f t="shared" si="229"/>
        <v>51920.770102834838</v>
      </c>
      <c r="K1037" s="14">
        <f t="shared" si="226"/>
        <v>40.31032591240875</v>
      </c>
      <c r="L1037" s="16">
        <f t="shared" si="227"/>
        <v>3835.3088077670477</v>
      </c>
      <c r="M1037" s="35">
        <f t="shared" si="218"/>
        <v>17.836640796312015</v>
      </c>
      <c r="N1037" s="17"/>
      <c r="O1037" s="18">
        <f t="shared" si="219"/>
        <v>22.311473210449876</v>
      </c>
      <c r="P1037" s="18"/>
      <c r="Q1037" s="37">
        <f t="shared" si="220"/>
        <v>5.2204639380191591E-2</v>
      </c>
      <c r="R1037" s="15">
        <f t="shared" si="230"/>
        <v>1.0061893610621129</v>
      </c>
      <c r="S1037" s="15">
        <f t="shared" si="231"/>
        <v>10.824484496803466</v>
      </c>
      <c r="T1037" s="21">
        <f t="shared" si="221"/>
        <v>6.8389173775341483E-2</v>
      </c>
      <c r="U1037" s="21">
        <f t="shared" si="222"/>
        <v>7.676213894525219E-3</v>
      </c>
      <c r="V1037" s="21">
        <f t="shared" si="223"/>
        <v>6.0712959880816264E-2</v>
      </c>
      <c r="Y1037" s="36"/>
      <c r="Z1037" s="36"/>
    </row>
    <row r="1038" spans="1:26" x14ac:dyDescent="0.25">
      <c r="A1038" s="12">
        <v>1956.1</v>
      </c>
      <c r="B1038" s="13">
        <v>46.24</v>
      </c>
      <c r="C1038" s="14">
        <v>1.80667</v>
      </c>
      <c r="D1038" s="13">
        <v>3.44333</v>
      </c>
      <c r="E1038" s="13">
        <v>27.5</v>
      </c>
      <c r="F1038" s="14">
        <f t="shared" si="228"/>
        <v>1956.7916666665888</v>
      </c>
      <c r="G1038" s="15">
        <v>3.34</v>
      </c>
      <c r="H1038" s="14">
        <f t="shared" si="224"/>
        <v>536.75476072727258</v>
      </c>
      <c r="I1038" s="14">
        <f t="shared" si="225"/>
        <v>20.971858208545449</v>
      </c>
      <c r="J1038" s="16">
        <f t="shared" si="229"/>
        <v>51235.583209073142</v>
      </c>
      <c r="K1038" s="14">
        <f t="shared" si="226"/>
        <v>39.970237245999982</v>
      </c>
      <c r="L1038" s="16">
        <f t="shared" si="227"/>
        <v>3815.3334933239139</v>
      </c>
      <c r="M1038" s="35">
        <f t="shared" si="218"/>
        <v>17.418952948636125</v>
      </c>
      <c r="N1038" s="17"/>
      <c r="O1038" s="18">
        <f t="shared" si="219"/>
        <v>21.777269004413128</v>
      </c>
      <c r="P1038" s="18"/>
      <c r="Q1038" s="37">
        <f t="shared" si="220"/>
        <v>5.2325543255801042E-2</v>
      </c>
      <c r="R1038" s="15">
        <f t="shared" si="230"/>
        <v>0.99022472627998948</v>
      </c>
      <c r="S1038" s="15">
        <f t="shared" si="231"/>
        <v>10.851875753703007</v>
      </c>
      <c r="T1038" s="21">
        <f t="shared" si="221"/>
        <v>6.8551558542896851E-2</v>
      </c>
      <c r="U1038" s="21">
        <f t="shared" si="222"/>
        <v>8.563709737462899E-3</v>
      </c>
      <c r="V1038" s="21">
        <f t="shared" si="223"/>
        <v>5.9987848805433952E-2</v>
      </c>
      <c r="Y1038" s="36"/>
      <c r="Z1038" s="36"/>
    </row>
    <row r="1039" spans="1:26" x14ac:dyDescent="0.25">
      <c r="A1039" s="12">
        <v>1956.11</v>
      </c>
      <c r="B1039" s="13">
        <v>45.76</v>
      </c>
      <c r="C1039" s="14">
        <v>1.7733300000000001</v>
      </c>
      <c r="D1039" s="13">
        <v>3.4266700000000001</v>
      </c>
      <c r="E1039" s="13">
        <v>27.5</v>
      </c>
      <c r="F1039" s="14">
        <f t="shared" si="228"/>
        <v>1956.874999999922</v>
      </c>
      <c r="G1039" s="15">
        <v>3.49</v>
      </c>
      <c r="H1039" s="14">
        <f t="shared" si="224"/>
        <v>531.18291199999987</v>
      </c>
      <c r="I1039" s="14">
        <f t="shared" si="225"/>
        <v>20.584846882363632</v>
      </c>
      <c r="J1039" s="16">
        <f t="shared" si="229"/>
        <v>50867.468729343986</v>
      </c>
      <c r="K1039" s="14">
        <f t="shared" si="226"/>
        <v>39.776847663090898</v>
      </c>
      <c r="L1039" s="16">
        <f t="shared" si="227"/>
        <v>3809.1352506726653</v>
      </c>
      <c r="M1039" s="35">
        <f t="shared" si="218"/>
        <v>17.120339736628249</v>
      </c>
      <c r="N1039" s="17"/>
      <c r="O1039" s="18">
        <f t="shared" si="219"/>
        <v>21.39208741537232</v>
      </c>
      <c r="P1039" s="18"/>
      <c r="Q1039" s="37">
        <f t="shared" si="220"/>
        <v>4.9387093462700531E-2</v>
      </c>
      <c r="R1039" s="15">
        <f t="shared" si="230"/>
        <v>0.99457516226368625</v>
      </c>
      <c r="S1039" s="15">
        <f t="shared" si="231"/>
        <v>10.745795697835014</v>
      </c>
      <c r="T1039" s="21">
        <f t="shared" si="221"/>
        <v>7.4874603233678005E-2</v>
      </c>
      <c r="U1039" s="21">
        <f t="shared" si="222"/>
        <v>8.8003928916504659E-3</v>
      </c>
      <c r="V1039" s="21">
        <f t="shared" si="223"/>
        <v>6.607421034202754E-2</v>
      </c>
      <c r="Y1039" s="36"/>
      <c r="Z1039" s="36"/>
    </row>
    <row r="1040" spans="1:26" x14ac:dyDescent="0.25">
      <c r="A1040" s="12">
        <v>1956.12</v>
      </c>
      <c r="B1040" s="13">
        <v>46.44</v>
      </c>
      <c r="C1040" s="14">
        <v>1.74</v>
      </c>
      <c r="D1040" s="13">
        <v>3.41</v>
      </c>
      <c r="E1040" s="13">
        <v>27.6</v>
      </c>
      <c r="F1040" s="14">
        <f t="shared" si="228"/>
        <v>1956.9583333332553</v>
      </c>
      <c r="G1040" s="15">
        <v>3.59</v>
      </c>
      <c r="H1040" s="14">
        <f t="shared" si="224"/>
        <v>537.12318913043453</v>
      </c>
      <c r="I1040" s="14">
        <f t="shared" si="225"/>
        <v>20.124770652173904</v>
      </c>
      <c r="J1040" s="16">
        <f t="shared" si="229"/>
        <v>51596.925314339656</v>
      </c>
      <c r="K1040" s="14">
        <f t="shared" si="226"/>
        <v>39.439924094202887</v>
      </c>
      <c r="L1040" s="16">
        <f t="shared" si="227"/>
        <v>3788.6631206265774</v>
      </c>
      <c r="M1040" s="35">
        <f t="shared" si="218"/>
        <v>17.197522725560916</v>
      </c>
      <c r="N1040" s="17"/>
      <c r="O1040" s="18">
        <f t="shared" si="219"/>
        <v>21.4744987955612</v>
      </c>
      <c r="P1040" s="18"/>
      <c r="Q1040" s="37">
        <f t="shared" si="220"/>
        <v>4.7538713978887009E-2</v>
      </c>
      <c r="R1040" s="15">
        <f t="shared" si="230"/>
        <v>1.0138911587112152</v>
      </c>
      <c r="S1040" s="15">
        <f t="shared" si="231"/>
        <v>10.648778668305569</v>
      </c>
      <c r="T1040" s="21">
        <f t="shared" si="221"/>
        <v>7.4110333432631403E-2</v>
      </c>
      <c r="U1040" s="21">
        <f t="shared" si="222"/>
        <v>1.2651981933879064E-2</v>
      </c>
      <c r="V1040" s="21">
        <f t="shared" si="223"/>
        <v>6.1458351498752339E-2</v>
      </c>
      <c r="Y1040" s="36"/>
      <c r="Z1040" s="36"/>
    </row>
    <row r="1041" spans="1:26" x14ac:dyDescent="0.25">
      <c r="A1041" s="12">
        <v>1957.01</v>
      </c>
      <c r="B1041" s="13">
        <v>45.43</v>
      </c>
      <c r="C1041" s="14">
        <v>1.7366699999999999</v>
      </c>
      <c r="D1041" s="13">
        <v>3.4066700000000001</v>
      </c>
      <c r="E1041" s="13">
        <v>27.6</v>
      </c>
      <c r="F1041" s="14">
        <f t="shared" si="228"/>
        <v>1957.0416666665885</v>
      </c>
      <c r="G1041" s="15">
        <v>3.46</v>
      </c>
      <c r="H1041" s="14">
        <f t="shared" si="224"/>
        <v>525.44156938405774</v>
      </c>
      <c r="I1041" s="14">
        <f t="shared" si="225"/>
        <v>20.086256004891293</v>
      </c>
      <c r="J1041" s="16">
        <f t="shared" si="229"/>
        <v>50635.563157929697</v>
      </c>
      <c r="K1041" s="14">
        <f t="shared" si="226"/>
        <v>39.401409446920283</v>
      </c>
      <c r="L1041" s="16">
        <f t="shared" si="227"/>
        <v>3797.0207779710413</v>
      </c>
      <c r="M1041" s="35">
        <f t="shared" si="218"/>
        <v>16.717780078533004</v>
      </c>
      <c r="N1041" s="17"/>
      <c r="O1041" s="18">
        <f t="shared" si="219"/>
        <v>20.863186388755363</v>
      </c>
      <c r="P1041" s="18"/>
      <c r="Q1041" s="37">
        <f t="shared" si="220"/>
        <v>5.0507358501613725E-2</v>
      </c>
      <c r="R1041" s="15">
        <f t="shared" si="230"/>
        <v>1.0130014165196715</v>
      </c>
      <c r="S1041" s="15">
        <f t="shared" si="231"/>
        <v>10.796702542867605</v>
      </c>
      <c r="T1041" s="21">
        <f t="shared" si="221"/>
        <v>8.0497704535241743E-2</v>
      </c>
      <c r="U1041" s="21">
        <f t="shared" si="222"/>
        <v>1.3728833633460891E-2</v>
      </c>
      <c r="V1041" s="21">
        <f t="shared" si="223"/>
        <v>6.6768870901780852E-2</v>
      </c>
      <c r="Y1041" s="36"/>
      <c r="Z1041" s="36"/>
    </row>
    <row r="1042" spans="1:26" x14ac:dyDescent="0.25">
      <c r="A1042" s="12">
        <v>1957.02</v>
      </c>
      <c r="B1042" s="13">
        <v>43.47</v>
      </c>
      <c r="C1042" s="14">
        <v>1.73333</v>
      </c>
      <c r="D1042" s="13">
        <v>3.40333</v>
      </c>
      <c r="E1042" s="13">
        <v>27.7</v>
      </c>
      <c r="F1042" s="14">
        <f t="shared" si="228"/>
        <v>1957.1249999999218</v>
      </c>
      <c r="G1042" s="15">
        <v>3.34</v>
      </c>
      <c r="H1042" s="14">
        <f t="shared" si="224"/>
        <v>500.95722509025256</v>
      </c>
      <c r="I1042" s="14">
        <f t="shared" si="225"/>
        <v>19.975251598014435</v>
      </c>
      <c r="J1042" s="16">
        <f t="shared" si="229"/>
        <v>48436.478705843532</v>
      </c>
      <c r="K1042" s="14">
        <f t="shared" si="226"/>
        <v>39.220675244223813</v>
      </c>
      <c r="L1042" s="16">
        <f t="shared" si="227"/>
        <v>3792.1628956512186</v>
      </c>
      <c r="M1042" s="35">
        <f t="shared" si="218"/>
        <v>15.843733142229736</v>
      </c>
      <c r="N1042" s="17"/>
      <c r="O1042" s="18">
        <f t="shared" si="219"/>
        <v>19.762632437908909</v>
      </c>
      <c r="P1042" s="18"/>
      <c r="Q1042" s="37">
        <f t="shared" si="220"/>
        <v>5.5378120041044296E-2</v>
      </c>
      <c r="R1042" s="15">
        <f t="shared" si="230"/>
        <v>0.99690055018396018</v>
      </c>
      <c r="S1042" s="15">
        <f t="shared" si="231"/>
        <v>10.897590944505174</v>
      </c>
      <c r="T1042" s="21">
        <f t="shared" si="221"/>
        <v>8.9288741946586869E-2</v>
      </c>
      <c r="U1042" s="21">
        <f t="shared" si="222"/>
        <v>1.2770880803941287E-2</v>
      </c>
      <c r="V1042" s="21">
        <f t="shared" si="223"/>
        <v>7.6517861142645582E-2</v>
      </c>
      <c r="Y1042" s="36"/>
      <c r="Z1042" s="36"/>
    </row>
    <row r="1043" spans="1:26" x14ac:dyDescent="0.25">
      <c r="A1043" s="12">
        <v>1957.03</v>
      </c>
      <c r="B1043" s="13">
        <v>44.03</v>
      </c>
      <c r="C1043" s="14">
        <v>1.73</v>
      </c>
      <c r="D1043" s="13">
        <v>3.4</v>
      </c>
      <c r="E1043" s="13">
        <v>27.8</v>
      </c>
      <c r="F1043" s="14">
        <f t="shared" si="228"/>
        <v>1957.208333333255</v>
      </c>
      <c r="G1043" s="15">
        <v>3.41</v>
      </c>
      <c r="H1043" s="14">
        <f t="shared" si="224"/>
        <v>505.5855616906473</v>
      </c>
      <c r="I1043" s="14">
        <f t="shared" si="225"/>
        <v>19.865160611510785</v>
      </c>
      <c r="J1043" s="16">
        <f t="shared" si="229"/>
        <v>49044.042614211081</v>
      </c>
      <c r="K1043" s="14">
        <f t="shared" si="226"/>
        <v>39.041356115107895</v>
      </c>
      <c r="L1043" s="16">
        <f t="shared" si="227"/>
        <v>3787.1847578541374</v>
      </c>
      <c r="M1043" s="35">
        <f t="shared" si="218"/>
        <v>15.900417108869162</v>
      </c>
      <c r="N1043" s="17"/>
      <c r="O1043" s="18">
        <f t="shared" si="219"/>
        <v>19.821836742269983</v>
      </c>
      <c r="P1043" s="18"/>
      <c r="Q1043" s="37">
        <f t="shared" si="220"/>
        <v>5.2933175375417453E-2</v>
      </c>
      <c r="R1043" s="15">
        <f t="shared" si="230"/>
        <v>0.99697822718203999</v>
      </c>
      <c r="S1043" s="15">
        <f t="shared" si="231"/>
        <v>10.824735939162499</v>
      </c>
      <c r="T1043" s="21">
        <f t="shared" si="221"/>
        <v>9.0433685779456985E-2</v>
      </c>
      <c r="U1043" s="21">
        <f t="shared" si="222"/>
        <v>1.4255317601388651E-2</v>
      </c>
      <c r="V1043" s="21">
        <f t="shared" si="223"/>
        <v>7.6178368178068334E-2</v>
      </c>
      <c r="Y1043" s="36"/>
      <c r="Z1043" s="36"/>
    </row>
    <row r="1044" spans="1:26" x14ac:dyDescent="0.25">
      <c r="A1044" s="12">
        <v>1957.04</v>
      </c>
      <c r="B1044" s="13">
        <v>45.05</v>
      </c>
      <c r="C1044" s="14">
        <v>1.73</v>
      </c>
      <c r="D1044" s="13">
        <v>3.4066700000000001</v>
      </c>
      <c r="E1044" s="13">
        <v>27.9</v>
      </c>
      <c r="F1044" s="14">
        <f t="shared" si="228"/>
        <v>1957.2916666665883</v>
      </c>
      <c r="G1044" s="15">
        <v>3.48</v>
      </c>
      <c r="H1044" s="14">
        <f t="shared" si="224"/>
        <v>515.44385394265214</v>
      </c>
      <c r="I1044" s="14">
        <f t="shared" si="225"/>
        <v>19.793959318996411</v>
      </c>
      <c r="J1044" s="16">
        <f t="shared" si="229"/>
        <v>50160.34919039598</v>
      </c>
      <c r="K1044" s="14">
        <f t="shared" si="226"/>
        <v>38.977738377598563</v>
      </c>
      <c r="L1044" s="16">
        <f t="shared" si="227"/>
        <v>3793.1133579677316</v>
      </c>
      <c r="M1044" s="35">
        <f t="shared" si="218"/>
        <v>16.12370436021175</v>
      </c>
      <c r="N1044" s="17"/>
      <c r="O1044" s="18">
        <f t="shared" si="219"/>
        <v>20.086831188745059</v>
      </c>
      <c r="P1044" s="18"/>
      <c r="Q1044" s="37">
        <f t="shared" si="220"/>
        <v>5.1730032009349287E-2</v>
      </c>
      <c r="R1044" s="15">
        <f t="shared" si="230"/>
        <v>0.99290488593614312</v>
      </c>
      <c r="S1044" s="15">
        <f t="shared" si="231"/>
        <v>10.753344949399658</v>
      </c>
      <c r="T1044" s="21">
        <f t="shared" si="221"/>
        <v>8.9801084735288361E-2</v>
      </c>
      <c r="U1044" s="21">
        <f t="shared" si="222"/>
        <v>1.4599954608208732E-2</v>
      </c>
      <c r="V1044" s="21">
        <f t="shared" si="223"/>
        <v>7.520113012707963E-2</v>
      </c>
      <c r="Y1044" s="36"/>
      <c r="Z1044" s="36"/>
    </row>
    <row r="1045" spans="1:26" x14ac:dyDescent="0.25">
      <c r="A1045" s="12">
        <v>1957.05</v>
      </c>
      <c r="B1045" s="13">
        <v>46.78</v>
      </c>
      <c r="C1045" s="14">
        <v>1.73</v>
      </c>
      <c r="D1045" s="13">
        <v>3.4133300000000002</v>
      </c>
      <c r="E1045" s="13">
        <v>28</v>
      </c>
      <c r="F1045" s="14">
        <f t="shared" si="228"/>
        <v>1957.3749999999216</v>
      </c>
      <c r="G1045" s="15">
        <v>3.6</v>
      </c>
      <c r="H1045" s="14">
        <f t="shared" si="224"/>
        <v>533.32624964285696</v>
      </c>
      <c r="I1045" s="14">
        <f t="shared" si="225"/>
        <v>19.72326660714285</v>
      </c>
      <c r="J1045" s="16">
        <f t="shared" si="229"/>
        <v>52060.51937098991</v>
      </c>
      <c r="K1045" s="14">
        <f t="shared" si="226"/>
        <v>38.914461045178562</v>
      </c>
      <c r="L1045" s="16">
        <f t="shared" si="227"/>
        <v>3798.6261775241769</v>
      </c>
      <c r="M1045" s="35">
        <f t="shared" si="218"/>
        <v>16.598110789114259</v>
      </c>
      <c r="N1045" s="17"/>
      <c r="O1045" s="18">
        <f t="shared" si="219"/>
        <v>20.661106693401827</v>
      </c>
      <c r="P1045" s="18"/>
      <c r="Q1045" s="37">
        <f t="shared" si="220"/>
        <v>4.9123982127513358E-2</v>
      </c>
      <c r="R1045" s="15">
        <f t="shared" si="230"/>
        <v>0.9864967886452165</v>
      </c>
      <c r="S1045" s="15">
        <f t="shared" si="231"/>
        <v>10.638916423485611</v>
      </c>
      <c r="T1045" s="21">
        <f t="shared" si="221"/>
        <v>8.7642080448003368E-2</v>
      </c>
      <c r="U1045" s="21">
        <f t="shared" si="222"/>
        <v>1.3680244472760617E-2</v>
      </c>
      <c r="V1045" s="21">
        <f t="shared" si="223"/>
        <v>7.3961835975242751E-2</v>
      </c>
      <c r="Y1045" s="36"/>
      <c r="Z1045" s="36"/>
    </row>
    <row r="1046" spans="1:26" x14ac:dyDescent="0.25">
      <c r="A1046" s="12">
        <v>1957.06</v>
      </c>
      <c r="B1046" s="13">
        <v>47.55</v>
      </c>
      <c r="C1046" s="14">
        <v>1.73</v>
      </c>
      <c r="D1046" s="13">
        <v>3.42</v>
      </c>
      <c r="E1046" s="13">
        <v>28.1</v>
      </c>
      <c r="F1046" s="14">
        <f t="shared" si="228"/>
        <v>1957.4583333332548</v>
      </c>
      <c r="G1046" s="15">
        <v>3.8</v>
      </c>
      <c r="H1046" s="14">
        <f t="shared" si="224"/>
        <v>540.17561476868309</v>
      </c>
      <c r="I1046" s="14">
        <f t="shared" si="225"/>
        <v>19.653077046263338</v>
      </c>
      <c r="J1046" s="16">
        <f t="shared" si="229"/>
        <v>52888.98779151764</v>
      </c>
      <c r="K1046" s="14">
        <f t="shared" si="226"/>
        <v>38.851747686832724</v>
      </c>
      <c r="L1046" s="16">
        <f t="shared" si="227"/>
        <v>3804.0029074025301</v>
      </c>
      <c r="M1046" s="35">
        <f t="shared" si="218"/>
        <v>16.729918872472862</v>
      </c>
      <c r="N1046" s="17"/>
      <c r="O1046" s="18">
        <f t="shared" si="219"/>
        <v>20.806763725120579</v>
      </c>
      <c r="P1046" s="18"/>
      <c r="Q1046" s="37">
        <f t="shared" si="220"/>
        <v>4.6547779954751504E-2</v>
      </c>
      <c r="R1046" s="15">
        <f t="shared" si="230"/>
        <v>0.9925044995420178</v>
      </c>
      <c r="S1046" s="15">
        <f t="shared" si="231"/>
        <v>10.457907217798413</v>
      </c>
      <c r="T1046" s="21">
        <f t="shared" si="221"/>
        <v>8.4518127021191214E-2</v>
      </c>
      <c r="U1046" s="21">
        <f t="shared" si="222"/>
        <v>1.4176390525993954E-2</v>
      </c>
      <c r="V1046" s="21">
        <f t="shared" si="223"/>
        <v>7.034173649519726E-2</v>
      </c>
      <c r="Y1046" s="36"/>
      <c r="Z1046" s="36"/>
    </row>
    <row r="1047" spans="1:26" x14ac:dyDescent="0.25">
      <c r="A1047" s="12">
        <v>1957.07</v>
      </c>
      <c r="B1047" s="13">
        <v>48.51</v>
      </c>
      <c r="C1047" s="14">
        <v>1.74</v>
      </c>
      <c r="D1047" s="13">
        <v>3.4366699999999999</v>
      </c>
      <c r="E1047" s="13">
        <v>28.3</v>
      </c>
      <c r="F1047" s="14">
        <f t="shared" si="228"/>
        <v>1957.5416666665881</v>
      </c>
      <c r="G1047" s="15">
        <v>3.93</v>
      </c>
      <c r="H1047" s="14">
        <f t="shared" si="224"/>
        <v>547.18680053003516</v>
      </c>
      <c r="I1047" s="14">
        <f t="shared" si="225"/>
        <v>19.626984805653702</v>
      </c>
      <c r="J1047" s="16">
        <f t="shared" si="229"/>
        <v>53735.599126079491</v>
      </c>
      <c r="K1047" s="14">
        <f t="shared" si="226"/>
        <v>38.765212570141323</v>
      </c>
      <c r="L1047" s="16">
        <f t="shared" si="227"/>
        <v>3806.8753133090818</v>
      </c>
      <c r="M1047" s="35">
        <f t="shared" si="218"/>
        <v>16.868882383979795</v>
      </c>
      <c r="N1047" s="17"/>
      <c r="O1047" s="18">
        <f t="shared" si="219"/>
        <v>20.959760285686002</v>
      </c>
      <c r="P1047" s="18"/>
      <c r="Q1047" s="37">
        <f t="shared" si="220"/>
        <v>4.4554786032350586E-2</v>
      </c>
      <c r="R1047" s="15">
        <f t="shared" si="230"/>
        <v>1.0032749999999999</v>
      </c>
      <c r="S1047" s="15">
        <f t="shared" si="231"/>
        <v>10.306166471440498</v>
      </c>
      <c r="T1047" s="21">
        <f t="shared" si="221"/>
        <v>8.4610876360743825E-2</v>
      </c>
      <c r="U1047" s="21">
        <f t="shared" si="222"/>
        <v>1.4676440623892395E-2</v>
      </c>
      <c r="V1047" s="21">
        <f t="shared" si="223"/>
        <v>6.993443573685143E-2</v>
      </c>
      <c r="Y1047" s="36"/>
      <c r="Z1047" s="36"/>
    </row>
    <row r="1048" spans="1:26" x14ac:dyDescent="0.25">
      <c r="A1048" s="12">
        <v>1957.08</v>
      </c>
      <c r="B1048" s="13">
        <v>45.84</v>
      </c>
      <c r="C1048" s="14">
        <v>1.75</v>
      </c>
      <c r="D1048" s="13">
        <v>3.4533299999999998</v>
      </c>
      <c r="E1048" s="13">
        <v>28.3</v>
      </c>
      <c r="F1048" s="14">
        <f t="shared" si="228"/>
        <v>1957.6249999999213</v>
      </c>
      <c r="G1048" s="15">
        <v>3.93</v>
      </c>
      <c r="H1048" s="14">
        <f t="shared" si="224"/>
        <v>517.06953074204932</v>
      </c>
      <c r="I1048" s="14">
        <f t="shared" si="225"/>
        <v>19.739783568904588</v>
      </c>
      <c r="J1048" s="16">
        <f t="shared" si="229"/>
        <v>50939.523922463486</v>
      </c>
      <c r="K1048" s="14">
        <f t="shared" si="226"/>
        <v>38.953135309717297</v>
      </c>
      <c r="L1048" s="16">
        <f t="shared" si="227"/>
        <v>3837.4996978001918</v>
      </c>
      <c r="M1048" s="35">
        <f t="shared" si="218"/>
        <v>15.86894272945224</v>
      </c>
      <c r="N1048" s="17"/>
      <c r="O1048" s="18">
        <f t="shared" si="219"/>
        <v>19.702677805273016</v>
      </c>
      <c r="P1048" s="18"/>
      <c r="Q1048" s="37">
        <f t="shared" si="220"/>
        <v>4.6915841253376167E-2</v>
      </c>
      <c r="R1048" s="15">
        <f t="shared" si="230"/>
        <v>1.0040955493531014</v>
      </c>
      <c r="S1048" s="15">
        <f t="shared" si="231"/>
        <v>10.339919166634465</v>
      </c>
      <c r="T1048" s="21">
        <f t="shared" si="221"/>
        <v>9.2098737773285588E-2</v>
      </c>
      <c r="U1048" s="21">
        <f t="shared" si="222"/>
        <v>1.3538612374128123E-2</v>
      </c>
      <c r="V1048" s="21">
        <f t="shared" si="223"/>
        <v>7.8560125399157466E-2</v>
      </c>
      <c r="Y1048" s="36"/>
      <c r="Z1048" s="36"/>
    </row>
    <row r="1049" spans="1:26" x14ac:dyDescent="0.25">
      <c r="A1049" s="12">
        <v>1957.09</v>
      </c>
      <c r="B1049" s="13">
        <v>43.98</v>
      </c>
      <c r="C1049" s="14">
        <v>1.76</v>
      </c>
      <c r="D1049" s="13">
        <v>3.47</v>
      </c>
      <c r="E1049" s="13">
        <v>28.3</v>
      </c>
      <c r="F1049" s="14">
        <f t="shared" si="228"/>
        <v>1957.7083333332546</v>
      </c>
      <c r="G1049" s="15">
        <v>3.92</v>
      </c>
      <c r="H1049" s="14">
        <f t="shared" si="224"/>
        <v>496.08896077738495</v>
      </c>
      <c r="I1049" s="14">
        <f t="shared" si="225"/>
        <v>19.852582332155471</v>
      </c>
      <c r="J1049" s="16">
        <f t="shared" si="229"/>
        <v>49035.588836938012</v>
      </c>
      <c r="K1049" s="14">
        <f t="shared" si="226"/>
        <v>39.141170848056525</v>
      </c>
      <c r="L1049" s="16">
        <f t="shared" si="227"/>
        <v>3868.8834302904711</v>
      </c>
      <c r="M1049" s="35">
        <f t="shared" si="218"/>
        <v>15.15727448896221</v>
      </c>
      <c r="N1049" s="17"/>
      <c r="O1049" s="18">
        <f t="shared" si="219"/>
        <v>18.807961927666796</v>
      </c>
      <c r="P1049" s="18"/>
      <c r="Q1049" s="37">
        <f t="shared" si="220"/>
        <v>4.7728181231553368E-2</v>
      </c>
      <c r="R1049" s="15">
        <f t="shared" si="230"/>
        <v>0.99917347379769827</v>
      </c>
      <c r="S1049" s="15">
        <f t="shared" si="231"/>
        <v>10.382266815888494</v>
      </c>
      <c r="T1049" s="21">
        <f t="shared" si="221"/>
        <v>9.7739940487745036E-2</v>
      </c>
      <c r="U1049" s="21">
        <f t="shared" si="222"/>
        <v>1.3111808465150254E-2</v>
      </c>
      <c r="V1049" s="21">
        <f t="shared" si="223"/>
        <v>8.4628132022594782E-2</v>
      </c>
      <c r="Y1049" s="36"/>
      <c r="Z1049" s="36"/>
    </row>
    <row r="1050" spans="1:26" x14ac:dyDescent="0.25">
      <c r="A1050" s="12">
        <v>1957.1</v>
      </c>
      <c r="B1050" s="13">
        <v>41.24</v>
      </c>
      <c r="C1050" s="14">
        <v>1.77</v>
      </c>
      <c r="D1050" s="13">
        <v>3.4366699999999999</v>
      </c>
      <c r="E1050" s="13">
        <v>28.3</v>
      </c>
      <c r="F1050" s="14">
        <f t="shared" si="228"/>
        <v>1957.7916666665878</v>
      </c>
      <c r="G1050" s="15">
        <v>3.97</v>
      </c>
      <c r="H1050" s="14">
        <f t="shared" si="224"/>
        <v>465.182099646643</v>
      </c>
      <c r="I1050" s="14">
        <f t="shared" si="225"/>
        <v>19.965381095406354</v>
      </c>
      <c r="J1050" s="16">
        <f t="shared" si="229"/>
        <v>46145.07578419218</v>
      </c>
      <c r="K1050" s="14">
        <f t="shared" si="226"/>
        <v>38.765212570141323</v>
      </c>
      <c r="L1050" s="16">
        <f t="shared" si="227"/>
        <v>3845.4267118152202</v>
      </c>
      <c r="M1050" s="35">
        <f t="shared" si="218"/>
        <v>14.149451489483535</v>
      </c>
      <c r="N1050" s="17"/>
      <c r="O1050" s="18">
        <f t="shared" si="219"/>
        <v>17.551467653382634</v>
      </c>
      <c r="P1050" s="18"/>
      <c r="Q1050" s="37">
        <f t="shared" si="220"/>
        <v>5.1927377075817391E-2</v>
      </c>
      <c r="R1050" s="15">
        <f t="shared" si="230"/>
        <v>1.0240147011474796</v>
      </c>
      <c r="S1050" s="15">
        <f t="shared" si="231"/>
        <v>10.373685600325873</v>
      </c>
      <c r="T1050" s="21">
        <f t="shared" si="221"/>
        <v>0.10420902641504814</v>
      </c>
      <c r="U1050" s="21">
        <f t="shared" si="222"/>
        <v>1.1945438210442916E-2</v>
      </c>
      <c r="V1050" s="21">
        <f t="shared" si="223"/>
        <v>9.2263588204605229E-2</v>
      </c>
      <c r="Y1050" s="36"/>
      <c r="Z1050" s="36"/>
    </row>
    <row r="1051" spans="1:26" x14ac:dyDescent="0.25">
      <c r="A1051" s="12">
        <v>1957.11</v>
      </c>
      <c r="B1051" s="13">
        <v>40.35</v>
      </c>
      <c r="C1051" s="14">
        <v>1.78</v>
      </c>
      <c r="D1051" s="13">
        <v>3.40333</v>
      </c>
      <c r="E1051" s="13">
        <v>28.4</v>
      </c>
      <c r="F1051" s="14">
        <f t="shared" si="228"/>
        <v>1957.8749999999211</v>
      </c>
      <c r="G1051" s="15">
        <v>3.72</v>
      </c>
      <c r="H1051" s="14">
        <f t="shared" si="224"/>
        <v>453.54039348591539</v>
      </c>
      <c r="I1051" s="14">
        <f t="shared" si="225"/>
        <v>20.007482042253518</v>
      </c>
      <c r="J1051" s="16">
        <f t="shared" si="229"/>
        <v>45155.634913324313</v>
      </c>
      <c r="K1051" s="14">
        <f t="shared" si="226"/>
        <v>38.253968460035196</v>
      </c>
      <c r="L1051" s="16">
        <f t="shared" si="227"/>
        <v>3808.6623784278563</v>
      </c>
      <c r="M1051" s="35">
        <f t="shared" si="218"/>
        <v>13.736242235298482</v>
      </c>
      <c r="N1051" s="17"/>
      <c r="O1051" s="18">
        <f t="shared" si="219"/>
        <v>17.03527855283388</v>
      </c>
      <c r="P1051" s="18"/>
      <c r="Q1051" s="37">
        <f t="shared" si="220"/>
        <v>5.6470571137262192E-2</v>
      </c>
      <c r="R1051" s="15">
        <f t="shared" si="230"/>
        <v>1.0463665008075973</v>
      </c>
      <c r="S1051" s="15">
        <f t="shared" si="231"/>
        <v>10.585402311365558</v>
      </c>
      <c r="T1051" s="21">
        <f t="shared" si="221"/>
        <v>0.10304707187797058</v>
      </c>
      <c r="U1051" s="21">
        <f t="shared" si="222"/>
        <v>7.9967769609405881E-3</v>
      </c>
      <c r="V1051" s="21">
        <f t="shared" si="223"/>
        <v>9.5050294917029987E-2</v>
      </c>
      <c r="Y1051" s="36"/>
      <c r="Z1051" s="36"/>
    </row>
    <row r="1052" spans="1:26" x14ac:dyDescent="0.25">
      <c r="A1052" s="12">
        <v>1957.12</v>
      </c>
      <c r="B1052" s="13">
        <v>40.33</v>
      </c>
      <c r="C1052" s="14">
        <v>1.79</v>
      </c>
      <c r="D1052" s="13">
        <v>3.37</v>
      </c>
      <c r="E1052" s="13">
        <v>28.4</v>
      </c>
      <c r="F1052" s="14">
        <f t="shared" si="228"/>
        <v>1957.9583333332544</v>
      </c>
      <c r="G1052" s="15">
        <v>3.21</v>
      </c>
      <c r="H1052" s="14">
        <f t="shared" si="224"/>
        <v>453.31559031690125</v>
      </c>
      <c r="I1052" s="14">
        <f t="shared" si="225"/>
        <v>20.119883626760558</v>
      </c>
      <c r="J1052" s="16">
        <f t="shared" si="229"/>
        <v>45300.185169655691</v>
      </c>
      <c r="K1052" s="14">
        <f t="shared" si="226"/>
        <v>37.879333978873234</v>
      </c>
      <c r="L1052" s="16">
        <f t="shared" si="227"/>
        <v>3785.3117783719244</v>
      </c>
      <c r="M1052" s="35">
        <f t="shared" si="218"/>
        <v>13.673246057951385</v>
      </c>
      <c r="N1052" s="17"/>
      <c r="O1052" s="18">
        <f t="shared" si="219"/>
        <v>16.954577613038225</v>
      </c>
      <c r="P1052" s="18"/>
      <c r="Q1052" s="37">
        <f t="shared" si="220"/>
        <v>6.0589559090497479E-2</v>
      </c>
      <c r="R1052" s="15">
        <f t="shared" si="230"/>
        <v>1.0129133037439282</v>
      </c>
      <c r="S1052" s="15">
        <f t="shared" si="231"/>
        <v>11.07621037618423</v>
      </c>
      <c r="T1052" s="21">
        <f t="shared" si="221"/>
        <v>0.10575204998778087</v>
      </c>
      <c r="U1052" s="21">
        <f t="shared" si="222"/>
        <v>3.9987577345161895E-3</v>
      </c>
      <c r="V1052" s="21">
        <f t="shared" si="223"/>
        <v>0.10175329225326468</v>
      </c>
      <c r="Y1052" s="36"/>
      <c r="Z1052" s="36"/>
    </row>
    <row r="1053" spans="1:26" x14ac:dyDescent="0.25">
      <c r="A1053" s="12">
        <v>1958.01</v>
      </c>
      <c r="B1053" s="13">
        <v>41.12</v>
      </c>
      <c r="C1053" s="14">
        <v>1.7833300000000001</v>
      </c>
      <c r="D1053" s="13">
        <v>3.2933300000000001</v>
      </c>
      <c r="E1053" s="13">
        <v>28.6</v>
      </c>
      <c r="F1053" s="14">
        <f t="shared" si="228"/>
        <v>1958.0416666665876</v>
      </c>
      <c r="G1053" s="15">
        <v>3.09</v>
      </c>
      <c r="H1053" s="14">
        <f t="shared" si="224"/>
        <v>458.96318041958023</v>
      </c>
      <c r="I1053" s="14">
        <f t="shared" si="225"/>
        <v>19.904737561713283</v>
      </c>
      <c r="J1053" s="16">
        <f t="shared" si="229"/>
        <v>46030.311324425435</v>
      </c>
      <c r="K1053" s="14">
        <f t="shared" si="226"/>
        <v>36.758687037237756</v>
      </c>
      <c r="L1053" s="16">
        <f t="shared" si="227"/>
        <v>3686.6003208674624</v>
      </c>
      <c r="M1053" s="35">
        <f t="shared" si="218"/>
        <v>13.78843155230763</v>
      </c>
      <c r="N1053" s="17"/>
      <c r="O1053" s="18">
        <f t="shared" si="219"/>
        <v>17.094108854212216</v>
      </c>
      <c r="P1053" s="18"/>
      <c r="Q1053" s="37">
        <f t="shared" si="220"/>
        <v>6.0595434959735614E-2</v>
      </c>
      <c r="R1053" s="15">
        <f t="shared" si="230"/>
        <v>1.0059942405838802</v>
      </c>
      <c r="S1053" s="15">
        <f t="shared" si="231"/>
        <v>11.140784615417505</v>
      </c>
      <c r="T1053" s="21">
        <f t="shared" si="221"/>
        <v>0.10331792901632153</v>
      </c>
      <c r="U1053" s="21">
        <f t="shared" si="222"/>
        <v>4.5866594938437366E-3</v>
      </c>
      <c r="V1053" s="21">
        <f t="shared" si="223"/>
        <v>9.8731269522477794E-2</v>
      </c>
      <c r="Y1053" s="36"/>
      <c r="Z1053" s="36"/>
    </row>
    <row r="1054" spans="1:26" x14ac:dyDescent="0.25">
      <c r="A1054" s="12">
        <v>1958.02</v>
      </c>
      <c r="B1054" s="13">
        <v>41.26</v>
      </c>
      <c r="C1054" s="14">
        <v>1.77667</v>
      </c>
      <c r="D1054" s="13">
        <v>3.2166700000000001</v>
      </c>
      <c r="E1054" s="13">
        <v>28.6</v>
      </c>
      <c r="F1054" s="14">
        <f t="shared" si="228"/>
        <v>1958.1249999999209</v>
      </c>
      <c r="G1054" s="15">
        <v>3.05</v>
      </c>
      <c r="H1054" s="14">
        <f t="shared" si="224"/>
        <v>460.52579825174809</v>
      </c>
      <c r="I1054" s="14">
        <f t="shared" si="225"/>
        <v>19.830401599125867</v>
      </c>
      <c r="J1054" s="16">
        <f t="shared" si="229"/>
        <v>46352.765110591536</v>
      </c>
      <c r="K1054" s="14">
        <f t="shared" si="226"/>
        <v>35.903042158566429</v>
      </c>
      <c r="L1054" s="16">
        <f t="shared" si="227"/>
        <v>3613.7069546361245</v>
      </c>
      <c r="M1054" s="35">
        <f t="shared" si="218"/>
        <v>13.78490639033768</v>
      </c>
      <c r="N1054" s="17"/>
      <c r="O1054" s="18">
        <f t="shared" si="219"/>
        <v>17.087281988811377</v>
      </c>
      <c r="P1054" s="18"/>
      <c r="Q1054" s="37">
        <f t="shared" si="220"/>
        <v>6.1877887208465862E-2</v>
      </c>
      <c r="R1054" s="15">
        <f t="shared" si="230"/>
        <v>1.008545231626615</v>
      </c>
      <c r="S1054" s="15">
        <f t="shared" si="231"/>
        <v>11.207565158695507</v>
      </c>
      <c r="T1054" s="21">
        <f t="shared" si="221"/>
        <v>9.7441652837697346E-2</v>
      </c>
      <c r="U1054" s="21">
        <f t="shared" si="222"/>
        <v>3.9256673672112274E-3</v>
      </c>
      <c r="V1054" s="21">
        <f t="shared" si="223"/>
        <v>9.3515985470486118E-2</v>
      </c>
      <c r="Y1054" s="36"/>
      <c r="Z1054" s="36"/>
    </row>
    <row r="1055" spans="1:26" x14ac:dyDescent="0.25">
      <c r="A1055" s="12">
        <v>1958.03</v>
      </c>
      <c r="B1055" s="13">
        <v>42.11</v>
      </c>
      <c r="C1055" s="14">
        <v>1.77</v>
      </c>
      <c r="D1055" s="13">
        <v>3.14</v>
      </c>
      <c r="E1055" s="13">
        <v>28.8</v>
      </c>
      <c r="F1055" s="14">
        <f t="shared" si="228"/>
        <v>1958.2083333332541</v>
      </c>
      <c r="G1055" s="15">
        <v>2.98</v>
      </c>
      <c r="H1055" s="14">
        <f t="shared" si="224"/>
        <v>466.74914079861094</v>
      </c>
      <c r="I1055" s="14">
        <f t="shared" si="225"/>
        <v>19.618759895833328</v>
      </c>
      <c r="J1055" s="16">
        <f t="shared" si="229"/>
        <v>47143.711280009142</v>
      </c>
      <c r="K1055" s="14">
        <f t="shared" si="226"/>
        <v>34.803901736111101</v>
      </c>
      <c r="L1055" s="16">
        <f t="shared" si="227"/>
        <v>3515.3467921925603</v>
      </c>
      <c r="M1055" s="35">
        <f t="shared" si="218"/>
        <v>13.925589923892939</v>
      </c>
      <c r="N1055" s="17"/>
      <c r="O1055" s="18">
        <f t="shared" si="219"/>
        <v>17.258155337067208</v>
      </c>
      <c r="P1055" s="18"/>
      <c r="Q1055" s="37">
        <f t="shared" si="220"/>
        <v>6.2991250077044647E-2</v>
      </c>
      <c r="R1055" s="15">
        <f t="shared" si="230"/>
        <v>1.011100680921623</v>
      </c>
      <c r="S1055" s="15">
        <f t="shared" si="231"/>
        <v>11.224841007287587</v>
      </c>
      <c r="T1055" s="21">
        <f t="shared" si="221"/>
        <v>9.3547701103946279E-2</v>
      </c>
      <c r="U1055" s="21">
        <f t="shared" si="222"/>
        <v>2.5759344731348666E-3</v>
      </c>
      <c r="V1055" s="21">
        <f t="shared" si="223"/>
        <v>9.0971766630811413E-2</v>
      </c>
      <c r="Y1055" s="36"/>
      <c r="Z1055" s="36"/>
    </row>
    <row r="1056" spans="1:26" x14ac:dyDescent="0.25">
      <c r="A1056" s="12">
        <v>1958.04</v>
      </c>
      <c r="B1056" s="13">
        <v>42.34</v>
      </c>
      <c r="C1056" s="14">
        <v>1.75667</v>
      </c>
      <c r="D1056" s="13">
        <v>3.07</v>
      </c>
      <c r="E1056" s="13">
        <v>28.9</v>
      </c>
      <c r="F1056" s="14">
        <f t="shared" si="228"/>
        <v>1958.2916666665874</v>
      </c>
      <c r="G1056" s="15">
        <v>2.88</v>
      </c>
      <c r="H1056" s="14">
        <f t="shared" si="224"/>
        <v>467.67460103806224</v>
      </c>
      <c r="I1056" s="14">
        <f t="shared" si="225"/>
        <v>19.403635838581312</v>
      </c>
      <c r="J1056" s="16">
        <f t="shared" si="229"/>
        <v>47400.507855155374</v>
      </c>
      <c r="K1056" s="14">
        <f t="shared" si="226"/>
        <v>33.91027456747404</v>
      </c>
      <c r="L1056" s="16">
        <f t="shared" si="227"/>
        <v>3436.9286517554788</v>
      </c>
      <c r="M1056" s="35">
        <f t="shared" si="218"/>
        <v>13.913501765262779</v>
      </c>
      <c r="N1056" s="17"/>
      <c r="O1056" s="18">
        <f t="shared" si="219"/>
        <v>17.239665390241083</v>
      </c>
      <c r="P1056" s="18"/>
      <c r="Q1056" s="37">
        <f t="shared" si="220"/>
        <v>6.2677942573584638E-2</v>
      </c>
      <c r="R1056" s="15">
        <f t="shared" si="230"/>
        <v>0.9989596059826652</v>
      </c>
      <c r="S1056" s="15">
        <f t="shared" si="231"/>
        <v>11.310172951844866</v>
      </c>
      <c r="T1056" s="21">
        <f t="shared" si="221"/>
        <v>0.10073307025650835</v>
      </c>
      <c r="U1056" s="21">
        <f t="shared" si="222"/>
        <v>2.7569435246890261E-3</v>
      </c>
      <c r="V1056" s="21">
        <f t="shared" si="223"/>
        <v>9.7976126731819324E-2</v>
      </c>
      <c r="Y1056" s="36"/>
      <c r="Z1056" s="36"/>
    </row>
    <row r="1057" spans="1:26" x14ac:dyDescent="0.25">
      <c r="A1057" s="12">
        <v>1958.05</v>
      </c>
      <c r="B1057" s="13">
        <v>43.7</v>
      </c>
      <c r="C1057" s="14">
        <v>1.74333</v>
      </c>
      <c r="D1057" s="13">
        <v>3</v>
      </c>
      <c r="E1057" s="13">
        <v>28.9</v>
      </c>
      <c r="F1057" s="14">
        <f t="shared" si="228"/>
        <v>1958.3749999999206</v>
      </c>
      <c r="G1057" s="15">
        <v>2.92</v>
      </c>
      <c r="H1057" s="14">
        <f t="shared" si="224"/>
        <v>482.69674221453278</v>
      </c>
      <c r="I1057" s="14">
        <f t="shared" si="225"/>
        <v>19.256286306747398</v>
      </c>
      <c r="J1057" s="16">
        <f t="shared" si="229"/>
        <v>49085.69722603252</v>
      </c>
      <c r="K1057" s="14">
        <f t="shared" si="226"/>
        <v>33.137076124567464</v>
      </c>
      <c r="L1057" s="16">
        <f t="shared" si="227"/>
        <v>3369.7274983546349</v>
      </c>
      <c r="M1057" s="35">
        <f t="shared" si="218"/>
        <v>14.323824968409228</v>
      </c>
      <c r="N1057" s="17"/>
      <c r="O1057" s="18">
        <f t="shared" si="219"/>
        <v>17.7429870458012</v>
      </c>
      <c r="P1057" s="18"/>
      <c r="Q1057" s="37">
        <f t="shared" si="220"/>
        <v>5.9791646042329588E-2</v>
      </c>
      <c r="R1057" s="15">
        <f t="shared" si="230"/>
        <v>0.99814303734021625</v>
      </c>
      <c r="S1057" s="15">
        <f t="shared" si="231"/>
        <v>11.298405915570745</v>
      </c>
      <c r="T1057" s="21">
        <f t="shared" si="221"/>
        <v>9.9350221841863373E-2</v>
      </c>
      <c r="U1057" s="21">
        <f t="shared" si="222"/>
        <v>1.3039334764610722E-3</v>
      </c>
      <c r="V1057" s="21">
        <f t="shared" si="223"/>
        <v>9.8046288365402301E-2</v>
      </c>
      <c r="Y1057" s="36"/>
      <c r="Z1057" s="36"/>
    </row>
    <row r="1058" spans="1:26" x14ac:dyDescent="0.25">
      <c r="A1058" s="12">
        <v>1958.06</v>
      </c>
      <c r="B1058" s="13">
        <v>44.75</v>
      </c>
      <c r="C1058" s="14">
        <v>1.73</v>
      </c>
      <c r="D1058" s="13">
        <v>2.93</v>
      </c>
      <c r="E1058" s="13">
        <v>28.9</v>
      </c>
      <c r="F1058" s="14">
        <f t="shared" si="228"/>
        <v>1958.4583333332539</v>
      </c>
      <c r="G1058" s="15">
        <v>2.97</v>
      </c>
      <c r="H1058" s="14">
        <f t="shared" si="224"/>
        <v>494.29471885813138</v>
      </c>
      <c r="I1058" s="14">
        <f t="shared" si="225"/>
        <v>19.109047231833905</v>
      </c>
      <c r="J1058" s="16">
        <f t="shared" si="229"/>
        <v>50427.035977460902</v>
      </c>
      <c r="K1058" s="14">
        <f t="shared" si="226"/>
        <v>32.363877681660895</v>
      </c>
      <c r="L1058" s="16">
        <f t="shared" si="227"/>
        <v>3301.7031377421335</v>
      </c>
      <c r="M1058" s="35">
        <f t="shared" si="218"/>
        <v>14.635555551956264</v>
      </c>
      <c r="N1058" s="17"/>
      <c r="O1058" s="18">
        <f t="shared" si="219"/>
        <v>18.122451008262189</v>
      </c>
      <c r="P1058" s="18"/>
      <c r="Q1058" s="37">
        <f t="shared" si="220"/>
        <v>5.6955679230707462E-2</v>
      </c>
      <c r="R1058" s="15">
        <f t="shared" si="230"/>
        <v>0.98295343369059929</v>
      </c>
      <c r="S1058" s="15">
        <f t="shared" si="231"/>
        <v>11.27742519767045</v>
      </c>
      <c r="T1058" s="21">
        <f t="shared" si="221"/>
        <v>9.8938453060531728E-2</v>
      </c>
      <c r="U1058" s="21">
        <f t="shared" si="222"/>
        <v>2.5234838060506082E-3</v>
      </c>
      <c r="V1058" s="21">
        <f t="shared" si="223"/>
        <v>9.641496925448112E-2</v>
      </c>
      <c r="Y1058" s="36"/>
      <c r="Z1058" s="36"/>
    </row>
    <row r="1059" spans="1:26" x14ac:dyDescent="0.25">
      <c r="A1059" s="12">
        <v>1958.07</v>
      </c>
      <c r="B1059" s="13">
        <v>45.98</v>
      </c>
      <c r="C1059" s="14">
        <v>1.73</v>
      </c>
      <c r="D1059" s="13">
        <v>2.9133300000000002</v>
      </c>
      <c r="E1059" s="13">
        <v>29</v>
      </c>
      <c r="F1059" s="14">
        <f t="shared" si="228"/>
        <v>1958.5416666665872</v>
      </c>
      <c r="G1059" s="15">
        <v>3.2</v>
      </c>
      <c r="H1059" s="14">
        <f t="shared" si="224"/>
        <v>506.12960655172395</v>
      </c>
      <c r="I1059" s="14">
        <f t="shared" si="225"/>
        <v>19.043153965517234</v>
      </c>
      <c r="J1059" s="16">
        <f t="shared" si="229"/>
        <v>51796.305023917266</v>
      </c>
      <c r="K1059" s="14">
        <f t="shared" si="226"/>
        <v>32.068781353965512</v>
      </c>
      <c r="L1059" s="16">
        <f t="shared" si="227"/>
        <v>3281.855791981925</v>
      </c>
      <c r="M1059" s="35">
        <f t="shared" si="218"/>
        <v>14.957457101901131</v>
      </c>
      <c r="N1059" s="17"/>
      <c r="O1059" s="18">
        <f t="shared" si="219"/>
        <v>18.513137401048002</v>
      </c>
      <c r="P1059" s="18"/>
      <c r="Q1059" s="37">
        <f t="shared" si="220"/>
        <v>5.2277564534641441E-2</v>
      </c>
      <c r="R1059" s="15">
        <f t="shared" si="230"/>
        <v>0.97426729630230513</v>
      </c>
      <c r="S1059" s="15">
        <f t="shared" si="231"/>
        <v>11.046959049441679</v>
      </c>
      <c r="T1059" s="21">
        <f t="shared" si="221"/>
        <v>9.5423269679408174E-2</v>
      </c>
      <c r="U1059" s="21">
        <f t="shared" si="222"/>
        <v>6.1617487561467232E-3</v>
      </c>
      <c r="V1059" s="21">
        <f t="shared" si="223"/>
        <v>8.926152092326145E-2</v>
      </c>
      <c r="Y1059" s="36"/>
      <c r="Z1059" s="36"/>
    </row>
    <row r="1060" spans="1:26" x14ac:dyDescent="0.25">
      <c r="A1060" s="12">
        <v>1958.08</v>
      </c>
      <c r="B1060" s="13">
        <v>47.7</v>
      </c>
      <c r="C1060" s="14">
        <v>1.73</v>
      </c>
      <c r="D1060" s="13">
        <v>2.8966699999999999</v>
      </c>
      <c r="E1060" s="13">
        <v>28.9</v>
      </c>
      <c r="F1060" s="14">
        <f t="shared" si="228"/>
        <v>1958.6249999999204</v>
      </c>
      <c r="G1060" s="15">
        <v>3.54</v>
      </c>
      <c r="H1060" s="14">
        <f t="shared" si="224"/>
        <v>526.87951038062272</v>
      </c>
      <c r="I1060" s="14">
        <f t="shared" si="225"/>
        <v>19.109047231833905</v>
      </c>
      <c r="J1060" s="16">
        <f t="shared" si="229"/>
        <v>54082.774410848309</v>
      </c>
      <c r="K1060" s="14">
        <f t="shared" si="226"/>
        <v>31.995724765916947</v>
      </c>
      <c r="L1060" s="16">
        <f t="shared" si="227"/>
        <v>3284.2756845423896</v>
      </c>
      <c r="M1060" s="35">
        <f t="shared" si="218"/>
        <v>15.544566891165916</v>
      </c>
      <c r="N1060" s="17"/>
      <c r="O1060" s="18">
        <f t="shared" si="219"/>
        <v>19.229233309769263</v>
      </c>
      <c r="P1060" s="18"/>
      <c r="Q1060" s="37">
        <f t="shared" si="220"/>
        <v>4.558516370700294E-2</v>
      </c>
      <c r="R1060" s="15">
        <f t="shared" si="230"/>
        <v>0.98476247609558587</v>
      </c>
      <c r="S1060" s="15">
        <f t="shared" si="231"/>
        <v>10.79993207053263</v>
      </c>
      <c r="T1060" s="21">
        <f t="shared" si="221"/>
        <v>8.8263477388607292E-2</v>
      </c>
      <c r="U1060" s="21">
        <f t="shared" si="222"/>
        <v>9.225849402572539E-3</v>
      </c>
      <c r="V1060" s="21">
        <f t="shared" si="223"/>
        <v>7.9037627986034753E-2</v>
      </c>
      <c r="Y1060" s="36"/>
      <c r="Z1060" s="36"/>
    </row>
    <row r="1061" spans="1:26" x14ac:dyDescent="0.25">
      <c r="A1061" s="12">
        <v>1958.09</v>
      </c>
      <c r="B1061" s="13">
        <v>48.96</v>
      </c>
      <c r="C1061" s="14">
        <v>1.73</v>
      </c>
      <c r="D1061" s="13">
        <v>2.88</v>
      </c>
      <c r="E1061" s="13">
        <v>28.9</v>
      </c>
      <c r="F1061" s="14">
        <f t="shared" si="228"/>
        <v>1958.7083333332537</v>
      </c>
      <c r="G1061" s="15">
        <v>3.76</v>
      </c>
      <c r="H1061" s="14">
        <f t="shared" si="224"/>
        <v>540.79708235294106</v>
      </c>
      <c r="I1061" s="14">
        <f t="shared" si="225"/>
        <v>19.109047231833905</v>
      </c>
      <c r="J1061" s="16">
        <f t="shared" si="229"/>
        <v>55674.833720461858</v>
      </c>
      <c r="K1061" s="14">
        <f t="shared" si="226"/>
        <v>31.811593079584767</v>
      </c>
      <c r="L1061" s="16">
        <f t="shared" si="227"/>
        <v>3274.9902188506976</v>
      </c>
      <c r="M1061" s="35">
        <f t="shared" si="218"/>
        <v>15.931923184092842</v>
      </c>
      <c r="N1061" s="17"/>
      <c r="O1061" s="18">
        <f t="shared" si="219"/>
        <v>19.695350298388725</v>
      </c>
      <c r="P1061" s="18"/>
      <c r="Q1061" s="37">
        <f t="shared" si="220"/>
        <v>4.1821066336221333E-2</v>
      </c>
      <c r="R1061" s="15">
        <f t="shared" si="230"/>
        <v>0.9998326910623766</v>
      </c>
      <c r="S1061" s="15">
        <f t="shared" si="231"/>
        <v>10.635367847441842</v>
      </c>
      <c r="T1061" s="21">
        <f t="shared" si="221"/>
        <v>8.8548753510931055E-2</v>
      </c>
      <c r="U1061" s="21">
        <f t="shared" si="222"/>
        <v>1.0635672693254827E-2</v>
      </c>
      <c r="V1061" s="21">
        <f t="shared" si="223"/>
        <v>7.7913080817676228E-2</v>
      </c>
      <c r="Y1061" s="36"/>
      <c r="Z1061" s="36"/>
    </row>
    <row r="1062" spans="1:26" x14ac:dyDescent="0.25">
      <c r="A1062" s="12">
        <v>1958.1</v>
      </c>
      <c r="B1062" s="13">
        <v>50.95</v>
      </c>
      <c r="C1062" s="14">
        <v>1.7366699999999999</v>
      </c>
      <c r="D1062" s="13">
        <v>2.8833299999999999</v>
      </c>
      <c r="E1062" s="13">
        <v>28.9</v>
      </c>
      <c r="F1062" s="14">
        <f t="shared" si="228"/>
        <v>1958.7916666665869</v>
      </c>
      <c r="G1062" s="15">
        <v>3.8</v>
      </c>
      <c r="H1062" s="14">
        <f t="shared" si="224"/>
        <v>562.77800951557083</v>
      </c>
      <c r="I1062" s="14">
        <f t="shared" si="225"/>
        <v>19.182721997750857</v>
      </c>
      <c r="J1062" s="16">
        <f t="shared" si="229"/>
        <v>58102.332091107877</v>
      </c>
      <c r="K1062" s="14">
        <f t="shared" si="226"/>
        <v>31.848375234083036</v>
      </c>
      <c r="L1062" s="16">
        <f t="shared" si="227"/>
        <v>3288.0902294063603</v>
      </c>
      <c r="M1062" s="35">
        <f t="shared" si="218"/>
        <v>16.559803310351565</v>
      </c>
      <c r="N1062" s="17"/>
      <c r="O1062" s="18">
        <f t="shared" si="219"/>
        <v>20.45514827540655</v>
      </c>
      <c r="P1062" s="18"/>
      <c r="Q1062" s="37">
        <f t="shared" si="220"/>
        <v>3.9457090686644401E-2</v>
      </c>
      <c r="R1062" s="15">
        <f t="shared" si="230"/>
        <v>1.008131544683726</v>
      </c>
      <c r="S1062" s="15">
        <f t="shared" si="231"/>
        <v>10.633588455346052</v>
      </c>
      <c r="T1062" s="21">
        <f t="shared" si="221"/>
        <v>8.6206590168450115E-2</v>
      </c>
      <c r="U1062" s="21">
        <f t="shared" si="222"/>
        <v>9.6155994588935645E-3</v>
      </c>
      <c r="V1062" s="21">
        <f t="shared" si="223"/>
        <v>7.659099070955655E-2</v>
      </c>
      <c r="Y1062" s="36"/>
      <c r="Z1062" s="36"/>
    </row>
    <row r="1063" spans="1:26" x14ac:dyDescent="0.25">
      <c r="A1063" s="12">
        <v>1958.11</v>
      </c>
      <c r="B1063" s="13">
        <v>52.5</v>
      </c>
      <c r="C1063" s="14">
        <v>1.74333</v>
      </c>
      <c r="D1063" s="13">
        <v>2.8866700000000001</v>
      </c>
      <c r="E1063" s="13">
        <v>29</v>
      </c>
      <c r="F1063" s="14">
        <f t="shared" si="228"/>
        <v>1958.8749999999202</v>
      </c>
      <c r="G1063" s="15">
        <v>3.74</v>
      </c>
      <c r="H1063" s="14">
        <f t="shared" si="224"/>
        <v>577.89918103448258</v>
      </c>
      <c r="I1063" s="14">
        <f t="shared" si="225"/>
        <v>19.189885319482752</v>
      </c>
      <c r="J1063" s="16">
        <f t="shared" si="229"/>
        <v>59828.572402990758</v>
      </c>
      <c r="K1063" s="14">
        <f t="shared" si="226"/>
        <v>31.775318646034474</v>
      </c>
      <c r="L1063" s="16">
        <f t="shared" si="227"/>
        <v>3289.6256209245971</v>
      </c>
      <c r="M1063" s="35">
        <f t="shared" si="218"/>
        <v>16.988883579386325</v>
      </c>
      <c r="N1063" s="17"/>
      <c r="O1063" s="18">
        <f t="shared" si="219"/>
        <v>20.965610881429548</v>
      </c>
      <c r="P1063" s="18"/>
      <c r="Q1063" s="37">
        <f t="shared" si="220"/>
        <v>3.972103343144634E-2</v>
      </c>
      <c r="R1063" s="15">
        <f t="shared" si="230"/>
        <v>0.99324246095862645</v>
      </c>
      <c r="S1063" s="15">
        <f t="shared" si="231"/>
        <v>10.68309024482933</v>
      </c>
      <c r="T1063" s="21">
        <f t="shared" si="221"/>
        <v>8.4644019951249483E-2</v>
      </c>
      <c r="U1063" s="21">
        <f t="shared" si="222"/>
        <v>8.4141428860657896E-3</v>
      </c>
      <c r="V1063" s="21">
        <f t="shared" si="223"/>
        <v>7.6229877065183693E-2</v>
      </c>
      <c r="Y1063" s="36"/>
      <c r="Z1063" s="36"/>
    </row>
    <row r="1064" spans="1:26" x14ac:dyDescent="0.25">
      <c r="A1064" s="12">
        <v>1958.12</v>
      </c>
      <c r="B1064" s="13">
        <v>53.49</v>
      </c>
      <c r="C1064" s="14">
        <v>1.75</v>
      </c>
      <c r="D1064" s="13">
        <v>2.89</v>
      </c>
      <c r="E1064" s="13">
        <v>28.9</v>
      </c>
      <c r="F1064" s="14">
        <f t="shared" si="228"/>
        <v>1958.9583333332534</v>
      </c>
      <c r="G1064" s="15">
        <v>3.86</v>
      </c>
      <c r="H1064" s="14">
        <f t="shared" si="224"/>
        <v>590.83406730103786</v>
      </c>
      <c r="I1064" s="14">
        <f t="shared" si="225"/>
        <v>19.329961072664354</v>
      </c>
      <c r="J1064" s="16">
        <f t="shared" si="229"/>
        <v>61334.456946030172</v>
      </c>
      <c r="K1064" s="14">
        <f t="shared" si="226"/>
        <v>31.922049999999992</v>
      </c>
      <c r="L1064" s="16">
        <f t="shared" si="227"/>
        <v>3313.8265203594542</v>
      </c>
      <c r="M1064" s="35">
        <f t="shared" si="218"/>
        <v>17.358357365369955</v>
      </c>
      <c r="N1064" s="17"/>
      <c r="O1064" s="18">
        <f t="shared" si="219"/>
        <v>21.399510465598855</v>
      </c>
      <c r="P1064" s="18"/>
      <c r="Q1064" s="37">
        <f t="shared" si="220"/>
        <v>3.733806321074791E-2</v>
      </c>
      <c r="R1064" s="15">
        <f t="shared" si="230"/>
        <v>0.99014892310714775</v>
      </c>
      <c r="S1064" s="15">
        <f t="shared" si="231"/>
        <v>10.647614758377303</v>
      </c>
      <c r="T1064" s="21">
        <f t="shared" si="221"/>
        <v>8.3029357272975446E-2</v>
      </c>
      <c r="U1064" s="21">
        <f t="shared" si="222"/>
        <v>6.4466390086725944E-3</v>
      </c>
      <c r="V1064" s="21">
        <f t="shared" si="223"/>
        <v>7.6582718264302851E-2</v>
      </c>
      <c r="Y1064" s="36"/>
      <c r="Z1064" s="36"/>
    </row>
    <row r="1065" spans="1:26" x14ac:dyDescent="0.25">
      <c r="A1065" s="12">
        <v>1959.01</v>
      </c>
      <c r="B1065" s="13">
        <v>55.62</v>
      </c>
      <c r="C1065" s="14">
        <v>1.75667</v>
      </c>
      <c r="D1065" s="13">
        <v>2.96333</v>
      </c>
      <c r="E1065" s="13">
        <v>29</v>
      </c>
      <c r="F1065" s="14">
        <f t="shared" si="228"/>
        <v>1959.0416666665867</v>
      </c>
      <c r="G1065" s="15">
        <v>4.0199999999999996</v>
      </c>
      <c r="H1065" s="14">
        <f t="shared" si="224"/>
        <v>612.24290379310321</v>
      </c>
      <c r="I1065" s="14">
        <f t="shared" si="225"/>
        <v>19.336726749482754</v>
      </c>
      <c r="J1065" s="16">
        <f t="shared" si="229"/>
        <v>63724.185987995224</v>
      </c>
      <c r="K1065" s="14">
        <f t="shared" si="226"/>
        <v>32.619161526379301</v>
      </c>
      <c r="L1065" s="16">
        <f t="shared" si="227"/>
        <v>3395.1059342647591</v>
      </c>
      <c r="M1065" s="35">
        <f t="shared" si="218"/>
        <v>17.980339342993389</v>
      </c>
      <c r="N1065" s="17"/>
      <c r="O1065" s="18">
        <f t="shared" si="219"/>
        <v>22.140010454221407</v>
      </c>
      <c r="P1065" s="18"/>
      <c r="Q1065" s="37">
        <f t="shared" si="220"/>
        <v>3.45207004870247E-2</v>
      </c>
      <c r="R1065" s="15">
        <f t="shared" si="230"/>
        <v>1.0082641214080816</v>
      </c>
      <c r="S1065" s="15">
        <f t="shared" si="231"/>
        <v>10.506370064988896</v>
      </c>
      <c r="T1065" s="21">
        <f t="shared" si="221"/>
        <v>7.4217664652789006E-2</v>
      </c>
      <c r="U1065" s="21">
        <f t="shared" si="222"/>
        <v>7.9385311846511541E-3</v>
      </c>
      <c r="V1065" s="21">
        <f t="shared" si="223"/>
        <v>6.6279133468137852E-2</v>
      </c>
      <c r="Y1065" s="36"/>
      <c r="Z1065" s="36"/>
    </row>
    <row r="1066" spans="1:26" x14ac:dyDescent="0.25">
      <c r="A1066" s="12">
        <v>1959.02</v>
      </c>
      <c r="B1066" s="13">
        <v>54.77</v>
      </c>
      <c r="C1066" s="14">
        <v>1.7633300000000001</v>
      </c>
      <c r="D1066" s="13">
        <v>3.03667</v>
      </c>
      <c r="E1066" s="13">
        <v>28.9</v>
      </c>
      <c r="F1066" s="14">
        <f t="shared" si="228"/>
        <v>1959.12499999992</v>
      </c>
      <c r="G1066" s="15">
        <v>3.96</v>
      </c>
      <c r="H1066" s="14">
        <f t="shared" si="224"/>
        <v>604.97255311418667</v>
      </c>
      <c r="I1066" s="14">
        <f t="shared" si="225"/>
        <v>19.477200147577854</v>
      </c>
      <c r="J1066" s="16">
        <f t="shared" si="229"/>
        <v>63136.402202228346</v>
      </c>
      <c r="K1066" s="14">
        <f t="shared" si="226"/>
        <v>33.542121651730092</v>
      </c>
      <c r="L1066" s="16">
        <f t="shared" si="227"/>
        <v>3500.5371275413681</v>
      </c>
      <c r="M1066" s="35">
        <f t="shared" si="218"/>
        <v>17.759169263611415</v>
      </c>
      <c r="N1066" s="17"/>
      <c r="O1066" s="18">
        <f t="shared" si="219"/>
        <v>21.841682331178756</v>
      </c>
      <c r="P1066" s="18"/>
      <c r="Q1066" s="37">
        <f t="shared" si="220"/>
        <v>3.6314250209677851E-2</v>
      </c>
      <c r="R1066" s="15">
        <f t="shared" si="230"/>
        <v>1.0008463720204186</v>
      </c>
      <c r="S1066" s="15">
        <f t="shared" si="231"/>
        <v>10.629850640144006</v>
      </c>
      <c r="T1066" s="21">
        <f t="shared" si="221"/>
        <v>7.4355617986946676E-2</v>
      </c>
      <c r="U1066" s="21">
        <f t="shared" si="222"/>
        <v>5.5859953236327975E-3</v>
      </c>
      <c r="V1066" s="21">
        <f t="shared" si="223"/>
        <v>6.8769622663313879E-2</v>
      </c>
      <c r="Y1066" s="36"/>
      <c r="Z1066" s="36"/>
    </row>
    <row r="1067" spans="1:26" x14ac:dyDescent="0.25">
      <c r="A1067" s="12">
        <v>1959.03</v>
      </c>
      <c r="B1067" s="13">
        <v>56.16</v>
      </c>
      <c r="C1067" s="14">
        <v>1.77</v>
      </c>
      <c r="D1067" s="13">
        <v>3.11</v>
      </c>
      <c r="E1067" s="13">
        <v>28.9</v>
      </c>
      <c r="F1067" s="14">
        <f t="shared" si="228"/>
        <v>1959.2083333332532</v>
      </c>
      <c r="G1067" s="15">
        <v>3.99</v>
      </c>
      <c r="H1067" s="14">
        <f t="shared" si="224"/>
        <v>620.3260650519029</v>
      </c>
      <c r="I1067" s="14">
        <f t="shared" si="225"/>
        <v>19.550874913494805</v>
      </c>
      <c r="J1067" s="16">
        <f t="shared" si="229"/>
        <v>64908.763319371406</v>
      </c>
      <c r="K1067" s="14">
        <f t="shared" si="226"/>
        <v>34.352102249134937</v>
      </c>
      <c r="L1067" s="16">
        <f t="shared" si="227"/>
        <v>3594.4845784053609</v>
      </c>
      <c r="M1067" s="35">
        <f t="shared" si="218"/>
        <v>18.200871845485633</v>
      </c>
      <c r="N1067" s="17"/>
      <c r="O1067" s="18">
        <f t="shared" si="219"/>
        <v>22.355431528386667</v>
      </c>
      <c r="P1067" s="18"/>
      <c r="Q1067" s="37">
        <f t="shared" si="220"/>
        <v>3.4647733018719269E-2</v>
      </c>
      <c r="R1067" s="15">
        <f t="shared" si="230"/>
        <v>0.99275673824349686</v>
      </c>
      <c r="S1067" s="15">
        <f t="shared" si="231"/>
        <v>10.638847448307056</v>
      </c>
      <c r="T1067" s="21">
        <f t="shared" si="221"/>
        <v>6.8426001852675666E-2</v>
      </c>
      <c r="U1067" s="21">
        <f t="shared" si="222"/>
        <v>4.3665738240288299E-3</v>
      </c>
      <c r="V1067" s="21">
        <f t="shared" si="223"/>
        <v>6.4059428028646836E-2</v>
      </c>
      <c r="Y1067" s="36"/>
      <c r="Z1067" s="36"/>
    </row>
    <row r="1068" spans="1:26" x14ac:dyDescent="0.25">
      <c r="A1068" s="12">
        <v>1959.04</v>
      </c>
      <c r="B1068" s="13">
        <v>57.1</v>
      </c>
      <c r="C1068" s="14">
        <v>1.77667</v>
      </c>
      <c r="D1068" s="13">
        <v>3.2066699999999999</v>
      </c>
      <c r="E1068" s="13">
        <v>29</v>
      </c>
      <c r="F1068" s="14">
        <f t="shared" si="228"/>
        <v>1959.2916666665865</v>
      </c>
      <c r="G1068" s="15">
        <v>4.12</v>
      </c>
      <c r="H1068" s="14">
        <f t="shared" si="224"/>
        <v>628.53415689655151</v>
      </c>
      <c r="I1068" s="14">
        <f t="shared" si="225"/>
        <v>19.556878818448272</v>
      </c>
      <c r="J1068" s="16">
        <f t="shared" si="229"/>
        <v>65938.159838983323</v>
      </c>
      <c r="K1068" s="14">
        <f t="shared" si="226"/>
        <v>35.29775174948275</v>
      </c>
      <c r="L1068" s="16">
        <f t="shared" si="227"/>
        <v>3703.0108408208876</v>
      </c>
      <c r="M1068" s="35">
        <f t="shared" si="218"/>
        <v>18.430753048783416</v>
      </c>
      <c r="N1068" s="17"/>
      <c r="O1068" s="18">
        <f t="shared" si="219"/>
        <v>22.606141738483988</v>
      </c>
      <c r="P1068" s="18"/>
      <c r="Q1068" s="37">
        <f t="shared" si="220"/>
        <v>3.2587143118029203E-2</v>
      </c>
      <c r="R1068" s="15">
        <f t="shared" si="230"/>
        <v>0.98812298241161645</v>
      </c>
      <c r="S1068" s="15">
        <f t="shared" si="231"/>
        <v>10.525367534584387</v>
      </c>
      <c r="T1068" s="21">
        <f t="shared" si="221"/>
        <v>6.8558111969219793E-2</v>
      </c>
      <c r="U1068" s="21">
        <f t="shared" si="222"/>
        <v>6.3737162470174358E-3</v>
      </c>
      <c r="V1068" s="21">
        <f t="shared" si="223"/>
        <v>6.2184395722202357E-2</v>
      </c>
      <c r="Y1068" s="36"/>
      <c r="Z1068" s="36"/>
    </row>
    <row r="1069" spans="1:26" x14ac:dyDescent="0.25">
      <c r="A1069" s="12">
        <v>1959.05</v>
      </c>
      <c r="B1069" s="13">
        <v>57.96</v>
      </c>
      <c r="C1069" s="14">
        <v>1.7833300000000001</v>
      </c>
      <c r="D1069" s="13">
        <v>3.3033299999999999</v>
      </c>
      <c r="E1069" s="13">
        <v>29</v>
      </c>
      <c r="F1069" s="14">
        <f t="shared" si="228"/>
        <v>1959.3749999999197</v>
      </c>
      <c r="G1069" s="15">
        <v>4.3099999999999996</v>
      </c>
      <c r="H1069" s="14">
        <f t="shared" si="224"/>
        <v>638.00069586206882</v>
      </c>
      <c r="I1069" s="14">
        <f t="shared" si="225"/>
        <v>19.630189457413788</v>
      </c>
      <c r="J1069" s="16">
        <f t="shared" si="229"/>
        <v>67102.887375649952</v>
      </c>
      <c r="K1069" s="14">
        <f t="shared" si="226"/>
        <v>36.361746698793091</v>
      </c>
      <c r="L1069" s="16">
        <f t="shared" si="227"/>
        <v>3824.4130599483392</v>
      </c>
      <c r="M1069" s="35">
        <f t="shared" si="218"/>
        <v>18.69272143959418</v>
      </c>
      <c r="N1069" s="17"/>
      <c r="O1069" s="18">
        <f t="shared" si="219"/>
        <v>22.894229168466914</v>
      </c>
      <c r="P1069" s="18"/>
      <c r="Q1069" s="37">
        <f t="shared" si="220"/>
        <v>3.0354324726054635E-2</v>
      </c>
      <c r="R1069" s="15">
        <f t="shared" si="230"/>
        <v>1.0011775987524087</v>
      </c>
      <c r="S1069" s="15">
        <f t="shared" si="231"/>
        <v>10.400357559251926</v>
      </c>
      <c r="T1069" s="21">
        <f t="shared" si="221"/>
        <v>7.008498944943975E-2</v>
      </c>
      <c r="U1069" s="21">
        <f t="shared" si="222"/>
        <v>6.7048696109144323E-3</v>
      </c>
      <c r="V1069" s="21">
        <f t="shared" si="223"/>
        <v>6.3380119838525317E-2</v>
      </c>
      <c r="Y1069" s="36"/>
      <c r="Z1069" s="36"/>
    </row>
    <row r="1070" spans="1:26" x14ac:dyDescent="0.25">
      <c r="A1070" s="12">
        <v>1959.06</v>
      </c>
      <c r="B1070" s="13">
        <v>57.46</v>
      </c>
      <c r="C1070" s="14">
        <v>1.79</v>
      </c>
      <c r="D1070" s="13">
        <v>3.4</v>
      </c>
      <c r="E1070" s="13">
        <v>29.1</v>
      </c>
      <c r="F1070" s="14">
        <f t="shared" si="228"/>
        <v>1959.458333333253</v>
      </c>
      <c r="G1070" s="15">
        <v>4.34</v>
      </c>
      <c r="H1070" s="14">
        <f t="shared" si="224"/>
        <v>630.32336529209601</v>
      </c>
      <c r="I1070" s="14">
        <f t="shared" si="225"/>
        <v>19.635900171821298</v>
      </c>
      <c r="J1070" s="16">
        <f t="shared" si="229"/>
        <v>66467.51359304144</v>
      </c>
      <c r="K1070" s="14">
        <f t="shared" si="226"/>
        <v>37.29724054982816</v>
      </c>
      <c r="L1070" s="16">
        <f t="shared" si="227"/>
        <v>3932.988970002451</v>
      </c>
      <c r="M1070" s="35">
        <f t="shared" si="218"/>
        <v>18.448591397066476</v>
      </c>
      <c r="N1070" s="17"/>
      <c r="O1070" s="18">
        <f t="shared" si="219"/>
        <v>22.562214820417108</v>
      </c>
      <c r="P1070" s="18"/>
      <c r="Q1070" s="37">
        <f t="shared" si="220"/>
        <v>3.0685698424929714E-2</v>
      </c>
      <c r="R1070" s="15">
        <f t="shared" si="230"/>
        <v>0.99880191558246589</v>
      </c>
      <c r="S1070" s="15">
        <f t="shared" si="231"/>
        <v>10.376822859546767</v>
      </c>
      <c r="T1070" s="21">
        <f t="shared" si="221"/>
        <v>6.507284832661786E-2</v>
      </c>
      <c r="U1070" s="21">
        <f t="shared" si="222"/>
        <v>5.0739736032758831E-3</v>
      </c>
      <c r="V1070" s="21">
        <f t="shared" si="223"/>
        <v>5.9998874723341977E-2</v>
      </c>
      <c r="Y1070" s="36"/>
      <c r="Z1070" s="36"/>
    </row>
    <row r="1071" spans="1:26" x14ac:dyDescent="0.25">
      <c r="A1071" s="12">
        <v>1959.07</v>
      </c>
      <c r="B1071" s="13">
        <v>59.74</v>
      </c>
      <c r="C1071" s="14">
        <v>1.79667</v>
      </c>
      <c r="D1071" s="13">
        <v>3.41</v>
      </c>
      <c r="E1071" s="13">
        <v>29.2</v>
      </c>
      <c r="F1071" s="14">
        <f t="shared" si="228"/>
        <v>1959.5416666665863</v>
      </c>
      <c r="G1071" s="15">
        <v>4.4000000000000004</v>
      </c>
      <c r="H1071" s="14">
        <f t="shared" si="224"/>
        <v>653.09015993150661</v>
      </c>
      <c r="I1071" s="14">
        <f t="shared" si="225"/>
        <v>19.641571771746573</v>
      </c>
      <c r="J1071" s="16">
        <f t="shared" si="229"/>
        <v>69040.869098127747</v>
      </c>
      <c r="K1071" s="14">
        <f t="shared" si="226"/>
        <v>37.278832363013692</v>
      </c>
      <c r="L1071" s="16">
        <f t="shared" si="227"/>
        <v>3940.8999602379586</v>
      </c>
      <c r="M1071" s="35">
        <f t="shared" si="218"/>
        <v>19.090533975796507</v>
      </c>
      <c r="N1071" s="17"/>
      <c r="O1071" s="18">
        <f t="shared" si="219"/>
        <v>23.31074290797514</v>
      </c>
      <c r="P1071" s="18"/>
      <c r="Q1071" s="37">
        <f t="shared" si="220"/>
        <v>2.947063577364336E-2</v>
      </c>
      <c r="R1071" s="15">
        <f t="shared" si="230"/>
        <v>1.0012626276101042</v>
      </c>
      <c r="S1071" s="15">
        <f t="shared" si="231"/>
        <v>10.32889606159107</v>
      </c>
      <c r="T1071" s="21">
        <f t="shared" si="221"/>
        <v>5.5911077489658956E-2</v>
      </c>
      <c r="U1071" s="21">
        <f t="shared" si="222"/>
        <v>4.4513692227852175E-3</v>
      </c>
      <c r="V1071" s="21">
        <f t="shared" si="223"/>
        <v>5.1459708266873738E-2</v>
      </c>
      <c r="Y1071" s="36"/>
      <c r="Z1071" s="36"/>
    </row>
    <row r="1072" spans="1:26" x14ac:dyDescent="0.25">
      <c r="A1072" s="12">
        <v>1959.08</v>
      </c>
      <c r="B1072" s="13">
        <v>59.4</v>
      </c>
      <c r="C1072" s="14">
        <v>1.8033300000000001</v>
      </c>
      <c r="D1072" s="13">
        <v>3.42</v>
      </c>
      <c r="E1072" s="13">
        <v>29.2</v>
      </c>
      <c r="F1072" s="14">
        <f t="shared" si="228"/>
        <v>1959.6249999999195</v>
      </c>
      <c r="G1072" s="15">
        <v>4.43</v>
      </c>
      <c r="H1072" s="14">
        <f t="shared" si="224"/>
        <v>649.37320890410933</v>
      </c>
      <c r="I1072" s="14">
        <f t="shared" si="225"/>
        <v>19.714380283047941</v>
      </c>
      <c r="J1072" s="16">
        <f t="shared" si="229"/>
        <v>68821.608865662565</v>
      </c>
      <c r="K1072" s="14">
        <f t="shared" si="226"/>
        <v>37.388154452054785</v>
      </c>
      <c r="L1072" s="16">
        <f t="shared" si="227"/>
        <v>3962.4562680229969</v>
      </c>
      <c r="M1072" s="35">
        <f t="shared" si="218"/>
        <v>18.958803640750208</v>
      </c>
      <c r="N1072" s="17"/>
      <c r="O1072" s="18">
        <f t="shared" si="219"/>
        <v>23.114626571364795</v>
      </c>
      <c r="P1072" s="18"/>
      <c r="Q1072" s="37">
        <f t="shared" si="220"/>
        <v>2.9104756200802433E-2</v>
      </c>
      <c r="R1072" s="15">
        <f t="shared" si="230"/>
        <v>0.98388762999034785</v>
      </c>
      <c r="S1072" s="15">
        <f t="shared" si="231"/>
        <v>10.341937610940331</v>
      </c>
      <c r="T1072" s="21">
        <f t="shared" si="221"/>
        <v>5.5375496521499867E-2</v>
      </c>
      <c r="U1072" s="21">
        <f t="shared" si="222"/>
        <v>4.5576778834710563E-3</v>
      </c>
      <c r="V1072" s="21">
        <f t="shared" si="223"/>
        <v>5.0817818638028811E-2</v>
      </c>
      <c r="Y1072" s="36"/>
      <c r="Z1072" s="36"/>
    </row>
    <row r="1073" spans="1:26" x14ac:dyDescent="0.25">
      <c r="A1073" s="12">
        <v>1959.09</v>
      </c>
      <c r="B1073" s="13">
        <v>57.05</v>
      </c>
      <c r="C1073" s="14">
        <v>1.81</v>
      </c>
      <c r="D1073" s="13">
        <v>3.43</v>
      </c>
      <c r="E1073" s="13">
        <v>29.3</v>
      </c>
      <c r="F1073" s="14">
        <f t="shared" si="228"/>
        <v>1959.7083333332528</v>
      </c>
      <c r="G1073" s="15">
        <v>4.68</v>
      </c>
      <c r="H1073" s="14">
        <f t="shared" si="224"/>
        <v>621.55390870307144</v>
      </c>
      <c r="I1073" s="14">
        <f t="shared" si="225"/>
        <v>19.719764675767912</v>
      </c>
      <c r="J1073" s="16">
        <f t="shared" si="229"/>
        <v>66047.436050455246</v>
      </c>
      <c r="K1073" s="14">
        <f t="shared" si="226"/>
        <v>37.369498805460736</v>
      </c>
      <c r="L1073" s="16">
        <f t="shared" si="227"/>
        <v>3970.9501429108063</v>
      </c>
      <c r="M1073" s="35">
        <f t="shared" si="218"/>
        <v>18.123290556758619</v>
      </c>
      <c r="N1073" s="17"/>
      <c r="O1073" s="18">
        <f t="shared" si="219"/>
        <v>22.065621822784536</v>
      </c>
      <c r="P1073" s="18"/>
      <c r="Q1073" s="37">
        <f t="shared" si="220"/>
        <v>2.8957426532419804E-2</v>
      </c>
      <c r="R1073" s="15">
        <f t="shared" si="230"/>
        <v>1.0158648196265918</v>
      </c>
      <c r="S1073" s="15">
        <f t="shared" si="231"/>
        <v>10.140576483879002</v>
      </c>
      <c r="T1073" s="21">
        <f t="shared" si="221"/>
        <v>6.0105380962148569E-2</v>
      </c>
      <c r="U1073" s="21">
        <f t="shared" si="222"/>
        <v>3.4376210664397444E-3</v>
      </c>
      <c r="V1073" s="21">
        <f t="shared" si="223"/>
        <v>5.6667759895708825E-2</v>
      </c>
      <c r="Y1073" s="36"/>
      <c r="Z1073" s="36"/>
    </row>
    <row r="1074" spans="1:26" x14ac:dyDescent="0.25">
      <c r="A1074" s="12">
        <v>1959.1</v>
      </c>
      <c r="B1074" s="13">
        <v>57</v>
      </c>
      <c r="C1074" s="14">
        <v>1.81667</v>
      </c>
      <c r="D1074" s="13">
        <v>3.4166699999999999</v>
      </c>
      <c r="E1074" s="13">
        <v>29.4</v>
      </c>
      <c r="F1074" s="14">
        <f t="shared" si="228"/>
        <v>1959.791666666586</v>
      </c>
      <c r="G1074" s="15">
        <v>4.53</v>
      </c>
      <c r="H1074" s="14">
        <f t="shared" si="224"/>
        <v>618.89688775510183</v>
      </c>
      <c r="I1074" s="14">
        <f t="shared" si="225"/>
        <v>19.725112439965983</v>
      </c>
      <c r="J1074" s="16">
        <f t="shared" si="229"/>
        <v>65939.76505307843</v>
      </c>
      <c r="K1074" s="14">
        <f t="shared" si="226"/>
        <v>37.097656657653047</v>
      </c>
      <c r="L1074" s="16">
        <f t="shared" si="227"/>
        <v>3952.5336327000255</v>
      </c>
      <c r="M1074" s="35">
        <f t="shared" si="218"/>
        <v>18.02196244151542</v>
      </c>
      <c r="N1074" s="17"/>
      <c r="O1074" s="18">
        <f t="shared" si="219"/>
        <v>21.913293512657305</v>
      </c>
      <c r="P1074" s="18"/>
      <c r="Q1074" s="37">
        <f t="shared" si="220"/>
        <v>3.1973736478613742E-2</v>
      </c>
      <c r="R1074" s="15">
        <f t="shared" si="230"/>
        <v>1.0037750000000001</v>
      </c>
      <c r="S1074" s="15">
        <f t="shared" si="231"/>
        <v>10.266415938458104</v>
      </c>
      <c r="T1074" s="21">
        <f t="shared" si="221"/>
        <v>6.1127011426896471E-2</v>
      </c>
      <c r="U1074" s="21">
        <f t="shared" si="222"/>
        <v>2.6821007016599729E-3</v>
      </c>
      <c r="V1074" s="21">
        <f t="shared" si="223"/>
        <v>5.8444910725236499E-2</v>
      </c>
      <c r="Y1074" s="36"/>
      <c r="Z1074" s="36"/>
    </row>
    <row r="1075" spans="1:26" x14ac:dyDescent="0.25">
      <c r="A1075" s="12">
        <v>1959.11</v>
      </c>
      <c r="B1075" s="13">
        <v>57.23</v>
      </c>
      <c r="C1075" s="14">
        <v>1.8233299999999999</v>
      </c>
      <c r="D1075" s="13">
        <v>3.40333</v>
      </c>
      <c r="E1075" s="13">
        <v>29.4</v>
      </c>
      <c r="F1075" s="14">
        <f t="shared" si="228"/>
        <v>1959.8749999999193</v>
      </c>
      <c r="G1075" s="15">
        <v>4.53</v>
      </c>
      <c r="H1075" s="14">
        <f t="shared" si="224"/>
        <v>621.39419098639439</v>
      </c>
      <c r="I1075" s="14">
        <f t="shared" si="225"/>
        <v>19.797425655272104</v>
      </c>
      <c r="J1075" s="16">
        <f t="shared" si="229"/>
        <v>66381.612572611659</v>
      </c>
      <c r="K1075" s="14">
        <f t="shared" si="226"/>
        <v>36.952813070238079</v>
      </c>
      <c r="L1075" s="16">
        <f t="shared" si="227"/>
        <v>3947.5543162108402</v>
      </c>
      <c r="M1075" s="35">
        <f t="shared" si="218"/>
        <v>18.071789130570213</v>
      </c>
      <c r="N1075" s="17"/>
      <c r="O1075" s="18">
        <f t="shared" si="219"/>
        <v>21.94586339590121</v>
      </c>
      <c r="P1075" s="18"/>
      <c r="Q1075" s="37">
        <f t="shared" si="220"/>
        <v>3.1390612264807681E-2</v>
      </c>
      <c r="R1075" s="15">
        <f t="shared" si="230"/>
        <v>0.99110624580365825</v>
      </c>
      <c r="S1075" s="15">
        <f t="shared" si="231"/>
        <v>10.305171658625785</v>
      </c>
      <c r="T1075" s="21">
        <f t="shared" si="221"/>
        <v>6.0904418264419169E-2</v>
      </c>
      <c r="U1075" s="21">
        <f t="shared" si="222"/>
        <v>2.0766310364799256E-3</v>
      </c>
      <c r="V1075" s="21">
        <f t="shared" si="223"/>
        <v>5.8827787227939243E-2</v>
      </c>
      <c r="Y1075" s="36"/>
      <c r="Z1075" s="36"/>
    </row>
    <row r="1076" spans="1:26" x14ac:dyDescent="0.25">
      <c r="A1076" s="12">
        <v>1959.12</v>
      </c>
      <c r="B1076" s="13">
        <v>59.06</v>
      </c>
      <c r="C1076" s="14">
        <v>1.83</v>
      </c>
      <c r="D1076" s="13">
        <v>3.39</v>
      </c>
      <c r="E1076" s="13">
        <v>29.4</v>
      </c>
      <c r="F1076" s="14">
        <f t="shared" si="228"/>
        <v>1959.9583333332525</v>
      </c>
      <c r="G1076" s="15">
        <v>4.6900000000000004</v>
      </c>
      <c r="H1076" s="14">
        <f t="shared" si="224"/>
        <v>641.264038435374</v>
      </c>
      <c r="I1076" s="14">
        <f t="shared" si="225"/>
        <v>19.869847448979588</v>
      </c>
      <c r="J1076" s="16">
        <f t="shared" si="229"/>
        <v>68681.132875341034</v>
      </c>
      <c r="K1076" s="14">
        <f t="shared" si="226"/>
        <v>36.808078061224478</v>
      </c>
      <c r="L1076" s="16">
        <f t="shared" si="227"/>
        <v>3942.2458592517119</v>
      </c>
      <c r="M1076" s="35">
        <f t="shared" si="218"/>
        <v>18.624728977900105</v>
      </c>
      <c r="N1076" s="17"/>
      <c r="O1076" s="18">
        <f t="shared" si="219"/>
        <v>22.588315691509774</v>
      </c>
      <c r="P1076" s="18"/>
      <c r="Q1076" s="37">
        <f t="shared" si="220"/>
        <v>2.9010076868157722E-2</v>
      </c>
      <c r="R1076" s="15">
        <f t="shared" si="230"/>
        <v>1.0015362166752055</v>
      </c>
      <c r="S1076" s="15">
        <f t="shared" si="231"/>
        <v>10.21351999494286</v>
      </c>
      <c r="T1076" s="21">
        <f t="shared" si="221"/>
        <v>5.1298900077659804E-2</v>
      </c>
      <c r="U1076" s="21">
        <f t="shared" si="222"/>
        <v>-5.5015396284074924E-4</v>
      </c>
      <c r="V1076" s="21">
        <f t="shared" si="223"/>
        <v>5.1849054040500553E-2</v>
      </c>
      <c r="Y1076" s="36"/>
      <c r="Z1076" s="36"/>
    </row>
    <row r="1077" spans="1:26" x14ac:dyDescent="0.25">
      <c r="A1077" s="12">
        <v>1960.01</v>
      </c>
      <c r="B1077" s="13">
        <v>58.03</v>
      </c>
      <c r="C1077" s="14">
        <v>1.8666700000000001</v>
      </c>
      <c r="D1077" s="13">
        <v>3.39</v>
      </c>
      <c r="E1077" s="13">
        <v>29.3</v>
      </c>
      <c r="F1077" s="14">
        <f t="shared" si="228"/>
        <v>1960.0416666665858</v>
      </c>
      <c r="G1077" s="15">
        <v>4.72</v>
      </c>
      <c r="H1077" s="14">
        <f t="shared" si="224"/>
        <v>632.2309083617746</v>
      </c>
      <c r="I1077" s="14">
        <f t="shared" si="225"/>
        <v>20.337178523378832</v>
      </c>
      <c r="J1077" s="16">
        <f t="shared" si="229"/>
        <v>67895.173886608856</v>
      </c>
      <c r="K1077" s="14">
        <f t="shared" si="226"/>
        <v>36.933702901023878</v>
      </c>
      <c r="L1077" s="16">
        <f t="shared" si="227"/>
        <v>3966.3043163123216</v>
      </c>
      <c r="M1077" s="35">
        <f t="shared" si="218"/>
        <v>18.338284994375563</v>
      </c>
      <c r="N1077" s="17"/>
      <c r="O1077" s="18">
        <f t="shared" si="219"/>
        <v>22.215441275545864</v>
      </c>
      <c r="P1077" s="18"/>
      <c r="Q1077" s="37">
        <f t="shared" si="220"/>
        <v>2.9634527949424019E-2</v>
      </c>
      <c r="R1077" s="15">
        <f t="shared" si="230"/>
        <v>1.0223132881790824</v>
      </c>
      <c r="S1077" s="15">
        <f t="shared" si="231"/>
        <v>10.26412215478997</v>
      </c>
      <c r="T1077" s="21">
        <f t="shared" si="221"/>
        <v>5.1609699366200523E-2</v>
      </c>
      <c r="U1077" s="21">
        <f t="shared" si="222"/>
        <v>-1.6361931398505281E-3</v>
      </c>
      <c r="V1077" s="21">
        <f t="shared" si="223"/>
        <v>5.3245892506051051E-2</v>
      </c>
      <c r="Y1077" s="36"/>
      <c r="Z1077" s="36"/>
    </row>
    <row r="1078" spans="1:26" x14ac:dyDescent="0.25">
      <c r="A1078" s="12">
        <v>1960.02</v>
      </c>
      <c r="B1078" s="13">
        <v>55.78</v>
      </c>
      <c r="C1078" s="14">
        <v>1.90333</v>
      </c>
      <c r="D1078" s="13">
        <v>3.39</v>
      </c>
      <c r="E1078" s="13">
        <v>29.4</v>
      </c>
      <c r="F1078" s="14">
        <f t="shared" si="228"/>
        <v>1960.1249999999191</v>
      </c>
      <c r="G1078" s="15">
        <v>4.49</v>
      </c>
      <c r="H1078" s="14">
        <f t="shared" si="224"/>
        <v>605.65032278911542</v>
      </c>
      <c r="I1078" s="14">
        <f t="shared" si="225"/>
        <v>20.666052866156456</v>
      </c>
      <c r="J1078" s="16">
        <f t="shared" si="229"/>
        <v>65225.632817462516</v>
      </c>
      <c r="K1078" s="14">
        <f t="shared" si="226"/>
        <v>36.808078061224478</v>
      </c>
      <c r="L1078" s="16">
        <f t="shared" si="227"/>
        <v>3964.0533390318742</v>
      </c>
      <c r="M1078" s="35">
        <f t="shared" si="218"/>
        <v>17.545275108945969</v>
      </c>
      <c r="N1078" s="17"/>
      <c r="O1078" s="18">
        <f t="shared" si="219"/>
        <v>21.233856769802042</v>
      </c>
      <c r="P1078" s="18"/>
      <c r="Q1078" s="37">
        <f t="shared" si="220"/>
        <v>3.4747577618196357E-2</v>
      </c>
      <c r="R1078" s="15">
        <f t="shared" si="230"/>
        <v>1.023134908202376</v>
      </c>
      <c r="S1078" s="15">
        <f t="shared" si="231"/>
        <v>10.457457489143488</v>
      </c>
      <c r="T1078" s="21">
        <f t="shared" si="221"/>
        <v>5.1857461039326758E-2</v>
      </c>
      <c r="U1078" s="21">
        <f t="shared" si="222"/>
        <v>4.0165797472035969E-4</v>
      </c>
      <c r="V1078" s="21">
        <f t="shared" si="223"/>
        <v>5.1455803064606398E-2</v>
      </c>
      <c r="Y1078" s="36"/>
      <c r="Z1078" s="36"/>
    </row>
    <row r="1079" spans="1:26" x14ac:dyDescent="0.25">
      <c r="A1079" s="12">
        <v>1960.03</v>
      </c>
      <c r="B1079" s="13">
        <v>55.02</v>
      </c>
      <c r="C1079" s="14">
        <v>1.94</v>
      </c>
      <c r="D1079" s="13">
        <v>3.39</v>
      </c>
      <c r="E1079" s="13">
        <v>29.4</v>
      </c>
      <c r="F1079" s="14">
        <f t="shared" si="228"/>
        <v>1960.2083333332523</v>
      </c>
      <c r="G1079" s="15">
        <v>4.25</v>
      </c>
      <c r="H1079" s="14">
        <f t="shared" si="224"/>
        <v>597.39836428571414</v>
      </c>
      <c r="I1079" s="14">
        <f t="shared" si="225"/>
        <v>21.064209863945571</v>
      </c>
      <c r="J1079" s="16">
        <f t="shared" si="229"/>
        <v>64525.97935201884</v>
      </c>
      <c r="K1079" s="14">
        <f t="shared" si="226"/>
        <v>36.808078061224478</v>
      </c>
      <c r="L1079" s="16">
        <f t="shared" si="227"/>
        <v>3975.70101787248</v>
      </c>
      <c r="M1079" s="35">
        <f t="shared" si="218"/>
        <v>17.286020720522153</v>
      </c>
      <c r="N1079" s="17"/>
      <c r="O1079" s="18">
        <f t="shared" si="219"/>
        <v>20.901862083864046</v>
      </c>
      <c r="P1079" s="18"/>
      <c r="Q1079" s="37">
        <f t="shared" si="220"/>
        <v>3.7568234521250819E-2</v>
      </c>
      <c r="R1079" s="15">
        <f t="shared" si="230"/>
        <v>1.0011208804158602</v>
      </c>
      <c r="S1079" s="15">
        <f t="shared" si="231"/>
        <v>10.699389808185071</v>
      </c>
      <c r="T1079" s="21">
        <f t="shared" si="221"/>
        <v>5.4539031724874176E-2</v>
      </c>
      <c r="U1079" s="21">
        <f t="shared" si="222"/>
        <v>-6.138646284771232E-4</v>
      </c>
      <c r="V1079" s="21">
        <f t="shared" si="223"/>
        <v>5.5152896353351299E-2</v>
      </c>
      <c r="Y1079" s="36"/>
      <c r="Z1079" s="36"/>
    </row>
    <row r="1080" spans="1:26" x14ac:dyDescent="0.25">
      <c r="A1080" s="12">
        <v>1960.04</v>
      </c>
      <c r="B1080" s="13">
        <v>55.73</v>
      </c>
      <c r="C1080" s="14">
        <v>1.94333</v>
      </c>
      <c r="D1080" s="13">
        <v>3.34667</v>
      </c>
      <c r="E1080" s="13">
        <v>29.5</v>
      </c>
      <c r="F1080" s="14">
        <f t="shared" si="228"/>
        <v>1960.2916666665856</v>
      </c>
      <c r="G1080" s="15">
        <v>4.28</v>
      </c>
      <c r="H1080" s="14">
        <f t="shared" si="224"/>
        <v>603.0562191525421</v>
      </c>
      <c r="I1080" s="14">
        <f t="shared" si="225"/>
        <v>21.028839805593215</v>
      </c>
      <c r="J1080" s="16">
        <f t="shared" si="229"/>
        <v>65326.373519724817</v>
      </c>
      <c r="K1080" s="14">
        <f t="shared" si="226"/>
        <v>36.214429516440667</v>
      </c>
      <c r="L1080" s="16">
        <f t="shared" si="227"/>
        <v>3922.9466080613224</v>
      </c>
      <c r="M1080" s="35">
        <f t="shared" si="218"/>
        <v>17.429766947597198</v>
      </c>
      <c r="N1080" s="17"/>
      <c r="O1080" s="18">
        <f t="shared" si="219"/>
        <v>21.057013645324002</v>
      </c>
      <c r="P1080" s="18"/>
      <c r="Q1080" s="37">
        <f t="shared" si="220"/>
        <v>3.7138296214863323E-2</v>
      </c>
      <c r="R1080" s="15">
        <f t="shared" si="230"/>
        <v>0.9979364483224713</v>
      </c>
      <c r="S1080" s="15">
        <f t="shared" si="231"/>
        <v>10.675072773344814</v>
      </c>
      <c r="T1080" s="21">
        <f t="shared" si="221"/>
        <v>4.948843473227571E-2</v>
      </c>
      <c r="U1080" s="21">
        <f t="shared" si="222"/>
        <v>-2.834123274965461E-3</v>
      </c>
      <c r="V1080" s="21">
        <f t="shared" si="223"/>
        <v>5.2322558007241171E-2</v>
      </c>
      <c r="Y1080" s="36"/>
      <c r="Z1080" s="36"/>
    </row>
    <row r="1081" spans="1:26" x14ac:dyDescent="0.25">
      <c r="A1081" s="12">
        <v>1960.05</v>
      </c>
      <c r="B1081" s="13">
        <v>55.22</v>
      </c>
      <c r="C1081" s="14">
        <v>1.9466699999999999</v>
      </c>
      <c r="D1081" s="13">
        <v>3.3033299999999999</v>
      </c>
      <c r="E1081" s="13">
        <v>29.5</v>
      </c>
      <c r="F1081" s="14">
        <f t="shared" si="228"/>
        <v>1960.3749999999188</v>
      </c>
      <c r="G1081" s="15">
        <v>4.3499999999999996</v>
      </c>
      <c r="H1081" s="14">
        <f t="shared" si="224"/>
        <v>597.53749186440666</v>
      </c>
      <c r="I1081" s="14">
        <f t="shared" si="225"/>
        <v>21.064982058813548</v>
      </c>
      <c r="J1081" s="16">
        <f t="shared" si="229"/>
        <v>64918.710809034797</v>
      </c>
      <c r="K1081" s="14">
        <f t="shared" si="226"/>
        <v>35.745445907288122</v>
      </c>
      <c r="L1081" s="16">
        <f t="shared" si="227"/>
        <v>3883.5191049766186</v>
      </c>
      <c r="M1081" s="35">
        <f t="shared" si="218"/>
        <v>17.256170578727914</v>
      </c>
      <c r="N1081" s="17"/>
      <c r="O1081" s="18">
        <f t="shared" si="219"/>
        <v>20.829617960486171</v>
      </c>
      <c r="P1081" s="18"/>
      <c r="Q1081" s="37">
        <f t="shared" si="220"/>
        <v>3.6583183856928658E-2</v>
      </c>
      <c r="R1081" s="15">
        <f t="shared" si="230"/>
        <v>1.019861215150373</v>
      </c>
      <c r="S1081" s="15">
        <f t="shared" si="231"/>
        <v>10.653044209015638</v>
      </c>
      <c r="T1081" s="21">
        <f t="shared" si="221"/>
        <v>3.7477773018283145E-2</v>
      </c>
      <c r="U1081" s="21">
        <f t="shared" si="222"/>
        <v>-5.8681926042273291E-3</v>
      </c>
      <c r="V1081" s="21">
        <f t="shared" si="223"/>
        <v>4.3345965622510474E-2</v>
      </c>
      <c r="Y1081" s="36"/>
      <c r="Z1081" s="36"/>
    </row>
    <row r="1082" spans="1:26" x14ac:dyDescent="0.25">
      <c r="A1082" s="12">
        <v>1960.06</v>
      </c>
      <c r="B1082" s="13">
        <v>57.26</v>
      </c>
      <c r="C1082" s="14">
        <v>1.95</v>
      </c>
      <c r="D1082" s="13">
        <v>3.26</v>
      </c>
      <c r="E1082" s="13">
        <v>29.6</v>
      </c>
      <c r="F1082" s="14">
        <f t="shared" si="228"/>
        <v>1960.4583333332521</v>
      </c>
      <c r="G1082" s="15">
        <v>4.1500000000000004</v>
      </c>
      <c r="H1082" s="14">
        <f t="shared" si="224"/>
        <v>617.5191158783781</v>
      </c>
      <c r="I1082" s="14">
        <f t="shared" si="225"/>
        <v>21.029728885135125</v>
      </c>
      <c r="J1082" s="16">
        <f t="shared" si="229"/>
        <v>67279.98497853677</v>
      </c>
      <c r="K1082" s="14">
        <f t="shared" si="226"/>
        <v>35.157392905405388</v>
      </c>
      <c r="L1082" s="16">
        <f t="shared" si="227"/>
        <v>3830.4706781353448</v>
      </c>
      <c r="M1082" s="35">
        <f t="shared" si="218"/>
        <v>17.823363817264738</v>
      </c>
      <c r="N1082" s="17"/>
      <c r="O1082" s="18">
        <f t="shared" si="219"/>
        <v>21.494025476015544</v>
      </c>
      <c r="P1082" s="18"/>
      <c r="Q1082" s="37">
        <f t="shared" si="220"/>
        <v>3.6654561760249463E-2</v>
      </c>
      <c r="R1082" s="15">
        <f t="shared" si="230"/>
        <v>1.0239912183288333</v>
      </c>
      <c r="S1082" s="15">
        <f t="shared" si="231"/>
        <v>10.827921792422003</v>
      </c>
      <c r="T1082" s="21">
        <f t="shared" si="221"/>
        <v>3.2964861453453675E-2</v>
      </c>
      <c r="U1082" s="21">
        <f t="shared" si="222"/>
        <v>-6.8725965126598121E-3</v>
      </c>
      <c r="V1082" s="21">
        <f t="shared" si="223"/>
        <v>3.9837457966113488E-2</v>
      </c>
      <c r="Y1082" s="36"/>
      <c r="Z1082" s="36"/>
    </row>
    <row r="1083" spans="1:26" x14ac:dyDescent="0.25">
      <c r="A1083" s="12">
        <v>1960.07</v>
      </c>
      <c r="B1083" s="13">
        <v>55.84</v>
      </c>
      <c r="C1083" s="14">
        <v>1.95</v>
      </c>
      <c r="D1083" s="13">
        <v>3.2633299999999998</v>
      </c>
      <c r="E1083" s="13">
        <v>29.6</v>
      </c>
      <c r="F1083" s="14">
        <f t="shared" si="228"/>
        <v>1960.5416666665853</v>
      </c>
      <c r="G1083" s="15">
        <v>3.9</v>
      </c>
      <c r="H1083" s="14">
        <f t="shared" si="224"/>
        <v>602.20515945945931</v>
      </c>
      <c r="I1083" s="14">
        <f t="shared" si="225"/>
        <v>21.029728885135125</v>
      </c>
      <c r="J1083" s="16">
        <f t="shared" si="229"/>
        <v>65802.43378904133</v>
      </c>
      <c r="K1083" s="14">
        <f t="shared" si="226"/>
        <v>35.193305211655392</v>
      </c>
      <c r="L1083" s="16">
        <f t="shared" si="227"/>
        <v>3845.5418384096029</v>
      </c>
      <c r="M1083" s="35">
        <f t="shared" si="218"/>
        <v>17.37680647289811</v>
      </c>
      <c r="N1083" s="17"/>
      <c r="O1083" s="18">
        <f t="shared" si="219"/>
        <v>20.93754923904978</v>
      </c>
      <c r="P1083" s="18"/>
      <c r="Q1083" s="37">
        <f t="shared" si="220"/>
        <v>3.9316960601444698E-2</v>
      </c>
      <c r="R1083" s="15">
        <f t="shared" si="230"/>
        <v>1.0115016056773918</v>
      </c>
      <c r="S1083" s="15">
        <f t="shared" si="231"/>
        <v>11.087696828191532</v>
      </c>
      <c r="T1083" s="21">
        <f t="shared" si="221"/>
        <v>3.5268890757965243E-2</v>
      </c>
      <c r="U1083" s="21">
        <f t="shared" si="222"/>
        <v>-6.5029163456560291E-3</v>
      </c>
      <c r="V1083" s="21">
        <f t="shared" si="223"/>
        <v>4.1771807103621272E-2</v>
      </c>
      <c r="Y1083" s="36"/>
      <c r="Z1083" s="36"/>
    </row>
    <row r="1084" spans="1:26" x14ac:dyDescent="0.25">
      <c r="A1084" s="12">
        <v>1960.08</v>
      </c>
      <c r="B1084" s="13">
        <v>56.51</v>
      </c>
      <c r="C1084" s="14">
        <v>1.95</v>
      </c>
      <c r="D1084" s="13">
        <v>3.26667</v>
      </c>
      <c r="E1084" s="13">
        <v>29.6</v>
      </c>
      <c r="F1084" s="14">
        <f t="shared" si="228"/>
        <v>1960.6249999999186</v>
      </c>
      <c r="G1084" s="15">
        <v>3.8</v>
      </c>
      <c r="H1084" s="14">
        <f t="shared" si="224"/>
        <v>609.43075861486466</v>
      </c>
      <c r="I1084" s="14">
        <f t="shared" si="225"/>
        <v>21.029728885135125</v>
      </c>
      <c r="J1084" s="16">
        <f t="shared" si="229"/>
        <v>66783.460403106103</v>
      </c>
      <c r="K1084" s="14">
        <f t="shared" si="226"/>
        <v>35.229325362668909</v>
      </c>
      <c r="L1084" s="16">
        <f t="shared" si="227"/>
        <v>3860.5472764999931</v>
      </c>
      <c r="M1084" s="35">
        <f t="shared" si="218"/>
        <v>17.582113039577671</v>
      </c>
      <c r="N1084" s="17"/>
      <c r="O1084" s="18">
        <f t="shared" si="219"/>
        <v>21.166031871201231</v>
      </c>
      <c r="P1084" s="18"/>
      <c r="Q1084" s="37">
        <f t="shared" si="220"/>
        <v>3.8801705124786805E-2</v>
      </c>
      <c r="R1084" s="15">
        <f t="shared" si="230"/>
        <v>1.0031666666666668</v>
      </c>
      <c r="S1084" s="15">
        <f t="shared" si="231"/>
        <v>11.215223144979859</v>
      </c>
      <c r="T1084" s="21">
        <f t="shared" si="221"/>
        <v>3.7055645455988939E-2</v>
      </c>
      <c r="U1084" s="21">
        <f t="shared" si="222"/>
        <v>-7.5058869152682117E-3</v>
      </c>
      <c r="V1084" s="21">
        <f t="shared" si="223"/>
        <v>4.4561532371257151E-2</v>
      </c>
      <c r="Y1084" s="36"/>
      <c r="Z1084" s="36"/>
    </row>
    <row r="1085" spans="1:26" x14ac:dyDescent="0.25">
      <c r="A1085" s="12">
        <v>1960.09</v>
      </c>
      <c r="B1085" s="13">
        <v>54.81</v>
      </c>
      <c r="C1085" s="14">
        <v>1.95</v>
      </c>
      <c r="D1085" s="13">
        <v>3.27</v>
      </c>
      <c r="E1085" s="13">
        <v>29.6</v>
      </c>
      <c r="F1085" s="14">
        <f t="shared" si="228"/>
        <v>1960.7083333332519</v>
      </c>
      <c r="G1085" s="15">
        <v>3.8</v>
      </c>
      <c r="H1085" s="14">
        <f t="shared" si="224"/>
        <v>591.09714881756736</v>
      </c>
      <c r="I1085" s="14">
        <f t="shared" si="225"/>
        <v>21.029728885135125</v>
      </c>
      <c r="J1085" s="16">
        <f t="shared" si="229"/>
        <v>64966.444470177848</v>
      </c>
      <c r="K1085" s="14">
        <f t="shared" si="226"/>
        <v>35.265237668918907</v>
      </c>
      <c r="L1085" s="16">
        <f t="shared" si="227"/>
        <v>3875.9400368086399</v>
      </c>
      <c r="M1085" s="35">
        <f t="shared" si="218"/>
        <v>17.052015467817661</v>
      </c>
      <c r="N1085" s="17"/>
      <c r="O1085" s="18">
        <f t="shared" si="219"/>
        <v>20.511204667640975</v>
      </c>
      <c r="P1085" s="18"/>
      <c r="Q1085" s="37">
        <f t="shared" si="220"/>
        <v>4.015103884406266E-2</v>
      </c>
      <c r="R1085" s="15">
        <f t="shared" si="230"/>
        <v>0.99577137750533862</v>
      </c>
      <c r="S1085" s="15">
        <f t="shared" si="231"/>
        <v>11.250738018272296</v>
      </c>
      <c r="T1085" s="21">
        <f t="shared" si="221"/>
        <v>4.5779366054141457E-2</v>
      </c>
      <c r="U1085" s="21">
        <f t="shared" si="222"/>
        <v>-6.742316932297876E-3</v>
      </c>
      <c r="V1085" s="21">
        <f t="shared" si="223"/>
        <v>5.2521682986439333E-2</v>
      </c>
      <c r="Y1085" s="36"/>
      <c r="Z1085" s="36"/>
    </row>
    <row r="1086" spans="1:26" x14ac:dyDescent="0.25">
      <c r="A1086" s="12">
        <v>1960.1</v>
      </c>
      <c r="B1086" s="13">
        <v>53.73</v>
      </c>
      <c r="C1086" s="14">
        <v>1.95</v>
      </c>
      <c r="D1086" s="13">
        <v>3.27</v>
      </c>
      <c r="E1086" s="13">
        <v>29.8</v>
      </c>
      <c r="F1086" s="14">
        <f t="shared" si="228"/>
        <v>1960.7916666665851</v>
      </c>
      <c r="G1086" s="15">
        <v>3.89</v>
      </c>
      <c r="H1086" s="14">
        <f t="shared" si="224"/>
        <v>575.56098875838904</v>
      </c>
      <c r="I1086" s="14">
        <f t="shared" si="225"/>
        <v>20.888589765100662</v>
      </c>
      <c r="J1086" s="16">
        <f t="shared" si="229"/>
        <v>63450.211539086311</v>
      </c>
      <c r="K1086" s="14">
        <f t="shared" si="226"/>
        <v>35.028558221476501</v>
      </c>
      <c r="L1086" s="16">
        <f t="shared" si="227"/>
        <v>3861.5706631828075</v>
      </c>
      <c r="M1086" s="35">
        <f t="shared" si="218"/>
        <v>16.605104536251027</v>
      </c>
      <c r="N1086" s="17"/>
      <c r="O1086" s="18">
        <f t="shared" si="219"/>
        <v>19.958227629483641</v>
      </c>
      <c r="P1086" s="18"/>
      <c r="Q1086" s="37">
        <f t="shared" si="220"/>
        <v>4.068368452938366E-2</v>
      </c>
      <c r="R1086" s="15">
        <f t="shared" si="230"/>
        <v>0.99996099985908249</v>
      </c>
      <c r="S1086" s="15">
        <f t="shared" si="231"/>
        <v>11.127973881692549</v>
      </c>
      <c r="T1086" s="21">
        <f t="shared" si="221"/>
        <v>5.029641335089563E-2</v>
      </c>
      <c r="U1086" s="21">
        <f t="shared" si="222"/>
        <v>-5.1312175257791637E-3</v>
      </c>
      <c r="V1086" s="21">
        <f t="shared" si="223"/>
        <v>5.5427630876674794E-2</v>
      </c>
      <c r="Y1086" s="36"/>
      <c r="Z1086" s="36"/>
    </row>
    <row r="1087" spans="1:26" x14ac:dyDescent="0.25">
      <c r="A1087" s="12">
        <v>1960.11</v>
      </c>
      <c r="B1087" s="13">
        <v>55.47</v>
      </c>
      <c r="C1087" s="14">
        <v>1.95</v>
      </c>
      <c r="D1087" s="13">
        <v>3.27</v>
      </c>
      <c r="E1087" s="13">
        <v>29.8</v>
      </c>
      <c r="F1087" s="14">
        <f t="shared" si="228"/>
        <v>1960.8749999999184</v>
      </c>
      <c r="G1087" s="15">
        <v>3.93</v>
      </c>
      <c r="H1087" s="14">
        <f t="shared" si="224"/>
        <v>594.20003808724812</v>
      </c>
      <c r="I1087" s="14">
        <f t="shared" si="225"/>
        <v>20.888589765100662</v>
      </c>
      <c r="J1087" s="16">
        <f t="shared" si="229"/>
        <v>65696.889883644501</v>
      </c>
      <c r="K1087" s="14">
        <f t="shared" si="226"/>
        <v>35.028558221476501</v>
      </c>
      <c r="L1087" s="16">
        <f t="shared" si="227"/>
        <v>3872.8831786464311</v>
      </c>
      <c r="M1087" s="35">
        <f t="shared" si="218"/>
        <v>17.146088452418997</v>
      </c>
      <c r="N1087" s="17"/>
      <c r="O1087" s="18">
        <f t="shared" si="219"/>
        <v>20.590981751601536</v>
      </c>
      <c r="P1087" s="18"/>
      <c r="Q1087" s="37">
        <f t="shared" si="220"/>
        <v>3.7970128516134821E-2</v>
      </c>
      <c r="R1087" s="15">
        <f t="shared" si="230"/>
        <v>1.0106875755699061</v>
      </c>
      <c r="S1087" s="15">
        <f t="shared" si="231"/>
        <v>11.127539889143037</v>
      </c>
      <c r="T1087" s="21">
        <f t="shared" si="221"/>
        <v>4.6332708517203391E-2</v>
      </c>
      <c r="U1087" s="21">
        <f t="shared" si="222"/>
        <v>-1.5965533080211092E-3</v>
      </c>
      <c r="V1087" s="21">
        <f t="shared" si="223"/>
        <v>4.7929261825224501E-2</v>
      </c>
      <c r="Y1087" s="36"/>
      <c r="Z1087" s="36"/>
    </row>
    <row r="1088" spans="1:26" x14ac:dyDescent="0.25">
      <c r="A1088" s="12">
        <v>1960.12</v>
      </c>
      <c r="B1088" s="13">
        <v>56.8</v>
      </c>
      <c r="C1088" s="14">
        <v>1.95</v>
      </c>
      <c r="D1088" s="13">
        <v>3.27</v>
      </c>
      <c r="E1088" s="13">
        <v>29.8</v>
      </c>
      <c r="F1088" s="14">
        <f t="shared" si="228"/>
        <v>1960.9583333332516</v>
      </c>
      <c r="G1088" s="15">
        <v>3.84</v>
      </c>
      <c r="H1088" s="14">
        <f t="shared" si="224"/>
        <v>608.44712751677821</v>
      </c>
      <c r="I1088" s="14">
        <f t="shared" si="225"/>
        <v>20.888589765100662</v>
      </c>
      <c r="J1088" s="16">
        <f t="shared" si="229"/>
        <v>67464.559040870721</v>
      </c>
      <c r="K1088" s="14">
        <f t="shared" si="226"/>
        <v>35.028558221476501</v>
      </c>
      <c r="L1088" s="16">
        <f t="shared" si="227"/>
        <v>3883.9631701346361</v>
      </c>
      <c r="M1088" s="35">
        <f t="shared" si="218"/>
        <v>17.562090833957122</v>
      </c>
      <c r="N1088" s="17"/>
      <c r="O1088" s="18">
        <f t="shared" si="219"/>
        <v>21.071250947942264</v>
      </c>
      <c r="P1088" s="18"/>
      <c r="Q1088" s="37">
        <f t="shared" si="220"/>
        <v>3.6259226159542197E-2</v>
      </c>
      <c r="R1088" s="15">
        <f t="shared" si="230"/>
        <v>1.0032000000000001</v>
      </c>
      <c r="S1088" s="15">
        <f t="shared" si="231"/>
        <v>11.246466312615398</v>
      </c>
      <c r="T1088" s="21">
        <f t="shared" si="221"/>
        <v>5.0267335077437192E-2</v>
      </c>
      <c r="U1088" s="21">
        <f t="shared" si="222"/>
        <v>6.3160924080163383E-4</v>
      </c>
      <c r="V1088" s="21">
        <f t="shared" si="223"/>
        <v>4.9635725836635558E-2</v>
      </c>
      <c r="Y1088" s="36"/>
      <c r="Z1088" s="36"/>
    </row>
    <row r="1089" spans="1:26" x14ac:dyDescent="0.25">
      <c r="A1089" s="12">
        <v>1961.01</v>
      </c>
      <c r="B1089" s="13">
        <v>59.72</v>
      </c>
      <c r="C1089" s="14">
        <v>1.9466699999999999</v>
      </c>
      <c r="D1089" s="13">
        <v>3.21</v>
      </c>
      <c r="E1089" s="13">
        <v>29.8</v>
      </c>
      <c r="F1089" s="14">
        <f t="shared" si="228"/>
        <v>1961.0416666665849</v>
      </c>
      <c r="G1089" s="15">
        <v>3.84</v>
      </c>
      <c r="H1089" s="14">
        <f t="shared" si="224"/>
        <v>639.7264516778522</v>
      </c>
      <c r="I1089" s="14">
        <f t="shared" si="225"/>
        <v>20.852918481040259</v>
      </c>
      <c r="J1089" s="16">
        <f t="shared" si="229"/>
        <v>71125.488298412136</v>
      </c>
      <c r="K1089" s="14">
        <f t="shared" si="226"/>
        <v>34.385832382550319</v>
      </c>
      <c r="L1089" s="16">
        <f t="shared" si="227"/>
        <v>3823.054545175869</v>
      </c>
      <c r="M1089" s="35">
        <f t="shared" ref="M1089:M1152" si="232">H1089/AVERAGE(K969:K1088)</f>
        <v>18.470416986477172</v>
      </c>
      <c r="N1089" s="17"/>
      <c r="O1089" s="18">
        <f t="shared" ref="O1089:O1152" si="233">J1089/AVERAGE(L969:L1088)</f>
        <v>22.138023912072331</v>
      </c>
      <c r="P1089" s="18"/>
      <c r="Q1089" s="37">
        <f t="shared" ref="Q1089:Q1152" si="234">1/M1089-(G1089/100-(((E1089/E969)^(1/10))-1))</f>
        <v>3.184484865175588E-2</v>
      </c>
      <c r="R1089" s="15">
        <f t="shared" si="230"/>
        <v>1.0081555955915638</v>
      </c>
      <c r="S1089" s="15">
        <f t="shared" si="231"/>
        <v>11.282455004815768</v>
      </c>
      <c r="T1089" s="21">
        <f t="shared" si="221"/>
        <v>4.8948202171856137E-2</v>
      </c>
      <c r="U1089" s="21">
        <f t="shared" si="222"/>
        <v>1.9400846429533658E-3</v>
      </c>
      <c r="V1089" s="21">
        <f t="shared" si="223"/>
        <v>4.7008117528902771E-2</v>
      </c>
      <c r="Y1089" s="36"/>
      <c r="Z1089" s="36"/>
    </row>
    <row r="1090" spans="1:26" x14ac:dyDescent="0.25">
      <c r="A1090" s="12">
        <v>1961.02</v>
      </c>
      <c r="B1090" s="13">
        <v>62.17</v>
      </c>
      <c r="C1090" s="14">
        <v>1.94333</v>
      </c>
      <c r="D1090" s="13">
        <v>3.15</v>
      </c>
      <c r="E1090" s="13">
        <v>29.8</v>
      </c>
      <c r="F1090" s="14">
        <f t="shared" si="228"/>
        <v>1961.1249999999181</v>
      </c>
      <c r="G1090" s="15">
        <v>3.78</v>
      </c>
      <c r="H1090" s="14">
        <f t="shared" si="224"/>
        <v>665.97109010067095</v>
      </c>
      <c r="I1090" s="14">
        <f t="shared" si="225"/>
        <v>20.817140076006705</v>
      </c>
      <c r="J1090" s="16">
        <f t="shared" si="229"/>
        <v>74236.268677888962</v>
      </c>
      <c r="K1090" s="14">
        <f t="shared" si="226"/>
        <v>33.743106543624151</v>
      </c>
      <c r="L1090" s="16">
        <f t="shared" si="227"/>
        <v>3761.367964216668</v>
      </c>
      <c r="M1090" s="35">
        <f t="shared" si="232"/>
        <v>19.234014498298347</v>
      </c>
      <c r="N1090" s="17"/>
      <c r="O1090" s="18">
        <f t="shared" si="233"/>
        <v>23.02874328029008</v>
      </c>
      <c r="P1090" s="18"/>
      <c r="Q1090" s="37">
        <f t="shared" si="234"/>
        <v>2.9103054689369405E-2</v>
      </c>
      <c r="R1090" s="15">
        <f t="shared" si="230"/>
        <v>1.0064599186780394</v>
      </c>
      <c r="S1090" s="15">
        <f t="shared" si="231"/>
        <v>11.37447014511506</v>
      </c>
      <c r="T1090" s="21">
        <f t="shared" ref="T1090:T1153" si="235">(($J1210/$J1090)^(1/10)-1)</f>
        <v>4.8460260605128092E-2</v>
      </c>
      <c r="U1090" s="21">
        <f t="shared" ref="U1090:U1153" si="236">(($S1210/$S1090)^(1/10)-1)</f>
        <v>2.3519224426142848E-3</v>
      </c>
      <c r="V1090" s="21">
        <f t="shared" ref="V1090:V1153" si="237">T1090-U1090</f>
        <v>4.6108338162513807E-2</v>
      </c>
      <c r="Y1090" s="36"/>
      <c r="Z1090" s="36"/>
    </row>
    <row r="1091" spans="1:26" x14ac:dyDescent="0.25">
      <c r="A1091" s="12">
        <v>1961.03</v>
      </c>
      <c r="B1091" s="13">
        <v>64.12</v>
      </c>
      <c r="C1091" s="14">
        <v>1.94</v>
      </c>
      <c r="D1091" s="13">
        <v>3.09</v>
      </c>
      <c r="E1091" s="13">
        <v>29.8</v>
      </c>
      <c r="F1091" s="14">
        <f t="shared" si="228"/>
        <v>1961.2083333332514</v>
      </c>
      <c r="G1091" s="15">
        <v>3.74</v>
      </c>
      <c r="H1091" s="14">
        <f t="shared" si="224"/>
        <v>686.85967986577157</v>
      </c>
      <c r="I1091" s="14">
        <f t="shared" si="225"/>
        <v>20.781468791946303</v>
      </c>
      <c r="J1091" s="16">
        <f t="shared" si="229"/>
        <v>76757.778313160132</v>
      </c>
      <c r="K1091" s="14">
        <f t="shared" si="226"/>
        <v>33.100380704697976</v>
      </c>
      <c r="L1091" s="16">
        <f t="shared" si="227"/>
        <v>3699.0258107870372</v>
      </c>
      <c r="M1091" s="35">
        <f t="shared" si="232"/>
        <v>19.844225272725566</v>
      </c>
      <c r="N1091" s="17"/>
      <c r="O1091" s="18">
        <f t="shared" si="233"/>
        <v>23.733978127182578</v>
      </c>
      <c r="P1091" s="18"/>
      <c r="Q1091" s="37">
        <f t="shared" si="234"/>
        <v>2.7510257772652931E-2</v>
      </c>
      <c r="R1091" s="15">
        <f t="shared" si="230"/>
        <v>0.99981293627229095</v>
      </c>
      <c r="S1091" s="15">
        <f t="shared" si="231"/>
        <v>11.447948297258291</v>
      </c>
      <c r="T1091" s="21">
        <f t="shared" si="235"/>
        <v>4.7623029721759913E-2</v>
      </c>
      <c r="U1091" s="21">
        <f t="shared" si="236"/>
        <v>5.0133359248512033E-3</v>
      </c>
      <c r="V1091" s="21">
        <f t="shared" si="237"/>
        <v>4.260969379690871E-2</v>
      </c>
      <c r="Y1091" s="36"/>
      <c r="Z1091" s="36"/>
    </row>
    <row r="1092" spans="1:26" x14ac:dyDescent="0.25">
      <c r="A1092" s="12">
        <v>1961.04</v>
      </c>
      <c r="B1092" s="13">
        <v>65.83</v>
      </c>
      <c r="C1092" s="14">
        <v>1.94</v>
      </c>
      <c r="D1092" s="13">
        <v>3.07</v>
      </c>
      <c r="E1092" s="13">
        <v>29.8</v>
      </c>
      <c r="F1092" s="14">
        <f t="shared" si="228"/>
        <v>1961.2916666665847</v>
      </c>
      <c r="G1092" s="15">
        <v>3.78</v>
      </c>
      <c r="H1092" s="14">
        <f t="shared" si="224"/>
        <v>705.17736627516751</v>
      </c>
      <c r="I1092" s="14">
        <f t="shared" si="225"/>
        <v>20.781468791946303</v>
      </c>
      <c r="J1092" s="16">
        <f t="shared" si="229"/>
        <v>78998.342490891431</v>
      </c>
      <c r="K1092" s="14">
        <f t="shared" si="226"/>
        <v>32.886138758389251</v>
      </c>
      <c r="L1092" s="16">
        <f t="shared" si="227"/>
        <v>3684.1092427014537</v>
      </c>
      <c r="M1092" s="35">
        <f t="shared" si="232"/>
        <v>20.382842975754773</v>
      </c>
      <c r="N1092" s="17"/>
      <c r="O1092" s="18">
        <f t="shared" si="233"/>
        <v>24.352100217522828</v>
      </c>
      <c r="P1092" s="18"/>
      <c r="Q1092" s="37">
        <f t="shared" si="234"/>
        <v>2.5778633459042195E-2</v>
      </c>
      <c r="R1092" s="15">
        <f t="shared" si="230"/>
        <v>1.0089504982815469</v>
      </c>
      <c r="S1092" s="15">
        <f t="shared" si="231"/>
        <v>11.445806801375186</v>
      </c>
      <c r="T1092" s="21">
        <f t="shared" si="235"/>
        <v>4.812686195240734E-2</v>
      </c>
      <c r="U1092" s="21">
        <f t="shared" si="236"/>
        <v>4.2753947049858354E-3</v>
      </c>
      <c r="V1092" s="21">
        <f t="shared" si="237"/>
        <v>4.3851467247421505E-2</v>
      </c>
      <c r="Y1092" s="36"/>
      <c r="Z1092" s="36"/>
    </row>
    <row r="1093" spans="1:26" x14ac:dyDescent="0.25">
      <c r="A1093" s="12">
        <v>1961.05</v>
      </c>
      <c r="B1093" s="13">
        <v>66.5</v>
      </c>
      <c r="C1093" s="14">
        <v>1.94</v>
      </c>
      <c r="D1093" s="13">
        <v>3.05</v>
      </c>
      <c r="E1093" s="13">
        <v>29.8</v>
      </c>
      <c r="F1093" s="14">
        <f t="shared" si="228"/>
        <v>1961.3749999999179</v>
      </c>
      <c r="G1093" s="15">
        <v>3.71</v>
      </c>
      <c r="H1093" s="14">
        <f t="shared" si="224"/>
        <v>712.35447147650984</v>
      </c>
      <c r="I1093" s="14">
        <f t="shared" si="225"/>
        <v>20.781468791946303</v>
      </c>
      <c r="J1093" s="16">
        <f t="shared" si="229"/>
        <v>79996.372084869741</v>
      </c>
      <c r="K1093" s="14">
        <f t="shared" si="226"/>
        <v>32.671896812080526</v>
      </c>
      <c r="L1093" s="16">
        <f t="shared" si="227"/>
        <v>3669.0065392308675</v>
      </c>
      <c r="M1093" s="35">
        <f t="shared" si="232"/>
        <v>20.598606843297336</v>
      </c>
      <c r="N1093" s="17"/>
      <c r="O1093" s="18">
        <f t="shared" si="233"/>
        <v>24.584398270064092</v>
      </c>
      <c r="P1093" s="18"/>
      <c r="Q1093" s="37">
        <f t="shared" si="234"/>
        <v>2.5572348486320999E-2</v>
      </c>
      <c r="R1093" s="15">
        <f t="shared" si="230"/>
        <v>0.98911626518356743</v>
      </c>
      <c r="S1093" s="15">
        <f t="shared" si="231"/>
        <v>11.548252475481812</v>
      </c>
      <c r="T1093" s="21">
        <f t="shared" si="235"/>
        <v>4.5125887579644308E-2</v>
      </c>
      <c r="U1093" s="21">
        <f t="shared" si="236"/>
        <v>-8.0879422247692734E-4</v>
      </c>
      <c r="V1093" s="21">
        <f t="shared" si="237"/>
        <v>4.5934681802121236E-2</v>
      </c>
      <c r="Y1093" s="36"/>
      <c r="Z1093" s="36"/>
    </row>
    <row r="1094" spans="1:26" x14ac:dyDescent="0.25">
      <c r="A1094" s="12">
        <v>1961.06</v>
      </c>
      <c r="B1094" s="13">
        <v>65.62</v>
      </c>
      <c r="C1094" s="14">
        <v>1.94</v>
      </c>
      <c r="D1094" s="13">
        <v>3.03</v>
      </c>
      <c r="E1094" s="13">
        <v>29.8</v>
      </c>
      <c r="F1094" s="14">
        <f t="shared" si="228"/>
        <v>1961.4583333332512</v>
      </c>
      <c r="G1094" s="15">
        <v>3.88</v>
      </c>
      <c r="H1094" s="14">
        <f t="shared" si="224"/>
        <v>702.92782583892597</v>
      </c>
      <c r="I1094" s="14">
        <f t="shared" si="225"/>
        <v>20.781468791946303</v>
      </c>
      <c r="J1094" s="16">
        <f t="shared" si="229"/>
        <v>79132.25087262466</v>
      </c>
      <c r="K1094" s="14">
        <f t="shared" si="226"/>
        <v>32.457654865771801</v>
      </c>
      <c r="L1094" s="16">
        <f t="shared" si="227"/>
        <v>3653.9274633351524</v>
      </c>
      <c r="M1094" s="35">
        <f t="shared" si="232"/>
        <v>20.332414551592294</v>
      </c>
      <c r="N1094" s="17"/>
      <c r="O1094" s="18">
        <f t="shared" si="233"/>
        <v>24.243964853269748</v>
      </c>
      <c r="P1094" s="18"/>
      <c r="Q1094" s="37">
        <f t="shared" si="234"/>
        <v>2.4507926215313509E-2</v>
      </c>
      <c r="R1094" s="15">
        <f t="shared" si="230"/>
        <v>0.99995113592092766</v>
      </c>
      <c r="S1094" s="15">
        <f t="shared" si="231"/>
        <v>11.422564357945458</v>
      </c>
      <c r="T1094" s="21">
        <f t="shared" si="235"/>
        <v>4.3805070632089604E-2</v>
      </c>
      <c r="U1094" s="21">
        <f t="shared" si="236"/>
        <v>-8.7199178523100773E-4</v>
      </c>
      <c r="V1094" s="21">
        <f t="shared" si="237"/>
        <v>4.4677062417320612E-2</v>
      </c>
      <c r="Y1094" s="36"/>
      <c r="Z1094" s="36"/>
    </row>
    <row r="1095" spans="1:26" x14ac:dyDescent="0.25">
      <c r="A1095" s="12">
        <v>1961.07</v>
      </c>
      <c r="B1095" s="13">
        <v>65.44</v>
      </c>
      <c r="C1095" s="14">
        <v>1.9466699999999999</v>
      </c>
      <c r="D1095" s="13">
        <v>3.03667</v>
      </c>
      <c r="E1095" s="13">
        <v>30</v>
      </c>
      <c r="F1095" s="14">
        <f t="shared" si="228"/>
        <v>1961.5416666665844</v>
      </c>
      <c r="G1095" s="15">
        <v>3.92</v>
      </c>
      <c r="H1095" s="14">
        <f t="shared" si="224"/>
        <v>696.32631733333301</v>
      </c>
      <c r="I1095" s="14">
        <f t="shared" si="225"/>
        <v>20.713899024499991</v>
      </c>
      <c r="J1095" s="16">
        <f t="shared" si="229"/>
        <v>78583.407271369433</v>
      </c>
      <c r="K1095" s="14">
        <f t="shared" si="226"/>
        <v>32.312243857833323</v>
      </c>
      <c r="L1095" s="16">
        <f t="shared" si="227"/>
        <v>3646.5751124503281</v>
      </c>
      <c r="M1095" s="35">
        <f t="shared" si="232"/>
        <v>20.146643736827311</v>
      </c>
      <c r="N1095" s="17"/>
      <c r="O1095" s="18">
        <f t="shared" si="233"/>
        <v>24.001732449096952</v>
      </c>
      <c r="P1095" s="18"/>
      <c r="Q1095" s="37">
        <f t="shared" si="234"/>
        <v>2.5240009310458389E-2</v>
      </c>
      <c r="R1095" s="15">
        <f t="shared" si="230"/>
        <v>0.9934749803871008</v>
      </c>
      <c r="S1095" s="15">
        <f t="shared" si="231"/>
        <v>11.34585949682508</v>
      </c>
      <c r="T1095" s="21">
        <f t="shared" si="235"/>
        <v>4.3790117145812602E-2</v>
      </c>
      <c r="U1095" s="21">
        <f t="shared" si="236"/>
        <v>-1.4214964115368822E-3</v>
      </c>
      <c r="V1095" s="21">
        <f t="shared" si="237"/>
        <v>4.5211613557349484E-2</v>
      </c>
      <c r="Y1095" s="36"/>
      <c r="Z1095" s="36"/>
    </row>
    <row r="1096" spans="1:26" x14ac:dyDescent="0.25">
      <c r="A1096" s="12">
        <v>1961.08</v>
      </c>
      <c r="B1096" s="13">
        <v>67.790000000000006</v>
      </c>
      <c r="C1096" s="14">
        <v>1.95333</v>
      </c>
      <c r="D1096" s="13">
        <v>3.0433300000000001</v>
      </c>
      <c r="E1096" s="13">
        <v>29.9</v>
      </c>
      <c r="F1096" s="14">
        <f t="shared" si="228"/>
        <v>1961.6249999999177</v>
      </c>
      <c r="G1096" s="15">
        <v>4.04</v>
      </c>
      <c r="H1096" s="14">
        <f t="shared" si="224"/>
        <v>723.74440451504995</v>
      </c>
      <c r="I1096" s="14">
        <f t="shared" si="225"/>
        <v>20.854280242976582</v>
      </c>
      <c r="J1096" s="16">
        <f t="shared" si="229"/>
        <v>81873.780411629574</v>
      </c>
      <c r="K1096" s="14">
        <f t="shared" si="226"/>
        <v>32.491415527257516</v>
      </c>
      <c r="L1096" s="16">
        <f t="shared" si="227"/>
        <v>3675.6001200785458</v>
      </c>
      <c r="M1096" s="35">
        <f t="shared" si="232"/>
        <v>20.941688475215177</v>
      </c>
      <c r="N1096" s="17"/>
      <c r="O1096" s="18">
        <f t="shared" si="233"/>
        <v>24.927371788688745</v>
      </c>
      <c r="P1096" s="18"/>
      <c r="Q1096" s="37">
        <f t="shared" si="234"/>
        <v>2.1816815188407744E-2</v>
      </c>
      <c r="R1096" s="15">
        <f t="shared" si="230"/>
        <v>1.0082762096268238</v>
      </c>
      <c r="S1096" s="15">
        <f t="shared" si="231"/>
        <v>11.309525960952939</v>
      </c>
      <c r="T1096" s="21">
        <f t="shared" si="235"/>
        <v>3.767453343601046E-2</v>
      </c>
      <c r="U1096" s="21">
        <f t="shared" si="236"/>
        <v>2.9066845568914701E-4</v>
      </c>
      <c r="V1096" s="21">
        <f t="shared" si="237"/>
        <v>3.7383864980321313E-2</v>
      </c>
      <c r="Y1096" s="36"/>
      <c r="Z1096" s="36"/>
    </row>
    <row r="1097" spans="1:26" x14ac:dyDescent="0.25">
      <c r="A1097" s="12">
        <v>1961.09</v>
      </c>
      <c r="B1097" s="13">
        <v>67.260000000000005</v>
      </c>
      <c r="C1097" s="14">
        <v>1.96</v>
      </c>
      <c r="D1097" s="13">
        <v>3.05</v>
      </c>
      <c r="E1097" s="13">
        <v>30</v>
      </c>
      <c r="F1097" s="14">
        <f t="shared" si="228"/>
        <v>1961.7083333332509</v>
      </c>
      <c r="G1097" s="15">
        <v>3.98</v>
      </c>
      <c r="H1097" s="14">
        <f t="shared" si="224"/>
        <v>715.69236099999978</v>
      </c>
      <c r="I1097" s="14">
        <f t="shared" si="225"/>
        <v>20.855739333333325</v>
      </c>
      <c r="J1097" s="16">
        <f t="shared" si="229"/>
        <v>81159.500083496969</v>
      </c>
      <c r="K1097" s="14">
        <f t="shared" si="226"/>
        <v>32.454084166666654</v>
      </c>
      <c r="L1097" s="16">
        <f t="shared" si="227"/>
        <v>3680.2925253444209</v>
      </c>
      <c r="M1097" s="35">
        <f t="shared" si="232"/>
        <v>20.705243044147249</v>
      </c>
      <c r="N1097" s="17"/>
      <c r="O1097" s="18">
        <f t="shared" si="233"/>
        <v>24.626812599567032</v>
      </c>
      <c r="P1097" s="18"/>
      <c r="Q1097" s="37">
        <f t="shared" si="234"/>
        <v>2.252057380943194E-2</v>
      </c>
      <c r="R1097" s="15">
        <f t="shared" si="230"/>
        <v>1.0082399627852752</v>
      </c>
      <c r="S1097" s="15">
        <f t="shared" si="231"/>
        <v>11.365115548690506</v>
      </c>
      <c r="T1097" s="21">
        <f t="shared" si="235"/>
        <v>4.1137790050248091E-2</v>
      </c>
      <c r="U1097" s="21">
        <f t="shared" si="236"/>
        <v>3.5461046872160562E-3</v>
      </c>
      <c r="V1097" s="21">
        <f t="shared" si="237"/>
        <v>3.7591685363032035E-2</v>
      </c>
      <c r="Y1097" s="36"/>
      <c r="Z1097" s="36"/>
    </row>
    <row r="1098" spans="1:26" x14ac:dyDescent="0.25">
      <c r="A1098" s="12">
        <v>1961.1</v>
      </c>
      <c r="B1098" s="13">
        <v>68</v>
      </c>
      <c r="C1098" s="14">
        <v>1.98</v>
      </c>
      <c r="D1098" s="13">
        <v>3.09667</v>
      </c>
      <c r="E1098" s="13">
        <v>30</v>
      </c>
      <c r="F1098" s="14">
        <f t="shared" si="228"/>
        <v>1961.7916666665842</v>
      </c>
      <c r="G1098" s="15">
        <v>3.92</v>
      </c>
      <c r="H1098" s="14">
        <f t="shared" ref="H1098:H1161" si="238">B1098*$E$1859/E1098</f>
        <v>723.56646666666643</v>
      </c>
      <c r="I1098" s="14">
        <f t="shared" ref="I1098:I1161" si="239">C1098*$E$1859/E1098</f>
        <v>21.068552999999994</v>
      </c>
      <c r="J1098" s="16">
        <f t="shared" si="229"/>
        <v>82251.521308230309</v>
      </c>
      <c r="K1098" s="14">
        <f t="shared" ref="K1098:K1161" si="240">D1098*$E$1859/E1098</f>
        <v>32.950684857833323</v>
      </c>
      <c r="L1098" s="16">
        <f t="shared" ref="L1098:L1161" si="241">K1098*(J1098/H1098)</f>
        <v>3745.6738013170229</v>
      </c>
      <c r="M1098" s="35">
        <f t="shared" si="232"/>
        <v>20.924190141010779</v>
      </c>
      <c r="N1098" s="17"/>
      <c r="O1098" s="18">
        <f t="shared" si="233"/>
        <v>24.869916653028206</v>
      </c>
      <c r="P1098" s="18"/>
      <c r="Q1098" s="37">
        <f t="shared" si="234"/>
        <v>2.2227504665063444E-2</v>
      </c>
      <c r="R1098" s="15">
        <f t="shared" si="230"/>
        <v>1.0016270980695723</v>
      </c>
      <c r="S1098" s="15">
        <f t="shared" si="231"/>
        <v>11.458763677862068</v>
      </c>
      <c r="T1098" s="21">
        <f t="shared" si="235"/>
        <v>3.7538369975540054E-2</v>
      </c>
      <c r="U1098" s="21">
        <f t="shared" si="236"/>
        <v>4.5465836366012091E-3</v>
      </c>
      <c r="V1098" s="21">
        <f t="shared" si="237"/>
        <v>3.2991786338938844E-2</v>
      </c>
      <c r="Y1098" s="36"/>
      <c r="Z1098" s="36"/>
    </row>
    <row r="1099" spans="1:26" x14ac:dyDescent="0.25">
      <c r="A1099" s="12">
        <v>1961.11</v>
      </c>
      <c r="B1099" s="13">
        <v>71.08</v>
      </c>
      <c r="C1099" s="14">
        <v>2</v>
      </c>
      <c r="D1099" s="13">
        <v>3.1433300000000002</v>
      </c>
      <c r="E1099" s="13">
        <v>30</v>
      </c>
      <c r="F1099" s="14">
        <f t="shared" ref="F1099:F1162" si="242">F1098+1/12</f>
        <v>1961.8749999999175</v>
      </c>
      <c r="G1099" s="15">
        <v>3.94</v>
      </c>
      <c r="H1099" s="14">
        <f t="shared" si="238"/>
        <v>756.33977133333303</v>
      </c>
      <c r="I1099" s="14">
        <f t="shared" si="239"/>
        <v>21.28136666666666</v>
      </c>
      <c r="J1099" s="16">
        <f t="shared" ref="J1099:J1162" si="243">J1098*((H1099+(I1099/12))/H1098)</f>
        <v>86178.628256966389</v>
      </c>
      <c r="K1099" s="14">
        <f t="shared" si="240"/>
        <v>33.447179142166661</v>
      </c>
      <c r="L1099" s="16">
        <f t="shared" si="241"/>
        <v>3811.0279622815169</v>
      </c>
      <c r="M1099" s="35">
        <f t="shared" si="232"/>
        <v>21.857957721959661</v>
      </c>
      <c r="N1099" s="17"/>
      <c r="O1099" s="18">
        <f t="shared" si="233"/>
        <v>25.96008811037234</v>
      </c>
      <c r="P1099" s="18"/>
      <c r="Q1099" s="37">
        <f t="shared" si="234"/>
        <v>1.9215321648647525E-2</v>
      </c>
      <c r="R1099" s="15">
        <f t="shared" ref="R1099:R1162" si="244">((G1099/G1100+G1099/1200+((1+G1100/1200)^(-119))*(1-G1099/G1100)))</f>
        <v>0.99350075664378312</v>
      </c>
      <c r="S1099" s="15">
        <f t="shared" ref="S1099:S1162" si="245">S1098*R1098*E1098/E1099</f>
        <v>11.477408210122002</v>
      </c>
      <c r="T1099" s="21">
        <f t="shared" si="235"/>
        <v>2.8104043479765028E-2</v>
      </c>
      <c r="U1099" s="21">
        <f t="shared" si="236"/>
        <v>5.7777477795133425E-3</v>
      </c>
      <c r="V1099" s="21">
        <f t="shared" si="237"/>
        <v>2.2326295700251686E-2</v>
      </c>
      <c r="Y1099" s="36"/>
      <c r="Z1099" s="36"/>
    </row>
    <row r="1100" spans="1:26" x14ac:dyDescent="0.25">
      <c r="A1100" s="12">
        <v>1961.12</v>
      </c>
      <c r="B1100" s="13">
        <v>71.739999999999995</v>
      </c>
      <c r="C1100" s="14">
        <v>2.02</v>
      </c>
      <c r="D1100" s="13">
        <v>3.19</v>
      </c>
      <c r="E1100" s="13">
        <v>30</v>
      </c>
      <c r="F1100" s="14">
        <f t="shared" si="242"/>
        <v>1961.9583333332507</v>
      </c>
      <c r="G1100" s="15">
        <v>4.0599999999999996</v>
      </c>
      <c r="H1100" s="14">
        <f t="shared" si="238"/>
        <v>763.36262233333298</v>
      </c>
      <c r="I1100" s="14">
        <f t="shared" si="239"/>
        <v>21.494180333333325</v>
      </c>
      <c r="J1100" s="16">
        <f t="shared" si="243"/>
        <v>87182.913997064679</v>
      </c>
      <c r="K1100" s="14">
        <f t="shared" si="240"/>
        <v>33.943779833333323</v>
      </c>
      <c r="L1100" s="16">
        <f t="shared" si="241"/>
        <v>3876.6865855957117</v>
      </c>
      <c r="M1100" s="35">
        <f t="shared" si="232"/>
        <v>22.041480198382253</v>
      </c>
      <c r="N1100" s="17"/>
      <c r="O1100" s="18">
        <f t="shared" si="233"/>
        <v>26.158967454388559</v>
      </c>
      <c r="P1100" s="18"/>
      <c r="Q1100" s="37">
        <f t="shared" si="234"/>
        <v>1.7251533180928619E-2</v>
      </c>
      <c r="R1100" s="15">
        <f t="shared" si="244"/>
        <v>1.0017544201863267</v>
      </c>
      <c r="S1100" s="15">
        <f t="shared" si="245"/>
        <v>11.402813741065778</v>
      </c>
      <c r="T1100" s="21">
        <f t="shared" si="235"/>
        <v>3.3538175321391028E-2</v>
      </c>
      <c r="U1100" s="21">
        <f t="shared" si="236"/>
        <v>5.5258212275945962E-3</v>
      </c>
      <c r="V1100" s="21">
        <f t="shared" si="237"/>
        <v>2.8012354093796432E-2</v>
      </c>
      <c r="Y1100" s="36"/>
      <c r="Z1100" s="36"/>
    </row>
    <row r="1101" spans="1:26" x14ac:dyDescent="0.25">
      <c r="A1101" s="12">
        <v>1962.01</v>
      </c>
      <c r="B1101" s="13">
        <v>69.069999999999993</v>
      </c>
      <c r="C1101" s="14">
        <v>2.0266700000000002</v>
      </c>
      <c r="D1101" s="13">
        <v>3.25</v>
      </c>
      <c r="E1101" s="13">
        <v>30</v>
      </c>
      <c r="F1101" s="14">
        <f t="shared" si="242"/>
        <v>1962.041666666584</v>
      </c>
      <c r="G1101" s="15">
        <v>4.08</v>
      </c>
      <c r="H1101" s="14">
        <f t="shared" si="238"/>
        <v>734.95199783333305</v>
      </c>
      <c r="I1101" s="14">
        <f t="shared" si="239"/>
        <v>21.56515369116666</v>
      </c>
      <c r="J1101" s="16">
        <f t="shared" si="243"/>
        <v>84143.408411901226</v>
      </c>
      <c r="K1101" s="14">
        <f t="shared" si="240"/>
        <v>34.582220833333317</v>
      </c>
      <c r="L1101" s="16">
        <f t="shared" si="241"/>
        <v>3959.2598427490798</v>
      </c>
      <c r="M1101" s="35">
        <f t="shared" si="232"/>
        <v>21.197931400015214</v>
      </c>
      <c r="N1101" s="17"/>
      <c r="O1101" s="18">
        <f t="shared" si="233"/>
        <v>25.142459916082906</v>
      </c>
      <c r="P1101" s="18"/>
      <c r="Q1101" s="37">
        <f t="shared" si="234"/>
        <v>1.8856943716482617E-2</v>
      </c>
      <c r="R1101" s="15">
        <f t="shared" si="244"/>
        <v>1.0066638954265219</v>
      </c>
      <c r="S1101" s="15">
        <f t="shared" si="245"/>
        <v>11.422819067674027</v>
      </c>
      <c r="T1101" s="21">
        <f t="shared" si="235"/>
        <v>4.1710582602429991E-2</v>
      </c>
      <c r="U1101" s="21">
        <f t="shared" si="236"/>
        <v>5.6955120254535974E-3</v>
      </c>
      <c r="V1101" s="21">
        <f t="shared" si="237"/>
        <v>3.6015070576976393E-2</v>
      </c>
      <c r="Y1101" s="36"/>
      <c r="Z1101" s="36"/>
    </row>
    <row r="1102" spans="1:26" x14ac:dyDescent="0.25">
      <c r="A1102" s="12">
        <v>1962.02</v>
      </c>
      <c r="B1102" s="13">
        <v>70.22</v>
      </c>
      <c r="C1102" s="14">
        <v>2.0333299999999999</v>
      </c>
      <c r="D1102" s="13">
        <v>3.31</v>
      </c>
      <c r="E1102" s="13">
        <v>30.1</v>
      </c>
      <c r="F1102" s="14">
        <f t="shared" si="242"/>
        <v>1962.1249999999172</v>
      </c>
      <c r="G1102" s="15">
        <v>4.04</v>
      </c>
      <c r="H1102" s="14">
        <f t="shared" si="238"/>
        <v>744.70642890365411</v>
      </c>
      <c r="I1102" s="14">
        <f t="shared" si="239"/>
        <v>21.564140174916936</v>
      </c>
      <c r="J1102" s="16">
        <f t="shared" si="243"/>
        <v>85465.91351163153</v>
      </c>
      <c r="K1102" s="14">
        <f t="shared" si="240"/>
        <v>35.103649667774071</v>
      </c>
      <c r="L1102" s="16">
        <f t="shared" si="241"/>
        <v>4028.655279457425</v>
      </c>
      <c r="M1102" s="35">
        <f t="shared" si="232"/>
        <v>21.451687754873369</v>
      </c>
      <c r="N1102" s="17"/>
      <c r="O1102" s="18">
        <f t="shared" si="233"/>
        <v>25.427057120717418</v>
      </c>
      <c r="P1102" s="18"/>
      <c r="Q1102" s="37">
        <f t="shared" si="234"/>
        <v>1.9803478924056109E-2</v>
      </c>
      <c r="R1102" s="15">
        <f t="shared" si="244"/>
        <v>1.0123885003875235</v>
      </c>
      <c r="S1102" s="15">
        <f t="shared" si="245"/>
        <v>11.460737082475502</v>
      </c>
      <c r="T1102" s="21">
        <f t="shared" si="235"/>
        <v>4.1731982825138791E-2</v>
      </c>
      <c r="U1102" s="21">
        <f t="shared" si="236"/>
        <v>4.4005263696751395E-3</v>
      </c>
      <c r="V1102" s="21">
        <f t="shared" si="237"/>
        <v>3.7331456455463652E-2</v>
      </c>
      <c r="Y1102" s="36"/>
      <c r="Z1102" s="36"/>
    </row>
    <row r="1103" spans="1:26" x14ac:dyDescent="0.25">
      <c r="A1103" s="12">
        <v>1962.03</v>
      </c>
      <c r="B1103" s="13">
        <v>70.290000000000006</v>
      </c>
      <c r="C1103" s="14">
        <v>2.04</v>
      </c>
      <c r="D1103" s="13">
        <v>3.37</v>
      </c>
      <c r="E1103" s="13">
        <v>30.1</v>
      </c>
      <c r="F1103" s="14">
        <f t="shared" si="242"/>
        <v>1962.2083333332505</v>
      </c>
      <c r="G1103" s="15">
        <v>3.93</v>
      </c>
      <c r="H1103" s="14">
        <f t="shared" si="238"/>
        <v>745.44880215946819</v>
      </c>
      <c r="I1103" s="14">
        <f t="shared" si="239"/>
        <v>21.634877740863779</v>
      </c>
      <c r="J1103" s="16">
        <f t="shared" si="243"/>
        <v>85758.021447302177</v>
      </c>
      <c r="K1103" s="14">
        <f t="shared" si="240"/>
        <v>35.739969601328895</v>
      </c>
      <c r="L1103" s="16">
        <f t="shared" si="241"/>
        <v>4111.6023940447903</v>
      </c>
      <c r="M1103" s="35">
        <f t="shared" si="232"/>
        <v>21.443158568526226</v>
      </c>
      <c r="N1103" s="17"/>
      <c r="O1103" s="18">
        <f t="shared" si="233"/>
        <v>25.400593865759603</v>
      </c>
      <c r="P1103" s="18"/>
      <c r="Q1103" s="37">
        <f t="shared" si="234"/>
        <v>2.0922020958310847E-2</v>
      </c>
      <c r="R1103" s="15">
        <f t="shared" si="244"/>
        <v>1.0106875755699061</v>
      </c>
      <c r="S1103" s="15">
        <f t="shared" si="245"/>
        <v>11.602718428263055</v>
      </c>
      <c r="T1103" s="21">
        <f t="shared" si="235"/>
        <v>4.3820507522673635E-2</v>
      </c>
      <c r="U1103" s="21">
        <f t="shared" si="236"/>
        <v>3.5032717460843354E-3</v>
      </c>
      <c r="V1103" s="21">
        <f t="shared" si="237"/>
        <v>4.03172357765893E-2</v>
      </c>
      <c r="Y1103" s="36"/>
      <c r="Z1103" s="36"/>
    </row>
    <row r="1104" spans="1:26" x14ac:dyDescent="0.25">
      <c r="A1104" s="12">
        <v>1962.04</v>
      </c>
      <c r="B1104" s="13">
        <v>68.05</v>
      </c>
      <c r="C1104" s="14">
        <v>2.0466700000000002</v>
      </c>
      <c r="D1104" s="13">
        <v>3.40333</v>
      </c>
      <c r="E1104" s="13">
        <v>30.2</v>
      </c>
      <c r="F1104" s="14">
        <f t="shared" si="242"/>
        <v>1962.2916666665838</v>
      </c>
      <c r="G1104" s="15">
        <v>3.84</v>
      </c>
      <c r="H1104" s="14">
        <f t="shared" si="238"/>
        <v>719.30314652317861</v>
      </c>
      <c r="I1104" s="14">
        <f t="shared" si="239"/>
        <v>21.633742408443705</v>
      </c>
      <c r="J1104" s="16">
        <f t="shared" si="243"/>
        <v>82957.568737503985</v>
      </c>
      <c r="K1104" s="14">
        <f t="shared" si="240"/>
        <v>35.973930604801311</v>
      </c>
      <c r="L1104" s="16">
        <f t="shared" si="241"/>
        <v>4148.8902632095433</v>
      </c>
      <c r="M1104" s="35">
        <f t="shared" si="232"/>
        <v>20.65833644764902</v>
      </c>
      <c r="N1104" s="17"/>
      <c r="O1104" s="18">
        <f t="shared" si="233"/>
        <v>24.457371048910865</v>
      </c>
      <c r="P1104" s="18"/>
      <c r="Q1104" s="37">
        <f t="shared" si="234"/>
        <v>2.3545227932979342E-2</v>
      </c>
      <c r="R1104" s="15">
        <f t="shared" si="244"/>
        <v>1.0007326009996715</v>
      </c>
      <c r="S1104" s="15">
        <f t="shared" si="245"/>
        <v>11.687893148485825</v>
      </c>
      <c r="T1104" s="21">
        <f t="shared" si="235"/>
        <v>4.8349863318874364E-2</v>
      </c>
      <c r="U1104" s="21">
        <f t="shared" si="236"/>
        <v>2.1442348125504385E-3</v>
      </c>
      <c r="V1104" s="21">
        <f t="shared" si="237"/>
        <v>4.6205628506323926E-2</v>
      </c>
      <c r="Y1104" s="36"/>
      <c r="Z1104" s="36"/>
    </row>
    <row r="1105" spans="1:26" x14ac:dyDescent="0.25">
      <c r="A1105" s="12">
        <v>1962.05</v>
      </c>
      <c r="B1105" s="13">
        <v>62.99</v>
      </c>
      <c r="C1105" s="14">
        <v>2.0533299999999999</v>
      </c>
      <c r="D1105" s="13">
        <v>3.4366699999999999</v>
      </c>
      <c r="E1105" s="13">
        <v>30.2</v>
      </c>
      <c r="F1105" s="14">
        <f t="shared" si="242"/>
        <v>1962.374999999917</v>
      </c>
      <c r="G1105" s="15">
        <v>3.87</v>
      </c>
      <c r="H1105" s="14">
        <f t="shared" si="238"/>
        <v>665.81785745033096</v>
      </c>
      <c r="I1105" s="14">
        <f t="shared" si="239"/>
        <v>21.70414004188741</v>
      </c>
      <c r="J1105" s="16">
        <f t="shared" si="243"/>
        <v>76997.681021210257</v>
      </c>
      <c r="K1105" s="14">
        <f t="shared" si="240"/>
        <v>36.326341580629126</v>
      </c>
      <c r="L1105" s="16">
        <f t="shared" si="241"/>
        <v>4200.9147552811974</v>
      </c>
      <c r="M1105" s="35">
        <f t="shared" si="232"/>
        <v>19.089367498116644</v>
      </c>
      <c r="N1105" s="17"/>
      <c r="O1105" s="18">
        <f t="shared" si="233"/>
        <v>22.592739011982136</v>
      </c>
      <c r="P1105" s="18"/>
      <c r="Q1105" s="37">
        <f t="shared" si="234"/>
        <v>2.7223802149255738E-2</v>
      </c>
      <c r="R1105" s="15">
        <f t="shared" si="244"/>
        <v>0.99994127099060903</v>
      </c>
      <c r="S1105" s="15">
        <f t="shared" si="245"/>
        <v>11.696455710690458</v>
      </c>
      <c r="T1105" s="21">
        <f t="shared" si="235"/>
        <v>5.5118598551531228E-2</v>
      </c>
      <c r="U1105" s="21">
        <f t="shared" si="236"/>
        <v>2.7881753337712922E-3</v>
      </c>
      <c r="V1105" s="21">
        <f t="shared" si="237"/>
        <v>5.2330423217759936E-2</v>
      </c>
      <c r="Y1105" s="36"/>
      <c r="Z1105" s="36"/>
    </row>
    <row r="1106" spans="1:26" x14ac:dyDescent="0.25">
      <c r="A1106" s="12">
        <v>1962.06</v>
      </c>
      <c r="B1106" s="13">
        <v>55.63</v>
      </c>
      <c r="C1106" s="14">
        <v>2.06</v>
      </c>
      <c r="D1106" s="13">
        <v>3.47</v>
      </c>
      <c r="E1106" s="13">
        <v>30.2</v>
      </c>
      <c r="F1106" s="14">
        <f t="shared" si="242"/>
        <v>1962.4583333332503</v>
      </c>
      <c r="G1106" s="15">
        <v>3.91</v>
      </c>
      <c r="H1106" s="14">
        <f t="shared" si="238"/>
        <v>588.02107334437073</v>
      </c>
      <c r="I1106" s="14">
        <f t="shared" si="239"/>
        <v>21.774643377483439</v>
      </c>
      <c r="J1106" s="16">
        <f t="shared" si="243"/>
        <v>68210.810135766005</v>
      </c>
      <c r="K1106" s="14">
        <f t="shared" si="240"/>
        <v>36.678646854304624</v>
      </c>
      <c r="L1106" s="16">
        <f t="shared" si="241"/>
        <v>4254.7458416521304</v>
      </c>
      <c r="M1106" s="35">
        <f t="shared" si="232"/>
        <v>16.827571244792459</v>
      </c>
      <c r="N1106" s="17"/>
      <c r="O1106" s="18">
        <f t="shared" si="233"/>
        <v>19.917222641066676</v>
      </c>
      <c r="P1106" s="18"/>
      <c r="Q1106" s="37">
        <f t="shared" si="234"/>
        <v>3.3481783573162519E-2</v>
      </c>
      <c r="R1106" s="15">
        <f t="shared" si="244"/>
        <v>0.99508718933734119</v>
      </c>
      <c r="S1106" s="15">
        <f t="shared" si="245"/>
        <v>11.695768789433183</v>
      </c>
      <c r="T1106" s="21">
        <f t="shared" si="235"/>
        <v>6.8274864984938288E-2</v>
      </c>
      <c r="U1106" s="21">
        <f t="shared" si="236"/>
        <v>3.2123625469537842E-3</v>
      </c>
      <c r="V1106" s="21">
        <f t="shared" si="237"/>
        <v>6.5062502437984504E-2</v>
      </c>
      <c r="Y1106" s="36"/>
      <c r="Z1106" s="36"/>
    </row>
    <row r="1107" spans="1:26" x14ac:dyDescent="0.25">
      <c r="A1107" s="12">
        <v>1962.07</v>
      </c>
      <c r="B1107" s="13">
        <v>56.97</v>
      </c>
      <c r="C1107" s="14">
        <v>2.0666699999999998</v>
      </c>
      <c r="D1107" s="13">
        <v>3.49</v>
      </c>
      <c r="E1107" s="13">
        <v>30.3</v>
      </c>
      <c r="F1107" s="14">
        <f t="shared" si="242"/>
        <v>1962.5416666665835</v>
      </c>
      <c r="G1107" s="15">
        <v>4.01</v>
      </c>
      <c r="H1107" s="14">
        <f t="shared" si="238"/>
        <v>600.19775198019784</v>
      </c>
      <c r="I1107" s="14">
        <f t="shared" si="239"/>
        <v>21.773050519306921</v>
      </c>
      <c r="J1107" s="16">
        <f t="shared" si="243"/>
        <v>69833.786378786594</v>
      </c>
      <c r="K1107" s="14">
        <f t="shared" si="240"/>
        <v>36.768301815181509</v>
      </c>
      <c r="L1107" s="16">
        <f t="shared" si="241"/>
        <v>4278.0395727920877</v>
      </c>
      <c r="M1107" s="35">
        <f t="shared" si="232"/>
        <v>17.141325661322778</v>
      </c>
      <c r="N1107" s="17"/>
      <c r="O1107" s="18">
        <f t="shared" si="233"/>
        <v>20.289071663902085</v>
      </c>
      <c r="P1107" s="18"/>
      <c r="Q1107" s="37">
        <f t="shared" si="234"/>
        <v>3.0967289321607895E-2</v>
      </c>
      <c r="R1107" s="15">
        <f t="shared" si="244"/>
        <v>1.005796438146745</v>
      </c>
      <c r="S1107" s="15">
        <f t="shared" si="245"/>
        <v>11.599899428807168</v>
      </c>
      <c r="T1107" s="21">
        <f t="shared" si="235"/>
        <v>6.4718282245189052E-2</v>
      </c>
      <c r="U1107" s="21">
        <f t="shared" si="236"/>
        <v>4.0679412523005887E-3</v>
      </c>
      <c r="V1107" s="21">
        <f t="shared" si="237"/>
        <v>6.0650340992888463E-2</v>
      </c>
      <c r="Y1107" s="36"/>
      <c r="Z1107" s="36"/>
    </row>
    <row r="1108" spans="1:26" x14ac:dyDescent="0.25">
      <c r="A1108" s="12">
        <v>1962.08</v>
      </c>
      <c r="B1108" s="13">
        <v>58.52</v>
      </c>
      <c r="C1108" s="14">
        <v>2.0733299999999999</v>
      </c>
      <c r="D1108" s="13">
        <v>3.51</v>
      </c>
      <c r="E1108" s="13">
        <v>30.3</v>
      </c>
      <c r="F1108" s="14">
        <f t="shared" si="242"/>
        <v>1962.6249999999168</v>
      </c>
      <c r="G1108" s="15">
        <v>3.98</v>
      </c>
      <c r="H1108" s="14">
        <f t="shared" si="238"/>
        <v>616.52751353135295</v>
      </c>
      <c r="I1108" s="14">
        <f t="shared" si="239"/>
        <v>21.843215817326726</v>
      </c>
      <c r="J1108" s="16">
        <f t="shared" si="243"/>
        <v>71945.565840137831</v>
      </c>
      <c r="K1108" s="14">
        <f t="shared" si="240"/>
        <v>36.97900841584157</v>
      </c>
      <c r="L1108" s="16">
        <f t="shared" si="241"/>
        <v>4315.2586483062851</v>
      </c>
      <c r="M1108" s="35">
        <f t="shared" si="232"/>
        <v>17.571262631045524</v>
      </c>
      <c r="N1108" s="17"/>
      <c r="O1108" s="18">
        <f t="shared" si="233"/>
        <v>20.79737145334828</v>
      </c>
      <c r="P1108" s="18"/>
      <c r="Q1108" s="37">
        <f t="shared" si="234"/>
        <v>2.9839850791958528E-2</v>
      </c>
      <c r="R1108" s="15">
        <f t="shared" si="244"/>
        <v>1.0033166666666666</v>
      </c>
      <c r="S1108" s="15">
        <f t="shared" si="245"/>
        <v>11.667137528354711</v>
      </c>
      <c r="T1108" s="21">
        <f t="shared" si="235"/>
        <v>6.5247093555214741E-2</v>
      </c>
      <c r="U1108" s="21">
        <f t="shared" si="236"/>
        <v>3.0177421481709654E-3</v>
      </c>
      <c r="V1108" s="21">
        <f t="shared" si="237"/>
        <v>6.2229351407043776E-2</v>
      </c>
      <c r="Y1108" s="36"/>
      <c r="Z1108" s="36"/>
    </row>
    <row r="1109" spans="1:26" x14ac:dyDescent="0.25">
      <c r="A1109" s="12">
        <v>1962.09</v>
      </c>
      <c r="B1109" s="13">
        <v>58</v>
      </c>
      <c r="C1109" s="14">
        <v>2.08</v>
      </c>
      <c r="D1109" s="13">
        <v>3.53</v>
      </c>
      <c r="E1109" s="13">
        <v>30.4</v>
      </c>
      <c r="F1109" s="14">
        <f t="shared" si="242"/>
        <v>1962.70833333325</v>
      </c>
      <c r="G1109" s="15">
        <v>3.98</v>
      </c>
      <c r="H1109" s="14">
        <f t="shared" si="238"/>
        <v>609.03911184210506</v>
      </c>
      <c r="I1109" s="14">
        <f t="shared" si="239"/>
        <v>21.841402631578941</v>
      </c>
      <c r="J1109" s="16">
        <f t="shared" si="243"/>
        <v>71284.106377964927</v>
      </c>
      <c r="K1109" s="14">
        <f t="shared" si="240"/>
        <v>37.067380427631569</v>
      </c>
      <c r="L1109" s="16">
        <f t="shared" si="241"/>
        <v>4338.4981985209697</v>
      </c>
      <c r="M1109" s="35">
        <f t="shared" si="232"/>
        <v>17.32146114746547</v>
      </c>
      <c r="N1109" s="17"/>
      <c r="O1109" s="18">
        <f t="shared" si="233"/>
        <v>20.501925308455846</v>
      </c>
      <c r="P1109" s="18"/>
      <c r="Q1109" s="37">
        <f t="shared" si="234"/>
        <v>3.0994332976254577E-2</v>
      </c>
      <c r="R1109" s="15">
        <f t="shared" si="244"/>
        <v>1.007417500176147</v>
      </c>
      <c r="S1109" s="15">
        <f t="shared" si="245"/>
        <v>11.667327503126966</v>
      </c>
      <c r="T1109" s="21">
        <f t="shared" si="235"/>
        <v>6.4680784220179754E-2</v>
      </c>
      <c r="U1109" s="21">
        <f t="shared" si="236"/>
        <v>7.9721457991022149E-4</v>
      </c>
      <c r="V1109" s="21">
        <f t="shared" si="237"/>
        <v>6.3883569640269533E-2</v>
      </c>
      <c r="Y1109" s="36"/>
      <c r="Z1109" s="36"/>
    </row>
    <row r="1110" spans="1:26" x14ac:dyDescent="0.25">
      <c r="A1110" s="12">
        <v>1962.1</v>
      </c>
      <c r="B1110" s="13">
        <v>56.17</v>
      </c>
      <c r="C1110" s="14">
        <v>2.09667</v>
      </c>
      <c r="D1110" s="13">
        <v>3.57667</v>
      </c>
      <c r="E1110" s="13">
        <v>30.4</v>
      </c>
      <c r="F1110" s="14">
        <f t="shared" si="242"/>
        <v>1962.7916666665833</v>
      </c>
      <c r="G1110" s="15">
        <v>3.93</v>
      </c>
      <c r="H1110" s="14">
        <f t="shared" si="238"/>
        <v>589.82287779605247</v>
      </c>
      <c r="I1110" s="14">
        <f t="shared" si="239"/>
        <v>22.016448872861837</v>
      </c>
      <c r="J1110" s="16">
        <f t="shared" si="243"/>
        <v>69249.710215981278</v>
      </c>
      <c r="K1110" s="14">
        <f t="shared" si="240"/>
        <v>37.55744689917762</v>
      </c>
      <c r="L1110" s="16">
        <f t="shared" si="241"/>
        <v>4409.5310848886193</v>
      </c>
      <c r="M1110" s="35">
        <f t="shared" si="232"/>
        <v>16.739820967901327</v>
      </c>
      <c r="N1110" s="17"/>
      <c r="O1110" s="18">
        <f t="shared" si="233"/>
        <v>19.816278671377088</v>
      </c>
      <c r="P1110" s="18"/>
      <c r="Q1110" s="37">
        <f t="shared" si="234"/>
        <v>3.3500278187628983E-2</v>
      </c>
      <c r="R1110" s="15">
        <f t="shared" si="244"/>
        <v>1.0040955493531014</v>
      </c>
      <c r="S1110" s="15">
        <f t="shared" si="245"/>
        <v>11.753869906936574</v>
      </c>
      <c r="T1110" s="21">
        <f t="shared" si="235"/>
        <v>6.7708602152785513E-2</v>
      </c>
      <c r="U1110" s="21">
        <f t="shared" si="236"/>
        <v>6.3557512811973638E-4</v>
      </c>
      <c r="V1110" s="21">
        <f t="shared" si="237"/>
        <v>6.7073027024665777E-2</v>
      </c>
      <c r="Y1110" s="36"/>
      <c r="Z1110" s="36"/>
    </row>
    <row r="1111" spans="1:26" x14ac:dyDescent="0.25">
      <c r="A1111" s="12">
        <v>1962.11</v>
      </c>
      <c r="B1111" s="13">
        <v>60.04</v>
      </c>
      <c r="C1111" s="14">
        <v>2.1133299999999999</v>
      </c>
      <c r="D1111" s="13">
        <v>3.6233300000000002</v>
      </c>
      <c r="E1111" s="13">
        <v>30.4</v>
      </c>
      <c r="F1111" s="14">
        <f t="shared" si="242"/>
        <v>1962.8749999999166</v>
      </c>
      <c r="G1111" s="15">
        <v>3.92</v>
      </c>
      <c r="H1111" s="14">
        <f t="shared" si="238"/>
        <v>630.46048749999977</v>
      </c>
      <c r="I1111" s="14">
        <f t="shared" si="239"/>
        <v>22.191390107401311</v>
      </c>
      <c r="J1111" s="16">
        <f t="shared" si="243"/>
        <v>74237.995825916747</v>
      </c>
      <c r="K1111" s="14">
        <f t="shared" si="240"/>
        <v>38.047408363980253</v>
      </c>
      <c r="L1111" s="16">
        <f t="shared" si="241"/>
        <v>4480.1591841425543</v>
      </c>
      <c r="M1111" s="35">
        <f t="shared" si="232"/>
        <v>17.854386489497145</v>
      </c>
      <c r="N1111" s="17"/>
      <c r="O1111" s="18">
        <f t="shared" si="233"/>
        <v>21.134634868091059</v>
      </c>
      <c r="P1111" s="18"/>
      <c r="Q1111" s="37">
        <f t="shared" si="234"/>
        <v>2.9871128091809203E-2</v>
      </c>
      <c r="R1111" s="15">
        <f t="shared" si="244"/>
        <v>1.0082037695206869</v>
      </c>
      <c r="S1111" s="15">
        <f t="shared" si="245"/>
        <v>11.802008461230367</v>
      </c>
      <c r="T1111" s="21">
        <f t="shared" si="235"/>
        <v>6.5501446156986498E-2</v>
      </c>
      <c r="U1111" s="21">
        <f t="shared" si="236"/>
        <v>1.9859653960729862E-3</v>
      </c>
      <c r="V1111" s="21">
        <f t="shared" si="237"/>
        <v>6.3515480760913512E-2</v>
      </c>
      <c r="Y1111" s="36"/>
      <c r="Z1111" s="36"/>
    </row>
    <row r="1112" spans="1:26" x14ac:dyDescent="0.25">
      <c r="A1112" s="12">
        <v>1962.12</v>
      </c>
      <c r="B1112" s="13">
        <v>62.64</v>
      </c>
      <c r="C1112" s="14">
        <v>2.13</v>
      </c>
      <c r="D1112" s="13">
        <v>3.67</v>
      </c>
      <c r="E1112" s="13">
        <v>30.4</v>
      </c>
      <c r="F1112" s="14">
        <f t="shared" si="242"/>
        <v>1962.9583333332498</v>
      </c>
      <c r="G1112" s="15">
        <v>3.86</v>
      </c>
      <c r="H1112" s="14">
        <f t="shared" si="238"/>
        <v>657.76224078947359</v>
      </c>
      <c r="I1112" s="14">
        <f t="shared" si="239"/>
        <v>22.366436348684203</v>
      </c>
      <c r="J1112" s="16">
        <f t="shared" si="243"/>
        <v>77672.306842014092</v>
      </c>
      <c r="K1112" s="14">
        <f t="shared" si="240"/>
        <v>38.537474835526304</v>
      </c>
      <c r="L1112" s="16">
        <f t="shared" si="241"/>
        <v>4550.7242354756017</v>
      </c>
      <c r="M1112" s="35">
        <f t="shared" si="232"/>
        <v>18.585836118439861</v>
      </c>
      <c r="N1112" s="17"/>
      <c r="O1112" s="18">
        <f t="shared" si="233"/>
        <v>21.996928448150374</v>
      </c>
      <c r="P1112" s="18"/>
      <c r="Q1112" s="37">
        <f t="shared" si="234"/>
        <v>2.826689565568502E-2</v>
      </c>
      <c r="R1112" s="15">
        <f t="shared" si="244"/>
        <v>1.0056886798606937</v>
      </c>
      <c r="S1112" s="15">
        <f t="shared" si="245"/>
        <v>11.898829418527498</v>
      </c>
      <c r="T1112" s="21">
        <f t="shared" si="235"/>
        <v>6.2871859796683971E-2</v>
      </c>
      <c r="U1112" s="21">
        <f t="shared" si="236"/>
        <v>8.6779591041552528E-4</v>
      </c>
      <c r="V1112" s="21">
        <f t="shared" si="237"/>
        <v>6.2004063886268446E-2</v>
      </c>
      <c r="Y1112" s="36"/>
      <c r="Z1112" s="36"/>
    </row>
    <row r="1113" spans="1:26" x14ac:dyDescent="0.25">
      <c r="A1113" s="12">
        <v>1963.01</v>
      </c>
      <c r="B1113" s="13">
        <v>65.06</v>
      </c>
      <c r="C1113" s="14">
        <v>2.1366700000000001</v>
      </c>
      <c r="D1113" s="13">
        <v>3.6833300000000002</v>
      </c>
      <c r="E1113" s="13">
        <v>30.4</v>
      </c>
      <c r="F1113" s="14">
        <f t="shared" si="242"/>
        <v>1963.0416666665831</v>
      </c>
      <c r="G1113" s="15">
        <v>3.83</v>
      </c>
      <c r="H1113" s="14">
        <f t="shared" si="238"/>
        <v>683.17387269736821</v>
      </c>
      <c r="I1113" s="14">
        <f t="shared" si="239"/>
        <v>22.436475846546049</v>
      </c>
      <c r="J1113" s="16">
        <f t="shared" si="243"/>
        <v>80893.842440343447</v>
      </c>
      <c r="K1113" s="14">
        <f t="shared" si="240"/>
        <v>38.677448824506577</v>
      </c>
      <c r="L1113" s="16">
        <f t="shared" si="241"/>
        <v>4579.7527924345268</v>
      </c>
      <c r="M1113" s="35">
        <f t="shared" si="232"/>
        <v>19.259231693254051</v>
      </c>
      <c r="N1113" s="17"/>
      <c r="O1113" s="18">
        <f t="shared" si="233"/>
        <v>22.787775396063658</v>
      </c>
      <c r="P1113" s="18"/>
      <c r="Q1113" s="37">
        <f t="shared" si="234"/>
        <v>2.7065841820962076E-2</v>
      </c>
      <c r="R1113" s="15">
        <f t="shared" si="244"/>
        <v>0.9958067224887539</v>
      </c>
      <c r="S1113" s="15">
        <f t="shared" si="245"/>
        <v>11.966518049806504</v>
      </c>
      <c r="T1113" s="21">
        <f t="shared" si="235"/>
        <v>5.9355393684216162E-2</v>
      </c>
      <c r="U1113" s="21">
        <f t="shared" si="236"/>
        <v>-1.3589280584125341E-4</v>
      </c>
      <c r="V1113" s="21">
        <f t="shared" si="237"/>
        <v>5.9491286490057416E-2</v>
      </c>
      <c r="Y1113" s="36"/>
      <c r="Z1113" s="36"/>
    </row>
    <row r="1114" spans="1:26" x14ac:dyDescent="0.25">
      <c r="A1114" s="12">
        <v>1963.02</v>
      </c>
      <c r="B1114" s="13">
        <v>65.92</v>
      </c>
      <c r="C1114" s="14">
        <v>2.1433300000000002</v>
      </c>
      <c r="D1114" s="13">
        <v>3.6966700000000001</v>
      </c>
      <c r="E1114" s="13">
        <v>30.4</v>
      </c>
      <c r="F1114" s="14">
        <f t="shared" si="242"/>
        <v>1963.1249999999163</v>
      </c>
      <c r="G1114" s="15">
        <v>3.92</v>
      </c>
      <c r="H1114" s="14">
        <f t="shared" si="238"/>
        <v>692.20445263157876</v>
      </c>
      <c r="I1114" s="14">
        <f t="shared" si="239"/>
        <v>22.50641033766447</v>
      </c>
      <c r="J1114" s="16">
        <f t="shared" si="243"/>
        <v>82185.223029161483</v>
      </c>
      <c r="K1114" s="14">
        <f t="shared" si="240"/>
        <v>38.817527820230254</v>
      </c>
      <c r="L1114" s="16">
        <f t="shared" si="241"/>
        <v>4608.7932101821962</v>
      </c>
      <c r="M1114" s="35">
        <f t="shared" si="232"/>
        <v>19.469191309671405</v>
      </c>
      <c r="N1114" s="17"/>
      <c r="O1114" s="18">
        <f t="shared" si="233"/>
        <v>23.02939750221023</v>
      </c>
      <c r="P1114" s="18"/>
      <c r="Q1114" s="37">
        <f t="shared" si="234"/>
        <v>2.5987675611033281E-2</v>
      </c>
      <c r="R1114" s="15">
        <f t="shared" si="244"/>
        <v>1.0024464999647706</v>
      </c>
      <c r="S1114" s="15">
        <f t="shared" si="245"/>
        <v>11.91633911878033</v>
      </c>
      <c r="T1114" s="21">
        <f t="shared" si="235"/>
        <v>5.3369306237670999E-2</v>
      </c>
      <c r="U1114" s="21">
        <f t="shared" si="236"/>
        <v>-1.1864075961453002E-3</v>
      </c>
      <c r="V1114" s="21">
        <f t="shared" si="237"/>
        <v>5.4555713833816299E-2</v>
      </c>
      <c r="Y1114" s="36"/>
      <c r="Z1114" s="36"/>
    </row>
    <row r="1115" spans="1:26" x14ac:dyDescent="0.25">
      <c r="A1115" s="12">
        <v>1963.03</v>
      </c>
      <c r="B1115" s="13">
        <v>65.67</v>
      </c>
      <c r="C1115" s="14">
        <v>2.15</v>
      </c>
      <c r="D1115" s="13">
        <v>3.71</v>
      </c>
      <c r="E1115" s="13">
        <v>30.5</v>
      </c>
      <c r="F1115" s="14">
        <f t="shared" si="242"/>
        <v>1963.2083333332496</v>
      </c>
      <c r="G1115" s="15">
        <v>3.93</v>
      </c>
      <c r="H1115" s="14">
        <f t="shared" si="238"/>
        <v>687.31836836065554</v>
      </c>
      <c r="I1115" s="14">
        <f t="shared" si="239"/>
        <v>22.502428688524581</v>
      </c>
      <c r="J1115" s="16">
        <f t="shared" si="243"/>
        <v>81827.741944058638</v>
      </c>
      <c r="K1115" s="14">
        <f t="shared" si="240"/>
        <v>38.829772295081952</v>
      </c>
      <c r="L1115" s="16">
        <f t="shared" si="241"/>
        <v>4622.8250740438179</v>
      </c>
      <c r="M1115" s="35">
        <f t="shared" si="232"/>
        <v>19.288064606604827</v>
      </c>
      <c r="N1115" s="17"/>
      <c r="O1115" s="18">
        <f t="shared" si="233"/>
        <v>22.80887539793483</v>
      </c>
      <c r="P1115" s="18"/>
      <c r="Q1115" s="37">
        <f t="shared" si="234"/>
        <v>2.6321100952038358E-2</v>
      </c>
      <c r="R1115" s="15">
        <f t="shared" si="244"/>
        <v>1.0000004457048253</v>
      </c>
      <c r="S1115" s="15">
        <f t="shared" si="245"/>
        <v>11.906326893024408</v>
      </c>
      <c r="T1115" s="21">
        <f t="shared" si="235"/>
        <v>5.1426422329269306E-2</v>
      </c>
      <c r="U1115" s="21">
        <f t="shared" si="236"/>
        <v>-1.9817913313385782E-3</v>
      </c>
      <c r="V1115" s="21">
        <f t="shared" si="237"/>
        <v>5.3408213660607884E-2</v>
      </c>
      <c r="Y1115" s="36"/>
      <c r="Z1115" s="36"/>
    </row>
    <row r="1116" spans="1:26" x14ac:dyDescent="0.25">
      <c r="A1116" s="12">
        <v>1963.04</v>
      </c>
      <c r="B1116" s="13">
        <v>68.760000000000005</v>
      </c>
      <c r="C1116" s="14">
        <v>2.1666699999999999</v>
      </c>
      <c r="D1116" s="13">
        <v>3.7533300000000001</v>
      </c>
      <c r="E1116" s="13">
        <v>30.5</v>
      </c>
      <c r="F1116" s="14">
        <f t="shared" si="242"/>
        <v>1963.2916666665828</v>
      </c>
      <c r="G1116" s="15">
        <v>3.97</v>
      </c>
      <c r="H1116" s="14">
        <f t="shared" si="238"/>
        <v>719.65906819672114</v>
      </c>
      <c r="I1116" s="14">
        <f t="shared" si="239"/>
        <v>22.67690100770491</v>
      </c>
      <c r="J1116" s="16">
        <f t="shared" si="243"/>
        <v>85903.000033652614</v>
      </c>
      <c r="K1116" s="14">
        <f t="shared" si="240"/>
        <v>39.283274729999988</v>
      </c>
      <c r="L1116" s="16">
        <f t="shared" si="241"/>
        <v>4689.0969621336435</v>
      </c>
      <c r="M1116" s="35">
        <f t="shared" si="232"/>
        <v>20.15007723822697</v>
      </c>
      <c r="N1116" s="17"/>
      <c r="O1116" s="18">
        <f t="shared" si="233"/>
        <v>23.819656401644682</v>
      </c>
      <c r="P1116" s="18"/>
      <c r="Q1116" s="37">
        <f t="shared" si="234"/>
        <v>2.3703168769710049E-2</v>
      </c>
      <c r="R1116" s="15">
        <f t="shared" si="244"/>
        <v>1.0065890001409175</v>
      </c>
      <c r="S1116" s="15">
        <f t="shared" si="245"/>
        <v>11.906332199731755</v>
      </c>
      <c r="T1116" s="21">
        <f t="shared" si="235"/>
        <v>4.3887278797796858E-2</v>
      </c>
      <c r="U1116" s="21">
        <f t="shared" si="236"/>
        <v>-1.8273739201424277E-3</v>
      </c>
      <c r="V1116" s="21">
        <f t="shared" si="237"/>
        <v>4.5714652717939286E-2</v>
      </c>
      <c r="Y1116" s="36"/>
      <c r="Z1116" s="36"/>
    </row>
    <row r="1117" spans="1:26" x14ac:dyDescent="0.25">
      <c r="A1117" s="12">
        <v>1963.05</v>
      </c>
      <c r="B1117" s="13">
        <v>70.14</v>
      </c>
      <c r="C1117" s="14">
        <v>2.1833300000000002</v>
      </c>
      <c r="D1117" s="13">
        <v>3.7966700000000002</v>
      </c>
      <c r="E1117" s="13">
        <v>30.5</v>
      </c>
      <c r="F1117" s="14">
        <f t="shared" si="242"/>
        <v>1963.3749999999161</v>
      </c>
      <c r="G1117" s="15">
        <v>3.93</v>
      </c>
      <c r="H1117" s="14">
        <f t="shared" si="238"/>
        <v>734.10248754098336</v>
      </c>
      <c r="I1117" s="14">
        <f t="shared" si="239"/>
        <v>22.851268664426225</v>
      </c>
      <c r="J1117" s="16">
        <f t="shared" si="243"/>
        <v>87854.362596214138</v>
      </c>
      <c r="K1117" s="14">
        <f t="shared" si="240"/>
        <v>39.73688182737704</v>
      </c>
      <c r="L1117" s="16">
        <f t="shared" si="241"/>
        <v>4755.5463763639636</v>
      </c>
      <c r="M1117" s="35">
        <f t="shared" si="232"/>
        <v>20.507585864952599</v>
      </c>
      <c r="N1117" s="17"/>
      <c r="O1117" s="18">
        <f t="shared" si="233"/>
        <v>24.232447349964083</v>
      </c>
      <c r="P1117" s="18"/>
      <c r="Q1117" s="37">
        <f t="shared" si="234"/>
        <v>2.2857678405550988E-2</v>
      </c>
      <c r="R1117" s="15">
        <f t="shared" si="244"/>
        <v>0.99836774404083739</v>
      </c>
      <c r="S1117" s="15">
        <f t="shared" si="245"/>
        <v>11.984783024273598</v>
      </c>
      <c r="T1117" s="21">
        <f t="shared" si="235"/>
        <v>3.812641244539372E-2</v>
      </c>
      <c r="U1117" s="21">
        <f t="shared" si="236"/>
        <v>-3.9037208183410055E-3</v>
      </c>
      <c r="V1117" s="21">
        <f t="shared" si="237"/>
        <v>4.2030133263734726E-2</v>
      </c>
      <c r="Y1117" s="36"/>
      <c r="Z1117" s="36"/>
    </row>
    <row r="1118" spans="1:26" x14ac:dyDescent="0.25">
      <c r="A1118" s="12">
        <v>1963.06</v>
      </c>
      <c r="B1118" s="13">
        <v>70.11</v>
      </c>
      <c r="C1118" s="14">
        <v>2.2000000000000002</v>
      </c>
      <c r="D1118" s="13">
        <v>3.84</v>
      </c>
      <c r="E1118" s="13">
        <v>30.6</v>
      </c>
      <c r="F1118" s="14">
        <f t="shared" si="242"/>
        <v>1963.4583333332494</v>
      </c>
      <c r="G1118" s="15">
        <v>3.99</v>
      </c>
      <c r="H1118" s="14">
        <f t="shared" si="238"/>
        <v>731.3904985294115</v>
      </c>
      <c r="I1118" s="14">
        <f t="shared" si="239"/>
        <v>22.950493464052283</v>
      </c>
      <c r="J1118" s="16">
        <f t="shared" si="243"/>
        <v>87758.687965002755</v>
      </c>
      <c r="K1118" s="14">
        <f t="shared" si="240"/>
        <v>40.059043137254889</v>
      </c>
      <c r="L1118" s="16">
        <f t="shared" si="241"/>
        <v>4806.6375950022903</v>
      </c>
      <c r="M1118" s="35">
        <f t="shared" si="232"/>
        <v>20.384149993840985</v>
      </c>
      <c r="N1118" s="17"/>
      <c r="O1118" s="18">
        <f t="shared" si="233"/>
        <v>24.077153173393214</v>
      </c>
      <c r="P1118" s="18"/>
      <c r="Q1118" s="37">
        <f t="shared" si="234"/>
        <v>2.2505837092669866E-2</v>
      </c>
      <c r="R1118" s="15">
        <f t="shared" si="244"/>
        <v>1.0008747980825903</v>
      </c>
      <c r="S1118" s="15">
        <f t="shared" si="245"/>
        <v>11.926118762034974</v>
      </c>
      <c r="T1118" s="21">
        <f t="shared" si="235"/>
        <v>3.5450858712644528E-2</v>
      </c>
      <c r="U1118" s="21">
        <f t="shared" si="236"/>
        <v>-3.8819172565733862E-3</v>
      </c>
      <c r="V1118" s="21">
        <f t="shared" si="237"/>
        <v>3.9332775969217915E-2</v>
      </c>
      <c r="Y1118" s="36"/>
      <c r="Z1118" s="36"/>
    </row>
    <row r="1119" spans="1:26" x14ac:dyDescent="0.25">
      <c r="A1119" s="12">
        <v>1963.07</v>
      </c>
      <c r="B1119" s="13">
        <v>69.069999999999993</v>
      </c>
      <c r="C1119" s="14">
        <v>2.2033299999999998</v>
      </c>
      <c r="D1119" s="13">
        <v>3.88</v>
      </c>
      <c r="E1119" s="13">
        <v>30.7</v>
      </c>
      <c r="F1119" s="14">
        <f t="shared" si="242"/>
        <v>1963.5416666665826</v>
      </c>
      <c r="G1119" s="15">
        <v>4.0199999999999996</v>
      </c>
      <c r="H1119" s="14">
        <f t="shared" si="238"/>
        <v>718.19413469055348</v>
      </c>
      <c r="I1119" s="14">
        <f t="shared" si="239"/>
        <v>22.910361702442987</v>
      </c>
      <c r="J1119" s="16">
        <f t="shared" si="243"/>
        <v>86404.354033382799</v>
      </c>
      <c r="K1119" s="14">
        <f t="shared" si="240"/>
        <v>40.34448013029315</v>
      </c>
      <c r="L1119" s="16">
        <f t="shared" si="241"/>
        <v>4853.7555183078803</v>
      </c>
      <c r="M1119" s="35">
        <f t="shared" si="232"/>
        <v>19.969231885949622</v>
      </c>
      <c r="N1119" s="17"/>
      <c r="O1119" s="18">
        <f t="shared" si="233"/>
        <v>23.578826512048252</v>
      </c>
      <c r="P1119" s="18"/>
      <c r="Q1119" s="37">
        <f t="shared" si="234"/>
        <v>2.3555825629666613E-2</v>
      </c>
      <c r="R1119" s="15">
        <f t="shared" si="244"/>
        <v>1.0049849901462253</v>
      </c>
      <c r="S1119" s="15">
        <f t="shared" si="245"/>
        <v>11.897670431939375</v>
      </c>
      <c r="T1119" s="21">
        <f t="shared" si="235"/>
        <v>3.8077579765875447E-2</v>
      </c>
      <c r="U1119" s="21">
        <f t="shared" si="236"/>
        <v>-4.9269379762899579E-3</v>
      </c>
      <c r="V1119" s="21">
        <f t="shared" si="237"/>
        <v>4.3004517742165405E-2</v>
      </c>
      <c r="Y1119" s="36"/>
      <c r="Z1119" s="36"/>
    </row>
    <row r="1120" spans="1:26" x14ac:dyDescent="0.25">
      <c r="A1120" s="12">
        <v>1963.08</v>
      </c>
      <c r="B1120" s="13">
        <v>70.98</v>
      </c>
      <c r="C1120" s="14">
        <v>2.2066699999999999</v>
      </c>
      <c r="D1120" s="13">
        <v>3.92</v>
      </c>
      <c r="E1120" s="13">
        <v>30.7</v>
      </c>
      <c r="F1120" s="14">
        <f t="shared" si="242"/>
        <v>1963.6249999999159</v>
      </c>
      <c r="G1120" s="15">
        <v>4</v>
      </c>
      <c r="H1120" s="14">
        <f t="shared" si="238"/>
        <v>738.05443289902269</v>
      </c>
      <c r="I1120" s="14">
        <f t="shared" si="239"/>
        <v>22.945091229153086</v>
      </c>
      <c r="J1120" s="16">
        <f t="shared" si="243"/>
        <v>89023.742202824418</v>
      </c>
      <c r="K1120" s="14">
        <f t="shared" si="240"/>
        <v>40.760402605863177</v>
      </c>
      <c r="L1120" s="16">
        <f t="shared" si="241"/>
        <v>4916.4985831934573</v>
      </c>
      <c r="M1120" s="35">
        <f t="shared" si="232"/>
        <v>20.472637900527673</v>
      </c>
      <c r="N1120" s="17"/>
      <c r="O1120" s="18">
        <f t="shared" si="233"/>
        <v>24.163214231057236</v>
      </c>
      <c r="P1120" s="18"/>
      <c r="Q1120" s="37">
        <f t="shared" si="234"/>
        <v>2.2147006613098014E-2</v>
      </c>
      <c r="R1120" s="15">
        <f t="shared" si="244"/>
        <v>0.99681768074530663</v>
      </c>
      <c r="S1120" s="15">
        <f t="shared" si="245"/>
        <v>11.95698020180563</v>
      </c>
      <c r="T1120" s="21">
        <f t="shared" si="235"/>
        <v>3.1430477529298173E-2</v>
      </c>
      <c r="U1120" s="21">
        <f t="shared" si="236"/>
        <v>-8.4972764927202515E-3</v>
      </c>
      <c r="V1120" s="21">
        <f t="shared" si="237"/>
        <v>3.9927754022018425E-2</v>
      </c>
      <c r="Y1120" s="36"/>
      <c r="Z1120" s="36"/>
    </row>
    <row r="1121" spans="1:26" x14ac:dyDescent="0.25">
      <c r="A1121" s="12">
        <v>1963.09</v>
      </c>
      <c r="B1121" s="13">
        <v>72.849999999999994</v>
      </c>
      <c r="C1121" s="14">
        <v>2.21</v>
      </c>
      <c r="D1121" s="13">
        <v>3.96</v>
      </c>
      <c r="E1121" s="13">
        <v>30.7</v>
      </c>
      <c r="F1121" s="14">
        <f t="shared" si="242"/>
        <v>1963.7083333332491</v>
      </c>
      <c r="G1121" s="15">
        <v>4.08</v>
      </c>
      <c r="H1121" s="14">
        <f t="shared" si="238"/>
        <v>757.49880863192152</v>
      </c>
      <c r="I1121" s="14">
        <f t="shared" si="239"/>
        <v>22.979716775244292</v>
      </c>
      <c r="J1121" s="16">
        <f t="shared" si="243"/>
        <v>91600.096158515691</v>
      </c>
      <c r="K1121" s="14">
        <f t="shared" si="240"/>
        <v>41.176325081433212</v>
      </c>
      <c r="L1121" s="16">
        <f t="shared" si="241"/>
        <v>4979.2227973606341</v>
      </c>
      <c r="M1121" s="35">
        <f t="shared" si="232"/>
        <v>20.960360090705098</v>
      </c>
      <c r="N1121" s="17"/>
      <c r="O1121" s="18">
        <f t="shared" si="233"/>
        <v>24.727136816950267</v>
      </c>
      <c r="P1121" s="18"/>
      <c r="Q1121" s="37">
        <f t="shared" si="234"/>
        <v>2.0210426714588725E-2</v>
      </c>
      <c r="R1121" s="15">
        <f t="shared" si="244"/>
        <v>1.0009600364438389</v>
      </c>
      <c r="S1121" s="15">
        <f t="shared" si="245"/>
        <v>11.918929273481437</v>
      </c>
      <c r="T1121" s="21">
        <f t="shared" si="235"/>
        <v>3.0299155865835647E-2</v>
      </c>
      <c r="U1121" s="21">
        <f t="shared" si="236"/>
        <v>-5.6394029686827052E-3</v>
      </c>
      <c r="V1121" s="21">
        <f t="shared" si="237"/>
        <v>3.5938558834518353E-2</v>
      </c>
      <c r="Y1121" s="36"/>
      <c r="Z1121" s="36"/>
    </row>
    <row r="1122" spans="1:26" x14ac:dyDescent="0.25">
      <c r="A1122" s="12">
        <v>1963.1</v>
      </c>
      <c r="B1122" s="13">
        <v>73.03</v>
      </c>
      <c r="C1122" s="14">
        <v>2.23333</v>
      </c>
      <c r="D1122" s="13">
        <v>3.98</v>
      </c>
      <c r="E1122" s="13">
        <v>30.8</v>
      </c>
      <c r="F1122" s="14">
        <f t="shared" si="242"/>
        <v>1963.7916666665824</v>
      </c>
      <c r="G1122" s="15">
        <v>4.1100000000000003</v>
      </c>
      <c r="H1122" s="14">
        <f t="shared" si="238"/>
        <v>756.90497126623359</v>
      </c>
      <c r="I1122" s="14">
        <f t="shared" si="239"/>
        <v>23.14690646964285</v>
      </c>
      <c r="J1122" s="16">
        <f t="shared" si="243"/>
        <v>91761.538892162527</v>
      </c>
      <c r="K1122" s="14">
        <f t="shared" si="240"/>
        <v>41.249921753246738</v>
      </c>
      <c r="L1122" s="16">
        <f t="shared" si="241"/>
        <v>5000.8342433357093</v>
      </c>
      <c r="M1122" s="35">
        <f t="shared" si="232"/>
        <v>20.891344595411493</v>
      </c>
      <c r="N1122" s="17"/>
      <c r="O1122" s="18">
        <f t="shared" si="233"/>
        <v>24.634554206566822</v>
      </c>
      <c r="P1122" s="18"/>
      <c r="Q1122" s="37">
        <f t="shared" si="234"/>
        <v>2.0021572622875655E-2</v>
      </c>
      <c r="R1122" s="15">
        <f t="shared" si="244"/>
        <v>1.0026120567879613</v>
      </c>
      <c r="S1122" s="15">
        <f t="shared" si="245"/>
        <v>11.891636906319297</v>
      </c>
      <c r="T1122" s="21">
        <f t="shared" si="235"/>
        <v>3.3491536019557344E-2</v>
      </c>
      <c r="U1122" s="21">
        <f t="shared" si="236"/>
        <v>-3.586413357661522E-3</v>
      </c>
      <c r="V1122" s="21">
        <f t="shared" si="237"/>
        <v>3.7077949377218866E-2</v>
      </c>
      <c r="Y1122" s="36"/>
      <c r="Z1122" s="36"/>
    </row>
    <row r="1123" spans="1:26" x14ac:dyDescent="0.25">
      <c r="A1123" s="12">
        <v>1963.11</v>
      </c>
      <c r="B1123" s="13">
        <v>72.62</v>
      </c>
      <c r="C1123" s="14">
        <v>2.2566700000000002</v>
      </c>
      <c r="D1123" s="13">
        <v>4</v>
      </c>
      <c r="E1123" s="13">
        <v>30.8</v>
      </c>
      <c r="F1123" s="14">
        <f t="shared" si="242"/>
        <v>1963.8749999999156</v>
      </c>
      <c r="G1123" s="15">
        <v>4.12</v>
      </c>
      <c r="H1123" s="14">
        <f t="shared" si="238"/>
        <v>752.65560746753226</v>
      </c>
      <c r="I1123" s="14">
        <f t="shared" si="239"/>
        <v>23.388809277110383</v>
      </c>
      <c r="J1123" s="16">
        <f t="shared" si="243"/>
        <v>91482.668040711447</v>
      </c>
      <c r="K1123" s="14">
        <f t="shared" si="240"/>
        <v>41.457207792207775</v>
      </c>
      <c r="L1123" s="16">
        <f t="shared" si="241"/>
        <v>5038.9792366131333</v>
      </c>
      <c r="M1123" s="35">
        <f t="shared" si="232"/>
        <v>20.7203993353397</v>
      </c>
      <c r="N1123" s="17"/>
      <c r="O1123" s="18">
        <f t="shared" si="233"/>
        <v>24.423701791634461</v>
      </c>
      <c r="P1123" s="18"/>
      <c r="Q1123" s="37">
        <f t="shared" si="234"/>
        <v>2.069252357101041E-2</v>
      </c>
      <c r="R1123" s="15">
        <f t="shared" si="244"/>
        <v>1.0026207678502677</v>
      </c>
      <c r="S1123" s="15">
        <f t="shared" si="245"/>
        <v>11.92269853722042</v>
      </c>
      <c r="T1123" s="21">
        <f t="shared" si="235"/>
        <v>2.5823336524494422E-2</v>
      </c>
      <c r="U1123" s="21">
        <f t="shared" si="236"/>
        <v>-3.5091369210143997E-3</v>
      </c>
      <c r="V1123" s="21">
        <f t="shared" si="237"/>
        <v>2.9332473445508822E-2</v>
      </c>
      <c r="Y1123" s="36"/>
      <c r="Z1123" s="36"/>
    </row>
    <row r="1124" spans="1:26" x14ac:dyDescent="0.25">
      <c r="A1124" s="12">
        <v>1963.12</v>
      </c>
      <c r="B1124" s="13">
        <v>74.17</v>
      </c>
      <c r="C1124" s="14">
        <v>2.2799999999999998</v>
      </c>
      <c r="D1124" s="13">
        <v>4.0199999999999996</v>
      </c>
      <c r="E1124" s="13">
        <v>30.9</v>
      </c>
      <c r="F1124" s="14">
        <f t="shared" si="242"/>
        <v>1963.9583333332489</v>
      </c>
      <c r="G1124" s="15">
        <v>4.13</v>
      </c>
      <c r="H1124" s="14">
        <f t="shared" si="238"/>
        <v>766.23250760517783</v>
      </c>
      <c r="I1124" s="14">
        <f t="shared" si="239"/>
        <v>23.554133980582517</v>
      </c>
      <c r="J1124" s="16">
        <f t="shared" si="243"/>
        <v>93371.469885632861</v>
      </c>
      <c r="K1124" s="14">
        <f t="shared" si="240"/>
        <v>41.529657281553384</v>
      </c>
      <c r="L1124" s="16">
        <f t="shared" si="241"/>
        <v>5060.7160434170692</v>
      </c>
      <c r="M1124" s="35">
        <f t="shared" si="232"/>
        <v>21.03859937673705</v>
      </c>
      <c r="N1124" s="17"/>
      <c r="O1124" s="18">
        <f t="shared" si="233"/>
        <v>24.789068553629267</v>
      </c>
      <c r="P1124" s="18"/>
      <c r="Q1124" s="37">
        <f t="shared" si="234"/>
        <v>2.0191207824954018E-2</v>
      </c>
      <c r="R1124" s="15">
        <f t="shared" si="244"/>
        <v>1.0001974386374914</v>
      </c>
      <c r="S1124" s="15">
        <f t="shared" si="245"/>
        <v>11.915259255561301</v>
      </c>
      <c r="T1124" s="21">
        <f t="shared" si="235"/>
        <v>1.5880522174610112E-2</v>
      </c>
      <c r="U1124" s="21">
        <f t="shared" si="236"/>
        <v>-3.6103662700108785E-3</v>
      </c>
      <c r="V1124" s="21">
        <f t="shared" si="237"/>
        <v>1.9490888444620991E-2</v>
      </c>
      <c r="Y1124" s="36"/>
      <c r="Z1124" s="36"/>
    </row>
    <row r="1125" spans="1:26" x14ac:dyDescent="0.25">
      <c r="A1125" s="12">
        <v>1964.01</v>
      </c>
      <c r="B1125" s="13">
        <v>76.45</v>
      </c>
      <c r="C1125" s="14">
        <v>2.2966700000000002</v>
      </c>
      <c r="D1125" s="13">
        <v>4.0733300000000003</v>
      </c>
      <c r="E1125" s="13">
        <v>30.9</v>
      </c>
      <c r="F1125" s="14">
        <f t="shared" si="242"/>
        <v>1964.0416666665822</v>
      </c>
      <c r="G1125" s="15">
        <v>4.17</v>
      </c>
      <c r="H1125" s="14">
        <f t="shared" si="238"/>
        <v>789.78664158576032</v>
      </c>
      <c r="I1125" s="14">
        <f t="shared" si="239"/>
        <v>23.726347758414235</v>
      </c>
      <c r="J1125" s="16">
        <f t="shared" si="243"/>
        <v>96482.663618288861</v>
      </c>
      <c r="K1125" s="14">
        <f t="shared" si="240"/>
        <v>42.080596739967632</v>
      </c>
      <c r="L1125" s="16">
        <f t="shared" si="241"/>
        <v>5140.6897082574833</v>
      </c>
      <c r="M1125" s="35">
        <f t="shared" si="232"/>
        <v>21.627216196980925</v>
      </c>
      <c r="N1125" s="17"/>
      <c r="O1125" s="18">
        <f t="shared" si="233"/>
        <v>25.47183857907228</v>
      </c>
      <c r="P1125" s="18"/>
      <c r="Q1125" s="37">
        <f t="shared" si="234"/>
        <v>1.8497562501543732E-2</v>
      </c>
      <c r="R1125" s="15">
        <f t="shared" si="244"/>
        <v>1.0050986215150373</v>
      </c>
      <c r="S1125" s="15">
        <f t="shared" si="245"/>
        <v>11.917611788114076</v>
      </c>
      <c r="T1125" s="21">
        <f t="shared" si="235"/>
        <v>1.3392673012419865E-2</v>
      </c>
      <c r="U1125" s="21">
        <f t="shared" si="236"/>
        <v>-5.7129274244506201E-3</v>
      </c>
      <c r="V1125" s="21">
        <f t="shared" si="237"/>
        <v>1.9105600436870485E-2</v>
      </c>
      <c r="Y1125" s="36"/>
      <c r="Z1125" s="36"/>
    </row>
    <row r="1126" spans="1:26" x14ac:dyDescent="0.25">
      <c r="A1126" s="12">
        <v>1964.02</v>
      </c>
      <c r="B1126" s="13">
        <v>77.39</v>
      </c>
      <c r="C1126" s="14">
        <v>2.3133300000000001</v>
      </c>
      <c r="D1126" s="13">
        <v>4.1266699999999998</v>
      </c>
      <c r="E1126" s="13">
        <v>30.9</v>
      </c>
      <c r="F1126" s="14">
        <f t="shared" si="242"/>
        <v>1964.1249999999154</v>
      </c>
      <c r="G1126" s="15">
        <v>4.1500000000000004</v>
      </c>
      <c r="H1126" s="14">
        <f t="shared" si="238"/>
        <v>799.49755647249162</v>
      </c>
      <c r="I1126" s="14">
        <f t="shared" si="239"/>
        <v>23.89845822864077</v>
      </c>
      <c r="J1126" s="16">
        <f t="shared" si="243"/>
        <v>97912.269772466301</v>
      </c>
      <c r="K1126" s="14">
        <f t="shared" si="240"/>
        <v>42.631639505987039</v>
      </c>
      <c r="L1126" s="16">
        <f t="shared" si="241"/>
        <v>5220.9797945722121</v>
      </c>
      <c r="M1126" s="35">
        <f t="shared" si="232"/>
        <v>21.83267082671032</v>
      </c>
      <c r="N1126" s="17"/>
      <c r="O1126" s="18">
        <f t="shared" si="233"/>
        <v>25.702472478695199</v>
      </c>
      <c r="P1126" s="18"/>
      <c r="Q1126" s="37">
        <f t="shared" si="234"/>
        <v>1.8262443104984954E-2</v>
      </c>
      <c r="R1126" s="15">
        <f t="shared" si="244"/>
        <v>0.99779409510853112</v>
      </c>
      <c r="S1126" s="15">
        <f t="shared" si="245"/>
        <v>11.978375179984816</v>
      </c>
      <c r="T1126" s="21">
        <f t="shared" si="235"/>
        <v>8.0839239092016513E-3</v>
      </c>
      <c r="U1126" s="21">
        <f t="shared" si="236"/>
        <v>-6.7008680477482763E-3</v>
      </c>
      <c r="V1126" s="21">
        <f t="shared" si="237"/>
        <v>1.4784791956949928E-2</v>
      </c>
      <c r="Y1126" s="36"/>
      <c r="Z1126" s="36"/>
    </row>
    <row r="1127" spans="1:26" x14ac:dyDescent="0.25">
      <c r="A1127" s="12">
        <v>1964.03</v>
      </c>
      <c r="B1127" s="13">
        <v>78.8</v>
      </c>
      <c r="C1127" s="14">
        <v>2.33</v>
      </c>
      <c r="D1127" s="13">
        <v>4.18</v>
      </c>
      <c r="E1127" s="13">
        <v>30.9</v>
      </c>
      <c r="F1127" s="14">
        <f t="shared" si="242"/>
        <v>1964.2083333332487</v>
      </c>
      <c r="G1127" s="15">
        <v>4.22</v>
      </c>
      <c r="H1127" s="14">
        <f t="shared" si="238"/>
        <v>814.06392880258875</v>
      </c>
      <c r="I1127" s="14">
        <f t="shared" si="239"/>
        <v>24.070672006472485</v>
      </c>
      <c r="J1127" s="16">
        <f t="shared" si="243"/>
        <v>99941.829139654117</v>
      </c>
      <c r="K1127" s="14">
        <f t="shared" si="240"/>
        <v>43.18257896440128</v>
      </c>
      <c r="L1127" s="16">
        <f t="shared" si="241"/>
        <v>5301.4828147684539</v>
      </c>
      <c r="M1127" s="35">
        <f t="shared" si="232"/>
        <v>22.167245585982634</v>
      </c>
      <c r="N1127" s="17"/>
      <c r="O1127" s="18">
        <f t="shared" si="233"/>
        <v>26.083991410252395</v>
      </c>
      <c r="P1127" s="18"/>
      <c r="Q1127" s="37">
        <f t="shared" si="234"/>
        <v>1.687113034264047E-2</v>
      </c>
      <c r="R1127" s="15">
        <f t="shared" si="244"/>
        <v>1.0027078650726009</v>
      </c>
      <c r="S1127" s="15">
        <f t="shared" si="245"/>
        <v>11.951952023583438</v>
      </c>
      <c r="T1127" s="21">
        <f t="shared" si="235"/>
        <v>9.2539543885130637E-3</v>
      </c>
      <c r="U1127" s="21">
        <f t="shared" si="236"/>
        <v>-8.9203745345536323E-3</v>
      </c>
      <c r="V1127" s="21">
        <f t="shared" si="237"/>
        <v>1.8174328923066696E-2</v>
      </c>
      <c r="Y1127" s="36"/>
      <c r="Z1127" s="36"/>
    </row>
    <row r="1128" spans="1:26" x14ac:dyDescent="0.25">
      <c r="A1128" s="12">
        <v>1964.04</v>
      </c>
      <c r="B1128" s="13">
        <v>79.94</v>
      </c>
      <c r="C1128" s="14">
        <v>2.34667</v>
      </c>
      <c r="D1128" s="13">
        <v>4.2300000000000004</v>
      </c>
      <c r="E1128" s="13">
        <v>30.9</v>
      </c>
      <c r="F1128" s="14">
        <f t="shared" si="242"/>
        <v>1964.2916666665819</v>
      </c>
      <c r="G1128" s="15">
        <v>4.2300000000000004</v>
      </c>
      <c r="H1128" s="14">
        <f t="shared" si="238"/>
        <v>825.84099579287999</v>
      </c>
      <c r="I1128" s="14">
        <f t="shared" si="239"/>
        <v>24.2428857843042</v>
      </c>
      <c r="J1128" s="16">
        <f t="shared" si="243"/>
        <v>101635.71102926665</v>
      </c>
      <c r="K1128" s="14">
        <f t="shared" si="240"/>
        <v>43.699116990291259</v>
      </c>
      <c r="L1128" s="16">
        <f t="shared" si="241"/>
        <v>5378.0217369752072</v>
      </c>
      <c r="M1128" s="35">
        <f t="shared" si="232"/>
        <v>22.422192169737173</v>
      </c>
      <c r="N1128" s="17"/>
      <c r="O1128" s="18">
        <f t="shared" si="233"/>
        <v>26.370888403447534</v>
      </c>
      <c r="P1128" s="18"/>
      <c r="Q1128" s="37">
        <f t="shared" si="234"/>
        <v>1.6635908141929924E-2</v>
      </c>
      <c r="R1128" s="15">
        <f t="shared" si="244"/>
        <v>1.0059547846225443</v>
      </c>
      <c r="S1128" s="15">
        <f t="shared" si="245"/>
        <v>11.984316297017502</v>
      </c>
      <c r="T1128" s="21">
        <f t="shared" si="235"/>
        <v>2.1808639941738317E-3</v>
      </c>
      <c r="U1128" s="21">
        <f t="shared" si="236"/>
        <v>-1.1090187213023905E-2</v>
      </c>
      <c r="V1128" s="21">
        <f t="shared" si="237"/>
        <v>1.3271051207197737E-2</v>
      </c>
      <c r="Y1128" s="36"/>
      <c r="Z1128" s="36"/>
    </row>
    <row r="1129" spans="1:26" x14ac:dyDescent="0.25">
      <c r="A1129" s="12">
        <v>1964.05</v>
      </c>
      <c r="B1129" s="13">
        <v>80.72</v>
      </c>
      <c r="C1129" s="14">
        <v>2.3633299999999999</v>
      </c>
      <c r="D1129" s="13">
        <v>4.28</v>
      </c>
      <c r="E1129" s="13">
        <v>30.9</v>
      </c>
      <c r="F1129" s="14">
        <f t="shared" si="242"/>
        <v>1964.3749999999152</v>
      </c>
      <c r="G1129" s="15">
        <v>4.2</v>
      </c>
      <c r="H1129" s="14">
        <f t="shared" si="238"/>
        <v>833.89898899676348</v>
      </c>
      <c r="I1129" s="14">
        <f t="shared" si="239"/>
        <v>24.414996254530738</v>
      </c>
      <c r="J1129" s="16">
        <f t="shared" si="243"/>
        <v>102877.79778201948</v>
      </c>
      <c r="K1129" s="14">
        <f t="shared" si="240"/>
        <v>44.215655016181223</v>
      </c>
      <c r="L1129" s="16">
        <f t="shared" si="241"/>
        <v>5454.86836604365</v>
      </c>
      <c r="M1129" s="35">
        <f t="shared" si="232"/>
        <v>22.574330769563833</v>
      </c>
      <c r="N1129" s="17"/>
      <c r="O1129" s="18">
        <f t="shared" si="233"/>
        <v>26.536112909394056</v>
      </c>
      <c r="P1129" s="18"/>
      <c r="Q1129" s="37">
        <f t="shared" si="234"/>
        <v>1.6257628241597925E-2</v>
      </c>
      <c r="R1129" s="15">
        <f t="shared" si="244"/>
        <v>1.0059331710218815</v>
      </c>
      <c r="S1129" s="15">
        <f t="shared" si="245"/>
        <v>12.055680319414689</v>
      </c>
      <c r="T1129" s="21">
        <f t="shared" si="235"/>
        <v>-3.014996991643204E-3</v>
      </c>
      <c r="U1129" s="21">
        <f t="shared" si="236"/>
        <v>-1.2767132461679709E-2</v>
      </c>
      <c r="V1129" s="21">
        <f t="shared" si="237"/>
        <v>9.7521354700365048E-3</v>
      </c>
      <c r="Y1129" s="36"/>
      <c r="Z1129" s="36"/>
    </row>
    <row r="1130" spans="1:26" x14ac:dyDescent="0.25">
      <c r="A1130" s="12">
        <v>1964.06</v>
      </c>
      <c r="B1130" s="13">
        <v>80.239999999999995</v>
      </c>
      <c r="C1130" s="14">
        <v>2.38</v>
      </c>
      <c r="D1130" s="13">
        <v>4.33</v>
      </c>
      <c r="E1130" s="13">
        <v>31</v>
      </c>
      <c r="F1130" s="14">
        <f t="shared" si="242"/>
        <v>1964.4583333332484</v>
      </c>
      <c r="G1130" s="15">
        <v>4.17</v>
      </c>
      <c r="H1130" s="14">
        <f t="shared" si="238"/>
        <v>826.26622322580613</v>
      </c>
      <c r="I1130" s="14">
        <f t="shared" si="239"/>
        <v>24.507896451612893</v>
      </c>
      <c r="J1130" s="16">
        <f t="shared" si="243"/>
        <v>102188.10721618767</v>
      </c>
      <c r="K1130" s="14">
        <f t="shared" si="240"/>
        <v>44.587895645161282</v>
      </c>
      <c r="L1130" s="16">
        <f t="shared" si="241"/>
        <v>5514.3881386601779</v>
      </c>
      <c r="M1130" s="35">
        <f t="shared" si="232"/>
        <v>22.30028803608279</v>
      </c>
      <c r="N1130" s="17"/>
      <c r="O1130" s="18">
        <f t="shared" si="233"/>
        <v>26.201151795356168</v>
      </c>
      <c r="P1130" s="18"/>
      <c r="Q1130" s="37">
        <f t="shared" si="234"/>
        <v>1.7429662017281425E-2</v>
      </c>
      <c r="R1130" s="15">
        <f t="shared" si="244"/>
        <v>1.0018543915381173</v>
      </c>
      <c r="S1130" s="15">
        <f t="shared" si="245"/>
        <v>12.088088704365438</v>
      </c>
      <c r="T1130" s="21">
        <f t="shared" si="235"/>
        <v>-2.7048679423669064E-3</v>
      </c>
      <c r="U1130" s="21">
        <f t="shared" si="236"/>
        <v>-1.2946635205408064E-2</v>
      </c>
      <c r="V1130" s="21">
        <f t="shared" si="237"/>
        <v>1.0241767263041157E-2</v>
      </c>
      <c r="Y1130" s="36"/>
      <c r="Z1130" s="36"/>
    </row>
    <row r="1131" spans="1:26" x14ac:dyDescent="0.25">
      <c r="A1131" s="12">
        <v>1964.07</v>
      </c>
      <c r="B1131" s="13">
        <v>83.22</v>
      </c>
      <c r="C1131" s="14">
        <v>2.4</v>
      </c>
      <c r="D1131" s="13">
        <v>4.3766699999999998</v>
      </c>
      <c r="E1131" s="13">
        <v>31.1</v>
      </c>
      <c r="F1131" s="14">
        <f t="shared" si="242"/>
        <v>1964.5416666665817</v>
      </c>
      <c r="G1131" s="15">
        <v>4.1900000000000004</v>
      </c>
      <c r="H1131" s="14">
        <f t="shared" si="238"/>
        <v>854.19710643086785</v>
      </c>
      <c r="I1131" s="14">
        <f t="shared" si="239"/>
        <v>24.634379421221855</v>
      </c>
      <c r="J1131" s="16">
        <f t="shared" si="243"/>
        <v>105896.33391754224</v>
      </c>
      <c r="K1131" s="14">
        <f t="shared" si="240"/>
        <v>44.923562242282941</v>
      </c>
      <c r="L1131" s="16">
        <f t="shared" si="241"/>
        <v>5569.2538784774042</v>
      </c>
      <c r="M1131" s="35">
        <f t="shared" si="232"/>
        <v>22.984351845738395</v>
      </c>
      <c r="N1131" s="17"/>
      <c r="O1131" s="18">
        <f t="shared" si="233"/>
        <v>26.989715153331492</v>
      </c>
      <c r="P1131" s="18"/>
      <c r="Q1131" s="37">
        <f t="shared" si="234"/>
        <v>1.6221768966826165E-2</v>
      </c>
      <c r="R1131" s="15">
        <f t="shared" si="244"/>
        <v>1.0034916666666667</v>
      </c>
      <c r="S1131" s="15">
        <f t="shared" si="245"/>
        <v>12.071564224015933</v>
      </c>
      <c r="T1131" s="21">
        <f t="shared" si="235"/>
        <v>-1.8945039250053863E-2</v>
      </c>
      <c r="U1131" s="21">
        <f t="shared" si="236"/>
        <v>-1.4835150590170598E-2</v>
      </c>
      <c r="V1131" s="21">
        <f t="shared" si="237"/>
        <v>-4.1098886598832651E-3</v>
      </c>
      <c r="Y1131" s="36"/>
      <c r="Z1131" s="36"/>
    </row>
    <row r="1132" spans="1:26" x14ac:dyDescent="0.25">
      <c r="A1132" s="12">
        <v>1964.08</v>
      </c>
      <c r="B1132" s="13">
        <v>82</v>
      </c>
      <c r="C1132" s="14">
        <v>2.42</v>
      </c>
      <c r="D1132" s="13">
        <v>4.42333</v>
      </c>
      <c r="E1132" s="13">
        <v>31</v>
      </c>
      <c r="F1132" s="14">
        <f t="shared" si="242"/>
        <v>1964.624999999915</v>
      </c>
      <c r="G1132" s="15">
        <v>4.1900000000000004</v>
      </c>
      <c r="H1132" s="14">
        <f t="shared" si="238"/>
        <v>844.38970967741909</v>
      </c>
      <c r="I1132" s="14">
        <f t="shared" si="239"/>
        <v>24.919793870967734</v>
      </c>
      <c r="J1132" s="16">
        <f t="shared" si="243"/>
        <v>104937.93943509938</v>
      </c>
      <c r="K1132" s="14">
        <f t="shared" si="240"/>
        <v>45.548955298870951</v>
      </c>
      <c r="L1132" s="16">
        <f t="shared" si="241"/>
        <v>5660.6723858714404</v>
      </c>
      <c r="M1132" s="35">
        <f t="shared" si="232"/>
        <v>22.650407292938791</v>
      </c>
      <c r="N1132" s="17"/>
      <c r="O1132" s="18">
        <f t="shared" si="233"/>
        <v>26.584322276294206</v>
      </c>
      <c r="P1132" s="18"/>
      <c r="Q1132" s="37">
        <f t="shared" si="234"/>
        <v>1.6536508374959631E-2</v>
      </c>
      <c r="R1132" s="15">
        <f t="shared" si="244"/>
        <v>1.002681738459152</v>
      </c>
      <c r="S1132" s="15">
        <f t="shared" si="245"/>
        <v>12.152790599536072</v>
      </c>
      <c r="T1132" s="21">
        <f t="shared" si="235"/>
        <v>-2.299068010133043E-2</v>
      </c>
      <c r="U1132" s="21">
        <f t="shared" si="236"/>
        <v>-1.7589435600864012E-2</v>
      </c>
      <c r="V1132" s="21">
        <f t="shared" si="237"/>
        <v>-5.4012445004664178E-3</v>
      </c>
      <c r="Y1132" s="36"/>
      <c r="Z1132" s="36"/>
    </row>
    <row r="1133" spans="1:26" x14ac:dyDescent="0.25">
      <c r="A1133" s="12">
        <v>1964.09</v>
      </c>
      <c r="B1133" s="13">
        <v>83.41</v>
      </c>
      <c r="C1133" s="14">
        <v>2.44</v>
      </c>
      <c r="D1133" s="13">
        <v>4.47</v>
      </c>
      <c r="E1133" s="13">
        <v>31.1</v>
      </c>
      <c r="F1133" s="14">
        <f t="shared" si="242"/>
        <v>1964.7083333332482</v>
      </c>
      <c r="G1133" s="15">
        <v>4.2</v>
      </c>
      <c r="H1133" s="14">
        <f t="shared" si="238"/>
        <v>856.14732813504793</v>
      </c>
      <c r="I1133" s="14">
        <f t="shared" si="239"/>
        <v>25.044952411575554</v>
      </c>
      <c r="J1133" s="16">
        <f t="shared" si="243"/>
        <v>106658.51234738585</v>
      </c>
      <c r="K1133" s="14">
        <f t="shared" si="240"/>
        <v>45.881531672025702</v>
      </c>
      <c r="L1133" s="16">
        <f t="shared" si="241"/>
        <v>5715.9039706607682</v>
      </c>
      <c r="M1133" s="35">
        <f t="shared" si="232"/>
        <v>22.892221984231679</v>
      </c>
      <c r="N1133" s="17"/>
      <c r="O1133" s="18">
        <f t="shared" si="233"/>
        <v>26.854044617703867</v>
      </c>
      <c r="P1133" s="18"/>
      <c r="Q1133" s="37">
        <f t="shared" si="234"/>
        <v>1.6674819662362984E-2</v>
      </c>
      <c r="R1133" s="15">
        <f t="shared" si="244"/>
        <v>1.0043103042309414</v>
      </c>
      <c r="S1133" s="15">
        <f t="shared" si="245"/>
        <v>12.146199915423116</v>
      </c>
      <c r="T1133" s="21">
        <f t="shared" si="235"/>
        <v>-3.5963149282603246E-2</v>
      </c>
      <c r="U1133" s="21">
        <f t="shared" si="236"/>
        <v>-1.8051889864259096E-2</v>
      </c>
      <c r="V1133" s="21">
        <f t="shared" si="237"/>
        <v>-1.791125941834415E-2</v>
      </c>
      <c r="Y1133" s="36"/>
      <c r="Z1133" s="36"/>
    </row>
    <row r="1134" spans="1:26" x14ac:dyDescent="0.25">
      <c r="A1134" s="12">
        <v>1964.1</v>
      </c>
      <c r="B1134" s="13">
        <v>84.85</v>
      </c>
      <c r="C1134" s="14">
        <v>2.46</v>
      </c>
      <c r="D1134" s="13">
        <v>4.4966699999999999</v>
      </c>
      <c r="E1134" s="13">
        <v>31.1</v>
      </c>
      <c r="F1134" s="14">
        <f t="shared" si="242"/>
        <v>1964.7916666665815</v>
      </c>
      <c r="G1134" s="15">
        <v>4.1900000000000004</v>
      </c>
      <c r="H1134" s="14">
        <f t="shared" si="238"/>
        <v>870.927955787781</v>
      </c>
      <c r="I1134" s="14">
        <f t="shared" si="239"/>
        <v>25.250238906752401</v>
      </c>
      <c r="J1134" s="16">
        <f t="shared" si="243"/>
        <v>108762.01615761785</v>
      </c>
      <c r="K1134" s="14">
        <f t="shared" si="240"/>
        <v>46.155281213344033</v>
      </c>
      <c r="L1134" s="16">
        <f t="shared" si="241"/>
        <v>5763.8997665937004</v>
      </c>
      <c r="M1134" s="35">
        <f t="shared" si="232"/>
        <v>23.212154680675336</v>
      </c>
      <c r="N1134" s="17"/>
      <c r="O1134" s="18">
        <f t="shared" si="233"/>
        <v>27.214540709714271</v>
      </c>
      <c r="P1134" s="18"/>
      <c r="Q1134" s="37">
        <f t="shared" si="234"/>
        <v>1.6172738247145643E-2</v>
      </c>
      <c r="R1134" s="15">
        <f t="shared" si="244"/>
        <v>1.0067389096967414</v>
      </c>
      <c r="S1134" s="15">
        <f t="shared" si="245"/>
        <v>12.198553732308424</v>
      </c>
      <c r="T1134" s="21">
        <f t="shared" si="235"/>
        <v>-3.652864214333662E-2</v>
      </c>
      <c r="U1134" s="21">
        <f t="shared" si="236"/>
        <v>-1.7851620173030325E-2</v>
      </c>
      <c r="V1134" s="21">
        <f t="shared" si="237"/>
        <v>-1.8677021970306296E-2</v>
      </c>
      <c r="Y1134" s="36"/>
      <c r="Z1134" s="36"/>
    </row>
    <row r="1135" spans="1:26" x14ac:dyDescent="0.25">
      <c r="A1135" s="12">
        <v>1964.11</v>
      </c>
      <c r="B1135" s="13">
        <v>85.44</v>
      </c>
      <c r="C1135" s="14">
        <v>2.48</v>
      </c>
      <c r="D1135" s="13">
        <v>4.5233299999999996</v>
      </c>
      <c r="E1135" s="13">
        <v>31.2</v>
      </c>
      <c r="F1135" s="14">
        <f t="shared" si="242"/>
        <v>1964.8749999999147</v>
      </c>
      <c r="G1135" s="15">
        <v>4.1500000000000004</v>
      </c>
      <c r="H1135" s="14">
        <f t="shared" si="238"/>
        <v>874.1730615384613</v>
      </c>
      <c r="I1135" s="14">
        <f t="shared" si="239"/>
        <v>25.373937179487172</v>
      </c>
      <c r="J1135" s="16">
        <f t="shared" si="243"/>
        <v>109431.32635027653</v>
      </c>
      <c r="K1135" s="14">
        <f t="shared" si="240"/>
        <v>46.28011744439101</v>
      </c>
      <c r="L1135" s="16">
        <f t="shared" si="241"/>
        <v>5793.4691177434024</v>
      </c>
      <c r="M1135" s="35">
        <f t="shared" si="232"/>
        <v>23.225019793095822</v>
      </c>
      <c r="N1135" s="17"/>
      <c r="O1135" s="18">
        <f t="shared" si="233"/>
        <v>27.214609565060346</v>
      </c>
      <c r="P1135" s="18"/>
      <c r="Q1135" s="37">
        <f t="shared" si="234"/>
        <v>1.6874766984181139E-2</v>
      </c>
      <c r="R1135" s="15">
        <f t="shared" si="244"/>
        <v>1.0010262918409112</v>
      </c>
      <c r="S1135" s="15">
        <f t="shared" si="245"/>
        <v>12.241397278301745</v>
      </c>
      <c r="T1135" s="21">
        <f t="shared" si="235"/>
        <v>-3.4327272781261131E-2</v>
      </c>
      <c r="U1135" s="21">
        <f t="shared" si="236"/>
        <v>-1.6841120852763569E-2</v>
      </c>
      <c r="V1135" s="21">
        <f t="shared" si="237"/>
        <v>-1.7486151928497562E-2</v>
      </c>
      <c r="Y1135" s="36"/>
      <c r="Z1135" s="36"/>
    </row>
    <row r="1136" spans="1:26" x14ac:dyDescent="0.25">
      <c r="A1136" s="12">
        <v>1964.12</v>
      </c>
      <c r="B1136" s="13">
        <v>83.96</v>
      </c>
      <c r="C1136" s="14">
        <v>2.5</v>
      </c>
      <c r="D1136" s="13">
        <v>4.55</v>
      </c>
      <c r="E1136" s="13">
        <v>31.2</v>
      </c>
      <c r="F1136" s="14">
        <f t="shared" si="242"/>
        <v>1964.958333333248</v>
      </c>
      <c r="G1136" s="15">
        <v>4.18</v>
      </c>
      <c r="H1136" s="14">
        <f t="shared" si="238"/>
        <v>859.03055064102534</v>
      </c>
      <c r="I1136" s="14">
        <f t="shared" si="239"/>
        <v>25.578565705128199</v>
      </c>
      <c r="J1136" s="16">
        <f t="shared" si="243"/>
        <v>107802.57904212148</v>
      </c>
      <c r="K1136" s="14">
        <f t="shared" si="240"/>
        <v>46.552989583333314</v>
      </c>
      <c r="L1136" s="16">
        <f t="shared" si="241"/>
        <v>5842.0883115966253</v>
      </c>
      <c r="M1136" s="35">
        <f t="shared" si="232"/>
        <v>22.752984772787258</v>
      </c>
      <c r="N1136" s="17"/>
      <c r="O1136" s="18">
        <f t="shared" si="233"/>
        <v>26.648307034113817</v>
      </c>
      <c r="P1136" s="18"/>
      <c r="Q1136" s="37">
        <f t="shared" si="234"/>
        <v>1.7847660253903185E-2</v>
      </c>
      <c r="R1136" s="15">
        <f t="shared" si="244"/>
        <v>1.002673029102392</v>
      </c>
      <c r="S1136" s="15">
        <f t="shared" si="245"/>
        <v>12.253960524449818</v>
      </c>
      <c r="T1136" s="21">
        <f t="shared" si="235"/>
        <v>-3.9680556761409025E-2</v>
      </c>
      <c r="U1136" s="21">
        <f t="shared" si="236"/>
        <v>-1.5378885425028854E-2</v>
      </c>
      <c r="V1136" s="21">
        <f t="shared" si="237"/>
        <v>-2.4301671336380171E-2</v>
      </c>
      <c r="Y1136" s="36"/>
      <c r="Z1136" s="36"/>
    </row>
    <row r="1137" spans="1:26" x14ac:dyDescent="0.25">
      <c r="A1137" s="12">
        <v>1965.01</v>
      </c>
      <c r="B1137" s="13">
        <v>86.12</v>
      </c>
      <c r="C1137" s="14">
        <v>2.51667</v>
      </c>
      <c r="D1137" s="13">
        <v>4.5933299999999999</v>
      </c>
      <c r="E1137" s="13">
        <v>31.2</v>
      </c>
      <c r="F1137" s="14">
        <f t="shared" si="242"/>
        <v>1965.0416666665812</v>
      </c>
      <c r="G1137" s="15">
        <v>4.1900000000000004</v>
      </c>
      <c r="H1137" s="14">
        <f t="shared" si="238"/>
        <v>881.13043141025616</v>
      </c>
      <c r="I1137" s="14">
        <f t="shared" si="239"/>
        <v>25.749123581249993</v>
      </c>
      <c r="J1137" s="16">
        <f t="shared" si="243"/>
        <v>110845.24456277589</v>
      </c>
      <c r="K1137" s="14">
        <f t="shared" si="240"/>
        <v>46.996317284134598</v>
      </c>
      <c r="L1137" s="16">
        <f t="shared" si="241"/>
        <v>5912.0853136035221</v>
      </c>
      <c r="M1137" s="35">
        <f t="shared" si="232"/>
        <v>23.269335081922463</v>
      </c>
      <c r="N1137" s="17"/>
      <c r="O1137" s="18">
        <f t="shared" si="233"/>
        <v>27.237870222779126</v>
      </c>
      <c r="P1137" s="18"/>
      <c r="Q1137" s="37">
        <f t="shared" si="234"/>
        <v>1.6772396482347525E-2</v>
      </c>
      <c r="R1137" s="15">
        <f t="shared" si="244"/>
        <v>1.0018725618126394</v>
      </c>
      <c r="S1137" s="15">
        <f t="shared" si="245"/>
        <v>12.286715717551235</v>
      </c>
      <c r="T1137" s="21">
        <f t="shared" si="235"/>
        <v>-3.4755937557960803E-2</v>
      </c>
      <c r="U1137" s="21">
        <f t="shared" si="236"/>
        <v>-1.5891883407673668E-2</v>
      </c>
      <c r="V1137" s="21">
        <f t="shared" si="237"/>
        <v>-1.8864054150287135E-2</v>
      </c>
      <c r="Y1137" s="36"/>
      <c r="Z1137" s="36"/>
    </row>
    <row r="1138" spans="1:26" x14ac:dyDescent="0.25">
      <c r="A1138" s="12">
        <v>1965.02</v>
      </c>
      <c r="B1138" s="13">
        <v>86.75</v>
      </c>
      <c r="C1138" s="14">
        <v>2.5333299999999999</v>
      </c>
      <c r="D1138" s="13">
        <v>4.6366699999999996</v>
      </c>
      <c r="E1138" s="13">
        <v>31.2</v>
      </c>
      <c r="F1138" s="14">
        <f t="shared" si="242"/>
        <v>1965.1249999999145</v>
      </c>
      <c r="G1138" s="15">
        <v>4.21</v>
      </c>
      <c r="H1138" s="14">
        <f t="shared" si="238"/>
        <v>887.57622996794851</v>
      </c>
      <c r="I1138" s="14">
        <f t="shared" si="239"/>
        <v>25.919579143108965</v>
      </c>
      <c r="J1138" s="16">
        <f t="shared" si="243"/>
        <v>111927.84019706797</v>
      </c>
      <c r="K1138" s="14">
        <f t="shared" si="240"/>
        <v>47.4397472991987</v>
      </c>
      <c r="L1138" s="16">
        <f t="shared" si="241"/>
        <v>5982.3914559831592</v>
      </c>
      <c r="M1138" s="35">
        <f t="shared" si="232"/>
        <v>23.372068272751338</v>
      </c>
      <c r="N1138" s="17"/>
      <c r="O1138" s="18">
        <f t="shared" si="233"/>
        <v>27.342132127815127</v>
      </c>
      <c r="P1138" s="18"/>
      <c r="Q1138" s="37">
        <f t="shared" si="234"/>
        <v>1.6383497482970681E-2</v>
      </c>
      <c r="R1138" s="15">
        <f t="shared" si="244"/>
        <v>1.0035083333333332</v>
      </c>
      <c r="S1138" s="15">
        <f t="shared" si="245"/>
        <v>12.309723352206678</v>
      </c>
      <c r="T1138" s="21">
        <f t="shared" si="235"/>
        <v>-2.6489022094819847E-2</v>
      </c>
      <c r="U1138" s="21">
        <f t="shared" si="236"/>
        <v>-1.5463666017966449E-2</v>
      </c>
      <c r="V1138" s="21">
        <f t="shared" si="237"/>
        <v>-1.1025356076853399E-2</v>
      </c>
      <c r="Y1138" s="36"/>
      <c r="Z1138" s="36"/>
    </row>
    <row r="1139" spans="1:26" x14ac:dyDescent="0.25">
      <c r="A1139" s="12">
        <v>1965.03</v>
      </c>
      <c r="B1139" s="13">
        <v>86.83</v>
      </c>
      <c r="C1139" s="14">
        <v>2.5499999999999998</v>
      </c>
      <c r="D1139" s="13">
        <v>4.68</v>
      </c>
      <c r="E1139" s="13">
        <v>31.3</v>
      </c>
      <c r="F1139" s="14">
        <f t="shared" si="242"/>
        <v>1965.2083333332478</v>
      </c>
      <c r="G1139" s="15">
        <v>4.21</v>
      </c>
      <c r="H1139" s="14">
        <f t="shared" si="238"/>
        <v>885.5564222044726</v>
      </c>
      <c r="I1139" s="14">
        <f t="shared" si="239"/>
        <v>26.00678194888178</v>
      </c>
      <c r="J1139" s="16">
        <f t="shared" si="243"/>
        <v>111946.43111545703</v>
      </c>
      <c r="K1139" s="14">
        <f t="shared" si="240"/>
        <v>47.730093929712439</v>
      </c>
      <c r="L1139" s="16">
        <f t="shared" si="241"/>
        <v>6033.7360085263026</v>
      </c>
      <c r="M1139" s="35">
        <f t="shared" si="232"/>
        <v>23.253528200034847</v>
      </c>
      <c r="N1139" s="17"/>
      <c r="O1139" s="18">
        <f t="shared" si="233"/>
        <v>27.187223882061446</v>
      </c>
      <c r="P1139" s="18"/>
      <c r="Q1139" s="37">
        <f t="shared" si="234"/>
        <v>1.6926684744402724E-2</v>
      </c>
      <c r="R1139" s="15">
        <f t="shared" si="244"/>
        <v>1.0043182615408479</v>
      </c>
      <c r="S1139" s="15">
        <f t="shared" si="245"/>
        <v>12.313443798945073</v>
      </c>
      <c r="T1139" s="21">
        <f t="shared" si="235"/>
        <v>-2.2138064932353707E-2</v>
      </c>
      <c r="U1139" s="21">
        <f t="shared" si="236"/>
        <v>-1.7587657286617708E-2</v>
      </c>
      <c r="V1139" s="21">
        <f t="shared" si="237"/>
        <v>-4.5504076457359988E-3</v>
      </c>
      <c r="Y1139" s="36"/>
      <c r="Z1139" s="36"/>
    </row>
    <row r="1140" spans="1:26" x14ac:dyDescent="0.25">
      <c r="A1140" s="12">
        <v>1965.04</v>
      </c>
      <c r="B1140" s="13">
        <v>87.97</v>
      </c>
      <c r="C1140" s="14">
        <v>2.57</v>
      </c>
      <c r="D1140" s="13">
        <v>4.7333299999999996</v>
      </c>
      <c r="E1140" s="13">
        <v>31.4</v>
      </c>
      <c r="F1140" s="14">
        <f t="shared" si="242"/>
        <v>1965.291666666581</v>
      </c>
      <c r="G1140" s="15">
        <v>4.2</v>
      </c>
      <c r="H1140" s="14">
        <f t="shared" si="238"/>
        <v>894.32571289808891</v>
      </c>
      <c r="I1140" s="14">
        <f t="shared" si="239"/>
        <v>26.127282961783433</v>
      </c>
      <c r="J1140" s="16">
        <f t="shared" si="243"/>
        <v>113330.22640246247</v>
      </c>
      <c r="K1140" s="14">
        <f t="shared" si="240"/>
        <v>48.120253798248385</v>
      </c>
      <c r="L1140" s="16">
        <f t="shared" si="241"/>
        <v>6097.867006224481</v>
      </c>
      <c r="M1140" s="35">
        <f t="shared" si="232"/>
        <v>23.420551954771298</v>
      </c>
      <c r="N1140" s="17"/>
      <c r="O1140" s="18">
        <f t="shared" si="233"/>
        <v>27.365269983870888</v>
      </c>
      <c r="P1140" s="18"/>
      <c r="Q1140" s="37">
        <f t="shared" si="234"/>
        <v>1.7044142006345742E-2</v>
      </c>
      <c r="R1140" s="15">
        <f t="shared" si="244"/>
        <v>1.0026904475729863</v>
      </c>
      <c r="S1140" s="15">
        <f t="shared" si="245"/>
        <v>12.327232340852936</v>
      </c>
      <c r="T1140" s="21">
        <f t="shared" si="235"/>
        <v>-2.2265125296573873E-2</v>
      </c>
      <c r="U1140" s="21">
        <f t="shared" si="236"/>
        <v>-2.0791407964532826E-2</v>
      </c>
      <c r="V1140" s="21">
        <f t="shared" si="237"/>
        <v>-1.4737173320410468E-3</v>
      </c>
      <c r="Y1140" s="36"/>
      <c r="Z1140" s="36"/>
    </row>
    <row r="1141" spans="1:26" x14ac:dyDescent="0.25">
      <c r="A1141" s="12">
        <v>1965.05</v>
      </c>
      <c r="B1141" s="13">
        <v>89.28</v>
      </c>
      <c r="C1141" s="14">
        <v>2.59</v>
      </c>
      <c r="D1141" s="13">
        <v>4.78667</v>
      </c>
      <c r="E1141" s="13">
        <v>31.4</v>
      </c>
      <c r="F1141" s="14">
        <f t="shared" si="242"/>
        <v>1965.3749999999143</v>
      </c>
      <c r="G1141" s="15">
        <v>4.21</v>
      </c>
      <c r="H1141" s="14">
        <f t="shared" si="238"/>
        <v>907.64351082802523</v>
      </c>
      <c r="I1141" s="14">
        <f t="shared" si="239"/>
        <v>26.3306081210191</v>
      </c>
      <c r="J1141" s="16">
        <f t="shared" si="243"/>
        <v>115295.931041761</v>
      </c>
      <c r="K1141" s="14">
        <f t="shared" si="240"/>
        <v>48.662521997929929</v>
      </c>
      <c r="L1141" s="16">
        <f t="shared" si="241"/>
        <v>6181.4916469496657</v>
      </c>
      <c r="M1141" s="35">
        <f t="shared" si="232"/>
        <v>23.708808308861951</v>
      </c>
      <c r="N1141" s="17"/>
      <c r="O1141" s="18">
        <f t="shared" si="233"/>
        <v>27.683223304413566</v>
      </c>
      <c r="P1141" s="18"/>
      <c r="Q1141" s="37">
        <f t="shared" si="234"/>
        <v>1.6425016894026367E-2</v>
      </c>
      <c r="R1141" s="15">
        <f t="shared" si="244"/>
        <v>1.0035083333333332</v>
      </c>
      <c r="S1141" s="15">
        <f t="shared" si="245"/>
        <v>12.360398113186021</v>
      </c>
      <c r="T1141" s="21">
        <f t="shared" si="235"/>
        <v>-1.8137200115091234E-2</v>
      </c>
      <c r="U1141" s="21">
        <f t="shared" si="236"/>
        <v>-1.981847792622049E-2</v>
      </c>
      <c r="V1141" s="21">
        <f t="shared" si="237"/>
        <v>1.6812778111292559E-3</v>
      </c>
      <c r="Y1141" s="36"/>
      <c r="Z1141" s="36"/>
    </row>
    <row r="1142" spans="1:26" x14ac:dyDescent="0.25">
      <c r="A1142" s="12">
        <v>1965.06</v>
      </c>
      <c r="B1142" s="13">
        <v>85.04</v>
      </c>
      <c r="C1142" s="14">
        <v>2.61</v>
      </c>
      <c r="D1142" s="13">
        <v>4.84</v>
      </c>
      <c r="E1142" s="13">
        <v>31.6</v>
      </c>
      <c r="F1142" s="14">
        <f t="shared" si="242"/>
        <v>1965.4583333332475</v>
      </c>
      <c r="G1142" s="15">
        <v>4.21</v>
      </c>
      <c r="H1142" s="14">
        <f t="shared" si="238"/>
        <v>859.06681392405039</v>
      </c>
      <c r="I1142" s="14">
        <f t="shared" si="239"/>
        <v>26.365996993670876</v>
      </c>
      <c r="J1142" s="16">
        <f t="shared" si="243"/>
        <v>109404.44271503188</v>
      </c>
      <c r="K1142" s="14">
        <f t="shared" si="240"/>
        <v>48.893266455696185</v>
      </c>
      <c r="L1142" s="16">
        <f t="shared" si="241"/>
        <v>6226.6874734331404</v>
      </c>
      <c r="M1142" s="35">
        <f t="shared" si="232"/>
        <v>22.385342986457793</v>
      </c>
      <c r="N1142" s="17"/>
      <c r="O1142" s="18">
        <f t="shared" si="233"/>
        <v>26.122738377042278</v>
      </c>
      <c r="P1142" s="18"/>
      <c r="Q1142" s="37">
        <f t="shared" si="234"/>
        <v>1.9564194009378984E-2</v>
      </c>
      <c r="R1142" s="15">
        <f t="shared" si="244"/>
        <v>1.0043182615408479</v>
      </c>
      <c r="S1142" s="15">
        <f t="shared" si="245"/>
        <v>12.325257683887754</v>
      </c>
      <c r="T1142" s="21">
        <f t="shared" si="235"/>
        <v>-1.0893214479830493E-2</v>
      </c>
      <c r="U1142" s="21">
        <f t="shared" si="236"/>
        <v>-1.8287081890895562E-2</v>
      </c>
      <c r="V1142" s="21">
        <f t="shared" si="237"/>
        <v>7.3938674110650693E-3</v>
      </c>
      <c r="Y1142" s="36"/>
      <c r="Z1142" s="36"/>
    </row>
    <row r="1143" spans="1:26" x14ac:dyDescent="0.25">
      <c r="A1143" s="12">
        <v>1965.07</v>
      </c>
      <c r="B1143" s="13">
        <v>84.91</v>
      </c>
      <c r="C1143" s="14">
        <v>2.6266699999999998</v>
      </c>
      <c r="D1143" s="13">
        <v>4.8866699999999996</v>
      </c>
      <c r="E1143" s="13">
        <v>31.6</v>
      </c>
      <c r="F1143" s="14">
        <f t="shared" si="242"/>
        <v>1965.5416666665808</v>
      </c>
      <c r="G1143" s="15">
        <v>4.2</v>
      </c>
      <c r="H1143" s="14">
        <f t="shared" si="238"/>
        <v>857.75356503164528</v>
      </c>
      <c r="I1143" s="14">
        <f t="shared" si="239"/>
        <v>26.534395909335434</v>
      </c>
      <c r="J1143" s="16">
        <f t="shared" si="243"/>
        <v>109518.79913251269</v>
      </c>
      <c r="K1143" s="14">
        <f t="shared" si="240"/>
        <v>49.364722808069594</v>
      </c>
      <c r="L1143" s="16">
        <f t="shared" si="241"/>
        <v>6302.9352273804698</v>
      </c>
      <c r="M1143" s="35">
        <f t="shared" si="232"/>
        <v>22.300781712174441</v>
      </c>
      <c r="N1143" s="17"/>
      <c r="O1143" s="18">
        <f t="shared" si="233"/>
        <v>26.008689840144712</v>
      </c>
      <c r="P1143" s="18"/>
      <c r="Q1143" s="37">
        <f t="shared" si="234"/>
        <v>1.9453470620649983E-2</v>
      </c>
      <c r="R1143" s="15">
        <f t="shared" si="244"/>
        <v>0.99945974134672722</v>
      </c>
      <c r="S1143" s="15">
        <f t="shared" si="245"/>
        <v>12.378481370125126</v>
      </c>
      <c r="T1143" s="21">
        <f t="shared" si="235"/>
        <v>-1.1670927727828184E-2</v>
      </c>
      <c r="U1143" s="21">
        <f t="shared" si="236"/>
        <v>-2.0497606516934441E-2</v>
      </c>
      <c r="V1143" s="21">
        <f t="shared" si="237"/>
        <v>8.826678789106257E-3</v>
      </c>
      <c r="Y1143" s="36"/>
      <c r="Z1143" s="36"/>
    </row>
    <row r="1144" spans="1:26" x14ac:dyDescent="0.25">
      <c r="A1144" s="12">
        <v>1965.08</v>
      </c>
      <c r="B1144" s="13">
        <v>86.49</v>
      </c>
      <c r="C1144" s="14">
        <v>2.6433300000000002</v>
      </c>
      <c r="D1144" s="13">
        <v>4.9333299999999998</v>
      </c>
      <c r="E1144" s="13">
        <v>31.6</v>
      </c>
      <c r="F1144" s="14">
        <f t="shared" si="242"/>
        <v>1965.6249999999141</v>
      </c>
      <c r="G1144" s="15">
        <v>4.25</v>
      </c>
      <c r="H1144" s="14">
        <f t="shared" si="238"/>
        <v>873.71459003164523</v>
      </c>
      <c r="I1144" s="14">
        <f t="shared" si="239"/>
        <v>26.702693805854423</v>
      </c>
      <c r="J1144" s="16">
        <f t="shared" si="243"/>
        <v>111840.8369361316</v>
      </c>
      <c r="K1144" s="14">
        <f t="shared" si="240"/>
        <v>49.836078141297449</v>
      </c>
      <c r="L1144" s="16">
        <f t="shared" si="241"/>
        <v>6379.3242696511279</v>
      </c>
      <c r="M1144" s="35">
        <f t="shared" si="232"/>
        <v>22.665971845964393</v>
      </c>
      <c r="N1144" s="17"/>
      <c r="O1144" s="18">
        <f t="shared" si="233"/>
        <v>26.417386639884452</v>
      </c>
      <c r="P1144" s="18"/>
      <c r="Q1144" s="37">
        <f t="shared" si="234"/>
        <v>1.8230992658695766E-2</v>
      </c>
      <c r="R1144" s="15">
        <f t="shared" si="244"/>
        <v>1.0003154470399351</v>
      </c>
      <c r="S1144" s="15">
        <f t="shared" si="245"/>
        <v>12.371793788450541</v>
      </c>
      <c r="T1144" s="21">
        <f t="shared" si="235"/>
        <v>-2.1050276867498052E-2</v>
      </c>
      <c r="U1144" s="21">
        <f t="shared" si="236"/>
        <v>-2.2214710831054751E-2</v>
      </c>
      <c r="V1144" s="21">
        <f t="shared" si="237"/>
        <v>1.1644339635566991E-3</v>
      </c>
      <c r="Y1144" s="36"/>
      <c r="Z1144" s="36"/>
    </row>
    <row r="1145" spans="1:26" x14ac:dyDescent="0.25">
      <c r="A1145" s="12">
        <v>1965.09</v>
      </c>
      <c r="B1145" s="13">
        <v>89.38</v>
      </c>
      <c r="C1145" s="14">
        <v>2.66</v>
      </c>
      <c r="D1145" s="13">
        <v>4.9800000000000004</v>
      </c>
      <c r="E1145" s="13">
        <v>31.6</v>
      </c>
      <c r="F1145" s="14">
        <f t="shared" si="242"/>
        <v>1965.7083333332473</v>
      </c>
      <c r="G1145" s="15">
        <v>4.29</v>
      </c>
      <c r="H1145" s="14">
        <f t="shared" si="238"/>
        <v>902.90912310126544</v>
      </c>
      <c r="I1145" s="14">
        <f t="shared" si="239"/>
        <v>26.871092721518981</v>
      </c>
      <c r="J1145" s="16">
        <f t="shared" si="243"/>
        <v>115864.55533440031</v>
      </c>
      <c r="K1145" s="14">
        <f t="shared" si="240"/>
        <v>50.307534493670872</v>
      </c>
      <c r="L1145" s="16">
        <f t="shared" si="241"/>
        <v>6455.6442779739727</v>
      </c>
      <c r="M1145" s="35">
        <f t="shared" si="232"/>
        <v>23.374146831648634</v>
      </c>
      <c r="N1145" s="17"/>
      <c r="O1145" s="18">
        <f t="shared" si="233"/>
        <v>27.222292941753452</v>
      </c>
      <c r="P1145" s="18"/>
      <c r="Q1145" s="37">
        <f t="shared" si="234"/>
        <v>1.6115746985655786E-2</v>
      </c>
      <c r="R1145" s="15">
        <f t="shared" si="244"/>
        <v>0.99874909856211824</v>
      </c>
      <c r="S1145" s="15">
        <f t="shared" si="245"/>
        <v>12.375696434179796</v>
      </c>
      <c r="T1145" s="21">
        <f t="shared" si="235"/>
        <v>-2.5876131524009582E-2</v>
      </c>
      <c r="U1145" s="21">
        <f t="shared" si="236"/>
        <v>-2.2297733493099159E-2</v>
      </c>
      <c r="V1145" s="21">
        <f t="shared" si="237"/>
        <v>-3.5783980309104235E-3</v>
      </c>
      <c r="Y1145" s="36"/>
      <c r="Z1145" s="36"/>
    </row>
    <row r="1146" spans="1:26" x14ac:dyDescent="0.25">
      <c r="A1146" s="12">
        <v>1965.1</v>
      </c>
      <c r="B1146" s="13">
        <v>91.39</v>
      </c>
      <c r="C1146" s="14">
        <v>2.68</v>
      </c>
      <c r="D1146" s="13">
        <v>5.05</v>
      </c>
      <c r="E1146" s="13">
        <v>31.7</v>
      </c>
      <c r="F1146" s="14">
        <f t="shared" si="242"/>
        <v>1965.7916666665806</v>
      </c>
      <c r="G1146" s="15">
        <v>4.3499999999999996</v>
      </c>
      <c r="H1146" s="14">
        <f t="shared" si="238"/>
        <v>920.30162444794928</v>
      </c>
      <c r="I1146" s="14">
        <f t="shared" si="239"/>
        <v>26.987726813880119</v>
      </c>
      <c r="J1146" s="16">
        <f t="shared" si="243"/>
        <v>118385.02070980954</v>
      </c>
      <c r="K1146" s="14">
        <f t="shared" si="240"/>
        <v>50.853738958990519</v>
      </c>
      <c r="L1146" s="16">
        <f t="shared" si="241"/>
        <v>6541.68240053111</v>
      </c>
      <c r="M1146" s="35">
        <f t="shared" si="232"/>
        <v>23.7757455233127</v>
      </c>
      <c r="N1146" s="17"/>
      <c r="O1146" s="18">
        <f t="shared" si="233"/>
        <v>27.667414224243966</v>
      </c>
      <c r="P1146" s="18"/>
      <c r="Q1146" s="37">
        <f t="shared" si="234"/>
        <v>1.5114242163623899E-2</v>
      </c>
      <c r="R1146" s="15">
        <f t="shared" si="244"/>
        <v>0.99561893894703013</v>
      </c>
      <c r="S1146" s="15">
        <f t="shared" si="245"/>
        <v>12.32122444112964</v>
      </c>
      <c r="T1146" s="21">
        <f t="shared" si="235"/>
        <v>-2.3778803201156995E-2</v>
      </c>
      <c r="U1146" s="21">
        <f t="shared" si="236"/>
        <v>-1.9821368584418741E-2</v>
      </c>
      <c r="V1146" s="21">
        <f t="shared" si="237"/>
        <v>-3.9574346167382535E-3</v>
      </c>
      <c r="Y1146" s="36"/>
      <c r="Z1146" s="36"/>
    </row>
    <row r="1147" spans="1:26" x14ac:dyDescent="0.25">
      <c r="A1147" s="12">
        <v>1965.11</v>
      </c>
      <c r="B1147" s="13">
        <v>92.15</v>
      </c>
      <c r="C1147" s="14">
        <v>2.7</v>
      </c>
      <c r="D1147" s="13">
        <v>5.12</v>
      </c>
      <c r="E1147" s="13">
        <v>31.7</v>
      </c>
      <c r="F1147" s="14">
        <f t="shared" si="242"/>
        <v>1965.8749999999138</v>
      </c>
      <c r="G1147" s="15">
        <v>4.45</v>
      </c>
      <c r="H1147" s="14">
        <f t="shared" si="238"/>
        <v>927.95486041009451</v>
      </c>
      <c r="I1147" s="14">
        <f t="shared" si="239"/>
        <v>27.189127760252358</v>
      </c>
      <c r="J1147" s="16">
        <f t="shared" si="243"/>
        <v>119660.97262357651</v>
      </c>
      <c r="K1147" s="14">
        <f t="shared" si="240"/>
        <v>51.558642271293358</v>
      </c>
      <c r="L1147" s="16">
        <f t="shared" si="241"/>
        <v>6648.5532266165128</v>
      </c>
      <c r="M1147" s="35">
        <f t="shared" si="232"/>
        <v>23.925461156673737</v>
      </c>
      <c r="N1147" s="17"/>
      <c r="O1147" s="18">
        <f t="shared" si="233"/>
        <v>27.818071369298639</v>
      </c>
      <c r="P1147" s="18"/>
      <c r="Q1147" s="37">
        <f t="shared" si="234"/>
        <v>1.3851050159745602E-2</v>
      </c>
      <c r="R1147" s="15">
        <f t="shared" si="244"/>
        <v>0.99020434296432924</v>
      </c>
      <c r="S1147" s="15">
        <f t="shared" si="245"/>
        <v>12.267244404605707</v>
      </c>
      <c r="T1147" s="21">
        <f t="shared" si="235"/>
        <v>-2.3561836699148686E-2</v>
      </c>
      <c r="U1147" s="21">
        <f t="shared" si="236"/>
        <v>-1.8844007724404199E-2</v>
      </c>
      <c r="V1147" s="21">
        <f t="shared" si="237"/>
        <v>-4.7178289747444868E-3</v>
      </c>
      <c r="Y1147" s="36"/>
      <c r="Z1147" s="36"/>
    </row>
    <row r="1148" spans="1:26" x14ac:dyDescent="0.25">
      <c r="A1148" s="12">
        <v>1965.12</v>
      </c>
      <c r="B1148" s="13">
        <v>91.73</v>
      </c>
      <c r="C1148" s="14">
        <v>2.72</v>
      </c>
      <c r="D1148" s="13">
        <v>5.19</v>
      </c>
      <c r="E1148" s="13">
        <v>31.8</v>
      </c>
      <c r="F1148" s="14">
        <f t="shared" si="242"/>
        <v>1965.9583333332471</v>
      </c>
      <c r="G1148" s="15">
        <v>4.62</v>
      </c>
      <c r="H1148" s="14">
        <f t="shared" si="238"/>
        <v>920.82064355345881</v>
      </c>
      <c r="I1148" s="14">
        <f t="shared" si="239"/>
        <v>27.304394968553453</v>
      </c>
      <c r="J1148" s="16">
        <f t="shared" si="243"/>
        <v>119034.4175889067</v>
      </c>
      <c r="K1148" s="14">
        <f t="shared" si="240"/>
        <v>52.099194811320743</v>
      </c>
      <c r="L1148" s="16">
        <f t="shared" si="241"/>
        <v>6734.8591222765272</v>
      </c>
      <c r="M1148" s="35">
        <f t="shared" si="232"/>
        <v>23.694111549106335</v>
      </c>
      <c r="N1148" s="17"/>
      <c r="O1148" s="18">
        <f t="shared" si="233"/>
        <v>27.525611912109785</v>
      </c>
      <c r="P1148" s="18"/>
      <c r="Q1148" s="37">
        <f t="shared" si="234"/>
        <v>1.3258172151926227E-2</v>
      </c>
      <c r="R1148" s="15">
        <f t="shared" si="244"/>
        <v>1.0046447183490235</v>
      </c>
      <c r="S1148" s="15">
        <f t="shared" si="245"/>
        <v>12.108880324998752</v>
      </c>
      <c r="T1148" s="21">
        <f t="shared" si="235"/>
        <v>-2.4560821420823942E-2</v>
      </c>
      <c r="U1148" s="21">
        <f t="shared" si="236"/>
        <v>-1.6933179534137865E-2</v>
      </c>
      <c r="V1148" s="21">
        <f t="shared" si="237"/>
        <v>-7.6276418866860762E-3</v>
      </c>
      <c r="Y1148" s="36"/>
      <c r="Z1148" s="36"/>
    </row>
    <row r="1149" spans="1:26" x14ac:dyDescent="0.25">
      <c r="A1149" s="12">
        <v>1966.01</v>
      </c>
      <c r="B1149" s="13">
        <v>93.32</v>
      </c>
      <c r="C1149" s="14">
        <v>2.74</v>
      </c>
      <c r="D1149" s="13">
        <v>5.24</v>
      </c>
      <c r="E1149" s="13">
        <v>31.8</v>
      </c>
      <c r="F1149" s="14">
        <f t="shared" si="242"/>
        <v>1966.0416666665803</v>
      </c>
      <c r="G1149" s="15">
        <v>4.6100000000000003</v>
      </c>
      <c r="H1149" s="14">
        <f t="shared" si="238"/>
        <v>936.78166855345876</v>
      </c>
      <c r="I1149" s="14">
        <f t="shared" si="239"/>
        <v>27.505162578616346</v>
      </c>
      <c r="J1149" s="16">
        <f t="shared" si="243"/>
        <v>121393.99732635167</v>
      </c>
      <c r="K1149" s="14">
        <f t="shared" si="240"/>
        <v>52.601113836477971</v>
      </c>
      <c r="L1149" s="16">
        <f t="shared" si="241"/>
        <v>6816.3796184106595</v>
      </c>
      <c r="M1149" s="35">
        <f t="shared" si="232"/>
        <v>24.058483388421756</v>
      </c>
      <c r="N1149" s="17"/>
      <c r="O1149" s="18">
        <f t="shared" si="233"/>
        <v>27.923438274605218</v>
      </c>
      <c r="P1149" s="18"/>
      <c r="Q1149" s="37">
        <f t="shared" si="234"/>
        <v>1.2718973089049998E-2</v>
      </c>
      <c r="R1149" s="15">
        <f t="shared" si="244"/>
        <v>0.98653380384444578</v>
      </c>
      <c r="S1149" s="15">
        <f t="shared" si="245"/>
        <v>12.165122663630404</v>
      </c>
      <c r="T1149" s="21">
        <f t="shared" si="235"/>
        <v>-1.7734160790136788E-2</v>
      </c>
      <c r="U1149" s="21">
        <f t="shared" si="236"/>
        <v>-1.5172325342341475E-2</v>
      </c>
      <c r="V1149" s="21">
        <f t="shared" si="237"/>
        <v>-2.5618354477953131E-3</v>
      </c>
      <c r="Y1149" s="36"/>
      <c r="Z1149" s="36"/>
    </row>
    <row r="1150" spans="1:26" x14ac:dyDescent="0.25">
      <c r="A1150" s="12">
        <v>1966.02</v>
      </c>
      <c r="B1150" s="13">
        <v>92.69</v>
      </c>
      <c r="C1150" s="14">
        <v>2.76</v>
      </c>
      <c r="D1150" s="13">
        <v>5.29</v>
      </c>
      <c r="E1150" s="13">
        <v>32</v>
      </c>
      <c r="F1150" s="14">
        <f t="shared" si="242"/>
        <v>1966.1249999999136</v>
      </c>
      <c r="G1150" s="15">
        <v>4.83</v>
      </c>
      <c r="H1150" s="14">
        <f t="shared" si="238"/>
        <v>924.64212953124968</v>
      </c>
      <c r="I1150" s="14">
        <f t="shared" si="239"/>
        <v>27.53276812499999</v>
      </c>
      <c r="J1150" s="16">
        <f t="shared" si="243"/>
        <v>120118.2026105585</v>
      </c>
      <c r="K1150" s="14">
        <f t="shared" si="240"/>
        <v>52.771138906249988</v>
      </c>
      <c r="L1150" s="16">
        <f t="shared" si="241"/>
        <v>6855.381290428898</v>
      </c>
      <c r="M1150" s="35">
        <f t="shared" si="232"/>
        <v>23.700027145579412</v>
      </c>
      <c r="N1150" s="17"/>
      <c r="O1150" s="18">
        <f t="shared" si="233"/>
        <v>27.482994403460822</v>
      </c>
      <c r="P1150" s="18"/>
      <c r="Q1150" s="37">
        <f t="shared" si="234"/>
        <v>1.1785616374618856E-2</v>
      </c>
      <c r="R1150" s="15">
        <f t="shared" si="244"/>
        <v>1.000883883641557</v>
      </c>
      <c r="S1150" s="15">
        <f t="shared" si="245"/>
        <v>11.92629658098817</v>
      </c>
      <c r="T1150" s="21">
        <f t="shared" si="235"/>
        <v>-1.3016897705553254E-2</v>
      </c>
      <c r="U1150" s="21">
        <f t="shared" si="236"/>
        <v>-1.3276141473607006E-2</v>
      </c>
      <c r="V1150" s="21">
        <f t="shared" si="237"/>
        <v>2.5924376805375182E-4</v>
      </c>
      <c r="Y1150" s="36"/>
      <c r="Z1150" s="36"/>
    </row>
    <row r="1151" spans="1:26" x14ac:dyDescent="0.25">
      <c r="A1151" s="12">
        <v>1966.03</v>
      </c>
      <c r="B1151" s="13">
        <v>88.88</v>
      </c>
      <c r="C1151" s="14">
        <v>2.78</v>
      </c>
      <c r="D1151" s="13">
        <v>5.34</v>
      </c>
      <c r="E1151" s="13">
        <v>32.1</v>
      </c>
      <c r="F1151" s="14">
        <f t="shared" si="242"/>
        <v>1966.2083333332469</v>
      </c>
      <c r="G1151" s="15">
        <v>4.87</v>
      </c>
      <c r="H1151" s="14">
        <f t="shared" si="238"/>
        <v>883.87283613707132</v>
      </c>
      <c r="I1151" s="14">
        <f t="shared" si="239"/>
        <v>27.645887538940798</v>
      </c>
      <c r="J1151" s="16">
        <f t="shared" si="243"/>
        <v>115121.23902513586</v>
      </c>
      <c r="K1151" s="14">
        <f t="shared" si="240"/>
        <v>53.103971028037364</v>
      </c>
      <c r="L1151" s="16">
        <f t="shared" si="241"/>
        <v>6916.6000944444804</v>
      </c>
      <c r="M1151" s="35">
        <f t="shared" si="232"/>
        <v>22.611112582290009</v>
      </c>
      <c r="N1151" s="17"/>
      <c r="O1151" s="18">
        <f t="shared" si="233"/>
        <v>26.200300759745154</v>
      </c>
      <c r="P1151" s="18"/>
      <c r="Q1151" s="37">
        <f t="shared" si="234"/>
        <v>1.3735257908352561E-2</v>
      </c>
      <c r="R1151" s="15">
        <f t="shared" si="244"/>
        <v>1.013533726193486</v>
      </c>
      <c r="S1151" s="15">
        <f t="shared" si="245"/>
        <v>11.899651628102642</v>
      </c>
      <c r="T1151" s="21">
        <f t="shared" si="235"/>
        <v>-8.199088693369716E-3</v>
      </c>
      <c r="U1151" s="21">
        <f t="shared" si="236"/>
        <v>-1.2187341948056374E-2</v>
      </c>
      <c r="V1151" s="21">
        <f t="shared" si="237"/>
        <v>3.9882532546866578E-3</v>
      </c>
      <c r="Y1151" s="36"/>
      <c r="Z1151" s="36"/>
    </row>
    <row r="1152" spans="1:26" x14ac:dyDescent="0.25">
      <c r="A1152" s="12">
        <v>1966.04</v>
      </c>
      <c r="B1152" s="13">
        <v>91.6</v>
      </c>
      <c r="C1152" s="14">
        <v>2.7966700000000002</v>
      </c>
      <c r="D1152" s="13">
        <v>5.38</v>
      </c>
      <c r="E1152" s="13">
        <v>32.299999999999997</v>
      </c>
      <c r="F1152" s="14">
        <f t="shared" si="242"/>
        <v>1966.2916666665801</v>
      </c>
      <c r="G1152" s="15">
        <v>4.75</v>
      </c>
      <c r="H1152" s="14">
        <f t="shared" si="238"/>
        <v>905.2816656346746</v>
      </c>
      <c r="I1152" s="14">
        <f t="shared" si="239"/>
        <v>27.639454976315786</v>
      </c>
      <c r="J1152" s="16">
        <f t="shared" si="243"/>
        <v>118209.65652684728</v>
      </c>
      <c r="K1152" s="14">
        <f t="shared" si="240"/>
        <v>53.170473374612989</v>
      </c>
      <c r="L1152" s="16">
        <f t="shared" si="241"/>
        <v>6942.88157330173</v>
      </c>
      <c r="M1152" s="35">
        <f t="shared" si="232"/>
        <v>23.113696462615835</v>
      </c>
      <c r="N1152" s="17"/>
      <c r="O1152" s="18">
        <f t="shared" si="233"/>
        <v>26.760408948311344</v>
      </c>
      <c r="P1152" s="18"/>
      <c r="Q1152" s="37">
        <f t="shared" si="234"/>
        <v>1.4226847363845697E-2</v>
      </c>
      <c r="R1152" s="15">
        <f t="shared" si="244"/>
        <v>1.0015927472648041</v>
      </c>
      <c r="S1152" s="15">
        <f t="shared" si="245"/>
        <v>11.986019008874047</v>
      </c>
      <c r="T1152" s="21">
        <f t="shared" si="235"/>
        <v>-1.0094733642359133E-2</v>
      </c>
      <c r="U1152" s="21">
        <f t="shared" si="236"/>
        <v>-1.1464986718927594E-2</v>
      </c>
      <c r="V1152" s="21">
        <f t="shared" si="237"/>
        <v>1.3702530765684617E-3</v>
      </c>
      <c r="Y1152" s="36"/>
      <c r="Z1152" s="36"/>
    </row>
    <row r="1153" spans="1:26" x14ac:dyDescent="0.25">
      <c r="A1153" s="12">
        <v>1966.05</v>
      </c>
      <c r="B1153" s="13">
        <v>86.78</v>
      </c>
      <c r="C1153" s="14">
        <v>2.8133300000000001</v>
      </c>
      <c r="D1153" s="13">
        <v>5.42</v>
      </c>
      <c r="E1153" s="13">
        <v>32.299999999999997</v>
      </c>
      <c r="F1153" s="14">
        <f t="shared" si="242"/>
        <v>1966.3749999999134</v>
      </c>
      <c r="G1153" s="15">
        <v>4.78</v>
      </c>
      <c r="H1153" s="14">
        <f t="shared" si="238"/>
        <v>857.64566532507718</v>
      </c>
      <c r="I1153" s="14">
        <f t="shared" si="239"/>
        <v>27.804105549999996</v>
      </c>
      <c r="J1153" s="16">
        <f t="shared" si="243"/>
        <v>112292.00390629037</v>
      </c>
      <c r="K1153" s="14">
        <f t="shared" si="240"/>
        <v>53.565792879256954</v>
      </c>
      <c r="L1153" s="16">
        <f t="shared" si="241"/>
        <v>7013.3978010151395</v>
      </c>
      <c r="M1153" s="35">
        <f t="shared" ref="M1153:M1216" si="246">H1153/AVERAGE(K1033:K1152)</f>
        <v>21.852177976763105</v>
      </c>
      <c r="N1153" s="17"/>
      <c r="O1153" s="18">
        <f t="shared" ref="O1153:O1216" si="247">J1153/AVERAGE(L1033:L1152)</f>
        <v>25.283601610272108</v>
      </c>
      <c r="P1153" s="18"/>
      <c r="Q1153" s="37">
        <f t="shared" ref="Q1153:Q1216" si="248">1/M1153-(G1153/100-(((E1153/E1033)^(1/10))-1))</f>
        <v>1.6046646835389013E-2</v>
      </c>
      <c r="R1153" s="15">
        <f t="shared" si="244"/>
        <v>1.0016210031287147</v>
      </c>
      <c r="S1153" s="15">
        <f t="shared" si="245"/>
        <v>12.005109707866321</v>
      </c>
      <c r="T1153" s="21">
        <f t="shared" si="235"/>
        <v>-6.0843084754333976E-3</v>
      </c>
      <c r="U1153" s="21">
        <f t="shared" si="236"/>
        <v>-1.4018900137595436E-2</v>
      </c>
      <c r="V1153" s="21">
        <f t="shared" si="237"/>
        <v>7.9345916621620383E-3</v>
      </c>
      <c r="Y1153" s="36"/>
      <c r="Z1153" s="36"/>
    </row>
    <row r="1154" spans="1:26" x14ac:dyDescent="0.25">
      <c r="A1154" s="12">
        <v>1966.06</v>
      </c>
      <c r="B1154" s="13">
        <v>86.06</v>
      </c>
      <c r="C1154" s="14">
        <v>2.83</v>
      </c>
      <c r="D1154" s="13">
        <v>5.46</v>
      </c>
      <c r="E1154" s="13">
        <v>32.4</v>
      </c>
      <c r="F1154" s="14">
        <f t="shared" si="242"/>
        <v>1966.4583333332466</v>
      </c>
      <c r="G1154" s="15">
        <v>4.8099999999999996</v>
      </c>
      <c r="H1154" s="14">
        <f t="shared" si="238"/>
        <v>847.90482191358001</v>
      </c>
      <c r="I1154" s="14">
        <f t="shared" si="239"/>
        <v>27.882531327160486</v>
      </c>
      <c r="J1154" s="16">
        <f t="shared" si="243"/>
        <v>111320.85297878023</v>
      </c>
      <c r="K1154" s="14">
        <f t="shared" si="240"/>
        <v>53.79456574074073</v>
      </c>
      <c r="L1154" s="16">
        <f t="shared" si="241"/>
        <v>7062.6523037896823</v>
      </c>
      <c r="M1154" s="35">
        <f t="shared" si="246"/>
        <v>21.555253383226258</v>
      </c>
      <c r="N1154" s="17"/>
      <c r="O1154" s="18">
        <f t="shared" si="247"/>
        <v>24.925488570872389</v>
      </c>
      <c r="P1154" s="18"/>
      <c r="Q1154" s="37">
        <f t="shared" si="248"/>
        <v>1.5940466672773559E-2</v>
      </c>
      <c r="R1154" s="15">
        <f t="shared" si="244"/>
        <v>0.98763033601551209</v>
      </c>
      <c r="S1154" s="15">
        <f t="shared" si="245"/>
        <v>11.987457157805732</v>
      </c>
      <c r="T1154" s="21">
        <f t="shared" ref="T1154:T1217" si="249">(($J1274/$J1154)^(1/10)-1)</f>
        <v>-4.853584375538067E-3</v>
      </c>
      <c r="U1154" s="21">
        <f t="shared" ref="U1154:U1217" si="250">(($S1274/$S1154)^(1/10)-1)</f>
        <v>-1.3479928932099705E-2</v>
      </c>
      <c r="V1154" s="21">
        <f t="shared" ref="V1154:V1217" si="251">T1154-U1154</f>
        <v>8.6263445565616381E-3</v>
      </c>
      <c r="Y1154" s="36"/>
      <c r="Z1154" s="36"/>
    </row>
    <row r="1155" spans="1:26" x14ac:dyDescent="0.25">
      <c r="A1155" s="12">
        <v>1966.07</v>
      </c>
      <c r="B1155" s="13">
        <v>85.84</v>
      </c>
      <c r="C1155" s="14">
        <v>2.85</v>
      </c>
      <c r="D1155" s="13">
        <v>5.4766700000000004</v>
      </c>
      <c r="E1155" s="13">
        <v>32.5</v>
      </c>
      <c r="F1155" s="14">
        <f t="shared" si="242"/>
        <v>1966.5416666665799</v>
      </c>
      <c r="G1155" s="15">
        <v>5.0199999999999996</v>
      </c>
      <c r="H1155" s="14">
        <f t="shared" si="238"/>
        <v>843.13500676923047</v>
      </c>
      <c r="I1155" s="14">
        <f t="shared" si="239"/>
        <v>27.993182307692301</v>
      </c>
      <c r="J1155" s="16">
        <f t="shared" si="243"/>
        <v>111000.89433200554</v>
      </c>
      <c r="K1155" s="14">
        <f t="shared" si="240"/>
        <v>53.792779561076912</v>
      </c>
      <c r="L1155" s="16">
        <f t="shared" si="241"/>
        <v>7081.9579212635699</v>
      </c>
      <c r="M1155" s="35">
        <f t="shared" si="246"/>
        <v>21.381702007433418</v>
      </c>
      <c r="N1155" s="17"/>
      <c r="O1155" s="18">
        <f t="shared" si="247"/>
        <v>24.711793345102809</v>
      </c>
      <c r="P1155" s="18"/>
      <c r="Q1155" s="37">
        <f t="shared" si="248"/>
        <v>1.3785189143865229E-2</v>
      </c>
      <c r="R1155" s="15">
        <f t="shared" si="244"/>
        <v>0.98872696127512882</v>
      </c>
      <c r="S1155" s="15">
        <f t="shared" si="245"/>
        <v>11.80274810584066</v>
      </c>
      <c r="T1155" s="21">
        <f t="shared" si="249"/>
        <v>-2.4684475548129026E-3</v>
      </c>
      <c r="U1155" s="21">
        <f t="shared" si="250"/>
        <v>-1.1619750356131608E-2</v>
      </c>
      <c r="V1155" s="21">
        <f t="shared" si="251"/>
        <v>9.1513028013187059E-3</v>
      </c>
      <c r="Y1155" s="36"/>
      <c r="Z1155" s="36"/>
    </row>
    <row r="1156" spans="1:26" x14ac:dyDescent="0.25">
      <c r="A1156" s="12">
        <v>1966.08</v>
      </c>
      <c r="B1156" s="13">
        <v>80.650000000000006</v>
      </c>
      <c r="C1156" s="14">
        <v>2.87</v>
      </c>
      <c r="D1156" s="13">
        <v>5.4933300000000003</v>
      </c>
      <c r="E1156" s="13">
        <v>32.700000000000003</v>
      </c>
      <c r="F1156" s="14">
        <f t="shared" si="242"/>
        <v>1966.6249999999131</v>
      </c>
      <c r="G1156" s="15">
        <v>5.22</v>
      </c>
      <c r="H1156" s="14">
        <f t="shared" si="238"/>
        <v>787.31294571865419</v>
      </c>
      <c r="I1156" s="14">
        <f t="shared" si="239"/>
        <v>28.017212079510692</v>
      </c>
      <c r="J1156" s="16">
        <f t="shared" si="243"/>
        <v>103959.15445332692</v>
      </c>
      <c r="K1156" s="14">
        <f t="shared" si="240"/>
        <v>53.626408234403655</v>
      </c>
      <c r="L1156" s="16">
        <f t="shared" si="241"/>
        <v>7080.9912204971397</v>
      </c>
      <c r="M1156" s="35">
        <f t="shared" si="246"/>
        <v>19.913903864009818</v>
      </c>
      <c r="N1156" s="17"/>
      <c r="O1156" s="18">
        <f t="shared" si="247"/>
        <v>23.008866665632187</v>
      </c>
      <c r="P1156" s="18"/>
      <c r="Q1156" s="37">
        <f t="shared" si="248"/>
        <v>1.6228873124906534E-2</v>
      </c>
      <c r="R1156" s="15">
        <f t="shared" si="244"/>
        <v>1.0074469142354381</v>
      </c>
      <c r="S1156" s="15">
        <f t="shared" si="245"/>
        <v>11.598320986390446</v>
      </c>
      <c r="T1156" s="21">
        <f t="shared" si="249"/>
        <v>3.003215732589215E-3</v>
      </c>
      <c r="U1156" s="21">
        <f t="shared" si="250"/>
        <v>-9.3597095052878609E-3</v>
      </c>
      <c r="V1156" s="21">
        <f t="shared" si="251"/>
        <v>1.2362925237877076E-2</v>
      </c>
      <c r="Y1156" s="36"/>
      <c r="Z1156" s="36"/>
    </row>
    <row r="1157" spans="1:26" x14ac:dyDescent="0.25">
      <c r="A1157" s="12">
        <v>1966.09</v>
      </c>
      <c r="B1157" s="13">
        <v>77.81</v>
      </c>
      <c r="C1157" s="14">
        <v>2.89</v>
      </c>
      <c r="D1157" s="13">
        <v>5.51</v>
      </c>
      <c r="E1157" s="13">
        <v>32.700000000000003</v>
      </c>
      <c r="F1157" s="14">
        <f t="shared" si="242"/>
        <v>1966.7083333332464</v>
      </c>
      <c r="G1157" s="15">
        <v>5.18</v>
      </c>
      <c r="H1157" s="14">
        <f t="shared" si="238"/>
        <v>759.58859648318014</v>
      </c>
      <c r="I1157" s="14">
        <f t="shared" si="239"/>
        <v>28.212453975535158</v>
      </c>
      <c r="J1157" s="16">
        <f t="shared" si="243"/>
        <v>100608.78658042004</v>
      </c>
      <c r="K1157" s="14">
        <f t="shared" si="240"/>
        <v>53.789142354740036</v>
      </c>
      <c r="L1157" s="16">
        <f t="shared" si="241"/>
        <v>7124.462332066757</v>
      </c>
      <c r="M1157" s="35">
        <f t="shared" si="246"/>
        <v>19.161676250615013</v>
      </c>
      <c r="N1157" s="17"/>
      <c r="O1157" s="18">
        <f t="shared" si="247"/>
        <v>22.136998500688073</v>
      </c>
      <c r="P1157" s="18"/>
      <c r="Q1157" s="37">
        <f t="shared" si="248"/>
        <v>1.8227981090812209E-2</v>
      </c>
      <c r="R1157" s="15">
        <f t="shared" si="244"/>
        <v>1.0175811091873184</v>
      </c>
      <c r="S1157" s="15">
        <f t="shared" si="245"/>
        <v>11.684692688051177</v>
      </c>
      <c r="T1157" s="21">
        <f t="shared" si="249"/>
        <v>8.3725961215934674E-3</v>
      </c>
      <c r="U1157" s="21">
        <f t="shared" si="250"/>
        <v>-8.5752295276819712E-3</v>
      </c>
      <c r="V1157" s="21">
        <f t="shared" si="251"/>
        <v>1.6947825649275439E-2</v>
      </c>
      <c r="Y1157" s="36"/>
      <c r="Z1157" s="36"/>
    </row>
    <row r="1158" spans="1:26" x14ac:dyDescent="0.25">
      <c r="A1158" s="12">
        <v>1966.1</v>
      </c>
      <c r="B1158" s="13">
        <v>77.13</v>
      </c>
      <c r="C1158" s="14">
        <v>2.8833299999999999</v>
      </c>
      <c r="D1158" s="13">
        <v>5.5233299999999996</v>
      </c>
      <c r="E1158" s="13">
        <v>32.9</v>
      </c>
      <c r="F1158" s="14">
        <f t="shared" si="242"/>
        <v>1966.7916666665797</v>
      </c>
      <c r="G1158" s="15">
        <v>5.01</v>
      </c>
      <c r="H1158" s="14">
        <f t="shared" si="238"/>
        <v>748.37316610942219</v>
      </c>
      <c r="I1158" s="14">
        <f t="shared" si="239"/>
        <v>27.976232348480234</v>
      </c>
      <c r="J1158" s="16">
        <f t="shared" si="243"/>
        <v>99432.075556566837</v>
      </c>
      <c r="K1158" s="14">
        <f t="shared" si="240"/>
        <v>53.591494354559252</v>
      </c>
      <c r="L1158" s="16">
        <f t="shared" si="241"/>
        <v>7120.3962904687196</v>
      </c>
      <c r="M1158" s="35">
        <f t="shared" si="246"/>
        <v>18.825409371315683</v>
      </c>
      <c r="N1158" s="17"/>
      <c r="O1158" s="18">
        <f t="shared" si="247"/>
        <v>21.746931566579864</v>
      </c>
      <c r="P1158" s="18"/>
      <c r="Q1158" s="37">
        <f t="shared" si="248"/>
        <v>2.1110043424481022E-2</v>
      </c>
      <c r="R1158" s="15">
        <f t="shared" si="244"/>
        <v>0.99255097662632741</v>
      </c>
      <c r="S1158" s="15">
        <f t="shared" si="245"/>
        <v>11.8178421658011</v>
      </c>
      <c r="T1158" s="21">
        <f t="shared" si="249"/>
        <v>5.8597346247946103E-3</v>
      </c>
      <c r="U1158" s="21">
        <f t="shared" si="250"/>
        <v>-8.3533751848543503E-3</v>
      </c>
      <c r="V1158" s="21">
        <f t="shared" si="251"/>
        <v>1.4213109809648961E-2</v>
      </c>
      <c r="Y1158" s="36"/>
      <c r="Z1158" s="36"/>
    </row>
    <row r="1159" spans="1:26" x14ac:dyDescent="0.25">
      <c r="A1159" s="12">
        <v>1966.11</v>
      </c>
      <c r="B1159" s="13">
        <v>80.989999999999995</v>
      </c>
      <c r="C1159" s="14">
        <v>2.8766699999999998</v>
      </c>
      <c r="D1159" s="13">
        <v>5.53667</v>
      </c>
      <c r="E1159" s="13">
        <v>32.9</v>
      </c>
      <c r="F1159" s="14">
        <f t="shared" si="242"/>
        <v>1966.8749999999129</v>
      </c>
      <c r="G1159" s="15">
        <v>5.16</v>
      </c>
      <c r="H1159" s="14">
        <f t="shared" si="238"/>
        <v>785.82578404255298</v>
      </c>
      <c r="I1159" s="14">
        <f t="shared" si="239"/>
        <v>27.911612028419444</v>
      </c>
      <c r="J1159" s="16">
        <f t="shared" si="243"/>
        <v>104717.22941863035</v>
      </c>
      <c r="K1159" s="14">
        <f t="shared" si="240"/>
        <v>53.720929049696032</v>
      </c>
      <c r="L1159" s="16">
        <f t="shared" si="241"/>
        <v>7158.720121067392</v>
      </c>
      <c r="M1159" s="35">
        <f t="shared" si="246"/>
        <v>19.711251211928975</v>
      </c>
      <c r="N1159" s="17"/>
      <c r="O1159" s="18">
        <f t="shared" si="247"/>
        <v>22.765719180291416</v>
      </c>
      <c r="P1159" s="18"/>
      <c r="Q1159" s="37">
        <f t="shared" si="248"/>
        <v>1.7222795263777992E-2</v>
      </c>
      <c r="R1159" s="15">
        <f t="shared" si="244"/>
        <v>1.0294635264998171</v>
      </c>
      <c r="S1159" s="15">
        <f t="shared" si="245"/>
        <v>11.729810783281673</v>
      </c>
      <c r="T1159" s="21">
        <f t="shared" si="249"/>
        <v>1.2934079183080094E-4</v>
      </c>
      <c r="U1159" s="21">
        <f t="shared" si="250"/>
        <v>-6.3407983623332553E-3</v>
      </c>
      <c r="V1159" s="21">
        <f t="shared" si="251"/>
        <v>6.4701391541640563E-3</v>
      </c>
      <c r="Y1159" s="36"/>
      <c r="Z1159" s="36"/>
    </row>
    <row r="1160" spans="1:26" x14ac:dyDescent="0.25">
      <c r="A1160" s="12">
        <v>1966.12</v>
      </c>
      <c r="B1160" s="13">
        <v>81.33</v>
      </c>
      <c r="C1160" s="14">
        <v>2.87</v>
      </c>
      <c r="D1160" s="13">
        <v>5.55</v>
      </c>
      <c r="E1160" s="13">
        <v>32.9</v>
      </c>
      <c r="F1160" s="14">
        <f t="shared" si="242"/>
        <v>1966.9583333332462</v>
      </c>
      <c r="G1160" s="15">
        <v>4.84</v>
      </c>
      <c r="H1160" s="14">
        <f t="shared" si="238"/>
        <v>789.12471930091169</v>
      </c>
      <c r="I1160" s="14">
        <f t="shared" si="239"/>
        <v>27.846894680851058</v>
      </c>
      <c r="J1160" s="16">
        <f t="shared" si="243"/>
        <v>105466.07160538128</v>
      </c>
      <c r="K1160" s="14">
        <f t="shared" si="240"/>
        <v>53.850266717325212</v>
      </c>
      <c r="L1160" s="16">
        <f t="shared" si="241"/>
        <v>7197.0576344505853</v>
      </c>
      <c r="M1160" s="35">
        <f t="shared" si="246"/>
        <v>19.736473752791976</v>
      </c>
      <c r="N1160" s="17"/>
      <c r="O1160" s="18">
        <f t="shared" si="247"/>
        <v>22.790219081135138</v>
      </c>
      <c r="P1160" s="18"/>
      <c r="Q1160" s="37">
        <f t="shared" si="248"/>
        <v>1.9988484803566034E-2</v>
      </c>
      <c r="R1160" s="15">
        <f t="shared" si="244"/>
        <v>1.0247245931872906</v>
      </c>
      <c r="S1160" s="15">
        <f t="shared" si="245"/>
        <v>12.075412374132732</v>
      </c>
      <c r="T1160" s="21">
        <f t="shared" si="249"/>
        <v>2.7983091447607578E-3</v>
      </c>
      <c r="U1160" s="21">
        <f t="shared" si="250"/>
        <v>-6.0330276215824208E-3</v>
      </c>
      <c r="V1160" s="21">
        <f t="shared" si="251"/>
        <v>8.8313367663431785E-3</v>
      </c>
      <c r="Y1160" s="36"/>
      <c r="Z1160" s="36"/>
    </row>
    <row r="1161" spans="1:26" x14ac:dyDescent="0.25">
      <c r="A1161" s="12">
        <v>1967.01</v>
      </c>
      <c r="B1161" s="13">
        <v>84.45</v>
      </c>
      <c r="C1161" s="14">
        <v>2.88</v>
      </c>
      <c r="D1161" s="13">
        <v>5.5166700000000004</v>
      </c>
      <c r="E1161" s="13">
        <v>32.9</v>
      </c>
      <c r="F1161" s="14">
        <f t="shared" si="242"/>
        <v>1967.0416666665794</v>
      </c>
      <c r="G1161" s="15">
        <v>4.58</v>
      </c>
      <c r="H1161" s="14">
        <f t="shared" si="238"/>
        <v>819.39730167173229</v>
      </c>
      <c r="I1161" s="14">
        <f t="shared" si="239"/>
        <v>27.943922188449839</v>
      </c>
      <c r="J1161" s="16">
        <f t="shared" si="243"/>
        <v>109823.20920029189</v>
      </c>
      <c r="K1161" s="14">
        <f t="shared" si="240"/>
        <v>53.526874034498469</v>
      </c>
      <c r="L1161" s="16">
        <f t="shared" si="241"/>
        <v>7174.1670041323196</v>
      </c>
      <c r="M1161" s="35">
        <f t="shared" si="246"/>
        <v>20.432242125384288</v>
      </c>
      <c r="N1161" s="17"/>
      <c r="O1161" s="18">
        <f t="shared" si="247"/>
        <v>23.586985839267893</v>
      </c>
      <c r="P1161" s="18"/>
      <c r="Q1161" s="37">
        <f t="shared" si="248"/>
        <v>2.0863127305986419E-2</v>
      </c>
      <c r="R1161" s="15">
        <f t="shared" si="244"/>
        <v>0.99984673348798547</v>
      </c>
      <c r="S1161" s="15">
        <f t="shared" si="245"/>
        <v>12.373972032651938</v>
      </c>
      <c r="T1161" s="21">
        <f t="shared" si="249"/>
        <v>-2.3003099633071011E-3</v>
      </c>
      <c r="U1161" s="21">
        <f t="shared" si="250"/>
        <v>-1.0797432825817355E-2</v>
      </c>
      <c r="V1161" s="21">
        <f t="shared" si="251"/>
        <v>8.4971228625102535E-3</v>
      </c>
      <c r="Y1161" s="36"/>
      <c r="Z1161" s="36"/>
    </row>
    <row r="1162" spans="1:26" x14ac:dyDescent="0.25">
      <c r="A1162" s="12">
        <v>1967.02</v>
      </c>
      <c r="B1162" s="13">
        <v>87.36</v>
      </c>
      <c r="C1162" s="14">
        <v>2.89</v>
      </c>
      <c r="D1162" s="13">
        <v>5.4833299999999996</v>
      </c>
      <c r="E1162" s="13">
        <v>32.9</v>
      </c>
      <c r="F1162" s="14">
        <f t="shared" si="242"/>
        <v>1967.1249999999127</v>
      </c>
      <c r="G1162" s="15">
        <v>4.63</v>
      </c>
      <c r="H1162" s="14">
        <f t="shared" ref="H1162:H1225" si="252">B1162*$E$1859/E1162</f>
        <v>847.63230638297853</v>
      </c>
      <c r="I1162" s="14">
        <f t="shared" ref="I1162:I1225" si="253">C1162*$E$1859/E1162</f>
        <v>28.040949696048624</v>
      </c>
      <c r="J1162" s="16">
        <f t="shared" si="243"/>
        <v>113920.71812062251</v>
      </c>
      <c r="K1162" s="14">
        <f t="shared" ref="K1162:K1225" si="254">D1162*$E$1859/E1162</f>
        <v>53.203384324164119</v>
      </c>
      <c r="L1162" s="16">
        <f t="shared" ref="L1162:L1225" si="255">K1162*(J1162/H1162)</f>
        <v>7150.4680779802311</v>
      </c>
      <c r="M1162" s="35">
        <f t="shared" si="246"/>
        <v>21.074443163678449</v>
      </c>
      <c r="N1162" s="17"/>
      <c r="O1162" s="18">
        <f t="shared" si="247"/>
        <v>24.320019544824302</v>
      </c>
      <c r="P1162" s="18"/>
      <c r="Q1162" s="37">
        <f t="shared" si="248"/>
        <v>1.8503704565098963E-2</v>
      </c>
      <c r="R1162" s="15">
        <f t="shared" si="244"/>
        <v>1.0110339143296996</v>
      </c>
      <c r="S1162" s="15">
        <f t="shared" si="245"/>
        <v>12.372075517118729</v>
      </c>
      <c r="T1162" s="21">
        <f t="shared" si="249"/>
        <v>-9.3358805231842368E-3</v>
      </c>
      <c r="U1162" s="21">
        <f t="shared" si="250"/>
        <v>-1.2447113464996162E-2</v>
      </c>
      <c r="V1162" s="21">
        <f t="shared" si="251"/>
        <v>3.1112329418119256E-3</v>
      </c>
      <c r="Y1162" s="36"/>
      <c r="Z1162" s="36"/>
    </row>
    <row r="1163" spans="1:26" x14ac:dyDescent="0.25">
      <c r="A1163" s="12">
        <v>1967.03</v>
      </c>
      <c r="B1163" s="13">
        <v>89.42</v>
      </c>
      <c r="C1163" s="14">
        <v>2.9</v>
      </c>
      <c r="D1163" s="13">
        <v>5.45</v>
      </c>
      <c r="E1163" s="13">
        <v>33</v>
      </c>
      <c r="F1163" s="14">
        <f t="shared" ref="F1163:F1226" si="256">F1162+1/12</f>
        <v>1967.2083333332459</v>
      </c>
      <c r="G1163" s="15">
        <v>4.54</v>
      </c>
      <c r="H1163" s="14">
        <f t="shared" si="252"/>
        <v>864.9908215151512</v>
      </c>
      <c r="I1163" s="14">
        <f t="shared" si="253"/>
        <v>28.052710606060597</v>
      </c>
      <c r="J1163" s="16">
        <f t="shared" ref="J1163:J1226" si="257">J1162*((H1163+(I1163/12))/H1162)</f>
        <v>116567.86819256307</v>
      </c>
      <c r="K1163" s="14">
        <f t="shared" si="254"/>
        <v>52.719749242424228</v>
      </c>
      <c r="L1163" s="16">
        <f t="shared" si="255"/>
        <v>7104.6173300097162</v>
      </c>
      <c r="M1163" s="35">
        <f t="shared" si="246"/>
        <v>21.443898602019104</v>
      </c>
      <c r="N1163" s="17"/>
      <c r="O1163" s="18">
        <f t="shared" si="247"/>
        <v>24.737345583070837</v>
      </c>
      <c r="P1163" s="18"/>
      <c r="Q1163" s="37">
        <f t="shared" si="248"/>
        <v>1.85283217665798E-2</v>
      </c>
      <c r="R1163" s="15">
        <f t="shared" ref="R1163:R1226" si="258">((G1163/G1164+G1163/1200+((1+G1164/1200)^(-119))*(1-G1163/G1164)))</f>
        <v>0.99980607830898216</v>
      </c>
      <c r="S1163" s="15">
        <f t="shared" ref="S1163:S1226" si="259">S1162*R1162*E1162/E1163</f>
        <v>12.470683126520477</v>
      </c>
      <c r="T1163" s="21">
        <f t="shared" si="249"/>
        <v>-1.2325121447545717E-2</v>
      </c>
      <c r="U1163" s="21">
        <f t="shared" si="250"/>
        <v>-1.3771681759980003E-2</v>
      </c>
      <c r="V1163" s="21">
        <f t="shared" si="251"/>
        <v>1.4465603124342863E-3</v>
      </c>
      <c r="Y1163" s="36"/>
      <c r="Z1163" s="36"/>
    </row>
    <row r="1164" spans="1:26" x14ac:dyDescent="0.25">
      <c r="A1164" s="12">
        <v>1967.04</v>
      </c>
      <c r="B1164" s="13">
        <v>90.96</v>
      </c>
      <c r="C1164" s="14">
        <v>2.9</v>
      </c>
      <c r="D1164" s="13">
        <v>5.41</v>
      </c>
      <c r="E1164" s="13">
        <v>33.1</v>
      </c>
      <c r="F1164" s="14">
        <f t="shared" si="256"/>
        <v>1967.2916666665792</v>
      </c>
      <c r="G1164" s="15">
        <v>4.59</v>
      </c>
      <c r="H1164" s="14">
        <f t="shared" si="252"/>
        <v>877.22950694864005</v>
      </c>
      <c r="I1164" s="14">
        <f t="shared" si="253"/>
        <v>27.967959214501501</v>
      </c>
      <c r="J1164" s="16">
        <f t="shared" si="257"/>
        <v>118531.26234291632</v>
      </c>
      <c r="K1164" s="14">
        <f t="shared" si="254"/>
        <v>52.174710120845909</v>
      </c>
      <c r="L1164" s="16">
        <f t="shared" si="255"/>
        <v>7049.8475074227945</v>
      </c>
      <c r="M1164" s="35">
        <f t="shared" si="246"/>
        <v>21.686025566746252</v>
      </c>
      <c r="N1164" s="17"/>
      <c r="O1164" s="18">
        <f t="shared" si="247"/>
        <v>25.007294802946507</v>
      </c>
      <c r="P1164" s="18"/>
      <c r="Q1164" s="37">
        <f t="shared" si="248"/>
        <v>1.7450185317673478E-2</v>
      </c>
      <c r="R1164" s="15">
        <f t="shared" si="258"/>
        <v>0.98338901038643711</v>
      </c>
      <c r="S1164" s="15">
        <f t="shared" si="259"/>
        <v>12.430596316872942</v>
      </c>
      <c r="T1164" s="21">
        <f t="shared" si="249"/>
        <v>-1.5975949325964911E-2</v>
      </c>
      <c r="U1164" s="21">
        <f t="shared" si="250"/>
        <v>-1.305060279982817E-2</v>
      </c>
      <c r="V1164" s="21">
        <f t="shared" si="251"/>
        <v>-2.9253465261367406E-3</v>
      </c>
      <c r="Y1164" s="36"/>
      <c r="Z1164" s="36"/>
    </row>
    <row r="1165" spans="1:26" x14ac:dyDescent="0.25">
      <c r="A1165" s="12">
        <v>1967.05</v>
      </c>
      <c r="B1165" s="13">
        <v>92.59</v>
      </c>
      <c r="C1165" s="14">
        <v>2.9</v>
      </c>
      <c r="D1165" s="13">
        <v>5.37</v>
      </c>
      <c r="E1165" s="13">
        <v>33.200000000000003</v>
      </c>
      <c r="F1165" s="14">
        <f t="shared" si="256"/>
        <v>1967.3749999999125</v>
      </c>
      <c r="G1165" s="15">
        <v>4.8499999999999996</v>
      </c>
      <c r="H1165" s="14">
        <f t="shared" si="252"/>
        <v>890.25982213855389</v>
      </c>
      <c r="I1165" s="14">
        <f t="shared" si="253"/>
        <v>27.883718373493963</v>
      </c>
      <c r="J1165" s="16">
        <f t="shared" si="257"/>
        <v>120605.88939916495</v>
      </c>
      <c r="K1165" s="14">
        <f t="shared" si="254"/>
        <v>51.632954367469864</v>
      </c>
      <c r="L1165" s="16">
        <f t="shared" si="255"/>
        <v>6994.8550175344626</v>
      </c>
      <c r="M1165" s="35">
        <f t="shared" si="246"/>
        <v>21.948477389658411</v>
      </c>
      <c r="N1165" s="17"/>
      <c r="O1165" s="18">
        <f t="shared" si="247"/>
        <v>25.300129034292649</v>
      </c>
      <c r="P1165" s="18"/>
      <c r="Q1165" s="37">
        <f t="shared" si="248"/>
        <v>1.4241698664414548E-2</v>
      </c>
      <c r="R1165" s="15">
        <f t="shared" si="258"/>
        <v>0.99078328788557335</v>
      </c>
      <c r="S1165" s="15">
        <f t="shared" si="259"/>
        <v>12.187292196675735</v>
      </c>
      <c r="T1165" s="21">
        <f t="shared" si="249"/>
        <v>-1.8103709951358127E-2</v>
      </c>
      <c r="U1165" s="21">
        <f t="shared" si="250"/>
        <v>-1.1605898470410048E-2</v>
      </c>
      <c r="V1165" s="21">
        <f t="shared" si="251"/>
        <v>-6.4978114809480791E-3</v>
      </c>
      <c r="Y1165" s="36"/>
      <c r="Z1165" s="36"/>
    </row>
    <row r="1166" spans="1:26" x14ac:dyDescent="0.25">
      <c r="A1166" s="12">
        <v>1967.06</v>
      </c>
      <c r="B1166" s="13">
        <v>91.43</v>
      </c>
      <c r="C1166" s="14">
        <v>2.9</v>
      </c>
      <c r="D1166" s="13">
        <v>5.33</v>
      </c>
      <c r="E1166" s="13">
        <v>33.299999999999997</v>
      </c>
      <c r="F1166" s="14">
        <f t="shared" si="256"/>
        <v>1967.4583333332457</v>
      </c>
      <c r="G1166" s="15">
        <v>5.0199999999999996</v>
      </c>
      <c r="H1166" s="14">
        <f t="shared" si="252"/>
        <v>876.46637582582571</v>
      </c>
      <c r="I1166" s="14">
        <f t="shared" si="253"/>
        <v>27.799983483483476</v>
      </c>
      <c r="J1166" s="16">
        <f t="shared" si="257"/>
        <v>119051.09904669732</v>
      </c>
      <c r="K1166" s="14">
        <f t="shared" si="254"/>
        <v>51.094452402402396</v>
      </c>
      <c r="L1166" s="16">
        <f t="shared" si="255"/>
        <v>6940.198599134822</v>
      </c>
      <c r="M1166" s="35">
        <f t="shared" si="246"/>
        <v>21.552097609793492</v>
      </c>
      <c r="N1166" s="17"/>
      <c r="O1166" s="18">
        <f t="shared" si="247"/>
        <v>24.835207934713083</v>
      </c>
      <c r="P1166" s="18"/>
      <c r="Q1166" s="37">
        <f t="shared" si="248"/>
        <v>1.3322936774481049E-2</v>
      </c>
      <c r="R1166" s="15">
        <f t="shared" si="258"/>
        <v>0.99333424485123878</v>
      </c>
      <c r="S1166" s="15">
        <f t="shared" si="259"/>
        <v>12.038704275587987</v>
      </c>
      <c r="T1166" s="21">
        <f t="shared" si="249"/>
        <v>-1.6593517526992896E-2</v>
      </c>
      <c r="U1166" s="21">
        <f t="shared" si="250"/>
        <v>-9.1929769882308499E-3</v>
      </c>
      <c r="V1166" s="21">
        <f t="shared" si="251"/>
        <v>-7.400540538762046E-3</v>
      </c>
      <c r="Y1166" s="36"/>
      <c r="Z1166" s="36"/>
    </row>
    <row r="1167" spans="1:26" x14ac:dyDescent="0.25">
      <c r="A1167" s="12">
        <v>1967.07</v>
      </c>
      <c r="B1167" s="13">
        <v>93.01</v>
      </c>
      <c r="C1167" s="14">
        <v>2.9066700000000001</v>
      </c>
      <c r="D1167" s="13">
        <v>5.32</v>
      </c>
      <c r="E1167" s="13">
        <v>33.4</v>
      </c>
      <c r="F1167" s="14">
        <f t="shared" si="256"/>
        <v>1967.541666666579</v>
      </c>
      <c r="G1167" s="15">
        <v>5.16</v>
      </c>
      <c r="H1167" s="14">
        <f t="shared" si="252"/>
        <v>888.94307499999979</v>
      </c>
      <c r="I1167" s="14">
        <f t="shared" si="253"/>
        <v>27.780498524999992</v>
      </c>
      <c r="J1167" s="16">
        <f t="shared" si="257"/>
        <v>121060.27251627101</v>
      </c>
      <c r="K1167" s="14">
        <f t="shared" si="254"/>
        <v>50.845899999999986</v>
      </c>
      <c r="L1167" s="16">
        <f t="shared" si="255"/>
        <v>6924.4237155850096</v>
      </c>
      <c r="M1167" s="35">
        <f t="shared" si="246"/>
        <v>21.804196245666372</v>
      </c>
      <c r="N1167" s="17"/>
      <c r="O1167" s="18">
        <f t="shared" si="247"/>
        <v>25.117400694974105</v>
      </c>
      <c r="P1167" s="18"/>
      <c r="Q1167" s="37">
        <f t="shared" si="248"/>
        <v>1.0970175118491604E-2</v>
      </c>
      <c r="R1167" s="15">
        <f t="shared" si="258"/>
        <v>0.99505147492736934</v>
      </c>
      <c r="S1167" s="15">
        <f t="shared" si="259"/>
        <v>11.922653456445104</v>
      </c>
      <c r="T1167" s="21">
        <f t="shared" si="249"/>
        <v>-1.7466825169580535E-2</v>
      </c>
      <c r="U1167" s="21">
        <f t="shared" si="250"/>
        <v>-8.4690950527326336E-3</v>
      </c>
      <c r="V1167" s="21">
        <f t="shared" si="251"/>
        <v>-8.9977301168479018E-3</v>
      </c>
      <c r="Y1167" s="36"/>
      <c r="Z1167" s="36"/>
    </row>
    <row r="1168" spans="1:26" x14ac:dyDescent="0.25">
      <c r="A1168" s="12">
        <v>1967.08</v>
      </c>
      <c r="B1168" s="13">
        <v>94.49</v>
      </c>
      <c r="C1168" s="14">
        <v>2.9133300000000002</v>
      </c>
      <c r="D1168" s="13">
        <v>5.31</v>
      </c>
      <c r="E1168" s="13">
        <v>33.5</v>
      </c>
      <c r="F1168" s="14">
        <f t="shared" si="256"/>
        <v>1967.6249999999122</v>
      </c>
      <c r="G1168" s="15">
        <v>5.28</v>
      </c>
      <c r="H1168" s="14">
        <f t="shared" si="252"/>
        <v>900.3923894029848</v>
      </c>
      <c r="I1168" s="14">
        <f t="shared" si="253"/>
        <v>27.761034604925367</v>
      </c>
      <c r="J1168" s="16">
        <f t="shared" si="257"/>
        <v>122934.5436252135</v>
      </c>
      <c r="K1168" s="14">
        <f t="shared" si="254"/>
        <v>50.598831492537293</v>
      </c>
      <c r="L1168" s="16">
        <f t="shared" si="255"/>
        <v>6908.4816028138812</v>
      </c>
      <c r="M1168" s="35">
        <f t="shared" si="246"/>
        <v>22.030627049126029</v>
      </c>
      <c r="N1168" s="17"/>
      <c r="O1168" s="18">
        <f t="shared" si="247"/>
        <v>25.369524753969273</v>
      </c>
      <c r="P1168" s="18"/>
      <c r="Q1168" s="37">
        <f t="shared" si="248"/>
        <v>9.6027920021896987E-3</v>
      </c>
      <c r="R1168" s="15">
        <f t="shared" si="258"/>
        <v>1.0028599810166616</v>
      </c>
      <c r="S1168" s="15">
        <f t="shared" si="259"/>
        <v>11.828240014624244</v>
      </c>
      <c r="T1168" s="21">
        <f t="shared" si="249"/>
        <v>-2.1350205562549629E-2</v>
      </c>
      <c r="U1168" s="21">
        <f t="shared" si="250"/>
        <v>-7.8862428294715903E-3</v>
      </c>
      <c r="V1168" s="21">
        <f t="shared" si="251"/>
        <v>-1.3463962733078039E-2</v>
      </c>
      <c r="Y1168" s="36"/>
      <c r="Z1168" s="36"/>
    </row>
    <row r="1169" spans="1:26" x14ac:dyDescent="0.25">
      <c r="A1169" s="12">
        <v>1967.09</v>
      </c>
      <c r="B1169" s="13">
        <v>95.81</v>
      </c>
      <c r="C1169" s="14">
        <v>2.92</v>
      </c>
      <c r="D1169" s="13">
        <v>5.3</v>
      </c>
      <c r="E1169" s="13">
        <v>33.6</v>
      </c>
      <c r="F1169" s="14">
        <f t="shared" si="256"/>
        <v>1967.7083333332455</v>
      </c>
      <c r="G1169" s="15">
        <v>5.3</v>
      </c>
      <c r="H1169" s="14">
        <f t="shared" si="252"/>
        <v>910.25345550595205</v>
      </c>
      <c r="I1169" s="14">
        <f t="shared" si="253"/>
        <v>27.741781547619038</v>
      </c>
      <c r="J1169" s="16">
        <f t="shared" si="257"/>
        <v>124596.56078180471</v>
      </c>
      <c r="K1169" s="14">
        <f t="shared" si="254"/>
        <v>50.35323363095236</v>
      </c>
      <c r="L1169" s="16">
        <f t="shared" si="255"/>
        <v>6892.4096873349854</v>
      </c>
      <c r="M1169" s="35">
        <f t="shared" si="246"/>
        <v>22.219145488664797</v>
      </c>
      <c r="N1169" s="17"/>
      <c r="O1169" s="18">
        <f t="shared" si="247"/>
        <v>25.577428710702122</v>
      </c>
      <c r="P1169" s="18"/>
      <c r="Q1169" s="37">
        <f t="shared" si="248"/>
        <v>9.3208473238869174E-3</v>
      </c>
      <c r="R1169" s="15">
        <f t="shared" si="258"/>
        <v>0.99066932403217856</v>
      </c>
      <c r="S1169" s="15">
        <f t="shared" si="259"/>
        <v>11.826764781060733</v>
      </c>
      <c r="T1169" s="21">
        <f t="shared" si="249"/>
        <v>-2.4132878792964996E-2</v>
      </c>
      <c r="U1169" s="21">
        <f t="shared" si="250"/>
        <v>-7.1723420467514343E-3</v>
      </c>
      <c r="V1169" s="21">
        <f t="shared" si="251"/>
        <v>-1.6960536746213561E-2</v>
      </c>
      <c r="Y1169" s="36"/>
      <c r="Z1169" s="36"/>
    </row>
    <row r="1170" spans="1:26" x14ac:dyDescent="0.25">
      <c r="A1170" s="12">
        <v>1967.1</v>
      </c>
      <c r="B1170" s="13">
        <v>95.66</v>
      </c>
      <c r="C1170" s="14">
        <v>2.92</v>
      </c>
      <c r="D1170" s="13">
        <v>5.31</v>
      </c>
      <c r="E1170" s="13">
        <v>33.700000000000003</v>
      </c>
      <c r="F1170" s="14">
        <f t="shared" si="256"/>
        <v>1967.7916666665787</v>
      </c>
      <c r="G1170" s="15">
        <v>5.48</v>
      </c>
      <c r="H1170" s="14">
        <f t="shared" si="252"/>
        <v>906.13154391691353</v>
      </c>
      <c r="I1170" s="14">
        <f t="shared" si="253"/>
        <v>27.659461721068237</v>
      </c>
      <c r="J1170" s="16">
        <f t="shared" si="257"/>
        <v>124347.85365210942</v>
      </c>
      <c r="K1170" s="14">
        <f t="shared" si="254"/>
        <v>50.298541691394632</v>
      </c>
      <c r="L1170" s="16">
        <f t="shared" si="255"/>
        <v>6902.4367854139755</v>
      </c>
      <c r="M1170" s="35">
        <f t="shared" si="246"/>
        <v>22.06819919418389</v>
      </c>
      <c r="N1170" s="17"/>
      <c r="O1170" s="18">
        <f t="shared" si="247"/>
        <v>25.395023055830496</v>
      </c>
      <c r="P1170" s="18"/>
      <c r="Q1170" s="37">
        <f t="shared" si="248"/>
        <v>8.1310570335601726E-3</v>
      </c>
      <c r="R1170" s="15">
        <f t="shared" si="258"/>
        <v>0.98419589994287426</v>
      </c>
      <c r="S1170" s="15">
        <f t="shared" si="259"/>
        <v>11.681646266775607</v>
      </c>
      <c r="T1170" s="21">
        <f t="shared" si="249"/>
        <v>-2.6416414101271268E-2</v>
      </c>
      <c r="U1170" s="21">
        <f t="shared" si="250"/>
        <v>-6.9106636236335728E-3</v>
      </c>
      <c r="V1170" s="21">
        <f t="shared" si="251"/>
        <v>-1.9505750477637696E-2</v>
      </c>
      <c r="Y1170" s="36"/>
      <c r="Z1170" s="36"/>
    </row>
    <row r="1171" spans="1:26" x14ac:dyDescent="0.25">
      <c r="A1171" s="12">
        <v>1967.11</v>
      </c>
      <c r="B1171" s="13">
        <v>92.66</v>
      </c>
      <c r="C1171" s="14">
        <v>2.92</v>
      </c>
      <c r="D1171" s="13">
        <v>5.32</v>
      </c>
      <c r="E1171" s="13">
        <v>33.799999999999997</v>
      </c>
      <c r="F1171" s="14">
        <f t="shared" si="256"/>
        <v>1967.874999999912</v>
      </c>
      <c r="G1171" s="15">
        <v>5.75</v>
      </c>
      <c r="H1171" s="14">
        <f t="shared" si="252"/>
        <v>875.11750088757378</v>
      </c>
      <c r="I1171" s="14">
        <f t="shared" si="253"/>
        <v>27.577628994082833</v>
      </c>
      <c r="J1171" s="16">
        <f t="shared" si="257"/>
        <v>120407.18801709029</v>
      </c>
      <c r="K1171" s="14">
        <f t="shared" si="254"/>
        <v>50.244173372781056</v>
      </c>
      <c r="L1171" s="16">
        <f t="shared" si="255"/>
        <v>6913.0826705257969</v>
      </c>
      <c r="M1171" s="35">
        <f t="shared" si="246"/>
        <v>21.263102968336295</v>
      </c>
      <c r="N1171" s="17"/>
      <c r="O1171" s="18">
        <f t="shared" si="247"/>
        <v>24.462965360562379</v>
      </c>
      <c r="P1171" s="18"/>
      <c r="Q1171" s="37">
        <f t="shared" si="248"/>
        <v>7.0893778261975349E-3</v>
      </c>
      <c r="R1171" s="15">
        <f t="shared" si="258"/>
        <v>1.0085725527060585</v>
      </c>
      <c r="S1171" s="15">
        <f t="shared" si="259"/>
        <v>11.463013483537786</v>
      </c>
      <c r="T1171" s="21">
        <f t="shared" si="249"/>
        <v>-2.279195981652804E-2</v>
      </c>
      <c r="U1171" s="21">
        <f t="shared" si="250"/>
        <v>-5.307967461709362E-3</v>
      </c>
      <c r="V1171" s="21">
        <f t="shared" si="251"/>
        <v>-1.7483992354818678E-2</v>
      </c>
      <c r="Y1171" s="36"/>
      <c r="Z1171" s="36"/>
    </row>
    <row r="1172" spans="1:26" x14ac:dyDescent="0.25">
      <c r="A1172" s="12">
        <v>1967.12</v>
      </c>
      <c r="B1172" s="13">
        <v>95.3</v>
      </c>
      <c r="C1172" s="14">
        <v>2.92</v>
      </c>
      <c r="D1172" s="13">
        <v>5.33</v>
      </c>
      <c r="E1172" s="13">
        <v>33.9</v>
      </c>
      <c r="F1172" s="14">
        <f t="shared" si="256"/>
        <v>1967.9583333332453</v>
      </c>
      <c r="G1172" s="15">
        <v>5.7</v>
      </c>
      <c r="H1172" s="14">
        <f t="shared" si="252"/>
        <v>897.39568289085526</v>
      </c>
      <c r="I1172" s="14">
        <f t="shared" si="253"/>
        <v>27.496279056047189</v>
      </c>
      <c r="J1172" s="16">
        <f t="shared" si="257"/>
        <v>123787.70440449382</v>
      </c>
      <c r="K1172" s="14">
        <f t="shared" si="254"/>
        <v>50.190125811209427</v>
      </c>
      <c r="L1172" s="16">
        <f t="shared" si="255"/>
        <v>6923.2787458127186</v>
      </c>
      <c r="M1172" s="35">
        <f t="shared" si="246"/>
        <v>21.751597808723645</v>
      </c>
      <c r="N1172" s="17"/>
      <c r="O1172" s="18">
        <f t="shared" si="247"/>
        <v>25.018284016206437</v>
      </c>
      <c r="P1172" s="18"/>
      <c r="Q1172" s="37">
        <f t="shared" si="248"/>
        <v>6.8338405886378892E-3</v>
      </c>
      <c r="R1172" s="15">
        <f t="shared" si="258"/>
        <v>1.0177042180566567</v>
      </c>
      <c r="S1172" s="15">
        <f t="shared" si="259"/>
        <v>11.527176697725478</v>
      </c>
      <c r="T1172" s="21">
        <f t="shared" si="249"/>
        <v>-2.5881512493090342E-2</v>
      </c>
      <c r="U1172" s="21">
        <f t="shared" si="250"/>
        <v>-6.3128452528026235E-3</v>
      </c>
      <c r="V1172" s="21">
        <f t="shared" si="251"/>
        <v>-1.9568667240287718E-2</v>
      </c>
      <c r="Y1172" s="36"/>
      <c r="Z1172" s="36"/>
    </row>
    <row r="1173" spans="1:26" x14ac:dyDescent="0.25">
      <c r="A1173" s="12">
        <v>1968.01</v>
      </c>
      <c r="B1173" s="13">
        <v>95.04</v>
      </c>
      <c r="C1173" s="14">
        <v>2.93</v>
      </c>
      <c r="D1173" s="13">
        <v>5.3666700000000001</v>
      </c>
      <c r="E1173" s="13">
        <v>34.1</v>
      </c>
      <c r="F1173" s="14">
        <f t="shared" si="256"/>
        <v>1968.0416666665785</v>
      </c>
      <c r="G1173" s="15">
        <v>5.53</v>
      </c>
      <c r="H1173" s="14">
        <f t="shared" si="252"/>
        <v>889.69842580645138</v>
      </c>
      <c r="I1173" s="14">
        <f t="shared" si="253"/>
        <v>27.428623607038116</v>
      </c>
      <c r="J1173" s="16">
        <f t="shared" si="257"/>
        <v>123041.23109862264</v>
      </c>
      <c r="K1173" s="14">
        <f t="shared" si="254"/>
        <v>50.239034625659812</v>
      </c>
      <c r="L1173" s="16">
        <f t="shared" si="255"/>
        <v>6947.8291635105761</v>
      </c>
      <c r="M1173" s="35">
        <f t="shared" si="246"/>
        <v>21.511535896332191</v>
      </c>
      <c r="N1173" s="17"/>
      <c r="O1173" s="18">
        <f t="shared" si="247"/>
        <v>24.736682989926905</v>
      </c>
      <c r="P1173" s="18"/>
      <c r="Q1173" s="37">
        <f t="shared" si="248"/>
        <v>8.9313505399880727E-3</v>
      </c>
      <c r="R1173" s="15">
        <f t="shared" si="258"/>
        <v>1.0023253980989233</v>
      </c>
      <c r="S1173" s="15">
        <f t="shared" si="259"/>
        <v>11.662451324993288</v>
      </c>
      <c r="T1173" s="21">
        <f t="shared" si="249"/>
        <v>-2.9267866978391788E-2</v>
      </c>
      <c r="U1173" s="21">
        <f t="shared" si="250"/>
        <v>-9.3120270743408673E-3</v>
      </c>
      <c r="V1173" s="21">
        <f t="shared" si="251"/>
        <v>-1.995583990405092E-2</v>
      </c>
      <c r="Y1173" s="36"/>
      <c r="Z1173" s="36"/>
    </row>
    <row r="1174" spans="1:26" x14ac:dyDescent="0.25">
      <c r="A1174" s="12">
        <v>1968.02</v>
      </c>
      <c r="B1174" s="13">
        <v>90.75</v>
      </c>
      <c r="C1174" s="14">
        <v>2.94</v>
      </c>
      <c r="D1174" s="13">
        <v>5.4033300000000004</v>
      </c>
      <c r="E1174" s="13">
        <v>34.200000000000003</v>
      </c>
      <c r="F1174" s="14">
        <f t="shared" si="256"/>
        <v>1968.1249999999118</v>
      </c>
      <c r="G1174" s="15">
        <v>5.56</v>
      </c>
      <c r="H1174" s="14">
        <f t="shared" si="252"/>
        <v>847.05439692982418</v>
      </c>
      <c r="I1174" s="14">
        <f t="shared" si="253"/>
        <v>27.441762280701742</v>
      </c>
      <c r="J1174" s="16">
        <f t="shared" si="257"/>
        <v>117460.01243312558</v>
      </c>
      <c r="K1174" s="14">
        <f t="shared" si="254"/>
        <v>50.434318838157878</v>
      </c>
      <c r="L1174" s="16">
        <f t="shared" si="255"/>
        <v>6993.6662146587378</v>
      </c>
      <c r="M1174" s="35">
        <f t="shared" si="246"/>
        <v>20.424992376214227</v>
      </c>
      <c r="N1174" s="17"/>
      <c r="O1174" s="18">
        <f t="shared" si="247"/>
        <v>23.486290074730878</v>
      </c>
      <c r="P1174" s="18"/>
      <c r="Q1174" s="37">
        <f t="shared" si="248"/>
        <v>1.140235753135415E-2</v>
      </c>
      <c r="R1174" s="15">
        <f t="shared" si="258"/>
        <v>0.99104669427467706</v>
      </c>
      <c r="S1174" s="15">
        <f t="shared" si="259"/>
        <v>11.655391134480777</v>
      </c>
      <c r="T1174" s="21">
        <f t="shared" si="249"/>
        <v>-2.6320637692261561E-2</v>
      </c>
      <c r="U1174" s="21">
        <f t="shared" si="250"/>
        <v>-9.7000904770658813E-3</v>
      </c>
      <c r="V1174" s="21">
        <f t="shared" si="251"/>
        <v>-1.662054721519568E-2</v>
      </c>
      <c r="Y1174" s="36"/>
      <c r="Z1174" s="36"/>
    </row>
    <row r="1175" spans="1:26" x14ac:dyDescent="0.25">
      <c r="A1175" s="12">
        <v>1968.03</v>
      </c>
      <c r="B1175" s="13">
        <v>89.09</v>
      </c>
      <c r="C1175" s="14">
        <v>2.95</v>
      </c>
      <c r="D1175" s="13">
        <v>5.44</v>
      </c>
      <c r="E1175" s="13">
        <v>34.299999999999997</v>
      </c>
      <c r="F1175" s="14">
        <f t="shared" si="256"/>
        <v>1968.208333333245</v>
      </c>
      <c r="G1175" s="15">
        <v>5.74</v>
      </c>
      <c r="H1175" s="14">
        <f t="shared" si="252"/>
        <v>829.13569518950419</v>
      </c>
      <c r="I1175" s="14">
        <f t="shared" si="253"/>
        <v>27.454824344023319</v>
      </c>
      <c r="J1175" s="16">
        <f t="shared" si="257"/>
        <v>115292.50827385919</v>
      </c>
      <c r="K1175" s="14">
        <f t="shared" si="254"/>
        <v>50.628557434402325</v>
      </c>
      <c r="L1175" s="16">
        <f t="shared" si="255"/>
        <v>7039.9735661667301</v>
      </c>
      <c r="M1175" s="35">
        <f t="shared" si="246"/>
        <v>19.934711308295704</v>
      </c>
      <c r="N1175" s="17"/>
      <c r="O1175" s="18">
        <f t="shared" si="247"/>
        <v>22.923790260635617</v>
      </c>
      <c r="P1175" s="18"/>
      <c r="Q1175" s="37">
        <f t="shared" si="248"/>
        <v>1.0394369323284212E-2</v>
      </c>
      <c r="R1175" s="15">
        <f t="shared" si="258"/>
        <v>1.0123656295663206</v>
      </c>
      <c r="S1175" s="15">
        <f t="shared" si="259"/>
        <v>11.517360362018948</v>
      </c>
      <c r="T1175" s="21">
        <f t="shared" si="249"/>
        <v>-2.5014894991435943E-2</v>
      </c>
      <c r="U1175" s="21">
        <f t="shared" si="250"/>
        <v>-8.7105434123138092E-3</v>
      </c>
      <c r="V1175" s="21">
        <f t="shared" si="251"/>
        <v>-1.6304351579122134E-2</v>
      </c>
      <c r="Y1175" s="36"/>
      <c r="Z1175" s="36"/>
    </row>
    <row r="1176" spans="1:26" x14ac:dyDescent="0.25">
      <c r="A1176" s="12">
        <v>1968.04</v>
      </c>
      <c r="B1176" s="13">
        <v>95.67</v>
      </c>
      <c r="C1176" s="14">
        <v>2.96333</v>
      </c>
      <c r="D1176" s="13">
        <v>5.4833299999999996</v>
      </c>
      <c r="E1176" s="13">
        <v>34.4</v>
      </c>
      <c r="F1176" s="14">
        <f t="shared" si="256"/>
        <v>1968.2916666665783</v>
      </c>
      <c r="G1176" s="15">
        <v>5.64</v>
      </c>
      <c r="H1176" s="14">
        <f t="shared" si="252"/>
        <v>887.7856172965113</v>
      </c>
      <c r="I1176" s="14">
        <f t="shared" si="253"/>
        <v>27.498711751889527</v>
      </c>
      <c r="J1176" s="16">
        <f t="shared" si="257"/>
        <v>123766.50871982003</v>
      </c>
      <c r="K1176" s="14">
        <f t="shared" si="254"/>
        <v>50.883469310029056</v>
      </c>
      <c r="L1176" s="16">
        <f t="shared" si="255"/>
        <v>7093.6825573183951</v>
      </c>
      <c r="M1176" s="35">
        <f t="shared" si="246"/>
        <v>21.277356015671749</v>
      </c>
      <c r="N1176" s="17"/>
      <c r="O1176" s="18">
        <f t="shared" si="247"/>
        <v>24.465807304987639</v>
      </c>
      <c r="P1176" s="18"/>
      <c r="Q1176" s="37">
        <f t="shared" si="248"/>
        <v>8.1724569389255847E-3</v>
      </c>
      <c r="R1176" s="15">
        <f t="shared" si="258"/>
        <v>0.98744069838917836</v>
      </c>
      <c r="S1176" s="15">
        <f t="shared" si="259"/>
        <v>11.625885065192623</v>
      </c>
      <c r="T1176" s="21">
        <f t="shared" si="249"/>
        <v>-2.808877773538998E-2</v>
      </c>
      <c r="U1176" s="21">
        <f t="shared" si="250"/>
        <v>-1.0493246848304993E-2</v>
      </c>
      <c r="V1176" s="21">
        <f t="shared" si="251"/>
        <v>-1.7595530887084987E-2</v>
      </c>
      <c r="Y1176" s="36"/>
      <c r="Z1176" s="36"/>
    </row>
    <row r="1177" spans="1:26" x14ac:dyDescent="0.25">
      <c r="A1177" s="12">
        <v>1968.05</v>
      </c>
      <c r="B1177" s="13">
        <v>97.87</v>
      </c>
      <c r="C1177" s="14">
        <v>2.9766699999999999</v>
      </c>
      <c r="D1177" s="13">
        <v>5.5266700000000002</v>
      </c>
      <c r="E1177" s="13">
        <v>34.5</v>
      </c>
      <c r="F1177" s="14">
        <f t="shared" si="256"/>
        <v>1968.3749999999116</v>
      </c>
      <c r="G1177" s="15">
        <v>5.87</v>
      </c>
      <c r="H1177" s="14">
        <f t="shared" si="252"/>
        <v>905.56841550724607</v>
      </c>
      <c r="I1177" s="14">
        <f t="shared" si="253"/>
        <v>27.542437267681152</v>
      </c>
      <c r="J1177" s="16">
        <f t="shared" si="257"/>
        <v>126565.59002569538</v>
      </c>
      <c r="K1177" s="14">
        <f t="shared" si="254"/>
        <v>51.13699596333332</v>
      </c>
      <c r="L1177" s="16">
        <f t="shared" si="255"/>
        <v>7147.0956312180433</v>
      </c>
      <c r="M1177" s="35">
        <f t="shared" si="246"/>
        <v>21.630227142779887</v>
      </c>
      <c r="N1177" s="17"/>
      <c r="O1177" s="18">
        <f t="shared" si="247"/>
        <v>24.869313748785775</v>
      </c>
      <c r="P1177" s="18"/>
      <c r="Q1177" s="37">
        <f t="shared" si="248"/>
        <v>5.4011560832052732E-3</v>
      </c>
      <c r="R1177" s="15">
        <f t="shared" si="258"/>
        <v>1.0162240888211822</v>
      </c>
      <c r="S1177" s="15">
        <f t="shared" si="259"/>
        <v>11.44659707666419</v>
      </c>
      <c r="T1177" s="21">
        <f t="shared" si="249"/>
        <v>-2.5957646492055675E-2</v>
      </c>
      <c r="U1177" s="21">
        <f t="shared" si="250"/>
        <v>-1.0541948226916231E-2</v>
      </c>
      <c r="V1177" s="21">
        <f t="shared" si="251"/>
        <v>-1.5415698265139444E-2</v>
      </c>
      <c r="Y1177" s="36"/>
      <c r="Z1177" s="36"/>
    </row>
    <row r="1178" spans="1:26" x14ac:dyDescent="0.25">
      <c r="A1178" s="12">
        <v>1968.06</v>
      </c>
      <c r="B1178" s="13">
        <v>100.5</v>
      </c>
      <c r="C1178" s="14">
        <v>2.99</v>
      </c>
      <c r="D1178" s="13">
        <v>5.57</v>
      </c>
      <c r="E1178" s="13">
        <v>34.700000000000003</v>
      </c>
      <c r="F1178" s="14">
        <f t="shared" si="256"/>
        <v>1968.4583333332448</v>
      </c>
      <c r="G1178" s="15">
        <v>5.72</v>
      </c>
      <c r="H1178" s="14">
        <f t="shared" si="252"/>
        <v>924.5435230547547</v>
      </c>
      <c r="I1178" s="14">
        <f t="shared" si="253"/>
        <v>27.506319740633998</v>
      </c>
      <c r="J1178" s="16">
        <f t="shared" si="257"/>
        <v>129537.98662810388</v>
      </c>
      <c r="K1178" s="14">
        <f t="shared" si="254"/>
        <v>51.240869884726209</v>
      </c>
      <c r="L1178" s="16">
        <f t="shared" si="255"/>
        <v>7179.3690101347138</v>
      </c>
      <c r="M1178" s="35">
        <f t="shared" si="246"/>
        <v>22.004623431346538</v>
      </c>
      <c r="N1178" s="17"/>
      <c r="O1178" s="18">
        <f t="shared" si="247"/>
        <v>25.296903018034897</v>
      </c>
      <c r="P1178" s="18"/>
      <c r="Q1178" s="37">
        <f t="shared" si="248"/>
        <v>6.7030870496969583E-3</v>
      </c>
      <c r="R1178" s="15">
        <f t="shared" si="258"/>
        <v>1.0215537495838729</v>
      </c>
      <c r="S1178" s="15">
        <f t="shared" si="259"/>
        <v>11.565262683273817</v>
      </c>
      <c r="T1178" s="21">
        <f t="shared" si="249"/>
        <v>-2.8609620524990942E-2</v>
      </c>
      <c r="U1178" s="21">
        <f t="shared" si="250"/>
        <v>-1.2668593559625685E-2</v>
      </c>
      <c r="V1178" s="21">
        <f t="shared" si="251"/>
        <v>-1.5941026965365257E-2</v>
      </c>
      <c r="Y1178" s="36"/>
      <c r="Z1178" s="36"/>
    </row>
    <row r="1179" spans="1:26" x14ac:dyDescent="0.25">
      <c r="A1179" s="12">
        <v>1968.07</v>
      </c>
      <c r="B1179" s="13">
        <v>100.3</v>
      </c>
      <c r="C1179" s="14">
        <v>3.0033300000000001</v>
      </c>
      <c r="D1179" s="13">
        <v>5.6</v>
      </c>
      <c r="E1179" s="13">
        <v>34.9</v>
      </c>
      <c r="F1179" s="14">
        <f t="shared" si="256"/>
        <v>1968.5416666665781</v>
      </c>
      <c r="G1179" s="15">
        <v>5.5</v>
      </c>
      <c r="H1179" s="14">
        <f t="shared" si="252"/>
        <v>917.41593553008568</v>
      </c>
      <c r="I1179" s="14">
        <f t="shared" si="253"/>
        <v>27.470616168051571</v>
      </c>
      <c r="J1179" s="16">
        <f t="shared" si="257"/>
        <v>128860.08166273948</v>
      </c>
      <c r="K1179" s="14">
        <f t="shared" si="254"/>
        <v>51.221627507163305</v>
      </c>
      <c r="L1179" s="16">
        <f t="shared" si="255"/>
        <v>7194.5808306215467</v>
      </c>
      <c r="M1179" s="35">
        <f t="shared" si="246"/>
        <v>21.753537415670952</v>
      </c>
      <c r="N1179" s="17"/>
      <c r="O1179" s="18">
        <f t="shared" si="247"/>
        <v>25.006714675274797</v>
      </c>
      <c r="P1179" s="18"/>
      <c r="Q1179" s="37">
        <f t="shared" si="248"/>
        <v>9.6611769330873024E-3</v>
      </c>
      <c r="R1179" s="15">
        <f t="shared" si="258"/>
        <v>1.0107099146729044</v>
      </c>
      <c r="S1179" s="15">
        <f t="shared" si="259"/>
        <v>11.746832373295765</v>
      </c>
      <c r="T1179" s="21">
        <f t="shared" si="249"/>
        <v>-2.889946510850061E-2</v>
      </c>
      <c r="U1179" s="21">
        <f t="shared" si="250"/>
        <v>-1.5443154806242365E-2</v>
      </c>
      <c r="V1179" s="21">
        <f t="shared" si="251"/>
        <v>-1.3456310302258245E-2</v>
      </c>
      <c r="Y1179" s="36"/>
      <c r="Z1179" s="36"/>
    </row>
    <row r="1180" spans="1:26" x14ac:dyDescent="0.25">
      <c r="A1180" s="12">
        <v>1968.08</v>
      </c>
      <c r="B1180" s="13">
        <v>98.11</v>
      </c>
      <c r="C1180" s="14">
        <v>3.01667</v>
      </c>
      <c r="D1180" s="13">
        <v>5.63</v>
      </c>
      <c r="E1180" s="13">
        <v>35</v>
      </c>
      <c r="F1180" s="14">
        <f t="shared" si="256"/>
        <v>1968.6249999999113</v>
      </c>
      <c r="G1180" s="15">
        <v>5.42</v>
      </c>
      <c r="H1180" s="14">
        <f t="shared" si="252"/>
        <v>894.82066442857115</v>
      </c>
      <c r="I1180" s="14">
        <f t="shared" si="253"/>
        <v>27.513797306714277</v>
      </c>
      <c r="J1180" s="16">
        <f t="shared" si="257"/>
        <v>126008.40243630625</v>
      </c>
      <c r="K1180" s="14">
        <f t="shared" si="254"/>
        <v>51.348897571428552</v>
      </c>
      <c r="L1180" s="16">
        <f t="shared" si="255"/>
        <v>7230.9377812292751</v>
      </c>
      <c r="M1180" s="35">
        <f t="shared" si="246"/>
        <v>21.13776679361786</v>
      </c>
      <c r="N1180" s="17"/>
      <c r="O1180" s="18">
        <f t="shared" si="247"/>
        <v>24.299558060393462</v>
      </c>
      <c r="P1180" s="18"/>
      <c r="Q1180" s="37">
        <f t="shared" si="248"/>
        <v>1.2443883796378653E-2</v>
      </c>
      <c r="R1180" s="15">
        <f t="shared" si="258"/>
        <v>1.0014589299656875</v>
      </c>
      <c r="S1180" s="15">
        <f t="shared" si="259"/>
        <v>11.838718117274414</v>
      </c>
      <c r="T1180" s="21">
        <f t="shared" si="249"/>
        <v>-2.0259953645671014E-2</v>
      </c>
      <c r="U1180" s="21">
        <f t="shared" si="250"/>
        <v>-1.4454547241377402E-2</v>
      </c>
      <c r="V1180" s="21">
        <f t="shared" si="251"/>
        <v>-5.8054064042936115E-3</v>
      </c>
      <c r="Y1180" s="36"/>
      <c r="Z1180" s="36"/>
    </row>
    <row r="1181" spans="1:26" x14ac:dyDescent="0.25">
      <c r="A1181" s="12">
        <v>1968.09</v>
      </c>
      <c r="B1181" s="13">
        <v>101.3</v>
      </c>
      <c r="C1181" s="14">
        <v>3.03</v>
      </c>
      <c r="D1181" s="13">
        <v>5.66</v>
      </c>
      <c r="E1181" s="13">
        <v>35.1</v>
      </c>
      <c r="F1181" s="14">
        <f t="shared" si="256"/>
        <v>1968.7083333332446</v>
      </c>
      <c r="G1181" s="15">
        <v>5.46</v>
      </c>
      <c r="H1181" s="14">
        <f t="shared" si="252"/>
        <v>921.28309544159515</v>
      </c>
      <c r="I1181" s="14">
        <f t="shared" si="253"/>
        <v>27.556641452991443</v>
      </c>
      <c r="J1181" s="16">
        <f t="shared" si="257"/>
        <v>130058.21133219985</v>
      </c>
      <c r="K1181" s="14">
        <f t="shared" si="254"/>
        <v>51.475442450142431</v>
      </c>
      <c r="L1181" s="16">
        <f t="shared" si="255"/>
        <v>7266.8260231021823</v>
      </c>
      <c r="M1181" s="35">
        <f t="shared" si="246"/>
        <v>21.680275633292936</v>
      </c>
      <c r="N1181" s="17"/>
      <c r="O1181" s="18">
        <f t="shared" si="247"/>
        <v>24.922460342186493</v>
      </c>
      <c r="P1181" s="18"/>
      <c r="Q1181" s="37">
        <f t="shared" si="248"/>
        <v>1.1150936161089017E-2</v>
      </c>
      <c r="R1181" s="15">
        <f t="shared" si="258"/>
        <v>0.99542652120307873</v>
      </c>
      <c r="S1181" s="15">
        <f t="shared" si="259"/>
        <v>11.822212228666272</v>
      </c>
      <c r="T1181" s="21">
        <f t="shared" si="249"/>
        <v>-2.3698916981740537E-2</v>
      </c>
      <c r="U1181" s="21">
        <f t="shared" si="250"/>
        <v>-1.4438237545495558E-2</v>
      </c>
      <c r="V1181" s="21">
        <f t="shared" si="251"/>
        <v>-9.2606794362449785E-3</v>
      </c>
      <c r="Y1181" s="36"/>
      <c r="Z1181" s="36"/>
    </row>
    <row r="1182" spans="1:26" x14ac:dyDescent="0.25">
      <c r="A1182" s="12">
        <v>1968.1</v>
      </c>
      <c r="B1182" s="13">
        <v>103.8</v>
      </c>
      <c r="C1182" s="14">
        <v>3.0433300000000001</v>
      </c>
      <c r="D1182" s="13">
        <v>5.6933299999999996</v>
      </c>
      <c r="E1182" s="13">
        <v>35.299999999999997</v>
      </c>
      <c r="F1182" s="14">
        <f t="shared" si="256"/>
        <v>1968.7916666665778</v>
      </c>
      <c r="G1182" s="15">
        <v>5.58</v>
      </c>
      <c r="H1182" s="14">
        <f t="shared" si="252"/>
        <v>938.67104532577889</v>
      </c>
      <c r="I1182" s="14">
        <f t="shared" si="253"/>
        <v>27.521057344617557</v>
      </c>
      <c r="J1182" s="16">
        <f t="shared" si="257"/>
        <v>132836.64498017813</v>
      </c>
      <c r="K1182" s="14">
        <f t="shared" si="254"/>
        <v>51.485202528753526</v>
      </c>
      <c r="L1182" s="16">
        <f t="shared" si="255"/>
        <v>7285.9620035163525</v>
      </c>
      <c r="M1182" s="35">
        <f t="shared" si="246"/>
        <v>22.004606927956889</v>
      </c>
      <c r="N1182" s="17"/>
      <c r="O1182" s="18">
        <f t="shared" si="247"/>
        <v>25.29364511811923</v>
      </c>
      <c r="P1182" s="18"/>
      <c r="Q1182" s="37">
        <f t="shared" si="248"/>
        <v>9.8505894892879364E-3</v>
      </c>
      <c r="R1182" s="15">
        <f t="shared" si="258"/>
        <v>0.99557587350545962</v>
      </c>
      <c r="S1182" s="15">
        <f t="shared" si="259"/>
        <v>11.70146855719185</v>
      </c>
      <c r="T1182" s="21">
        <f t="shared" si="249"/>
        <v>-2.9367712362797338E-2</v>
      </c>
      <c r="U1182" s="21">
        <f t="shared" si="250"/>
        <v>-1.5063763787013462E-2</v>
      </c>
      <c r="V1182" s="21">
        <f t="shared" si="251"/>
        <v>-1.4303948575783876E-2</v>
      </c>
      <c r="Y1182" s="36"/>
      <c r="Z1182" s="36"/>
    </row>
    <row r="1183" spans="1:26" x14ac:dyDescent="0.25">
      <c r="A1183" s="12">
        <v>1968.11</v>
      </c>
      <c r="B1183" s="13">
        <v>105.4</v>
      </c>
      <c r="C1183" s="14">
        <v>3.05667</v>
      </c>
      <c r="D1183" s="13">
        <v>5.7266700000000004</v>
      </c>
      <c r="E1183" s="13">
        <v>35.4</v>
      </c>
      <c r="F1183" s="14">
        <f t="shared" si="256"/>
        <v>1968.8749999999111</v>
      </c>
      <c r="G1183" s="15">
        <v>5.7</v>
      </c>
      <c r="H1183" s="14">
        <f t="shared" si="252"/>
        <v>950.44747740112985</v>
      </c>
      <c r="I1183" s="14">
        <f t="shared" si="253"/>
        <v>27.563608071610162</v>
      </c>
      <c r="J1183" s="16">
        <f t="shared" si="257"/>
        <v>134828.25127400976</v>
      </c>
      <c r="K1183" s="14">
        <f t="shared" si="254"/>
        <v>51.640408495338974</v>
      </c>
      <c r="L1183" s="16">
        <f t="shared" si="255"/>
        <v>7325.587302877926</v>
      </c>
      <c r="M1183" s="35">
        <f t="shared" si="246"/>
        <v>22.195529227158161</v>
      </c>
      <c r="N1183" s="17"/>
      <c r="O1183" s="18">
        <f t="shared" si="247"/>
        <v>25.511036361496657</v>
      </c>
      <c r="P1183" s="18"/>
      <c r="Q1183" s="37">
        <f t="shared" si="248"/>
        <v>8.195879324794049E-3</v>
      </c>
      <c r="R1183" s="15">
        <f t="shared" si="258"/>
        <v>0.98016407937857886</v>
      </c>
      <c r="S1183" s="15">
        <f t="shared" si="259"/>
        <v>11.61679102368192</v>
      </c>
      <c r="T1183" s="21">
        <f t="shared" si="249"/>
        <v>-3.6643228172882791E-2</v>
      </c>
      <c r="U1183" s="21">
        <f t="shared" si="250"/>
        <v>-1.5184124813503619E-2</v>
      </c>
      <c r="V1183" s="21">
        <f t="shared" si="251"/>
        <v>-2.1459103359379172E-2</v>
      </c>
      <c r="Y1183" s="36"/>
      <c r="Z1183" s="36"/>
    </row>
    <row r="1184" spans="1:26" x14ac:dyDescent="0.25">
      <c r="A1184" s="12">
        <v>1968.12</v>
      </c>
      <c r="B1184" s="13">
        <v>106.5</v>
      </c>
      <c r="C1184" s="14">
        <v>3.07</v>
      </c>
      <c r="D1184" s="13">
        <v>5.76</v>
      </c>
      <c r="E1184" s="13">
        <v>35.5</v>
      </c>
      <c r="F1184" s="14">
        <f t="shared" si="256"/>
        <v>1968.9583333332444</v>
      </c>
      <c r="G1184" s="15">
        <v>6.03</v>
      </c>
      <c r="H1184" s="14">
        <f t="shared" si="252"/>
        <v>957.66149999999971</v>
      </c>
      <c r="I1184" s="14">
        <f t="shared" si="253"/>
        <v>27.60582915492957</v>
      </c>
      <c r="J1184" s="16">
        <f t="shared" si="257"/>
        <v>136177.95712799189</v>
      </c>
      <c r="K1184" s="14">
        <f t="shared" si="254"/>
        <v>51.79465014084505</v>
      </c>
      <c r="L1184" s="16">
        <f t="shared" si="255"/>
        <v>7365.1176812885742</v>
      </c>
      <c r="M1184" s="35">
        <f t="shared" si="246"/>
        <v>22.27787299543488</v>
      </c>
      <c r="N1184" s="17"/>
      <c r="O1184" s="18">
        <f t="shared" si="247"/>
        <v>25.603481925014673</v>
      </c>
      <c r="P1184" s="18"/>
      <c r="Q1184" s="37">
        <f t="shared" si="248"/>
        <v>5.3697008905874213E-3</v>
      </c>
      <c r="R1184" s="15">
        <f t="shared" si="258"/>
        <v>1.0042803063246961</v>
      </c>
      <c r="S1184" s="15">
        <f t="shared" si="259"/>
        <v>11.354287021936413</v>
      </c>
      <c r="T1184" s="21">
        <f t="shared" si="249"/>
        <v>-3.6194372497889593E-2</v>
      </c>
      <c r="U1184" s="21">
        <f t="shared" si="250"/>
        <v>-1.3936881814938795E-2</v>
      </c>
      <c r="V1184" s="21">
        <f t="shared" si="251"/>
        <v>-2.2257490682950798E-2</v>
      </c>
      <c r="Y1184" s="36"/>
      <c r="Z1184" s="36"/>
    </row>
    <row r="1185" spans="1:26" x14ac:dyDescent="0.25">
      <c r="A1185" s="12">
        <v>1969.01</v>
      </c>
      <c r="B1185" s="13">
        <v>102</v>
      </c>
      <c r="C1185" s="14">
        <v>3.08</v>
      </c>
      <c r="D1185" s="13">
        <v>5.78</v>
      </c>
      <c r="E1185" s="13">
        <v>35.6</v>
      </c>
      <c r="F1185" s="14">
        <f t="shared" si="256"/>
        <v>1969.0416666665776</v>
      </c>
      <c r="G1185" s="15">
        <v>6.04</v>
      </c>
      <c r="H1185" s="14">
        <f t="shared" si="252"/>
        <v>914.62053370786487</v>
      </c>
      <c r="I1185" s="14">
        <f t="shared" si="253"/>
        <v>27.617953370786509</v>
      </c>
      <c r="J1185" s="16">
        <f t="shared" si="257"/>
        <v>130384.86862719747</v>
      </c>
      <c r="K1185" s="14">
        <f t="shared" si="254"/>
        <v>51.828496910112342</v>
      </c>
      <c r="L1185" s="16">
        <f t="shared" si="255"/>
        <v>7388.4758888745237</v>
      </c>
      <c r="M1185" s="35">
        <f t="shared" si="246"/>
        <v>21.194968072847157</v>
      </c>
      <c r="N1185" s="17"/>
      <c r="O1185" s="18">
        <f t="shared" si="247"/>
        <v>24.359671474340765</v>
      </c>
      <c r="P1185" s="18"/>
      <c r="Q1185" s="37">
        <f t="shared" si="248"/>
        <v>7.4976621748610167E-3</v>
      </c>
      <c r="R1185" s="15">
        <f t="shared" si="258"/>
        <v>0.99393774788232392</v>
      </c>
      <c r="S1185" s="15">
        <f t="shared" si="259"/>
        <v>11.370856267453741</v>
      </c>
      <c r="T1185" s="21">
        <f t="shared" si="249"/>
        <v>-2.8872101644775272E-2</v>
      </c>
      <c r="U1185" s="21">
        <f t="shared" si="250"/>
        <v>-1.4788467462165222E-2</v>
      </c>
      <c r="V1185" s="21">
        <f t="shared" si="251"/>
        <v>-1.408363418261005E-2</v>
      </c>
      <c r="Y1185" s="36"/>
      <c r="Z1185" s="36"/>
    </row>
    <row r="1186" spans="1:26" x14ac:dyDescent="0.25">
      <c r="A1186" s="12">
        <v>1969.02</v>
      </c>
      <c r="B1186" s="13">
        <v>101.5</v>
      </c>
      <c r="C1186" s="14">
        <v>3.09</v>
      </c>
      <c r="D1186" s="13">
        <v>5.8</v>
      </c>
      <c r="E1186" s="13">
        <v>35.799999999999997</v>
      </c>
      <c r="F1186" s="14">
        <f t="shared" si="256"/>
        <v>1969.1249999999109</v>
      </c>
      <c r="G1186" s="15">
        <v>6.19</v>
      </c>
      <c r="H1186" s="14">
        <f t="shared" si="252"/>
        <v>905.0525349162009</v>
      </c>
      <c r="I1186" s="14">
        <f t="shared" si="253"/>
        <v>27.552830865921781</v>
      </c>
      <c r="J1186" s="16">
        <f t="shared" si="257"/>
        <v>129348.20965829252</v>
      </c>
      <c r="K1186" s="14">
        <f t="shared" si="254"/>
        <v>51.717287709497192</v>
      </c>
      <c r="L1186" s="16">
        <f t="shared" si="255"/>
        <v>7391.3262661881436</v>
      </c>
      <c r="M1186" s="35">
        <f t="shared" si="246"/>
        <v>20.895729901987231</v>
      </c>
      <c r="N1186" s="17"/>
      <c r="O1186" s="18">
        <f t="shared" si="247"/>
        <v>24.016674426994662</v>
      </c>
      <c r="P1186" s="18"/>
      <c r="Q1186" s="37">
        <f t="shared" si="248"/>
        <v>7.5981495746427208E-3</v>
      </c>
      <c r="R1186" s="15">
        <f t="shared" si="258"/>
        <v>0.99706147684174262</v>
      </c>
      <c r="S1186" s="15">
        <f t="shared" si="259"/>
        <v>11.238784033821517</v>
      </c>
      <c r="T1186" s="21">
        <f t="shared" si="249"/>
        <v>-3.0255130155565579E-2</v>
      </c>
      <c r="U1186" s="21">
        <f t="shared" si="250"/>
        <v>-1.4040140079615737E-2</v>
      </c>
      <c r="V1186" s="21">
        <f t="shared" si="251"/>
        <v>-1.6214990075949842E-2</v>
      </c>
      <c r="Y1186" s="36"/>
      <c r="Z1186" s="36"/>
    </row>
    <row r="1187" spans="1:26" x14ac:dyDescent="0.25">
      <c r="A1187" s="12">
        <v>1969.03</v>
      </c>
      <c r="B1187" s="13">
        <v>99.3</v>
      </c>
      <c r="C1187" s="14">
        <v>3.1</v>
      </c>
      <c r="D1187" s="13">
        <v>5.82</v>
      </c>
      <c r="E1187" s="13">
        <v>36.1</v>
      </c>
      <c r="F1187" s="14">
        <f t="shared" si="256"/>
        <v>1969.2083333332441</v>
      </c>
      <c r="G1187" s="15">
        <v>6.3</v>
      </c>
      <c r="H1187" s="14">
        <f t="shared" si="252"/>
        <v>878.07744182825445</v>
      </c>
      <c r="I1187" s="14">
        <f t="shared" si="253"/>
        <v>27.412286703601101</v>
      </c>
      <c r="J1187" s="16">
        <f t="shared" si="257"/>
        <v>125819.4614853759</v>
      </c>
      <c r="K1187" s="14">
        <f t="shared" si="254"/>
        <v>51.464357617728517</v>
      </c>
      <c r="L1187" s="16">
        <f t="shared" si="255"/>
        <v>7374.3128483875917</v>
      </c>
      <c r="M1187" s="35">
        <f t="shared" si="246"/>
        <v>20.202287616481655</v>
      </c>
      <c r="N1187" s="17"/>
      <c r="O1187" s="18">
        <f t="shared" si="247"/>
        <v>23.221677104407629</v>
      </c>
      <c r="P1187" s="18"/>
      <c r="Q1187" s="37">
        <f t="shared" si="248"/>
        <v>8.9937395359405356E-3</v>
      </c>
      <c r="R1187" s="15">
        <f t="shared" si="258"/>
        <v>1.0148747842994055</v>
      </c>
      <c r="S1187" s="15">
        <f t="shared" si="259"/>
        <v>11.11263595896664</v>
      </c>
      <c r="T1187" s="21">
        <f t="shared" si="249"/>
        <v>-2.6294536014482617E-2</v>
      </c>
      <c r="U1187" s="21">
        <f t="shared" si="250"/>
        <v>-1.3303355333953992E-2</v>
      </c>
      <c r="V1187" s="21">
        <f t="shared" si="251"/>
        <v>-1.2991180680528625E-2</v>
      </c>
      <c r="Y1187" s="36"/>
      <c r="Z1187" s="36"/>
    </row>
    <row r="1188" spans="1:26" x14ac:dyDescent="0.25">
      <c r="A1188" s="12">
        <v>1969.04</v>
      </c>
      <c r="B1188" s="13">
        <v>101.3</v>
      </c>
      <c r="C1188" s="14">
        <v>3.11</v>
      </c>
      <c r="D1188" s="13">
        <v>5.82667</v>
      </c>
      <c r="E1188" s="13">
        <v>36.299999999999997</v>
      </c>
      <c r="F1188" s="14">
        <f t="shared" si="256"/>
        <v>1969.2916666665774</v>
      </c>
      <c r="G1188" s="15">
        <v>6.17</v>
      </c>
      <c r="H1188" s="14">
        <f t="shared" si="252"/>
        <v>890.82745592286483</v>
      </c>
      <c r="I1188" s="14">
        <f t="shared" si="253"/>
        <v>27.349194352617072</v>
      </c>
      <c r="J1188" s="16">
        <f t="shared" si="257"/>
        <v>127972.97880935635</v>
      </c>
      <c r="K1188" s="14">
        <f t="shared" si="254"/>
        <v>51.239463105647374</v>
      </c>
      <c r="L1188" s="16">
        <f t="shared" si="255"/>
        <v>7360.8718305934099</v>
      </c>
      <c r="M1188" s="35">
        <f t="shared" si="246"/>
        <v>20.428608081932154</v>
      </c>
      <c r="N1188" s="17"/>
      <c r="O1188" s="18">
        <f t="shared" si="247"/>
        <v>23.482621868082415</v>
      </c>
      <c r="P1188" s="18"/>
      <c r="Q1188" s="37">
        <f t="shared" si="248"/>
        <v>9.957099691437217E-3</v>
      </c>
      <c r="R1188" s="15">
        <f t="shared" si="258"/>
        <v>0.994110352163324</v>
      </c>
      <c r="S1188" s="15">
        <f t="shared" si="259"/>
        <v>11.215796644323211</v>
      </c>
      <c r="T1188" s="21">
        <f t="shared" si="249"/>
        <v>-2.671421450278133E-2</v>
      </c>
      <c r="U1188" s="21">
        <f t="shared" si="250"/>
        <v>-1.497342443227645E-2</v>
      </c>
      <c r="V1188" s="21">
        <f t="shared" si="251"/>
        <v>-1.1740790070504881E-2</v>
      </c>
      <c r="Y1188" s="36"/>
      <c r="Z1188" s="36"/>
    </row>
    <row r="1189" spans="1:26" x14ac:dyDescent="0.25">
      <c r="A1189" s="12">
        <v>1969.05</v>
      </c>
      <c r="B1189" s="13">
        <v>104.6</v>
      </c>
      <c r="C1189" s="14">
        <v>3.12</v>
      </c>
      <c r="D1189" s="13">
        <v>5.8333300000000001</v>
      </c>
      <c r="E1189" s="13">
        <v>36.4</v>
      </c>
      <c r="F1189" s="14">
        <f t="shared" si="256"/>
        <v>1969.3749999999106</v>
      </c>
      <c r="G1189" s="15">
        <v>6.32</v>
      </c>
      <c r="H1189" s="14">
        <f t="shared" si="252"/>
        <v>917.32044780219746</v>
      </c>
      <c r="I1189" s="14">
        <f t="shared" si="253"/>
        <v>27.361757142857137</v>
      </c>
      <c r="J1189" s="16">
        <f t="shared" si="257"/>
        <v>132106.42148052042</v>
      </c>
      <c r="K1189" s="14">
        <f t="shared" si="254"/>
        <v>51.157102177609879</v>
      </c>
      <c r="L1189" s="16">
        <f t="shared" si="255"/>
        <v>7367.3073768161021</v>
      </c>
      <c r="M1189" s="35">
        <f t="shared" si="246"/>
        <v>20.972258271972091</v>
      </c>
      <c r="N1189" s="17"/>
      <c r="O1189" s="18">
        <f t="shared" si="247"/>
        <v>24.106259591810343</v>
      </c>
      <c r="P1189" s="18"/>
      <c r="Q1189" s="37">
        <f t="shared" si="248"/>
        <v>7.4695643878682841E-3</v>
      </c>
      <c r="R1189" s="15">
        <f t="shared" si="258"/>
        <v>0.98708467973815017</v>
      </c>
      <c r="S1189" s="15">
        <f t="shared" si="259"/>
        <v>11.119108399265317</v>
      </c>
      <c r="T1189" s="21">
        <f t="shared" si="249"/>
        <v>-3.2877791186195271E-2</v>
      </c>
      <c r="U1189" s="21">
        <f t="shared" si="250"/>
        <v>-1.5061774733856059E-2</v>
      </c>
      <c r="V1189" s="21">
        <f t="shared" si="251"/>
        <v>-1.7816016452339212E-2</v>
      </c>
      <c r="Y1189" s="36"/>
      <c r="Z1189" s="36"/>
    </row>
    <row r="1190" spans="1:26" x14ac:dyDescent="0.25">
      <c r="A1190" s="12">
        <v>1969.06</v>
      </c>
      <c r="B1190" s="13">
        <v>99.14</v>
      </c>
      <c r="C1190" s="14">
        <v>3.13</v>
      </c>
      <c r="D1190" s="13">
        <v>5.84</v>
      </c>
      <c r="E1190" s="13">
        <v>36.6</v>
      </c>
      <c r="F1190" s="14">
        <f t="shared" si="256"/>
        <v>1969.4583333332439</v>
      </c>
      <c r="G1190" s="15">
        <v>6.57</v>
      </c>
      <c r="H1190" s="14">
        <f t="shared" si="252"/>
        <v>864.68634890710359</v>
      </c>
      <c r="I1190" s="14">
        <f t="shared" si="253"/>
        <v>27.299458060109281</v>
      </c>
      <c r="J1190" s="16">
        <f t="shared" si="257"/>
        <v>124854.03075261418</v>
      </c>
      <c r="K1190" s="14">
        <f t="shared" si="254"/>
        <v>50.935730054644793</v>
      </c>
      <c r="L1190" s="16">
        <f t="shared" si="255"/>
        <v>7354.7260398957715</v>
      </c>
      <c r="M1190" s="35">
        <f t="shared" si="246"/>
        <v>19.713341583757632</v>
      </c>
      <c r="N1190" s="17"/>
      <c r="O1190" s="18">
        <f t="shared" si="247"/>
        <v>22.660788139262035</v>
      </c>
      <c r="P1190" s="18"/>
      <c r="Q1190" s="37">
        <f t="shared" si="248"/>
        <v>8.2230104032739518E-3</v>
      </c>
      <c r="R1190" s="15">
        <f t="shared" si="258"/>
        <v>0.99463816126572757</v>
      </c>
      <c r="S1190" s="15">
        <f t="shared" si="259"/>
        <v>10.915526134938741</v>
      </c>
      <c r="T1190" s="21">
        <f t="shared" si="249"/>
        <v>-2.6155992087098068E-2</v>
      </c>
      <c r="U1190" s="21">
        <f t="shared" si="250"/>
        <v>-1.1415251035158724E-2</v>
      </c>
      <c r="V1190" s="21">
        <f t="shared" si="251"/>
        <v>-1.4740741051939343E-2</v>
      </c>
      <c r="Y1190" s="36"/>
      <c r="Z1190" s="36"/>
    </row>
    <row r="1191" spans="1:26" x14ac:dyDescent="0.25">
      <c r="A1191" s="12">
        <v>1969.07</v>
      </c>
      <c r="B1191" s="13">
        <v>94.71</v>
      </c>
      <c r="C1191" s="14">
        <v>3.1366700000000001</v>
      </c>
      <c r="D1191" s="13">
        <v>5.8566700000000003</v>
      </c>
      <c r="E1191" s="13">
        <v>36.799999999999997</v>
      </c>
      <c r="F1191" s="14">
        <f t="shared" si="256"/>
        <v>1969.5416666665772</v>
      </c>
      <c r="G1191" s="15">
        <v>6.72</v>
      </c>
      <c r="H1191" s="14">
        <f t="shared" si="252"/>
        <v>821.55906399456489</v>
      </c>
      <c r="I1191" s="14">
        <f t="shared" si="253"/>
        <v>27.208950155842384</v>
      </c>
      <c r="J1191" s="16">
        <f t="shared" si="257"/>
        <v>118954.18074160215</v>
      </c>
      <c r="K1191" s="14">
        <f t="shared" si="254"/>
        <v>50.803508851494556</v>
      </c>
      <c r="L1191" s="16">
        <f t="shared" si="255"/>
        <v>7355.8798619355839</v>
      </c>
      <c r="M1191" s="35">
        <f t="shared" si="246"/>
        <v>18.681708207192759</v>
      </c>
      <c r="N1191" s="17"/>
      <c r="O1191" s="18">
        <f t="shared" si="247"/>
        <v>21.478815780067091</v>
      </c>
      <c r="P1191" s="18"/>
      <c r="Q1191" s="37">
        <f t="shared" si="248"/>
        <v>9.7308502568546201E-3</v>
      </c>
      <c r="R1191" s="15">
        <f t="shared" si="258"/>
        <v>1.007770250943413</v>
      </c>
      <c r="S1191" s="15">
        <f t="shared" si="259"/>
        <v>10.797993415602901</v>
      </c>
      <c r="T1191" s="21">
        <f t="shared" si="249"/>
        <v>-2.1122186476369875E-2</v>
      </c>
      <c r="U1191" s="21">
        <f t="shared" si="250"/>
        <v>-1.0959231654178225E-2</v>
      </c>
      <c r="V1191" s="21">
        <f t="shared" si="251"/>
        <v>-1.016295482219165E-2</v>
      </c>
      <c r="Y1191" s="36"/>
      <c r="Z1191" s="36"/>
    </row>
    <row r="1192" spans="1:26" x14ac:dyDescent="0.25">
      <c r="A1192" s="12">
        <v>1969.08</v>
      </c>
      <c r="B1192" s="13">
        <v>94.18</v>
      </c>
      <c r="C1192" s="14">
        <v>3.1433300000000002</v>
      </c>
      <c r="D1192" s="13">
        <v>5.8733300000000002</v>
      </c>
      <c r="E1192" s="13">
        <v>37</v>
      </c>
      <c r="F1192" s="14">
        <f t="shared" si="256"/>
        <v>1969.6249999999104</v>
      </c>
      <c r="G1192" s="15">
        <v>6.69</v>
      </c>
      <c r="H1192" s="14">
        <f t="shared" si="252"/>
        <v>812.54558621621595</v>
      </c>
      <c r="I1192" s="14">
        <f t="shared" si="253"/>
        <v>27.119334439594589</v>
      </c>
      <c r="J1192" s="16">
        <f t="shared" si="257"/>
        <v>117976.33137070795</v>
      </c>
      <c r="K1192" s="14">
        <f t="shared" si="254"/>
        <v>50.672630790945938</v>
      </c>
      <c r="L1192" s="16">
        <f t="shared" si="255"/>
        <v>7357.336231997454</v>
      </c>
      <c r="M1192" s="35">
        <f t="shared" si="246"/>
        <v>18.429515590207743</v>
      </c>
      <c r="N1192" s="17"/>
      <c r="O1192" s="18">
        <f t="shared" si="247"/>
        <v>21.193349289269669</v>
      </c>
      <c r="P1192" s="18"/>
      <c r="Q1192" s="37">
        <f t="shared" si="248"/>
        <v>1.1318181972567835E-2</v>
      </c>
      <c r="R1192" s="15">
        <f t="shared" si="258"/>
        <v>0.97227236092193536</v>
      </c>
      <c r="S1192" s="15">
        <f t="shared" si="259"/>
        <v>10.823075471780822</v>
      </c>
      <c r="T1192" s="21">
        <f t="shared" si="249"/>
        <v>-1.6442330554510942E-2</v>
      </c>
      <c r="U1192" s="21">
        <f t="shared" si="250"/>
        <v>-1.1910586002217616E-2</v>
      </c>
      <c r="V1192" s="21">
        <f t="shared" si="251"/>
        <v>-4.5317445522933264E-3</v>
      </c>
      <c r="Y1192" s="36"/>
      <c r="Z1192" s="36"/>
    </row>
    <row r="1193" spans="1:26" x14ac:dyDescent="0.25">
      <c r="A1193" s="12">
        <v>1969.09</v>
      </c>
      <c r="B1193" s="13">
        <v>94.51</v>
      </c>
      <c r="C1193" s="14">
        <v>3.15</v>
      </c>
      <c r="D1193" s="13">
        <v>5.89</v>
      </c>
      <c r="E1193" s="13">
        <v>37.1</v>
      </c>
      <c r="F1193" s="14">
        <f t="shared" si="256"/>
        <v>1969.7083333332437</v>
      </c>
      <c r="G1193" s="15">
        <v>7.16</v>
      </c>
      <c r="H1193" s="14">
        <f t="shared" si="252"/>
        <v>813.19486401617223</v>
      </c>
      <c r="I1193" s="14">
        <f t="shared" si="253"/>
        <v>27.103627358490556</v>
      </c>
      <c r="J1193" s="16">
        <f t="shared" si="257"/>
        <v>118398.54147466812</v>
      </c>
      <c r="K1193" s="14">
        <f t="shared" si="254"/>
        <v>50.679480997304559</v>
      </c>
      <c r="L1193" s="16">
        <f t="shared" si="255"/>
        <v>7378.7684825499427</v>
      </c>
      <c r="M1193" s="35">
        <f t="shared" si="246"/>
        <v>18.39804634467697</v>
      </c>
      <c r="N1193" s="17"/>
      <c r="O1193" s="18">
        <f t="shared" si="247"/>
        <v>21.161648629370411</v>
      </c>
      <c r="P1193" s="18"/>
      <c r="Q1193" s="37">
        <f t="shared" si="248"/>
        <v>6.6372965809133461E-3</v>
      </c>
      <c r="R1193" s="15">
        <f t="shared" si="258"/>
        <v>1.0102292959873826</v>
      </c>
      <c r="S1193" s="15">
        <f t="shared" si="259"/>
        <v>10.49461332159653</v>
      </c>
      <c r="T1193" s="21">
        <f t="shared" si="249"/>
        <v>-1.6346310010965537E-2</v>
      </c>
      <c r="U1193" s="21">
        <f t="shared" si="250"/>
        <v>-1.1106974916049062E-2</v>
      </c>
      <c r="V1193" s="21">
        <f t="shared" si="251"/>
        <v>-5.2393350949164752E-3</v>
      </c>
      <c r="Y1193" s="36"/>
      <c r="Z1193" s="36"/>
    </row>
    <row r="1194" spans="1:26" x14ac:dyDescent="0.25">
      <c r="A1194" s="12">
        <v>1969.1</v>
      </c>
      <c r="B1194" s="13">
        <v>95.52</v>
      </c>
      <c r="C1194" s="14">
        <v>3.15333</v>
      </c>
      <c r="D1194" s="13">
        <v>5.8533299999999997</v>
      </c>
      <c r="E1194" s="13">
        <v>37.299999999999997</v>
      </c>
      <c r="F1194" s="14">
        <f t="shared" si="256"/>
        <v>1969.7916666665769</v>
      </c>
      <c r="G1194" s="15">
        <v>7.1</v>
      </c>
      <c r="H1194" s="14">
        <f t="shared" si="252"/>
        <v>817.47834209115251</v>
      </c>
      <c r="I1194" s="14">
        <f t="shared" si="253"/>
        <v>26.98679837171581</v>
      </c>
      <c r="J1194" s="16">
        <f t="shared" si="257"/>
        <v>119349.63457005915</v>
      </c>
      <c r="K1194" s="14">
        <f t="shared" si="254"/>
        <v>50.093912312734567</v>
      </c>
      <c r="L1194" s="16">
        <f t="shared" si="255"/>
        <v>7313.5761779518871</v>
      </c>
      <c r="M1194" s="35">
        <f t="shared" si="246"/>
        <v>18.448662031815353</v>
      </c>
      <c r="N1194" s="17"/>
      <c r="O1194" s="18">
        <f t="shared" si="247"/>
        <v>21.223912918013689</v>
      </c>
      <c r="P1194" s="18"/>
      <c r="Q1194" s="37">
        <f t="shared" si="248"/>
        <v>7.2898151339660378E-3</v>
      </c>
      <c r="R1194" s="15">
        <f t="shared" si="258"/>
        <v>1.0030799074007841</v>
      </c>
      <c r="S1194" s="15">
        <f t="shared" si="259"/>
        <v>10.545118825780046</v>
      </c>
      <c r="T1194" s="21">
        <f t="shared" si="249"/>
        <v>-2.1259602671944711E-2</v>
      </c>
      <c r="U1194" s="21">
        <f t="shared" si="250"/>
        <v>-1.7668368369158527E-2</v>
      </c>
      <c r="V1194" s="21">
        <f t="shared" si="251"/>
        <v>-3.5912343027861837E-3</v>
      </c>
      <c r="Y1194" s="36"/>
      <c r="Z1194" s="36"/>
    </row>
    <row r="1195" spans="1:26" x14ac:dyDescent="0.25">
      <c r="A1195" s="12">
        <v>1969.11</v>
      </c>
      <c r="B1195" s="13">
        <v>96.21</v>
      </c>
      <c r="C1195" s="14">
        <v>3.1566700000000001</v>
      </c>
      <c r="D1195" s="13">
        <v>5.8166700000000002</v>
      </c>
      <c r="E1195" s="13">
        <v>37.5</v>
      </c>
      <c r="F1195" s="14">
        <f t="shared" si="256"/>
        <v>1969.8749999999102</v>
      </c>
      <c r="G1195" s="15">
        <v>7.14</v>
      </c>
      <c r="H1195" s="14">
        <f t="shared" si="252"/>
        <v>818.99211479999974</v>
      </c>
      <c r="I1195" s="14">
        <f t="shared" si="253"/>
        <v>26.871300686266657</v>
      </c>
      <c r="J1195" s="16">
        <f t="shared" si="257"/>
        <v>119897.569428192</v>
      </c>
      <c r="K1195" s="14">
        <f t="shared" si="254"/>
        <v>49.514674819599989</v>
      </c>
      <c r="L1195" s="16">
        <f t="shared" si="255"/>
        <v>7248.7745054140069</v>
      </c>
      <c r="M1195" s="35">
        <f t="shared" si="246"/>
        <v>18.437760084691043</v>
      </c>
      <c r="N1195" s="17"/>
      <c r="O1195" s="18">
        <f t="shared" si="247"/>
        <v>21.215681439338891</v>
      </c>
      <c r="P1195" s="18"/>
      <c r="Q1195" s="37">
        <f t="shared" si="248"/>
        <v>7.4696523355253369E-3</v>
      </c>
      <c r="R1195" s="15">
        <f t="shared" si="258"/>
        <v>0.97057926051089938</v>
      </c>
      <c r="S1195" s="15">
        <f t="shared" si="259"/>
        <v>10.521182965612146</v>
      </c>
      <c r="T1195" s="21">
        <f t="shared" si="249"/>
        <v>-2.2925778303101496E-2</v>
      </c>
      <c r="U1195" s="21">
        <f t="shared" si="250"/>
        <v>-1.9618585245797182E-2</v>
      </c>
      <c r="V1195" s="21">
        <f t="shared" si="251"/>
        <v>-3.307193057304314E-3</v>
      </c>
      <c r="Y1195" s="36"/>
      <c r="Z1195" s="36"/>
    </row>
    <row r="1196" spans="1:26" x14ac:dyDescent="0.25">
      <c r="A1196" s="12">
        <v>1969.12</v>
      </c>
      <c r="B1196" s="13">
        <v>91.11</v>
      </c>
      <c r="C1196" s="14">
        <v>3.16</v>
      </c>
      <c r="D1196" s="13">
        <v>5.78</v>
      </c>
      <c r="E1196" s="13">
        <v>37.700000000000003</v>
      </c>
      <c r="F1196" s="14">
        <f t="shared" si="256"/>
        <v>1969.9583333332434</v>
      </c>
      <c r="G1196" s="15">
        <v>7.65</v>
      </c>
      <c r="H1196" s="14">
        <f t="shared" si="252"/>
        <v>771.46365397877958</v>
      </c>
      <c r="I1196" s="14">
        <f t="shared" si="253"/>
        <v>26.756943766578239</v>
      </c>
      <c r="J1196" s="16">
        <f t="shared" si="257"/>
        <v>113265.99656027084</v>
      </c>
      <c r="K1196" s="14">
        <f t="shared" si="254"/>
        <v>48.941498408488044</v>
      </c>
      <c r="L1196" s="16">
        <f t="shared" si="255"/>
        <v>7185.5719472984902</v>
      </c>
      <c r="M1196" s="35">
        <f t="shared" si="246"/>
        <v>17.326929913742681</v>
      </c>
      <c r="N1196" s="17"/>
      <c r="O1196" s="18">
        <f t="shared" si="247"/>
        <v>19.945144752472107</v>
      </c>
      <c r="P1196" s="18"/>
      <c r="Q1196" s="37">
        <f t="shared" si="248"/>
        <v>6.3919218866562294E-3</v>
      </c>
      <c r="R1196" s="15">
        <f t="shared" si="258"/>
        <v>0.99672430310805182</v>
      </c>
      <c r="S1196" s="15">
        <f t="shared" si="259"/>
        <v>10.157468815447984</v>
      </c>
      <c r="T1196" s="21">
        <f t="shared" si="249"/>
        <v>-1.4137035989234992E-2</v>
      </c>
      <c r="U1196" s="21">
        <f t="shared" si="250"/>
        <v>-1.4771464629442566E-2</v>
      </c>
      <c r="V1196" s="21">
        <f t="shared" si="251"/>
        <v>6.3442864020757384E-4</v>
      </c>
      <c r="Y1196" s="36"/>
      <c r="Z1196" s="36"/>
    </row>
    <row r="1197" spans="1:26" x14ac:dyDescent="0.25">
      <c r="A1197" s="12">
        <v>1970.01</v>
      </c>
      <c r="B1197" s="13">
        <v>90.31</v>
      </c>
      <c r="C1197" s="14">
        <v>3.1633300000000002</v>
      </c>
      <c r="D1197" s="13">
        <v>5.73</v>
      </c>
      <c r="E1197" s="13">
        <v>37.799999999999997</v>
      </c>
      <c r="F1197" s="14">
        <f t="shared" si="256"/>
        <v>1970.0416666665767</v>
      </c>
      <c r="G1197" s="15">
        <v>7.79</v>
      </c>
      <c r="H1197" s="14">
        <f t="shared" si="252"/>
        <v>762.66675542328028</v>
      </c>
      <c r="I1197" s="14">
        <f t="shared" si="253"/>
        <v>26.714280007010576</v>
      </c>
      <c r="J1197" s="16">
        <f t="shared" si="257"/>
        <v>112301.28766084157</v>
      </c>
      <c r="K1197" s="14">
        <f t="shared" si="254"/>
        <v>48.389774206349202</v>
      </c>
      <c r="L1197" s="16">
        <f t="shared" si="255"/>
        <v>7125.3059273239096</v>
      </c>
      <c r="M1197" s="35">
        <f t="shared" si="246"/>
        <v>17.09054139514021</v>
      </c>
      <c r="N1197" s="17"/>
      <c r="O1197" s="18">
        <f t="shared" si="247"/>
        <v>19.681596538879795</v>
      </c>
      <c r="P1197" s="18"/>
      <c r="Q1197" s="37">
        <f t="shared" si="248"/>
        <v>6.4112433742651992E-3</v>
      </c>
      <c r="R1197" s="15">
        <f t="shared" si="258"/>
        <v>1.0453262030836263</v>
      </c>
      <c r="S1197" s="15">
        <f t="shared" si="259"/>
        <v>10.097412439047684</v>
      </c>
      <c r="T1197" s="21">
        <f t="shared" si="249"/>
        <v>-1.1477621398428783E-2</v>
      </c>
      <c r="U1197" s="21">
        <f t="shared" si="250"/>
        <v>-1.7199657072738628E-2</v>
      </c>
      <c r="V1197" s="21">
        <f t="shared" si="251"/>
        <v>5.7220356743098444E-3</v>
      </c>
      <c r="Y1197" s="36"/>
      <c r="Z1197" s="36"/>
    </row>
    <row r="1198" spans="1:26" x14ac:dyDescent="0.25">
      <c r="A1198" s="12">
        <v>1970.02</v>
      </c>
      <c r="B1198" s="13">
        <v>87.16</v>
      </c>
      <c r="C1198" s="14">
        <v>3.1666699999999999</v>
      </c>
      <c r="D1198" s="13">
        <v>5.68</v>
      </c>
      <c r="E1198" s="13">
        <v>38</v>
      </c>
      <c r="F1198" s="14">
        <f t="shared" si="256"/>
        <v>1970.12499999991</v>
      </c>
      <c r="G1198" s="15">
        <v>7.24</v>
      </c>
      <c r="H1198" s="14">
        <f t="shared" si="252"/>
        <v>732.19102052631547</v>
      </c>
      <c r="I1198" s="14">
        <f t="shared" si="253"/>
        <v>26.601736335131569</v>
      </c>
      <c r="J1198" s="16">
        <f t="shared" si="257"/>
        <v>108140.21275046672</v>
      </c>
      <c r="K1198" s="14">
        <f t="shared" si="254"/>
        <v>47.7150642105263</v>
      </c>
      <c r="L1198" s="16">
        <f t="shared" si="255"/>
        <v>7047.2281829124713</v>
      </c>
      <c r="M1198" s="35">
        <f t="shared" si="246"/>
        <v>16.37258678715985</v>
      </c>
      <c r="N1198" s="17"/>
      <c r="O1198" s="18">
        <f t="shared" si="247"/>
        <v>18.86530086722815</v>
      </c>
      <c r="P1198" s="18"/>
      <c r="Q1198" s="37">
        <f t="shared" si="248"/>
        <v>1.4668881693785982E-2</v>
      </c>
      <c r="R1198" s="15">
        <f t="shared" si="258"/>
        <v>1.0181267352323757</v>
      </c>
      <c r="S1198" s="15">
        <f t="shared" si="259"/>
        <v>10.499536701637624</v>
      </c>
      <c r="T1198" s="21">
        <f t="shared" si="249"/>
        <v>-4.8549116449233543E-3</v>
      </c>
      <c r="U1198" s="21">
        <f t="shared" si="250"/>
        <v>-3.079532454964351E-2</v>
      </c>
      <c r="V1198" s="21">
        <f t="shared" si="251"/>
        <v>2.5940412904720156E-2</v>
      </c>
      <c r="Y1198" s="36"/>
      <c r="Z1198" s="36"/>
    </row>
    <row r="1199" spans="1:26" x14ac:dyDescent="0.25">
      <c r="A1199" s="12">
        <v>1970.03</v>
      </c>
      <c r="B1199" s="13">
        <v>88.65</v>
      </c>
      <c r="C1199" s="14">
        <v>3.17</v>
      </c>
      <c r="D1199" s="13">
        <v>5.63</v>
      </c>
      <c r="E1199" s="13">
        <v>38.200000000000003</v>
      </c>
      <c r="F1199" s="14">
        <f t="shared" si="256"/>
        <v>1970.2083333332432</v>
      </c>
      <c r="G1199" s="15">
        <v>7.07</v>
      </c>
      <c r="H1199" s="14">
        <f t="shared" si="252"/>
        <v>740.80883049738202</v>
      </c>
      <c r="I1199" s="14">
        <f t="shared" si="253"/>
        <v>26.490287565445016</v>
      </c>
      <c r="J1199" s="16">
        <f t="shared" si="257"/>
        <v>109739.04950479952</v>
      </c>
      <c r="K1199" s="14">
        <f t="shared" si="254"/>
        <v>47.047419240837677</v>
      </c>
      <c r="L1199" s="16">
        <f t="shared" si="255"/>
        <v>6969.327114630808</v>
      </c>
      <c r="M1199" s="35">
        <f t="shared" si="246"/>
        <v>16.531690813943623</v>
      </c>
      <c r="N1199" s="17"/>
      <c r="O1199" s="18">
        <f t="shared" si="247"/>
        <v>19.058795732982521</v>
      </c>
      <c r="P1199" s="18"/>
      <c r="Q1199" s="37">
        <f t="shared" si="248"/>
        <v>1.631977933280257E-2</v>
      </c>
      <c r="R1199" s="15">
        <f t="shared" si="258"/>
        <v>0.9834450156947917</v>
      </c>
      <c r="S1199" s="15">
        <f t="shared" si="259"/>
        <v>10.633891175200292</v>
      </c>
      <c r="T1199" s="21">
        <f t="shared" si="249"/>
        <v>-1.6882974241758886E-2</v>
      </c>
      <c r="U1199" s="21">
        <f t="shared" si="250"/>
        <v>-3.4335322596736328E-2</v>
      </c>
      <c r="V1199" s="21">
        <f t="shared" si="251"/>
        <v>1.7452348354977443E-2</v>
      </c>
      <c r="Y1199" s="36"/>
      <c r="Z1199" s="36"/>
    </row>
    <row r="1200" spans="1:26" x14ac:dyDescent="0.25">
      <c r="A1200" s="12">
        <v>1970.04</v>
      </c>
      <c r="B1200" s="13">
        <v>85.95</v>
      </c>
      <c r="C1200" s="14">
        <v>3.17333</v>
      </c>
      <c r="D1200" s="13">
        <v>5.5933299999999999</v>
      </c>
      <c r="E1200" s="13">
        <v>38.5</v>
      </c>
      <c r="F1200" s="14">
        <f t="shared" si="256"/>
        <v>1970.2916666665765</v>
      </c>
      <c r="G1200" s="15">
        <v>7.39</v>
      </c>
      <c r="H1200" s="14">
        <f t="shared" si="252"/>
        <v>712.64940194805172</v>
      </c>
      <c r="I1200" s="14">
        <f t="shared" si="253"/>
        <v>26.311480240649342</v>
      </c>
      <c r="J1200" s="16">
        <f t="shared" si="257"/>
        <v>105892.480182771</v>
      </c>
      <c r="K1200" s="14">
        <f t="shared" si="254"/>
        <v>46.376768812077906</v>
      </c>
      <c r="L1200" s="16">
        <f t="shared" si="255"/>
        <v>6891.1179311308724</v>
      </c>
      <c r="M1200" s="35">
        <f t="shared" si="246"/>
        <v>15.873067819354066</v>
      </c>
      <c r="N1200" s="17"/>
      <c r="O1200" s="18">
        <f t="shared" si="247"/>
        <v>18.311411111344036</v>
      </c>
      <c r="P1200" s="18"/>
      <c r="Q1200" s="37">
        <f t="shared" si="248"/>
        <v>1.6084252196537155E-2</v>
      </c>
      <c r="R1200" s="15">
        <f t="shared" si="258"/>
        <v>0.97049894880882093</v>
      </c>
      <c r="S1200" s="15">
        <f t="shared" si="259"/>
        <v>10.37635755467578</v>
      </c>
      <c r="T1200" s="21">
        <f t="shared" si="249"/>
        <v>-1.5618191268961801E-2</v>
      </c>
      <c r="U1200" s="21">
        <f t="shared" si="250"/>
        <v>-2.5013508994320088E-2</v>
      </c>
      <c r="V1200" s="21">
        <f t="shared" si="251"/>
        <v>9.3953177253582876E-3</v>
      </c>
      <c r="Y1200" s="36"/>
      <c r="Z1200" s="36"/>
    </row>
    <row r="1201" spans="1:26" x14ac:dyDescent="0.25">
      <c r="A1201" s="12">
        <v>1970.05</v>
      </c>
      <c r="B1201" s="13">
        <v>76.06</v>
      </c>
      <c r="C1201" s="14">
        <v>3.1766700000000001</v>
      </c>
      <c r="D1201" s="13">
        <v>5.5566700000000004</v>
      </c>
      <c r="E1201" s="13">
        <v>38.6</v>
      </c>
      <c r="F1201" s="14">
        <f t="shared" si="256"/>
        <v>1970.3749999999097</v>
      </c>
      <c r="G1201" s="15">
        <v>7.91</v>
      </c>
      <c r="H1201" s="14">
        <f t="shared" si="252"/>
        <v>629.01324430051795</v>
      </c>
      <c r="I1201" s="14">
        <f t="shared" si="253"/>
        <v>26.270937454274602</v>
      </c>
      <c r="J1201" s="16">
        <f t="shared" si="257"/>
        <v>93790.294195712573</v>
      </c>
      <c r="K1201" s="14">
        <f t="shared" si="254"/>
        <v>45.953444967227966</v>
      </c>
      <c r="L1201" s="16">
        <f t="shared" si="255"/>
        <v>6851.9815152312667</v>
      </c>
      <c r="M1201" s="35">
        <f t="shared" si="246"/>
        <v>13.983836060789196</v>
      </c>
      <c r="N1201" s="17"/>
      <c r="O1201" s="18">
        <f t="shared" si="247"/>
        <v>16.149570146153565</v>
      </c>
      <c r="P1201" s="18"/>
      <c r="Q1201" s="37">
        <f t="shared" si="248"/>
        <v>1.9662032140303598E-2</v>
      </c>
      <c r="R1201" s="15">
        <f t="shared" si="258"/>
        <v>1.0114065562340058</v>
      </c>
      <c r="S1201" s="15">
        <f t="shared" si="259"/>
        <v>10.044155383994211</v>
      </c>
      <c r="T1201" s="21">
        <f t="shared" si="249"/>
        <v>3.2911346716102408E-4</v>
      </c>
      <c r="U1201" s="21">
        <f t="shared" si="250"/>
        <v>-1.4347637263584123E-2</v>
      </c>
      <c r="V1201" s="21">
        <f t="shared" si="251"/>
        <v>1.4676750730745147E-2</v>
      </c>
      <c r="Y1201" s="36"/>
      <c r="Z1201" s="36"/>
    </row>
    <row r="1202" spans="1:26" x14ac:dyDescent="0.25">
      <c r="A1202" s="12">
        <v>1970.06</v>
      </c>
      <c r="B1202" s="13">
        <v>75.59</v>
      </c>
      <c r="C1202" s="14">
        <v>3.18</v>
      </c>
      <c r="D1202" s="13">
        <v>5.52</v>
      </c>
      <c r="E1202" s="13">
        <v>38.799999999999997</v>
      </c>
      <c r="F1202" s="14">
        <f t="shared" si="256"/>
        <v>1970.458333333243</v>
      </c>
      <c r="G1202" s="15">
        <v>7.84</v>
      </c>
      <c r="H1202" s="14">
        <f t="shared" si="252"/>
        <v>621.904061726804</v>
      </c>
      <c r="I1202" s="14">
        <f t="shared" si="253"/>
        <v>26.16291726804123</v>
      </c>
      <c r="J1202" s="16">
        <f t="shared" si="257"/>
        <v>93055.354690114778</v>
      </c>
      <c r="K1202" s="14">
        <f t="shared" si="254"/>
        <v>45.414875257731943</v>
      </c>
      <c r="L1202" s="16">
        <f t="shared" si="255"/>
        <v>6795.416826159988</v>
      </c>
      <c r="M1202" s="35">
        <f t="shared" si="246"/>
        <v>13.799691797725187</v>
      </c>
      <c r="N1202" s="17"/>
      <c r="O1202" s="18">
        <f t="shared" si="247"/>
        <v>15.955062559858016</v>
      </c>
      <c r="P1202" s="18"/>
      <c r="Q1202" s="37">
        <f t="shared" si="248"/>
        <v>2.1499547604048042E-2</v>
      </c>
      <c r="R1202" s="15">
        <f t="shared" si="258"/>
        <v>1.0331072842441178</v>
      </c>
      <c r="S1202" s="15">
        <f t="shared" si="259"/>
        <v>10.106360047373879</v>
      </c>
      <c r="T1202" s="21">
        <f t="shared" si="249"/>
        <v>6.6845801773449676E-3</v>
      </c>
      <c r="U1202" s="21">
        <f t="shared" si="250"/>
        <v>-1.2755533215716874E-2</v>
      </c>
      <c r="V1202" s="21">
        <f t="shared" si="251"/>
        <v>1.9440113393061842E-2</v>
      </c>
      <c r="Y1202" s="36"/>
      <c r="Z1202" s="36"/>
    </row>
    <row r="1203" spans="1:26" x14ac:dyDescent="0.25">
      <c r="A1203" s="12">
        <v>1970.07</v>
      </c>
      <c r="B1203" s="13">
        <v>75.72</v>
      </c>
      <c r="C1203" s="14">
        <v>3.1833300000000002</v>
      </c>
      <c r="D1203" s="13">
        <v>5.4666699999999997</v>
      </c>
      <c r="E1203" s="13">
        <v>39</v>
      </c>
      <c r="F1203" s="14">
        <f t="shared" si="256"/>
        <v>1970.5416666665762</v>
      </c>
      <c r="G1203" s="15">
        <v>7.46</v>
      </c>
      <c r="H1203" s="14">
        <f t="shared" si="252"/>
        <v>619.77887846153828</v>
      </c>
      <c r="I1203" s="14">
        <f t="shared" si="253"/>
        <v>26.056004981153841</v>
      </c>
      <c r="J1203" s="16">
        <f t="shared" si="257"/>
        <v>93062.260175774398</v>
      </c>
      <c r="K1203" s="14">
        <f t="shared" si="254"/>
        <v>44.74546489064101</v>
      </c>
      <c r="L1203" s="16">
        <f t="shared" si="255"/>
        <v>6718.7092688206631</v>
      </c>
      <c r="M1203" s="35">
        <f t="shared" si="246"/>
        <v>13.726499744359769</v>
      </c>
      <c r="N1203" s="17"/>
      <c r="O1203" s="18">
        <f t="shared" si="247"/>
        <v>15.888935332500383</v>
      </c>
      <c r="P1203" s="18"/>
      <c r="Q1203" s="37">
        <f t="shared" si="248"/>
        <v>2.6214326254140594E-2</v>
      </c>
      <c r="R1203" s="15">
        <f t="shared" si="258"/>
        <v>1.0013364030516227</v>
      </c>
      <c r="S1203" s="15">
        <f t="shared" si="259"/>
        <v>10.387410827355499</v>
      </c>
      <c r="T1203" s="21">
        <f t="shared" si="249"/>
        <v>1.1574313955990734E-2</v>
      </c>
      <c r="U1203" s="21">
        <f t="shared" si="250"/>
        <v>-1.7551010788146693E-2</v>
      </c>
      <c r="V1203" s="21">
        <f t="shared" si="251"/>
        <v>2.9125324744137426E-2</v>
      </c>
      <c r="Y1203" s="36"/>
      <c r="Z1203" s="36"/>
    </row>
    <row r="1204" spans="1:26" x14ac:dyDescent="0.25">
      <c r="A1204" s="12">
        <v>1970.08</v>
      </c>
      <c r="B1204" s="13">
        <v>77.92</v>
      </c>
      <c r="C1204" s="14">
        <v>3.1866699999999999</v>
      </c>
      <c r="D1204" s="13">
        <v>5.4133300000000002</v>
      </c>
      <c r="E1204" s="13">
        <v>39</v>
      </c>
      <c r="F1204" s="14">
        <f t="shared" si="256"/>
        <v>1970.6249999999095</v>
      </c>
      <c r="G1204" s="15">
        <v>7.53</v>
      </c>
      <c r="H1204" s="14">
        <f t="shared" si="252"/>
        <v>637.78618871794856</v>
      </c>
      <c r="I1204" s="14">
        <f t="shared" si="253"/>
        <v>26.08334335217948</v>
      </c>
      <c r="J1204" s="16">
        <f t="shared" si="257"/>
        <v>96092.505797004778</v>
      </c>
      <c r="K1204" s="14">
        <f t="shared" si="254"/>
        <v>44.308869468333327</v>
      </c>
      <c r="L1204" s="16">
        <f t="shared" si="255"/>
        <v>6675.8270585998453</v>
      </c>
      <c r="M1204" s="35">
        <f t="shared" si="246"/>
        <v>14.100456516815449</v>
      </c>
      <c r="N1204" s="17"/>
      <c r="O1204" s="18">
        <f t="shared" si="247"/>
        <v>16.339508329168638</v>
      </c>
      <c r="P1204" s="18"/>
      <c r="Q1204" s="37">
        <f t="shared" si="248"/>
        <v>2.358223149317086E-2</v>
      </c>
      <c r="R1204" s="15">
        <f t="shared" si="258"/>
        <v>1.0160954098001953</v>
      </c>
      <c r="S1204" s="15">
        <f t="shared" si="259"/>
        <v>10.401292594883635</v>
      </c>
      <c r="T1204" s="21">
        <f t="shared" si="249"/>
        <v>1.1089305510932457E-2</v>
      </c>
      <c r="U1204" s="21">
        <f t="shared" si="250"/>
        <v>-2.2639234506384609E-2</v>
      </c>
      <c r="V1204" s="21">
        <f t="shared" si="251"/>
        <v>3.3728540017317066E-2</v>
      </c>
      <c r="Y1204" s="36"/>
      <c r="Z1204" s="36"/>
    </row>
    <row r="1205" spans="1:26" x14ac:dyDescent="0.25">
      <c r="A1205" s="12">
        <v>1970.09</v>
      </c>
      <c r="B1205" s="13">
        <v>82.58</v>
      </c>
      <c r="C1205" s="14">
        <v>3.19</v>
      </c>
      <c r="D1205" s="13">
        <v>5.36</v>
      </c>
      <c r="E1205" s="13">
        <v>39.200000000000003</v>
      </c>
      <c r="F1205" s="14">
        <f t="shared" si="256"/>
        <v>1970.7083333332428</v>
      </c>
      <c r="G1205" s="15">
        <v>7.39</v>
      </c>
      <c r="H1205" s="14">
        <f t="shared" si="252"/>
        <v>672.48032882653035</v>
      </c>
      <c r="I1205" s="14">
        <f t="shared" si="253"/>
        <v>25.977382525510194</v>
      </c>
      <c r="J1205" s="16">
        <f t="shared" si="257"/>
        <v>101645.88126551826</v>
      </c>
      <c r="K1205" s="14">
        <f t="shared" si="254"/>
        <v>43.64851734693876</v>
      </c>
      <c r="L1205" s="16">
        <f t="shared" si="255"/>
        <v>6597.5045238941366</v>
      </c>
      <c r="M1205" s="35">
        <f t="shared" si="246"/>
        <v>14.842661145242227</v>
      </c>
      <c r="N1205" s="17"/>
      <c r="O1205" s="18">
        <f t="shared" si="247"/>
        <v>17.215125541252281</v>
      </c>
      <c r="P1205" s="18"/>
      <c r="Q1205" s="37">
        <f t="shared" si="248"/>
        <v>2.1961852727596293E-2</v>
      </c>
      <c r="R1205" s="15">
        <f t="shared" si="258"/>
        <v>1.0103781482444136</v>
      </c>
      <c r="S1205" s="15">
        <f t="shared" si="259"/>
        <v>10.514783693988544</v>
      </c>
      <c r="T1205" s="21">
        <f t="shared" si="249"/>
        <v>7.3995040543766155E-3</v>
      </c>
      <c r="U1205" s="21">
        <f t="shared" si="250"/>
        <v>-2.5982514542431612E-2</v>
      </c>
      <c r="V1205" s="21">
        <f t="shared" si="251"/>
        <v>3.3382018596808227E-2</v>
      </c>
      <c r="Y1205" s="36"/>
      <c r="Z1205" s="36"/>
    </row>
    <row r="1206" spans="1:26" x14ac:dyDescent="0.25">
      <c r="A1206" s="12">
        <v>1970.1</v>
      </c>
      <c r="B1206" s="13">
        <v>84.37</v>
      </c>
      <c r="C1206" s="14">
        <v>3.17333</v>
      </c>
      <c r="D1206" s="13">
        <v>5.2833300000000003</v>
      </c>
      <c r="E1206" s="13">
        <v>39.4</v>
      </c>
      <c r="F1206" s="14">
        <f t="shared" si="256"/>
        <v>1970.791666666576</v>
      </c>
      <c r="G1206" s="15">
        <v>7.33</v>
      </c>
      <c r="H1206" s="14">
        <f t="shared" si="252"/>
        <v>683.56938032994901</v>
      </c>
      <c r="I1206" s="14">
        <f t="shared" si="253"/>
        <v>25.710456580329943</v>
      </c>
      <c r="J1206" s="16">
        <f t="shared" si="257"/>
        <v>103645.84546206382</v>
      </c>
      <c r="K1206" s="14">
        <f t="shared" si="254"/>
        <v>42.805767620939079</v>
      </c>
      <c r="L1206" s="16">
        <f t="shared" si="255"/>
        <v>6490.4018573555268</v>
      </c>
      <c r="M1206" s="35">
        <f t="shared" si="246"/>
        <v>15.064185404089631</v>
      </c>
      <c r="N1206" s="17"/>
      <c r="O1206" s="18">
        <f t="shared" si="247"/>
        <v>17.486678518763021</v>
      </c>
      <c r="P1206" s="18"/>
      <c r="Q1206" s="37">
        <f t="shared" si="248"/>
        <v>2.1401934611650089E-2</v>
      </c>
      <c r="R1206" s="15">
        <f t="shared" si="258"/>
        <v>1.0413211919527887</v>
      </c>
      <c r="S1206" s="15">
        <f t="shared" si="259"/>
        <v>10.569979212552536</v>
      </c>
      <c r="T1206" s="21">
        <f t="shared" si="249"/>
        <v>7.7786185512356276E-3</v>
      </c>
      <c r="U1206" s="21">
        <f t="shared" si="250"/>
        <v>-2.7846164942143425E-2</v>
      </c>
      <c r="V1206" s="21">
        <f t="shared" si="251"/>
        <v>3.5624783493379053E-2</v>
      </c>
      <c r="Y1206" s="36"/>
      <c r="Z1206" s="36"/>
    </row>
    <row r="1207" spans="1:26" x14ac:dyDescent="0.25">
      <c r="A1207" s="12">
        <v>1970.11</v>
      </c>
      <c r="B1207" s="13">
        <v>84.28</v>
      </c>
      <c r="C1207" s="14">
        <v>3.1566700000000001</v>
      </c>
      <c r="D1207" s="13">
        <v>5.2066699999999999</v>
      </c>
      <c r="E1207" s="13">
        <v>39.6</v>
      </c>
      <c r="F1207" s="14">
        <f t="shared" si="256"/>
        <v>1970.8749999999093</v>
      </c>
      <c r="G1207" s="15">
        <v>6.84</v>
      </c>
      <c r="H1207" s="14">
        <f t="shared" si="252"/>
        <v>679.39150858585833</v>
      </c>
      <c r="I1207" s="14">
        <f t="shared" si="253"/>
        <v>25.446307468055547</v>
      </c>
      <c r="J1207" s="16">
        <f t="shared" si="257"/>
        <v>103333.9014453581</v>
      </c>
      <c r="K1207" s="14">
        <f t="shared" si="254"/>
        <v>41.9716111296717</v>
      </c>
      <c r="L1207" s="16">
        <f t="shared" si="255"/>
        <v>6383.7864812352</v>
      </c>
      <c r="M1207" s="35">
        <f t="shared" si="246"/>
        <v>14.95076190879173</v>
      </c>
      <c r="N1207" s="17"/>
      <c r="O1207" s="18">
        <f t="shared" si="247"/>
        <v>17.369848985307822</v>
      </c>
      <c r="P1207" s="18"/>
      <c r="Q1207" s="37">
        <f t="shared" si="248"/>
        <v>2.7326345228659829E-2</v>
      </c>
      <c r="R1207" s="15">
        <f t="shared" si="258"/>
        <v>1.0386907764634588</v>
      </c>
      <c r="S1207" s="15">
        <f t="shared" si="259"/>
        <v>10.951153739639832</v>
      </c>
      <c r="T1207" s="21">
        <f t="shared" si="249"/>
        <v>1.1810279795561707E-2</v>
      </c>
      <c r="U1207" s="21">
        <f t="shared" si="250"/>
        <v>-3.6280350482559065E-2</v>
      </c>
      <c r="V1207" s="21">
        <f t="shared" si="251"/>
        <v>4.8090630278120772E-2</v>
      </c>
      <c r="Y1207" s="36"/>
      <c r="Z1207" s="36"/>
    </row>
    <row r="1208" spans="1:26" x14ac:dyDescent="0.25">
      <c r="A1208" s="12">
        <v>1970.12</v>
      </c>
      <c r="B1208" s="13">
        <v>90.05</v>
      </c>
      <c r="C1208" s="14">
        <v>3.14</v>
      </c>
      <c r="D1208" s="13">
        <v>5.13</v>
      </c>
      <c r="E1208" s="13">
        <v>39.799999999999997</v>
      </c>
      <c r="F1208" s="14">
        <f t="shared" si="256"/>
        <v>1970.9583333332425</v>
      </c>
      <c r="G1208" s="15">
        <v>6.39</v>
      </c>
      <c r="H1208" s="14">
        <f t="shared" si="252"/>
        <v>722.25643278894449</v>
      </c>
      <c r="I1208" s="14">
        <f t="shared" si="253"/>
        <v>25.184732914572859</v>
      </c>
      <c r="J1208" s="16">
        <f t="shared" si="257"/>
        <v>110172.770521716</v>
      </c>
      <c r="K1208" s="14">
        <f t="shared" si="254"/>
        <v>41.145757914572854</v>
      </c>
      <c r="L1208" s="16">
        <f t="shared" si="255"/>
        <v>6276.3610524864307</v>
      </c>
      <c r="M1208" s="35">
        <f t="shared" si="246"/>
        <v>15.873840687205744</v>
      </c>
      <c r="N1208" s="17"/>
      <c r="O1208" s="18">
        <f t="shared" si="247"/>
        <v>18.454515548006185</v>
      </c>
      <c r="P1208" s="18"/>
      <c r="Q1208" s="37">
        <f t="shared" si="248"/>
        <v>2.8455287421124534E-2</v>
      </c>
      <c r="R1208" s="15">
        <f t="shared" si="258"/>
        <v>1.0163958032214011</v>
      </c>
      <c r="S1208" s="15">
        <f t="shared" si="259"/>
        <v>11.317702268529887</v>
      </c>
      <c r="T1208" s="21">
        <f t="shared" si="249"/>
        <v>3.1555751529841469E-3</v>
      </c>
      <c r="U1208" s="21">
        <f t="shared" si="250"/>
        <v>-4.0187095108721205E-2</v>
      </c>
      <c r="V1208" s="21">
        <f t="shared" si="251"/>
        <v>4.3342670261705352E-2</v>
      </c>
      <c r="Y1208" s="36"/>
      <c r="Z1208" s="36"/>
    </row>
    <row r="1209" spans="1:26" x14ac:dyDescent="0.25">
      <c r="A1209" s="12">
        <v>1971.01</v>
      </c>
      <c r="B1209" s="13">
        <v>93.49</v>
      </c>
      <c r="C1209" s="14">
        <v>3.13</v>
      </c>
      <c r="D1209" s="13">
        <v>5.16</v>
      </c>
      <c r="E1209" s="13">
        <v>39.799999999999997</v>
      </c>
      <c r="F1209" s="14">
        <f t="shared" si="256"/>
        <v>1971.0416666665758</v>
      </c>
      <c r="G1209" s="15">
        <v>6.24</v>
      </c>
      <c r="H1209" s="14">
        <f t="shared" si="252"/>
        <v>749.84735037688426</v>
      </c>
      <c r="I1209" s="14">
        <f t="shared" si="253"/>
        <v>25.104526758793963</v>
      </c>
      <c r="J1209" s="16">
        <f t="shared" si="257"/>
        <v>114700.60018937232</v>
      </c>
      <c r="K1209" s="14">
        <f t="shared" si="254"/>
        <v>41.386376381909535</v>
      </c>
      <c r="L1209" s="16">
        <f t="shared" si="255"/>
        <v>6330.6781150621573</v>
      </c>
      <c r="M1209" s="35">
        <f t="shared" si="246"/>
        <v>16.461793943491944</v>
      </c>
      <c r="N1209" s="17"/>
      <c r="O1209" s="18">
        <f t="shared" si="247"/>
        <v>19.149002748259779</v>
      </c>
      <c r="P1209" s="18"/>
      <c r="Q1209" s="37">
        <f t="shared" si="248"/>
        <v>2.7705281704982702E-2</v>
      </c>
      <c r="R1209" s="15">
        <f t="shared" si="258"/>
        <v>1.0148506806126156</v>
      </c>
      <c r="S1209" s="15">
        <f t="shared" si="259"/>
        <v>11.503265087843108</v>
      </c>
      <c r="T1209" s="21">
        <f t="shared" si="249"/>
        <v>-1.6709123430017625E-3</v>
      </c>
      <c r="U1209" s="21">
        <f t="shared" si="250"/>
        <v>-4.0063139342521037E-2</v>
      </c>
      <c r="V1209" s="21">
        <f t="shared" si="251"/>
        <v>3.8392226999519274E-2</v>
      </c>
      <c r="Y1209" s="36"/>
      <c r="Z1209" s="36"/>
    </row>
    <row r="1210" spans="1:26" x14ac:dyDescent="0.25">
      <c r="A1210" s="12">
        <v>1971.02</v>
      </c>
      <c r="B1210" s="13">
        <v>97.11</v>
      </c>
      <c r="C1210" s="14">
        <v>3.12</v>
      </c>
      <c r="D1210" s="13">
        <v>5.19</v>
      </c>
      <c r="E1210" s="13">
        <v>39.9</v>
      </c>
      <c r="F1210" s="14">
        <f t="shared" si="256"/>
        <v>1971.1249999999091</v>
      </c>
      <c r="G1210" s="15">
        <v>6.11</v>
      </c>
      <c r="H1210" s="14">
        <f t="shared" si="252"/>
        <v>776.92989360902232</v>
      </c>
      <c r="I1210" s="14">
        <f t="shared" si="253"/>
        <v>24.961603007518789</v>
      </c>
      <c r="J1210" s="16">
        <f t="shared" si="257"/>
        <v>119161.47683613768</v>
      </c>
      <c r="K1210" s="14">
        <f t="shared" si="254"/>
        <v>41.522666541353381</v>
      </c>
      <c r="L1210" s="16">
        <f t="shared" si="255"/>
        <v>6368.5311994599397</v>
      </c>
      <c r="M1210" s="35">
        <f t="shared" si="246"/>
        <v>17.034534781502131</v>
      </c>
      <c r="N1210" s="17"/>
      <c r="O1210" s="18">
        <f t="shared" si="247"/>
        <v>19.824574232687638</v>
      </c>
      <c r="P1210" s="18"/>
      <c r="Q1210" s="37">
        <f t="shared" si="248"/>
        <v>2.7221175943178057E-2</v>
      </c>
      <c r="R1210" s="15">
        <f t="shared" si="258"/>
        <v>1.0360949321896797</v>
      </c>
      <c r="S1210" s="15">
        <f t="shared" si="259"/>
        <v>11.644838016688313</v>
      </c>
      <c r="T1210" s="21">
        <f t="shared" si="249"/>
        <v>-9.5863670714833038E-3</v>
      </c>
      <c r="U1210" s="21">
        <f t="shared" si="250"/>
        <v>-4.452039276429598E-2</v>
      </c>
      <c r="V1210" s="21">
        <f t="shared" si="251"/>
        <v>3.4934025692812676E-2</v>
      </c>
      <c r="Y1210" s="36"/>
      <c r="Z1210" s="36"/>
    </row>
    <row r="1211" spans="1:26" x14ac:dyDescent="0.25">
      <c r="A1211" s="12">
        <v>1971.03</v>
      </c>
      <c r="B1211" s="13">
        <v>99.6</v>
      </c>
      <c r="C1211" s="14">
        <v>3.11</v>
      </c>
      <c r="D1211" s="13">
        <v>5.22</v>
      </c>
      <c r="E1211" s="13">
        <v>40</v>
      </c>
      <c r="F1211" s="14">
        <f t="shared" si="256"/>
        <v>1971.2083333332423</v>
      </c>
      <c r="G1211" s="15">
        <v>5.7</v>
      </c>
      <c r="H1211" s="14">
        <f t="shared" si="252"/>
        <v>794.8590449999997</v>
      </c>
      <c r="I1211" s="14">
        <f t="shared" si="253"/>
        <v>24.819393874999992</v>
      </c>
      <c r="J1211" s="16">
        <f t="shared" si="257"/>
        <v>122228.57956118778</v>
      </c>
      <c r="K1211" s="14">
        <f t="shared" si="254"/>
        <v>41.658275249999988</v>
      </c>
      <c r="L1211" s="16">
        <f t="shared" si="255"/>
        <v>6405.9556757971923</v>
      </c>
      <c r="M1211" s="35">
        <f t="shared" si="246"/>
        <v>17.402902607188874</v>
      </c>
      <c r="N1211" s="17"/>
      <c r="O1211" s="18">
        <f t="shared" si="247"/>
        <v>20.261603158151757</v>
      </c>
      <c r="P1211" s="18"/>
      <c r="Q1211" s="37">
        <f t="shared" si="248"/>
        <v>3.0336339371474175E-2</v>
      </c>
      <c r="R1211" s="15">
        <f t="shared" si="258"/>
        <v>0.99497715756358207</v>
      </c>
      <c r="S1211" s="15">
        <f t="shared" si="259"/>
        <v>12.034994761122331</v>
      </c>
      <c r="T1211" s="21">
        <f t="shared" si="249"/>
        <v>-8.7534280564597333E-3</v>
      </c>
      <c r="U1211" s="21">
        <f t="shared" si="250"/>
        <v>-4.6906446445454719E-2</v>
      </c>
      <c r="V1211" s="21">
        <f t="shared" si="251"/>
        <v>3.8153018388994986E-2</v>
      </c>
      <c r="Y1211" s="36"/>
      <c r="Z1211" s="36"/>
    </row>
    <row r="1212" spans="1:26" x14ac:dyDescent="0.25">
      <c r="A1212" s="12">
        <v>1971.04</v>
      </c>
      <c r="B1212" s="13">
        <v>103</v>
      </c>
      <c r="C1212" s="14">
        <v>3.1066699999999998</v>
      </c>
      <c r="D1212" s="13">
        <v>5.2533300000000001</v>
      </c>
      <c r="E1212" s="13">
        <v>40.1</v>
      </c>
      <c r="F1212" s="14">
        <f t="shared" si="256"/>
        <v>1971.2916666665756</v>
      </c>
      <c r="G1212" s="15">
        <v>5.83</v>
      </c>
      <c r="H1212" s="14">
        <f t="shared" si="252"/>
        <v>819.94293017456334</v>
      </c>
      <c r="I1212" s="14">
        <f t="shared" si="253"/>
        <v>24.730991290149618</v>
      </c>
      <c r="J1212" s="16">
        <f t="shared" si="257"/>
        <v>126402.74163895272</v>
      </c>
      <c r="K1212" s="14">
        <f t="shared" si="254"/>
        <v>41.819716440523671</v>
      </c>
      <c r="L1212" s="16">
        <f t="shared" si="255"/>
        <v>6446.944803244266</v>
      </c>
      <c r="M1212" s="35">
        <f t="shared" si="246"/>
        <v>17.92411044795961</v>
      </c>
      <c r="N1212" s="17"/>
      <c r="O1212" s="18">
        <f t="shared" si="247"/>
        <v>20.875485334712337</v>
      </c>
      <c r="P1212" s="18"/>
      <c r="Q1212" s="37">
        <f t="shared" si="248"/>
        <v>2.7622614301182624E-2</v>
      </c>
      <c r="R1212" s="15">
        <f t="shared" si="258"/>
        <v>0.9638031448454738</v>
      </c>
      <c r="S1212" s="15">
        <f t="shared" si="259"/>
        <v>11.94468317078713</v>
      </c>
      <c r="T1212" s="21">
        <f t="shared" si="249"/>
        <v>-1.1471603257818597E-2</v>
      </c>
      <c r="U1212" s="21">
        <f t="shared" si="250"/>
        <v>-4.8695950276563149E-2</v>
      </c>
      <c r="V1212" s="21">
        <f t="shared" si="251"/>
        <v>3.7224347018744552E-2</v>
      </c>
      <c r="Y1212" s="36"/>
      <c r="Z1212" s="36"/>
    </row>
    <row r="1213" spans="1:26" x14ac:dyDescent="0.25">
      <c r="A1213" s="12">
        <v>1971.05</v>
      </c>
      <c r="B1213" s="13">
        <v>101.6</v>
      </c>
      <c r="C1213" s="14">
        <v>3.1033300000000001</v>
      </c>
      <c r="D1213" s="13">
        <v>5.28667</v>
      </c>
      <c r="E1213" s="13">
        <v>40.299999999999997</v>
      </c>
      <c r="F1213" s="14">
        <f t="shared" si="256"/>
        <v>1971.3749999999088</v>
      </c>
      <c r="G1213" s="15">
        <v>6.39</v>
      </c>
      <c r="H1213" s="14">
        <f t="shared" si="252"/>
        <v>804.78418858560769</v>
      </c>
      <c r="I1213" s="14">
        <f t="shared" si="253"/>
        <v>24.58180035397022</v>
      </c>
      <c r="J1213" s="16">
        <f t="shared" si="257"/>
        <v>124381.65880209724</v>
      </c>
      <c r="K1213" s="14">
        <f t="shared" si="254"/>
        <v>41.876264038089325</v>
      </c>
      <c r="L1213" s="16">
        <f t="shared" si="255"/>
        <v>6472.0943320795623</v>
      </c>
      <c r="M1213" s="35">
        <f t="shared" si="246"/>
        <v>17.564153279699383</v>
      </c>
      <c r="N1213" s="17"/>
      <c r="O1213" s="18">
        <f t="shared" si="247"/>
        <v>20.463891147264611</v>
      </c>
      <c r="P1213" s="18"/>
      <c r="Q1213" s="37">
        <f t="shared" si="248"/>
        <v>2.3678614175411603E-2</v>
      </c>
      <c r="R1213" s="15">
        <f t="shared" si="258"/>
        <v>0.99584933245988749</v>
      </c>
      <c r="S1213" s="15">
        <f t="shared" si="259"/>
        <v>11.455190086548795</v>
      </c>
      <c r="T1213" s="21">
        <f t="shared" si="249"/>
        <v>-1.226102345412039E-2</v>
      </c>
      <c r="U1213" s="21">
        <f t="shared" si="250"/>
        <v>-4.6506538769724881E-2</v>
      </c>
      <c r="V1213" s="21">
        <f t="shared" si="251"/>
        <v>3.4245515315604491E-2</v>
      </c>
      <c r="Y1213" s="36"/>
      <c r="Z1213" s="36"/>
    </row>
    <row r="1214" spans="1:26" x14ac:dyDescent="0.25">
      <c r="A1214" s="12">
        <v>1971.06</v>
      </c>
      <c r="B1214" s="13">
        <v>99.72</v>
      </c>
      <c r="C1214" s="14">
        <v>3.1</v>
      </c>
      <c r="D1214" s="13">
        <v>5.32</v>
      </c>
      <c r="E1214" s="13">
        <v>40.6</v>
      </c>
      <c r="F1214" s="14">
        <f t="shared" si="256"/>
        <v>1971.4583333332421</v>
      </c>
      <c r="G1214" s="15">
        <v>6.52</v>
      </c>
      <c r="H1214" s="14">
        <f t="shared" si="252"/>
        <v>784.05586847290613</v>
      </c>
      <c r="I1214" s="14">
        <f t="shared" si="253"/>
        <v>24.3739790640394</v>
      </c>
      <c r="J1214" s="16">
        <f t="shared" si="257"/>
        <v>121491.960904843</v>
      </c>
      <c r="K1214" s="14">
        <f t="shared" si="254"/>
        <v>41.828893103448266</v>
      </c>
      <c r="L1214" s="16">
        <f t="shared" si="255"/>
        <v>6481.5205777553638</v>
      </c>
      <c r="M1214" s="35">
        <f t="shared" si="246"/>
        <v>17.083166880070706</v>
      </c>
      <c r="N1214" s="17"/>
      <c r="O1214" s="18">
        <f t="shared" si="247"/>
        <v>19.91193906311366</v>
      </c>
      <c r="P1214" s="18"/>
      <c r="Q1214" s="37">
        <f t="shared" si="248"/>
        <v>2.4746298795041699E-2</v>
      </c>
      <c r="R1214" s="15">
        <f t="shared" si="258"/>
        <v>0.99026847808800322</v>
      </c>
      <c r="S1214" s="15">
        <f t="shared" si="259"/>
        <v>11.323350469357061</v>
      </c>
      <c r="T1214" s="21">
        <f t="shared" si="249"/>
        <v>-9.9668358478817165E-3</v>
      </c>
      <c r="U1214" s="21">
        <f t="shared" si="250"/>
        <v>-4.1937497891791575E-2</v>
      </c>
      <c r="V1214" s="21">
        <f t="shared" si="251"/>
        <v>3.1970662043909859E-2</v>
      </c>
      <c r="Y1214" s="36"/>
      <c r="Z1214" s="36"/>
    </row>
    <row r="1215" spans="1:26" x14ac:dyDescent="0.25">
      <c r="A1215" s="12">
        <v>1971.07</v>
      </c>
      <c r="B1215" s="13">
        <v>99</v>
      </c>
      <c r="C1215" s="14">
        <v>3.09667</v>
      </c>
      <c r="D1215" s="13">
        <v>5.3566700000000003</v>
      </c>
      <c r="E1215" s="13">
        <v>40.700000000000003</v>
      </c>
      <c r="F1215" s="14">
        <f t="shared" si="256"/>
        <v>1971.5416666665753</v>
      </c>
      <c r="G1215" s="15">
        <v>6.73</v>
      </c>
      <c r="H1215" s="14">
        <f t="shared" si="252"/>
        <v>776.48229729729701</v>
      </c>
      <c r="I1215" s="14">
        <f t="shared" si="253"/>
        <v>24.287974096683037</v>
      </c>
      <c r="J1215" s="16">
        <f t="shared" si="257"/>
        <v>120632.03679270968</v>
      </c>
      <c r="K1215" s="14">
        <f t="shared" si="254"/>
        <v>42.013731590540523</v>
      </c>
      <c r="L1215" s="16">
        <f t="shared" si="255"/>
        <v>6527.1314396606476</v>
      </c>
      <c r="M1215" s="35">
        <f t="shared" si="246"/>
        <v>16.889414708693359</v>
      </c>
      <c r="N1215" s="17"/>
      <c r="O1215" s="18">
        <f t="shared" si="247"/>
        <v>19.694941690150507</v>
      </c>
      <c r="P1215" s="18"/>
      <c r="Q1215" s="37">
        <f t="shared" si="248"/>
        <v>2.2881739151916665E-2</v>
      </c>
      <c r="R1215" s="15">
        <f t="shared" si="258"/>
        <v>1.0165126805988081</v>
      </c>
      <c r="S1215" s="15">
        <f t="shared" si="259"/>
        <v>11.185606281758727</v>
      </c>
      <c r="T1215" s="21">
        <f t="shared" si="249"/>
        <v>-1.2361256495427519E-2</v>
      </c>
      <c r="U1215" s="21">
        <f t="shared" si="250"/>
        <v>-4.4890131515096465E-2</v>
      </c>
      <c r="V1215" s="21">
        <f t="shared" si="251"/>
        <v>3.2528875019668946E-2</v>
      </c>
      <c r="Y1215" s="36"/>
      <c r="Z1215" s="36"/>
    </row>
    <row r="1216" spans="1:26" x14ac:dyDescent="0.25">
      <c r="A1216" s="12">
        <v>1971.08</v>
      </c>
      <c r="B1216" s="13">
        <v>97.24</v>
      </c>
      <c r="C1216" s="14">
        <v>3.0933299999999999</v>
      </c>
      <c r="D1216" s="13">
        <v>5.3933299999999997</v>
      </c>
      <c r="E1216" s="13">
        <v>40.799999999999997</v>
      </c>
      <c r="F1216" s="14">
        <f t="shared" si="256"/>
        <v>1971.6249999999086</v>
      </c>
      <c r="G1216" s="15">
        <v>6.58</v>
      </c>
      <c r="H1216" s="14">
        <f t="shared" si="252"/>
        <v>760.80885833333309</v>
      </c>
      <c r="I1216" s="14">
        <f t="shared" si="253"/>
        <v>24.202312481985288</v>
      </c>
      <c r="J1216" s="16">
        <f t="shared" si="257"/>
        <v>118510.3902112567</v>
      </c>
      <c r="K1216" s="14">
        <f t="shared" si="254"/>
        <v>42.197585766299007</v>
      </c>
      <c r="L1216" s="16">
        <f t="shared" si="255"/>
        <v>6573.0732500830636</v>
      </c>
      <c r="M1216" s="35">
        <f t="shared" si="246"/>
        <v>16.51944944305156</v>
      </c>
      <c r="N1216" s="17"/>
      <c r="O1216" s="18">
        <f t="shared" si="247"/>
        <v>19.273018870882744</v>
      </c>
      <c r="P1216" s="18"/>
      <c r="Q1216" s="37">
        <f t="shared" si="248"/>
        <v>2.6305165708427156E-2</v>
      </c>
      <c r="R1216" s="15">
        <f t="shared" si="258"/>
        <v>1.0381033092028704</v>
      </c>
      <c r="S1216" s="15">
        <f t="shared" si="259"/>
        <v>11.34244221719737</v>
      </c>
      <c r="T1216" s="21">
        <f t="shared" si="249"/>
        <v>-1.056679231660862E-2</v>
      </c>
      <c r="U1216" s="21">
        <f t="shared" si="250"/>
        <v>-4.9076659971994618E-2</v>
      </c>
      <c r="V1216" s="21">
        <f t="shared" si="251"/>
        <v>3.8509867655385999E-2</v>
      </c>
      <c r="Y1216" s="36"/>
      <c r="Z1216" s="36"/>
    </row>
    <row r="1217" spans="1:26" x14ac:dyDescent="0.25">
      <c r="A1217" s="12">
        <v>1971.09</v>
      </c>
      <c r="B1217" s="13">
        <v>99.4</v>
      </c>
      <c r="C1217" s="14">
        <v>3.09</v>
      </c>
      <c r="D1217" s="13">
        <v>5.43</v>
      </c>
      <c r="E1217" s="13">
        <v>40.799999999999997</v>
      </c>
      <c r="F1217" s="14">
        <f t="shared" si="256"/>
        <v>1971.7083333332419</v>
      </c>
      <c r="G1217" s="15">
        <v>6.14</v>
      </c>
      <c r="H1217" s="14">
        <f t="shared" si="252"/>
        <v>777.70876715686268</v>
      </c>
      <c r="I1217" s="14">
        <f t="shared" si="253"/>
        <v>24.176258455882348</v>
      </c>
      <c r="J1217" s="16">
        <f t="shared" si="257"/>
        <v>121456.69696090413</v>
      </c>
      <c r="K1217" s="14">
        <f t="shared" si="254"/>
        <v>42.484493014705869</v>
      </c>
      <c r="L1217" s="16">
        <f t="shared" si="255"/>
        <v>6634.9080935383226</v>
      </c>
      <c r="M1217" s="35">
        <f t="shared" ref="M1217:M1280" si="260">H1217/AVERAGE(K1097:K1216)</f>
        <v>16.856792547836001</v>
      </c>
      <c r="N1217" s="17"/>
      <c r="O1217" s="18">
        <f t="shared" ref="O1217:O1280" si="261">J1217/AVERAGE(L1097:L1216)</f>
        <v>19.674910494388261</v>
      </c>
      <c r="P1217" s="18"/>
      <c r="Q1217" s="37">
        <f t="shared" ref="Q1217:Q1280" si="262">1/M1217-(G1217/100-(((E1217/E1097)^(1/10))-1))</f>
        <v>2.9149353637379943E-2</v>
      </c>
      <c r="R1217" s="15">
        <f t="shared" si="258"/>
        <v>1.0208326848149401</v>
      </c>
      <c r="S1217" s="15">
        <f t="shared" si="259"/>
        <v>11.774626800114932</v>
      </c>
      <c r="T1217" s="21">
        <f t="shared" si="249"/>
        <v>-2.2457744157994841E-2</v>
      </c>
      <c r="U1217" s="21">
        <f t="shared" si="250"/>
        <v>-5.4197352679455246E-2</v>
      </c>
      <c r="V1217" s="21">
        <f t="shared" si="251"/>
        <v>3.1739608521460405E-2</v>
      </c>
      <c r="Y1217" s="36"/>
      <c r="Z1217" s="36"/>
    </row>
    <row r="1218" spans="1:26" x14ac:dyDescent="0.25">
      <c r="A1218" s="12">
        <v>1971.1</v>
      </c>
      <c r="B1218" s="13">
        <v>97.29</v>
      </c>
      <c r="C1218" s="14">
        <v>3.0833300000000001</v>
      </c>
      <c r="D1218" s="13">
        <v>5.52</v>
      </c>
      <c r="E1218" s="13">
        <v>40.9</v>
      </c>
      <c r="F1218" s="14">
        <f t="shared" si="256"/>
        <v>1971.7916666665751</v>
      </c>
      <c r="G1218" s="15">
        <v>5.93</v>
      </c>
      <c r="H1218" s="14">
        <f t="shared" si="252"/>
        <v>759.33893508557446</v>
      </c>
      <c r="I1218" s="14">
        <f t="shared" si="253"/>
        <v>24.065089101833735</v>
      </c>
      <c r="J1218" s="16">
        <f t="shared" si="257"/>
        <v>118901.02699183195</v>
      </c>
      <c r="K1218" s="14">
        <f t="shared" si="254"/>
        <v>43.083060146699253</v>
      </c>
      <c r="L1218" s="16">
        <f t="shared" si="255"/>
        <v>6746.1575598202517</v>
      </c>
      <c r="M1218" s="35">
        <f t="shared" si="260"/>
        <v>16.428862709159475</v>
      </c>
      <c r="N1218" s="17"/>
      <c r="O1218" s="18">
        <f t="shared" si="261"/>
        <v>19.184397344751748</v>
      </c>
      <c r="P1218" s="18"/>
      <c r="Q1218" s="37">
        <f t="shared" si="262"/>
        <v>3.3047046104171383E-2</v>
      </c>
      <c r="R1218" s="15">
        <f t="shared" si="258"/>
        <v>1.0139708836443282</v>
      </c>
      <c r="S1218" s="15">
        <f t="shared" si="259"/>
        <v>11.990535322089366</v>
      </c>
      <c r="T1218" s="21">
        <f t="shared" ref="T1218:T1281" si="263">(($J1338/$J1218)^(1/10)-1)</f>
        <v>-1.890545456653292E-2</v>
      </c>
      <c r="U1218" s="21">
        <f t="shared" ref="U1218:U1281" si="264">(($S1338/$S1218)^(1/10)-1)</f>
        <v>-5.4109870934527682E-2</v>
      </c>
      <c r="V1218" s="21">
        <f t="shared" ref="V1218:V1281" si="265">T1218-U1218</f>
        <v>3.5204416367994762E-2</v>
      </c>
      <c r="Y1218" s="36"/>
      <c r="Z1218" s="36"/>
    </row>
    <row r="1219" spans="1:26" x14ac:dyDescent="0.25">
      <c r="A1219" s="12">
        <v>1971.11</v>
      </c>
      <c r="B1219" s="13">
        <v>92.78</v>
      </c>
      <c r="C1219" s="14">
        <v>3.07667</v>
      </c>
      <c r="D1219" s="13">
        <v>5.61</v>
      </c>
      <c r="E1219" s="13">
        <v>40.9</v>
      </c>
      <c r="F1219" s="14">
        <f t="shared" si="256"/>
        <v>1971.8749999999084</v>
      </c>
      <c r="G1219" s="15">
        <v>5.81</v>
      </c>
      <c r="H1219" s="14">
        <f t="shared" si="252"/>
        <v>724.13882616136902</v>
      </c>
      <c r="I1219" s="14">
        <f t="shared" si="253"/>
        <v>24.013108453178479</v>
      </c>
      <c r="J1219" s="16">
        <f t="shared" si="257"/>
        <v>113702.56161505207</v>
      </c>
      <c r="K1219" s="14">
        <f t="shared" si="254"/>
        <v>43.785501344743267</v>
      </c>
      <c r="L1219" s="16">
        <f t="shared" si="255"/>
        <v>6875.0956096189066</v>
      </c>
      <c r="M1219" s="35">
        <f t="shared" si="260"/>
        <v>15.638712654326646</v>
      </c>
      <c r="N1219" s="17"/>
      <c r="O1219" s="18">
        <f t="shared" si="261"/>
        <v>18.271922182649185</v>
      </c>
      <c r="P1219" s="18"/>
      <c r="Q1219" s="37">
        <f t="shared" si="262"/>
        <v>3.7322442309907056E-2</v>
      </c>
      <c r="R1219" s="15">
        <f t="shared" si="258"/>
        <v>0.99586108486765323</v>
      </c>
      <c r="S1219" s="15">
        <f t="shared" si="259"/>
        <v>12.158053695907483</v>
      </c>
      <c r="T1219" s="21">
        <f t="shared" si="263"/>
        <v>-1.186482917123266E-2</v>
      </c>
      <c r="U1219" s="21">
        <f t="shared" si="264"/>
        <v>-4.5906608894522138E-2</v>
      </c>
      <c r="V1219" s="21">
        <f t="shared" si="265"/>
        <v>3.4041779723289478E-2</v>
      </c>
      <c r="Y1219" s="36"/>
      <c r="Z1219" s="36"/>
    </row>
    <row r="1220" spans="1:26" x14ac:dyDescent="0.25">
      <c r="A1220" s="12">
        <v>1971.12</v>
      </c>
      <c r="B1220" s="13">
        <v>99.17</v>
      </c>
      <c r="C1220" s="14">
        <v>3.07</v>
      </c>
      <c r="D1220" s="13">
        <v>5.7</v>
      </c>
      <c r="E1220" s="13">
        <v>41.1</v>
      </c>
      <c r="F1220" s="14">
        <f t="shared" si="256"/>
        <v>1971.9583333332416</v>
      </c>
      <c r="G1220" s="15">
        <v>5.93</v>
      </c>
      <c r="H1220" s="14">
        <f t="shared" si="252"/>
        <v>770.24566873479284</v>
      </c>
      <c r="I1220" s="14">
        <f t="shared" si="253"/>
        <v>23.844450973236</v>
      </c>
      <c r="J1220" s="16">
        <f t="shared" si="257"/>
        <v>121254.14865059988</v>
      </c>
      <c r="K1220" s="14">
        <f t="shared" si="254"/>
        <v>44.271456204379547</v>
      </c>
      <c r="L1220" s="16">
        <f t="shared" si="255"/>
        <v>6969.3319280873184</v>
      </c>
      <c r="M1220" s="35">
        <f t="shared" si="260"/>
        <v>16.603557212925331</v>
      </c>
      <c r="N1220" s="17"/>
      <c r="O1220" s="18">
        <f t="shared" si="261"/>
        <v>19.405829401067077</v>
      </c>
      <c r="P1220" s="18"/>
      <c r="Q1220" s="37">
        <f t="shared" si="262"/>
        <v>3.2909901694790161E-2</v>
      </c>
      <c r="R1220" s="15">
        <f t="shared" si="258"/>
        <v>1.003446248011016</v>
      </c>
      <c r="S1220" s="15">
        <f t="shared" si="259"/>
        <v>12.048814136947962</v>
      </c>
      <c r="T1220" s="21">
        <f t="shared" si="263"/>
        <v>-1.7358370037446336E-2</v>
      </c>
      <c r="U1220" s="21">
        <f t="shared" si="264"/>
        <v>-4.5989603996534179E-2</v>
      </c>
      <c r="V1220" s="21">
        <f t="shared" si="265"/>
        <v>2.8631233959087843E-2</v>
      </c>
      <c r="Y1220" s="36"/>
      <c r="Z1220" s="36"/>
    </row>
    <row r="1221" spans="1:26" x14ac:dyDescent="0.25">
      <c r="A1221" s="12">
        <v>1972.01</v>
      </c>
      <c r="B1221" s="13">
        <v>103.3</v>
      </c>
      <c r="C1221" s="14">
        <v>3.07</v>
      </c>
      <c r="D1221" s="13">
        <v>5.7366700000000002</v>
      </c>
      <c r="E1221" s="13">
        <v>41.1</v>
      </c>
      <c r="F1221" s="14">
        <f t="shared" si="256"/>
        <v>1972.0416666665749</v>
      </c>
      <c r="G1221" s="15">
        <v>5.95</v>
      </c>
      <c r="H1221" s="14">
        <f t="shared" si="252"/>
        <v>802.32305717761517</v>
      </c>
      <c r="I1221" s="14">
        <f t="shared" si="253"/>
        <v>23.844450973236</v>
      </c>
      <c r="J1221" s="16">
        <f t="shared" si="257"/>
        <v>126616.66238415595</v>
      </c>
      <c r="K1221" s="14">
        <f t="shared" si="254"/>
        <v>44.556269239294387</v>
      </c>
      <c r="L1221" s="16">
        <f t="shared" si="255"/>
        <v>7031.5392894415882</v>
      </c>
      <c r="M1221" s="35">
        <f t="shared" si="260"/>
        <v>17.262996797035171</v>
      </c>
      <c r="N1221" s="17"/>
      <c r="O1221" s="18">
        <f t="shared" si="261"/>
        <v>20.180821727051914</v>
      </c>
      <c r="P1221" s="18"/>
      <c r="Q1221" s="37">
        <f t="shared" si="262"/>
        <v>3.0409213945432376E-2</v>
      </c>
      <c r="R1221" s="15">
        <f t="shared" si="258"/>
        <v>0.99529466757156304</v>
      </c>
      <c r="S1221" s="15">
        <f t="shared" si="259"/>
        <v>12.09033733870252</v>
      </c>
      <c r="T1221" s="21">
        <f t="shared" si="263"/>
        <v>-2.671487359601088E-2</v>
      </c>
      <c r="U1221" s="21">
        <f t="shared" si="264"/>
        <v>-4.9917893224626586E-2</v>
      </c>
      <c r="V1221" s="21">
        <f t="shared" si="265"/>
        <v>2.3203019628615706E-2</v>
      </c>
      <c r="Y1221" s="36"/>
      <c r="Z1221" s="36"/>
    </row>
    <row r="1222" spans="1:26" x14ac:dyDescent="0.25">
      <c r="A1222" s="12">
        <v>1972.02</v>
      </c>
      <c r="B1222" s="13">
        <v>105.2</v>
      </c>
      <c r="C1222" s="14">
        <v>3.07</v>
      </c>
      <c r="D1222" s="13">
        <v>5.7733299999999996</v>
      </c>
      <c r="E1222" s="13">
        <v>41.3</v>
      </c>
      <c r="F1222" s="14">
        <f t="shared" si="256"/>
        <v>1972.1249999999081</v>
      </c>
      <c r="G1222" s="15">
        <v>6.08</v>
      </c>
      <c r="H1222" s="14">
        <f t="shared" si="252"/>
        <v>813.12340435835335</v>
      </c>
      <c r="I1222" s="14">
        <f t="shared" si="253"/>
        <v>23.728981476997571</v>
      </c>
      <c r="J1222" s="16">
        <f t="shared" si="257"/>
        <v>128633.15387243405</v>
      </c>
      <c r="K1222" s="14">
        <f t="shared" si="254"/>
        <v>44.623856882929765</v>
      </c>
      <c r="L1222" s="16">
        <f t="shared" si="255"/>
        <v>7059.3312380830757</v>
      </c>
      <c r="M1222" s="35">
        <f t="shared" si="260"/>
        <v>17.464147605486172</v>
      </c>
      <c r="N1222" s="17"/>
      <c r="O1222" s="18">
        <f t="shared" si="261"/>
        <v>20.418898605460925</v>
      </c>
      <c r="P1222" s="18"/>
      <c r="Q1222" s="37">
        <f t="shared" si="262"/>
        <v>2.8599563798766714E-2</v>
      </c>
      <c r="R1222" s="15">
        <f t="shared" si="258"/>
        <v>1.0058103589465617</v>
      </c>
      <c r="S1222" s="15">
        <f t="shared" si="259"/>
        <v>11.975174925052459</v>
      </c>
      <c r="T1222" s="21">
        <f t="shared" si="263"/>
        <v>-3.0433439385573413E-2</v>
      </c>
      <c r="U1222" s="21">
        <f t="shared" si="264"/>
        <v>-4.7372210081731425E-2</v>
      </c>
      <c r="V1222" s="21">
        <f t="shared" si="265"/>
        <v>1.6938770696158012E-2</v>
      </c>
      <c r="Y1222" s="36"/>
      <c r="Z1222" s="36"/>
    </row>
    <row r="1223" spans="1:26" x14ac:dyDescent="0.25">
      <c r="A1223" s="12">
        <v>1972.03</v>
      </c>
      <c r="B1223" s="13">
        <v>107.7</v>
      </c>
      <c r="C1223" s="14">
        <v>3.07</v>
      </c>
      <c r="D1223" s="13">
        <v>5.81</v>
      </c>
      <c r="E1223" s="13">
        <v>41.4</v>
      </c>
      <c r="F1223" s="14">
        <f t="shared" si="256"/>
        <v>1972.2083333332414</v>
      </c>
      <c r="G1223" s="15">
        <v>6.07</v>
      </c>
      <c r="H1223" s="14">
        <f t="shared" si="252"/>
        <v>830.43593840579683</v>
      </c>
      <c r="I1223" s="14">
        <f t="shared" si="253"/>
        <v>23.671665096618351</v>
      </c>
      <c r="J1223" s="16">
        <f t="shared" si="257"/>
        <v>131683.99780048858</v>
      </c>
      <c r="K1223" s="14">
        <f t="shared" si="254"/>
        <v>44.798818961352637</v>
      </c>
      <c r="L1223" s="16">
        <f t="shared" si="255"/>
        <v>7103.8442638889373</v>
      </c>
      <c r="M1223" s="35">
        <f t="shared" si="260"/>
        <v>17.805643849614942</v>
      </c>
      <c r="N1223" s="17"/>
      <c r="O1223" s="18">
        <f t="shared" si="261"/>
        <v>20.819715240429733</v>
      </c>
      <c r="P1223" s="18"/>
      <c r="Q1223" s="37">
        <f t="shared" si="262"/>
        <v>2.7851006076088453E-2</v>
      </c>
      <c r="R1223" s="15">
        <f t="shared" si="258"/>
        <v>0.99618186497252592</v>
      </c>
      <c r="S1223" s="15">
        <f t="shared" si="259"/>
        <v>12.015661378728367</v>
      </c>
      <c r="T1223" s="21">
        <f t="shared" si="263"/>
        <v>-3.5287453923462442E-2</v>
      </c>
      <c r="U1223" s="21">
        <f t="shared" si="264"/>
        <v>-4.3605540234173401E-2</v>
      </c>
      <c r="V1223" s="21">
        <f t="shared" si="265"/>
        <v>8.3180863107109593E-3</v>
      </c>
      <c r="Y1223" s="36"/>
      <c r="Z1223" s="36"/>
    </row>
    <row r="1224" spans="1:26" x14ac:dyDescent="0.25">
      <c r="A1224" s="12">
        <v>1972.04</v>
      </c>
      <c r="B1224" s="13">
        <v>108.8</v>
      </c>
      <c r="C1224" s="14">
        <v>3.07</v>
      </c>
      <c r="D1224" s="13">
        <v>5.8633300000000004</v>
      </c>
      <c r="E1224" s="13">
        <v>41.5</v>
      </c>
      <c r="F1224" s="14">
        <f t="shared" si="256"/>
        <v>1972.2916666665747</v>
      </c>
      <c r="G1224" s="15">
        <v>6.19</v>
      </c>
      <c r="H1224" s="14">
        <f t="shared" si="252"/>
        <v>836.8961542168671</v>
      </c>
      <c r="I1224" s="14">
        <f t="shared" si="253"/>
        <v>23.614624939759029</v>
      </c>
      <c r="J1224" s="16">
        <f t="shared" si="257"/>
        <v>133020.45978575034</v>
      </c>
      <c r="K1224" s="14">
        <f t="shared" si="254"/>
        <v>45.101087572650592</v>
      </c>
      <c r="L1224" s="16">
        <f t="shared" si="255"/>
        <v>7168.5923940770554</v>
      </c>
      <c r="M1224" s="35">
        <f t="shared" si="260"/>
        <v>17.915161678498293</v>
      </c>
      <c r="N1224" s="17"/>
      <c r="O1224" s="18">
        <f t="shared" si="261"/>
        <v>20.94842827621213</v>
      </c>
      <c r="P1224" s="18"/>
      <c r="Q1224" s="37">
        <f t="shared" si="262"/>
        <v>2.6214335260434152E-2</v>
      </c>
      <c r="R1224" s="15">
        <f t="shared" si="258"/>
        <v>1.0096085045152758</v>
      </c>
      <c r="S1224" s="15">
        <f t="shared" si="259"/>
        <v>11.940941108221567</v>
      </c>
      <c r="T1224" s="21">
        <f t="shared" si="263"/>
        <v>-3.1522616565126449E-2</v>
      </c>
      <c r="U1224" s="21">
        <f t="shared" si="264"/>
        <v>-4.2364617970634733E-2</v>
      </c>
      <c r="V1224" s="21">
        <f t="shared" si="265"/>
        <v>1.0842001405508284E-2</v>
      </c>
      <c r="Y1224" s="36"/>
      <c r="Z1224" s="36"/>
    </row>
    <row r="1225" spans="1:26" x14ac:dyDescent="0.25">
      <c r="A1225" s="12">
        <v>1972.05</v>
      </c>
      <c r="B1225" s="13">
        <v>107.7</v>
      </c>
      <c r="C1225" s="14">
        <v>3.07</v>
      </c>
      <c r="D1225" s="13">
        <v>5.9166699999999999</v>
      </c>
      <c r="E1225" s="13">
        <v>41.6</v>
      </c>
      <c r="F1225" s="14">
        <f t="shared" si="256"/>
        <v>1972.3749999999079</v>
      </c>
      <c r="G1225" s="15">
        <v>6.13</v>
      </c>
      <c r="H1225" s="14">
        <f t="shared" si="252"/>
        <v>826.44345793269201</v>
      </c>
      <c r="I1225" s="14">
        <f t="shared" si="253"/>
        <v>23.55785901442307</v>
      </c>
      <c r="J1225" s="16">
        <f t="shared" si="257"/>
        <v>131671.08962766547</v>
      </c>
      <c r="K1225" s="14">
        <f t="shared" si="254"/>
        <v>45.401979705168252</v>
      </c>
      <c r="L1225" s="16">
        <f t="shared" si="255"/>
        <v>7233.5597573567265</v>
      </c>
      <c r="M1225" s="35">
        <f t="shared" si="260"/>
        <v>17.662646200372556</v>
      </c>
      <c r="N1225" s="17"/>
      <c r="O1225" s="18">
        <f t="shared" si="261"/>
        <v>20.654075196229311</v>
      </c>
      <c r="P1225" s="18"/>
      <c r="Q1225" s="37">
        <f t="shared" si="262"/>
        <v>2.786082771904063E-2</v>
      </c>
      <c r="R1225" s="15">
        <f t="shared" si="258"/>
        <v>1.0065930534275818</v>
      </c>
      <c r="S1225" s="15">
        <f t="shared" si="259"/>
        <v>12.02669570512565</v>
      </c>
      <c r="T1225" s="21">
        <f t="shared" si="263"/>
        <v>-3.0896914942138198E-2</v>
      </c>
      <c r="U1225" s="21">
        <f t="shared" si="264"/>
        <v>-4.15774270225443E-2</v>
      </c>
      <c r="V1225" s="21">
        <f t="shared" si="265"/>
        <v>1.0680512080406102E-2</v>
      </c>
      <c r="Y1225" s="36"/>
      <c r="Z1225" s="36"/>
    </row>
    <row r="1226" spans="1:26" x14ac:dyDescent="0.25">
      <c r="A1226" s="12">
        <v>1972.06</v>
      </c>
      <c r="B1226" s="13">
        <v>108</v>
      </c>
      <c r="C1226" s="14">
        <v>3.07</v>
      </c>
      <c r="D1226" s="13">
        <v>5.97</v>
      </c>
      <c r="E1226" s="13">
        <v>41.7</v>
      </c>
      <c r="F1226" s="14">
        <f t="shared" si="256"/>
        <v>1972.4583333332412</v>
      </c>
      <c r="G1226" s="15">
        <v>6.11</v>
      </c>
      <c r="H1226" s="14">
        <f t="shared" ref="H1226:H1289" si="266">B1226*$E$1859/E1226</f>
        <v>826.7581294964026</v>
      </c>
      <c r="I1226" s="14">
        <f t="shared" ref="I1226:I1289" si="267">C1226*$E$1859/E1226</f>
        <v>23.501365347721812</v>
      </c>
      <c r="J1226" s="16">
        <f t="shared" si="257"/>
        <v>132033.24872040408</v>
      </c>
      <c r="K1226" s="14">
        <f t="shared" ref="K1226:K1289" si="268">D1226*$E$1859/E1226</f>
        <v>45.701352158273359</v>
      </c>
      <c r="L1226" s="16">
        <f t="shared" ref="L1226:L1289" si="269">K1226*(J1226/H1226)</f>
        <v>7298.5045820445575</v>
      </c>
      <c r="M1226" s="35">
        <f t="shared" si="260"/>
        <v>17.640857315740256</v>
      </c>
      <c r="N1226" s="17"/>
      <c r="O1226" s="18">
        <f t="shared" si="261"/>
        <v>20.629105958815575</v>
      </c>
      <c r="P1226" s="18"/>
      <c r="Q1226" s="37">
        <f t="shared" si="262"/>
        <v>2.8378696724454158E-2</v>
      </c>
      <c r="R1226" s="15">
        <f t="shared" si="258"/>
        <v>1.0050916666666667</v>
      </c>
      <c r="S1226" s="15">
        <f t="shared" si="259"/>
        <v>12.076957205338593</v>
      </c>
      <c r="T1226" s="21">
        <f t="shared" si="263"/>
        <v>-3.759134406467568E-2</v>
      </c>
      <c r="U1226" s="21">
        <f t="shared" si="264"/>
        <v>-4.5548115657706001E-2</v>
      </c>
      <c r="V1226" s="21">
        <f t="shared" si="265"/>
        <v>7.9567715930303207E-3</v>
      </c>
      <c r="Y1226" s="36"/>
      <c r="Z1226" s="36"/>
    </row>
    <row r="1227" spans="1:26" x14ac:dyDescent="0.25">
      <c r="A1227" s="12">
        <v>1972.07</v>
      </c>
      <c r="B1227" s="13">
        <v>107.2</v>
      </c>
      <c r="C1227" s="14">
        <v>3.0733299999999999</v>
      </c>
      <c r="D1227" s="13">
        <v>6.0266700000000002</v>
      </c>
      <c r="E1227" s="13">
        <v>41.9</v>
      </c>
      <c r="F1227" s="14">
        <f t="shared" ref="F1227:F1290" si="270">F1226+1/12</f>
        <v>1972.5416666665744</v>
      </c>
      <c r="G1227" s="15">
        <v>6.11</v>
      </c>
      <c r="H1227" s="14">
        <f t="shared" si="266"/>
        <v>816.71688782816204</v>
      </c>
      <c r="I1227" s="14">
        <f t="shared" si="267"/>
        <v>23.414557023031019</v>
      </c>
      <c r="J1227" s="16">
        <f t="shared" ref="J1227:J1290" si="271">J1226*((H1227+(I1227/12))/H1226)</f>
        <v>130741.27139602813</v>
      </c>
      <c r="K1227" s="14">
        <f t="shared" si="268"/>
        <v>45.914954910143187</v>
      </c>
      <c r="L1227" s="16">
        <f t="shared" si="269"/>
        <v>7350.1352433237025</v>
      </c>
      <c r="M1227" s="35">
        <f t="shared" si="260"/>
        <v>17.39869003113817</v>
      </c>
      <c r="N1227" s="17"/>
      <c r="O1227" s="18">
        <f t="shared" si="261"/>
        <v>20.34661116729318</v>
      </c>
      <c r="P1227" s="18"/>
      <c r="Q1227" s="37">
        <f t="shared" si="262"/>
        <v>2.9320452728723523E-2</v>
      </c>
      <c r="R1227" s="15">
        <f t="shared" ref="R1227:R1290" si="272">((G1227/G1228+G1227/1200+((1+G1228/1200)^(-119))*(1-G1227/G1228)))</f>
        <v>0.99770122457419719</v>
      </c>
      <c r="S1227" s="15">
        <f t="shared" ref="S1227:S1290" si="273">S1226*R1226*E1226/E1227</f>
        <v>12.080508954865152</v>
      </c>
      <c r="T1227" s="21">
        <f t="shared" si="263"/>
        <v>-3.6904166721433374E-2</v>
      </c>
      <c r="U1227" s="21">
        <f t="shared" si="264"/>
        <v>-4.3181112257929199E-2</v>
      </c>
      <c r="V1227" s="21">
        <f t="shared" si="265"/>
        <v>6.276945536495826E-3</v>
      </c>
      <c r="Y1227" s="36"/>
      <c r="Z1227" s="36"/>
    </row>
    <row r="1228" spans="1:26" x14ac:dyDescent="0.25">
      <c r="A1228" s="12">
        <v>1972.08</v>
      </c>
      <c r="B1228" s="13">
        <v>111</v>
      </c>
      <c r="C1228" s="14">
        <v>3.07667</v>
      </c>
      <c r="D1228" s="13">
        <v>6.0833300000000001</v>
      </c>
      <c r="E1228" s="13">
        <v>42</v>
      </c>
      <c r="F1228" s="14">
        <f t="shared" si="270"/>
        <v>1972.6249999999077</v>
      </c>
      <c r="G1228" s="15">
        <v>6.21</v>
      </c>
      <c r="H1228" s="14">
        <f t="shared" si="266"/>
        <v>843.65417857142825</v>
      </c>
      <c r="I1228" s="14">
        <f t="shared" si="267"/>
        <v>23.384193707976184</v>
      </c>
      <c r="J1228" s="16">
        <f t="shared" si="271"/>
        <v>135365.38161588399</v>
      </c>
      <c r="K1228" s="14">
        <f t="shared" si="268"/>
        <v>46.236277244404747</v>
      </c>
      <c r="L1228" s="16">
        <f t="shared" si="269"/>
        <v>7418.6692517599604</v>
      </c>
      <c r="M1228" s="35">
        <f t="shared" si="260"/>
        <v>17.943404688029805</v>
      </c>
      <c r="N1228" s="17"/>
      <c r="O1228" s="18">
        <f t="shared" si="261"/>
        <v>20.982640900740652</v>
      </c>
      <c r="P1228" s="18"/>
      <c r="Q1228" s="37">
        <f t="shared" si="262"/>
        <v>2.6821906525101379E-2</v>
      </c>
      <c r="R1228" s="15">
        <f t="shared" si="272"/>
        <v>0.98042551346167606</v>
      </c>
      <c r="S1228" s="15">
        <f t="shared" si="273"/>
        <v>12.02404158113483</v>
      </c>
      <c r="T1228" s="21">
        <f t="shared" si="263"/>
        <v>-3.9682342651760183E-2</v>
      </c>
      <c r="U1228" s="21">
        <f t="shared" si="264"/>
        <v>-3.7247063348183396E-2</v>
      </c>
      <c r="V1228" s="21">
        <f t="shared" si="265"/>
        <v>-2.4352793035767872E-3</v>
      </c>
      <c r="Y1228" s="36"/>
      <c r="Z1228" s="36"/>
    </row>
    <row r="1229" spans="1:26" x14ac:dyDescent="0.25">
      <c r="A1229" s="12">
        <v>1972.09</v>
      </c>
      <c r="B1229" s="13">
        <v>109.4</v>
      </c>
      <c r="C1229" s="14">
        <v>3.08</v>
      </c>
      <c r="D1229" s="13">
        <v>6.14</v>
      </c>
      <c r="E1229" s="13">
        <v>42.1</v>
      </c>
      <c r="F1229" s="14">
        <f t="shared" si="270"/>
        <v>1972.7083333332409</v>
      </c>
      <c r="G1229" s="15">
        <v>6.55</v>
      </c>
      <c r="H1229" s="14">
        <f t="shared" si="266"/>
        <v>829.51835391923964</v>
      </c>
      <c r="I1229" s="14">
        <f t="shared" si="267"/>
        <v>23.353898812351538</v>
      </c>
      <c r="J1229" s="16">
        <f t="shared" si="271"/>
        <v>133409.53419838718</v>
      </c>
      <c r="K1229" s="14">
        <f t="shared" si="268"/>
        <v>46.556148931116368</v>
      </c>
      <c r="L1229" s="16">
        <f t="shared" si="269"/>
        <v>7487.518646966153</v>
      </c>
      <c r="M1229" s="35">
        <f t="shared" si="260"/>
        <v>17.61385455291212</v>
      </c>
      <c r="N1229" s="17"/>
      <c r="O1229" s="18">
        <f t="shared" si="261"/>
        <v>20.596901878448612</v>
      </c>
      <c r="P1229" s="18"/>
      <c r="Q1229" s="37">
        <f t="shared" si="262"/>
        <v>2.4369897516160734E-2</v>
      </c>
      <c r="R1229" s="15">
        <f t="shared" si="272"/>
        <v>1.010569702584494</v>
      </c>
      <c r="S1229" s="15">
        <f t="shared" si="273"/>
        <v>11.760675532657569</v>
      </c>
      <c r="T1229" s="21">
        <f t="shared" si="263"/>
        <v>-2.7437041582257682E-2</v>
      </c>
      <c r="U1229" s="21">
        <f t="shared" si="264"/>
        <v>-3.0410703049408183E-2</v>
      </c>
      <c r="V1229" s="21">
        <f t="shared" si="265"/>
        <v>2.9736614671505013E-3</v>
      </c>
      <c r="Y1229" s="36"/>
      <c r="Z1229" s="36"/>
    </row>
    <row r="1230" spans="1:26" x14ac:dyDescent="0.25">
      <c r="A1230" s="12">
        <v>1972.1</v>
      </c>
      <c r="B1230" s="13">
        <v>109.6</v>
      </c>
      <c r="C1230" s="14">
        <v>3.1033300000000001</v>
      </c>
      <c r="D1230" s="13">
        <v>6.2333299999999996</v>
      </c>
      <c r="E1230" s="13">
        <v>42.3</v>
      </c>
      <c r="F1230" s="14">
        <f t="shared" si="270"/>
        <v>1972.7916666665742</v>
      </c>
      <c r="G1230" s="15">
        <v>6.48</v>
      </c>
      <c r="H1230" s="14">
        <f t="shared" si="266"/>
        <v>827.10559810874679</v>
      </c>
      <c r="I1230" s="14">
        <f t="shared" si="267"/>
        <v>23.419540289952714</v>
      </c>
      <c r="J1230" s="16">
        <f t="shared" si="271"/>
        <v>133335.37212780761</v>
      </c>
      <c r="K1230" s="14">
        <f t="shared" si="268"/>
        <v>47.040347973167833</v>
      </c>
      <c r="L1230" s="16">
        <f t="shared" si="269"/>
        <v>7583.2424739546268</v>
      </c>
      <c r="M1230" s="35">
        <f t="shared" si="260"/>
        <v>17.533183854158558</v>
      </c>
      <c r="N1230" s="17"/>
      <c r="O1230" s="18">
        <f t="shared" si="261"/>
        <v>20.502387938457534</v>
      </c>
      <c r="P1230" s="18"/>
      <c r="Q1230" s="37">
        <f t="shared" si="262"/>
        <v>2.5820850137224759E-2</v>
      </c>
      <c r="R1230" s="15">
        <f t="shared" si="272"/>
        <v>1.0201347118183646</v>
      </c>
      <c r="S1230" s="15">
        <f t="shared" si="273"/>
        <v>11.828788605134843</v>
      </c>
      <c r="T1230" s="21">
        <f t="shared" si="263"/>
        <v>-1.9371423442052338E-2</v>
      </c>
      <c r="U1230" s="21">
        <f t="shared" si="264"/>
        <v>-2.2282554803891186E-2</v>
      </c>
      <c r="V1230" s="21">
        <f t="shared" si="265"/>
        <v>2.9111313618388479E-3</v>
      </c>
      <c r="Y1230" s="36"/>
      <c r="Z1230" s="36"/>
    </row>
    <row r="1231" spans="1:26" x14ac:dyDescent="0.25">
      <c r="A1231" s="12">
        <v>1972.11</v>
      </c>
      <c r="B1231" s="13">
        <v>115.1</v>
      </c>
      <c r="C1231" s="14">
        <v>3.1266699999999998</v>
      </c>
      <c r="D1231" s="13">
        <v>6.32667</v>
      </c>
      <c r="E1231" s="13">
        <v>42.4</v>
      </c>
      <c r="F1231" s="14">
        <f t="shared" si="270"/>
        <v>1972.8749999999075</v>
      </c>
      <c r="G1231" s="15">
        <v>6.28</v>
      </c>
      <c r="H1231" s="14">
        <f t="shared" si="266"/>
        <v>866.56319693396199</v>
      </c>
      <c r="I1231" s="14">
        <f t="shared" si="267"/>
        <v>23.540027375825463</v>
      </c>
      <c r="J1231" s="16">
        <f t="shared" si="271"/>
        <v>140012.45603877265</v>
      </c>
      <c r="K1231" s="14">
        <f t="shared" si="268"/>
        <v>47.632140583372632</v>
      </c>
      <c r="L1231" s="16">
        <f t="shared" si="269"/>
        <v>7696.0261098768187</v>
      </c>
      <c r="M1231" s="35">
        <f t="shared" si="260"/>
        <v>18.338894714968063</v>
      </c>
      <c r="N1231" s="17"/>
      <c r="O1231" s="18">
        <f t="shared" si="261"/>
        <v>21.441895093127492</v>
      </c>
      <c r="P1231" s="18"/>
      <c r="Q1231" s="37">
        <f t="shared" si="262"/>
        <v>2.5559143714735603E-2</v>
      </c>
      <c r="R1231" s="15">
        <f t="shared" si="272"/>
        <v>0.99936045600343393</v>
      </c>
      <c r="S1231" s="15">
        <f t="shared" si="273"/>
        <v>12.038498048598125</v>
      </c>
      <c r="T1231" s="21">
        <f t="shared" si="263"/>
        <v>-1.9646452748045995E-2</v>
      </c>
      <c r="U1231" s="21">
        <f t="shared" si="264"/>
        <v>-2.0798928150206786E-2</v>
      </c>
      <c r="V1231" s="21">
        <f t="shared" si="265"/>
        <v>1.1524754021607908E-3</v>
      </c>
      <c r="Y1231" s="36"/>
      <c r="Z1231" s="36"/>
    </row>
    <row r="1232" spans="1:26" x14ac:dyDescent="0.25">
      <c r="A1232" s="12">
        <v>1972.12</v>
      </c>
      <c r="B1232" s="13">
        <v>117.5</v>
      </c>
      <c r="C1232" s="14">
        <v>3.15</v>
      </c>
      <c r="D1232" s="13">
        <v>6.42</v>
      </c>
      <c r="E1232" s="13">
        <v>42.5</v>
      </c>
      <c r="F1232" s="14">
        <f t="shared" si="270"/>
        <v>1972.9583333332407</v>
      </c>
      <c r="G1232" s="15">
        <v>6.36</v>
      </c>
      <c r="H1232" s="14">
        <f t="shared" si="266"/>
        <v>882.55079411764677</v>
      </c>
      <c r="I1232" s="14">
        <f t="shared" si="267"/>
        <v>23.659872352941168</v>
      </c>
      <c r="J1232" s="16">
        <f t="shared" si="271"/>
        <v>142914.17072026921</v>
      </c>
      <c r="K1232" s="14">
        <f t="shared" si="268"/>
        <v>48.221073176470568</v>
      </c>
      <c r="L1232" s="16">
        <f t="shared" si="269"/>
        <v>7808.5870299925809</v>
      </c>
      <c r="M1232" s="35">
        <f t="shared" si="260"/>
        <v>18.645719442073688</v>
      </c>
      <c r="N1232" s="17"/>
      <c r="O1232" s="18">
        <f t="shared" si="261"/>
        <v>21.796816349100631</v>
      </c>
      <c r="P1232" s="18"/>
      <c r="Q1232" s="37">
        <f t="shared" si="262"/>
        <v>2.4105412407063501E-2</v>
      </c>
      <c r="R1232" s="15">
        <f t="shared" si="272"/>
        <v>0.99799154109454147</v>
      </c>
      <c r="S1232" s="15">
        <f t="shared" si="273"/>
        <v>12.002491137327134</v>
      </c>
      <c r="T1232" s="21">
        <f t="shared" si="263"/>
        <v>-1.9936100049576577E-2</v>
      </c>
      <c r="U1232" s="21">
        <f t="shared" si="264"/>
        <v>-1.9187130722097656E-2</v>
      </c>
      <c r="V1232" s="21">
        <f t="shared" si="265"/>
        <v>-7.4896932747892109E-4</v>
      </c>
      <c r="Y1232" s="36"/>
      <c r="Z1232" s="36"/>
    </row>
    <row r="1233" spans="1:26" x14ac:dyDescent="0.25">
      <c r="A1233" s="12">
        <v>1973.01</v>
      </c>
      <c r="B1233" s="13">
        <v>118.4</v>
      </c>
      <c r="C1233" s="14">
        <v>3.1566700000000001</v>
      </c>
      <c r="D1233" s="13">
        <v>6.5466699999999998</v>
      </c>
      <c r="E1233" s="13">
        <v>42.6</v>
      </c>
      <c r="F1233" s="14">
        <f t="shared" si="270"/>
        <v>1973.041666666574</v>
      </c>
      <c r="G1233" s="15">
        <v>6.46</v>
      </c>
      <c r="H1233" s="14">
        <f t="shared" si="266"/>
        <v>887.22317370891994</v>
      </c>
      <c r="I1233" s="14">
        <f t="shared" si="267"/>
        <v>23.654313984389663</v>
      </c>
      <c r="J1233" s="16">
        <f t="shared" si="271"/>
        <v>143989.98488283649</v>
      </c>
      <c r="K1233" s="14">
        <f t="shared" si="268"/>
        <v>49.0570720829812</v>
      </c>
      <c r="L1233" s="16">
        <f t="shared" si="269"/>
        <v>7961.6124521361407</v>
      </c>
      <c r="M1233" s="35">
        <f t="shared" si="260"/>
        <v>18.71253046730244</v>
      </c>
      <c r="N1233" s="17"/>
      <c r="O1233" s="18">
        <f t="shared" si="261"/>
        <v>21.870338532710896</v>
      </c>
      <c r="P1233" s="18"/>
      <c r="Q1233" s="37">
        <f t="shared" si="262"/>
        <v>2.315698089417307E-2</v>
      </c>
      <c r="R1233" s="15">
        <f t="shared" si="272"/>
        <v>0.99233292289622221</v>
      </c>
      <c r="S1233" s="15">
        <f t="shared" si="273"/>
        <v>11.950266353342112</v>
      </c>
      <c r="T1233" s="21">
        <f t="shared" si="263"/>
        <v>-1.7092971405117896E-2</v>
      </c>
      <c r="U1233" s="21">
        <f t="shared" si="264"/>
        <v>-1.7623536714926669E-2</v>
      </c>
      <c r="V1233" s="21">
        <f t="shared" si="265"/>
        <v>5.3056530980877259E-4</v>
      </c>
      <c r="Y1233" s="36"/>
      <c r="Z1233" s="36"/>
    </row>
    <row r="1234" spans="1:26" x14ac:dyDescent="0.25">
      <c r="A1234" s="12">
        <v>1973.02</v>
      </c>
      <c r="B1234" s="13">
        <v>114.2</v>
      </c>
      <c r="C1234" s="14">
        <v>3.1633300000000002</v>
      </c>
      <c r="D1234" s="13">
        <v>6.67333</v>
      </c>
      <c r="E1234" s="13">
        <v>42.9</v>
      </c>
      <c r="F1234" s="14">
        <f t="shared" si="270"/>
        <v>1973.1249999999072</v>
      </c>
      <c r="G1234" s="15">
        <v>6.64</v>
      </c>
      <c r="H1234" s="14">
        <f t="shared" si="266"/>
        <v>849.76645920745898</v>
      </c>
      <c r="I1234" s="14">
        <f t="shared" si="267"/>
        <v>23.538456509673654</v>
      </c>
      <c r="J1234" s="16">
        <f t="shared" si="271"/>
        <v>138229.3712365792</v>
      </c>
      <c r="K1234" s="14">
        <f t="shared" si="268"/>
        <v>49.656497418764559</v>
      </c>
      <c r="L1234" s="16">
        <f t="shared" si="269"/>
        <v>8077.4974601944059</v>
      </c>
      <c r="M1234" s="35">
        <f t="shared" si="260"/>
        <v>17.889889599193758</v>
      </c>
      <c r="N1234" s="17"/>
      <c r="O1234" s="18">
        <f t="shared" si="261"/>
        <v>20.905882678986931</v>
      </c>
      <c r="P1234" s="18"/>
      <c r="Q1234" s="37">
        <f t="shared" si="262"/>
        <v>2.4540442446005291E-2</v>
      </c>
      <c r="R1234" s="15">
        <f t="shared" si="272"/>
        <v>1.0004739008511474</v>
      </c>
      <c r="S1234" s="15">
        <f t="shared" si="273"/>
        <v>11.775715168193363</v>
      </c>
      <c r="T1234" s="21">
        <f t="shared" si="263"/>
        <v>-1.1089656938961023E-2</v>
      </c>
      <c r="U1234" s="21">
        <f t="shared" si="264"/>
        <v>-1.6980219507644834E-2</v>
      </c>
      <c r="V1234" s="21">
        <f t="shared" si="265"/>
        <v>5.8905625686838103E-3</v>
      </c>
      <c r="Y1234" s="36"/>
      <c r="Z1234" s="36"/>
    </row>
    <row r="1235" spans="1:26" x14ac:dyDescent="0.25">
      <c r="A1235" s="12">
        <v>1973.03</v>
      </c>
      <c r="B1235" s="13">
        <v>112.4</v>
      </c>
      <c r="C1235" s="14">
        <v>3.17</v>
      </c>
      <c r="D1235" s="13">
        <v>6.8</v>
      </c>
      <c r="E1235" s="13">
        <v>43.3</v>
      </c>
      <c r="F1235" s="14">
        <f t="shared" si="270"/>
        <v>1973.2083333332405</v>
      </c>
      <c r="G1235" s="15">
        <v>6.71</v>
      </c>
      <c r="H1235" s="14">
        <f t="shared" si="266"/>
        <v>828.64628637413387</v>
      </c>
      <c r="I1235" s="14">
        <f t="shared" si="267"/>
        <v>23.370184411085443</v>
      </c>
      <c r="J1235" s="16">
        <f t="shared" si="271"/>
        <v>135110.60330015753</v>
      </c>
      <c r="K1235" s="14">
        <f t="shared" si="268"/>
        <v>50.13162586605079</v>
      </c>
      <c r="L1235" s="16">
        <f t="shared" si="269"/>
        <v>8173.9510893333709</v>
      </c>
      <c r="M1235" s="35">
        <f t="shared" si="260"/>
        <v>17.412142058290343</v>
      </c>
      <c r="N1235" s="17"/>
      <c r="O1235" s="18">
        <f t="shared" si="261"/>
        <v>20.345254441323718</v>
      </c>
      <c r="P1235" s="18"/>
      <c r="Q1235" s="37">
        <f t="shared" si="262"/>
        <v>2.599500987351188E-2</v>
      </c>
      <c r="R1235" s="15">
        <f t="shared" si="272"/>
        <v>1.0084879014746988</v>
      </c>
      <c r="S1235" s="15">
        <f t="shared" si="273"/>
        <v>11.672461549314491</v>
      </c>
      <c r="T1235" s="21">
        <f t="shared" si="263"/>
        <v>-5.0631756542044437E-3</v>
      </c>
      <c r="U1235" s="21">
        <f t="shared" si="264"/>
        <v>-1.3986529408438031E-2</v>
      </c>
      <c r="V1235" s="21">
        <f t="shared" si="265"/>
        <v>8.9233537542335872E-3</v>
      </c>
      <c r="Y1235" s="36"/>
      <c r="Z1235" s="36"/>
    </row>
    <row r="1236" spans="1:26" x14ac:dyDescent="0.25">
      <c r="A1236" s="12">
        <v>1973.04</v>
      </c>
      <c r="B1236" s="13">
        <v>110.3</v>
      </c>
      <c r="C1236" s="14">
        <v>3.1866699999999999</v>
      </c>
      <c r="D1236" s="13">
        <v>6.9433299999999996</v>
      </c>
      <c r="E1236" s="13">
        <v>43.6</v>
      </c>
      <c r="F1236" s="14">
        <f t="shared" si="270"/>
        <v>1973.2916666665737</v>
      </c>
      <c r="G1236" s="15">
        <v>6.67</v>
      </c>
      <c r="H1236" s="14">
        <f t="shared" si="266"/>
        <v>807.56929243119237</v>
      </c>
      <c r="I1236" s="14">
        <f t="shared" si="267"/>
        <v>23.33143098016054</v>
      </c>
      <c r="J1236" s="16">
        <f t="shared" si="271"/>
        <v>131991.01926662456</v>
      </c>
      <c r="K1236" s="14">
        <f t="shared" si="268"/>
        <v>50.836084272133</v>
      </c>
      <c r="L1236" s="16">
        <f t="shared" si="269"/>
        <v>8308.7688468225933</v>
      </c>
      <c r="M1236" s="35">
        <f t="shared" si="260"/>
        <v>16.935740066050826</v>
      </c>
      <c r="N1236" s="17"/>
      <c r="O1236" s="18">
        <f t="shared" si="261"/>
        <v>19.787325522958447</v>
      </c>
      <c r="P1236" s="18"/>
      <c r="Q1236" s="37">
        <f t="shared" si="262"/>
        <v>2.872587050572295E-2</v>
      </c>
      <c r="R1236" s="15">
        <f t="shared" si="272"/>
        <v>0.99262871327900482</v>
      </c>
      <c r="S1236" s="15">
        <f t="shared" si="273"/>
        <v>11.690539443832611</v>
      </c>
      <c r="T1236" s="21">
        <f t="shared" si="263"/>
        <v>6.5990840437613052E-4</v>
      </c>
      <c r="U1236" s="21">
        <f t="shared" si="264"/>
        <v>-1.3320197333000272E-2</v>
      </c>
      <c r="V1236" s="21">
        <f t="shared" si="265"/>
        <v>1.3980105737376403E-2</v>
      </c>
      <c r="Y1236" s="36"/>
      <c r="Z1236" s="36"/>
    </row>
    <row r="1237" spans="1:26" x14ac:dyDescent="0.25">
      <c r="A1237" s="12">
        <v>1973.05</v>
      </c>
      <c r="B1237" s="13">
        <v>107.2</v>
      </c>
      <c r="C1237" s="14">
        <v>3.2033299999999998</v>
      </c>
      <c r="D1237" s="13">
        <v>7.0866699999999998</v>
      </c>
      <c r="E1237" s="13">
        <v>43.9</v>
      </c>
      <c r="F1237" s="14">
        <f t="shared" si="270"/>
        <v>1973.374999999907</v>
      </c>
      <c r="G1237" s="15">
        <v>6.85</v>
      </c>
      <c r="H1237" s="14">
        <f t="shared" si="266"/>
        <v>779.50882915717523</v>
      </c>
      <c r="I1237" s="14">
        <f t="shared" si="267"/>
        <v>23.293134493507964</v>
      </c>
      <c r="J1237" s="16">
        <f t="shared" si="271"/>
        <v>127722.00837930321</v>
      </c>
      <c r="K1237" s="14">
        <f t="shared" si="268"/>
        <v>51.530987260478341</v>
      </c>
      <c r="L1237" s="16">
        <f t="shared" si="269"/>
        <v>8443.3183313559384</v>
      </c>
      <c r="M1237" s="35">
        <f t="shared" si="260"/>
        <v>16.314338759668573</v>
      </c>
      <c r="N1237" s="17"/>
      <c r="O1237" s="18">
        <f t="shared" si="261"/>
        <v>19.06114572900686</v>
      </c>
      <c r="P1237" s="18"/>
      <c r="Q1237" s="37">
        <f t="shared" si="262"/>
        <v>2.988582385959896E-2</v>
      </c>
      <c r="R1237" s="15">
        <f t="shared" si="272"/>
        <v>1.0021246957992085</v>
      </c>
      <c r="S1237" s="15">
        <f t="shared" si="273"/>
        <v>11.525064225038022</v>
      </c>
      <c r="T1237" s="21">
        <f t="shared" si="263"/>
        <v>7.6997385593500223E-3</v>
      </c>
      <c r="U1237" s="21">
        <f t="shared" si="264"/>
        <v>-1.1538385700090914E-2</v>
      </c>
      <c r="V1237" s="21">
        <f t="shared" si="265"/>
        <v>1.9238124259440936E-2</v>
      </c>
      <c r="Y1237" s="36"/>
      <c r="Z1237" s="36"/>
    </row>
    <row r="1238" spans="1:26" x14ac:dyDescent="0.25">
      <c r="A1238" s="12">
        <v>1973.06</v>
      </c>
      <c r="B1238" s="13">
        <v>104.8</v>
      </c>
      <c r="C1238" s="14">
        <v>3.22</v>
      </c>
      <c r="D1238" s="13">
        <v>7.23</v>
      </c>
      <c r="E1238" s="13">
        <v>44.2</v>
      </c>
      <c r="F1238" s="14">
        <f t="shared" si="270"/>
        <v>1973.4583333332403</v>
      </c>
      <c r="G1238" s="15">
        <v>6.9</v>
      </c>
      <c r="H1238" s="14">
        <f t="shared" si="266"/>
        <v>756.88480542986395</v>
      </c>
      <c r="I1238" s="14">
        <f t="shared" si="267"/>
        <v>23.255430090497732</v>
      </c>
      <c r="J1238" s="16">
        <f t="shared" si="271"/>
        <v>124332.60923096645</v>
      </c>
      <c r="K1238" s="14">
        <f t="shared" si="268"/>
        <v>52.216384954751113</v>
      </c>
      <c r="L1238" s="16">
        <f t="shared" si="269"/>
        <v>8577.5263811057957</v>
      </c>
      <c r="M1238" s="35">
        <f t="shared" si="260"/>
        <v>15.808323047681981</v>
      </c>
      <c r="N1238" s="17"/>
      <c r="O1238" s="18">
        <f t="shared" si="261"/>
        <v>18.470601678103712</v>
      </c>
      <c r="P1238" s="18"/>
      <c r="Q1238" s="37">
        <f t="shared" si="262"/>
        <v>3.1714766309810502E-2</v>
      </c>
      <c r="R1238" s="15">
        <f t="shared" si="272"/>
        <v>0.98943146265705451</v>
      </c>
      <c r="S1238" s="15">
        <f t="shared" si="273"/>
        <v>11.471160859673637</v>
      </c>
      <c r="T1238" s="21">
        <f t="shared" si="263"/>
        <v>1.1866524077828178E-2</v>
      </c>
      <c r="U1238" s="21">
        <f t="shared" si="264"/>
        <v>-1.3351240060321401E-2</v>
      </c>
      <c r="V1238" s="21">
        <f t="shared" si="265"/>
        <v>2.5217764138149579E-2</v>
      </c>
      <c r="Y1238" s="36"/>
      <c r="Z1238" s="36"/>
    </row>
    <row r="1239" spans="1:26" x14ac:dyDescent="0.25">
      <c r="A1239" s="12">
        <v>1973.07</v>
      </c>
      <c r="B1239" s="13">
        <v>105.8</v>
      </c>
      <c r="C1239" s="14">
        <v>3.2366700000000002</v>
      </c>
      <c r="D1239" s="13">
        <v>7.3833299999999999</v>
      </c>
      <c r="E1239" s="13">
        <v>44.3</v>
      </c>
      <c r="F1239" s="14">
        <f t="shared" si="270"/>
        <v>1973.5416666665735</v>
      </c>
      <c r="G1239" s="15">
        <v>7.13</v>
      </c>
      <c r="H1239" s="14">
        <f t="shared" si="266"/>
        <v>762.38214221218948</v>
      </c>
      <c r="I1239" s="14">
        <f t="shared" si="267"/>
        <v>23.323056788600447</v>
      </c>
      <c r="J1239" s="16">
        <f t="shared" si="271"/>
        <v>125554.92152315626</v>
      </c>
      <c r="K1239" s="14">
        <f t="shared" si="268"/>
        <v>53.203392647065449</v>
      </c>
      <c r="L1239" s="16">
        <f t="shared" si="269"/>
        <v>8761.9415758938103</v>
      </c>
      <c r="M1239" s="35">
        <f t="shared" si="260"/>
        <v>15.889518573988784</v>
      </c>
      <c r="N1239" s="17"/>
      <c r="O1239" s="18">
        <f t="shared" si="261"/>
        <v>18.565516582822443</v>
      </c>
      <c r="P1239" s="18"/>
      <c r="Q1239" s="37">
        <f t="shared" si="262"/>
        <v>2.8987491947744803E-2</v>
      </c>
      <c r="R1239" s="15">
        <f t="shared" si="272"/>
        <v>0.98701058762603067</v>
      </c>
      <c r="S1239" s="15">
        <f t="shared" si="273"/>
        <v>11.324306863996544</v>
      </c>
      <c r="T1239" s="21">
        <f t="shared" si="263"/>
        <v>1.1185898648329529E-2</v>
      </c>
      <c r="U1239" s="21">
        <f t="shared" si="264"/>
        <v>-1.4708496170451557E-2</v>
      </c>
      <c r="V1239" s="21">
        <f t="shared" si="265"/>
        <v>2.5894394818781086E-2</v>
      </c>
      <c r="Y1239" s="36"/>
      <c r="Z1239" s="36"/>
    </row>
    <row r="1240" spans="1:26" x14ac:dyDescent="0.25">
      <c r="A1240" s="12">
        <v>1973.08</v>
      </c>
      <c r="B1240" s="13">
        <v>103.8</v>
      </c>
      <c r="C1240" s="14">
        <v>3.2533300000000001</v>
      </c>
      <c r="D1240" s="13">
        <v>7.53667</v>
      </c>
      <c r="E1240" s="13">
        <v>45.1</v>
      </c>
      <c r="F1240" s="14">
        <f t="shared" si="270"/>
        <v>1973.6249999999068</v>
      </c>
      <c r="G1240" s="15">
        <v>7.4</v>
      </c>
      <c r="H1240" s="14">
        <f t="shared" si="266"/>
        <v>734.7026141906872</v>
      </c>
      <c r="I1240" s="14">
        <f t="shared" si="267"/>
        <v>23.027264506984469</v>
      </c>
      <c r="J1240" s="16">
        <f t="shared" si="271"/>
        <v>121312.4706701667</v>
      </c>
      <c r="K1240" s="14">
        <f t="shared" si="268"/>
        <v>53.345001457538785</v>
      </c>
      <c r="L1240" s="16">
        <f t="shared" si="269"/>
        <v>8808.208654390417</v>
      </c>
      <c r="M1240" s="35">
        <f t="shared" si="260"/>
        <v>15.278501094706126</v>
      </c>
      <c r="N1240" s="17"/>
      <c r="O1240" s="18">
        <f t="shared" si="261"/>
        <v>17.852222658614028</v>
      </c>
      <c r="P1240" s="18"/>
      <c r="Q1240" s="37">
        <f t="shared" si="262"/>
        <v>3.066264186836655E-2</v>
      </c>
      <c r="R1240" s="15">
        <f t="shared" si="272"/>
        <v>1.0281999418118777</v>
      </c>
      <c r="S1240" s="15">
        <f t="shared" si="273"/>
        <v>10.978945392737891</v>
      </c>
      <c r="T1240" s="21">
        <f t="shared" si="263"/>
        <v>1.1895906260810163E-2</v>
      </c>
      <c r="U1240" s="21">
        <f t="shared" si="264"/>
        <v>-1.3727563292538103E-2</v>
      </c>
      <c r="V1240" s="21">
        <f t="shared" si="265"/>
        <v>2.5623469553348266E-2</v>
      </c>
      <c r="Y1240" s="36"/>
      <c r="Z1240" s="36"/>
    </row>
    <row r="1241" spans="1:26" x14ac:dyDescent="0.25">
      <c r="A1241" s="12">
        <v>1973.09</v>
      </c>
      <c r="B1241" s="13">
        <v>105.6</v>
      </c>
      <c r="C1241" s="14">
        <v>3.27</v>
      </c>
      <c r="D1241" s="13">
        <v>7.69</v>
      </c>
      <c r="E1241" s="13">
        <v>45.2</v>
      </c>
      <c r="F1241" s="14">
        <f t="shared" si="270"/>
        <v>1973.70833333324</v>
      </c>
      <c r="G1241" s="15">
        <v>7.09</v>
      </c>
      <c r="H1241" s="14">
        <f t="shared" si="266"/>
        <v>745.78948672566344</v>
      </c>
      <c r="I1241" s="14">
        <f t="shared" si="267"/>
        <v>23.094049446902645</v>
      </c>
      <c r="J1241" s="16">
        <f t="shared" si="271"/>
        <v>123460.88040550405</v>
      </c>
      <c r="K1241" s="14">
        <f t="shared" si="268"/>
        <v>54.309859402654851</v>
      </c>
      <c r="L1241" s="16">
        <f t="shared" si="269"/>
        <v>8990.6644916508158</v>
      </c>
      <c r="M1241" s="35">
        <f t="shared" si="260"/>
        <v>15.475308601805562</v>
      </c>
      <c r="N1241" s="17"/>
      <c r="O1241" s="18">
        <f t="shared" si="261"/>
        <v>18.082083727935423</v>
      </c>
      <c r="P1241" s="18"/>
      <c r="Q1241" s="37">
        <f t="shared" si="262"/>
        <v>3.3160456131076405E-2</v>
      </c>
      <c r="R1241" s="15">
        <f t="shared" si="272"/>
        <v>1.0275149478054186</v>
      </c>
      <c r="S1241" s="15">
        <f t="shared" si="273"/>
        <v>11.263576343583996</v>
      </c>
      <c r="T1241" s="21">
        <f t="shared" si="263"/>
        <v>1.2916279581847379E-2</v>
      </c>
      <c r="U1241" s="21">
        <f t="shared" si="264"/>
        <v>-1.4634266551174058E-2</v>
      </c>
      <c r="V1241" s="21">
        <f t="shared" si="265"/>
        <v>2.7550546133021436E-2</v>
      </c>
      <c r="Y1241" s="36"/>
      <c r="Z1241" s="36"/>
    </row>
    <row r="1242" spans="1:26" x14ac:dyDescent="0.25">
      <c r="A1242" s="12">
        <v>1973.1</v>
      </c>
      <c r="B1242" s="13">
        <v>109.8</v>
      </c>
      <c r="C1242" s="14">
        <v>3.30667</v>
      </c>
      <c r="D1242" s="13">
        <v>7.8466699999999996</v>
      </c>
      <c r="E1242" s="13">
        <v>45.6</v>
      </c>
      <c r="F1242" s="14">
        <f t="shared" si="270"/>
        <v>1973.7916666665733</v>
      </c>
      <c r="G1242" s="15">
        <v>6.79</v>
      </c>
      <c r="H1242" s="14">
        <f t="shared" si="266"/>
        <v>768.64936184210501</v>
      </c>
      <c r="I1242" s="14">
        <f t="shared" si="267"/>
        <v>23.148176551206131</v>
      </c>
      <c r="J1242" s="16">
        <f t="shared" si="271"/>
        <v>127564.52924615119</v>
      </c>
      <c r="K1242" s="14">
        <f t="shared" si="268"/>
        <v>54.930217559978047</v>
      </c>
      <c r="L1242" s="16">
        <f t="shared" si="269"/>
        <v>9116.1818278679148</v>
      </c>
      <c r="M1242" s="35">
        <f t="shared" si="260"/>
        <v>15.913516308933383</v>
      </c>
      <c r="N1242" s="17"/>
      <c r="O1242" s="18">
        <f t="shared" si="261"/>
        <v>18.592078071081101</v>
      </c>
      <c r="P1242" s="18"/>
      <c r="Q1242" s="37">
        <f t="shared" si="262"/>
        <v>3.495899613495182E-2</v>
      </c>
      <c r="R1242" s="15">
        <f t="shared" si="272"/>
        <v>1.0099911491177134</v>
      </c>
      <c r="S1242" s="15">
        <f t="shared" si="273"/>
        <v>11.471971189843391</v>
      </c>
      <c r="T1242" s="21">
        <f t="shared" si="263"/>
        <v>9.9629290667919701E-3</v>
      </c>
      <c r="U1242" s="21">
        <f t="shared" si="264"/>
        <v>-1.5151288843267774E-2</v>
      </c>
      <c r="V1242" s="21">
        <f t="shared" si="265"/>
        <v>2.5114217910059744E-2</v>
      </c>
      <c r="Y1242" s="36"/>
      <c r="Z1242" s="36"/>
    </row>
    <row r="1243" spans="1:26" x14ac:dyDescent="0.25">
      <c r="A1243" s="12">
        <v>1973.11</v>
      </c>
      <c r="B1243" s="13">
        <v>102</v>
      </c>
      <c r="C1243" s="14">
        <v>3.3433299999999999</v>
      </c>
      <c r="D1243" s="13">
        <v>8.0033300000000001</v>
      </c>
      <c r="E1243" s="13">
        <v>45.9</v>
      </c>
      <c r="F1243" s="14">
        <f t="shared" si="270"/>
        <v>1973.8749999999065</v>
      </c>
      <c r="G1243" s="15">
        <v>6.73</v>
      </c>
      <c r="H1243" s="14">
        <f t="shared" si="266"/>
        <v>709.3788888888887</v>
      </c>
      <c r="I1243" s="14">
        <f t="shared" si="267"/>
        <v>23.251840397930277</v>
      </c>
      <c r="J1243" s="16">
        <f t="shared" si="271"/>
        <v>118049.61320770258</v>
      </c>
      <c r="K1243" s="14">
        <f t="shared" si="268"/>
        <v>55.660719047167738</v>
      </c>
      <c r="L1243" s="16">
        <f t="shared" si="269"/>
        <v>9262.6471654274719</v>
      </c>
      <c r="M1243" s="35">
        <f t="shared" si="260"/>
        <v>14.651845159710568</v>
      </c>
      <c r="N1243" s="17"/>
      <c r="O1243" s="18">
        <f t="shared" si="261"/>
        <v>17.11974297713947</v>
      </c>
      <c r="P1243" s="18"/>
      <c r="Q1243" s="37">
        <f t="shared" si="262"/>
        <v>4.1652328760251142E-2</v>
      </c>
      <c r="R1243" s="15">
        <f t="shared" si="272"/>
        <v>1.0048865171192618</v>
      </c>
      <c r="S1243" s="15">
        <f t="shared" si="273"/>
        <v>11.510860022422449</v>
      </c>
      <c r="T1243" s="21">
        <f t="shared" si="263"/>
        <v>1.6454975003629579E-2</v>
      </c>
      <c r="U1243" s="21">
        <f t="shared" si="264"/>
        <v>-1.5597269561874794E-2</v>
      </c>
      <c r="V1243" s="21">
        <f t="shared" si="265"/>
        <v>3.2052244565504373E-2</v>
      </c>
      <c r="Y1243" s="36"/>
      <c r="Z1243" s="36"/>
    </row>
    <row r="1244" spans="1:26" x14ac:dyDescent="0.25">
      <c r="A1244" s="12">
        <v>1973.12</v>
      </c>
      <c r="B1244" s="13">
        <v>94.78</v>
      </c>
      <c r="C1244" s="14">
        <v>3.38</v>
      </c>
      <c r="D1244" s="13">
        <v>8.16</v>
      </c>
      <c r="E1244" s="13">
        <v>46.2</v>
      </c>
      <c r="F1244" s="14">
        <f t="shared" si="270"/>
        <v>1973.9583333332398</v>
      </c>
      <c r="G1244" s="15">
        <v>6.74</v>
      </c>
      <c r="H1244" s="14">
        <f t="shared" si="266"/>
        <v>654.88569242424217</v>
      </c>
      <c r="I1244" s="14">
        <f t="shared" si="267"/>
        <v>23.354227056277047</v>
      </c>
      <c r="J1244" s="16">
        <f t="shared" si="271"/>
        <v>109305.1264371385</v>
      </c>
      <c r="K1244" s="14">
        <f t="shared" si="268"/>
        <v>56.381802597402576</v>
      </c>
      <c r="L1244" s="16">
        <f t="shared" si="269"/>
        <v>9410.5278721993072</v>
      </c>
      <c r="M1244" s="35">
        <f t="shared" si="260"/>
        <v>13.493329686205888</v>
      </c>
      <c r="N1244" s="17"/>
      <c r="O1244" s="18">
        <f t="shared" si="261"/>
        <v>15.771102210645211</v>
      </c>
      <c r="P1244" s="18"/>
      <c r="Q1244" s="37">
        <f t="shared" si="262"/>
        <v>4.7752928053783478E-2</v>
      </c>
      <c r="R1244" s="15">
        <f t="shared" si="272"/>
        <v>0.98776947809049742</v>
      </c>
      <c r="S1244" s="15">
        <f t="shared" si="273"/>
        <v>11.491996945830225</v>
      </c>
      <c r="T1244" s="21">
        <f t="shared" si="263"/>
        <v>2.4077050220233875E-2</v>
      </c>
      <c r="U1244" s="21">
        <f t="shared" si="264"/>
        <v>-1.5376635272250416E-2</v>
      </c>
      <c r="V1244" s="21">
        <f t="shared" si="265"/>
        <v>3.9453685492484292E-2</v>
      </c>
      <c r="Y1244" s="36"/>
      <c r="Z1244" s="36"/>
    </row>
    <row r="1245" spans="1:26" x14ac:dyDescent="0.25">
      <c r="A1245" s="12">
        <v>1974.01</v>
      </c>
      <c r="B1245" s="13">
        <v>96.11</v>
      </c>
      <c r="C1245" s="14">
        <v>3.4</v>
      </c>
      <c r="D1245" s="13">
        <v>8.2266700000000004</v>
      </c>
      <c r="E1245" s="13">
        <v>46.6</v>
      </c>
      <c r="F1245" s="14">
        <f t="shared" si="270"/>
        <v>1974.0416666665731</v>
      </c>
      <c r="G1245" s="15">
        <v>6.99</v>
      </c>
      <c r="H1245" s="14">
        <f t="shared" si="266"/>
        <v>658.37515568669505</v>
      </c>
      <c r="I1245" s="14">
        <f t="shared" si="267"/>
        <v>23.29076609442059</v>
      </c>
      <c r="J1245" s="16">
        <f t="shared" si="271"/>
        <v>110211.49260306731</v>
      </c>
      <c r="K1245" s="14">
        <f t="shared" si="268"/>
        <v>56.354543148819729</v>
      </c>
      <c r="L1245" s="16">
        <f t="shared" si="269"/>
        <v>9433.7070008623014</v>
      </c>
      <c r="M1245" s="35">
        <f t="shared" si="260"/>
        <v>13.530721892513951</v>
      </c>
      <c r="N1245" s="17"/>
      <c r="O1245" s="18">
        <f t="shared" si="261"/>
        <v>15.819141518464635</v>
      </c>
      <c r="P1245" s="18"/>
      <c r="Q1245" s="37">
        <f t="shared" si="262"/>
        <v>4.594596555731903E-2</v>
      </c>
      <c r="R1245" s="15">
        <f t="shared" si="272"/>
        <v>1.0079694972375672</v>
      </c>
      <c r="S1245" s="15">
        <f t="shared" si="273"/>
        <v>11.254006539345372</v>
      </c>
      <c r="T1245" s="21">
        <f t="shared" si="263"/>
        <v>2.4229443866256917E-2</v>
      </c>
      <c r="U1245" s="21">
        <f t="shared" si="264"/>
        <v>-1.2015977017232893E-2</v>
      </c>
      <c r="V1245" s="21">
        <f t="shared" si="265"/>
        <v>3.624542088348981E-2</v>
      </c>
      <c r="Y1245" s="36"/>
      <c r="Z1245" s="36"/>
    </row>
    <row r="1246" spans="1:26" x14ac:dyDescent="0.25">
      <c r="A1246" s="12">
        <v>1974.02</v>
      </c>
      <c r="B1246" s="13">
        <v>93.45</v>
      </c>
      <c r="C1246" s="14">
        <v>3.42</v>
      </c>
      <c r="D1246" s="13">
        <v>8.2933299999999992</v>
      </c>
      <c r="E1246" s="13">
        <v>47.2</v>
      </c>
      <c r="F1246" s="14">
        <f t="shared" si="270"/>
        <v>1974.1249999999063</v>
      </c>
      <c r="G1246" s="15">
        <v>6.96</v>
      </c>
      <c r="H1246" s="14">
        <f t="shared" si="266"/>
        <v>632.0160111228812</v>
      </c>
      <c r="I1246" s="14">
        <f t="shared" si="267"/>
        <v>23.129959957627111</v>
      </c>
      <c r="J1246" s="16">
        <f t="shared" si="271"/>
        <v>106121.65361289782</v>
      </c>
      <c r="K1246" s="14">
        <f t="shared" si="268"/>
        <v>56.089003162394043</v>
      </c>
      <c r="L1246" s="16">
        <f t="shared" si="269"/>
        <v>9417.8907817812051</v>
      </c>
      <c r="M1246" s="35">
        <f t="shared" si="260"/>
        <v>12.957321280205388</v>
      </c>
      <c r="N1246" s="17"/>
      <c r="O1246" s="18">
        <f t="shared" si="261"/>
        <v>15.154292146338717</v>
      </c>
      <c r="P1246" s="18"/>
      <c r="Q1246" s="37">
        <f t="shared" si="262"/>
        <v>5.0850367922704143E-2</v>
      </c>
      <c r="R1246" s="15">
        <f t="shared" si="272"/>
        <v>0.98812468410760568</v>
      </c>
      <c r="S1246" s="15">
        <f t="shared" si="273"/>
        <v>11.199495796676839</v>
      </c>
      <c r="T1246" s="21">
        <f t="shared" si="263"/>
        <v>2.2230186502816274E-2</v>
      </c>
      <c r="U1246" s="21">
        <f t="shared" si="264"/>
        <v>-1.2036619668587267E-2</v>
      </c>
      <c r="V1246" s="21">
        <f t="shared" si="265"/>
        <v>3.4266806171403541E-2</v>
      </c>
      <c r="Y1246" s="36"/>
      <c r="Z1246" s="36"/>
    </row>
    <row r="1247" spans="1:26" x14ac:dyDescent="0.25">
      <c r="A1247" s="12">
        <v>1974.03</v>
      </c>
      <c r="B1247" s="13">
        <v>97.44</v>
      </c>
      <c r="C1247" s="14">
        <v>3.44</v>
      </c>
      <c r="D1247" s="13">
        <v>8.36</v>
      </c>
      <c r="E1247" s="13">
        <v>47.8</v>
      </c>
      <c r="F1247" s="14">
        <f t="shared" si="270"/>
        <v>1974.2083333332396</v>
      </c>
      <c r="G1247" s="15">
        <v>7.21</v>
      </c>
      <c r="H1247" s="14">
        <f t="shared" si="266"/>
        <v>650.7289857740584</v>
      </c>
      <c r="I1247" s="14">
        <f t="shared" si="267"/>
        <v>22.973190794979072</v>
      </c>
      <c r="J1247" s="16">
        <f t="shared" si="271"/>
        <v>109585.19650601325</v>
      </c>
      <c r="K1247" s="14">
        <f t="shared" si="268"/>
        <v>55.830196234309604</v>
      </c>
      <c r="L1247" s="16">
        <f t="shared" si="269"/>
        <v>9402.0139859428436</v>
      </c>
      <c r="M1247" s="35">
        <f t="shared" si="260"/>
        <v>13.31036423914016</v>
      </c>
      <c r="N1247" s="17"/>
      <c r="O1247" s="18">
        <f t="shared" si="261"/>
        <v>15.57112214226431</v>
      </c>
      <c r="P1247" s="18"/>
      <c r="Q1247" s="37">
        <f t="shared" si="262"/>
        <v>4.7622016397860831E-2</v>
      </c>
      <c r="R1247" s="15">
        <f t="shared" si="272"/>
        <v>0.98507465515458947</v>
      </c>
      <c r="S1247" s="15">
        <f t="shared" si="273"/>
        <v>10.927588226428282</v>
      </c>
      <c r="T1247" s="21">
        <f t="shared" si="263"/>
        <v>1.9205013338245092E-2</v>
      </c>
      <c r="U1247" s="21">
        <f t="shared" si="264"/>
        <v>-1.1549315348687084E-2</v>
      </c>
      <c r="V1247" s="21">
        <f t="shared" si="265"/>
        <v>3.0754328686932175E-2</v>
      </c>
      <c r="Y1247" s="36"/>
      <c r="Z1247" s="36"/>
    </row>
    <row r="1248" spans="1:26" x14ac:dyDescent="0.25">
      <c r="A1248" s="12">
        <v>1974.04</v>
      </c>
      <c r="B1248" s="13">
        <v>92.46</v>
      </c>
      <c r="C1248" s="14">
        <v>3.46</v>
      </c>
      <c r="D1248" s="13">
        <v>8.4866700000000002</v>
      </c>
      <c r="E1248" s="13">
        <v>48</v>
      </c>
      <c r="F1248" s="14">
        <f t="shared" si="270"/>
        <v>1974.2916666665728</v>
      </c>
      <c r="G1248" s="15">
        <v>7.51</v>
      </c>
      <c r="H1248" s="14">
        <f t="shared" si="266"/>
        <v>614.89848812499974</v>
      </c>
      <c r="I1248" s="14">
        <f t="shared" si="267"/>
        <v>23.010477708333326</v>
      </c>
      <c r="J1248" s="16">
        <f t="shared" si="271"/>
        <v>103874.12748919478</v>
      </c>
      <c r="K1248" s="14">
        <f t="shared" si="268"/>
        <v>56.439980015312479</v>
      </c>
      <c r="L1248" s="16">
        <f t="shared" si="269"/>
        <v>9534.3439491534136</v>
      </c>
      <c r="M1248" s="35">
        <f t="shared" si="260"/>
        <v>12.550411048540905</v>
      </c>
      <c r="N1248" s="17"/>
      <c r="O1248" s="18">
        <f t="shared" si="261"/>
        <v>14.688309996556292</v>
      </c>
      <c r="P1248" s="18"/>
      <c r="Q1248" s="37">
        <f t="shared" si="262"/>
        <v>4.9607504754646911E-2</v>
      </c>
      <c r="R1248" s="15">
        <f t="shared" si="272"/>
        <v>1.0013886996776262</v>
      </c>
      <c r="S1248" s="15">
        <f t="shared" si="273"/>
        <v>10.719638161304275</v>
      </c>
      <c r="T1248" s="21">
        <f t="shared" si="263"/>
        <v>2.4697271508143048E-2</v>
      </c>
      <c r="U1248" s="21">
        <f t="shared" si="264"/>
        <v>-1.0846436354005617E-2</v>
      </c>
      <c r="V1248" s="21">
        <f t="shared" si="265"/>
        <v>3.5543707862148666E-2</v>
      </c>
      <c r="Y1248" s="36"/>
      <c r="Z1248" s="36"/>
    </row>
    <row r="1249" spans="1:26" x14ac:dyDescent="0.25">
      <c r="A1249" s="12">
        <v>1974.05</v>
      </c>
      <c r="B1249" s="13">
        <v>89.67</v>
      </c>
      <c r="C1249" s="14">
        <v>3.48</v>
      </c>
      <c r="D1249" s="13">
        <v>8.6133299999999995</v>
      </c>
      <c r="E1249" s="13">
        <v>48.6</v>
      </c>
      <c r="F1249" s="14">
        <f t="shared" si="270"/>
        <v>1974.3749999999061</v>
      </c>
      <c r="G1249" s="15">
        <v>7.58</v>
      </c>
      <c r="H1249" s="14">
        <f t="shared" si="266"/>
        <v>588.98152746913559</v>
      </c>
      <c r="I1249" s="14">
        <f t="shared" si="267"/>
        <v>22.857764197530855</v>
      </c>
      <c r="J1249" s="16">
        <f t="shared" si="271"/>
        <v>99817.781825472353</v>
      </c>
      <c r="K1249" s="14">
        <f t="shared" si="268"/>
        <v>56.575133935493803</v>
      </c>
      <c r="L1249" s="16">
        <f t="shared" si="269"/>
        <v>9588.0840273312788</v>
      </c>
      <c r="M1249" s="35">
        <f t="shared" si="260"/>
        <v>11.995436947329658</v>
      </c>
      <c r="N1249" s="17"/>
      <c r="O1249" s="18">
        <f t="shared" si="261"/>
        <v>14.045930080444698</v>
      </c>
      <c r="P1249" s="18"/>
      <c r="Q1249" s="37">
        <f t="shared" si="262"/>
        <v>5.3892868651376047E-2</v>
      </c>
      <c r="R1249" s="15">
        <f t="shared" si="272"/>
        <v>1.0091041723610832</v>
      </c>
      <c r="S1249" s="15">
        <f t="shared" si="273"/>
        <v>10.601999525296936</v>
      </c>
      <c r="T1249" s="21">
        <f t="shared" si="263"/>
        <v>2.8230560552379602E-2</v>
      </c>
      <c r="U1249" s="21">
        <f t="shared" si="264"/>
        <v>-1.3270756867215239E-2</v>
      </c>
      <c r="V1249" s="21">
        <f t="shared" si="265"/>
        <v>4.1501317419594841E-2</v>
      </c>
      <c r="Y1249" s="36"/>
      <c r="Z1249" s="36"/>
    </row>
    <row r="1250" spans="1:26" x14ac:dyDescent="0.25">
      <c r="A1250" s="12">
        <v>1974.06</v>
      </c>
      <c r="B1250" s="13">
        <v>89.79</v>
      </c>
      <c r="C1250" s="14">
        <v>3.5</v>
      </c>
      <c r="D1250" s="13">
        <v>8.74</v>
      </c>
      <c r="E1250" s="13">
        <v>49</v>
      </c>
      <c r="F1250" s="14">
        <f t="shared" si="270"/>
        <v>1974.4583333332394</v>
      </c>
      <c r="G1250" s="15">
        <v>7.54</v>
      </c>
      <c r="H1250" s="14">
        <f t="shared" si="266"/>
        <v>584.95527948979577</v>
      </c>
      <c r="I1250" s="14">
        <f t="shared" si="267"/>
        <v>22.801464285714278</v>
      </c>
      <c r="J1250" s="16">
        <f t="shared" si="271"/>
        <v>99457.456132959502</v>
      </c>
      <c r="K1250" s="14">
        <f t="shared" si="268"/>
        <v>56.938513673469373</v>
      </c>
      <c r="L1250" s="16">
        <f t="shared" si="269"/>
        <v>9681.0131039321295</v>
      </c>
      <c r="M1250" s="35">
        <f t="shared" si="260"/>
        <v>11.888498820078999</v>
      </c>
      <c r="N1250" s="17"/>
      <c r="O1250" s="18">
        <f t="shared" si="261"/>
        <v>13.927722593419722</v>
      </c>
      <c r="P1250" s="18"/>
      <c r="Q1250" s="37">
        <f t="shared" si="262"/>
        <v>5.5562453619213095E-2</v>
      </c>
      <c r="R1250" s="15">
        <f t="shared" si="272"/>
        <v>0.98768742668372878</v>
      </c>
      <c r="S1250" s="15">
        <f t="shared" si="273"/>
        <v>10.611187083234322</v>
      </c>
      <c r="T1250" s="21">
        <f t="shared" si="263"/>
        <v>2.6390310882116186E-2</v>
      </c>
      <c r="U1250" s="21">
        <f t="shared" si="264"/>
        <v>-1.3344768012055308E-2</v>
      </c>
      <c r="V1250" s="21">
        <f t="shared" si="265"/>
        <v>3.9735078894171494E-2</v>
      </c>
      <c r="Y1250" s="36"/>
      <c r="Z1250" s="36"/>
    </row>
    <row r="1251" spans="1:26" x14ac:dyDescent="0.25">
      <c r="A1251" s="12">
        <v>1974.07</v>
      </c>
      <c r="B1251" s="13">
        <v>79.31</v>
      </c>
      <c r="C1251" s="14">
        <v>3.53</v>
      </c>
      <c r="D1251" s="13">
        <v>8.8633299999999995</v>
      </c>
      <c r="E1251" s="13">
        <v>49.4</v>
      </c>
      <c r="F1251" s="14">
        <f t="shared" si="270"/>
        <v>1974.5416666665726</v>
      </c>
      <c r="G1251" s="15">
        <v>7.81</v>
      </c>
      <c r="H1251" s="14">
        <f t="shared" si="266"/>
        <v>512.49752742914961</v>
      </c>
      <c r="I1251" s="14">
        <f t="shared" si="267"/>
        <v>22.810695647773272</v>
      </c>
      <c r="J1251" s="16">
        <f t="shared" si="271"/>
        <v>87460.973445076073</v>
      </c>
      <c r="K1251" s="14">
        <f t="shared" si="268"/>
        <v>57.274425794838031</v>
      </c>
      <c r="L1251" s="16">
        <f t="shared" si="269"/>
        <v>9774.2462459329981</v>
      </c>
      <c r="M1251" s="35">
        <f t="shared" si="260"/>
        <v>10.394141805327051</v>
      </c>
      <c r="N1251" s="17"/>
      <c r="O1251" s="18">
        <f t="shared" si="261"/>
        <v>12.188506545695983</v>
      </c>
      <c r="P1251" s="18"/>
      <c r="Q1251" s="37">
        <f t="shared" si="262"/>
        <v>6.5469660475618752E-2</v>
      </c>
      <c r="R1251" s="15">
        <f t="shared" si="272"/>
        <v>0.99082437643708132</v>
      </c>
      <c r="S1251" s="15">
        <f t="shared" si="273"/>
        <v>10.395673424102574</v>
      </c>
      <c r="T1251" s="21">
        <f t="shared" si="263"/>
        <v>3.8321555671837704E-2</v>
      </c>
      <c r="U1251" s="21">
        <f t="shared" si="264"/>
        <v>-9.520370637920994E-3</v>
      </c>
      <c r="V1251" s="21">
        <f t="shared" si="265"/>
        <v>4.7841926309758698E-2</v>
      </c>
      <c r="Y1251" s="36"/>
      <c r="Z1251" s="36"/>
    </row>
    <row r="1252" spans="1:26" x14ac:dyDescent="0.25">
      <c r="A1252" s="12">
        <v>1974.08</v>
      </c>
      <c r="B1252" s="13">
        <v>76.03</v>
      </c>
      <c r="C1252" s="14">
        <v>3.56</v>
      </c>
      <c r="D1252" s="13">
        <v>8.9866700000000002</v>
      </c>
      <c r="E1252" s="13">
        <v>50</v>
      </c>
      <c r="F1252" s="14">
        <f t="shared" si="270"/>
        <v>1974.6249999999059</v>
      </c>
      <c r="G1252" s="15">
        <v>8.0399999999999991</v>
      </c>
      <c r="H1252" s="14">
        <f t="shared" si="266"/>
        <v>485.40669229999986</v>
      </c>
      <c r="I1252" s="14">
        <f t="shared" si="267"/>
        <v>22.728499599999996</v>
      </c>
      <c r="J1252" s="16">
        <f t="shared" si="271"/>
        <v>83160.979847266339</v>
      </c>
      <c r="K1252" s="14">
        <f t="shared" si="268"/>
        <v>57.374585814699984</v>
      </c>
      <c r="L1252" s="16">
        <f t="shared" si="269"/>
        <v>9829.5446897807833</v>
      </c>
      <c r="M1252" s="35">
        <f t="shared" si="260"/>
        <v>9.8241957231411998</v>
      </c>
      <c r="N1252" s="17"/>
      <c r="O1252" s="18">
        <f t="shared" si="261"/>
        <v>11.532942434954489</v>
      </c>
      <c r="P1252" s="18"/>
      <c r="Q1252" s="37">
        <f t="shared" si="262"/>
        <v>7.0354100557487767E-2</v>
      </c>
      <c r="R1252" s="15">
        <f t="shared" si="272"/>
        <v>1.0066999999999999</v>
      </c>
      <c r="S1252" s="15">
        <f t="shared" si="273"/>
        <v>10.176683198423012</v>
      </c>
      <c r="T1252" s="21">
        <f t="shared" si="263"/>
        <v>5.2398375851310242E-2</v>
      </c>
      <c r="U1252" s="21">
        <f t="shared" si="264"/>
        <v>-3.2127273530165867E-3</v>
      </c>
      <c r="V1252" s="21">
        <f t="shared" si="265"/>
        <v>5.5611103204326828E-2</v>
      </c>
      <c r="Y1252" s="36"/>
      <c r="Z1252" s="36"/>
    </row>
    <row r="1253" spans="1:26" x14ac:dyDescent="0.25">
      <c r="A1253" s="12">
        <v>1974.09</v>
      </c>
      <c r="B1253" s="13">
        <v>68.12</v>
      </c>
      <c r="C1253" s="14">
        <v>3.59</v>
      </c>
      <c r="D1253" s="13">
        <v>9.11</v>
      </c>
      <c r="E1253" s="13">
        <v>50.6</v>
      </c>
      <c r="F1253" s="14">
        <f t="shared" si="270"/>
        <v>1974.7083333332391</v>
      </c>
      <c r="G1253" s="15">
        <v>8.0399999999999991</v>
      </c>
      <c r="H1253" s="14">
        <f t="shared" si="266"/>
        <v>429.74902094861648</v>
      </c>
      <c r="I1253" s="14">
        <f t="shared" si="267"/>
        <v>22.648252865612637</v>
      </c>
      <c r="J1253" s="16">
        <f t="shared" si="271"/>
        <v>73948.926707387494</v>
      </c>
      <c r="K1253" s="14">
        <f t="shared" si="268"/>
        <v>57.47230741106717</v>
      </c>
      <c r="L1253" s="16">
        <f t="shared" si="269"/>
        <v>9889.5291001805635</v>
      </c>
      <c r="M1253" s="35">
        <f t="shared" si="260"/>
        <v>8.6804213056463357</v>
      </c>
      <c r="N1253" s="17"/>
      <c r="O1253" s="18">
        <f t="shared" si="261"/>
        <v>10.206222645077467</v>
      </c>
      <c r="P1253" s="18"/>
      <c r="Q1253" s="37">
        <f t="shared" si="262"/>
        <v>8.4680210820316557E-2</v>
      </c>
      <c r="R1253" s="15">
        <f t="shared" si="272"/>
        <v>1.016304763687051</v>
      </c>
      <c r="S1253" s="15">
        <f t="shared" si="273"/>
        <v>10.123386339775145</v>
      </c>
      <c r="T1253" s="21">
        <f t="shared" si="263"/>
        <v>6.5807880219376891E-2</v>
      </c>
      <c r="U1253" s="21">
        <f t="shared" si="264"/>
        <v>-1.0004189719038381E-3</v>
      </c>
      <c r="V1253" s="21">
        <f t="shared" si="265"/>
        <v>6.6808299191280729E-2</v>
      </c>
      <c r="Y1253" s="36"/>
      <c r="Z1253" s="36"/>
    </row>
    <row r="1254" spans="1:26" x14ac:dyDescent="0.25">
      <c r="A1254" s="12">
        <v>1974.1</v>
      </c>
      <c r="B1254" s="13">
        <v>69.44</v>
      </c>
      <c r="C1254" s="14">
        <v>3.5933299999999999</v>
      </c>
      <c r="D1254" s="13">
        <v>9.0366700000000009</v>
      </c>
      <c r="E1254" s="13">
        <v>51.1</v>
      </c>
      <c r="F1254" s="14">
        <f t="shared" si="270"/>
        <v>1974.7916666665724</v>
      </c>
      <c r="G1254" s="15">
        <v>7.9</v>
      </c>
      <c r="H1254" s="14">
        <f t="shared" si="266"/>
        <v>433.79004931506836</v>
      </c>
      <c r="I1254" s="14">
        <f t="shared" si="267"/>
        <v>22.447448126516623</v>
      </c>
      <c r="J1254" s="16">
        <f t="shared" si="271"/>
        <v>74966.171844757569</v>
      </c>
      <c r="K1254" s="14">
        <f t="shared" si="268"/>
        <v>56.451865278571411</v>
      </c>
      <c r="L1254" s="16">
        <f t="shared" si="269"/>
        <v>9755.8259810536492</v>
      </c>
      <c r="M1254" s="35">
        <f t="shared" si="260"/>
        <v>8.7449838338095862</v>
      </c>
      <c r="N1254" s="17"/>
      <c r="O1254" s="18">
        <f t="shared" si="261"/>
        <v>10.297190694389558</v>
      </c>
      <c r="P1254" s="18"/>
      <c r="Q1254" s="37">
        <f t="shared" si="262"/>
        <v>8.6262543163718508E-2</v>
      </c>
      <c r="R1254" s="15">
        <f t="shared" si="272"/>
        <v>1.0218213915607526</v>
      </c>
      <c r="S1254" s="15">
        <f t="shared" si="273"/>
        <v>10.187776038061639</v>
      </c>
      <c r="T1254" s="21">
        <f t="shared" si="263"/>
        <v>6.3612158967854215E-2</v>
      </c>
      <c r="U1254" s="21">
        <f t="shared" si="264"/>
        <v>1.1449390348712285E-3</v>
      </c>
      <c r="V1254" s="21">
        <f t="shared" si="265"/>
        <v>6.2467219932982987E-2</v>
      </c>
      <c r="Y1254" s="36"/>
      <c r="Z1254" s="36"/>
    </row>
    <row r="1255" spans="1:26" x14ac:dyDescent="0.25">
      <c r="A1255" s="12">
        <v>1974.11</v>
      </c>
      <c r="B1255" s="13">
        <v>71.739999999999995</v>
      </c>
      <c r="C1255" s="14">
        <v>3.59667</v>
      </c>
      <c r="D1255" s="13">
        <v>8.9633299999999991</v>
      </c>
      <c r="E1255" s="13">
        <v>51.5</v>
      </c>
      <c r="F1255" s="14">
        <f t="shared" si="270"/>
        <v>1974.8749999999056</v>
      </c>
      <c r="G1255" s="15">
        <v>7.68</v>
      </c>
      <c r="H1255" s="14">
        <f t="shared" si="266"/>
        <v>444.67725572815516</v>
      </c>
      <c r="I1255" s="14">
        <f t="shared" si="267"/>
        <v>22.293801858932035</v>
      </c>
      <c r="J1255" s="16">
        <f t="shared" si="271"/>
        <v>77168.724908120552</v>
      </c>
      <c r="K1255" s="14">
        <f t="shared" si="268"/>
        <v>55.55880940320386</v>
      </c>
      <c r="L1255" s="16">
        <f t="shared" si="269"/>
        <v>9641.605060366659</v>
      </c>
      <c r="M1255" s="35">
        <f t="shared" si="260"/>
        <v>8.9489845127556062</v>
      </c>
      <c r="N1255" s="17"/>
      <c r="O1255" s="18">
        <f t="shared" si="261"/>
        <v>10.55151501033523</v>
      </c>
      <c r="P1255" s="18"/>
      <c r="Q1255" s="37">
        <f t="shared" si="262"/>
        <v>8.6337963625103556E-2</v>
      </c>
      <c r="R1255" s="15">
        <f t="shared" si="272"/>
        <v>1.0239057981194166</v>
      </c>
      <c r="S1255" s="15">
        <f t="shared" si="273"/>
        <v>10.329232439670005</v>
      </c>
      <c r="T1255" s="21">
        <f t="shared" si="263"/>
        <v>6.1895250998547979E-2</v>
      </c>
      <c r="U1255" s="21">
        <f t="shared" si="264"/>
        <v>4.1611956541700579E-3</v>
      </c>
      <c r="V1255" s="21">
        <f t="shared" si="265"/>
        <v>5.7734055344377921E-2</v>
      </c>
      <c r="Y1255" s="36"/>
      <c r="Z1255" s="36"/>
    </row>
    <row r="1256" spans="1:26" x14ac:dyDescent="0.25">
      <c r="A1256" s="12">
        <v>1974.12</v>
      </c>
      <c r="B1256" s="13">
        <v>67.069999999999993</v>
      </c>
      <c r="C1256" s="14">
        <v>3.6</v>
      </c>
      <c r="D1256" s="13">
        <v>8.89</v>
      </c>
      <c r="E1256" s="13">
        <v>51.9</v>
      </c>
      <c r="F1256" s="14">
        <f t="shared" si="270"/>
        <v>1974.9583333332389</v>
      </c>
      <c r="G1256" s="15">
        <v>7.43</v>
      </c>
      <c r="H1256" s="14">
        <f t="shared" si="266"/>
        <v>412.52637639691699</v>
      </c>
      <c r="I1256" s="14">
        <f t="shared" si="267"/>
        <v>22.142462427745659</v>
      </c>
      <c r="J1256" s="16">
        <f t="shared" si="271"/>
        <v>71909.516797328557</v>
      </c>
      <c r="K1256" s="14">
        <f t="shared" si="268"/>
        <v>54.679580828516364</v>
      </c>
      <c r="L1256" s="16">
        <f t="shared" si="269"/>
        <v>9531.468679413314</v>
      </c>
      <c r="M1256" s="35">
        <f t="shared" si="260"/>
        <v>8.289060055923084</v>
      </c>
      <c r="N1256" s="17"/>
      <c r="O1256" s="18">
        <f t="shared" si="261"/>
        <v>9.7894832311996289</v>
      </c>
      <c r="P1256" s="18"/>
      <c r="Q1256" s="37">
        <f t="shared" si="262"/>
        <v>9.8548157675612286E-2</v>
      </c>
      <c r="R1256" s="15">
        <f t="shared" si="272"/>
        <v>1.001305009112839</v>
      </c>
      <c r="S1256" s="15">
        <f t="shared" si="273"/>
        <v>10.494649147065823</v>
      </c>
      <c r="T1256" s="21">
        <f t="shared" si="263"/>
        <v>6.8660825719678575E-2</v>
      </c>
      <c r="U1256" s="21">
        <f t="shared" si="264"/>
        <v>3.9393603191506532E-3</v>
      </c>
      <c r="V1256" s="21">
        <f t="shared" si="265"/>
        <v>6.4721465400527922E-2</v>
      </c>
      <c r="Y1256" s="36"/>
      <c r="Z1256" s="36"/>
    </row>
    <row r="1257" spans="1:26" x14ac:dyDescent="0.25">
      <c r="A1257" s="12">
        <v>1975.01</v>
      </c>
      <c r="B1257" s="13">
        <v>72.56</v>
      </c>
      <c r="C1257" s="14">
        <v>3.6233300000000002</v>
      </c>
      <c r="D1257" s="13">
        <v>8.7433300000000003</v>
      </c>
      <c r="E1257" s="13">
        <v>52.1</v>
      </c>
      <c r="F1257" s="14">
        <f t="shared" si="270"/>
        <v>1975.0416666665722</v>
      </c>
      <c r="G1257" s="15">
        <v>7.5</v>
      </c>
      <c r="H1257" s="14">
        <f t="shared" si="266"/>
        <v>444.58041228406898</v>
      </c>
      <c r="I1257" s="14">
        <f t="shared" si="267"/>
        <v>22.200407183589245</v>
      </c>
      <c r="J1257" s="16">
        <f t="shared" si="271"/>
        <v>77819.503207045724</v>
      </c>
      <c r="K1257" s="14">
        <f t="shared" si="268"/>
        <v>53.571020619289818</v>
      </c>
      <c r="L1257" s="16">
        <f t="shared" si="269"/>
        <v>9377.0892637163615</v>
      </c>
      <c r="M1257" s="35">
        <f t="shared" si="260"/>
        <v>8.9209955084042516</v>
      </c>
      <c r="N1257" s="17"/>
      <c r="O1257" s="18">
        <f t="shared" si="261"/>
        <v>10.549889518230222</v>
      </c>
      <c r="P1257" s="18"/>
      <c r="Q1257" s="37">
        <f t="shared" si="262"/>
        <v>8.9707103762060481E-2</v>
      </c>
      <c r="R1257" s="15">
        <f t="shared" si="272"/>
        <v>1.0139660362715821</v>
      </c>
      <c r="S1257" s="15">
        <f t="shared" si="273"/>
        <v>10.468005624484324</v>
      </c>
      <c r="T1257" s="21">
        <f t="shared" si="263"/>
        <v>6.4931914539633206E-2</v>
      </c>
      <c r="U1257" s="21">
        <f t="shared" si="264"/>
        <v>5.6681404395635404E-3</v>
      </c>
      <c r="V1257" s="21">
        <f t="shared" si="265"/>
        <v>5.9263774100069666E-2</v>
      </c>
      <c r="Y1257" s="36"/>
      <c r="Z1257" s="36"/>
    </row>
    <row r="1258" spans="1:26" x14ac:dyDescent="0.25">
      <c r="A1258" s="12">
        <v>1975.02</v>
      </c>
      <c r="B1258" s="13">
        <v>80.099999999999994</v>
      </c>
      <c r="C1258" s="14">
        <v>3.6466699999999999</v>
      </c>
      <c r="D1258" s="13">
        <v>8.5966699999999996</v>
      </c>
      <c r="E1258" s="13">
        <v>52.5</v>
      </c>
      <c r="F1258" s="14">
        <f t="shared" si="270"/>
        <v>1975.1249999999054</v>
      </c>
      <c r="G1258" s="15">
        <v>7.39</v>
      </c>
      <c r="H1258" s="14">
        <f t="shared" si="266"/>
        <v>487.03927714285692</v>
      </c>
      <c r="I1258" s="14">
        <f t="shared" si="267"/>
        <v>22.173177537809515</v>
      </c>
      <c r="J1258" s="16">
        <f t="shared" si="271"/>
        <v>85574.950395346605</v>
      </c>
      <c r="K1258" s="14">
        <f t="shared" si="268"/>
        <v>52.271110394952366</v>
      </c>
      <c r="L1258" s="16">
        <f t="shared" si="269"/>
        <v>9184.2647792155367</v>
      </c>
      <c r="M1258" s="35">
        <f t="shared" si="260"/>
        <v>9.7622467161664712</v>
      </c>
      <c r="N1258" s="17"/>
      <c r="O1258" s="18">
        <f t="shared" si="261"/>
        <v>11.556048733542459</v>
      </c>
      <c r="P1258" s="18"/>
      <c r="Q1258" s="37">
        <f t="shared" si="262"/>
        <v>8.1952795686783556E-2</v>
      </c>
      <c r="R1258" s="15">
        <f t="shared" si="272"/>
        <v>0.98265975689433727</v>
      </c>
      <c r="S1258" s="15">
        <f t="shared" si="273"/>
        <v>10.53333205895003</v>
      </c>
      <c r="T1258" s="21">
        <f t="shared" si="263"/>
        <v>6.031504536004384E-2</v>
      </c>
      <c r="U1258" s="21">
        <f t="shared" si="264"/>
        <v>4.7498443692819414E-3</v>
      </c>
      <c r="V1258" s="21">
        <f t="shared" si="265"/>
        <v>5.5565200990761898E-2</v>
      </c>
      <c r="Y1258" s="36"/>
      <c r="Z1258" s="36"/>
    </row>
    <row r="1259" spans="1:26" x14ac:dyDescent="0.25">
      <c r="A1259" s="12">
        <v>1975.03</v>
      </c>
      <c r="B1259" s="13">
        <v>83.78</v>
      </c>
      <c r="C1259" s="14">
        <v>3.67</v>
      </c>
      <c r="D1259" s="13">
        <v>8.4499999999999993</v>
      </c>
      <c r="E1259" s="13">
        <v>52.7</v>
      </c>
      <c r="F1259" s="14">
        <f t="shared" si="270"/>
        <v>1975.2083333332387</v>
      </c>
      <c r="G1259" s="15">
        <v>7.73</v>
      </c>
      <c r="H1259" s="14">
        <f t="shared" si="266"/>
        <v>507.48184990512317</v>
      </c>
      <c r="I1259" s="14">
        <f t="shared" si="267"/>
        <v>22.230346015180256</v>
      </c>
      <c r="J1259" s="16">
        <f t="shared" si="271"/>
        <v>89492.298138640166</v>
      </c>
      <c r="K1259" s="14">
        <f t="shared" si="268"/>
        <v>51.184311669829199</v>
      </c>
      <c r="L1259" s="16">
        <f t="shared" si="269"/>
        <v>9026.1389266114747</v>
      </c>
      <c r="M1259" s="35">
        <f t="shared" si="260"/>
        <v>10.163796767444037</v>
      </c>
      <c r="N1259" s="17"/>
      <c r="O1259" s="18">
        <f t="shared" si="261"/>
        <v>12.041659481362906</v>
      </c>
      <c r="P1259" s="18"/>
      <c r="Q1259" s="37">
        <f t="shared" si="262"/>
        <v>7.4569236357281576E-2</v>
      </c>
      <c r="R1259" s="15">
        <f t="shared" si="272"/>
        <v>0.97262439769767806</v>
      </c>
      <c r="S1259" s="15">
        <f t="shared" si="273"/>
        <v>10.311399996538825</v>
      </c>
      <c r="T1259" s="21">
        <f t="shared" si="263"/>
        <v>5.4678490262492829E-2</v>
      </c>
      <c r="U1259" s="21">
        <f t="shared" si="264"/>
        <v>5.4239159836235729E-3</v>
      </c>
      <c r="V1259" s="21">
        <f t="shared" si="265"/>
        <v>4.9254574278869256E-2</v>
      </c>
      <c r="Y1259" s="36"/>
      <c r="Z1259" s="36"/>
    </row>
    <row r="1260" spans="1:26" x14ac:dyDescent="0.25">
      <c r="A1260" s="12">
        <v>1975.04</v>
      </c>
      <c r="B1260" s="13">
        <v>84.72</v>
      </c>
      <c r="C1260" s="14">
        <v>3.6833300000000002</v>
      </c>
      <c r="D1260" s="13">
        <v>8.2866700000000009</v>
      </c>
      <c r="E1260" s="13">
        <v>52.9</v>
      </c>
      <c r="F1260" s="14">
        <f t="shared" si="270"/>
        <v>1975.2916666665719</v>
      </c>
      <c r="G1260" s="15">
        <v>8.23</v>
      </c>
      <c r="H1260" s="14">
        <f t="shared" si="266"/>
        <v>511.23555311909251</v>
      </c>
      <c r="I1260" s="14">
        <f t="shared" si="267"/>
        <v>22.226738076843098</v>
      </c>
      <c r="J1260" s="16">
        <f t="shared" si="271"/>
        <v>90480.880652729087</v>
      </c>
      <c r="K1260" s="14">
        <f t="shared" si="268"/>
        <v>50.00519736739129</v>
      </c>
      <c r="L1260" s="16">
        <f t="shared" si="269"/>
        <v>8850.1557988497461</v>
      </c>
      <c r="M1260" s="35">
        <f t="shared" si="260"/>
        <v>10.233076136605922</v>
      </c>
      <c r="N1260" s="17"/>
      <c r="O1260" s="18">
        <f t="shared" si="261"/>
        <v>12.133964603730425</v>
      </c>
      <c r="P1260" s="18"/>
      <c r="Q1260" s="37">
        <f t="shared" si="262"/>
        <v>6.8966142111467621E-2</v>
      </c>
      <c r="R1260" s="15">
        <f t="shared" si="272"/>
        <v>1.0184408106982208</v>
      </c>
      <c r="S1260" s="15">
        <f t="shared" si="273"/>
        <v>9.9912019361534021</v>
      </c>
      <c r="T1260" s="21">
        <f t="shared" si="263"/>
        <v>5.4102054931585153E-2</v>
      </c>
      <c r="U1260" s="21">
        <f t="shared" si="264"/>
        <v>1.163394002838225E-2</v>
      </c>
      <c r="V1260" s="21">
        <f t="shared" si="265"/>
        <v>4.2468114903202903E-2</v>
      </c>
      <c r="Y1260" s="36"/>
      <c r="Z1260" s="36"/>
    </row>
    <row r="1261" spans="1:26" x14ac:dyDescent="0.25">
      <c r="A1261" s="12">
        <v>1975.05</v>
      </c>
      <c r="B1261" s="13">
        <v>90.1</v>
      </c>
      <c r="C1261" s="14">
        <v>3.6966700000000001</v>
      </c>
      <c r="D1261" s="13">
        <v>8.1233299999999993</v>
      </c>
      <c r="E1261" s="13">
        <v>53.2</v>
      </c>
      <c r="F1261" s="14">
        <f t="shared" si="270"/>
        <v>1975.3749999999052</v>
      </c>
      <c r="G1261" s="15">
        <v>8.06</v>
      </c>
      <c r="H1261" s="14">
        <f t="shared" si="266"/>
        <v>540.63471898496209</v>
      </c>
      <c r="I1261" s="14">
        <f t="shared" si="267"/>
        <v>22.181444468702999</v>
      </c>
      <c r="J1261" s="16">
        <f t="shared" si="271"/>
        <v>96011.231818428874</v>
      </c>
      <c r="K1261" s="14">
        <f t="shared" si="268"/>
        <v>48.743110230545092</v>
      </c>
      <c r="L1261" s="16">
        <f t="shared" si="269"/>
        <v>8656.2810185083017</v>
      </c>
      <c r="M1261" s="35">
        <f t="shared" si="260"/>
        <v>10.818139119335807</v>
      </c>
      <c r="N1261" s="17"/>
      <c r="O1261" s="18">
        <f t="shared" si="261"/>
        <v>12.836132514309513</v>
      </c>
      <c r="P1261" s="18"/>
      <c r="Q1261" s="37">
        <f t="shared" si="262"/>
        <v>6.5977109538501569E-2</v>
      </c>
      <c r="R1261" s="15">
        <f t="shared" si="272"/>
        <v>1.0204615670414772</v>
      </c>
      <c r="S1261" s="15">
        <f t="shared" si="273"/>
        <v>10.118067454970522</v>
      </c>
      <c r="T1261" s="21">
        <f t="shared" si="263"/>
        <v>5.0307742047225323E-2</v>
      </c>
      <c r="U1261" s="21">
        <f t="shared" si="264"/>
        <v>1.440398535142684E-2</v>
      </c>
      <c r="V1261" s="21">
        <f t="shared" si="265"/>
        <v>3.5903756695798483E-2</v>
      </c>
      <c r="Y1261" s="36"/>
      <c r="Z1261" s="36"/>
    </row>
    <row r="1262" spans="1:26" x14ac:dyDescent="0.25">
      <c r="A1262" s="12">
        <v>1975.06</v>
      </c>
      <c r="B1262" s="13">
        <v>92.4</v>
      </c>
      <c r="C1262" s="14">
        <v>3.71</v>
      </c>
      <c r="D1262" s="13">
        <v>7.96</v>
      </c>
      <c r="E1262" s="13">
        <v>53.6</v>
      </c>
      <c r="F1262" s="14">
        <f t="shared" si="270"/>
        <v>1975.4583333332384</v>
      </c>
      <c r="G1262" s="15">
        <v>7.86</v>
      </c>
      <c r="H1262" s="14">
        <f t="shared" si="266"/>
        <v>550.29802611940283</v>
      </c>
      <c r="I1262" s="14">
        <f t="shared" si="267"/>
        <v>22.095299533582079</v>
      </c>
      <c r="J1262" s="16">
        <f t="shared" si="271"/>
        <v>98054.32868173426</v>
      </c>
      <c r="K1262" s="14">
        <f t="shared" si="268"/>
        <v>47.406626492537292</v>
      </c>
      <c r="L1262" s="16">
        <f t="shared" si="269"/>
        <v>8447.1045054827337</v>
      </c>
      <c r="M1262" s="35">
        <f t="shared" si="260"/>
        <v>11.011354609247666</v>
      </c>
      <c r="N1262" s="17"/>
      <c r="O1262" s="18">
        <f t="shared" si="261"/>
        <v>13.073236851521381</v>
      </c>
      <c r="P1262" s="18"/>
      <c r="Q1262" s="37">
        <f t="shared" si="262"/>
        <v>6.6475448855364869E-2</v>
      </c>
      <c r="R1262" s="15">
        <f t="shared" si="272"/>
        <v>0.992923556041309</v>
      </c>
      <c r="S1262" s="15">
        <f t="shared" si="273"/>
        <v>10.24804599313857</v>
      </c>
      <c r="T1262" s="21">
        <f t="shared" si="263"/>
        <v>5.0408871619804785E-2</v>
      </c>
      <c r="U1262" s="21">
        <f t="shared" si="264"/>
        <v>1.797969051405679E-2</v>
      </c>
      <c r="V1262" s="21">
        <f t="shared" si="265"/>
        <v>3.2429181105747995E-2</v>
      </c>
      <c r="Y1262" s="36"/>
      <c r="Z1262" s="36"/>
    </row>
    <row r="1263" spans="1:26" x14ac:dyDescent="0.25">
      <c r="A1263" s="12">
        <v>1975.07</v>
      </c>
      <c r="B1263" s="13">
        <v>92.49</v>
      </c>
      <c r="C1263" s="14">
        <v>3.71</v>
      </c>
      <c r="D1263" s="13">
        <v>7.8933299999999997</v>
      </c>
      <c r="E1263" s="13">
        <v>54.2</v>
      </c>
      <c r="F1263" s="14">
        <f t="shared" si="270"/>
        <v>1975.5416666665717</v>
      </c>
      <c r="G1263" s="15">
        <v>8.06</v>
      </c>
      <c r="H1263" s="14">
        <f t="shared" si="266"/>
        <v>544.73623699261964</v>
      </c>
      <c r="I1263" s="14">
        <f t="shared" si="267"/>
        <v>21.850702121771207</v>
      </c>
      <c r="J1263" s="16">
        <f t="shared" si="271"/>
        <v>97387.760468927445</v>
      </c>
      <c r="K1263" s="14">
        <f t="shared" si="268"/>
        <v>46.489165115590389</v>
      </c>
      <c r="L1263" s="16">
        <f t="shared" si="269"/>
        <v>8311.3172379954503</v>
      </c>
      <c r="M1263" s="35">
        <f t="shared" si="260"/>
        <v>10.902767048238575</v>
      </c>
      <c r="N1263" s="17"/>
      <c r="O1263" s="18">
        <f t="shared" si="261"/>
        <v>12.952412030935085</v>
      </c>
      <c r="P1263" s="18"/>
      <c r="Q1263" s="37">
        <f t="shared" si="262"/>
        <v>6.6554175378377087E-2</v>
      </c>
      <c r="R1263" s="15">
        <f t="shared" si="272"/>
        <v>0.98388835997198798</v>
      </c>
      <c r="S1263" s="15">
        <f t="shared" si="273"/>
        <v>10.062882067731312</v>
      </c>
      <c r="T1263" s="21">
        <f t="shared" si="263"/>
        <v>5.3270079003936877E-2</v>
      </c>
      <c r="U1263" s="21">
        <f t="shared" si="264"/>
        <v>1.9563915986630542E-2</v>
      </c>
      <c r="V1263" s="21">
        <f t="shared" si="265"/>
        <v>3.3706163017306334E-2</v>
      </c>
      <c r="Y1263" s="36"/>
      <c r="Z1263" s="36"/>
    </row>
    <row r="1264" spans="1:26" x14ac:dyDescent="0.25">
      <c r="A1264" s="12">
        <v>1975.08</v>
      </c>
      <c r="B1264" s="13">
        <v>85.71</v>
      </c>
      <c r="C1264" s="14">
        <v>3.71</v>
      </c>
      <c r="D1264" s="13">
        <v>7.82667</v>
      </c>
      <c r="E1264" s="13">
        <v>54.3</v>
      </c>
      <c r="F1264" s="14">
        <f t="shared" si="270"/>
        <v>1975.624999999905</v>
      </c>
      <c r="G1264" s="15">
        <v>8.4</v>
      </c>
      <c r="H1264" s="14">
        <f t="shared" si="266"/>
        <v>503.874568232044</v>
      </c>
      <c r="I1264" s="14">
        <f t="shared" si="267"/>
        <v>21.810461418047876</v>
      </c>
      <c r="J1264" s="16">
        <f t="shared" si="271"/>
        <v>90407.464039136277</v>
      </c>
      <c r="K1264" s="14">
        <f t="shared" si="268"/>
        <v>46.011666864364628</v>
      </c>
      <c r="L1264" s="16">
        <f t="shared" si="269"/>
        <v>8255.6222911117347</v>
      </c>
      <c r="M1264" s="35">
        <f t="shared" si="260"/>
        <v>10.089769593328016</v>
      </c>
      <c r="N1264" s="17"/>
      <c r="O1264" s="18">
        <f t="shared" si="261"/>
        <v>11.997338854776942</v>
      </c>
      <c r="P1264" s="18"/>
      <c r="Q1264" s="37">
        <f t="shared" si="262"/>
        <v>7.0739198937496944E-2</v>
      </c>
      <c r="R1264" s="15">
        <f t="shared" si="272"/>
        <v>1.004988328663875</v>
      </c>
      <c r="S1264" s="15">
        <f t="shared" si="273"/>
        <v>9.8825191041302691</v>
      </c>
      <c r="T1264" s="21">
        <f t="shared" si="263"/>
        <v>5.8963523143214847E-2</v>
      </c>
      <c r="U1264" s="21">
        <f t="shared" si="264"/>
        <v>2.1968778190045057E-2</v>
      </c>
      <c r="V1264" s="21">
        <f t="shared" si="265"/>
        <v>3.6994744953169789E-2</v>
      </c>
      <c r="Y1264" s="36"/>
      <c r="Z1264" s="36"/>
    </row>
    <row r="1265" spans="1:26" x14ac:dyDescent="0.25">
      <c r="A1265" s="12">
        <v>1975.09</v>
      </c>
      <c r="B1265" s="13">
        <v>84.67</v>
      </c>
      <c r="C1265" s="14">
        <v>3.71</v>
      </c>
      <c r="D1265" s="13">
        <v>7.76</v>
      </c>
      <c r="E1265" s="13">
        <v>54.6</v>
      </c>
      <c r="F1265" s="14">
        <f t="shared" si="270"/>
        <v>1975.7083333332382</v>
      </c>
      <c r="G1265" s="15">
        <v>8.43</v>
      </c>
      <c r="H1265" s="14">
        <f t="shared" si="266"/>
        <v>495.025636172161</v>
      </c>
      <c r="I1265" s="14">
        <f t="shared" si="267"/>
        <v>21.690623717948707</v>
      </c>
      <c r="J1265" s="16">
        <f t="shared" si="271"/>
        <v>89144.067636915875</v>
      </c>
      <c r="K1265" s="14">
        <f t="shared" si="268"/>
        <v>45.369067399267387</v>
      </c>
      <c r="L1265" s="16">
        <f t="shared" si="269"/>
        <v>8170.0480082965305</v>
      </c>
      <c r="M1265" s="35">
        <f t="shared" si="260"/>
        <v>9.9189053565594172</v>
      </c>
      <c r="N1265" s="17"/>
      <c r="O1265" s="18">
        <f t="shared" si="261"/>
        <v>11.805187590081792</v>
      </c>
      <c r="P1265" s="18"/>
      <c r="Q1265" s="37">
        <f t="shared" si="262"/>
        <v>7.2728259980148979E-2</v>
      </c>
      <c r="R1265" s="15">
        <f t="shared" si="272"/>
        <v>1.0267152349594735</v>
      </c>
      <c r="S1265" s="15">
        <f t="shared" si="273"/>
        <v>9.8772459379022717</v>
      </c>
      <c r="T1265" s="21">
        <f t="shared" si="263"/>
        <v>5.8146770807186332E-2</v>
      </c>
      <c r="U1265" s="21">
        <f t="shared" si="264"/>
        <v>2.2365128299606907E-2</v>
      </c>
      <c r="V1265" s="21">
        <f t="shared" si="265"/>
        <v>3.5781642507579425E-2</v>
      </c>
      <c r="Y1265" s="36"/>
      <c r="Z1265" s="36"/>
    </row>
    <row r="1266" spans="1:26" x14ac:dyDescent="0.25">
      <c r="A1266" s="12">
        <v>1975.1</v>
      </c>
      <c r="B1266" s="13">
        <v>88.57</v>
      </c>
      <c r="C1266" s="14">
        <v>3.7</v>
      </c>
      <c r="D1266" s="13">
        <v>7.82667</v>
      </c>
      <c r="E1266" s="13">
        <v>54.9</v>
      </c>
      <c r="F1266" s="14">
        <f t="shared" si="270"/>
        <v>1975.7916666665715</v>
      </c>
      <c r="G1266" s="15">
        <v>8.14</v>
      </c>
      <c r="H1266" s="14">
        <f t="shared" si="266"/>
        <v>514.9974441712202</v>
      </c>
      <c r="I1266" s="14">
        <f t="shared" si="267"/>
        <v>21.513949908925312</v>
      </c>
      <c r="J1266" s="16">
        <f t="shared" si="271"/>
        <v>93063.436948615665</v>
      </c>
      <c r="K1266" s="14">
        <f t="shared" si="268"/>
        <v>45.508807117213102</v>
      </c>
      <c r="L1266" s="16">
        <f t="shared" si="269"/>
        <v>8223.7417868648736</v>
      </c>
      <c r="M1266" s="35">
        <f t="shared" si="260"/>
        <v>10.32759977750111</v>
      </c>
      <c r="N1266" s="17"/>
      <c r="O1266" s="18">
        <f t="shared" si="261"/>
        <v>12.300949653188091</v>
      </c>
      <c r="P1266" s="18"/>
      <c r="Q1266" s="37">
        <f t="shared" si="262"/>
        <v>7.1883662268419579E-2</v>
      </c>
      <c r="R1266" s="15">
        <f t="shared" si="272"/>
        <v>1.0129178826624958</v>
      </c>
      <c r="S1266" s="15">
        <f t="shared" si="273"/>
        <v>10.085702933700668</v>
      </c>
      <c r="T1266" s="21">
        <f t="shared" si="263"/>
        <v>5.4780838431220502E-2</v>
      </c>
      <c r="U1266" s="21">
        <f t="shared" si="264"/>
        <v>2.154842705265736E-2</v>
      </c>
      <c r="V1266" s="21">
        <f t="shared" si="265"/>
        <v>3.3232411378563143E-2</v>
      </c>
      <c r="Y1266" s="36"/>
      <c r="Z1266" s="36"/>
    </row>
    <row r="1267" spans="1:26" x14ac:dyDescent="0.25">
      <c r="A1267" s="12">
        <v>1975.11</v>
      </c>
      <c r="B1267" s="13">
        <v>90.07</v>
      </c>
      <c r="C1267" s="14">
        <v>3.69</v>
      </c>
      <c r="D1267" s="13">
        <v>7.8933299999999997</v>
      </c>
      <c r="E1267" s="13">
        <v>55.3</v>
      </c>
      <c r="F1267" s="14">
        <f t="shared" si="270"/>
        <v>1975.8749999999047</v>
      </c>
      <c r="G1267" s="15">
        <v>8.0500000000000007</v>
      </c>
      <c r="H1267" s="14">
        <f t="shared" si="266"/>
        <v>519.93111094032531</v>
      </c>
      <c r="I1267" s="14">
        <f t="shared" si="267"/>
        <v>21.300608408679921</v>
      </c>
      <c r="J1267" s="16">
        <f t="shared" si="271"/>
        <v>94275.746470392405</v>
      </c>
      <c r="K1267" s="14">
        <f t="shared" si="268"/>
        <v>45.564425845660026</v>
      </c>
      <c r="L1267" s="16">
        <f t="shared" si="269"/>
        <v>8261.9027188535856</v>
      </c>
      <c r="M1267" s="35">
        <f t="shared" si="260"/>
        <v>10.435859457947895</v>
      </c>
      <c r="N1267" s="17"/>
      <c r="O1267" s="18">
        <f t="shared" si="261"/>
        <v>12.438145517109904</v>
      </c>
      <c r="P1267" s="18"/>
      <c r="Q1267" s="37">
        <f t="shared" si="262"/>
        <v>7.2546406133995725E-2</v>
      </c>
      <c r="R1267" s="15">
        <f t="shared" si="272"/>
        <v>1.010123789893028</v>
      </c>
      <c r="S1267" s="15">
        <f t="shared" si="273"/>
        <v>10.14209382379943</v>
      </c>
      <c r="T1267" s="21">
        <f t="shared" si="263"/>
        <v>5.9701009740135369E-2</v>
      </c>
      <c r="U1267" s="21">
        <f t="shared" si="264"/>
        <v>2.4478480153615312E-2</v>
      </c>
      <c r="V1267" s="21">
        <f t="shared" si="265"/>
        <v>3.5222529586520057E-2</v>
      </c>
      <c r="Y1267" s="36"/>
      <c r="Z1267" s="36"/>
    </row>
    <row r="1268" spans="1:26" x14ac:dyDescent="0.25">
      <c r="A1268" s="12">
        <v>1975.12</v>
      </c>
      <c r="B1268" s="13">
        <v>88.7</v>
      </c>
      <c r="C1268" s="14">
        <v>3.68</v>
      </c>
      <c r="D1268" s="13">
        <v>7.96</v>
      </c>
      <c r="E1268" s="13">
        <v>55.5</v>
      </c>
      <c r="F1268" s="14">
        <f t="shared" si="270"/>
        <v>1975.958333333238</v>
      </c>
      <c r="G1268" s="15">
        <v>8</v>
      </c>
      <c r="H1268" s="14">
        <f t="shared" si="266"/>
        <v>510.17762792792774</v>
      </c>
      <c r="I1268" s="14">
        <f t="shared" si="267"/>
        <v>21.16633225225225</v>
      </c>
      <c r="J1268" s="16">
        <f t="shared" si="271"/>
        <v>92827.03997562037</v>
      </c>
      <c r="K1268" s="14">
        <f t="shared" si="268"/>
        <v>45.78369693693692</v>
      </c>
      <c r="L1268" s="16">
        <f t="shared" si="269"/>
        <v>8330.3634521526292</v>
      </c>
      <c r="M1268" s="35">
        <f t="shared" si="260"/>
        <v>10.250368416256832</v>
      </c>
      <c r="N1268" s="17"/>
      <c r="O1268" s="18">
        <f t="shared" si="261"/>
        <v>12.225327151884681</v>
      </c>
      <c r="P1268" s="18"/>
      <c r="Q1268" s="37">
        <f t="shared" si="262"/>
        <v>7.4829117279938573E-2</v>
      </c>
      <c r="R1268" s="15">
        <f t="shared" si="272"/>
        <v>1.0246283579987883</v>
      </c>
      <c r="S1268" s="15">
        <f t="shared" si="273"/>
        <v>10.207852159753267</v>
      </c>
      <c r="T1268" s="21">
        <f t="shared" si="263"/>
        <v>6.6540747241630172E-2</v>
      </c>
      <c r="U1268" s="21">
        <f t="shared" si="264"/>
        <v>2.7736080867243551E-2</v>
      </c>
      <c r="V1268" s="21">
        <f t="shared" si="265"/>
        <v>3.880466637438662E-2</v>
      </c>
      <c r="Y1268" s="36"/>
      <c r="Z1268" s="36"/>
    </row>
    <row r="1269" spans="1:26" x14ac:dyDescent="0.25">
      <c r="A1269" s="12">
        <v>1976.01</v>
      </c>
      <c r="B1269" s="13">
        <v>96.86</v>
      </c>
      <c r="C1269" s="14">
        <v>3.6833300000000002</v>
      </c>
      <c r="D1269" s="13">
        <v>8.1933299999999996</v>
      </c>
      <c r="E1269" s="13">
        <v>55.6</v>
      </c>
      <c r="F1269" s="14">
        <f t="shared" si="270"/>
        <v>1976.0416666665712</v>
      </c>
      <c r="G1269" s="15">
        <v>7.74</v>
      </c>
      <c r="H1269" s="14">
        <f t="shared" si="266"/>
        <v>556.10966960431642</v>
      </c>
      <c r="I1269" s="14">
        <f t="shared" si="267"/>
        <v>21.147382091097118</v>
      </c>
      <c r="J1269" s="16">
        <f t="shared" si="271"/>
        <v>101505.04276012754</v>
      </c>
      <c r="K1269" s="14">
        <f t="shared" si="268"/>
        <v>47.040987396852501</v>
      </c>
      <c r="L1269" s="16">
        <f t="shared" si="269"/>
        <v>8586.2514143902099</v>
      </c>
      <c r="M1269" s="35">
        <f t="shared" si="260"/>
        <v>11.185051362622149</v>
      </c>
      <c r="N1269" s="17"/>
      <c r="O1269" s="18">
        <f t="shared" si="261"/>
        <v>13.344852948567913</v>
      </c>
      <c r="P1269" s="18"/>
      <c r="Q1269" s="37">
        <f t="shared" si="262"/>
        <v>6.9467036472156643E-2</v>
      </c>
      <c r="R1269" s="15">
        <f t="shared" si="272"/>
        <v>1.0030033225385899</v>
      </c>
      <c r="S1269" s="15">
        <f t="shared" si="273"/>
        <v>10.440443187794996</v>
      </c>
      <c r="T1269" s="21">
        <f t="shared" si="263"/>
        <v>5.7555200461476552E-2</v>
      </c>
      <c r="U1269" s="21">
        <f t="shared" si="264"/>
        <v>2.6392245638532819E-2</v>
      </c>
      <c r="V1269" s="21">
        <f t="shared" si="265"/>
        <v>3.1162954822943734E-2</v>
      </c>
      <c r="Y1269" s="36"/>
      <c r="Z1269" s="36"/>
    </row>
    <row r="1270" spans="1:26" x14ac:dyDescent="0.25">
      <c r="A1270" s="12">
        <v>1976.02</v>
      </c>
      <c r="B1270" s="13">
        <v>100.6</v>
      </c>
      <c r="C1270" s="14">
        <v>3.6866699999999999</v>
      </c>
      <c r="D1270" s="13">
        <v>8.4266699999999997</v>
      </c>
      <c r="E1270" s="13">
        <v>55.8</v>
      </c>
      <c r="F1270" s="14">
        <f t="shared" si="270"/>
        <v>1976.1249999999045</v>
      </c>
      <c r="G1270" s="15">
        <v>7.79</v>
      </c>
      <c r="H1270" s="14">
        <f t="shared" si="266"/>
        <v>575.51222759856614</v>
      </c>
      <c r="I1270" s="14">
        <f t="shared" si="267"/>
        <v>21.090692486290315</v>
      </c>
      <c r="J1270" s="16">
        <f t="shared" si="271"/>
        <v>105367.33569708046</v>
      </c>
      <c r="K1270" s="14">
        <f t="shared" si="268"/>
        <v>48.207272593817194</v>
      </c>
      <c r="L1270" s="16">
        <f t="shared" si="269"/>
        <v>8826.0016570429125</v>
      </c>
      <c r="M1270" s="35">
        <f t="shared" si="260"/>
        <v>11.586092994449686</v>
      </c>
      <c r="N1270" s="17"/>
      <c r="O1270" s="18">
        <f t="shared" si="261"/>
        <v>13.825819214816352</v>
      </c>
      <c r="P1270" s="18"/>
      <c r="Q1270" s="37">
        <f t="shared" si="262"/>
        <v>6.5589115311616306E-2</v>
      </c>
      <c r="R1270" s="15">
        <f t="shared" si="272"/>
        <v>1.0106384742735481</v>
      </c>
      <c r="S1270" s="15">
        <f t="shared" si="273"/>
        <v>10.434265875645833</v>
      </c>
      <c r="T1270" s="21">
        <f t="shared" si="263"/>
        <v>5.9759385545582244E-2</v>
      </c>
      <c r="U1270" s="21">
        <f t="shared" si="264"/>
        <v>3.0782917131401577E-2</v>
      </c>
      <c r="V1270" s="21">
        <f t="shared" si="265"/>
        <v>2.8976468414180667E-2</v>
      </c>
      <c r="Y1270" s="36"/>
      <c r="Z1270" s="36"/>
    </row>
    <row r="1271" spans="1:26" x14ac:dyDescent="0.25">
      <c r="A1271" s="12">
        <v>1976.03</v>
      </c>
      <c r="B1271" s="13">
        <v>101.1</v>
      </c>
      <c r="C1271" s="14">
        <v>3.69</v>
      </c>
      <c r="D1271" s="13">
        <v>8.66</v>
      </c>
      <c r="E1271" s="13">
        <v>55.9</v>
      </c>
      <c r="F1271" s="14">
        <f t="shared" si="270"/>
        <v>1976.2083333332378</v>
      </c>
      <c r="G1271" s="15">
        <v>7.73</v>
      </c>
      <c r="H1271" s="14">
        <f t="shared" si="266"/>
        <v>577.33797048300517</v>
      </c>
      <c r="I1271" s="14">
        <f t="shared" si="267"/>
        <v>21.071979338103752</v>
      </c>
      <c r="J1271" s="16">
        <f t="shared" si="271"/>
        <v>106023.096783228</v>
      </c>
      <c r="K1271" s="14">
        <f t="shared" si="268"/>
        <v>49.453479964221813</v>
      </c>
      <c r="L1271" s="16">
        <f t="shared" si="269"/>
        <v>9081.7014653091464</v>
      </c>
      <c r="M1271" s="35">
        <f t="shared" si="260"/>
        <v>11.631754403566505</v>
      </c>
      <c r="N1271" s="17"/>
      <c r="O1271" s="18">
        <f t="shared" si="261"/>
        <v>13.881952375762477</v>
      </c>
      <c r="P1271" s="18"/>
      <c r="Q1271" s="37">
        <f t="shared" si="262"/>
        <v>6.5709741950206596E-2</v>
      </c>
      <c r="R1271" s="15">
        <f t="shared" si="272"/>
        <v>1.0182782363989127</v>
      </c>
      <c r="S1271" s="15">
        <f t="shared" si="273"/>
        <v>10.526406017813608</v>
      </c>
      <c r="T1271" s="21">
        <f t="shared" si="263"/>
        <v>6.5965076576071757E-2</v>
      </c>
      <c r="U1271" s="21">
        <f t="shared" si="264"/>
        <v>3.7411724396097856E-2</v>
      </c>
      <c r="V1271" s="21">
        <f t="shared" si="265"/>
        <v>2.8553352179973901E-2</v>
      </c>
      <c r="Y1271" s="36"/>
      <c r="Z1271" s="36"/>
    </row>
    <row r="1272" spans="1:26" x14ac:dyDescent="0.25">
      <c r="A1272" s="12">
        <v>1976.04</v>
      </c>
      <c r="B1272" s="13">
        <v>101.9</v>
      </c>
      <c r="C1272" s="14">
        <v>3.71333</v>
      </c>
      <c r="D1272" s="13">
        <v>8.8566699999999994</v>
      </c>
      <c r="E1272" s="13">
        <v>56.1</v>
      </c>
      <c r="F1272" s="14">
        <f t="shared" si="270"/>
        <v>1976.291666666571</v>
      </c>
      <c r="G1272" s="15">
        <v>7.56</v>
      </c>
      <c r="H1272" s="14">
        <f t="shared" si="266"/>
        <v>579.83188859180018</v>
      </c>
      <c r="I1272" s="14">
        <f t="shared" si="267"/>
        <v>21.129608899554359</v>
      </c>
      <c r="J1272" s="16">
        <f t="shared" si="271"/>
        <v>106804.43889396184</v>
      </c>
      <c r="K1272" s="14">
        <f t="shared" si="268"/>
        <v>50.396267838413522</v>
      </c>
      <c r="L1272" s="16">
        <f t="shared" si="269"/>
        <v>9282.940822561186</v>
      </c>
      <c r="M1272" s="35">
        <f t="shared" si="260"/>
        <v>11.689164132206367</v>
      </c>
      <c r="N1272" s="17"/>
      <c r="O1272" s="18">
        <f t="shared" si="261"/>
        <v>13.951298003011839</v>
      </c>
      <c r="P1272" s="18"/>
      <c r="Q1272" s="37">
        <f t="shared" si="262"/>
        <v>6.6708507735152842E-2</v>
      </c>
      <c r="R1272" s="15">
        <f t="shared" si="272"/>
        <v>0.98297414533144722</v>
      </c>
      <c r="S1272" s="15">
        <f t="shared" si="273"/>
        <v>10.680596928502533</v>
      </c>
      <c r="T1272" s="21">
        <f t="shared" si="263"/>
        <v>6.8264915193052778E-2</v>
      </c>
      <c r="U1272" s="21">
        <f t="shared" si="264"/>
        <v>4.0195100538251038E-2</v>
      </c>
      <c r="V1272" s="21">
        <f t="shared" si="265"/>
        <v>2.8069814654801739E-2</v>
      </c>
      <c r="Y1272" s="36"/>
      <c r="Z1272" s="36"/>
    </row>
    <row r="1273" spans="1:26" x14ac:dyDescent="0.25">
      <c r="A1273" s="12">
        <v>1976.05</v>
      </c>
      <c r="B1273" s="13">
        <v>101.2</v>
      </c>
      <c r="C1273" s="14">
        <v>3.7366700000000002</v>
      </c>
      <c r="D1273" s="13">
        <v>9.0533300000000008</v>
      </c>
      <c r="E1273" s="13">
        <v>56.5</v>
      </c>
      <c r="F1273" s="14">
        <f t="shared" si="270"/>
        <v>1976.3749999999043</v>
      </c>
      <c r="G1273" s="15">
        <v>7.9</v>
      </c>
      <c r="H1273" s="14">
        <f t="shared" si="266"/>
        <v>571.77193982300867</v>
      </c>
      <c r="I1273" s="14">
        <f t="shared" si="267"/>
        <v>21.111887889115039</v>
      </c>
      <c r="J1273" s="16">
        <f t="shared" si="271"/>
        <v>105643.87027512751</v>
      </c>
      <c r="K1273" s="14">
        <f t="shared" si="268"/>
        <v>51.150593438318573</v>
      </c>
      <c r="L1273" s="16">
        <f t="shared" si="269"/>
        <v>9450.8776687541522</v>
      </c>
      <c r="M1273" s="35">
        <f t="shared" si="260"/>
        <v>11.53205358560942</v>
      </c>
      <c r="N1273" s="17"/>
      <c r="O1273" s="18">
        <f t="shared" si="261"/>
        <v>13.764637153557757</v>
      </c>
      <c r="P1273" s="18"/>
      <c r="Q1273" s="37">
        <f t="shared" si="262"/>
        <v>6.5225091420169773E-2</v>
      </c>
      <c r="R1273" s="15">
        <f t="shared" si="272"/>
        <v>1.0093323134082954</v>
      </c>
      <c r="S1273" s="15">
        <f t="shared" si="273"/>
        <v>10.4244231992834</v>
      </c>
      <c r="T1273" s="21">
        <f t="shared" si="263"/>
        <v>6.9663406403566386E-2</v>
      </c>
      <c r="U1273" s="21">
        <f t="shared" si="264"/>
        <v>4.0089934897060919E-2</v>
      </c>
      <c r="V1273" s="21">
        <f t="shared" si="265"/>
        <v>2.9573471506505467E-2</v>
      </c>
      <c r="Y1273" s="36"/>
      <c r="Z1273" s="36"/>
    </row>
    <row r="1274" spans="1:26" x14ac:dyDescent="0.25">
      <c r="A1274" s="12">
        <v>1976.06</v>
      </c>
      <c r="B1274" s="13">
        <v>101.8</v>
      </c>
      <c r="C1274" s="14">
        <v>3.76</v>
      </c>
      <c r="D1274" s="13">
        <v>9.25</v>
      </c>
      <c r="E1274" s="13">
        <v>56.8</v>
      </c>
      <c r="F1274" s="14">
        <f t="shared" si="270"/>
        <v>1976.4583333332375</v>
      </c>
      <c r="G1274" s="15">
        <v>7.86</v>
      </c>
      <c r="H1274" s="14">
        <f t="shared" si="266"/>
        <v>572.12406514084489</v>
      </c>
      <c r="I1274" s="14">
        <f t="shared" si="267"/>
        <v>21.131497887323938</v>
      </c>
      <c r="J1274" s="16">
        <f t="shared" si="271"/>
        <v>106034.29572446746</v>
      </c>
      <c r="K1274" s="14">
        <f t="shared" si="268"/>
        <v>51.985732834507026</v>
      </c>
      <c r="L1274" s="16">
        <f t="shared" si="269"/>
        <v>9634.7469101308834</v>
      </c>
      <c r="M1274" s="35">
        <f t="shared" si="260"/>
        <v>11.5438416314171</v>
      </c>
      <c r="N1274" s="17"/>
      <c r="O1274" s="18">
        <f t="shared" si="261"/>
        <v>13.779039853350026</v>
      </c>
      <c r="P1274" s="18"/>
      <c r="Q1274" s="37">
        <f t="shared" si="262"/>
        <v>6.5769695495819097E-2</v>
      </c>
      <c r="R1274" s="15">
        <f t="shared" si="272"/>
        <v>1.0086144194586297</v>
      </c>
      <c r="S1274" s="15">
        <f t="shared" si="273"/>
        <v>10.466134786582916</v>
      </c>
      <c r="T1274" s="21">
        <f t="shared" si="263"/>
        <v>7.1984653442048296E-2</v>
      </c>
      <c r="U1274" s="21">
        <f t="shared" si="264"/>
        <v>3.9126818913099326E-2</v>
      </c>
      <c r="V1274" s="21">
        <f t="shared" si="265"/>
        <v>3.285783452894897E-2</v>
      </c>
      <c r="Y1274" s="36"/>
      <c r="Z1274" s="36"/>
    </row>
    <row r="1275" spans="1:26" x14ac:dyDescent="0.25">
      <c r="A1275" s="12">
        <v>1976.07</v>
      </c>
      <c r="B1275" s="13">
        <v>104.2</v>
      </c>
      <c r="C1275" s="14">
        <v>3.79</v>
      </c>
      <c r="D1275" s="13">
        <v>9.35</v>
      </c>
      <c r="E1275" s="13">
        <v>57.1</v>
      </c>
      <c r="F1275" s="14">
        <f t="shared" si="270"/>
        <v>1976.5416666665708</v>
      </c>
      <c r="G1275" s="15">
        <v>7.83</v>
      </c>
      <c r="H1275" s="14">
        <f t="shared" si="266"/>
        <v>582.53548336252163</v>
      </c>
      <c r="I1275" s="14">
        <f t="shared" si="267"/>
        <v>21.188190805604197</v>
      </c>
      <c r="J1275" s="16">
        <f t="shared" si="271"/>
        <v>108291.13193321793</v>
      </c>
      <c r="K1275" s="14">
        <f t="shared" si="268"/>
        <v>52.271658056042014</v>
      </c>
      <c r="L1275" s="16">
        <f t="shared" si="269"/>
        <v>9717.1025295161962</v>
      </c>
      <c r="M1275" s="35">
        <f t="shared" si="260"/>
        <v>11.757490488689909</v>
      </c>
      <c r="N1275" s="17"/>
      <c r="O1275" s="18">
        <f t="shared" si="261"/>
        <v>14.033225918703803</v>
      </c>
      <c r="P1275" s="18"/>
      <c r="Q1275" s="37">
        <f t="shared" si="262"/>
        <v>6.4726844830016686E-2</v>
      </c>
      <c r="R1275" s="15">
        <f t="shared" si="272"/>
        <v>1.0106646066851026</v>
      </c>
      <c r="S1275" s="15">
        <f t="shared" si="273"/>
        <v>10.500832319214037</v>
      </c>
      <c r="T1275" s="21">
        <f t="shared" si="263"/>
        <v>6.7785412056091232E-2</v>
      </c>
      <c r="U1275" s="21">
        <f t="shared" si="264"/>
        <v>4.3036614725714406E-2</v>
      </c>
      <c r="V1275" s="21">
        <f t="shared" si="265"/>
        <v>2.4748797330376826E-2</v>
      </c>
      <c r="Y1275" s="36"/>
      <c r="Z1275" s="36"/>
    </row>
    <row r="1276" spans="1:26" x14ac:dyDescent="0.25">
      <c r="A1276" s="12">
        <v>1976.08</v>
      </c>
      <c r="B1276" s="13">
        <v>103.3</v>
      </c>
      <c r="C1276" s="14">
        <v>3.82</v>
      </c>
      <c r="D1276" s="13">
        <v>9.4499999999999993</v>
      </c>
      <c r="E1276" s="13">
        <v>57.4</v>
      </c>
      <c r="F1276" s="14">
        <f t="shared" si="270"/>
        <v>1976.624999999904</v>
      </c>
      <c r="G1276" s="15">
        <v>7.77</v>
      </c>
      <c r="H1276" s="14">
        <f t="shared" si="266"/>
        <v>574.48567334494749</v>
      </c>
      <c r="I1276" s="14">
        <f t="shared" si="267"/>
        <v>21.24429111498257</v>
      </c>
      <c r="J1276" s="16">
        <f t="shared" si="271"/>
        <v>107123.80559789849</v>
      </c>
      <c r="K1276" s="14">
        <f t="shared" si="268"/>
        <v>52.554594512195102</v>
      </c>
      <c r="L1276" s="16">
        <f t="shared" si="269"/>
        <v>9799.8060300110428</v>
      </c>
      <c r="M1276" s="35">
        <f t="shared" si="260"/>
        <v>11.59798600250925</v>
      </c>
      <c r="N1276" s="17"/>
      <c r="O1276" s="18">
        <f t="shared" si="261"/>
        <v>13.842562825921169</v>
      </c>
      <c r="P1276" s="18"/>
      <c r="Q1276" s="37">
        <f t="shared" si="262"/>
        <v>6.6401884511022427E-2</v>
      </c>
      <c r="R1276" s="15">
        <f t="shared" si="272"/>
        <v>1.0189914585181015</v>
      </c>
      <c r="S1276" s="15">
        <f t="shared" si="273"/>
        <v>10.55735186768576</v>
      </c>
      <c r="T1276" s="21">
        <f t="shared" si="263"/>
        <v>7.1162833541595694E-2</v>
      </c>
      <c r="U1276" s="21">
        <f t="shared" si="264"/>
        <v>4.3869515569996187E-2</v>
      </c>
      <c r="V1276" s="21">
        <f t="shared" si="265"/>
        <v>2.7293317971599507E-2</v>
      </c>
      <c r="Y1276" s="36"/>
      <c r="Z1276" s="36"/>
    </row>
    <row r="1277" spans="1:26" x14ac:dyDescent="0.25">
      <c r="A1277" s="12">
        <v>1976.09</v>
      </c>
      <c r="B1277" s="13">
        <v>105.5</v>
      </c>
      <c r="C1277" s="14">
        <v>3.85</v>
      </c>
      <c r="D1277" s="13">
        <v>9.5500000000000007</v>
      </c>
      <c r="E1277" s="13">
        <v>57.6</v>
      </c>
      <c r="F1277" s="14">
        <f t="shared" si="270"/>
        <v>1976.7083333332373</v>
      </c>
      <c r="G1277" s="15">
        <v>7.59</v>
      </c>
      <c r="H1277" s="14">
        <f t="shared" si="266"/>
        <v>584.68338107638863</v>
      </c>
      <c r="I1277" s="14">
        <f t="shared" si="267"/>
        <v>21.336786892361104</v>
      </c>
      <c r="J1277" s="16">
        <f t="shared" si="271"/>
        <v>109356.91683290261</v>
      </c>
      <c r="K1277" s="14">
        <f t="shared" si="268"/>
        <v>52.92631553819443</v>
      </c>
      <c r="L1277" s="16">
        <f t="shared" si="269"/>
        <v>9899.1332298978214</v>
      </c>
      <c r="M1277" s="35">
        <f t="shared" si="260"/>
        <v>11.805990949539789</v>
      </c>
      <c r="N1277" s="17"/>
      <c r="O1277" s="18">
        <f t="shared" si="261"/>
        <v>14.089874827138553</v>
      </c>
      <c r="P1277" s="18"/>
      <c r="Q1277" s="37">
        <f t="shared" si="262"/>
        <v>6.7050799195108146E-2</v>
      </c>
      <c r="R1277" s="15">
        <f t="shared" si="272"/>
        <v>1.018940201004066</v>
      </c>
      <c r="S1277" s="15">
        <f t="shared" si="273"/>
        <v>10.720497727124755</v>
      </c>
      <c r="T1277" s="21">
        <f t="shared" si="263"/>
        <v>6.5816844211692205E-2</v>
      </c>
      <c r="U1277" s="21">
        <f t="shared" si="264"/>
        <v>4.0368985530300217E-2</v>
      </c>
      <c r="V1277" s="21">
        <f t="shared" si="265"/>
        <v>2.5447858681391988E-2</v>
      </c>
      <c r="Y1277" s="36"/>
      <c r="Z1277" s="36"/>
    </row>
    <row r="1278" spans="1:26" x14ac:dyDescent="0.25">
      <c r="A1278" s="12">
        <v>1976.1</v>
      </c>
      <c r="B1278" s="13">
        <v>101.9</v>
      </c>
      <c r="C1278" s="14">
        <v>3.9166699999999999</v>
      </c>
      <c r="D1278" s="13">
        <v>9.67</v>
      </c>
      <c r="E1278" s="13">
        <v>57.9</v>
      </c>
      <c r="F1278" s="14">
        <f t="shared" si="270"/>
        <v>1976.7916666665706</v>
      </c>
      <c r="G1278" s="15">
        <v>7.41</v>
      </c>
      <c r="H1278" s="14">
        <f t="shared" si="266"/>
        <v>561.80602677029356</v>
      </c>
      <c r="I1278" s="14">
        <f t="shared" si="267"/>
        <v>21.593805798531946</v>
      </c>
      <c r="J1278" s="16">
        <f t="shared" si="271"/>
        <v>105414.59350929964</v>
      </c>
      <c r="K1278" s="14">
        <f t="shared" si="268"/>
        <v>53.313682815198604</v>
      </c>
      <c r="L1278" s="16">
        <f t="shared" si="269"/>
        <v>10003.524231942369</v>
      </c>
      <c r="M1278" s="35">
        <f t="shared" si="260"/>
        <v>11.3456961363167</v>
      </c>
      <c r="N1278" s="17"/>
      <c r="O1278" s="18">
        <f t="shared" si="261"/>
        <v>13.541591689930144</v>
      </c>
      <c r="P1278" s="18"/>
      <c r="Q1278" s="37">
        <f t="shared" si="262"/>
        <v>7.2191659112081918E-2</v>
      </c>
      <c r="R1278" s="15">
        <f t="shared" si="272"/>
        <v>1.0146294332391081</v>
      </c>
      <c r="S1278" s="15">
        <f t="shared" si="273"/>
        <v>10.866947424437852</v>
      </c>
      <c r="T1278" s="21">
        <f t="shared" si="263"/>
        <v>6.9544710671768373E-2</v>
      </c>
      <c r="U1278" s="21">
        <f t="shared" si="264"/>
        <v>3.9651868739782214E-2</v>
      </c>
      <c r="V1278" s="21">
        <f t="shared" si="265"/>
        <v>2.9892841931986158E-2</v>
      </c>
      <c r="Y1278" s="36"/>
      <c r="Z1278" s="36"/>
    </row>
    <row r="1279" spans="1:26" x14ac:dyDescent="0.25">
      <c r="A1279" s="12">
        <v>1976.11</v>
      </c>
      <c r="B1279" s="13">
        <v>101.2</v>
      </c>
      <c r="C1279" s="14">
        <v>3.98333</v>
      </c>
      <c r="D1279" s="13">
        <v>9.7899999999999991</v>
      </c>
      <c r="E1279" s="13">
        <v>58</v>
      </c>
      <c r="F1279" s="14">
        <f t="shared" si="270"/>
        <v>1976.8749999999038</v>
      </c>
      <c r="G1279" s="15">
        <v>7.29</v>
      </c>
      <c r="H1279" s="14">
        <f t="shared" si="266"/>
        <v>556.98473448275843</v>
      </c>
      <c r="I1279" s="14">
        <f t="shared" si="267"/>
        <v>21.923458521810335</v>
      </c>
      <c r="J1279" s="16">
        <f t="shared" si="271"/>
        <v>104852.75037138411</v>
      </c>
      <c r="K1279" s="14">
        <f t="shared" si="268"/>
        <v>53.882218879310329</v>
      </c>
      <c r="L1279" s="16">
        <f t="shared" si="269"/>
        <v>10143.363894623029</v>
      </c>
      <c r="M1279" s="35">
        <f t="shared" si="260"/>
        <v>11.248855860507961</v>
      </c>
      <c r="N1279" s="17"/>
      <c r="O1279" s="18">
        <f t="shared" si="261"/>
        <v>13.427973102245348</v>
      </c>
      <c r="P1279" s="18"/>
      <c r="Q1279" s="37">
        <f t="shared" si="262"/>
        <v>7.4333053535413141E-2</v>
      </c>
      <c r="R1279" s="15">
        <f t="shared" si="272"/>
        <v>1.0362174650586484</v>
      </c>
      <c r="S1279" s="15">
        <f t="shared" si="273"/>
        <v>11.006914491285707</v>
      </c>
      <c r="T1279" s="21">
        <f t="shared" si="263"/>
        <v>7.3741610091351717E-2</v>
      </c>
      <c r="U1279" s="21">
        <f t="shared" si="264"/>
        <v>4.0173409496399914E-2</v>
      </c>
      <c r="V1279" s="21">
        <f t="shared" si="265"/>
        <v>3.3568200594951803E-2</v>
      </c>
      <c r="Y1279" s="36"/>
      <c r="Z1279" s="36"/>
    </row>
    <row r="1280" spans="1:26" x14ac:dyDescent="0.25">
      <c r="A1280" s="12">
        <v>1976.12</v>
      </c>
      <c r="B1280" s="13">
        <v>104.7</v>
      </c>
      <c r="C1280" s="14">
        <v>4.05</v>
      </c>
      <c r="D1280" s="13">
        <v>9.91</v>
      </c>
      <c r="E1280" s="13">
        <v>58.2</v>
      </c>
      <c r="F1280" s="14">
        <f t="shared" si="270"/>
        <v>1976.9583333332371</v>
      </c>
      <c r="G1280" s="15">
        <v>6.87</v>
      </c>
      <c r="H1280" s="14">
        <f t="shared" si="266"/>
        <v>574.26780670103074</v>
      </c>
      <c r="I1280" s="14">
        <f t="shared" si="267"/>
        <v>22.213797680412359</v>
      </c>
      <c r="J1280" s="16">
        <f t="shared" si="271"/>
        <v>108454.78051929885</v>
      </c>
      <c r="K1280" s="14">
        <f t="shared" si="268"/>
        <v>54.355243213058401</v>
      </c>
      <c r="L1280" s="16">
        <f t="shared" si="269"/>
        <v>10265.395176181963</v>
      </c>
      <c r="M1280" s="35">
        <f t="shared" si="260"/>
        <v>11.597589726582942</v>
      </c>
      <c r="N1280" s="17"/>
      <c r="O1280" s="18">
        <f t="shared" si="261"/>
        <v>13.845167133360249</v>
      </c>
      <c r="P1280" s="18"/>
      <c r="Q1280" s="37">
        <f t="shared" si="262"/>
        <v>7.6224314233364593E-2</v>
      </c>
      <c r="R1280" s="15">
        <f t="shared" si="272"/>
        <v>0.98168657038634366</v>
      </c>
      <c r="S1280" s="15">
        <f t="shared" si="273"/>
        <v>11.366362678214569</v>
      </c>
      <c r="T1280" s="21">
        <f t="shared" si="263"/>
        <v>7.1839431937081866E-2</v>
      </c>
      <c r="U1280" s="21">
        <f t="shared" si="264"/>
        <v>3.8387610610941314E-2</v>
      </c>
      <c r="V1280" s="21">
        <f t="shared" si="265"/>
        <v>3.3451821326140552E-2</v>
      </c>
      <c r="Y1280" s="36"/>
      <c r="Z1280" s="36"/>
    </row>
    <row r="1281" spans="1:26" x14ac:dyDescent="0.25">
      <c r="A1281" s="12">
        <v>1977.01</v>
      </c>
      <c r="B1281" s="13">
        <v>103.8</v>
      </c>
      <c r="C1281" s="14">
        <v>4.0966699999999996</v>
      </c>
      <c r="D1281" s="13">
        <v>9.9666700000000006</v>
      </c>
      <c r="E1281" s="13">
        <v>58.5</v>
      </c>
      <c r="F1281" s="14">
        <f t="shared" si="270"/>
        <v>1977.0416666665703</v>
      </c>
      <c r="G1281" s="15">
        <v>7.21</v>
      </c>
      <c r="H1281" s="14">
        <f t="shared" si="266"/>
        <v>566.4117589743588</v>
      </c>
      <c r="I1281" s="14">
        <f t="shared" si="267"/>
        <v>22.354547790341872</v>
      </c>
      <c r="J1281" s="16">
        <f t="shared" si="271"/>
        <v>107322.92567182767</v>
      </c>
      <c r="K1281" s="14">
        <f t="shared" si="268"/>
        <v>54.385733004017077</v>
      </c>
      <c r="L1281" s="16">
        <f t="shared" si="269"/>
        <v>10304.934331460834</v>
      </c>
      <c r="M1281" s="35">
        <f t="shared" ref="M1281:M1344" si="274">H1281/AVERAGE(K1161:K1280)</f>
        <v>11.437961346787555</v>
      </c>
      <c r="N1281" s="17"/>
      <c r="O1281" s="18">
        <f t="shared" ref="O1281:O1344" si="275">J1281/AVERAGE(L1161:L1280)</f>
        <v>13.65610062671408</v>
      </c>
      <c r="P1281" s="18"/>
      <c r="Q1281" s="37">
        <f t="shared" ref="Q1281:Q1344" si="276">1/M1281-(G1281/100-(((E1281/E1161)^(1/10))-1))</f>
        <v>7.4572128819871672E-2</v>
      </c>
      <c r="R1281" s="15">
        <f t="shared" si="272"/>
        <v>0.99338209216165363</v>
      </c>
      <c r="S1281" s="15">
        <f t="shared" si="273"/>
        <v>11.100984028188186</v>
      </c>
      <c r="T1281" s="21">
        <f t="shared" si="263"/>
        <v>7.9237367315651008E-2</v>
      </c>
      <c r="U1281" s="21">
        <f t="shared" si="264"/>
        <v>4.10217667319277E-2</v>
      </c>
      <c r="V1281" s="21">
        <f t="shared" si="265"/>
        <v>3.8215600583723308E-2</v>
      </c>
      <c r="Y1281" s="36"/>
      <c r="Z1281" s="36"/>
    </row>
    <row r="1282" spans="1:26" x14ac:dyDescent="0.25">
      <c r="A1282" s="12">
        <v>1977.02</v>
      </c>
      <c r="B1282" s="13">
        <v>101</v>
      </c>
      <c r="C1282" s="14">
        <v>4.1433299999999997</v>
      </c>
      <c r="D1282" s="13">
        <v>10.023300000000001</v>
      </c>
      <c r="E1282" s="13">
        <v>59.1</v>
      </c>
      <c r="F1282" s="14">
        <f t="shared" si="270"/>
        <v>1977.1249999999036</v>
      </c>
      <c r="G1282" s="15">
        <v>7.39</v>
      </c>
      <c r="H1282" s="14">
        <f t="shared" si="266"/>
        <v>545.53757191201339</v>
      </c>
      <c r="I1282" s="14">
        <f t="shared" si="267"/>
        <v>22.37962562208121</v>
      </c>
      <c r="J1282" s="16">
        <f t="shared" si="271"/>
        <v>103721.08498591755</v>
      </c>
      <c r="K1282" s="14">
        <f t="shared" si="268"/>
        <v>54.139472718274099</v>
      </c>
      <c r="L1282" s="16">
        <f t="shared" si="269"/>
        <v>10293.342090488588</v>
      </c>
      <c r="M1282" s="35">
        <f t="shared" si="274"/>
        <v>11.014841854222778</v>
      </c>
      <c r="N1282" s="17"/>
      <c r="O1282" s="18">
        <f t="shared" si="275"/>
        <v>13.154123053942886</v>
      </c>
      <c r="P1282" s="18"/>
      <c r="Q1282" s="37">
        <f t="shared" si="276"/>
        <v>7.7211979817013096E-2</v>
      </c>
      <c r="R1282" s="15">
        <f t="shared" si="272"/>
        <v>1.0012631318497678</v>
      </c>
      <c r="S1282" s="15">
        <f t="shared" si="273"/>
        <v>10.915564234010471</v>
      </c>
      <c r="T1282" s="21">
        <f t="shared" ref="T1282:T1345" si="277">(($J1402/$J1282)^(1/10)-1)</f>
        <v>8.9339489756051327E-2</v>
      </c>
      <c r="U1282" s="21">
        <f t="shared" ref="U1282:U1345" si="278">(($S1402/$S1282)^(1/10)-1)</f>
        <v>4.1764967267658104E-2</v>
      </c>
      <c r="V1282" s="21">
        <f t="shared" ref="V1282:V1345" si="279">T1282-U1282</f>
        <v>4.7574522488393223E-2</v>
      </c>
      <c r="Y1282" s="36"/>
      <c r="Z1282" s="36"/>
    </row>
    <row r="1283" spans="1:26" x14ac:dyDescent="0.25">
      <c r="A1283" s="12">
        <v>1977.03</v>
      </c>
      <c r="B1283" s="13">
        <v>100.6</v>
      </c>
      <c r="C1283" s="14">
        <v>4.1900000000000004</v>
      </c>
      <c r="D1283" s="13">
        <v>10.08</v>
      </c>
      <c r="E1283" s="13">
        <v>59.5</v>
      </c>
      <c r="F1283" s="14">
        <f t="shared" si="270"/>
        <v>1977.2083333332369</v>
      </c>
      <c r="G1283" s="15">
        <v>7.46</v>
      </c>
      <c r="H1283" s="14">
        <f t="shared" si="266"/>
        <v>539.72407226890732</v>
      </c>
      <c r="I1283" s="14">
        <f t="shared" si="267"/>
        <v>22.479561260504198</v>
      </c>
      <c r="J1283" s="16">
        <f t="shared" si="271"/>
        <v>102971.9484682372</v>
      </c>
      <c r="K1283" s="14">
        <f t="shared" si="268"/>
        <v>54.079708235294099</v>
      </c>
      <c r="L1283" s="16">
        <f t="shared" si="269"/>
        <v>10317.666407155379</v>
      </c>
      <c r="M1283" s="35">
        <f t="shared" si="274"/>
        <v>10.89574651166274</v>
      </c>
      <c r="N1283" s="17"/>
      <c r="O1283" s="18">
        <f t="shared" si="275"/>
        <v>13.015883122750953</v>
      </c>
      <c r="P1283" s="18"/>
      <c r="Q1283" s="37">
        <f t="shared" si="276"/>
        <v>7.7897822669790798E-2</v>
      </c>
      <c r="R1283" s="15">
        <f t="shared" si="272"/>
        <v>1.0125353142511471</v>
      </c>
      <c r="S1283" s="15">
        <f t="shared" si="273"/>
        <v>10.855877395351104</v>
      </c>
      <c r="T1283" s="21">
        <f t="shared" si="277"/>
        <v>9.4320159578388685E-2</v>
      </c>
      <c r="U1283" s="21">
        <f t="shared" si="278"/>
        <v>4.2498238359535589E-2</v>
      </c>
      <c r="V1283" s="21">
        <f t="shared" si="279"/>
        <v>5.1821921218853095E-2</v>
      </c>
      <c r="Y1283" s="36"/>
      <c r="Z1283" s="36"/>
    </row>
    <row r="1284" spans="1:26" x14ac:dyDescent="0.25">
      <c r="A1284" s="12">
        <v>1977.04</v>
      </c>
      <c r="B1284" s="13">
        <v>99.05</v>
      </c>
      <c r="C1284" s="14">
        <v>4.2466699999999999</v>
      </c>
      <c r="D1284" s="13">
        <v>10.193300000000001</v>
      </c>
      <c r="E1284" s="13">
        <v>60</v>
      </c>
      <c r="F1284" s="14">
        <f t="shared" si="270"/>
        <v>1977.2916666665701</v>
      </c>
      <c r="G1284" s="15">
        <v>7.37</v>
      </c>
      <c r="H1284" s="14">
        <f t="shared" si="266"/>
        <v>526.97984208333321</v>
      </c>
      <c r="I1284" s="14">
        <f t="shared" si="267"/>
        <v>22.59373534558333</v>
      </c>
      <c r="J1284" s="16">
        <f t="shared" si="271"/>
        <v>100899.73874955859</v>
      </c>
      <c r="K1284" s="14">
        <f t="shared" si="268"/>
        <v>54.231838710833323</v>
      </c>
      <c r="L1284" s="16">
        <f t="shared" si="269"/>
        <v>10383.657819241551</v>
      </c>
      <c r="M1284" s="35">
        <f t="shared" si="274"/>
        <v>10.636037409141361</v>
      </c>
      <c r="N1284" s="17"/>
      <c r="O1284" s="18">
        <f t="shared" si="275"/>
        <v>12.710931427883887</v>
      </c>
      <c r="P1284" s="18"/>
      <c r="Q1284" s="37">
        <f t="shared" si="276"/>
        <v>8.1605709886888478E-2</v>
      </c>
      <c r="R1284" s="15">
        <f t="shared" si="272"/>
        <v>0.99984783618779671</v>
      </c>
      <c r="S1284" s="15">
        <f t="shared" si="273"/>
        <v>10.900359569723975</v>
      </c>
      <c r="T1284" s="21">
        <f t="shared" si="277"/>
        <v>9.5021562613185173E-2</v>
      </c>
      <c r="U1284" s="21">
        <f t="shared" si="278"/>
        <v>3.6567249736940699E-2</v>
      </c>
      <c r="V1284" s="21">
        <f t="shared" si="279"/>
        <v>5.8454312876244474E-2</v>
      </c>
      <c r="Y1284" s="36"/>
      <c r="Z1284" s="36"/>
    </row>
    <row r="1285" spans="1:26" x14ac:dyDescent="0.25">
      <c r="A1285" s="12">
        <v>1977.05</v>
      </c>
      <c r="B1285" s="13">
        <v>98.76</v>
      </c>
      <c r="C1285" s="14">
        <v>4.3033299999999999</v>
      </c>
      <c r="D1285" s="13">
        <v>10.306699999999999</v>
      </c>
      <c r="E1285" s="13">
        <v>60.3</v>
      </c>
      <c r="F1285" s="14">
        <f t="shared" si="270"/>
        <v>1977.3749999999034</v>
      </c>
      <c r="G1285" s="15">
        <v>7.46</v>
      </c>
      <c r="H1285" s="14">
        <f t="shared" si="266"/>
        <v>522.82282885572135</v>
      </c>
      <c r="I1285" s="14">
        <f t="shared" si="267"/>
        <v>22.78127950688225</v>
      </c>
      <c r="J1285" s="16">
        <f t="shared" si="271"/>
        <v>100467.2944043287</v>
      </c>
      <c r="K1285" s="14">
        <f t="shared" si="268"/>
        <v>54.562353687396332</v>
      </c>
      <c r="L1285" s="16">
        <f t="shared" si="269"/>
        <v>10484.875083405168</v>
      </c>
      <c r="M1285" s="35">
        <f t="shared" si="274"/>
        <v>10.548486693557001</v>
      </c>
      <c r="N1285" s="17"/>
      <c r="O1285" s="18">
        <f t="shared" si="275"/>
        <v>12.612312925720722</v>
      </c>
      <c r="P1285" s="18"/>
      <c r="Q1285" s="37">
        <f t="shared" si="276"/>
        <v>8.1695254846814586E-2</v>
      </c>
      <c r="R1285" s="15">
        <f t="shared" si="272"/>
        <v>1.0189038765071172</v>
      </c>
      <c r="S1285" s="15">
        <f t="shared" si="273"/>
        <v>10.844478536773591</v>
      </c>
      <c r="T1285" s="21">
        <f t="shared" si="277"/>
        <v>9.5294936166097299E-2</v>
      </c>
      <c r="U1285" s="21">
        <f t="shared" si="278"/>
        <v>3.3304986560434235E-2</v>
      </c>
      <c r="V1285" s="21">
        <f t="shared" si="279"/>
        <v>6.1989949605663064E-2</v>
      </c>
      <c r="Y1285" s="36"/>
      <c r="Z1285" s="36"/>
    </row>
    <row r="1286" spans="1:26" x14ac:dyDescent="0.25">
      <c r="A1286" s="12">
        <v>1977.06</v>
      </c>
      <c r="B1286" s="13">
        <v>99.29</v>
      </c>
      <c r="C1286" s="14">
        <v>4.3600000000000003</v>
      </c>
      <c r="D1286" s="13">
        <v>10.42</v>
      </c>
      <c r="E1286" s="13">
        <v>60.7</v>
      </c>
      <c r="F1286" s="14">
        <f t="shared" si="270"/>
        <v>1977.4583333332366</v>
      </c>
      <c r="G1286" s="15">
        <v>7.28</v>
      </c>
      <c r="H1286" s="14">
        <f t="shared" si="266"/>
        <v>522.16480140032934</v>
      </c>
      <c r="I1286" s="14">
        <f t="shared" si="267"/>
        <v>22.92918253706754</v>
      </c>
      <c r="J1286" s="16">
        <f t="shared" si="271"/>
        <v>100708.02446812866</v>
      </c>
      <c r="K1286" s="14">
        <f t="shared" si="268"/>
        <v>54.798642668863238</v>
      </c>
      <c r="L1286" s="16">
        <f t="shared" si="269"/>
        <v>10568.814734191767</v>
      </c>
      <c r="M1286" s="35">
        <f t="shared" si="274"/>
        <v>10.530023959090757</v>
      </c>
      <c r="N1286" s="17"/>
      <c r="O1286" s="18">
        <f t="shared" si="275"/>
        <v>12.596542842152294</v>
      </c>
      <c r="P1286" s="18"/>
      <c r="Q1286" s="37">
        <f t="shared" si="276"/>
        <v>8.4044111752430414E-2</v>
      </c>
      <c r="R1286" s="15">
        <f t="shared" si="272"/>
        <v>1.0025501542407664</v>
      </c>
      <c r="S1286" s="15">
        <f t="shared" si="273"/>
        <v>10.976667505023977</v>
      </c>
      <c r="T1286" s="21">
        <f t="shared" si="277"/>
        <v>9.9475403338105339E-2</v>
      </c>
      <c r="U1286" s="21">
        <f t="shared" si="278"/>
        <v>3.3863681104560062E-2</v>
      </c>
      <c r="V1286" s="21">
        <f t="shared" si="279"/>
        <v>6.5611722233545278E-2</v>
      </c>
      <c r="Y1286" s="36"/>
      <c r="Z1286" s="36"/>
    </row>
    <row r="1287" spans="1:26" x14ac:dyDescent="0.25">
      <c r="A1287" s="12">
        <v>1977.07</v>
      </c>
      <c r="B1287" s="13">
        <v>100.2</v>
      </c>
      <c r="C1287" s="14">
        <v>4.4066700000000001</v>
      </c>
      <c r="D1287" s="13">
        <v>10.5167</v>
      </c>
      <c r="E1287" s="13">
        <v>61</v>
      </c>
      <c r="F1287" s="14">
        <f t="shared" si="270"/>
        <v>1977.5416666665699</v>
      </c>
      <c r="G1287" s="15">
        <v>7.33</v>
      </c>
      <c r="H1287" s="14">
        <f t="shared" si="266"/>
        <v>524.35891967213104</v>
      </c>
      <c r="I1287" s="14">
        <f t="shared" si="267"/>
        <v>23.060645913688521</v>
      </c>
      <c r="J1287" s="16">
        <f t="shared" si="271"/>
        <v>101501.83130823265</v>
      </c>
      <c r="K1287" s="14">
        <f t="shared" si="268"/>
        <v>55.035184136885228</v>
      </c>
      <c r="L1287" s="16">
        <f t="shared" si="269"/>
        <v>10653.336420352198</v>
      </c>
      <c r="M1287" s="35">
        <f t="shared" si="274"/>
        <v>10.567692447775407</v>
      </c>
      <c r="N1287" s="17"/>
      <c r="O1287" s="18">
        <f t="shared" si="275"/>
        <v>12.647994539435665</v>
      </c>
      <c r="P1287" s="18"/>
      <c r="Q1287" s="37">
        <f t="shared" si="276"/>
        <v>8.3410742744201058E-2</v>
      </c>
      <c r="R1287" s="15">
        <f t="shared" si="272"/>
        <v>1.0012002758042795</v>
      </c>
      <c r="S1287" s="15">
        <f t="shared" si="273"/>
        <v>10.950538422997242</v>
      </c>
      <c r="T1287" s="21">
        <f t="shared" si="277"/>
        <v>0.10170574691312262</v>
      </c>
      <c r="U1287" s="21">
        <f t="shared" si="278"/>
        <v>3.4213911769439331E-2</v>
      </c>
      <c r="V1287" s="21">
        <f t="shared" si="279"/>
        <v>6.7491835143683288E-2</v>
      </c>
      <c r="Y1287" s="36"/>
      <c r="Z1287" s="36"/>
    </row>
    <row r="1288" spans="1:26" x14ac:dyDescent="0.25">
      <c r="A1288" s="12">
        <v>1977.08</v>
      </c>
      <c r="B1288" s="13">
        <v>97.75</v>
      </c>
      <c r="C1288" s="14">
        <v>4.4533300000000002</v>
      </c>
      <c r="D1288" s="13">
        <v>10.613300000000001</v>
      </c>
      <c r="E1288" s="13">
        <v>61.2</v>
      </c>
      <c r="F1288" s="14">
        <f t="shared" si="270"/>
        <v>1977.6249999999031</v>
      </c>
      <c r="G1288" s="15">
        <v>7.4</v>
      </c>
      <c r="H1288" s="14">
        <f t="shared" si="266"/>
        <v>509.8660763888887</v>
      </c>
      <c r="I1288" s="14">
        <f t="shared" si="267"/>
        <v>23.228663876879079</v>
      </c>
      <c r="J1288" s="16">
        <f t="shared" si="271"/>
        <v>99071.109221828447</v>
      </c>
      <c r="K1288" s="14">
        <f t="shared" si="268"/>
        <v>55.35919824591501</v>
      </c>
      <c r="L1288" s="16">
        <f t="shared" si="269"/>
        <v>10756.74070080851</v>
      </c>
      <c r="M1288" s="35">
        <f t="shared" si="274"/>
        <v>10.268385666710996</v>
      </c>
      <c r="N1288" s="17"/>
      <c r="O1288" s="18">
        <f t="shared" si="275"/>
        <v>12.297488474266252</v>
      </c>
      <c r="P1288" s="18"/>
      <c r="Q1288" s="37">
        <f t="shared" si="276"/>
        <v>8.5499137405506062E-2</v>
      </c>
      <c r="R1288" s="15">
        <f t="shared" si="272"/>
        <v>1.0103846340465472</v>
      </c>
      <c r="S1288" s="15">
        <f t="shared" si="273"/>
        <v>10.927853062874544</v>
      </c>
      <c r="T1288" s="21">
        <f t="shared" si="277"/>
        <v>0.1107252340667737</v>
      </c>
      <c r="U1288" s="21">
        <f t="shared" si="278"/>
        <v>3.2485070408091898E-2</v>
      </c>
      <c r="V1288" s="21">
        <f t="shared" si="279"/>
        <v>7.8240163658681805E-2</v>
      </c>
      <c r="Y1288" s="36"/>
      <c r="Z1288" s="36"/>
    </row>
    <row r="1289" spans="1:26" x14ac:dyDescent="0.25">
      <c r="A1289" s="12">
        <v>1977.09</v>
      </c>
      <c r="B1289" s="13">
        <v>96.23</v>
      </c>
      <c r="C1289" s="14">
        <v>4.5</v>
      </c>
      <c r="D1289" s="13">
        <v>10.71</v>
      </c>
      <c r="E1289" s="13">
        <v>61.4</v>
      </c>
      <c r="F1289" s="14">
        <f t="shared" si="270"/>
        <v>1977.7083333332364</v>
      </c>
      <c r="G1289" s="15">
        <v>7.34</v>
      </c>
      <c r="H1289" s="14">
        <f t="shared" si="266"/>
        <v>500.30274780130281</v>
      </c>
      <c r="I1289" s="14">
        <f t="shared" si="267"/>
        <v>23.395639250814327</v>
      </c>
      <c r="J1289" s="16">
        <f t="shared" si="271"/>
        <v>97591.707188639164</v>
      </c>
      <c r="K1289" s="14">
        <f t="shared" si="268"/>
        <v>55.6816214169381</v>
      </c>
      <c r="L1289" s="16">
        <f t="shared" si="269"/>
        <v>10861.552364027077</v>
      </c>
      <c r="M1289" s="35">
        <f t="shared" si="274"/>
        <v>10.067742820070704</v>
      </c>
      <c r="N1289" s="17"/>
      <c r="O1289" s="18">
        <f t="shared" si="275"/>
        <v>12.06582375913162</v>
      </c>
      <c r="P1289" s="18"/>
      <c r="Q1289" s="37">
        <f t="shared" si="276"/>
        <v>8.806992975670308E-2</v>
      </c>
      <c r="R1289" s="15">
        <f t="shared" si="272"/>
        <v>0.99356194027754619</v>
      </c>
      <c r="S1289" s="15">
        <f t="shared" si="273"/>
        <v>11.00536955785395</v>
      </c>
      <c r="T1289" s="21">
        <f t="shared" si="277"/>
        <v>0.10840109360941352</v>
      </c>
      <c r="U1289" s="21">
        <f t="shared" si="278"/>
        <v>2.7534316055390695E-2</v>
      </c>
      <c r="V1289" s="21">
        <f t="shared" si="279"/>
        <v>8.0866777554022828E-2</v>
      </c>
      <c r="Y1289" s="36"/>
      <c r="Z1289" s="36"/>
    </row>
    <row r="1290" spans="1:26" x14ac:dyDescent="0.25">
      <c r="A1290" s="12">
        <v>1977.1</v>
      </c>
      <c r="B1290" s="13">
        <v>93.74</v>
      </c>
      <c r="C1290" s="14">
        <v>4.5566700000000004</v>
      </c>
      <c r="D1290" s="13">
        <v>10.77</v>
      </c>
      <c r="E1290" s="13">
        <v>61.6</v>
      </c>
      <c r="F1290" s="14">
        <f t="shared" si="270"/>
        <v>1977.7916666665697</v>
      </c>
      <c r="G1290" s="15">
        <v>7.52</v>
      </c>
      <c r="H1290" s="14">
        <f t="shared" ref="H1290:H1353" si="280">B1290*$E$1859/E1290</f>
        <v>485.77483230519465</v>
      </c>
      <c r="I1290" s="14">
        <f t="shared" ref="I1290:I1353" si="281">C1290*$E$1859/E1290</f>
        <v>23.613351878814928</v>
      </c>
      <c r="J1290" s="16">
        <f t="shared" si="271"/>
        <v>95141.660417919993</v>
      </c>
      <c r="K1290" s="14">
        <f t="shared" ref="K1290:K1353" si="282">D1290*$E$1859/E1290</f>
        <v>55.811765990259715</v>
      </c>
      <c r="L1290" s="16">
        <f t="shared" ref="L1290:L1353" si="283">K1290*(J1290/H1290)</f>
        <v>10931.039926402796</v>
      </c>
      <c r="M1290" s="35">
        <f t="shared" si="274"/>
        <v>9.7666662995565474</v>
      </c>
      <c r="N1290" s="17"/>
      <c r="O1290" s="18">
        <f t="shared" si="275"/>
        <v>11.715003066672731</v>
      </c>
      <c r="P1290" s="18"/>
      <c r="Q1290" s="37">
        <f t="shared" si="276"/>
        <v>8.9361650655281441E-2</v>
      </c>
      <c r="R1290" s="15">
        <f t="shared" si="272"/>
        <v>1.0020926949617748</v>
      </c>
      <c r="S1290" s="15">
        <f t="shared" si="273"/>
        <v>10.89901465497225</v>
      </c>
      <c r="T1290" s="21">
        <f t="shared" si="277"/>
        <v>9.7005940139350155E-2</v>
      </c>
      <c r="U1290" s="21">
        <f t="shared" si="278"/>
        <v>2.8413459183427081E-2</v>
      </c>
      <c r="V1290" s="21">
        <f t="shared" si="279"/>
        <v>6.8592480955923074E-2</v>
      </c>
      <c r="Y1290" s="36"/>
      <c r="Z1290" s="36"/>
    </row>
    <row r="1291" spans="1:26" x14ac:dyDescent="0.25">
      <c r="A1291" s="12">
        <v>1977.11</v>
      </c>
      <c r="B1291" s="13">
        <v>94.28</v>
      </c>
      <c r="C1291" s="14">
        <v>4.6133300000000004</v>
      </c>
      <c r="D1291" s="13">
        <v>10.83</v>
      </c>
      <c r="E1291" s="13">
        <v>61.9</v>
      </c>
      <c r="F1291" s="14">
        <f t="shared" ref="F1291:F1354" si="284">F1290+1/12</f>
        <v>1977.8749999999029</v>
      </c>
      <c r="G1291" s="15">
        <v>7.58</v>
      </c>
      <c r="H1291" s="14">
        <f t="shared" si="280"/>
        <v>486.20531082390943</v>
      </c>
      <c r="I1291" s="14">
        <f t="shared" si="281"/>
        <v>23.791106773263326</v>
      </c>
      <c r="J1291" s="16">
        <f t="shared" ref="J1291:J1354" si="285">J1290*((H1291+(I1291/12))/H1290)</f>
        <v>95614.273535306755</v>
      </c>
      <c r="K1291" s="14">
        <f t="shared" si="282"/>
        <v>55.850694911146995</v>
      </c>
      <c r="L1291" s="16">
        <f t="shared" si="283"/>
        <v>10983.26879918723</v>
      </c>
      <c r="M1291" s="35">
        <f t="shared" si="274"/>
        <v>9.7662999836601987</v>
      </c>
      <c r="N1291" s="17"/>
      <c r="O1291" s="18">
        <f t="shared" si="275"/>
        <v>11.724729783734958</v>
      </c>
      <c r="P1291" s="18"/>
      <c r="Q1291" s="37">
        <f t="shared" si="276"/>
        <v>8.8966828403053019E-2</v>
      </c>
      <c r="R1291" s="15">
        <f t="shared" ref="R1291:R1354" si="286">((G1291/G1292+G1291/1200+((1+G1292/1200)^(-119))*(1-G1291/G1292)))</f>
        <v>0.99870095138461501</v>
      </c>
      <c r="S1291" s="15">
        <f t="shared" ref="S1291:S1354" si="287">S1290*R1290*E1290/E1291</f>
        <v>10.868890061883482</v>
      </c>
      <c r="T1291" s="21">
        <f t="shared" si="277"/>
        <v>8.2069444828506422E-2</v>
      </c>
      <c r="U1291" s="21">
        <f t="shared" si="278"/>
        <v>3.3776049189570001E-2</v>
      </c>
      <c r="V1291" s="21">
        <f t="shared" si="279"/>
        <v>4.8293395638936421E-2</v>
      </c>
      <c r="Y1291" s="36"/>
      <c r="Z1291" s="36"/>
    </row>
    <row r="1292" spans="1:26" x14ac:dyDescent="0.25">
      <c r="A1292" s="12">
        <v>1977.12</v>
      </c>
      <c r="B1292" s="13">
        <v>93.82</v>
      </c>
      <c r="C1292" s="14">
        <v>4.67</v>
      </c>
      <c r="D1292" s="13">
        <v>10.89</v>
      </c>
      <c r="E1292" s="13">
        <v>62.1</v>
      </c>
      <c r="F1292" s="14">
        <f t="shared" si="284"/>
        <v>1977.9583333332362</v>
      </c>
      <c r="G1292" s="15">
        <v>7.69</v>
      </c>
      <c r="H1292" s="14">
        <f t="shared" si="280"/>
        <v>482.27483590982268</v>
      </c>
      <c r="I1292" s="14">
        <f t="shared" si="281"/>
        <v>24.005792834138475</v>
      </c>
      <c r="J1292" s="16">
        <f t="shared" si="285"/>
        <v>95234.732637847526</v>
      </c>
      <c r="K1292" s="14">
        <f t="shared" si="282"/>
        <v>55.979247101449261</v>
      </c>
      <c r="L1292" s="16">
        <f t="shared" si="283"/>
        <v>11054.212731039859</v>
      </c>
      <c r="M1292" s="35">
        <f t="shared" si="274"/>
        <v>9.6782665825359206</v>
      </c>
      <c r="N1292" s="17"/>
      <c r="O1292" s="18">
        <f t="shared" si="275"/>
        <v>11.629817356636792</v>
      </c>
      <c r="P1292" s="18"/>
      <c r="Q1292" s="37">
        <f t="shared" si="276"/>
        <v>8.8827047432467429E-2</v>
      </c>
      <c r="R1292" s="15">
        <f t="shared" si="286"/>
        <v>0.98793292468503968</v>
      </c>
      <c r="S1292" s="15">
        <f t="shared" si="287"/>
        <v>10.819811840965137</v>
      </c>
      <c r="T1292" s="21">
        <f t="shared" si="277"/>
        <v>8.1048218319674792E-2</v>
      </c>
      <c r="U1292" s="21">
        <f t="shared" si="278"/>
        <v>3.4127278894454216E-2</v>
      </c>
      <c r="V1292" s="21">
        <f t="shared" si="279"/>
        <v>4.6920939425220576E-2</v>
      </c>
      <c r="Y1292" s="36"/>
      <c r="Z1292" s="36"/>
    </row>
    <row r="1293" spans="1:26" x14ac:dyDescent="0.25">
      <c r="A1293" s="12">
        <v>1978.01</v>
      </c>
      <c r="B1293" s="13">
        <v>90.25</v>
      </c>
      <c r="C1293" s="14">
        <v>4.71333</v>
      </c>
      <c r="D1293" s="13">
        <v>10.9</v>
      </c>
      <c r="E1293" s="13">
        <v>62.5</v>
      </c>
      <c r="F1293" s="14">
        <f t="shared" si="284"/>
        <v>1978.0416666665694</v>
      </c>
      <c r="G1293" s="15">
        <v>7.96</v>
      </c>
      <c r="H1293" s="14">
        <f t="shared" si="280"/>
        <v>460.9544019999999</v>
      </c>
      <c r="I1293" s="14">
        <f t="shared" si="281"/>
        <v>24.073464948239991</v>
      </c>
      <c r="J1293" s="16">
        <f t="shared" si="285"/>
        <v>91420.738652819331</v>
      </c>
      <c r="K1293" s="14">
        <f t="shared" si="282"/>
        <v>55.672055199999988</v>
      </c>
      <c r="L1293" s="16">
        <f t="shared" si="283"/>
        <v>11041.39669047901</v>
      </c>
      <c r="M1293" s="35">
        <f t="shared" si="274"/>
        <v>9.2414622609346875</v>
      </c>
      <c r="N1293" s="17"/>
      <c r="O1293" s="18">
        <f t="shared" si="275"/>
        <v>11.117327063419955</v>
      </c>
      <c r="P1293" s="18"/>
      <c r="Q1293" s="37">
        <f t="shared" si="276"/>
        <v>9.1067923597768566E-2</v>
      </c>
      <c r="R1293" s="15">
        <f t="shared" si="286"/>
        <v>1.0018578918241261</v>
      </c>
      <c r="S1293" s="15">
        <f t="shared" si="287"/>
        <v>10.620837167104357</v>
      </c>
      <c r="T1293" s="21">
        <f t="shared" si="277"/>
        <v>8.9718220637121204E-2</v>
      </c>
      <c r="U1293" s="21">
        <f t="shared" si="278"/>
        <v>3.8717588187234808E-2</v>
      </c>
      <c r="V1293" s="21">
        <f t="shared" si="279"/>
        <v>5.1000632449886396E-2</v>
      </c>
      <c r="Y1293" s="36"/>
      <c r="Z1293" s="36"/>
    </row>
    <row r="1294" spans="1:26" x14ac:dyDescent="0.25">
      <c r="A1294" s="12">
        <v>1978.02</v>
      </c>
      <c r="B1294" s="13">
        <v>88.98</v>
      </c>
      <c r="C1294" s="14">
        <v>4.7566699999999997</v>
      </c>
      <c r="D1294" s="13">
        <v>10.91</v>
      </c>
      <c r="E1294" s="13">
        <v>62.9</v>
      </c>
      <c r="F1294" s="14">
        <f t="shared" si="284"/>
        <v>1978.1249999999027</v>
      </c>
      <c r="G1294" s="15">
        <v>8.0299999999999994</v>
      </c>
      <c r="H1294" s="14">
        <f t="shared" si="280"/>
        <v>451.57774387917317</v>
      </c>
      <c r="I1294" s="14">
        <f t="shared" si="281"/>
        <v>24.140327118203491</v>
      </c>
      <c r="J1294" s="16">
        <f t="shared" si="285"/>
        <v>89960.050862716904</v>
      </c>
      <c r="K1294" s="14">
        <f t="shared" si="282"/>
        <v>55.368770349761512</v>
      </c>
      <c r="L1294" s="16">
        <f t="shared" si="283"/>
        <v>11030.165822794352</v>
      </c>
      <c r="M1294" s="35">
        <f t="shared" si="274"/>
        <v>9.0452635707047424</v>
      </c>
      <c r="N1294" s="17"/>
      <c r="O1294" s="18">
        <f t="shared" si="275"/>
        <v>10.894504079092544</v>
      </c>
      <c r="P1294" s="18"/>
      <c r="Q1294" s="37">
        <f t="shared" si="276"/>
        <v>9.3081792692157037E-2</v>
      </c>
      <c r="R1294" s="15">
        <f t="shared" si="286"/>
        <v>1.0060097554972645</v>
      </c>
      <c r="S1294" s="15">
        <f t="shared" si="287"/>
        <v>10.572902954732209</v>
      </c>
      <c r="T1294" s="21">
        <f t="shared" si="277"/>
        <v>9.477266521704375E-2</v>
      </c>
      <c r="U1294" s="21">
        <f t="shared" si="278"/>
        <v>4.2836977883915939E-2</v>
      </c>
      <c r="V1294" s="21">
        <f t="shared" si="279"/>
        <v>5.1935687333127811E-2</v>
      </c>
      <c r="Y1294" s="36"/>
      <c r="Z1294" s="36"/>
    </row>
    <row r="1295" spans="1:26" x14ac:dyDescent="0.25">
      <c r="A1295" s="12">
        <v>1978.03</v>
      </c>
      <c r="B1295" s="13">
        <v>88.82</v>
      </c>
      <c r="C1295" s="14">
        <v>4.8</v>
      </c>
      <c r="D1295" s="13">
        <v>10.92</v>
      </c>
      <c r="E1295" s="13">
        <v>63.4</v>
      </c>
      <c r="F1295" s="14">
        <f t="shared" si="284"/>
        <v>1978.2083333332359</v>
      </c>
      <c r="G1295" s="15">
        <v>8.0399999999999991</v>
      </c>
      <c r="H1295" s="14">
        <f t="shared" si="280"/>
        <v>447.21080141955815</v>
      </c>
      <c r="I1295" s="14">
        <f t="shared" si="281"/>
        <v>24.168113564668761</v>
      </c>
      <c r="J1295" s="16">
        <f t="shared" si="285"/>
        <v>89491.31657530769</v>
      </c>
      <c r="K1295" s="14">
        <f t="shared" si="282"/>
        <v>54.982458359621432</v>
      </c>
      <c r="L1295" s="16">
        <f t="shared" si="283"/>
        <v>11002.535206061248</v>
      </c>
      <c r="M1295" s="35">
        <f t="shared" si="274"/>
        <v>8.9504200776338934</v>
      </c>
      <c r="N1295" s="17"/>
      <c r="O1295" s="18">
        <f t="shared" si="275"/>
        <v>10.793768769045748</v>
      </c>
      <c r="P1295" s="18"/>
      <c r="Q1295" s="37">
        <f t="shared" si="276"/>
        <v>9.4684626553438428E-2</v>
      </c>
      <c r="R1295" s="15">
        <f t="shared" si="286"/>
        <v>0.99923451046474232</v>
      </c>
      <c r="S1295" s="15">
        <f t="shared" si="287"/>
        <v>10.55255989244019</v>
      </c>
      <c r="T1295" s="21">
        <f t="shared" si="277"/>
        <v>9.8363580009471319E-2</v>
      </c>
      <c r="U1295" s="21">
        <f t="shared" si="278"/>
        <v>4.2180432319903316E-2</v>
      </c>
      <c r="V1295" s="21">
        <f t="shared" si="279"/>
        <v>5.6183147689568003E-2</v>
      </c>
      <c r="Y1295" s="36"/>
      <c r="Z1295" s="36"/>
    </row>
    <row r="1296" spans="1:26" x14ac:dyDescent="0.25">
      <c r="A1296" s="12">
        <v>1978.04</v>
      </c>
      <c r="B1296" s="13">
        <v>92.71</v>
      </c>
      <c r="C1296" s="14">
        <v>4.8366699999999998</v>
      </c>
      <c r="D1296" s="13">
        <v>11.023300000000001</v>
      </c>
      <c r="E1296" s="13">
        <v>63.9</v>
      </c>
      <c r="F1296" s="14">
        <f t="shared" si="284"/>
        <v>1978.2916666665692</v>
      </c>
      <c r="G1296" s="15">
        <v>8.15</v>
      </c>
      <c r="H1296" s="14">
        <f t="shared" si="280"/>
        <v>463.14448442879484</v>
      </c>
      <c r="I1296" s="14">
        <f t="shared" si="281"/>
        <v>24.16219429945226</v>
      </c>
      <c r="J1296" s="16">
        <f t="shared" si="285"/>
        <v>93082.729126672391</v>
      </c>
      <c r="K1296" s="14">
        <f t="shared" si="282"/>
        <v>55.06828384428794</v>
      </c>
      <c r="L1296" s="16">
        <f t="shared" si="283"/>
        <v>11067.617818811865</v>
      </c>
      <c r="M1296" s="35">
        <f t="shared" si="274"/>
        <v>9.2625887208668445</v>
      </c>
      <c r="N1296" s="17"/>
      <c r="O1296" s="18">
        <f t="shared" si="275"/>
        <v>11.182400797006656</v>
      </c>
      <c r="P1296" s="18"/>
      <c r="Q1296" s="37">
        <f t="shared" si="276"/>
        <v>9.034509111540294E-2</v>
      </c>
      <c r="R1296" s="15">
        <f t="shared" si="286"/>
        <v>0.99333439042893168</v>
      </c>
      <c r="S1296" s="15">
        <f t="shared" si="287"/>
        <v>10.461974334248307</v>
      </c>
      <c r="T1296" s="21">
        <f t="shared" si="277"/>
        <v>9.2518948888489216E-2</v>
      </c>
      <c r="U1296" s="21">
        <f t="shared" si="278"/>
        <v>4.0841713895991116E-2</v>
      </c>
      <c r="V1296" s="21">
        <f t="shared" si="279"/>
        <v>5.16772349924981E-2</v>
      </c>
      <c r="Y1296" s="36"/>
      <c r="Z1296" s="36"/>
    </row>
    <row r="1297" spans="1:26" x14ac:dyDescent="0.25">
      <c r="A1297" s="12">
        <v>1978.05</v>
      </c>
      <c r="B1297" s="13">
        <v>97.41</v>
      </c>
      <c r="C1297" s="14">
        <v>4.8733300000000002</v>
      </c>
      <c r="D1297" s="13">
        <v>11.1267</v>
      </c>
      <c r="E1297" s="13">
        <v>64.5</v>
      </c>
      <c r="F1297" s="14">
        <f t="shared" si="284"/>
        <v>1978.3749999999025</v>
      </c>
      <c r="G1297" s="15">
        <v>8.35</v>
      </c>
      <c r="H1297" s="14">
        <f t="shared" si="280"/>
        <v>482.09719232558126</v>
      </c>
      <c r="I1297" s="14">
        <f t="shared" si="281"/>
        <v>24.118865725038756</v>
      </c>
      <c r="J1297" s="16">
        <f t="shared" si="285"/>
        <v>97295.792928725234</v>
      </c>
      <c r="K1297" s="14">
        <f t="shared" si="282"/>
        <v>55.06776336976742</v>
      </c>
      <c r="L1297" s="16">
        <f t="shared" si="283"/>
        <v>11113.654647161964</v>
      </c>
      <c r="M1297" s="35">
        <f t="shared" si="274"/>
        <v>9.6349107285984488</v>
      </c>
      <c r="N1297" s="17"/>
      <c r="O1297" s="18">
        <f t="shared" si="275"/>
        <v>11.642215937209841</v>
      </c>
      <c r="P1297" s="18"/>
      <c r="Q1297" s="37">
        <f t="shared" si="276"/>
        <v>8.4858837775058246E-2</v>
      </c>
      <c r="R1297" s="15">
        <f t="shared" si="286"/>
        <v>0.99959168787242791</v>
      </c>
      <c r="S1297" s="15">
        <f t="shared" si="287"/>
        <v>10.295566908244892</v>
      </c>
      <c r="T1297" s="21">
        <f t="shared" si="277"/>
        <v>8.4922700252628047E-2</v>
      </c>
      <c r="U1297" s="21">
        <f t="shared" si="278"/>
        <v>4.0386377893305125E-2</v>
      </c>
      <c r="V1297" s="21">
        <f t="shared" si="279"/>
        <v>4.4536322359322922E-2</v>
      </c>
      <c r="Y1297" s="36"/>
      <c r="Z1297" s="36"/>
    </row>
    <row r="1298" spans="1:26" x14ac:dyDescent="0.25">
      <c r="A1298" s="12">
        <v>1978.06</v>
      </c>
      <c r="B1298" s="13">
        <v>97.66</v>
      </c>
      <c r="C1298" s="14">
        <v>4.91</v>
      </c>
      <c r="D1298" s="13">
        <v>11.23</v>
      </c>
      <c r="E1298" s="13">
        <v>65.2</v>
      </c>
      <c r="F1298" s="14">
        <f t="shared" si="284"/>
        <v>1978.4583333332357</v>
      </c>
      <c r="G1298" s="15">
        <v>8.4600000000000009</v>
      </c>
      <c r="H1298" s="14">
        <f t="shared" si="280"/>
        <v>478.14530720858875</v>
      </c>
      <c r="I1298" s="14">
        <f t="shared" si="281"/>
        <v>24.039457898773001</v>
      </c>
      <c r="J1298" s="16">
        <f t="shared" si="285"/>
        <v>96902.531384747694</v>
      </c>
      <c r="K1298" s="14">
        <f t="shared" si="282"/>
        <v>54.982303911042926</v>
      </c>
      <c r="L1298" s="16">
        <f t="shared" si="283"/>
        <v>11142.89808980869</v>
      </c>
      <c r="M1298" s="35">
        <f t="shared" si="274"/>
        <v>9.5496789810417368</v>
      </c>
      <c r="N1298" s="17"/>
      <c r="O1298" s="18">
        <f t="shared" si="275"/>
        <v>11.549477957050742</v>
      </c>
      <c r="P1298" s="18"/>
      <c r="Q1298" s="37">
        <f t="shared" si="276"/>
        <v>8.5219062554306821E-2</v>
      </c>
      <c r="R1298" s="15">
        <f t="shared" si="286"/>
        <v>0.99508799039775164</v>
      </c>
      <c r="S1298" s="15">
        <f t="shared" si="287"/>
        <v>10.180873008747447</v>
      </c>
      <c r="T1298" s="21">
        <f t="shared" si="277"/>
        <v>9.124274461604176E-2</v>
      </c>
      <c r="U1298" s="21">
        <f t="shared" si="278"/>
        <v>4.3044982803519316E-2</v>
      </c>
      <c r="V1298" s="21">
        <f t="shared" si="279"/>
        <v>4.8197761812522444E-2</v>
      </c>
      <c r="Y1298" s="36"/>
      <c r="Z1298" s="36"/>
    </row>
    <row r="1299" spans="1:26" x14ac:dyDescent="0.25">
      <c r="A1299" s="12">
        <v>1978.07</v>
      </c>
      <c r="B1299" s="13">
        <v>97.19</v>
      </c>
      <c r="C1299" s="14">
        <v>4.9466700000000001</v>
      </c>
      <c r="D1299" s="13">
        <v>11.343299999999999</v>
      </c>
      <c r="E1299" s="13">
        <v>65.7</v>
      </c>
      <c r="F1299" s="14">
        <f t="shared" si="284"/>
        <v>1978.541666666569</v>
      </c>
      <c r="G1299" s="15">
        <v>8.64</v>
      </c>
      <c r="H1299" s="14">
        <f t="shared" si="280"/>
        <v>472.22283706240466</v>
      </c>
      <c r="I1299" s="14">
        <f t="shared" si="281"/>
        <v>24.034679919863006</v>
      </c>
      <c r="J1299" s="16">
        <f t="shared" si="285"/>
        <v>96108.176126938866</v>
      </c>
      <c r="K1299" s="14">
        <f t="shared" si="282"/>
        <v>55.114366783105005</v>
      </c>
      <c r="L1299" s="16">
        <f t="shared" si="283"/>
        <v>11217.037496251731</v>
      </c>
      <c r="M1299" s="35">
        <f t="shared" si="274"/>
        <v>9.4255240477873574</v>
      </c>
      <c r="N1299" s="17"/>
      <c r="O1299" s="18">
        <f t="shared" si="275"/>
        <v>11.409884648364534</v>
      </c>
      <c r="P1299" s="18"/>
      <c r="Q1299" s="37">
        <f t="shared" si="276"/>
        <v>8.4999967512313118E-2</v>
      </c>
      <c r="R1299" s="15">
        <f t="shared" si="286"/>
        <v>1.0226360524630467</v>
      </c>
      <c r="S1299" s="15">
        <f t="shared" si="287"/>
        <v>10.053765037633978</v>
      </c>
      <c r="T1299" s="21">
        <f t="shared" si="277"/>
        <v>9.1346708577502822E-2</v>
      </c>
      <c r="U1299" s="21">
        <f t="shared" si="278"/>
        <v>4.3736554819766127E-2</v>
      </c>
      <c r="V1299" s="21">
        <f t="shared" si="279"/>
        <v>4.7610153757736695E-2</v>
      </c>
      <c r="Y1299" s="36"/>
      <c r="Z1299" s="36"/>
    </row>
    <row r="1300" spans="1:26" x14ac:dyDescent="0.25">
      <c r="A1300" s="12">
        <v>1978.08</v>
      </c>
      <c r="B1300" s="13">
        <v>103.9</v>
      </c>
      <c r="C1300" s="14">
        <v>4.9833299999999996</v>
      </c>
      <c r="D1300" s="13">
        <v>11.4567</v>
      </c>
      <c r="E1300" s="13">
        <v>66</v>
      </c>
      <c r="F1300" s="14">
        <f t="shared" si="284"/>
        <v>1978.6249999999022</v>
      </c>
      <c r="G1300" s="15">
        <v>8.41</v>
      </c>
      <c r="H1300" s="14">
        <f t="shared" si="280"/>
        <v>502.53045378787868</v>
      </c>
      <c r="I1300" s="14">
        <f t="shared" si="281"/>
        <v>24.102743852499991</v>
      </c>
      <c r="J1300" s="16">
        <f t="shared" si="285"/>
        <v>102685.25955398566</v>
      </c>
      <c r="K1300" s="14">
        <f t="shared" si="282"/>
        <v>55.4123257931818</v>
      </c>
      <c r="L1300" s="16">
        <f t="shared" si="283"/>
        <v>11322.75469809574</v>
      </c>
      <c r="M1300" s="35">
        <f t="shared" si="274"/>
        <v>10.023970854003753</v>
      </c>
      <c r="N1300" s="17"/>
      <c r="O1300" s="18">
        <f t="shared" si="275"/>
        <v>12.142389731257982</v>
      </c>
      <c r="P1300" s="18"/>
      <c r="Q1300" s="37">
        <f t="shared" si="276"/>
        <v>8.1146475737117099E-2</v>
      </c>
      <c r="R1300" s="15">
        <f t="shared" si="286"/>
        <v>1.0063374885085377</v>
      </c>
      <c r="S1300" s="15">
        <f t="shared" si="287"/>
        <v>10.234609215065746</v>
      </c>
      <c r="T1300" s="21">
        <f t="shared" si="277"/>
        <v>8.1815844720131148E-2</v>
      </c>
      <c r="U1300" s="21">
        <f t="shared" si="278"/>
        <v>4.087556207648535E-2</v>
      </c>
      <c r="V1300" s="21">
        <f t="shared" si="279"/>
        <v>4.0940282643645798E-2</v>
      </c>
      <c r="Y1300" s="36"/>
      <c r="Z1300" s="36"/>
    </row>
    <row r="1301" spans="1:26" x14ac:dyDescent="0.25">
      <c r="A1301" s="12">
        <v>1978.09</v>
      </c>
      <c r="B1301" s="13">
        <v>103.9</v>
      </c>
      <c r="C1301" s="14">
        <v>5.0199999999999996</v>
      </c>
      <c r="D1301" s="13">
        <v>11.57</v>
      </c>
      <c r="E1301" s="13">
        <v>66.5</v>
      </c>
      <c r="F1301" s="14">
        <f t="shared" si="284"/>
        <v>1978.7083333332355</v>
      </c>
      <c r="G1301" s="15">
        <v>8.42</v>
      </c>
      <c r="H1301" s="14">
        <f t="shared" si="280"/>
        <v>498.75202932330814</v>
      </c>
      <c r="I1301" s="14">
        <f t="shared" si="281"/>
        <v>24.097547518796983</v>
      </c>
      <c r="J1301" s="16">
        <f t="shared" si="285"/>
        <v>102323.52375864396</v>
      </c>
      <c r="K1301" s="14">
        <f t="shared" si="282"/>
        <v>55.539566691729306</v>
      </c>
      <c r="L1301" s="16">
        <f t="shared" si="283"/>
        <v>11394.448218359101</v>
      </c>
      <c r="M1301" s="35">
        <f t="shared" si="274"/>
        <v>9.9418874730044102</v>
      </c>
      <c r="N1301" s="17"/>
      <c r="O1301" s="18">
        <f t="shared" si="275"/>
        <v>12.051024072050543</v>
      </c>
      <c r="P1301" s="18"/>
      <c r="Q1301" s="37">
        <f t="shared" si="276"/>
        <v>8.2370404038653658E-2</v>
      </c>
      <c r="R1301" s="15">
        <f t="shared" si="286"/>
        <v>0.99239643270836309</v>
      </c>
      <c r="S1301" s="15">
        <f t="shared" si="287"/>
        <v>10.222031302277738</v>
      </c>
      <c r="T1301" s="21">
        <f t="shared" si="277"/>
        <v>8.3541731911288108E-2</v>
      </c>
      <c r="U1301" s="21">
        <f t="shared" si="278"/>
        <v>4.2985741591868631E-2</v>
      </c>
      <c r="V1301" s="21">
        <f t="shared" si="279"/>
        <v>4.0555990319419477E-2</v>
      </c>
      <c r="Y1301" s="36"/>
      <c r="Z1301" s="36"/>
    </row>
    <row r="1302" spans="1:26" x14ac:dyDescent="0.25">
      <c r="A1302" s="12">
        <v>1978.1</v>
      </c>
      <c r="B1302" s="13">
        <v>100.6</v>
      </c>
      <c r="C1302" s="14">
        <v>5.03667</v>
      </c>
      <c r="D1302" s="13">
        <v>11.8233</v>
      </c>
      <c r="E1302" s="13">
        <v>67.099999999999994</v>
      </c>
      <c r="F1302" s="14">
        <f t="shared" si="284"/>
        <v>1978.7916666665687</v>
      </c>
      <c r="G1302" s="15">
        <v>8.64</v>
      </c>
      <c r="H1302" s="14">
        <f t="shared" si="280"/>
        <v>478.59288077496257</v>
      </c>
      <c r="I1302" s="14">
        <f t="shared" si="281"/>
        <v>23.961375793368102</v>
      </c>
      <c r="J1302" s="16">
        <f t="shared" si="285"/>
        <v>98597.348614009592</v>
      </c>
      <c r="K1302" s="14">
        <f t="shared" si="282"/>
        <v>56.247984167660199</v>
      </c>
      <c r="L1302" s="16">
        <f t="shared" si="283"/>
        <v>11587.932722346122</v>
      </c>
      <c r="M1302" s="35">
        <f t="shared" si="274"/>
        <v>9.533608358208836</v>
      </c>
      <c r="N1302" s="17"/>
      <c r="O1302" s="18">
        <f t="shared" si="275"/>
        <v>11.565326820474876</v>
      </c>
      <c r="P1302" s="18"/>
      <c r="Q1302" s="37">
        <f t="shared" si="276"/>
        <v>8.4829822270452729E-2</v>
      </c>
      <c r="R1302" s="15">
        <f t="shared" si="286"/>
        <v>0.99598416780962151</v>
      </c>
      <c r="S1302" s="15">
        <f t="shared" si="287"/>
        <v>10.053598242339907</v>
      </c>
      <c r="T1302" s="21">
        <f t="shared" si="277"/>
        <v>9.1273189175097302E-2</v>
      </c>
      <c r="U1302" s="21">
        <f t="shared" si="278"/>
        <v>4.6376801650140909E-2</v>
      </c>
      <c r="V1302" s="21">
        <f t="shared" si="279"/>
        <v>4.4896387524956394E-2</v>
      </c>
      <c r="Y1302" s="36"/>
      <c r="Z1302" s="36"/>
    </row>
    <row r="1303" spans="1:26" x14ac:dyDescent="0.25">
      <c r="A1303" s="12">
        <v>1978.11</v>
      </c>
      <c r="B1303" s="13">
        <v>94.71</v>
      </c>
      <c r="C1303" s="14">
        <v>5.0533299999999999</v>
      </c>
      <c r="D1303" s="13">
        <v>12.076700000000001</v>
      </c>
      <c r="E1303" s="13">
        <v>67.400000000000006</v>
      </c>
      <c r="F1303" s="14">
        <f t="shared" si="284"/>
        <v>1978.874999999902</v>
      </c>
      <c r="G1303" s="15">
        <v>8.81</v>
      </c>
      <c r="H1303" s="14">
        <f t="shared" si="280"/>
        <v>448.56637321958436</v>
      </c>
      <c r="I1303" s="14">
        <f t="shared" si="281"/>
        <v>23.933628030637969</v>
      </c>
      <c r="J1303" s="16">
        <f t="shared" si="285"/>
        <v>92822.32606649735</v>
      </c>
      <c r="K1303" s="14">
        <f t="shared" si="282"/>
        <v>57.19777763130562</v>
      </c>
      <c r="L1303" s="16">
        <f t="shared" si="283"/>
        <v>11835.998154442706</v>
      </c>
      <c r="M1303" s="35">
        <f t="shared" si="274"/>
        <v>8.928418902293151</v>
      </c>
      <c r="N1303" s="17"/>
      <c r="O1303" s="18">
        <f t="shared" si="275"/>
        <v>10.842331646474504</v>
      </c>
      <c r="P1303" s="18"/>
      <c r="Q1303" s="37">
        <f t="shared" si="276"/>
        <v>9.0413709782575166E-2</v>
      </c>
      <c r="R1303" s="15">
        <f t="shared" si="286"/>
        <v>0.99425825928905653</v>
      </c>
      <c r="S1303" s="15">
        <f t="shared" si="287"/>
        <v>9.9686554295766214</v>
      </c>
      <c r="T1303" s="21">
        <f t="shared" si="277"/>
        <v>9.5553222239581403E-2</v>
      </c>
      <c r="U1303" s="21">
        <f t="shared" si="278"/>
        <v>4.684701020306048E-2</v>
      </c>
      <c r="V1303" s="21">
        <f t="shared" si="279"/>
        <v>4.8706212036520924E-2</v>
      </c>
      <c r="Y1303" s="36"/>
      <c r="Z1303" s="36"/>
    </row>
    <row r="1304" spans="1:26" x14ac:dyDescent="0.25">
      <c r="A1304" s="12">
        <v>1978.12</v>
      </c>
      <c r="B1304" s="13">
        <v>96.11</v>
      </c>
      <c r="C1304" s="14">
        <v>5.07</v>
      </c>
      <c r="D1304" s="13">
        <v>12.33</v>
      </c>
      <c r="E1304" s="13">
        <v>67.7</v>
      </c>
      <c r="F1304" s="14">
        <f t="shared" si="284"/>
        <v>1978.9583333332353</v>
      </c>
      <c r="G1304" s="15">
        <v>9.01</v>
      </c>
      <c r="H1304" s="14">
        <f t="shared" si="280"/>
        <v>453.17994468242227</v>
      </c>
      <c r="I1304" s="14">
        <f t="shared" si="281"/>
        <v>23.906173338257009</v>
      </c>
      <c r="J1304" s="16">
        <f t="shared" si="285"/>
        <v>94189.261610441084</v>
      </c>
      <c r="K1304" s="14">
        <f t="shared" si="282"/>
        <v>58.138681905465269</v>
      </c>
      <c r="L1304" s="16">
        <f t="shared" si="283"/>
        <v>12083.587510734978</v>
      </c>
      <c r="M1304" s="35">
        <f t="shared" si="274"/>
        <v>9.0119418191338312</v>
      </c>
      <c r="N1304" s="17"/>
      <c r="O1304" s="18">
        <f t="shared" si="275"/>
        <v>10.953907642577768</v>
      </c>
      <c r="P1304" s="18"/>
      <c r="Q1304" s="37">
        <f t="shared" si="276"/>
        <v>8.7548492443670356E-2</v>
      </c>
      <c r="R1304" s="15">
        <f t="shared" si="286"/>
        <v>1.0016432159641684</v>
      </c>
      <c r="S1304" s="15">
        <f t="shared" si="287"/>
        <v>9.8674973833645971</v>
      </c>
      <c r="T1304" s="21">
        <f t="shared" si="277"/>
        <v>9.6292541907303075E-2</v>
      </c>
      <c r="U1304" s="21">
        <f t="shared" si="278"/>
        <v>4.7499532134704703E-2</v>
      </c>
      <c r="V1304" s="21">
        <f t="shared" si="279"/>
        <v>4.8793009772598372E-2</v>
      </c>
      <c r="Y1304" s="36"/>
      <c r="Z1304" s="36"/>
    </row>
    <row r="1305" spans="1:26" x14ac:dyDescent="0.25">
      <c r="A1305" s="12">
        <v>1979.01</v>
      </c>
      <c r="B1305" s="13">
        <v>99.71</v>
      </c>
      <c r="C1305" s="14">
        <v>5.1133300000000004</v>
      </c>
      <c r="D1305" s="13">
        <v>12.6533</v>
      </c>
      <c r="E1305" s="13">
        <v>68.3</v>
      </c>
      <c r="F1305" s="14">
        <f t="shared" si="284"/>
        <v>1979.0416666665685</v>
      </c>
      <c r="G1305" s="15">
        <v>9.1</v>
      </c>
      <c r="H1305" s="14">
        <f t="shared" si="280"/>
        <v>466.02453960468506</v>
      </c>
      <c r="I1305" s="14">
        <f t="shared" si="281"/>
        <v>23.898678759370423</v>
      </c>
      <c r="J1305" s="16">
        <f t="shared" si="285"/>
        <v>97272.818528528602</v>
      </c>
      <c r="K1305" s="14">
        <f t="shared" si="282"/>
        <v>59.138986129575386</v>
      </c>
      <c r="L1305" s="16">
        <f t="shared" si="283"/>
        <v>12344.019202557729</v>
      </c>
      <c r="M1305" s="35">
        <f t="shared" si="274"/>
        <v>9.2576369191399763</v>
      </c>
      <c r="N1305" s="17"/>
      <c r="O1305" s="18">
        <f t="shared" si="275"/>
        <v>11.261020341262224</v>
      </c>
      <c r="P1305" s="18"/>
      <c r="Q1305" s="37">
        <f t="shared" si="276"/>
        <v>8.43448811379197E-2</v>
      </c>
      <c r="R1305" s="15">
        <f t="shared" si="286"/>
        <v>1.0075833333333333</v>
      </c>
      <c r="S1305" s="15">
        <f t="shared" si="287"/>
        <v>9.7968856473269863</v>
      </c>
      <c r="T1305" s="21">
        <f t="shared" si="277"/>
        <v>9.6003361516135755E-2</v>
      </c>
      <c r="U1305" s="21">
        <f t="shared" si="278"/>
        <v>4.8659868105674908E-2</v>
      </c>
      <c r="V1305" s="21">
        <f t="shared" si="279"/>
        <v>4.7343493410460846E-2</v>
      </c>
      <c r="Y1305" s="36"/>
      <c r="Z1305" s="36"/>
    </row>
    <row r="1306" spans="1:26" x14ac:dyDescent="0.25">
      <c r="A1306" s="12">
        <v>1979.02</v>
      </c>
      <c r="B1306" s="13">
        <v>98.23</v>
      </c>
      <c r="C1306" s="14">
        <v>5.1566700000000001</v>
      </c>
      <c r="D1306" s="13">
        <v>12.976699999999999</v>
      </c>
      <c r="E1306" s="13">
        <v>69.099999999999994</v>
      </c>
      <c r="F1306" s="14">
        <f t="shared" si="284"/>
        <v>1979.1249999999018</v>
      </c>
      <c r="G1306" s="15">
        <v>9.1</v>
      </c>
      <c r="H1306" s="14">
        <f t="shared" si="280"/>
        <v>453.79203639652673</v>
      </c>
      <c r="I1306" s="14">
        <f t="shared" si="281"/>
        <v>23.822210936830675</v>
      </c>
      <c r="J1306" s="16">
        <f t="shared" si="285"/>
        <v>95133.906275584828</v>
      </c>
      <c r="K1306" s="14">
        <f t="shared" si="282"/>
        <v>59.948316387120094</v>
      </c>
      <c r="L1306" s="16">
        <f t="shared" si="283"/>
        <v>12567.689723774623</v>
      </c>
      <c r="M1306" s="35">
        <f t="shared" si="274"/>
        <v>9.0037403710456356</v>
      </c>
      <c r="N1306" s="17"/>
      <c r="O1306" s="18">
        <f t="shared" si="275"/>
        <v>10.961002211569221</v>
      </c>
      <c r="P1306" s="18"/>
      <c r="Q1306" s="37">
        <f t="shared" si="276"/>
        <v>8.8036056601136572E-2</v>
      </c>
      <c r="R1306" s="15">
        <f t="shared" si="286"/>
        <v>1.0062810771389346</v>
      </c>
      <c r="S1306" s="15">
        <f t="shared" si="287"/>
        <v>9.7568958754378077</v>
      </c>
      <c r="T1306" s="21">
        <f t="shared" si="277"/>
        <v>0.1015635398802115</v>
      </c>
      <c r="U1306" s="21">
        <f t="shared" si="278"/>
        <v>4.8905711599098511E-2</v>
      </c>
      <c r="V1306" s="21">
        <f t="shared" si="279"/>
        <v>5.2657828281112984E-2</v>
      </c>
      <c r="Y1306" s="36"/>
      <c r="Z1306" s="36"/>
    </row>
    <row r="1307" spans="1:26" x14ac:dyDescent="0.25">
      <c r="A1307" s="12">
        <v>1979.03</v>
      </c>
      <c r="B1307" s="13">
        <v>100.1</v>
      </c>
      <c r="C1307" s="14">
        <v>5.2</v>
      </c>
      <c r="D1307" s="13">
        <v>13.3</v>
      </c>
      <c r="E1307" s="13">
        <v>69.8</v>
      </c>
      <c r="F1307" s="14">
        <f t="shared" si="284"/>
        <v>1979.208333333235</v>
      </c>
      <c r="G1307" s="15">
        <v>9.1199999999999992</v>
      </c>
      <c r="H1307" s="14">
        <f t="shared" si="280"/>
        <v>457.7932958452721</v>
      </c>
      <c r="I1307" s="14">
        <f t="shared" si="281"/>
        <v>23.781469914040109</v>
      </c>
      <c r="J1307" s="16">
        <f t="shared" si="285"/>
        <v>96388.205028950426</v>
      </c>
      <c r="K1307" s="14">
        <f t="shared" si="282"/>
        <v>60.825682664756428</v>
      </c>
      <c r="L1307" s="16">
        <f t="shared" si="283"/>
        <v>12806.824444406</v>
      </c>
      <c r="M1307" s="35">
        <f t="shared" si="274"/>
        <v>9.0707850296607653</v>
      </c>
      <c r="N1307" s="17"/>
      <c r="O1307" s="18">
        <f t="shared" si="275"/>
        <v>11.050596484076507</v>
      </c>
      <c r="P1307" s="18"/>
      <c r="Q1307" s="37">
        <f t="shared" si="276"/>
        <v>8.7200380134632091E-2</v>
      </c>
      <c r="R1307" s="15">
        <f t="shared" si="286"/>
        <v>1.0037031360281712</v>
      </c>
      <c r="S1307" s="15">
        <f t="shared" si="287"/>
        <v>9.7197165709569884</v>
      </c>
      <c r="T1307" s="21">
        <f t="shared" si="277"/>
        <v>9.9315980743650556E-2</v>
      </c>
      <c r="U1307" s="21">
        <f t="shared" si="278"/>
        <v>4.8220175595768078E-2</v>
      </c>
      <c r="V1307" s="21">
        <f t="shared" si="279"/>
        <v>5.1095805147882478E-2</v>
      </c>
      <c r="Y1307" s="36"/>
      <c r="Z1307" s="36"/>
    </row>
    <row r="1308" spans="1:26" x14ac:dyDescent="0.25">
      <c r="A1308" s="12">
        <v>1979.04</v>
      </c>
      <c r="B1308" s="13">
        <v>102.1</v>
      </c>
      <c r="C1308" s="14">
        <v>5.2466699999999999</v>
      </c>
      <c r="D1308" s="13">
        <v>13.5267</v>
      </c>
      <c r="E1308" s="13">
        <v>70.599999999999994</v>
      </c>
      <c r="F1308" s="14">
        <f t="shared" si="284"/>
        <v>1979.2916666665683</v>
      </c>
      <c r="G1308" s="15">
        <v>9.18</v>
      </c>
      <c r="H1308" s="14">
        <f t="shared" si="280"/>
        <v>461.64891005665709</v>
      </c>
      <c r="I1308" s="14">
        <f t="shared" si="281"/>
        <v>23.723011625141638</v>
      </c>
      <c r="J1308" s="16">
        <f t="shared" si="285"/>
        <v>97616.242399944502</v>
      </c>
      <c r="K1308" s="14">
        <f t="shared" si="282"/>
        <v>61.161472200424917</v>
      </c>
      <c r="L1308" s="16">
        <f t="shared" si="283"/>
        <v>12932.67018679069</v>
      </c>
      <c r="M1308" s="35">
        <f t="shared" si="274"/>
        <v>9.1330635662174142</v>
      </c>
      <c r="N1308" s="17"/>
      <c r="O1308" s="18">
        <f t="shared" si="275"/>
        <v>11.133601762772861</v>
      </c>
      <c r="P1308" s="18"/>
      <c r="Q1308" s="37">
        <f t="shared" si="276"/>
        <v>8.6475950262932491E-2</v>
      </c>
      <c r="R1308" s="15">
        <f t="shared" si="286"/>
        <v>1.003117086251853</v>
      </c>
      <c r="S1308" s="15">
        <f t="shared" si="287"/>
        <v>9.6451637145821678</v>
      </c>
      <c r="T1308" s="21">
        <f t="shared" si="277"/>
        <v>0.10106179802981496</v>
      </c>
      <c r="U1308" s="21">
        <f t="shared" si="278"/>
        <v>5.0369438134763911E-2</v>
      </c>
      <c r="V1308" s="21">
        <f t="shared" si="279"/>
        <v>5.0692359895051053E-2</v>
      </c>
      <c r="Y1308" s="36"/>
      <c r="Z1308" s="36"/>
    </row>
    <row r="1309" spans="1:26" x14ac:dyDescent="0.25">
      <c r="A1309" s="12">
        <v>1979.05</v>
      </c>
      <c r="B1309" s="13">
        <v>99.73</v>
      </c>
      <c r="C1309" s="14">
        <v>5.2933300000000001</v>
      </c>
      <c r="D1309" s="13">
        <v>13.753299999999999</v>
      </c>
      <c r="E1309" s="13">
        <v>71.5</v>
      </c>
      <c r="F1309" s="14">
        <f t="shared" si="284"/>
        <v>1979.3749999999015</v>
      </c>
      <c r="G1309" s="15">
        <v>9.25</v>
      </c>
      <c r="H1309" s="14">
        <f t="shared" si="280"/>
        <v>445.25678972027958</v>
      </c>
      <c r="I1309" s="14">
        <f t="shared" si="281"/>
        <v>23.632719570139855</v>
      </c>
      <c r="J1309" s="16">
        <f t="shared" si="285"/>
        <v>94566.5386358408</v>
      </c>
      <c r="K1309" s="14">
        <f t="shared" si="282"/>
        <v>61.403290946153817</v>
      </c>
      <c r="L1309" s="16">
        <f t="shared" si="283"/>
        <v>13041.231082124827</v>
      </c>
      <c r="M1309" s="35">
        <f t="shared" si="274"/>
        <v>8.7943832898149576</v>
      </c>
      <c r="N1309" s="17"/>
      <c r="O1309" s="18">
        <f t="shared" si="275"/>
        <v>10.728950511599066</v>
      </c>
      <c r="P1309" s="18"/>
      <c r="Q1309" s="37">
        <f t="shared" si="276"/>
        <v>9.1052965524399787E-2</v>
      </c>
      <c r="R1309" s="15">
        <f t="shared" si="286"/>
        <v>1.030044769334399</v>
      </c>
      <c r="S1309" s="15">
        <f t="shared" si="287"/>
        <v>9.5534424285124437</v>
      </c>
      <c r="T1309" s="21">
        <f t="shared" si="277"/>
        <v>0.10840015297084604</v>
      </c>
      <c r="U1309" s="21">
        <f t="shared" si="278"/>
        <v>5.3756804855167539E-2</v>
      </c>
      <c r="V1309" s="21">
        <f t="shared" si="279"/>
        <v>5.4643348115678503E-2</v>
      </c>
      <c r="Y1309" s="36"/>
      <c r="Z1309" s="36"/>
    </row>
    <row r="1310" spans="1:26" x14ac:dyDescent="0.25">
      <c r="A1310" s="12">
        <v>1979.06</v>
      </c>
      <c r="B1310" s="13">
        <v>101.7</v>
      </c>
      <c r="C1310" s="14">
        <v>5.34</v>
      </c>
      <c r="D1310" s="13">
        <v>13.98</v>
      </c>
      <c r="E1310" s="13">
        <v>72.3</v>
      </c>
      <c r="F1310" s="14">
        <f t="shared" si="284"/>
        <v>1979.4583333332348</v>
      </c>
      <c r="G1310" s="15">
        <v>8.91</v>
      </c>
      <c r="H1310" s="14">
        <f t="shared" si="280"/>
        <v>449.0280062240663</v>
      </c>
      <c r="I1310" s="14">
        <f t="shared" si="281"/>
        <v>23.577281742738581</v>
      </c>
      <c r="J1310" s="16">
        <f t="shared" si="285"/>
        <v>95784.785568405932</v>
      </c>
      <c r="K1310" s="14">
        <f t="shared" si="282"/>
        <v>61.724793775933598</v>
      </c>
      <c r="L1310" s="16">
        <f t="shared" si="283"/>
        <v>13166.876128282349</v>
      </c>
      <c r="M1310" s="35">
        <f t="shared" si="274"/>
        <v>8.853937764693951</v>
      </c>
      <c r="N1310" s="17"/>
      <c r="O1310" s="18">
        <f t="shared" si="275"/>
        <v>10.809180598290324</v>
      </c>
      <c r="P1310" s="18"/>
      <c r="Q1310" s="37">
        <f t="shared" si="276"/>
        <v>9.4292456494697335E-2</v>
      </c>
      <c r="R1310" s="15">
        <f t="shared" si="286"/>
        <v>1.0048016460396398</v>
      </c>
      <c r="S1310" s="15">
        <f t="shared" si="287"/>
        <v>9.7315884963734316</v>
      </c>
      <c r="T1310" s="21">
        <f t="shared" si="277"/>
        <v>0.11041797916582263</v>
      </c>
      <c r="U1310" s="21">
        <f t="shared" si="278"/>
        <v>5.6350250301478111E-2</v>
      </c>
      <c r="V1310" s="21">
        <f t="shared" si="279"/>
        <v>5.4067728864344522E-2</v>
      </c>
      <c r="Y1310" s="36"/>
      <c r="Z1310" s="36"/>
    </row>
    <row r="1311" spans="1:26" x14ac:dyDescent="0.25">
      <c r="A1311" s="12">
        <v>1979.07</v>
      </c>
      <c r="B1311" s="13">
        <v>102.7</v>
      </c>
      <c r="C1311" s="14">
        <v>5.3966700000000003</v>
      </c>
      <c r="D1311" s="13">
        <v>14.1967</v>
      </c>
      <c r="E1311" s="13">
        <v>73.099999999999994</v>
      </c>
      <c r="F1311" s="14">
        <f t="shared" si="284"/>
        <v>1979.5416666665681</v>
      </c>
      <c r="G1311" s="15">
        <v>8.9499999999999993</v>
      </c>
      <c r="H1311" s="14">
        <f t="shared" si="280"/>
        <v>448.48078454172355</v>
      </c>
      <c r="I1311" s="14">
        <f t="shared" si="281"/>
        <v>23.566726343844046</v>
      </c>
      <c r="J1311" s="16">
        <f t="shared" si="285"/>
        <v>96086.984182004744</v>
      </c>
      <c r="K1311" s="14">
        <f t="shared" si="282"/>
        <v>61.995590593023245</v>
      </c>
      <c r="L1311" s="16">
        <f t="shared" si="283"/>
        <v>13282.551979909122</v>
      </c>
      <c r="M1311" s="35">
        <f t="shared" si="274"/>
        <v>8.8274980455423631</v>
      </c>
      <c r="N1311" s="17"/>
      <c r="O1311" s="18">
        <f t="shared" si="275"/>
        <v>10.784338517075026</v>
      </c>
      <c r="P1311" s="18"/>
      <c r="Q1311" s="37">
        <f t="shared" si="276"/>
        <v>9.4825501424015135E-2</v>
      </c>
      <c r="R1311" s="15">
        <f t="shared" si="286"/>
        <v>1.0022294077638916</v>
      </c>
      <c r="S1311" s="15">
        <f t="shared" si="287"/>
        <v>9.6713031040074586</v>
      </c>
      <c r="T1311" s="21">
        <f t="shared" si="277"/>
        <v>0.11287090177119952</v>
      </c>
      <c r="U1311" s="21">
        <f t="shared" si="278"/>
        <v>5.9327623602140944E-2</v>
      </c>
      <c r="V1311" s="21">
        <f t="shared" si="279"/>
        <v>5.3543278169058572E-2</v>
      </c>
      <c r="Y1311" s="36"/>
      <c r="Z1311" s="36"/>
    </row>
    <row r="1312" spans="1:26" x14ac:dyDescent="0.25">
      <c r="A1312" s="12">
        <v>1979.08</v>
      </c>
      <c r="B1312" s="13">
        <v>107.4</v>
      </c>
      <c r="C1312" s="14">
        <v>5.4533300000000002</v>
      </c>
      <c r="D1312" s="13">
        <v>14.4133</v>
      </c>
      <c r="E1312" s="13">
        <v>73.8</v>
      </c>
      <c r="F1312" s="14">
        <f t="shared" si="284"/>
        <v>1979.6249999999013</v>
      </c>
      <c r="G1312" s="15">
        <v>9.0299999999999994</v>
      </c>
      <c r="H1312" s="14">
        <f t="shared" si="280"/>
        <v>464.55666260162593</v>
      </c>
      <c r="I1312" s="14">
        <f t="shared" si="281"/>
        <v>23.588275464295389</v>
      </c>
      <c r="J1312" s="16">
        <f t="shared" si="285"/>
        <v>99952.38909616023</v>
      </c>
      <c r="K1312" s="14">
        <f t="shared" si="282"/>
        <v>62.344455726964753</v>
      </c>
      <c r="L1312" s="16">
        <f t="shared" si="283"/>
        <v>13413.815360890932</v>
      </c>
      <c r="M1312" s="35">
        <f t="shared" si="274"/>
        <v>9.1271657972150351</v>
      </c>
      <c r="N1312" s="17"/>
      <c r="O1312" s="18">
        <f t="shared" si="275"/>
        <v>11.156331375849176</v>
      </c>
      <c r="P1312" s="18"/>
      <c r="Q1312" s="37">
        <f t="shared" si="276"/>
        <v>9.0746477696883918E-2</v>
      </c>
      <c r="R1312" s="15">
        <f t="shared" si="286"/>
        <v>0.9881636923006627</v>
      </c>
      <c r="S1312" s="15">
        <f t="shared" si="287"/>
        <v>9.6009266441916079</v>
      </c>
      <c r="T1312" s="21">
        <f t="shared" si="277"/>
        <v>0.11340784433525886</v>
      </c>
      <c r="U1312" s="21">
        <f t="shared" si="278"/>
        <v>5.9991130331344067E-2</v>
      </c>
      <c r="V1312" s="21">
        <f t="shared" si="279"/>
        <v>5.3416714003914789E-2</v>
      </c>
      <c r="Y1312" s="36"/>
      <c r="Z1312" s="36"/>
    </row>
    <row r="1313" spans="1:26" x14ac:dyDescent="0.25">
      <c r="A1313" s="12">
        <v>1979.09</v>
      </c>
      <c r="B1313" s="13">
        <v>108.6</v>
      </c>
      <c r="C1313" s="14">
        <v>5.51</v>
      </c>
      <c r="D1313" s="13">
        <v>14.63</v>
      </c>
      <c r="E1313" s="13">
        <v>74.599999999999994</v>
      </c>
      <c r="F1313" s="14">
        <f t="shared" si="284"/>
        <v>1979.7083333332346</v>
      </c>
      <c r="G1313" s="15">
        <v>9.33</v>
      </c>
      <c r="H1313" s="14">
        <f t="shared" si="280"/>
        <v>464.70973592493289</v>
      </c>
      <c r="I1313" s="14">
        <f t="shared" si="281"/>
        <v>23.57781441018766</v>
      </c>
      <c r="J1313" s="16">
        <f t="shared" si="285"/>
        <v>100408.06716820193</v>
      </c>
      <c r="K1313" s="14">
        <f t="shared" si="282"/>
        <v>62.603162399463791</v>
      </c>
      <c r="L1313" s="16">
        <f t="shared" si="283"/>
        <v>13526.427464740278</v>
      </c>
      <c r="M1313" s="35">
        <f t="shared" si="274"/>
        <v>9.1127589907409572</v>
      </c>
      <c r="N1313" s="17"/>
      <c r="O1313" s="18">
        <f t="shared" si="275"/>
        <v>11.144412105091888</v>
      </c>
      <c r="P1313" s="18"/>
      <c r="Q1313" s="37">
        <f t="shared" si="276"/>
        <v>8.8786091274875925E-2</v>
      </c>
      <c r="R1313" s="15">
        <f t="shared" si="286"/>
        <v>0.94765923764923543</v>
      </c>
      <c r="S1313" s="15">
        <f t="shared" si="287"/>
        <v>9.3855467777578525</v>
      </c>
      <c r="T1313" s="21">
        <f t="shared" si="277"/>
        <v>0.11305552603619362</v>
      </c>
      <c r="U1313" s="21">
        <f t="shared" si="278"/>
        <v>6.2200426914902129E-2</v>
      </c>
      <c r="V1313" s="21">
        <f t="shared" si="279"/>
        <v>5.0855099121291492E-2</v>
      </c>
      <c r="Y1313" s="36"/>
      <c r="Z1313" s="36"/>
    </row>
    <row r="1314" spans="1:26" x14ac:dyDescent="0.25">
      <c r="A1314" s="12">
        <v>1979.1</v>
      </c>
      <c r="B1314" s="13">
        <v>104.5</v>
      </c>
      <c r="C1314" s="14">
        <v>5.5566700000000004</v>
      </c>
      <c r="D1314" s="13">
        <v>14.7067</v>
      </c>
      <c r="E1314" s="13">
        <v>75.2</v>
      </c>
      <c r="F1314" s="14">
        <f t="shared" si="284"/>
        <v>1979.7916666665678</v>
      </c>
      <c r="G1314" s="15">
        <v>10.3</v>
      </c>
      <c r="H1314" s="14">
        <f t="shared" si="280"/>
        <v>443.59763630319134</v>
      </c>
      <c r="I1314" s="14">
        <f t="shared" si="281"/>
        <v>23.587805528390952</v>
      </c>
      <c r="J1314" s="16">
        <f t="shared" si="285"/>
        <v>96271.166637017348</v>
      </c>
      <c r="K1314" s="14">
        <f t="shared" si="282"/>
        <v>62.429257012632959</v>
      </c>
      <c r="L1314" s="16">
        <f t="shared" si="283"/>
        <v>13548.623601728452</v>
      </c>
      <c r="M1314" s="35">
        <f t="shared" si="274"/>
        <v>8.6818433068993084</v>
      </c>
      <c r="N1314" s="17"/>
      <c r="O1314" s="18">
        <f t="shared" si="275"/>
        <v>10.624838288277676</v>
      </c>
      <c r="P1314" s="18"/>
      <c r="Q1314" s="37">
        <f t="shared" si="276"/>
        <v>8.4815287363696729E-2</v>
      </c>
      <c r="R1314" s="15">
        <f t="shared" si="286"/>
        <v>0.98720293819717986</v>
      </c>
      <c r="S1314" s="15">
        <f t="shared" si="287"/>
        <v>8.8233349439243458</v>
      </c>
      <c r="T1314" s="21">
        <f t="shared" si="277"/>
        <v>0.11753450057390236</v>
      </c>
      <c r="U1314" s="21">
        <f t="shared" si="278"/>
        <v>7.029506667040053E-2</v>
      </c>
      <c r="V1314" s="21">
        <f t="shared" si="279"/>
        <v>4.7239433903501826E-2</v>
      </c>
      <c r="Y1314" s="36"/>
      <c r="Z1314" s="36"/>
    </row>
    <row r="1315" spans="1:26" x14ac:dyDescent="0.25">
      <c r="A1315" s="12">
        <v>1979.11</v>
      </c>
      <c r="B1315" s="13">
        <v>103.7</v>
      </c>
      <c r="C1315" s="14">
        <v>5.6033299999999997</v>
      </c>
      <c r="D1315" s="13">
        <v>14.783300000000001</v>
      </c>
      <c r="E1315" s="13">
        <v>75.900000000000006</v>
      </c>
      <c r="F1315" s="14">
        <f t="shared" si="284"/>
        <v>1979.8749999999011</v>
      </c>
      <c r="G1315" s="15">
        <v>10.65</v>
      </c>
      <c r="H1315" s="14">
        <f t="shared" si="280"/>
        <v>436.14184255599457</v>
      </c>
      <c r="I1315" s="14">
        <f t="shared" si="281"/>
        <v>23.566505985046103</v>
      </c>
      <c r="J1315" s="16">
        <f t="shared" si="285"/>
        <v>95079.290635921265</v>
      </c>
      <c r="K1315" s="14">
        <f t="shared" si="282"/>
        <v>62.175657676548063</v>
      </c>
      <c r="L1315" s="16">
        <f t="shared" si="283"/>
        <v>13554.345971629842</v>
      </c>
      <c r="M1315" s="35">
        <f t="shared" si="274"/>
        <v>8.5187843029835566</v>
      </c>
      <c r="N1315" s="17"/>
      <c r="O1315" s="18">
        <f t="shared" si="275"/>
        <v>10.433469269423092</v>
      </c>
      <c r="P1315" s="18"/>
      <c r="Q1315" s="37">
        <f t="shared" si="276"/>
        <v>8.3940339688296811E-2</v>
      </c>
      <c r="R1315" s="15">
        <f t="shared" si="286"/>
        <v>1.0249286541450782</v>
      </c>
      <c r="S1315" s="15">
        <f t="shared" si="287"/>
        <v>8.6300889069402533</v>
      </c>
      <c r="T1315" s="21">
        <f t="shared" si="277"/>
        <v>0.11661860415602532</v>
      </c>
      <c r="U1315" s="21">
        <f t="shared" si="278"/>
        <v>7.4146520468323818E-2</v>
      </c>
      <c r="V1315" s="21">
        <f t="shared" si="279"/>
        <v>4.2472083687701501E-2</v>
      </c>
      <c r="Y1315" s="36"/>
      <c r="Z1315" s="36"/>
    </row>
    <row r="1316" spans="1:26" x14ac:dyDescent="0.25">
      <c r="A1316" s="12">
        <v>1979.12</v>
      </c>
      <c r="B1316" s="13">
        <v>107.8</v>
      </c>
      <c r="C1316" s="14">
        <v>5.65</v>
      </c>
      <c r="D1316" s="13">
        <v>14.86</v>
      </c>
      <c r="E1316" s="13">
        <v>76.7</v>
      </c>
      <c r="F1316" s="14">
        <f t="shared" si="284"/>
        <v>1979.9583333332343</v>
      </c>
      <c r="G1316" s="15">
        <v>10.39</v>
      </c>
      <c r="H1316" s="14">
        <f t="shared" si="280"/>
        <v>448.65671316818759</v>
      </c>
      <c r="I1316" s="14">
        <f t="shared" si="281"/>
        <v>23.514939048239889</v>
      </c>
      <c r="J1316" s="16">
        <f t="shared" si="285"/>
        <v>98234.732733565819</v>
      </c>
      <c r="K1316" s="14">
        <f t="shared" si="282"/>
        <v>61.846370664928273</v>
      </c>
      <c r="L1316" s="16">
        <f t="shared" si="283"/>
        <v>13541.448315591726</v>
      </c>
      <c r="M1316" s="35">
        <f t="shared" si="274"/>
        <v>8.7452044046692876</v>
      </c>
      <c r="N1316" s="17"/>
      <c r="O1316" s="18">
        <f t="shared" si="275"/>
        <v>10.717928631289343</v>
      </c>
      <c r="P1316" s="18"/>
      <c r="Q1316" s="37">
        <f t="shared" si="276"/>
        <v>8.4055550379180416E-2</v>
      </c>
      <c r="R1316" s="15">
        <f t="shared" si="286"/>
        <v>0.98376644574528849</v>
      </c>
      <c r="S1316" s="15">
        <f t="shared" si="287"/>
        <v>8.7529675164066045</v>
      </c>
      <c r="T1316" s="21">
        <f t="shared" si="277"/>
        <v>0.11581447133810352</v>
      </c>
      <c r="U1316" s="21">
        <f t="shared" si="278"/>
        <v>7.3379812698553426E-2</v>
      </c>
      <c r="V1316" s="21">
        <f t="shared" si="279"/>
        <v>4.2434658639550094E-2</v>
      </c>
      <c r="Y1316" s="36"/>
      <c r="Z1316" s="36"/>
    </row>
    <row r="1317" spans="1:26" x14ac:dyDescent="0.25">
      <c r="A1317" s="12">
        <v>1980.01</v>
      </c>
      <c r="B1317" s="13">
        <v>110.9</v>
      </c>
      <c r="C1317" s="14">
        <v>5.7</v>
      </c>
      <c r="D1317" s="13">
        <v>15.003299999999999</v>
      </c>
      <c r="E1317" s="13">
        <v>77.8</v>
      </c>
      <c r="F1317" s="14">
        <f t="shared" si="284"/>
        <v>1980.0416666665676</v>
      </c>
      <c r="G1317" s="15">
        <v>10.8</v>
      </c>
      <c r="H1317" s="14">
        <f t="shared" si="280"/>
        <v>455.03282069408732</v>
      </c>
      <c r="I1317" s="14">
        <f t="shared" si="281"/>
        <v>23.387620179948581</v>
      </c>
      <c r="J1317" s="16">
        <f t="shared" si="285"/>
        <v>100057.53306060551</v>
      </c>
      <c r="K1317" s="14">
        <f t="shared" si="282"/>
        <v>61.559909095758336</v>
      </c>
      <c r="L1317" s="16">
        <f t="shared" si="283"/>
        <v>13536.457942003448</v>
      </c>
      <c r="M1317" s="35">
        <f t="shared" si="274"/>
        <v>8.8509341807291069</v>
      </c>
      <c r="N1317" s="17"/>
      <c r="O1317" s="18">
        <f t="shared" si="275"/>
        <v>10.854081878724752</v>
      </c>
      <c r="P1317" s="18"/>
      <c r="Q1317" s="37">
        <f t="shared" si="276"/>
        <v>7.983469845349192E-2</v>
      </c>
      <c r="R1317" s="15">
        <f t="shared" si="286"/>
        <v>0.91740152564398236</v>
      </c>
      <c r="S1317" s="15">
        <f t="shared" si="287"/>
        <v>8.4891281428550585</v>
      </c>
      <c r="T1317" s="21">
        <f t="shared" si="277"/>
        <v>0.11014020821413228</v>
      </c>
      <c r="U1317" s="21">
        <f t="shared" si="278"/>
        <v>7.3558380560686532E-2</v>
      </c>
      <c r="V1317" s="21">
        <f t="shared" si="279"/>
        <v>3.6581827653445753E-2</v>
      </c>
      <c r="Y1317" s="36"/>
      <c r="Z1317" s="36"/>
    </row>
    <row r="1318" spans="1:26" x14ac:dyDescent="0.25">
      <c r="A1318" s="12">
        <v>1980.02</v>
      </c>
      <c r="B1318" s="13">
        <v>115.3</v>
      </c>
      <c r="C1318" s="14">
        <v>5.75</v>
      </c>
      <c r="D1318" s="13">
        <v>15.146699999999999</v>
      </c>
      <c r="E1318" s="13">
        <v>78.900000000000006</v>
      </c>
      <c r="F1318" s="14">
        <f t="shared" si="284"/>
        <v>1980.1249999999009</v>
      </c>
      <c r="G1318" s="15">
        <v>12.41</v>
      </c>
      <c r="H1318" s="14">
        <f t="shared" si="280"/>
        <v>466.49079404309231</v>
      </c>
      <c r="I1318" s="14">
        <f t="shared" si="281"/>
        <v>23.263851394169826</v>
      </c>
      <c r="J1318" s="16">
        <f t="shared" si="285"/>
        <v>103003.32828946407</v>
      </c>
      <c r="K1318" s="14">
        <f t="shared" si="282"/>
        <v>61.281839636882104</v>
      </c>
      <c r="L1318" s="16">
        <f t="shared" si="283"/>
        <v>13531.314072870993</v>
      </c>
      <c r="M1318" s="35">
        <f t="shared" si="274"/>
        <v>9.0544760921925125</v>
      </c>
      <c r="N1318" s="17"/>
      <c r="O1318" s="18">
        <f t="shared" si="275"/>
        <v>11.109252312727017</v>
      </c>
      <c r="P1318" s="18"/>
      <c r="Q1318" s="37">
        <f t="shared" si="276"/>
        <v>6.2137165228765334E-2</v>
      </c>
      <c r="R1318" s="15">
        <f t="shared" si="286"/>
        <v>0.99125648533881872</v>
      </c>
      <c r="S1318" s="15">
        <f t="shared" si="287"/>
        <v>7.6793620117894337</v>
      </c>
      <c r="T1318" s="21">
        <f t="shared" si="277"/>
        <v>0.10357782711324814</v>
      </c>
      <c r="U1318" s="21">
        <f t="shared" si="278"/>
        <v>8.2715176581483529E-2</v>
      </c>
      <c r="V1318" s="21">
        <f t="shared" si="279"/>
        <v>2.0862650531764615E-2</v>
      </c>
      <c r="Y1318" s="36"/>
      <c r="Z1318" s="36"/>
    </row>
    <row r="1319" spans="1:26" x14ac:dyDescent="0.25">
      <c r="A1319" s="12">
        <v>1980.03</v>
      </c>
      <c r="B1319" s="13">
        <v>104.7</v>
      </c>
      <c r="C1319" s="14">
        <v>5.8</v>
      </c>
      <c r="D1319" s="13">
        <v>15.29</v>
      </c>
      <c r="E1319" s="13">
        <v>80.099999999999994</v>
      </c>
      <c r="F1319" s="14">
        <f t="shared" si="284"/>
        <v>1980.2083333332341</v>
      </c>
      <c r="G1319" s="15">
        <v>12.75</v>
      </c>
      <c r="H1319" s="14">
        <f t="shared" si="280"/>
        <v>417.25825655430708</v>
      </c>
      <c r="I1319" s="14">
        <f t="shared" si="281"/>
        <v>23.114593008739071</v>
      </c>
      <c r="J1319" s="16">
        <f t="shared" si="285"/>
        <v>92557.87338222847</v>
      </c>
      <c r="K1319" s="14">
        <f t="shared" si="282"/>
        <v>60.934849500624203</v>
      </c>
      <c r="L1319" s="16">
        <f t="shared" si="283"/>
        <v>13516.808825351221</v>
      </c>
      <c r="M1319" s="35">
        <f t="shared" si="274"/>
        <v>8.0811509007854987</v>
      </c>
      <c r="N1319" s="17"/>
      <c r="O1319" s="18">
        <f t="shared" si="275"/>
        <v>9.924835697356496</v>
      </c>
      <c r="P1319" s="18"/>
      <c r="Q1319" s="37">
        <f t="shared" si="276"/>
        <v>7.3098972741579948E-2</v>
      </c>
      <c r="R1319" s="15">
        <f t="shared" si="286"/>
        <v>1.0862448859181546</v>
      </c>
      <c r="S1319" s="15">
        <f t="shared" si="287"/>
        <v>7.4981766873766658</v>
      </c>
      <c r="T1319" s="21">
        <f t="shared" si="277"/>
        <v>0.11781757133238635</v>
      </c>
      <c r="U1319" s="21">
        <f t="shared" si="278"/>
        <v>8.461038335075366E-2</v>
      </c>
      <c r="V1319" s="21">
        <f t="shared" si="279"/>
        <v>3.3207187981632691E-2</v>
      </c>
      <c r="Y1319" s="36"/>
      <c r="Z1319" s="36"/>
    </row>
    <row r="1320" spans="1:26" x14ac:dyDescent="0.25">
      <c r="A1320" s="12">
        <v>1980.04</v>
      </c>
      <c r="B1320" s="13">
        <v>103</v>
      </c>
      <c r="C1320" s="14">
        <v>5.8466699999999996</v>
      </c>
      <c r="D1320" s="13">
        <v>15.173299999999999</v>
      </c>
      <c r="E1320" s="13">
        <v>81</v>
      </c>
      <c r="F1320" s="14">
        <f t="shared" si="284"/>
        <v>1980.2916666665674</v>
      </c>
      <c r="G1320" s="15">
        <v>11.47</v>
      </c>
      <c r="H1320" s="14">
        <f t="shared" si="280"/>
        <v>405.92236419753073</v>
      </c>
      <c r="I1320" s="14">
        <f t="shared" si="281"/>
        <v>23.041690379444436</v>
      </c>
      <c r="J1320" s="16">
        <f t="shared" si="285"/>
        <v>90469.234222453757</v>
      </c>
      <c r="K1320" s="14">
        <f t="shared" si="282"/>
        <v>59.797881637654307</v>
      </c>
      <c r="L1320" s="16">
        <f t="shared" si="283"/>
        <v>13327.3478798792</v>
      </c>
      <c r="M1320" s="35">
        <f t="shared" si="274"/>
        <v>7.8440245047192132</v>
      </c>
      <c r="N1320" s="17"/>
      <c r="O1320" s="18">
        <f t="shared" si="275"/>
        <v>9.6444480482973116</v>
      </c>
      <c r="P1320" s="18"/>
      <c r="Q1320" s="37">
        <f t="shared" si="276"/>
        <v>9.0000669289211202E-2</v>
      </c>
      <c r="R1320" s="15">
        <f t="shared" si="286"/>
        <v>1.0899045574721604</v>
      </c>
      <c r="S1320" s="15">
        <f t="shared" si="287"/>
        <v>8.0543576794805904</v>
      </c>
      <c r="T1320" s="21">
        <f t="shared" si="277"/>
        <v>0.12042042697591238</v>
      </c>
      <c r="U1320" s="21">
        <f t="shared" si="278"/>
        <v>7.6057149488397258E-2</v>
      </c>
      <c r="V1320" s="21">
        <f t="shared" si="279"/>
        <v>4.4363277487515118E-2</v>
      </c>
      <c r="Y1320" s="36"/>
      <c r="Z1320" s="36"/>
    </row>
    <row r="1321" spans="1:26" x14ac:dyDescent="0.25">
      <c r="A1321" s="12">
        <v>1980.05</v>
      </c>
      <c r="B1321" s="13">
        <v>107.7</v>
      </c>
      <c r="C1321" s="14">
        <v>5.8933299999999997</v>
      </c>
      <c r="D1321" s="13">
        <v>15.056699999999999</v>
      </c>
      <c r="E1321" s="13">
        <v>81.8</v>
      </c>
      <c r="F1321" s="14">
        <f t="shared" si="284"/>
        <v>1980.3749999999006</v>
      </c>
      <c r="G1321" s="15">
        <v>10.18</v>
      </c>
      <c r="H1321" s="14">
        <f t="shared" si="280"/>
        <v>420.29398349633237</v>
      </c>
      <c r="I1321" s="14">
        <f t="shared" si="281"/>
        <v>22.998432142603903</v>
      </c>
      <c r="J1321" s="16">
        <f t="shared" si="285"/>
        <v>94099.428239398869</v>
      </c>
      <c r="K1321" s="14">
        <f t="shared" si="282"/>
        <v>58.75803548105133</v>
      </c>
      <c r="L1321" s="16">
        <f t="shared" si="283"/>
        <v>13155.30976018716</v>
      </c>
      <c r="M1321" s="35">
        <f t="shared" si="274"/>
        <v>8.1042258071764888</v>
      </c>
      <c r="N1321" s="17"/>
      <c r="O1321" s="18">
        <f t="shared" si="275"/>
        <v>9.9744124837086687</v>
      </c>
      <c r="P1321" s="18"/>
      <c r="Q1321" s="37">
        <f t="shared" si="276"/>
        <v>9.9587051863871387E-2</v>
      </c>
      <c r="R1321" s="15">
        <f t="shared" si="286"/>
        <v>1.0338153104575889</v>
      </c>
      <c r="S1321" s="15">
        <f t="shared" si="287"/>
        <v>8.6926280260699276</v>
      </c>
      <c r="T1321" s="21">
        <f t="shared" si="277"/>
        <v>0.11998882624858798</v>
      </c>
      <c r="U1321" s="21">
        <f t="shared" si="278"/>
        <v>6.8623577027353555E-2</v>
      </c>
      <c r="V1321" s="21">
        <f t="shared" si="279"/>
        <v>5.1365249221234421E-2</v>
      </c>
      <c r="Y1321" s="36"/>
      <c r="Z1321" s="36"/>
    </row>
    <row r="1322" spans="1:26" x14ac:dyDescent="0.25">
      <c r="A1322" s="12">
        <v>1980.06</v>
      </c>
      <c r="B1322" s="13">
        <v>114.6</v>
      </c>
      <c r="C1322" s="14">
        <v>5.94</v>
      </c>
      <c r="D1322" s="13">
        <v>14.94</v>
      </c>
      <c r="E1322" s="13">
        <v>82.7</v>
      </c>
      <c r="F1322" s="14">
        <f t="shared" si="284"/>
        <v>1980.4583333332339</v>
      </c>
      <c r="G1322" s="15">
        <v>9.7799999999999994</v>
      </c>
      <c r="H1322" s="14">
        <f t="shared" si="280"/>
        <v>442.35392140266003</v>
      </c>
      <c r="I1322" s="14">
        <f t="shared" si="281"/>
        <v>22.928292261185</v>
      </c>
      <c r="J1322" s="16">
        <f t="shared" si="285"/>
        <v>99466.201415422795</v>
      </c>
      <c r="K1322" s="14">
        <f t="shared" si="282"/>
        <v>57.668129020556201</v>
      </c>
      <c r="L1322" s="16">
        <f t="shared" si="283"/>
        <v>12967.059765675536</v>
      </c>
      <c r="M1322" s="35">
        <f t="shared" si="274"/>
        <v>8.5120779623067353</v>
      </c>
      <c r="N1322" s="17"/>
      <c r="O1322" s="18">
        <f t="shared" si="275"/>
        <v>10.484904625773886</v>
      </c>
      <c r="P1322" s="18"/>
      <c r="Q1322" s="37">
        <f t="shared" si="276"/>
        <v>9.8297418837549125E-2</v>
      </c>
      <c r="R1322" s="15">
        <f t="shared" si="286"/>
        <v>0.97896138321192905</v>
      </c>
      <c r="S1322" s="15">
        <f t="shared" si="287"/>
        <v>8.8887736978445044</v>
      </c>
      <c r="T1322" s="21">
        <f t="shared" si="277"/>
        <v>0.11667441295748793</v>
      </c>
      <c r="U1322" s="21">
        <f t="shared" si="278"/>
        <v>6.8408284515380169E-2</v>
      </c>
      <c r="V1322" s="21">
        <f t="shared" si="279"/>
        <v>4.8266128442107759E-2</v>
      </c>
      <c r="Y1322" s="36"/>
      <c r="Z1322" s="36"/>
    </row>
    <row r="1323" spans="1:26" x14ac:dyDescent="0.25">
      <c r="A1323" s="12">
        <v>1980.07</v>
      </c>
      <c r="B1323" s="13">
        <v>119.8</v>
      </c>
      <c r="C1323" s="14">
        <v>5.9833299999999996</v>
      </c>
      <c r="D1323" s="13">
        <v>14.84</v>
      </c>
      <c r="E1323" s="13">
        <v>82.7</v>
      </c>
      <c r="F1323" s="14">
        <f t="shared" si="284"/>
        <v>1980.5416666665672</v>
      </c>
      <c r="G1323" s="15">
        <v>10.25</v>
      </c>
      <c r="H1323" s="14">
        <f t="shared" si="280"/>
        <v>462.42582708585235</v>
      </c>
      <c r="I1323" s="14">
        <f t="shared" si="281"/>
        <v>23.095545275272059</v>
      </c>
      <c r="J1323" s="16">
        <f t="shared" si="285"/>
        <v>104412.26749689264</v>
      </c>
      <c r="K1323" s="14">
        <f t="shared" si="282"/>
        <v>57.282130834340968</v>
      </c>
      <c r="L1323" s="16">
        <f t="shared" si="283"/>
        <v>12933.873536342961</v>
      </c>
      <c r="M1323" s="35">
        <f t="shared" si="274"/>
        <v>8.8808655272958372</v>
      </c>
      <c r="N1323" s="17"/>
      <c r="O1323" s="18">
        <f t="shared" si="275"/>
        <v>10.946930734313662</v>
      </c>
      <c r="P1323" s="18"/>
      <c r="Q1323" s="37">
        <f t="shared" si="276"/>
        <v>8.8164511549686506E-2</v>
      </c>
      <c r="R1323" s="15">
        <f t="shared" si="286"/>
        <v>0.95756531230729502</v>
      </c>
      <c r="S1323" s="15">
        <f t="shared" si="287"/>
        <v>8.7017661942996689</v>
      </c>
      <c r="T1323" s="21">
        <f t="shared" si="277"/>
        <v>0.11103166742807868</v>
      </c>
      <c r="U1323" s="21">
        <f t="shared" si="278"/>
        <v>7.1096320450743322E-2</v>
      </c>
      <c r="V1323" s="21">
        <f t="shared" si="279"/>
        <v>3.9935346977335362E-2</v>
      </c>
      <c r="Y1323" s="36"/>
      <c r="Z1323" s="36"/>
    </row>
    <row r="1324" spans="1:26" x14ac:dyDescent="0.25">
      <c r="A1324" s="12">
        <v>1980.08</v>
      </c>
      <c r="B1324" s="13">
        <v>123.5</v>
      </c>
      <c r="C1324" s="14">
        <v>6.0266700000000002</v>
      </c>
      <c r="D1324" s="13">
        <v>14.74</v>
      </c>
      <c r="E1324" s="13">
        <v>83.3</v>
      </c>
      <c r="F1324" s="14">
        <f t="shared" si="284"/>
        <v>1980.6249999999004</v>
      </c>
      <c r="G1324" s="15">
        <v>11.1</v>
      </c>
      <c r="H1324" s="14">
        <f t="shared" si="280"/>
        <v>473.27409063625436</v>
      </c>
      <c r="I1324" s="14">
        <f t="shared" si="281"/>
        <v>23.095277439795915</v>
      </c>
      <c r="J1324" s="16">
        <f t="shared" si="285"/>
        <v>107296.28530345792</v>
      </c>
      <c r="K1324" s="14">
        <f t="shared" si="282"/>
        <v>56.486316566626641</v>
      </c>
      <c r="L1324" s="16">
        <f t="shared" si="283"/>
        <v>12806.050569821618</v>
      </c>
      <c r="M1324" s="35">
        <f t="shared" si="274"/>
        <v>9.0710059816183772</v>
      </c>
      <c r="N1324" s="17"/>
      <c r="O1324" s="18">
        <f t="shared" si="275"/>
        <v>11.188545257817424</v>
      </c>
      <c r="P1324" s="18"/>
      <c r="Q1324" s="37">
        <f t="shared" si="276"/>
        <v>7.8083837878666018E-2</v>
      </c>
      <c r="R1324" s="15">
        <f t="shared" si="286"/>
        <v>0.98506715229684649</v>
      </c>
      <c r="S1324" s="15">
        <f t="shared" si="287"/>
        <v>8.2724913881024982</v>
      </c>
      <c r="T1324" s="21">
        <f t="shared" si="277"/>
        <v>9.7969185990176788E-2</v>
      </c>
      <c r="U1324" s="21">
        <f t="shared" si="278"/>
        <v>7.4303867471424034E-2</v>
      </c>
      <c r="V1324" s="21">
        <f t="shared" si="279"/>
        <v>2.3665318518752754E-2</v>
      </c>
      <c r="Y1324" s="36"/>
      <c r="Z1324" s="36"/>
    </row>
    <row r="1325" spans="1:26" x14ac:dyDescent="0.25">
      <c r="A1325" s="12">
        <v>1980.09</v>
      </c>
      <c r="B1325" s="13">
        <v>126.5</v>
      </c>
      <c r="C1325" s="14">
        <v>6.07</v>
      </c>
      <c r="D1325" s="13">
        <v>14.64</v>
      </c>
      <c r="E1325" s="13">
        <v>84</v>
      </c>
      <c r="F1325" s="14">
        <f t="shared" si="284"/>
        <v>1980.7083333332337</v>
      </c>
      <c r="G1325" s="15">
        <v>11.51</v>
      </c>
      <c r="H1325" s="14">
        <f t="shared" si="280"/>
        <v>480.73087202380935</v>
      </c>
      <c r="I1325" s="14">
        <f t="shared" si="281"/>
        <v>23.067481369047613</v>
      </c>
      <c r="J1325" s="16">
        <f t="shared" si="285"/>
        <v>109422.62087016695</v>
      </c>
      <c r="K1325" s="14">
        <f t="shared" si="282"/>
        <v>55.63557285714284</v>
      </c>
      <c r="L1325" s="16">
        <f t="shared" si="283"/>
        <v>12663.613988452524</v>
      </c>
      <c r="M1325" s="35">
        <f t="shared" si="274"/>
        <v>9.1960401317432368</v>
      </c>
      <c r="N1325" s="17"/>
      <c r="O1325" s="18">
        <f t="shared" si="275"/>
        <v>11.349812726304922</v>
      </c>
      <c r="P1325" s="18"/>
      <c r="Q1325" s="37">
        <f t="shared" si="276"/>
        <v>7.2835959625503183E-2</v>
      </c>
      <c r="R1325" s="15">
        <f t="shared" si="286"/>
        <v>0.99557219879022962</v>
      </c>
      <c r="S1325" s="15">
        <f t="shared" si="287"/>
        <v>8.0810515379609953</v>
      </c>
      <c r="T1325" s="21">
        <f t="shared" si="277"/>
        <v>9.0057723227128239E-2</v>
      </c>
      <c r="U1325" s="21">
        <f t="shared" si="278"/>
        <v>7.5720136129266313E-2</v>
      </c>
      <c r="V1325" s="21">
        <f t="shared" si="279"/>
        <v>1.4337587097861926E-2</v>
      </c>
      <c r="Y1325" s="36"/>
      <c r="Z1325" s="36"/>
    </row>
    <row r="1326" spans="1:26" x14ac:dyDescent="0.25">
      <c r="A1326" s="12">
        <v>1980.1</v>
      </c>
      <c r="B1326" s="13">
        <v>130.19999999999999</v>
      </c>
      <c r="C1326" s="14">
        <v>6.1</v>
      </c>
      <c r="D1326" s="13">
        <v>14.7</v>
      </c>
      <c r="E1326" s="13">
        <v>84.8</v>
      </c>
      <c r="F1326" s="14">
        <f t="shared" si="284"/>
        <v>1980.7916666665669</v>
      </c>
      <c r="G1326" s="15">
        <v>11.75</v>
      </c>
      <c r="H1326" s="14">
        <f t="shared" si="280"/>
        <v>490.12392806603754</v>
      </c>
      <c r="I1326" s="14">
        <f t="shared" si="281"/>
        <v>22.962795400943389</v>
      </c>
      <c r="J1326" s="16">
        <f t="shared" si="285"/>
        <v>111996.20272242505</v>
      </c>
      <c r="K1326" s="14">
        <f t="shared" si="282"/>
        <v>55.336572523584891</v>
      </c>
      <c r="L1326" s="16">
        <f t="shared" si="283"/>
        <v>12644.732565435088</v>
      </c>
      <c r="M1326" s="35">
        <f t="shared" si="274"/>
        <v>9.3578410467571054</v>
      </c>
      <c r="N1326" s="17"/>
      <c r="O1326" s="18">
        <f t="shared" si="275"/>
        <v>11.556163110889683</v>
      </c>
      <c r="P1326" s="18"/>
      <c r="Q1326" s="37">
        <f t="shared" si="276"/>
        <v>6.902959268576786E-2</v>
      </c>
      <c r="R1326" s="15">
        <f t="shared" si="286"/>
        <v>0.9574436158599442</v>
      </c>
      <c r="S1326" s="15">
        <f t="shared" si="287"/>
        <v>7.9693714722587217</v>
      </c>
      <c r="T1326" s="21">
        <f t="shared" si="277"/>
        <v>8.4332377145880599E-2</v>
      </c>
      <c r="U1326" s="21">
        <f t="shared" si="278"/>
        <v>7.8563898778369445E-2</v>
      </c>
      <c r="V1326" s="21">
        <f t="shared" si="279"/>
        <v>5.7684783675111539E-3</v>
      </c>
      <c r="Y1326" s="36"/>
      <c r="Z1326" s="36"/>
    </row>
    <row r="1327" spans="1:26" x14ac:dyDescent="0.25">
      <c r="A1327" s="12">
        <v>1980.11</v>
      </c>
      <c r="B1327" s="13">
        <v>135.69999999999999</v>
      </c>
      <c r="C1327" s="14">
        <v>6.13</v>
      </c>
      <c r="D1327" s="13">
        <v>14.76</v>
      </c>
      <c r="E1327" s="13">
        <v>85.5</v>
      </c>
      <c r="F1327" s="14">
        <f t="shared" si="284"/>
        <v>1980.8749999999002</v>
      </c>
      <c r="G1327" s="15">
        <v>12.68</v>
      </c>
      <c r="H1327" s="14">
        <f t="shared" si="280"/>
        <v>506.64586959064303</v>
      </c>
      <c r="I1327" s="14">
        <f t="shared" si="281"/>
        <v>22.886803099415197</v>
      </c>
      <c r="J1327" s="16">
        <f t="shared" si="285"/>
        <v>116207.37772150718</v>
      </c>
      <c r="K1327" s="14">
        <f t="shared" si="282"/>
        <v>55.107538947368404</v>
      </c>
      <c r="L1327" s="16">
        <f t="shared" si="283"/>
        <v>12639.800259170568</v>
      </c>
      <c r="M1327" s="35">
        <f t="shared" si="274"/>
        <v>9.6540436632333826</v>
      </c>
      <c r="N1327" s="17"/>
      <c r="O1327" s="18">
        <f t="shared" si="275"/>
        <v>11.927567744896828</v>
      </c>
      <c r="P1327" s="18"/>
      <c r="Q1327" s="37">
        <f t="shared" si="276"/>
        <v>5.6791837574995715E-2</v>
      </c>
      <c r="R1327" s="15">
        <f t="shared" si="286"/>
        <v>1.0016172099037945</v>
      </c>
      <c r="S1327" s="15">
        <f t="shared" si="287"/>
        <v>7.567754169677011</v>
      </c>
      <c r="T1327" s="21">
        <f t="shared" si="277"/>
        <v>8.3277664823952602E-2</v>
      </c>
      <c r="U1327" s="21">
        <f t="shared" si="278"/>
        <v>8.7060991725470327E-2</v>
      </c>
      <c r="V1327" s="21">
        <f t="shared" si="279"/>
        <v>-3.7833269015177251E-3</v>
      </c>
      <c r="Y1327" s="36"/>
      <c r="Z1327" s="36"/>
    </row>
    <row r="1328" spans="1:26" x14ac:dyDescent="0.25">
      <c r="A1328" s="12">
        <v>1980.12</v>
      </c>
      <c r="B1328" s="13">
        <v>133.5</v>
      </c>
      <c r="C1328" s="14">
        <v>6.16</v>
      </c>
      <c r="D1328" s="13">
        <v>14.82</v>
      </c>
      <c r="E1328" s="13">
        <v>86.3</v>
      </c>
      <c r="F1328" s="14">
        <f t="shared" si="284"/>
        <v>1980.9583333332334</v>
      </c>
      <c r="G1328" s="15">
        <v>12.84</v>
      </c>
      <c r="H1328" s="14">
        <f t="shared" si="280"/>
        <v>493.81154982618756</v>
      </c>
      <c r="I1328" s="14">
        <f t="shared" si="281"/>
        <v>22.785611587485509</v>
      </c>
      <c r="J1328" s="16">
        <f t="shared" si="285"/>
        <v>113699.14062749268</v>
      </c>
      <c r="K1328" s="14">
        <f t="shared" si="282"/>
        <v>54.818630475086891</v>
      </c>
      <c r="L1328" s="16">
        <f t="shared" si="283"/>
        <v>12621.882128085706</v>
      </c>
      <c r="M1328" s="35">
        <f t="shared" si="274"/>
        <v>9.3899020849217401</v>
      </c>
      <c r="N1328" s="17"/>
      <c r="O1328" s="18">
        <f t="shared" si="275"/>
        <v>11.60800697134548</v>
      </c>
      <c r="P1328" s="18"/>
      <c r="Q1328" s="37">
        <f t="shared" si="276"/>
        <v>5.8567531084092489E-2</v>
      </c>
      <c r="R1328" s="15">
        <f t="shared" si="286"/>
        <v>1.0259640818205924</v>
      </c>
      <c r="S1328" s="15">
        <f t="shared" si="287"/>
        <v>7.5097263710922251</v>
      </c>
      <c r="T1328" s="21">
        <f t="shared" si="277"/>
        <v>9.0525660954746234E-2</v>
      </c>
      <c r="U1328" s="21">
        <f t="shared" si="278"/>
        <v>9.091647924203361E-2</v>
      </c>
      <c r="V1328" s="21">
        <f t="shared" si="279"/>
        <v>-3.9081828728737555E-4</v>
      </c>
      <c r="Y1328" s="36"/>
      <c r="Z1328" s="36"/>
    </row>
    <row r="1329" spans="1:26" x14ac:dyDescent="0.25">
      <c r="A1329" s="12">
        <v>1981.01</v>
      </c>
      <c r="B1329" s="13">
        <v>133</v>
      </c>
      <c r="C1329" s="14">
        <v>6.2</v>
      </c>
      <c r="D1329" s="13">
        <v>14.74</v>
      </c>
      <c r="E1329" s="13">
        <v>87</v>
      </c>
      <c r="F1329" s="14">
        <f t="shared" si="284"/>
        <v>1981.0416666665667</v>
      </c>
      <c r="G1329" s="15">
        <v>12.57</v>
      </c>
      <c r="H1329" s="14">
        <f t="shared" si="280"/>
        <v>488.00375287356309</v>
      </c>
      <c r="I1329" s="14">
        <f t="shared" si="281"/>
        <v>22.749047126436775</v>
      </c>
      <c r="J1329" s="16">
        <f t="shared" si="285"/>
        <v>112798.4003952224</v>
      </c>
      <c r="K1329" s="14">
        <f t="shared" si="282"/>
        <v>54.084024942528721</v>
      </c>
      <c r="L1329" s="16">
        <f t="shared" si="283"/>
        <v>12501.115953575776</v>
      </c>
      <c r="M1329" s="35">
        <f t="shared" si="274"/>
        <v>9.2594045308779513</v>
      </c>
      <c r="N1329" s="17"/>
      <c r="O1329" s="18">
        <f t="shared" si="275"/>
        <v>11.454209284131171</v>
      </c>
      <c r="P1329" s="18"/>
      <c r="Q1329" s="37">
        <f t="shared" si="276"/>
        <v>6.3641666217788898E-2</v>
      </c>
      <c r="R1329" s="15">
        <f t="shared" si="286"/>
        <v>0.97626896793785978</v>
      </c>
      <c r="S1329" s="15">
        <f t="shared" si="287"/>
        <v>7.6427176053549823</v>
      </c>
      <c r="T1329" s="21">
        <f t="shared" si="277"/>
        <v>8.9993765283575167E-2</v>
      </c>
      <c r="U1329" s="21">
        <f t="shared" si="278"/>
        <v>8.9011131540330801E-2</v>
      </c>
      <c r="V1329" s="21">
        <f t="shared" si="279"/>
        <v>9.8263374324436548E-4</v>
      </c>
      <c r="Y1329" s="36"/>
      <c r="Z1329" s="36"/>
    </row>
    <row r="1330" spans="1:26" x14ac:dyDescent="0.25">
      <c r="A1330" s="12">
        <v>1981.02</v>
      </c>
      <c r="B1330" s="13">
        <v>128.4</v>
      </c>
      <c r="C1330" s="14">
        <v>6.24</v>
      </c>
      <c r="D1330" s="13">
        <v>14.66</v>
      </c>
      <c r="E1330" s="13">
        <v>87.9</v>
      </c>
      <c r="F1330" s="14">
        <f t="shared" si="284"/>
        <v>1981.1249999999</v>
      </c>
      <c r="G1330" s="15">
        <v>13.19</v>
      </c>
      <c r="H1330" s="14">
        <f t="shared" si="280"/>
        <v>466.30161774744016</v>
      </c>
      <c r="I1330" s="14">
        <f t="shared" si="281"/>
        <v>22.661387030716714</v>
      </c>
      <c r="J1330" s="16">
        <f t="shared" si="285"/>
        <v>108218.61571752165</v>
      </c>
      <c r="K1330" s="14">
        <f t="shared" si="282"/>
        <v>53.23973299203638</v>
      </c>
      <c r="L1330" s="16">
        <f t="shared" si="283"/>
        <v>12355.801451860336</v>
      </c>
      <c r="M1330" s="35">
        <f t="shared" si="274"/>
        <v>8.8298993538313066</v>
      </c>
      <c r="N1330" s="17"/>
      <c r="O1330" s="18">
        <f t="shared" si="275"/>
        <v>10.932069150005731</v>
      </c>
      <c r="P1330" s="18"/>
      <c r="Q1330" s="37">
        <f t="shared" si="276"/>
        <v>6.3536793244894585E-2</v>
      </c>
      <c r="R1330" s="15">
        <f t="shared" si="286"/>
        <v>1.0148642333079452</v>
      </c>
      <c r="S1330" s="15">
        <f t="shared" si="287"/>
        <v>7.3849519739178211</v>
      </c>
      <c r="T1330" s="21">
        <f t="shared" si="277"/>
        <v>0.10644224411334346</v>
      </c>
      <c r="U1330" s="21">
        <f t="shared" si="278"/>
        <v>9.5104882039439342E-2</v>
      </c>
      <c r="V1330" s="21">
        <f t="shared" si="279"/>
        <v>1.1337362073904123E-2</v>
      </c>
      <c r="Y1330" s="36"/>
      <c r="Z1330" s="36"/>
    </row>
    <row r="1331" spans="1:26" x14ac:dyDescent="0.25">
      <c r="A1331" s="12">
        <v>1981.03</v>
      </c>
      <c r="B1331" s="13">
        <v>133.19999999999999</v>
      </c>
      <c r="C1331" s="14">
        <v>6.28</v>
      </c>
      <c r="D1331" s="13">
        <v>14.58</v>
      </c>
      <c r="E1331" s="13">
        <v>88.5</v>
      </c>
      <c r="F1331" s="14">
        <f t="shared" si="284"/>
        <v>1981.2083333332332</v>
      </c>
      <c r="G1331" s="15">
        <v>13.12</v>
      </c>
      <c r="H1331" s="14">
        <f t="shared" si="280"/>
        <v>480.4539050847456</v>
      </c>
      <c r="I1331" s="14">
        <f t="shared" si="281"/>
        <v>22.65203096045197</v>
      </c>
      <c r="J1331" s="16">
        <f t="shared" si="285"/>
        <v>111941.14601041643</v>
      </c>
      <c r="K1331" s="14">
        <f t="shared" si="282"/>
        <v>52.590224745762697</v>
      </c>
      <c r="L1331" s="16">
        <f t="shared" si="283"/>
        <v>12253.01733357261</v>
      </c>
      <c r="M1331" s="35">
        <f t="shared" si="274"/>
        <v>9.081096883854622</v>
      </c>
      <c r="N1331" s="17"/>
      <c r="O1331" s="18">
        <f t="shared" si="275"/>
        <v>11.251403769600721</v>
      </c>
      <c r="P1331" s="18"/>
      <c r="Q1331" s="37">
        <f t="shared" si="276"/>
        <v>6.1569473498460314E-2</v>
      </c>
      <c r="R1331" s="15">
        <f t="shared" si="286"/>
        <v>0.98062124254747773</v>
      </c>
      <c r="S1331" s="15">
        <f t="shared" si="287"/>
        <v>7.4439119374462681</v>
      </c>
      <c r="T1331" s="21">
        <f t="shared" si="277"/>
        <v>0.10585474086018953</v>
      </c>
      <c r="U1331" s="21">
        <f t="shared" si="278"/>
        <v>9.2847830304423562E-2</v>
      </c>
      <c r="V1331" s="21">
        <f t="shared" si="279"/>
        <v>1.3006910555765971E-2</v>
      </c>
      <c r="Y1331" s="36"/>
      <c r="Z1331" s="36"/>
    </row>
    <row r="1332" spans="1:26" x14ac:dyDescent="0.25">
      <c r="A1332" s="12">
        <v>1981.04</v>
      </c>
      <c r="B1332" s="13">
        <v>134.4</v>
      </c>
      <c r="C1332" s="14">
        <v>6.3166700000000002</v>
      </c>
      <c r="D1332" s="13">
        <v>14.7233</v>
      </c>
      <c r="E1332" s="13">
        <v>89.1</v>
      </c>
      <c r="F1332" s="14">
        <f t="shared" si="284"/>
        <v>1981.2916666665665</v>
      </c>
      <c r="G1332" s="15">
        <v>13.68</v>
      </c>
      <c r="H1332" s="14">
        <f t="shared" si="280"/>
        <v>481.51779124579116</v>
      </c>
      <c r="I1332" s="14">
        <f t="shared" si="281"/>
        <v>22.630870434736245</v>
      </c>
      <c r="J1332" s="16">
        <f t="shared" si="285"/>
        <v>112628.41922623156</v>
      </c>
      <c r="K1332" s="14">
        <f t="shared" si="282"/>
        <v>52.749485832210986</v>
      </c>
      <c r="L1332" s="16">
        <f t="shared" si="283"/>
        <v>12338.25896423791</v>
      </c>
      <c r="M1332" s="35">
        <f t="shared" si="274"/>
        <v>9.0855612307887395</v>
      </c>
      <c r="N1332" s="17"/>
      <c r="O1332" s="18">
        <f t="shared" si="275"/>
        <v>11.26531109646201</v>
      </c>
      <c r="P1332" s="18"/>
      <c r="Q1332" s="37">
        <f t="shared" si="276"/>
        <v>5.6376661531375508E-2</v>
      </c>
      <c r="R1332" s="15">
        <f t="shared" si="286"/>
        <v>0.98903129537480927</v>
      </c>
      <c r="S1332" s="15">
        <f t="shared" si="287"/>
        <v>7.2505022262161809</v>
      </c>
      <c r="T1332" s="21">
        <f t="shared" si="277"/>
        <v>0.10748598556547928</v>
      </c>
      <c r="U1332" s="21">
        <f t="shared" si="278"/>
        <v>9.6823295677372689E-2</v>
      </c>
      <c r="V1332" s="21">
        <f t="shared" si="279"/>
        <v>1.0662689888106591E-2</v>
      </c>
      <c r="Y1332" s="36"/>
      <c r="Z1332" s="36"/>
    </row>
    <row r="1333" spans="1:26" x14ac:dyDescent="0.25">
      <c r="A1333" s="12">
        <v>1981.05</v>
      </c>
      <c r="B1333" s="13">
        <v>131.69999999999999</v>
      </c>
      <c r="C1333" s="14">
        <v>6.3533299999999997</v>
      </c>
      <c r="D1333" s="13">
        <v>14.8667</v>
      </c>
      <c r="E1333" s="13">
        <v>89.8</v>
      </c>
      <c r="F1333" s="14">
        <f t="shared" si="284"/>
        <v>1981.3749999998997</v>
      </c>
      <c r="G1333" s="15">
        <v>14.1</v>
      </c>
      <c r="H1333" s="14">
        <f t="shared" si="280"/>
        <v>468.16636804008891</v>
      </c>
      <c r="I1333" s="14">
        <f t="shared" si="281"/>
        <v>22.584779279120259</v>
      </c>
      <c r="J1333" s="16">
        <f t="shared" si="285"/>
        <v>109945.70279394458</v>
      </c>
      <c r="K1333" s="14">
        <f t="shared" si="282"/>
        <v>52.848055761135846</v>
      </c>
      <c r="L1333" s="16">
        <f t="shared" si="283"/>
        <v>12411.008198380685</v>
      </c>
      <c r="M1333" s="35">
        <f t="shared" si="274"/>
        <v>8.8184834665480629</v>
      </c>
      <c r="N1333" s="17"/>
      <c r="O1333" s="18">
        <f t="shared" si="275"/>
        <v>10.943243788709784</v>
      </c>
      <c r="P1333" s="18"/>
      <c r="Q1333" s="37">
        <f t="shared" si="276"/>
        <v>5.5818882846930207E-2</v>
      </c>
      <c r="R1333" s="15">
        <f t="shared" si="286"/>
        <v>1.046130210601641</v>
      </c>
      <c r="S1333" s="15">
        <f t="shared" si="287"/>
        <v>7.1150751509365948</v>
      </c>
      <c r="T1333" s="21">
        <f t="shared" si="277"/>
        <v>0.10963271450133116</v>
      </c>
      <c r="U1333" s="21">
        <f t="shared" si="278"/>
        <v>9.9079237728755709E-2</v>
      </c>
      <c r="V1333" s="21">
        <f t="shared" si="279"/>
        <v>1.0553476772575454E-2</v>
      </c>
      <c r="Y1333" s="36"/>
      <c r="Z1333" s="36"/>
    </row>
    <row r="1334" spans="1:26" x14ac:dyDescent="0.25">
      <c r="A1334" s="12">
        <v>1981.06</v>
      </c>
      <c r="B1334" s="13">
        <v>132.30000000000001</v>
      </c>
      <c r="C1334" s="14">
        <v>6.39</v>
      </c>
      <c r="D1334" s="13">
        <v>15.01</v>
      </c>
      <c r="E1334" s="13">
        <v>90.6</v>
      </c>
      <c r="F1334" s="14">
        <f t="shared" si="284"/>
        <v>1981.458333333233</v>
      </c>
      <c r="G1334" s="15">
        <v>13.47</v>
      </c>
      <c r="H1334" s="14">
        <f t="shared" si="280"/>
        <v>466.1464917218542</v>
      </c>
      <c r="I1334" s="14">
        <f t="shared" si="281"/>
        <v>22.514558443708601</v>
      </c>
      <c r="J1334" s="16">
        <f t="shared" si="285"/>
        <v>109911.96448385293</v>
      </c>
      <c r="K1334" s="14">
        <f t="shared" si="282"/>
        <v>52.88631020971301</v>
      </c>
      <c r="L1334" s="16">
        <f t="shared" si="283"/>
        <v>12469.981760412944</v>
      </c>
      <c r="M1334" s="35">
        <f t="shared" si="274"/>
        <v>8.7653407443049254</v>
      </c>
      <c r="N1334" s="17"/>
      <c r="O1334" s="18">
        <f t="shared" si="275"/>
        <v>10.886260091011922</v>
      </c>
      <c r="P1334" s="18"/>
      <c r="Q1334" s="37">
        <f t="shared" si="276"/>
        <v>6.2963789588328795E-2</v>
      </c>
      <c r="R1334" s="15">
        <f t="shared" si="286"/>
        <v>0.96838210101872668</v>
      </c>
      <c r="S1334" s="15">
        <f t="shared" si="287"/>
        <v>7.3775706063510276</v>
      </c>
      <c r="T1334" s="21">
        <f t="shared" si="277"/>
        <v>0.10972456257581187</v>
      </c>
      <c r="U1334" s="21">
        <f t="shared" si="278"/>
        <v>9.3964005375105408E-2</v>
      </c>
      <c r="V1334" s="21">
        <f t="shared" si="279"/>
        <v>1.576055720070646E-2</v>
      </c>
      <c r="Y1334" s="36"/>
      <c r="Z1334" s="36"/>
    </row>
    <row r="1335" spans="1:26" x14ac:dyDescent="0.25">
      <c r="A1335" s="12">
        <v>1981.07</v>
      </c>
      <c r="B1335" s="13">
        <v>129.1</v>
      </c>
      <c r="C1335" s="14">
        <v>6.4333299999999998</v>
      </c>
      <c r="D1335" s="13">
        <v>15.0967</v>
      </c>
      <c r="E1335" s="13">
        <v>91.6</v>
      </c>
      <c r="F1335" s="14">
        <f t="shared" si="284"/>
        <v>1981.5416666665662</v>
      </c>
      <c r="G1335" s="15">
        <v>14.28</v>
      </c>
      <c r="H1335" s="14">
        <f t="shared" si="280"/>
        <v>449.90574836244525</v>
      </c>
      <c r="I1335" s="14">
        <f t="shared" si="281"/>
        <v>22.419768769268554</v>
      </c>
      <c r="J1335" s="16">
        <f t="shared" si="285"/>
        <v>106523.11148097621</v>
      </c>
      <c r="K1335" s="14">
        <f t="shared" si="282"/>
        <v>52.611093038755449</v>
      </c>
      <c r="L1335" s="16">
        <f t="shared" si="283"/>
        <v>12456.603075870285</v>
      </c>
      <c r="M1335" s="35">
        <f t="shared" si="274"/>
        <v>8.4453194678755086</v>
      </c>
      <c r="N1335" s="17"/>
      <c r="O1335" s="18">
        <f t="shared" si="275"/>
        <v>10.498717805693902</v>
      </c>
      <c r="P1335" s="18"/>
      <c r="Q1335" s="37">
        <f t="shared" si="276"/>
        <v>6.0110156642069063E-2</v>
      </c>
      <c r="R1335" s="15">
        <f t="shared" si="286"/>
        <v>0.97785626317232477</v>
      </c>
      <c r="S1335" s="15">
        <f t="shared" si="287"/>
        <v>7.0663127027490633</v>
      </c>
      <c r="T1335" s="21">
        <f t="shared" si="277"/>
        <v>0.11390857539913224</v>
      </c>
      <c r="U1335" s="21">
        <f t="shared" si="278"/>
        <v>9.9357671032505923E-2</v>
      </c>
      <c r="V1335" s="21">
        <f t="shared" si="279"/>
        <v>1.4550904366626316E-2</v>
      </c>
      <c r="Y1335" s="36"/>
      <c r="Z1335" s="36"/>
    </row>
    <row r="1336" spans="1:26" x14ac:dyDescent="0.25">
      <c r="A1336" s="12">
        <v>1981.08</v>
      </c>
      <c r="B1336" s="13">
        <v>129.6</v>
      </c>
      <c r="C1336" s="14">
        <v>6.4766700000000004</v>
      </c>
      <c r="D1336" s="13">
        <v>15.183299999999999</v>
      </c>
      <c r="E1336" s="13">
        <v>92.3</v>
      </c>
      <c r="F1336" s="14">
        <f t="shared" si="284"/>
        <v>1981.6249999998995</v>
      </c>
      <c r="G1336" s="15">
        <v>14.94</v>
      </c>
      <c r="H1336" s="14">
        <f t="shared" si="280"/>
        <v>448.22293391115909</v>
      </c>
      <c r="I1336" s="14">
        <f t="shared" si="281"/>
        <v>22.399629856283852</v>
      </c>
      <c r="J1336" s="16">
        <f t="shared" si="285"/>
        <v>106566.63442854448</v>
      </c>
      <c r="K1336" s="14">
        <f t="shared" si="282"/>
        <v>52.511599324485353</v>
      </c>
      <c r="L1336" s="16">
        <f t="shared" si="283"/>
        <v>12484.823923757094</v>
      </c>
      <c r="M1336" s="35">
        <f t="shared" si="274"/>
        <v>8.3998063165664369</v>
      </c>
      <c r="N1336" s="17"/>
      <c r="O1336" s="18">
        <f t="shared" si="275"/>
        <v>10.45210580048016</v>
      </c>
      <c r="P1336" s="18"/>
      <c r="Q1336" s="37">
        <f t="shared" si="276"/>
        <v>5.4711363406107744E-2</v>
      </c>
      <c r="R1336" s="15">
        <f t="shared" si="286"/>
        <v>0.99312741007799621</v>
      </c>
      <c r="S1336" s="15">
        <f t="shared" si="287"/>
        <v>6.857434161070719</v>
      </c>
      <c r="T1336" s="21">
        <f t="shared" si="277"/>
        <v>0.11648523649205966</v>
      </c>
      <c r="U1336" s="21">
        <f t="shared" si="278"/>
        <v>0.10584521303159589</v>
      </c>
      <c r="V1336" s="21">
        <f t="shared" si="279"/>
        <v>1.0640023460463777E-2</v>
      </c>
      <c r="Y1336" s="36"/>
      <c r="Z1336" s="36"/>
    </row>
    <row r="1337" spans="1:26" x14ac:dyDescent="0.25">
      <c r="A1337" s="12">
        <v>1981.09</v>
      </c>
      <c r="B1337" s="13">
        <v>118.3</v>
      </c>
      <c r="C1337" s="14">
        <v>6.52</v>
      </c>
      <c r="D1337" s="13">
        <v>15.27</v>
      </c>
      <c r="E1337" s="13">
        <v>93.2</v>
      </c>
      <c r="F1337" s="14">
        <f t="shared" si="284"/>
        <v>1981.7083333332328</v>
      </c>
      <c r="G1337" s="15">
        <v>15.32</v>
      </c>
      <c r="H1337" s="14">
        <f t="shared" si="280"/>
        <v>405.19082778969943</v>
      </c>
      <c r="I1337" s="14">
        <f t="shared" si="281"/>
        <v>22.331734549356213</v>
      </c>
      <c r="J1337" s="16">
        <f t="shared" si="285"/>
        <v>96778.048792981033</v>
      </c>
      <c r="K1337" s="14">
        <f t="shared" si="282"/>
        <v>52.30147033261801</v>
      </c>
      <c r="L1337" s="16">
        <f t="shared" si="283"/>
        <v>12491.97637420812</v>
      </c>
      <c r="M1337" s="35">
        <f t="shared" si="274"/>
        <v>7.5811630519231548</v>
      </c>
      <c r="N1337" s="17"/>
      <c r="O1337" s="18">
        <f t="shared" si="275"/>
        <v>9.4463927318347025</v>
      </c>
      <c r="P1337" s="18"/>
      <c r="Q1337" s="37">
        <f t="shared" si="276"/>
        <v>6.4820290137253128E-2</v>
      </c>
      <c r="R1337" s="15">
        <f t="shared" si="286"/>
        <v>1.0214663553165861</v>
      </c>
      <c r="S1337" s="15">
        <f t="shared" si="287"/>
        <v>6.7445410723131651</v>
      </c>
      <c r="T1337" s="21">
        <f t="shared" si="277"/>
        <v>0.12645967903323441</v>
      </c>
      <c r="U1337" s="21">
        <f t="shared" si="278"/>
        <v>0.10981760545027131</v>
      </c>
      <c r="V1337" s="21">
        <f t="shared" si="279"/>
        <v>1.6642073582963102E-2</v>
      </c>
      <c r="Y1337" s="36"/>
      <c r="Z1337" s="36"/>
    </row>
    <row r="1338" spans="1:26" x14ac:dyDescent="0.25">
      <c r="A1338" s="12">
        <v>1981.1</v>
      </c>
      <c r="B1338" s="13">
        <v>119.8</v>
      </c>
      <c r="C1338" s="14">
        <v>6.5566700000000004</v>
      </c>
      <c r="D1338" s="13">
        <v>15.3</v>
      </c>
      <c r="E1338" s="13">
        <v>93.4</v>
      </c>
      <c r="F1338" s="14">
        <f t="shared" si="284"/>
        <v>1981.791666666566</v>
      </c>
      <c r="G1338" s="15">
        <v>15.15</v>
      </c>
      <c r="H1338" s="14">
        <f t="shared" si="280"/>
        <v>409.44984903640244</v>
      </c>
      <c r="I1338" s="14">
        <f t="shared" si="281"/>
        <v>22.409244922216267</v>
      </c>
      <c r="J1338" s="16">
        <f t="shared" si="285"/>
        <v>98241.326443660801</v>
      </c>
      <c r="K1338" s="14">
        <f t="shared" si="282"/>
        <v>52.292009100642382</v>
      </c>
      <c r="L1338" s="16">
        <f t="shared" si="283"/>
        <v>12546.680255325628</v>
      </c>
      <c r="M1338" s="35">
        <f t="shared" si="274"/>
        <v>7.649141713319211</v>
      </c>
      <c r="N1338" s="17"/>
      <c r="O1338" s="18">
        <f t="shared" si="275"/>
        <v>9.5437534000171667</v>
      </c>
      <c r="P1338" s="18"/>
      <c r="Q1338" s="37">
        <f t="shared" si="276"/>
        <v>6.5314973550944039E-2</v>
      </c>
      <c r="R1338" s="15">
        <f t="shared" si="286"/>
        <v>1.108970876178851</v>
      </c>
      <c r="S1338" s="15">
        <f t="shared" si="287"/>
        <v>6.8745694923707426</v>
      </c>
      <c r="T1338" s="21">
        <f t="shared" si="277"/>
        <v>0.12481013401317043</v>
      </c>
      <c r="U1338" s="21">
        <f t="shared" si="278"/>
        <v>0.10916093562324169</v>
      </c>
      <c r="V1338" s="21">
        <f t="shared" si="279"/>
        <v>1.5649198389928731E-2</v>
      </c>
      <c r="Y1338" s="36"/>
      <c r="Z1338" s="36"/>
    </row>
    <row r="1339" spans="1:26" x14ac:dyDescent="0.25">
      <c r="A1339" s="12">
        <v>1981.11</v>
      </c>
      <c r="B1339" s="13">
        <v>122.9</v>
      </c>
      <c r="C1339" s="14">
        <v>6.5933299999999999</v>
      </c>
      <c r="D1339" s="13">
        <v>15.33</v>
      </c>
      <c r="E1339" s="13">
        <v>93.7</v>
      </c>
      <c r="F1339" s="14">
        <f t="shared" si="284"/>
        <v>1981.8749999998993</v>
      </c>
      <c r="G1339" s="15">
        <v>13.39</v>
      </c>
      <c r="H1339" s="14">
        <f t="shared" si="280"/>
        <v>418.70010085378857</v>
      </c>
      <c r="I1339" s="14">
        <f t="shared" si="281"/>
        <v>22.462391667716108</v>
      </c>
      <c r="J1339" s="16">
        <f t="shared" si="285"/>
        <v>100909.91114846358</v>
      </c>
      <c r="K1339" s="14">
        <f t="shared" si="282"/>
        <v>52.226790448239043</v>
      </c>
      <c r="L1339" s="16">
        <f t="shared" si="283"/>
        <v>12587.054010626091</v>
      </c>
      <c r="M1339" s="35">
        <f t="shared" si="274"/>
        <v>7.8107525657161068</v>
      </c>
      <c r="N1339" s="17"/>
      <c r="O1339" s="18">
        <f t="shared" si="275"/>
        <v>9.7571778791498804</v>
      </c>
      <c r="P1339" s="18"/>
      <c r="Q1339" s="37">
        <f t="shared" si="276"/>
        <v>8.0558333298078516E-2</v>
      </c>
      <c r="R1339" s="15">
        <f t="shared" si="286"/>
        <v>0.99332349567742073</v>
      </c>
      <c r="S1339" s="15">
        <f t="shared" si="287"/>
        <v>7.5992885037230895</v>
      </c>
      <c r="T1339" s="21">
        <f t="shared" si="277"/>
        <v>0.12149055866632885</v>
      </c>
      <c r="U1339" s="21">
        <f t="shared" si="278"/>
        <v>9.9305884179993642E-2</v>
      </c>
      <c r="V1339" s="21">
        <f t="shared" si="279"/>
        <v>2.218467448633521E-2</v>
      </c>
      <c r="Y1339" s="36"/>
      <c r="Z1339" s="36"/>
    </row>
    <row r="1340" spans="1:26" x14ac:dyDescent="0.25">
      <c r="A1340" s="12">
        <v>1981.12</v>
      </c>
      <c r="B1340" s="13">
        <v>123.8</v>
      </c>
      <c r="C1340" s="14">
        <v>6.63</v>
      </c>
      <c r="D1340" s="13">
        <v>15.36</v>
      </c>
      <c r="E1340" s="13">
        <v>94</v>
      </c>
      <c r="F1340" s="14">
        <f t="shared" si="284"/>
        <v>1981.9583333332325</v>
      </c>
      <c r="G1340" s="15">
        <v>13.72</v>
      </c>
      <c r="H1340" s="14">
        <f t="shared" si="280"/>
        <v>420.42019042553176</v>
      </c>
      <c r="I1340" s="14">
        <f t="shared" si="281"/>
        <v>22.515233138297862</v>
      </c>
      <c r="J1340" s="16">
        <f t="shared" si="285"/>
        <v>101776.66104033455</v>
      </c>
      <c r="K1340" s="14">
        <f t="shared" si="282"/>
        <v>52.161988085106366</v>
      </c>
      <c r="L1340" s="16">
        <f t="shared" si="283"/>
        <v>12627.540497411461</v>
      </c>
      <c r="M1340" s="35">
        <f t="shared" si="274"/>
        <v>7.832562137141891</v>
      </c>
      <c r="N1340" s="17"/>
      <c r="O1340" s="18">
        <f t="shared" si="275"/>
        <v>9.7958999615754632</v>
      </c>
      <c r="P1340" s="18"/>
      <c r="Q1340" s="37">
        <f t="shared" si="276"/>
        <v>7.6719176754106166E-2</v>
      </c>
      <c r="R1340" s="15">
        <f t="shared" si="286"/>
        <v>0.96595805643577104</v>
      </c>
      <c r="S1340" s="15">
        <f t="shared" si="287"/>
        <v>7.5244606983459041</v>
      </c>
      <c r="T1340" s="21">
        <f t="shared" si="277"/>
        <v>0.1214932661158048</v>
      </c>
      <c r="U1340" s="21">
        <f t="shared" si="278"/>
        <v>0.103532845627609</v>
      </c>
      <c r="V1340" s="21">
        <f t="shared" si="279"/>
        <v>1.7960420488195794E-2</v>
      </c>
      <c r="Y1340" s="36"/>
      <c r="Z1340" s="36"/>
    </row>
    <row r="1341" spans="1:26" x14ac:dyDescent="0.25">
      <c r="A1341" s="12">
        <v>1982.01</v>
      </c>
      <c r="B1341" s="13">
        <v>117.3</v>
      </c>
      <c r="C1341" s="14">
        <v>6.66</v>
      </c>
      <c r="D1341" s="13">
        <v>15.1767</v>
      </c>
      <c r="E1341" s="13">
        <v>94.3</v>
      </c>
      <c r="F1341" s="14">
        <f t="shared" si="284"/>
        <v>1982.0416666665658</v>
      </c>
      <c r="G1341" s="15">
        <v>14.59</v>
      </c>
      <c r="H1341" s="14">
        <f t="shared" si="280"/>
        <v>397.07915853658523</v>
      </c>
      <c r="I1341" s="14">
        <f t="shared" si="281"/>
        <v>22.545159384941673</v>
      </c>
      <c r="J1341" s="16">
        <f t="shared" si="285"/>
        <v>96581.006581049645</v>
      </c>
      <c r="K1341" s="14">
        <f t="shared" si="282"/>
        <v>51.375543609225858</v>
      </c>
      <c r="L1341" s="16">
        <f t="shared" si="283"/>
        <v>12496.001386006959</v>
      </c>
      <c r="M1341" s="35">
        <f t="shared" si="274"/>
        <v>7.3886599733759919</v>
      </c>
      <c r="N1341" s="17"/>
      <c r="O1341" s="18">
        <f t="shared" si="275"/>
        <v>9.2538268070569796</v>
      </c>
      <c r="P1341" s="18"/>
      <c r="Q1341" s="37">
        <f t="shared" si="276"/>
        <v>7.6035749513202272E-2</v>
      </c>
      <c r="R1341" s="15">
        <f t="shared" si="286"/>
        <v>1.0205727472457031</v>
      </c>
      <c r="S1341" s="15">
        <f t="shared" si="287"/>
        <v>7.2451904835497993</v>
      </c>
      <c r="T1341" s="21">
        <f t="shared" si="277"/>
        <v>0.13525435079719372</v>
      </c>
      <c r="U1341" s="21">
        <f t="shared" si="278"/>
        <v>0.10867673297263303</v>
      </c>
      <c r="V1341" s="21">
        <f t="shared" si="279"/>
        <v>2.6577617824560695E-2</v>
      </c>
      <c r="Y1341" s="36"/>
      <c r="Z1341" s="36"/>
    </row>
    <row r="1342" spans="1:26" x14ac:dyDescent="0.25">
      <c r="A1342" s="12">
        <v>1982.02</v>
      </c>
      <c r="B1342" s="13">
        <v>114.5</v>
      </c>
      <c r="C1342" s="14">
        <v>6.69</v>
      </c>
      <c r="D1342" s="13">
        <v>14.9933</v>
      </c>
      <c r="E1342" s="13">
        <v>94.6</v>
      </c>
      <c r="F1342" s="14">
        <f t="shared" si="284"/>
        <v>1982.124999999899</v>
      </c>
      <c r="G1342" s="15">
        <v>14.43</v>
      </c>
      <c r="H1342" s="14">
        <f t="shared" si="280"/>
        <v>386.37153541226201</v>
      </c>
      <c r="I1342" s="14">
        <f t="shared" si="281"/>
        <v>22.574895824524308</v>
      </c>
      <c r="J1342" s="16">
        <f t="shared" si="285"/>
        <v>94434.178118945376</v>
      </c>
      <c r="K1342" s="14">
        <f t="shared" si="282"/>
        <v>50.593749710887934</v>
      </c>
      <c r="L1342" s="16">
        <f t="shared" si="283"/>
        <v>12365.763867168418</v>
      </c>
      <c r="M1342" s="35">
        <f t="shared" si="274"/>
        <v>7.1818234505467284</v>
      </c>
      <c r="N1342" s="17"/>
      <c r="O1342" s="18">
        <f t="shared" si="275"/>
        <v>9.0088238106911778</v>
      </c>
      <c r="P1342" s="18"/>
      <c r="Q1342" s="37">
        <f t="shared" si="276"/>
        <v>8.1351289730412724E-2</v>
      </c>
      <c r="R1342" s="15">
        <f t="shared" si="286"/>
        <v>1.0426643818639756</v>
      </c>
      <c r="S1342" s="15">
        <f t="shared" si="287"/>
        <v>7.3707949795098271</v>
      </c>
      <c r="T1342" s="21">
        <f t="shared" si="277"/>
        <v>0.13671369118165067</v>
      </c>
      <c r="U1342" s="21">
        <f t="shared" si="278"/>
        <v>0.1045971709609399</v>
      </c>
      <c r="V1342" s="21">
        <f t="shared" si="279"/>
        <v>3.2116520220710765E-2</v>
      </c>
      <c r="Y1342" s="36"/>
      <c r="Z1342" s="36"/>
    </row>
    <row r="1343" spans="1:26" x14ac:dyDescent="0.25">
      <c r="A1343" s="12">
        <v>1982.03</v>
      </c>
      <c r="B1343" s="13">
        <v>110.8</v>
      </c>
      <c r="C1343" s="14">
        <v>6.72</v>
      </c>
      <c r="D1343" s="13">
        <v>14.81</v>
      </c>
      <c r="E1343" s="13">
        <v>94.5</v>
      </c>
      <c r="F1343" s="14">
        <f t="shared" si="284"/>
        <v>1982.2083333332323</v>
      </c>
      <c r="G1343" s="15">
        <v>13.86</v>
      </c>
      <c r="H1343" s="14">
        <f t="shared" si="280"/>
        <v>374.28181375661364</v>
      </c>
      <c r="I1343" s="14">
        <f t="shared" si="281"/>
        <v>22.700124444444434</v>
      </c>
      <c r="J1343" s="16">
        <f t="shared" si="285"/>
        <v>91941.644705604456</v>
      </c>
      <c r="K1343" s="14">
        <f t="shared" si="282"/>
        <v>50.028101640211631</v>
      </c>
      <c r="L1343" s="16">
        <f t="shared" si="283"/>
        <v>12289.311896119152</v>
      </c>
      <c r="M1343" s="35">
        <f t="shared" si="274"/>
        <v>6.9506737935360299</v>
      </c>
      <c r="N1343" s="17"/>
      <c r="O1343" s="18">
        <f t="shared" si="275"/>
        <v>8.734195921151267</v>
      </c>
      <c r="P1343" s="18"/>
      <c r="Q1343" s="37">
        <f t="shared" si="276"/>
        <v>9.1304256301417169E-2</v>
      </c>
      <c r="R1343" s="15">
        <f t="shared" si="286"/>
        <v>1.0110126744031835</v>
      </c>
      <c r="S1343" s="15">
        <f t="shared" si="287"/>
        <v>7.6933979471261855</v>
      </c>
      <c r="T1343" s="21">
        <f t="shared" si="277"/>
        <v>0.13802666879496672</v>
      </c>
      <c r="U1343" s="21">
        <f t="shared" si="278"/>
        <v>9.8458769841764049E-2</v>
      </c>
      <c r="V1343" s="21">
        <f t="shared" si="279"/>
        <v>3.9567898953202674E-2</v>
      </c>
      <c r="Y1343" s="36"/>
      <c r="Z1343" s="36"/>
    </row>
    <row r="1344" spans="1:26" x14ac:dyDescent="0.25">
      <c r="A1344" s="12">
        <v>1982.04</v>
      </c>
      <c r="B1344" s="13">
        <v>116.3</v>
      </c>
      <c r="C1344" s="14">
        <v>6.75</v>
      </c>
      <c r="D1344" s="13">
        <v>14.5967</v>
      </c>
      <c r="E1344" s="13">
        <v>94.9</v>
      </c>
      <c r="F1344" s="14">
        <f t="shared" si="284"/>
        <v>1982.2916666665656</v>
      </c>
      <c r="G1344" s="15">
        <v>13.87</v>
      </c>
      <c r="H1344" s="14">
        <f t="shared" si="280"/>
        <v>391.20489093782919</v>
      </c>
      <c r="I1344" s="14">
        <f t="shared" si="281"/>
        <v>22.70535695468914</v>
      </c>
      <c r="J1344" s="16">
        <f t="shared" si="285"/>
        <v>96563.561866530828</v>
      </c>
      <c r="K1344" s="14">
        <f t="shared" si="282"/>
        <v>49.099745757112728</v>
      </c>
      <c r="L1344" s="16">
        <f t="shared" si="283"/>
        <v>12119.598826287103</v>
      </c>
      <c r="M1344" s="35">
        <f t="shared" si="274"/>
        <v>7.2590726254261444</v>
      </c>
      <c r="N1344" s="17"/>
      <c r="O1344" s="18">
        <f t="shared" si="275"/>
        <v>9.135762299511816</v>
      </c>
      <c r="P1344" s="18"/>
      <c r="Q1344" s="37">
        <f t="shared" si="276"/>
        <v>8.5288689814834451E-2</v>
      </c>
      <c r="R1344" s="15">
        <f t="shared" si="286"/>
        <v>1.0251220228422484</v>
      </c>
      <c r="S1344" s="15">
        <f t="shared" si="287"/>
        <v>7.7453383328920404</v>
      </c>
      <c r="T1344" s="21">
        <f t="shared" si="277"/>
        <v>0.13259506168701951</v>
      </c>
      <c r="U1344" s="21">
        <f t="shared" si="278"/>
        <v>9.8706801499587105E-2</v>
      </c>
      <c r="V1344" s="21">
        <f t="shared" si="279"/>
        <v>3.3888260187432406E-2</v>
      </c>
      <c r="Y1344" s="36"/>
      <c r="Z1344" s="36"/>
    </row>
    <row r="1345" spans="1:26" x14ac:dyDescent="0.25">
      <c r="A1345" s="12">
        <v>1982.05</v>
      </c>
      <c r="B1345" s="13">
        <v>116.4</v>
      </c>
      <c r="C1345" s="14">
        <v>6.78</v>
      </c>
      <c r="D1345" s="13">
        <v>14.3833</v>
      </c>
      <c r="E1345" s="13">
        <v>95.8</v>
      </c>
      <c r="F1345" s="14">
        <f t="shared" si="284"/>
        <v>1982.3749999998988</v>
      </c>
      <c r="G1345" s="15">
        <v>13.62</v>
      </c>
      <c r="H1345" s="14">
        <f t="shared" si="280"/>
        <v>387.862903966597</v>
      </c>
      <c r="I1345" s="14">
        <f t="shared" si="281"/>
        <v>22.592014509394566</v>
      </c>
      <c r="J1345" s="16">
        <f t="shared" si="285"/>
        <v>96203.348962702832</v>
      </c>
      <c r="K1345" s="14">
        <f t="shared" si="282"/>
        <v>47.927392668580367</v>
      </c>
      <c r="L1345" s="16">
        <f t="shared" si="283"/>
        <v>11887.642861986629</v>
      </c>
      <c r="M1345" s="35">
        <f t="shared" ref="M1345:M1408" si="288">H1345/AVERAGE(K1225:K1344)</f>
        <v>7.19261248446462</v>
      </c>
      <c r="N1345" s="17"/>
      <c r="O1345" s="18">
        <f t="shared" ref="O1345:O1408" si="289">J1345/AVERAGE(L1225:L1344)</f>
        <v>9.0662935630478749</v>
      </c>
      <c r="P1345" s="18"/>
      <c r="Q1345" s="37">
        <f t="shared" ref="Q1345:Q1408" si="290">1/M1345-(G1345/100-(((E1345/E1225)^(1/10))-1))</f>
        <v>8.982571898673003E-2</v>
      </c>
      <c r="R1345" s="15">
        <f t="shared" si="286"/>
        <v>0.97541064127436528</v>
      </c>
      <c r="S1345" s="15">
        <f t="shared" si="287"/>
        <v>7.8653247782274436</v>
      </c>
      <c r="T1345" s="21">
        <f t="shared" si="277"/>
        <v>0.13517772888684632</v>
      </c>
      <c r="U1345" s="21">
        <f t="shared" si="278"/>
        <v>9.8230402434277275E-2</v>
      </c>
      <c r="V1345" s="21">
        <f t="shared" si="279"/>
        <v>3.694732645256904E-2</v>
      </c>
      <c r="Y1345" s="36"/>
      <c r="Z1345" s="36"/>
    </row>
    <row r="1346" spans="1:26" x14ac:dyDescent="0.25">
      <c r="A1346" s="12">
        <v>1982.06</v>
      </c>
      <c r="B1346" s="13">
        <v>109.7</v>
      </c>
      <c r="C1346" s="14">
        <v>6.81</v>
      </c>
      <c r="D1346" s="13">
        <v>14.17</v>
      </c>
      <c r="E1346" s="13">
        <v>97</v>
      </c>
      <c r="F1346" s="14">
        <f t="shared" si="284"/>
        <v>1982.4583333332321</v>
      </c>
      <c r="G1346" s="15">
        <v>14.3</v>
      </c>
      <c r="H1346" s="14">
        <f t="shared" si="280"/>
        <v>361.01534896907202</v>
      </c>
      <c r="I1346" s="14">
        <f t="shared" si="281"/>
        <v>22.411253659793807</v>
      </c>
      <c r="J1346" s="16">
        <f t="shared" si="285"/>
        <v>90007.461516558164</v>
      </c>
      <c r="K1346" s="14">
        <f t="shared" si="282"/>
        <v>46.632520463917515</v>
      </c>
      <c r="L1346" s="16">
        <f t="shared" si="283"/>
        <v>11626.305648948308</v>
      </c>
      <c r="M1346" s="35">
        <f t="shared" si="288"/>
        <v>6.6921339881975843</v>
      </c>
      <c r="N1346" s="17"/>
      <c r="O1346" s="18">
        <f t="shared" si="289"/>
        <v>8.4514967536399066</v>
      </c>
      <c r="P1346" s="18"/>
      <c r="Q1346" s="37">
        <f t="shared" si="290"/>
        <v>9.4516031526627686E-2</v>
      </c>
      <c r="R1346" s="15">
        <f t="shared" si="286"/>
        <v>1.0306651376519482</v>
      </c>
      <c r="S1346" s="15">
        <f t="shared" si="287"/>
        <v>7.5770111168659611</v>
      </c>
      <c r="T1346" s="21">
        <f t="shared" ref="T1346:T1409" si="291">(($J1466/$J1346)^(1/10)-1)</f>
        <v>0.14082431267500195</v>
      </c>
      <c r="U1346" s="21">
        <f t="shared" ref="U1346:U1409" si="292">(($S1466/$S1346)^(1/10)-1)</f>
        <v>0.10362332159161558</v>
      </c>
      <c r="V1346" s="21">
        <f t="shared" ref="V1346:V1409" si="293">T1346-U1346</f>
        <v>3.720099108338637E-2</v>
      </c>
      <c r="Y1346" s="36"/>
      <c r="Z1346" s="36"/>
    </row>
    <row r="1347" spans="1:26" x14ac:dyDescent="0.25">
      <c r="A1347" s="12">
        <v>1982.07</v>
      </c>
      <c r="B1347" s="13">
        <v>109.4</v>
      </c>
      <c r="C1347" s="14">
        <v>6.8233300000000003</v>
      </c>
      <c r="D1347" s="13">
        <v>13.966699999999999</v>
      </c>
      <c r="E1347" s="13">
        <v>97.5</v>
      </c>
      <c r="F1347" s="14">
        <f t="shared" si="284"/>
        <v>1982.5416666665653</v>
      </c>
      <c r="G1347" s="15">
        <v>13.95</v>
      </c>
      <c r="H1347" s="14">
        <f t="shared" si="280"/>
        <v>358.18177128205122</v>
      </c>
      <c r="I1347" s="14">
        <f t="shared" si="281"/>
        <v>22.33996732579487</v>
      </c>
      <c r="J1347" s="16">
        <f t="shared" si="285"/>
        <v>89765.14636544697</v>
      </c>
      <c r="K1347" s="14">
        <f t="shared" si="282"/>
        <v>45.727763665128187</v>
      </c>
      <c r="L1347" s="16">
        <f t="shared" si="283"/>
        <v>11459.989668576673</v>
      </c>
      <c r="M1347" s="35">
        <f t="shared" si="288"/>
        <v>6.6386531002087565</v>
      </c>
      <c r="N1347" s="17"/>
      <c r="O1347" s="18">
        <f t="shared" si="289"/>
        <v>8.4002969540387102</v>
      </c>
      <c r="P1347" s="18"/>
      <c r="Q1347" s="37">
        <f t="shared" si="290"/>
        <v>9.9258643505639704E-2</v>
      </c>
      <c r="R1347" s="15">
        <f t="shared" si="286"/>
        <v>1.0609778281904543</v>
      </c>
      <c r="S1347" s="15">
        <f t="shared" si="287"/>
        <v>7.7693131995716387</v>
      </c>
      <c r="T1347" s="21">
        <f t="shared" si="291"/>
        <v>0.14305152120152997</v>
      </c>
      <c r="U1347" s="21">
        <f t="shared" si="292"/>
        <v>0.10454976257346549</v>
      </c>
      <c r="V1347" s="21">
        <f t="shared" si="293"/>
        <v>3.8501758628064486E-2</v>
      </c>
      <c r="Y1347" s="36"/>
      <c r="Z1347" s="36"/>
    </row>
    <row r="1348" spans="1:26" x14ac:dyDescent="0.25">
      <c r="A1348" s="12">
        <v>1982.08</v>
      </c>
      <c r="B1348" s="13">
        <v>109.7</v>
      </c>
      <c r="C1348" s="14">
        <v>6.8366699999999998</v>
      </c>
      <c r="D1348" s="13">
        <v>13.763299999999999</v>
      </c>
      <c r="E1348" s="13">
        <v>97.7</v>
      </c>
      <c r="F1348" s="14">
        <f t="shared" si="284"/>
        <v>1982.6249999998986</v>
      </c>
      <c r="G1348" s="15">
        <v>13.06</v>
      </c>
      <c r="H1348" s="14">
        <f t="shared" si="280"/>
        <v>358.4287497441145</v>
      </c>
      <c r="I1348" s="14">
        <f t="shared" si="281"/>
        <v>22.337822064841344</v>
      </c>
      <c r="J1348" s="16">
        <f t="shared" si="285"/>
        <v>90293.55557523662</v>
      </c>
      <c r="K1348" s="14">
        <f t="shared" si="282"/>
        <v>44.969575308597733</v>
      </c>
      <c r="L1348" s="16">
        <f t="shared" si="283"/>
        <v>11328.507688684178</v>
      </c>
      <c r="M1348" s="35">
        <f t="shared" si="288"/>
        <v>6.6434227521660878</v>
      </c>
      <c r="N1348" s="17"/>
      <c r="O1348" s="18">
        <f t="shared" si="289"/>
        <v>8.4227507585675845</v>
      </c>
      <c r="P1348" s="18"/>
      <c r="Q1348" s="37">
        <f t="shared" si="290"/>
        <v>0.10801408722100173</v>
      </c>
      <c r="R1348" s="15">
        <f t="shared" si="286"/>
        <v>1.0519607466985679</v>
      </c>
      <c r="S1348" s="15">
        <f t="shared" si="287"/>
        <v>8.2261947992708517</v>
      </c>
      <c r="T1348" s="21">
        <f t="shared" si="291"/>
        <v>0.14312759854629231</v>
      </c>
      <c r="U1348" s="21">
        <f t="shared" si="292"/>
        <v>0.1005365972969634</v>
      </c>
      <c r="V1348" s="21">
        <f t="shared" si="293"/>
        <v>4.2591001249328908E-2</v>
      </c>
      <c r="Y1348" s="36"/>
      <c r="Z1348" s="36"/>
    </row>
    <row r="1349" spans="1:26" x14ac:dyDescent="0.25">
      <c r="A1349" s="12">
        <v>1982.09</v>
      </c>
      <c r="B1349" s="13">
        <v>122.4</v>
      </c>
      <c r="C1349" s="14">
        <v>6.85</v>
      </c>
      <c r="D1349" s="13">
        <v>13.56</v>
      </c>
      <c r="E1349" s="13">
        <v>97.9</v>
      </c>
      <c r="F1349" s="14">
        <f t="shared" si="284"/>
        <v>1982.7083333332318</v>
      </c>
      <c r="G1349" s="15">
        <v>12.34</v>
      </c>
      <c r="H1349" s="14">
        <f t="shared" si="280"/>
        <v>399.10714198161372</v>
      </c>
      <c r="I1349" s="14">
        <f t="shared" si="281"/>
        <v>22.335652962206321</v>
      </c>
      <c r="J1349" s="16">
        <f t="shared" si="285"/>
        <v>101009.94053725328</v>
      </c>
      <c r="K1349" s="14">
        <f t="shared" si="282"/>
        <v>44.214810827374855</v>
      </c>
      <c r="L1349" s="16">
        <f t="shared" si="283"/>
        <v>11190.316941872177</v>
      </c>
      <c r="M1349" s="35">
        <f t="shared" si="288"/>
        <v>7.3988382003233024</v>
      </c>
      <c r="N1349" s="17"/>
      <c r="O1349" s="18">
        <f t="shared" si="289"/>
        <v>9.3938442850122144</v>
      </c>
      <c r="P1349" s="18"/>
      <c r="Q1349" s="37">
        <f t="shared" si="290"/>
        <v>9.9809376875610437E-2</v>
      </c>
      <c r="R1349" s="15">
        <f t="shared" si="286"/>
        <v>1.0967112869231939</v>
      </c>
      <c r="S1349" s="15">
        <f t="shared" si="287"/>
        <v>8.635955506626841</v>
      </c>
      <c r="T1349" s="21">
        <f t="shared" si="291"/>
        <v>0.13048571601745818</v>
      </c>
      <c r="U1349" s="21">
        <f t="shared" si="292"/>
        <v>9.6837708603978667E-2</v>
      </c>
      <c r="V1349" s="21">
        <f t="shared" si="293"/>
        <v>3.3648007413479508E-2</v>
      </c>
      <c r="Y1349" s="36"/>
      <c r="Z1349" s="36"/>
    </row>
    <row r="1350" spans="1:26" x14ac:dyDescent="0.25">
      <c r="A1350" s="12">
        <v>1982.1</v>
      </c>
      <c r="B1350" s="13">
        <v>132.69999999999999</v>
      </c>
      <c r="C1350" s="14">
        <v>6.8566700000000003</v>
      </c>
      <c r="D1350" s="13">
        <v>13.253299999999999</v>
      </c>
      <c r="E1350" s="13">
        <v>98.2</v>
      </c>
      <c r="F1350" s="14">
        <f t="shared" si="284"/>
        <v>1982.7916666665651</v>
      </c>
      <c r="G1350" s="15">
        <v>10.91</v>
      </c>
      <c r="H1350" s="14">
        <f t="shared" si="280"/>
        <v>431.37026832993871</v>
      </c>
      <c r="I1350" s="14">
        <f t="shared" si="281"/>
        <v>22.289100058401214</v>
      </c>
      <c r="J1350" s="16">
        <f t="shared" si="285"/>
        <v>109645.5035246051</v>
      </c>
      <c r="K1350" s="14">
        <f t="shared" si="282"/>
        <v>43.082739843686333</v>
      </c>
      <c r="L1350" s="16">
        <f t="shared" si="283"/>
        <v>10950.751709590419</v>
      </c>
      <c r="M1350" s="35">
        <f t="shared" si="288"/>
        <v>7.9998409945345861</v>
      </c>
      <c r="N1350" s="17"/>
      <c r="O1350" s="18">
        <f t="shared" si="289"/>
        <v>10.167766914461472</v>
      </c>
      <c r="P1350" s="18"/>
      <c r="Q1350" s="37">
        <f t="shared" si="290"/>
        <v>0.10377276401638616</v>
      </c>
      <c r="R1350" s="15">
        <f t="shared" si="286"/>
        <v>1.0311735941154534</v>
      </c>
      <c r="S1350" s="15">
        <f t="shared" si="287"/>
        <v>9.4422156110560067</v>
      </c>
      <c r="T1350" s="21">
        <f t="shared" si="291"/>
        <v>0.11952157206408986</v>
      </c>
      <c r="U1350" s="21">
        <f t="shared" si="292"/>
        <v>8.5943969161108136E-2</v>
      </c>
      <c r="V1350" s="21">
        <f t="shared" si="293"/>
        <v>3.3577602902981729E-2</v>
      </c>
      <c r="Y1350" s="36"/>
      <c r="Z1350" s="36"/>
    </row>
    <row r="1351" spans="1:26" x14ac:dyDescent="0.25">
      <c r="A1351" s="12">
        <v>1982.11</v>
      </c>
      <c r="B1351" s="13">
        <v>138.1</v>
      </c>
      <c r="C1351" s="14">
        <v>6.8633300000000004</v>
      </c>
      <c r="D1351" s="13">
        <v>12.9467</v>
      </c>
      <c r="E1351" s="13">
        <v>98</v>
      </c>
      <c r="F1351" s="14">
        <f t="shared" si="284"/>
        <v>1982.8749999998984</v>
      </c>
      <c r="G1351" s="15">
        <v>10.55</v>
      </c>
      <c r="H1351" s="14">
        <f t="shared" si="280"/>
        <v>449.84031683673453</v>
      </c>
      <c r="I1351" s="14">
        <f t="shared" si="281"/>
        <v>22.356281982295911</v>
      </c>
      <c r="J1351" s="16">
        <f t="shared" si="285"/>
        <v>114813.75475076567</v>
      </c>
      <c r="K1351" s="14">
        <f t="shared" si="282"/>
        <v>42.17195966683672</v>
      </c>
      <c r="L1351" s="16">
        <f t="shared" si="283"/>
        <v>10763.644016160304</v>
      </c>
      <c r="M1351" s="35">
        <f t="shared" si="288"/>
        <v>8.3474769381554239</v>
      </c>
      <c r="N1351" s="17"/>
      <c r="O1351" s="18">
        <f t="shared" si="289"/>
        <v>10.619399669022311</v>
      </c>
      <c r="P1351" s="18"/>
      <c r="Q1351" s="37">
        <f t="shared" si="290"/>
        <v>0.1016883976506321</v>
      </c>
      <c r="R1351" s="15">
        <f t="shared" si="286"/>
        <v>1.0094053062237236</v>
      </c>
      <c r="S1351" s="15">
        <f t="shared" si="287"/>
        <v>9.7564339456331464</v>
      </c>
      <c r="T1351" s="21">
        <f t="shared" si="291"/>
        <v>0.1172542550530038</v>
      </c>
      <c r="U1351" s="21">
        <f t="shared" si="292"/>
        <v>8.0651341202742088E-2</v>
      </c>
      <c r="V1351" s="21">
        <f t="shared" si="293"/>
        <v>3.6602913850261709E-2</v>
      </c>
      <c r="Y1351" s="36"/>
      <c r="Z1351" s="36"/>
    </row>
    <row r="1352" spans="1:26" x14ac:dyDescent="0.25">
      <c r="A1352" s="12">
        <v>1982.12</v>
      </c>
      <c r="B1352" s="13">
        <v>139.4</v>
      </c>
      <c r="C1352" s="14">
        <v>6.87</v>
      </c>
      <c r="D1352" s="13">
        <v>12.64</v>
      </c>
      <c r="E1352" s="13">
        <v>97.6</v>
      </c>
      <c r="F1352" s="14">
        <f t="shared" si="284"/>
        <v>1982.9583333332316</v>
      </c>
      <c r="G1352" s="15">
        <v>10.54</v>
      </c>
      <c r="H1352" s="14">
        <f t="shared" si="280"/>
        <v>455.93583709016383</v>
      </c>
      <c r="I1352" s="14">
        <f t="shared" si="281"/>
        <v>22.46972167008196</v>
      </c>
      <c r="J1352" s="16">
        <f t="shared" si="285"/>
        <v>116847.44454240303</v>
      </c>
      <c r="K1352" s="14">
        <f t="shared" si="282"/>
        <v>41.341671311475402</v>
      </c>
      <c r="L1352" s="16">
        <f t="shared" si="283"/>
        <v>10595.062403270977</v>
      </c>
      <c r="M1352" s="35">
        <f t="shared" si="288"/>
        <v>8.4677384014004744</v>
      </c>
      <c r="N1352" s="17"/>
      <c r="O1352" s="18">
        <f t="shared" si="289"/>
        <v>10.782007239538856</v>
      </c>
      <c r="P1352" s="18"/>
      <c r="Q1352" s="37">
        <f t="shared" si="290"/>
        <v>9.9386333731798226E-2</v>
      </c>
      <c r="R1352" s="15">
        <f t="shared" si="286"/>
        <v>1.0137086656838108</v>
      </c>
      <c r="S1352" s="15">
        <f t="shared" si="287"/>
        <v>9.8885576543570597</v>
      </c>
      <c r="T1352" s="21">
        <f t="shared" si="291"/>
        <v>0.1189690134360597</v>
      </c>
      <c r="U1352" s="21">
        <f t="shared" si="292"/>
        <v>8.066255773650699E-2</v>
      </c>
      <c r="V1352" s="21">
        <f t="shared" si="293"/>
        <v>3.8306455699552711E-2</v>
      </c>
      <c r="Y1352" s="36"/>
      <c r="Z1352" s="36"/>
    </row>
    <row r="1353" spans="1:26" x14ac:dyDescent="0.25">
      <c r="A1353" s="12">
        <v>1983.01</v>
      </c>
      <c r="B1353" s="13">
        <v>144.30000000000001</v>
      </c>
      <c r="C1353" s="14">
        <v>6.8833299999999999</v>
      </c>
      <c r="D1353" s="13">
        <v>12.566700000000001</v>
      </c>
      <c r="E1353" s="13">
        <v>97.8</v>
      </c>
      <c r="F1353" s="14">
        <f t="shared" si="284"/>
        <v>1983.0416666665649</v>
      </c>
      <c r="G1353" s="15">
        <v>10.46</v>
      </c>
      <c r="H1353" s="14">
        <f t="shared" si="280"/>
        <v>470.99711809815943</v>
      </c>
      <c r="I1353" s="14">
        <f t="shared" si="281"/>
        <v>22.467280616206537</v>
      </c>
      <c r="J1353" s="16">
        <f t="shared" si="285"/>
        <v>121187.18359523185</v>
      </c>
      <c r="K1353" s="14">
        <f t="shared" si="282"/>
        <v>41.01787584202453</v>
      </c>
      <c r="L1353" s="16">
        <f t="shared" si="283"/>
        <v>10553.866805864172</v>
      </c>
      <c r="M1353" s="35">
        <f t="shared" si="288"/>
        <v>8.7567832241347432</v>
      </c>
      <c r="N1353" s="17"/>
      <c r="O1353" s="18">
        <f t="shared" si="289"/>
        <v>11.158544264730367</v>
      </c>
      <c r="P1353" s="18"/>
      <c r="Q1353" s="37">
        <f t="shared" si="290"/>
        <v>9.6255295626268958E-2</v>
      </c>
      <c r="R1353" s="15">
        <f t="shared" si="286"/>
        <v>0.99287968796737325</v>
      </c>
      <c r="S1353" s="15">
        <f t="shared" si="287"/>
        <v>10.003617369414798</v>
      </c>
      <c r="T1353" s="21">
        <f t="shared" si="291"/>
        <v>0.1145070153701413</v>
      </c>
      <c r="U1353" s="21">
        <f t="shared" si="292"/>
        <v>8.0807341285989098E-2</v>
      </c>
      <c r="V1353" s="21">
        <f t="shared" si="293"/>
        <v>3.3699674084152198E-2</v>
      </c>
      <c r="Y1353" s="36"/>
      <c r="Z1353" s="36"/>
    </row>
    <row r="1354" spans="1:26" x14ac:dyDescent="0.25">
      <c r="A1354" s="12">
        <v>1983.02</v>
      </c>
      <c r="B1354" s="13">
        <v>146.80000000000001</v>
      </c>
      <c r="C1354" s="14">
        <v>6.8966700000000003</v>
      </c>
      <c r="D1354" s="13">
        <v>12.4933</v>
      </c>
      <c r="E1354" s="13">
        <v>97.9</v>
      </c>
      <c r="F1354" s="14">
        <f t="shared" si="284"/>
        <v>1983.1249999998981</v>
      </c>
      <c r="G1354" s="15">
        <v>10.72</v>
      </c>
      <c r="H1354" s="14">
        <f t="shared" ref="H1354:H1417" si="294">B1354*$E$1859/E1354</f>
        <v>478.66771603677205</v>
      </c>
      <c r="I1354" s="14">
        <f t="shared" ref="I1354:I1417" si="295">C1354*$E$1859/E1354</f>
        <v>22.487828863483141</v>
      </c>
      <c r="J1354" s="16">
        <f t="shared" si="285"/>
        <v>123642.99737834765</v>
      </c>
      <c r="K1354" s="14">
        <f t="shared" ref="K1354:K1417" si="296">D1354*$E$1859/E1354</f>
        <v>40.736644255873323</v>
      </c>
      <c r="L1354" s="16">
        <f t="shared" ref="L1354:L1417" si="297">K1354*(J1354/H1354)</f>
        <v>10522.541274842713</v>
      </c>
      <c r="M1354" s="35">
        <f t="shared" si="288"/>
        <v>8.9104934366241171</v>
      </c>
      <c r="N1354" s="17"/>
      <c r="O1354" s="18">
        <f t="shared" si="289"/>
        <v>11.362068266848599</v>
      </c>
      <c r="P1354" s="18"/>
      <c r="Q1354" s="37">
        <f t="shared" si="290"/>
        <v>9.1034018855072202E-2</v>
      </c>
      <c r="R1354" s="15">
        <f t="shared" si="286"/>
        <v>1.0218357023839544</v>
      </c>
      <c r="S1354" s="15">
        <f t="shared" si="287"/>
        <v>9.9222430494986593</v>
      </c>
      <c r="T1354" s="21">
        <f t="shared" si="291"/>
        <v>0.11378722948097164</v>
      </c>
      <c r="U1354" s="21">
        <f t="shared" si="292"/>
        <v>8.4573040422435408E-2</v>
      </c>
      <c r="V1354" s="21">
        <f t="shared" si="293"/>
        <v>2.9214189058536233E-2</v>
      </c>
      <c r="Y1354" s="36"/>
      <c r="Z1354" s="36"/>
    </row>
    <row r="1355" spans="1:26" x14ac:dyDescent="0.25">
      <c r="A1355" s="12">
        <v>1983.03</v>
      </c>
      <c r="B1355" s="13">
        <v>151.9</v>
      </c>
      <c r="C1355" s="14">
        <v>6.91</v>
      </c>
      <c r="D1355" s="13">
        <v>12.42</v>
      </c>
      <c r="E1355" s="13">
        <v>97.9</v>
      </c>
      <c r="F1355" s="14">
        <f t="shared" ref="F1355:F1418" si="298">F1354+1/12</f>
        <v>1983.2083333332314</v>
      </c>
      <c r="G1355" s="15">
        <v>10.51</v>
      </c>
      <c r="H1355" s="14">
        <f t="shared" si="294"/>
        <v>495.29718028600598</v>
      </c>
      <c r="I1355" s="14">
        <f t="shared" si="295"/>
        <v>22.531293718079667</v>
      </c>
      <c r="J1355" s="16">
        <f t="shared" ref="J1355:J1418" si="299">J1354*((H1355+(I1355/12))/H1354)</f>
        <v>128423.4949665852</v>
      </c>
      <c r="K1355" s="14">
        <f t="shared" si="296"/>
        <v>40.49763646578139</v>
      </c>
      <c r="L1355" s="16">
        <f t="shared" si="297"/>
        <v>10500.459562113154</v>
      </c>
      <c r="M1355" s="35">
        <f t="shared" si="288"/>
        <v>9.2328297051905235</v>
      </c>
      <c r="N1355" s="17"/>
      <c r="O1355" s="18">
        <f t="shared" si="289"/>
        <v>11.779312721126239</v>
      </c>
      <c r="P1355" s="18"/>
      <c r="Q1355" s="37">
        <f t="shared" si="290"/>
        <v>8.8208510612932153E-2</v>
      </c>
      <c r="R1355" s="15">
        <f t="shared" ref="R1355:R1418" si="300">((G1355/G1356+G1355/1200+((1+G1356/1200)^(-119))*(1-G1355/G1356)))</f>
        <v>1.0155474590353635</v>
      </c>
      <c r="S1355" s="15">
        <f t="shared" ref="S1355:S1418" si="301">S1354*R1354*E1354/E1355</f>
        <v>10.138902195708772</v>
      </c>
      <c r="T1355" s="21">
        <f t="shared" si="291"/>
        <v>0.11154596523456917</v>
      </c>
      <c r="U1355" s="21">
        <f t="shared" si="292"/>
        <v>8.4648988018722671E-2</v>
      </c>
      <c r="V1355" s="21">
        <f t="shared" si="293"/>
        <v>2.6896977215846496E-2</v>
      </c>
      <c r="Y1355" s="36"/>
      <c r="Z1355" s="36"/>
    </row>
    <row r="1356" spans="1:26" x14ac:dyDescent="0.25">
      <c r="A1356" s="12">
        <v>1983.04</v>
      </c>
      <c r="B1356" s="13">
        <v>157.69999999999999</v>
      </c>
      <c r="C1356" s="14">
        <v>6.92</v>
      </c>
      <c r="D1356" s="13">
        <v>12.476699999999999</v>
      </c>
      <c r="E1356" s="13">
        <v>98.6</v>
      </c>
      <c r="F1356" s="14">
        <f t="shared" si="298"/>
        <v>1983.2916666665647</v>
      </c>
      <c r="G1356" s="15">
        <v>10.4</v>
      </c>
      <c r="H1356" s="14">
        <f t="shared" si="294"/>
        <v>510.55854817444202</v>
      </c>
      <c r="I1356" s="14">
        <f t="shared" si="295"/>
        <v>22.403710547667337</v>
      </c>
      <c r="J1356" s="16">
        <f t="shared" si="299"/>
        <v>132864.63022265412</v>
      </c>
      <c r="K1356" s="14">
        <f t="shared" si="296"/>
        <v>40.393695865618653</v>
      </c>
      <c r="L1356" s="16">
        <f t="shared" si="297"/>
        <v>10511.808065307474</v>
      </c>
      <c r="M1356" s="35">
        <f t="shared" si="288"/>
        <v>9.53158128416041</v>
      </c>
      <c r="N1356" s="17"/>
      <c r="O1356" s="18">
        <f t="shared" si="289"/>
        <v>12.16503159063045</v>
      </c>
      <c r="P1356" s="18"/>
      <c r="Q1356" s="37">
        <f t="shared" si="290"/>
        <v>8.59376316392126E-2</v>
      </c>
      <c r="R1356" s="15">
        <f t="shared" si="300"/>
        <v>1.0099020734301765</v>
      </c>
      <c r="S1356" s="15">
        <f t="shared" si="301"/>
        <v>10.223437219728854</v>
      </c>
      <c r="T1356" s="21">
        <f t="shared" si="291"/>
        <v>0.1059706013415338</v>
      </c>
      <c r="U1356" s="21">
        <f t="shared" si="292"/>
        <v>8.4066606397504184E-2</v>
      </c>
      <c r="V1356" s="21">
        <f t="shared" si="293"/>
        <v>2.1903994944029614E-2</v>
      </c>
      <c r="Y1356" s="36"/>
      <c r="Z1356" s="36"/>
    </row>
    <row r="1357" spans="1:26" x14ac:dyDescent="0.25">
      <c r="A1357" s="12">
        <v>1983.05</v>
      </c>
      <c r="B1357" s="13">
        <v>164.1</v>
      </c>
      <c r="C1357" s="14">
        <v>6.93</v>
      </c>
      <c r="D1357" s="13">
        <v>12.533300000000001</v>
      </c>
      <c r="E1357" s="13">
        <v>99.2</v>
      </c>
      <c r="F1357" s="14">
        <f t="shared" si="298"/>
        <v>1983.3749999998979</v>
      </c>
      <c r="G1357" s="15">
        <v>10.38</v>
      </c>
      <c r="H1357" s="14">
        <f t="shared" si="294"/>
        <v>528.06536340725791</v>
      </c>
      <c r="I1357" s="14">
        <f t="shared" si="295"/>
        <v>22.300383719758056</v>
      </c>
      <c r="J1357" s="16">
        <f t="shared" si="299"/>
        <v>137904.10622636287</v>
      </c>
      <c r="K1357" s="14">
        <f t="shared" si="296"/>
        <v>40.331515046874983</v>
      </c>
      <c r="L1357" s="16">
        <f t="shared" si="297"/>
        <v>10532.562672558644</v>
      </c>
      <c r="M1357" s="35">
        <f t="shared" si="288"/>
        <v>9.8744565046683981</v>
      </c>
      <c r="N1357" s="17"/>
      <c r="O1357" s="18">
        <f t="shared" si="289"/>
        <v>12.605255648355699</v>
      </c>
      <c r="P1357" s="18"/>
      <c r="Q1357" s="37">
        <f t="shared" si="290"/>
        <v>8.2408883245413692E-2</v>
      </c>
      <c r="R1357" s="15">
        <f t="shared" si="300"/>
        <v>0.9801737810824116</v>
      </c>
      <c r="S1357" s="15">
        <f t="shared" si="301"/>
        <v>10.262222842284661</v>
      </c>
      <c r="T1357" s="21">
        <f t="shared" si="291"/>
        <v>0.10250417283690183</v>
      </c>
      <c r="U1357" s="21">
        <f t="shared" si="292"/>
        <v>8.3480022150906663E-2</v>
      </c>
      <c r="V1357" s="21">
        <f t="shared" si="293"/>
        <v>1.9024150685995167E-2</v>
      </c>
      <c r="Y1357" s="36"/>
      <c r="Z1357" s="36"/>
    </row>
    <row r="1358" spans="1:26" x14ac:dyDescent="0.25">
      <c r="A1358" s="12">
        <v>1983.06</v>
      </c>
      <c r="B1358" s="13">
        <v>166.4</v>
      </c>
      <c r="C1358" s="14">
        <v>6.94</v>
      </c>
      <c r="D1358" s="13">
        <v>12.59</v>
      </c>
      <c r="E1358" s="13">
        <v>99.5</v>
      </c>
      <c r="F1358" s="14">
        <f t="shared" si="298"/>
        <v>1983.4583333332312</v>
      </c>
      <c r="G1358" s="15">
        <v>10.85</v>
      </c>
      <c r="H1358" s="14">
        <f t="shared" si="294"/>
        <v>533.85217286432146</v>
      </c>
      <c r="I1358" s="14">
        <f t="shared" si="295"/>
        <v>22.265228844221099</v>
      </c>
      <c r="J1358" s="16">
        <f t="shared" si="299"/>
        <v>139899.87619364966</v>
      </c>
      <c r="K1358" s="14">
        <f t="shared" si="296"/>
        <v>40.391820050251248</v>
      </c>
      <c r="L1358" s="16">
        <f t="shared" si="297"/>
        <v>10584.972603834432</v>
      </c>
      <c r="M1358" s="35">
        <f t="shared" si="288"/>
        <v>10.00011790313002</v>
      </c>
      <c r="N1358" s="17"/>
      <c r="O1358" s="18">
        <f t="shared" si="289"/>
        <v>12.767362769539993</v>
      </c>
      <c r="P1358" s="18"/>
      <c r="Q1358" s="37">
        <f t="shared" si="290"/>
        <v>7.6025103316231579E-2</v>
      </c>
      <c r="R1358" s="15">
        <f t="shared" si="300"/>
        <v>0.97761600247503</v>
      </c>
      <c r="S1358" s="15">
        <f t="shared" si="301"/>
        <v>10.028433840710944</v>
      </c>
      <c r="T1358" s="21">
        <f t="shared" si="291"/>
        <v>0.10171755700388485</v>
      </c>
      <c r="U1358" s="21">
        <f t="shared" si="292"/>
        <v>8.7019142722068565E-2</v>
      </c>
      <c r="V1358" s="21">
        <f t="shared" si="293"/>
        <v>1.4698414281816286E-2</v>
      </c>
      <c r="Y1358" s="36"/>
      <c r="Z1358" s="36"/>
    </row>
    <row r="1359" spans="1:26" x14ac:dyDescent="0.25">
      <c r="A1359" s="12">
        <v>1983.07</v>
      </c>
      <c r="B1359" s="13">
        <v>167</v>
      </c>
      <c r="C1359" s="14">
        <v>6.96</v>
      </c>
      <c r="D1359" s="13">
        <v>12.826700000000001</v>
      </c>
      <c r="E1359" s="13">
        <v>99.9</v>
      </c>
      <c r="F1359" s="14">
        <f t="shared" si="298"/>
        <v>1983.5416666665644</v>
      </c>
      <c r="G1359" s="15">
        <v>11.38</v>
      </c>
      <c r="H1359" s="14">
        <f t="shared" si="294"/>
        <v>533.63186686686663</v>
      </c>
      <c r="I1359" s="14">
        <f t="shared" si="295"/>
        <v>22.239986786786776</v>
      </c>
      <c r="J1359" s="16">
        <f t="shared" si="299"/>
        <v>140327.82269209804</v>
      </c>
      <c r="K1359" s="14">
        <f t="shared" si="296"/>
        <v>40.986442315815808</v>
      </c>
      <c r="L1359" s="16">
        <f t="shared" si="297"/>
        <v>10778.1010977529</v>
      </c>
      <c r="M1359" s="35">
        <f t="shared" si="288"/>
        <v>10.014475995571022</v>
      </c>
      <c r="N1359" s="17"/>
      <c r="O1359" s="18">
        <f t="shared" si="289"/>
        <v>12.786896040903422</v>
      </c>
      <c r="P1359" s="18"/>
      <c r="Q1359" s="37">
        <f t="shared" si="290"/>
        <v>7.0771773932720272E-2</v>
      </c>
      <c r="R1359" s="15">
        <f t="shared" si="300"/>
        <v>0.98213867029786017</v>
      </c>
      <c r="S1359" s="15">
        <f t="shared" si="301"/>
        <v>9.7647023177466874</v>
      </c>
      <c r="T1359" s="21">
        <f t="shared" si="291"/>
        <v>0.10144828299634256</v>
      </c>
      <c r="U1359" s="21">
        <f t="shared" si="292"/>
        <v>9.1678594661900981E-2</v>
      </c>
      <c r="V1359" s="21">
        <f t="shared" si="293"/>
        <v>9.7696883344415841E-3</v>
      </c>
      <c r="Y1359" s="36"/>
      <c r="Z1359" s="36"/>
    </row>
    <row r="1360" spans="1:26" x14ac:dyDescent="0.25">
      <c r="A1360" s="12">
        <v>1983.08</v>
      </c>
      <c r="B1360" s="13">
        <v>162.4</v>
      </c>
      <c r="C1360" s="14">
        <v>6.98</v>
      </c>
      <c r="D1360" s="13">
        <v>13.0633</v>
      </c>
      <c r="E1360" s="13">
        <v>100.2</v>
      </c>
      <c r="F1360" s="14">
        <f t="shared" si="298"/>
        <v>1983.6249999998977</v>
      </c>
      <c r="G1360" s="15">
        <v>11.85</v>
      </c>
      <c r="H1360" s="14">
        <f t="shared" si="294"/>
        <v>517.37933333333319</v>
      </c>
      <c r="I1360" s="14">
        <f t="shared" si="295"/>
        <v>22.237116666666662</v>
      </c>
      <c r="J1360" s="16">
        <f t="shared" si="299"/>
        <v>136541.23823993071</v>
      </c>
      <c r="K1360" s="14">
        <f t="shared" si="296"/>
        <v>41.617496583333313</v>
      </c>
      <c r="L1360" s="16">
        <f t="shared" si="297"/>
        <v>10983.246043717281</v>
      </c>
      <c r="M1360" s="35">
        <f t="shared" si="288"/>
        <v>9.728056935665208</v>
      </c>
      <c r="N1360" s="17"/>
      <c r="O1360" s="18">
        <f t="shared" si="289"/>
        <v>12.422837481069029</v>
      </c>
      <c r="P1360" s="18"/>
      <c r="Q1360" s="37">
        <f t="shared" si="290"/>
        <v>6.7396852910745098E-2</v>
      </c>
      <c r="R1360" s="15">
        <f t="shared" si="300"/>
        <v>1.0216050338528322</v>
      </c>
      <c r="S1360" s="15">
        <f t="shared" si="301"/>
        <v>9.5615783018522542</v>
      </c>
      <c r="T1360" s="21">
        <f t="shared" si="291"/>
        <v>0.10609067393765947</v>
      </c>
      <c r="U1360" s="21">
        <f t="shared" si="292"/>
        <v>9.5268371975205435E-2</v>
      </c>
      <c r="V1360" s="21">
        <f t="shared" si="293"/>
        <v>1.082230196245404E-2</v>
      </c>
      <c r="Y1360" s="36"/>
      <c r="Z1360" s="36"/>
    </row>
    <row r="1361" spans="1:26" x14ac:dyDescent="0.25">
      <c r="A1361" s="12">
        <v>1983.09</v>
      </c>
      <c r="B1361" s="13">
        <v>167.2</v>
      </c>
      <c r="C1361" s="14">
        <v>7</v>
      </c>
      <c r="D1361" s="13">
        <v>13.3</v>
      </c>
      <c r="E1361" s="13">
        <v>100.7</v>
      </c>
      <c r="F1361" s="14">
        <f t="shared" si="298"/>
        <v>1983.7083333332309</v>
      </c>
      <c r="G1361" s="15">
        <v>11.65</v>
      </c>
      <c r="H1361" s="14">
        <f t="shared" si="294"/>
        <v>530.02649056603752</v>
      </c>
      <c r="I1361" s="14">
        <f t="shared" si="295"/>
        <v>22.190104270109227</v>
      </c>
      <c r="J1361" s="16">
        <f t="shared" si="299"/>
        <v>140366.95580159992</v>
      </c>
      <c r="K1361" s="14">
        <f t="shared" si="296"/>
        <v>42.161198113207533</v>
      </c>
      <c r="L1361" s="16">
        <f t="shared" si="297"/>
        <v>11165.553302399994</v>
      </c>
      <c r="M1361" s="35">
        <f t="shared" si="288"/>
        <v>9.9842024580287756</v>
      </c>
      <c r="N1361" s="17"/>
      <c r="O1361" s="18">
        <f t="shared" si="289"/>
        <v>12.749884493756891</v>
      </c>
      <c r="P1361" s="18"/>
      <c r="Q1361" s="37">
        <f t="shared" si="290"/>
        <v>6.7058904719817583E-2</v>
      </c>
      <c r="R1361" s="15">
        <f t="shared" si="300"/>
        <v>1.0161885537859756</v>
      </c>
      <c r="S1361" s="15">
        <f t="shared" si="301"/>
        <v>9.7196552510424805</v>
      </c>
      <c r="T1361" s="21">
        <f t="shared" si="291"/>
        <v>0.10429535852232452</v>
      </c>
      <c r="U1361" s="21">
        <f t="shared" si="292"/>
        <v>9.6410046903158131E-2</v>
      </c>
      <c r="V1361" s="21">
        <f t="shared" si="293"/>
        <v>7.8853116191663908E-3</v>
      </c>
      <c r="Y1361" s="36"/>
      <c r="Z1361" s="36"/>
    </row>
    <row r="1362" spans="1:26" x14ac:dyDescent="0.25">
      <c r="A1362" s="12">
        <v>1983.1</v>
      </c>
      <c r="B1362" s="13">
        <v>167.7</v>
      </c>
      <c r="C1362" s="14">
        <v>7.03</v>
      </c>
      <c r="D1362" s="13">
        <v>13.5433</v>
      </c>
      <c r="E1362" s="13">
        <v>101</v>
      </c>
      <c r="F1362" s="14">
        <f t="shared" si="298"/>
        <v>1983.7916666665642</v>
      </c>
      <c r="G1362" s="15">
        <v>11.54</v>
      </c>
      <c r="H1362" s="14">
        <f t="shared" si="294"/>
        <v>530.03245396039586</v>
      </c>
      <c r="I1362" s="14">
        <f t="shared" si="295"/>
        <v>22.219011039603952</v>
      </c>
      <c r="J1362" s="16">
        <f t="shared" si="299"/>
        <v>140858.89028638351</v>
      </c>
      <c r="K1362" s="14">
        <f t="shared" si="296"/>
        <v>42.804940570792063</v>
      </c>
      <c r="L1362" s="16">
        <f t="shared" si="297"/>
        <v>11375.636307785197</v>
      </c>
      <c r="M1362" s="35">
        <f t="shared" si="288"/>
        <v>10.003391799449625</v>
      </c>
      <c r="N1362" s="17"/>
      <c r="O1362" s="18">
        <f t="shared" si="289"/>
        <v>12.773539636170542</v>
      </c>
      <c r="P1362" s="18"/>
      <c r="Q1362" s="37">
        <f t="shared" si="290"/>
        <v>6.7334694140756365E-2</v>
      </c>
      <c r="R1362" s="15">
        <f t="shared" si="300"/>
        <v>1.0008333098386939</v>
      </c>
      <c r="S1362" s="15">
        <f t="shared" si="301"/>
        <v>9.8476647819258485</v>
      </c>
      <c r="T1362" s="21">
        <f t="shared" si="291"/>
        <v>0.10481683178116641</v>
      </c>
      <c r="U1362" s="21">
        <f t="shared" si="292"/>
        <v>9.5263796768798592E-2</v>
      </c>
      <c r="V1362" s="21">
        <f t="shared" si="293"/>
        <v>9.5530350123678165E-3</v>
      </c>
      <c r="Y1362" s="36"/>
      <c r="Z1362" s="36"/>
    </row>
    <row r="1363" spans="1:26" x14ac:dyDescent="0.25">
      <c r="A1363" s="12">
        <v>1983.11</v>
      </c>
      <c r="B1363" s="13">
        <v>165.2</v>
      </c>
      <c r="C1363" s="14">
        <v>7.06</v>
      </c>
      <c r="D1363" s="13">
        <v>13.7867</v>
      </c>
      <c r="E1363" s="13">
        <v>101.2</v>
      </c>
      <c r="F1363" s="14">
        <f t="shared" si="298"/>
        <v>1983.8749999998975</v>
      </c>
      <c r="G1363" s="15">
        <v>11.69</v>
      </c>
      <c r="H1363" s="14">
        <f t="shared" si="294"/>
        <v>521.09907707509865</v>
      </c>
      <c r="I1363" s="14">
        <f t="shared" si="295"/>
        <v>22.269730533596828</v>
      </c>
      <c r="J1363" s="16">
        <f t="shared" si="299"/>
        <v>138977.99018999204</v>
      </c>
      <c r="K1363" s="14">
        <f t="shared" si="296"/>
        <v>43.488115290019749</v>
      </c>
      <c r="L1363" s="16">
        <f t="shared" si="297"/>
        <v>11598.352647411399</v>
      </c>
      <c r="M1363" s="35">
        <f t="shared" si="288"/>
        <v>9.8535816493642816</v>
      </c>
      <c r="N1363" s="17"/>
      <c r="O1363" s="18">
        <f t="shared" si="289"/>
        <v>12.581491199513092</v>
      </c>
      <c r="P1363" s="18"/>
      <c r="Q1363" s="37">
        <f t="shared" si="290"/>
        <v>6.6858837415097919E-2</v>
      </c>
      <c r="R1363" s="15">
        <f t="shared" si="300"/>
        <v>1.0015899027226098</v>
      </c>
      <c r="S1363" s="15">
        <f t="shared" si="301"/>
        <v>9.8363929320707069</v>
      </c>
      <c r="T1363" s="21">
        <f t="shared" si="291"/>
        <v>0.10623588135321338</v>
      </c>
      <c r="U1363" s="21">
        <f t="shared" si="292"/>
        <v>9.2541965579322927E-2</v>
      </c>
      <c r="V1363" s="21">
        <f t="shared" si="293"/>
        <v>1.3693915773890453E-2</v>
      </c>
      <c r="Y1363" s="36"/>
      <c r="Z1363" s="36"/>
    </row>
    <row r="1364" spans="1:26" x14ac:dyDescent="0.25">
      <c r="A1364" s="12">
        <v>1983.12</v>
      </c>
      <c r="B1364" s="13">
        <v>164.4</v>
      </c>
      <c r="C1364" s="14">
        <v>7.09</v>
      </c>
      <c r="D1364" s="13">
        <v>14.03</v>
      </c>
      <c r="E1364" s="13">
        <v>101.3</v>
      </c>
      <c r="F1364" s="14">
        <f t="shared" si="298"/>
        <v>1983.9583333332307</v>
      </c>
      <c r="G1364" s="15">
        <v>11.83</v>
      </c>
      <c r="H1364" s="14">
        <f t="shared" si="294"/>
        <v>518.06367423494555</v>
      </c>
      <c r="I1364" s="14">
        <f t="shared" si="295"/>
        <v>22.34228376110562</v>
      </c>
      <c r="J1364" s="16">
        <f t="shared" si="299"/>
        <v>138665.00355807837</v>
      </c>
      <c r="K1364" s="14">
        <f t="shared" si="296"/>
        <v>44.211881688055271</v>
      </c>
      <c r="L1364" s="16">
        <f t="shared" si="297"/>
        <v>11833.759123599997</v>
      </c>
      <c r="M1364" s="35">
        <f t="shared" si="288"/>
        <v>9.8150109036086679</v>
      </c>
      <c r="N1364" s="17"/>
      <c r="O1364" s="18">
        <f t="shared" si="289"/>
        <v>12.531076317323533</v>
      </c>
      <c r="P1364" s="18"/>
      <c r="Q1364" s="37">
        <f t="shared" si="290"/>
        <v>6.5259644091050881E-2</v>
      </c>
      <c r="R1364" s="15">
        <f t="shared" si="300"/>
        <v>1.0192347993297712</v>
      </c>
      <c r="S1364" s="15">
        <f t="shared" si="301"/>
        <v>9.8423062409217721</v>
      </c>
      <c r="T1364" s="21">
        <f t="shared" si="291"/>
        <v>0.10746347078169727</v>
      </c>
      <c r="U1364" s="21">
        <f t="shared" si="292"/>
        <v>9.258525518549332E-2</v>
      </c>
      <c r="V1364" s="21">
        <f t="shared" si="293"/>
        <v>1.4878215596203948E-2</v>
      </c>
      <c r="Y1364" s="36"/>
      <c r="Z1364" s="36"/>
    </row>
    <row r="1365" spans="1:26" x14ac:dyDescent="0.25">
      <c r="A1365" s="12">
        <v>1984.01</v>
      </c>
      <c r="B1365" s="13">
        <v>166.4</v>
      </c>
      <c r="C1365" s="14">
        <v>7.12</v>
      </c>
      <c r="D1365" s="13">
        <v>14.44</v>
      </c>
      <c r="E1365" s="13">
        <v>101.9</v>
      </c>
      <c r="F1365" s="14">
        <f t="shared" si="298"/>
        <v>1984.041666666564</v>
      </c>
      <c r="G1365" s="15">
        <v>11.67</v>
      </c>
      <c r="H1365" s="14">
        <f t="shared" si="294"/>
        <v>521.27861825318928</v>
      </c>
      <c r="I1365" s="14">
        <f t="shared" si="295"/>
        <v>22.304710107948964</v>
      </c>
      <c r="J1365" s="16">
        <f t="shared" si="299"/>
        <v>140023.02282145908</v>
      </c>
      <c r="K1365" s="14">
        <f t="shared" si="296"/>
        <v>45.235957016683003</v>
      </c>
      <c r="L1365" s="16">
        <f t="shared" si="297"/>
        <v>12151.036355419885</v>
      </c>
      <c r="M1365" s="35">
        <f t="shared" si="288"/>
        <v>9.8949318092025358</v>
      </c>
      <c r="N1365" s="17"/>
      <c r="O1365" s="18">
        <f t="shared" si="289"/>
        <v>12.630750087850307</v>
      </c>
      <c r="P1365" s="18"/>
      <c r="Q1365" s="37">
        <f t="shared" si="290"/>
        <v>6.5743067613577094E-2</v>
      </c>
      <c r="R1365" s="15">
        <f t="shared" si="300"/>
        <v>0.99983040453438909</v>
      </c>
      <c r="S1365" s="15">
        <f t="shared" si="301"/>
        <v>9.9725535816990778</v>
      </c>
      <c r="T1365" s="21">
        <f t="shared" si="291"/>
        <v>0.10798763126838695</v>
      </c>
      <c r="U1365" s="21">
        <f t="shared" si="292"/>
        <v>9.1538083977128926E-2</v>
      </c>
      <c r="V1365" s="21">
        <f t="shared" si="293"/>
        <v>1.6449547291258027E-2</v>
      </c>
      <c r="Y1365" s="36"/>
      <c r="Z1365" s="36"/>
    </row>
    <row r="1366" spans="1:26" x14ac:dyDescent="0.25">
      <c r="A1366" s="12">
        <v>1984.02</v>
      </c>
      <c r="B1366" s="13">
        <v>157.30000000000001</v>
      </c>
      <c r="C1366" s="14">
        <v>7.15</v>
      </c>
      <c r="D1366" s="13">
        <v>14.85</v>
      </c>
      <c r="E1366" s="13">
        <v>102.4</v>
      </c>
      <c r="F1366" s="14">
        <f t="shared" si="298"/>
        <v>1984.1249999998972</v>
      </c>
      <c r="G1366" s="15">
        <v>11.84</v>
      </c>
      <c r="H1366" s="14">
        <f t="shared" si="294"/>
        <v>490.36508447265606</v>
      </c>
      <c r="I1366" s="14">
        <f t="shared" si="295"/>
        <v>22.28932202148437</v>
      </c>
      <c r="J1366" s="16">
        <f t="shared" si="299"/>
        <v>132218.134130961</v>
      </c>
      <c r="K1366" s="14">
        <f t="shared" si="296"/>
        <v>46.293207275390607</v>
      </c>
      <c r="L1366" s="16">
        <f t="shared" si="297"/>
        <v>12482.131543831983</v>
      </c>
      <c r="M1366" s="35">
        <f t="shared" si="288"/>
        <v>9.3245296457279832</v>
      </c>
      <c r="N1366" s="17"/>
      <c r="O1366" s="18">
        <f t="shared" si="289"/>
        <v>11.902399335847152</v>
      </c>
      <c r="P1366" s="18"/>
      <c r="Q1366" s="37">
        <f t="shared" si="290"/>
        <v>6.9371444181055564E-2</v>
      </c>
      <c r="R1366" s="15">
        <f t="shared" si="300"/>
        <v>0.98245992906107671</v>
      </c>
      <c r="S1366" s="15">
        <f t="shared" si="301"/>
        <v>9.9221764308455569</v>
      </c>
      <c r="T1366" s="21">
        <f t="shared" si="291"/>
        <v>0.11389671711025429</v>
      </c>
      <c r="U1366" s="21">
        <f t="shared" si="292"/>
        <v>9.0440414631478117E-2</v>
      </c>
      <c r="V1366" s="21">
        <f t="shared" si="293"/>
        <v>2.345630247877617E-2</v>
      </c>
      <c r="Y1366" s="36"/>
      <c r="Z1366" s="36"/>
    </row>
    <row r="1367" spans="1:26" x14ac:dyDescent="0.25">
      <c r="A1367" s="12">
        <v>1984.03</v>
      </c>
      <c r="B1367" s="13">
        <v>157.4</v>
      </c>
      <c r="C1367" s="14">
        <v>7.18</v>
      </c>
      <c r="D1367" s="13">
        <v>15.26</v>
      </c>
      <c r="E1367" s="13">
        <v>102.6</v>
      </c>
      <c r="F1367" s="14">
        <f t="shared" si="298"/>
        <v>1984.2083333332305</v>
      </c>
      <c r="G1367" s="15">
        <v>12.32</v>
      </c>
      <c r="H1367" s="14">
        <f t="shared" si="294"/>
        <v>489.72033820662756</v>
      </c>
      <c r="I1367" s="14">
        <f t="shared" si="295"/>
        <v>22.339212378167634</v>
      </c>
      <c r="J1367" s="16">
        <f t="shared" si="299"/>
        <v>132546.2371539849</v>
      </c>
      <c r="K1367" s="14">
        <f t="shared" si="296"/>
        <v>47.478604580896672</v>
      </c>
      <c r="L1367" s="16">
        <f t="shared" si="297"/>
        <v>12850.416638944153</v>
      </c>
      <c r="M1367" s="35">
        <f t="shared" si="288"/>
        <v>9.3267470665082435</v>
      </c>
      <c r="N1367" s="17"/>
      <c r="O1367" s="18">
        <f t="shared" si="289"/>
        <v>11.904570260565972</v>
      </c>
      <c r="P1367" s="18"/>
      <c r="Q1367" s="37">
        <f t="shared" si="290"/>
        <v>6.3392502935455966E-2</v>
      </c>
      <c r="R1367" s="15">
        <f t="shared" si="300"/>
        <v>0.99278279732954544</v>
      </c>
      <c r="S1367" s="15">
        <f t="shared" si="301"/>
        <v>9.7291385286911645</v>
      </c>
      <c r="T1367" s="21">
        <f t="shared" si="291"/>
        <v>0.11164739045242511</v>
      </c>
      <c r="U1367" s="21">
        <f t="shared" si="292"/>
        <v>8.8636951239702277E-2</v>
      </c>
      <c r="V1367" s="21">
        <f t="shared" si="293"/>
        <v>2.3010439212722833E-2</v>
      </c>
      <c r="Y1367" s="36"/>
      <c r="Z1367" s="36"/>
    </row>
    <row r="1368" spans="1:26" x14ac:dyDescent="0.25">
      <c r="A1368" s="12">
        <v>1984.04</v>
      </c>
      <c r="B1368" s="13">
        <v>157.6</v>
      </c>
      <c r="C1368" s="14">
        <v>7.2233299999999998</v>
      </c>
      <c r="D1368" s="13">
        <v>15.5733</v>
      </c>
      <c r="E1368" s="13">
        <v>103.1</v>
      </c>
      <c r="F1368" s="14">
        <f t="shared" si="298"/>
        <v>1984.2916666665637</v>
      </c>
      <c r="G1368" s="15">
        <v>12.63</v>
      </c>
      <c r="H1368" s="14">
        <f t="shared" si="294"/>
        <v>487.96460523763324</v>
      </c>
      <c r="I1368" s="14">
        <f t="shared" si="295"/>
        <v>22.365034085984476</v>
      </c>
      <c r="J1368" s="16">
        <f t="shared" si="299"/>
        <v>132575.47348825313</v>
      </c>
      <c r="K1368" s="14">
        <f t="shared" si="296"/>
        <v>48.218395854995137</v>
      </c>
      <c r="L1368" s="16">
        <f t="shared" si="297"/>
        <v>13100.492520777998</v>
      </c>
      <c r="M1368" s="35">
        <f t="shared" si="288"/>
        <v>9.3056434045948233</v>
      </c>
      <c r="N1368" s="17"/>
      <c r="O1368" s="18">
        <f t="shared" si="289"/>
        <v>11.876543098868641</v>
      </c>
      <c r="P1368" s="18"/>
      <c r="Q1368" s="37">
        <f t="shared" si="290"/>
        <v>6.0609713794741463E-2</v>
      </c>
      <c r="R1368" s="15">
        <f t="shared" si="300"/>
        <v>0.96785950923679398</v>
      </c>
      <c r="S1368" s="15">
        <f t="shared" si="301"/>
        <v>9.6120788744789625</v>
      </c>
      <c r="T1368" s="21">
        <f t="shared" si="291"/>
        <v>0.10769621123993267</v>
      </c>
      <c r="U1368" s="21">
        <f t="shared" si="292"/>
        <v>8.6536652588257379E-2</v>
      </c>
      <c r="V1368" s="21">
        <f t="shared" si="293"/>
        <v>2.1159558651675292E-2</v>
      </c>
      <c r="Y1368" s="36"/>
      <c r="Z1368" s="36"/>
    </row>
    <row r="1369" spans="1:26" x14ac:dyDescent="0.25">
      <c r="A1369" s="12">
        <v>1984.05</v>
      </c>
      <c r="B1369" s="13">
        <v>156.6</v>
      </c>
      <c r="C1369" s="14">
        <v>7.2666700000000004</v>
      </c>
      <c r="D1369" s="13">
        <v>15.886699999999999</v>
      </c>
      <c r="E1369" s="13">
        <v>103.4</v>
      </c>
      <c r="F1369" s="14">
        <f t="shared" si="298"/>
        <v>1984.374999999897</v>
      </c>
      <c r="G1369" s="15">
        <v>13.41</v>
      </c>
      <c r="H1369" s="14">
        <f t="shared" si="294"/>
        <v>483.46160831721454</v>
      </c>
      <c r="I1369" s="14">
        <f t="shared" si="295"/>
        <v>22.433946138636355</v>
      </c>
      <c r="J1369" s="16">
        <f t="shared" si="299"/>
        <v>131859.97549420843</v>
      </c>
      <c r="K1369" s="14">
        <f t="shared" si="296"/>
        <v>49.046037885396501</v>
      </c>
      <c r="L1369" s="16">
        <f t="shared" si="297"/>
        <v>13376.882967329764</v>
      </c>
      <c r="M1369" s="35">
        <f t="shared" si="288"/>
        <v>9.2318318168960491</v>
      </c>
      <c r="N1369" s="17"/>
      <c r="O1369" s="18">
        <f t="shared" si="289"/>
        <v>11.781082542587816</v>
      </c>
      <c r="P1369" s="18"/>
      <c r="Q1369" s="37">
        <f t="shared" si="290"/>
        <v>5.2642089353780147E-2</v>
      </c>
      <c r="R1369" s="15">
        <f t="shared" si="300"/>
        <v>1.0030178161231755</v>
      </c>
      <c r="S1369" s="15">
        <f t="shared" si="301"/>
        <v>9.2761502344358977</v>
      </c>
      <c r="T1369" s="21">
        <f t="shared" si="291"/>
        <v>0.10938875012197502</v>
      </c>
      <c r="U1369" s="21">
        <f t="shared" si="292"/>
        <v>8.9343093395080064E-2</v>
      </c>
      <c r="V1369" s="21">
        <f t="shared" si="293"/>
        <v>2.0045656726894956E-2</v>
      </c>
      <c r="Y1369" s="36"/>
      <c r="Z1369" s="36"/>
    </row>
    <row r="1370" spans="1:26" x14ac:dyDescent="0.25">
      <c r="A1370" s="12">
        <v>1984.06</v>
      </c>
      <c r="B1370" s="13">
        <v>153.1</v>
      </c>
      <c r="C1370" s="14">
        <v>7.31</v>
      </c>
      <c r="D1370" s="13">
        <v>16.2</v>
      </c>
      <c r="E1370" s="13">
        <v>103.7</v>
      </c>
      <c r="F1370" s="14">
        <f t="shared" si="298"/>
        <v>1984.4583333332303</v>
      </c>
      <c r="G1370" s="15">
        <v>13.56</v>
      </c>
      <c r="H1370" s="14">
        <f t="shared" si="294"/>
        <v>471.28889633558327</v>
      </c>
      <c r="I1370" s="14">
        <f t="shared" si="295"/>
        <v>22.502428688524581</v>
      </c>
      <c r="J1370" s="16">
        <f t="shared" si="299"/>
        <v>129051.41874647327</v>
      </c>
      <c r="K1370" s="14">
        <f t="shared" si="296"/>
        <v>49.868583413693322</v>
      </c>
      <c r="L1370" s="16">
        <f t="shared" si="297"/>
        <v>13655.342806615719</v>
      </c>
      <c r="M1370" s="35">
        <f t="shared" si="288"/>
        <v>9.0101855122910095</v>
      </c>
      <c r="N1370" s="17"/>
      <c r="O1370" s="18">
        <f t="shared" si="289"/>
        <v>11.497716640781459</v>
      </c>
      <c r="P1370" s="18"/>
      <c r="Q1370" s="37">
        <f t="shared" si="290"/>
        <v>5.3235361198267842E-2</v>
      </c>
      <c r="R1370" s="15">
        <f t="shared" si="300"/>
        <v>1.0222612021863886</v>
      </c>
      <c r="S1370" s="15">
        <f t="shared" si="301"/>
        <v>9.2772274295856363</v>
      </c>
      <c r="T1370" s="21">
        <f t="shared" si="291"/>
        <v>0.11262994558557926</v>
      </c>
      <c r="U1370" s="21">
        <f t="shared" si="292"/>
        <v>9.0225719524183345E-2</v>
      </c>
      <c r="V1370" s="21">
        <f t="shared" si="293"/>
        <v>2.2404226061395915E-2</v>
      </c>
      <c r="Y1370" s="36"/>
      <c r="Z1370" s="36"/>
    </row>
    <row r="1371" spans="1:26" x14ac:dyDescent="0.25">
      <c r="A1371" s="12">
        <v>1984.07</v>
      </c>
      <c r="B1371" s="13">
        <v>151.1</v>
      </c>
      <c r="C1371" s="14">
        <v>7.3333300000000001</v>
      </c>
      <c r="D1371" s="13">
        <v>16.32</v>
      </c>
      <c r="E1371" s="13">
        <v>104.1</v>
      </c>
      <c r="F1371" s="14">
        <f t="shared" si="298"/>
        <v>1984.5416666665635</v>
      </c>
      <c r="G1371" s="15">
        <v>13.36</v>
      </c>
      <c r="H1371" s="14">
        <f t="shared" si="294"/>
        <v>463.34502929875111</v>
      </c>
      <c r="I1371" s="14">
        <f t="shared" si="295"/>
        <v>22.487504988136401</v>
      </c>
      <c r="J1371" s="16">
        <f t="shared" si="299"/>
        <v>127389.3166212272</v>
      </c>
      <c r="K1371" s="14">
        <f t="shared" si="296"/>
        <v>50.044942939481253</v>
      </c>
      <c r="L1371" s="16">
        <f t="shared" si="297"/>
        <v>13759.057890525663</v>
      </c>
      <c r="M1371" s="35">
        <f t="shared" si="288"/>
        <v>8.8683022140433039</v>
      </c>
      <c r="N1371" s="17"/>
      <c r="O1371" s="18">
        <f t="shared" si="289"/>
        <v>11.316241863649706</v>
      </c>
      <c r="P1371" s="18"/>
      <c r="Q1371" s="37">
        <f t="shared" si="290"/>
        <v>5.6549760285445394E-2</v>
      </c>
      <c r="R1371" s="15">
        <f t="shared" si="300"/>
        <v>1.0471009378195517</v>
      </c>
      <c r="S1371" s="15">
        <f t="shared" si="301"/>
        <v>9.4473087442212975</v>
      </c>
      <c r="T1371" s="21">
        <f t="shared" si="291"/>
        <v>0.11319388534234909</v>
      </c>
      <c r="U1371" s="21">
        <f t="shared" si="292"/>
        <v>8.706129020049036E-2</v>
      </c>
      <c r="V1371" s="21">
        <f t="shared" si="293"/>
        <v>2.6132595141858728E-2</v>
      </c>
      <c r="Y1371" s="36"/>
      <c r="Z1371" s="36"/>
    </row>
    <row r="1372" spans="1:26" x14ac:dyDescent="0.25">
      <c r="A1372" s="12">
        <v>1984.08</v>
      </c>
      <c r="B1372" s="13">
        <v>164.4</v>
      </c>
      <c r="C1372" s="14">
        <v>7.3566700000000003</v>
      </c>
      <c r="D1372" s="13">
        <v>16.440000000000001</v>
      </c>
      <c r="E1372" s="13">
        <v>104.5</v>
      </c>
      <c r="F1372" s="14">
        <f t="shared" si="298"/>
        <v>1984.6249999998968</v>
      </c>
      <c r="G1372" s="15">
        <v>12.72</v>
      </c>
      <c r="H1372" s="14">
        <f t="shared" si="294"/>
        <v>502.19952344497597</v>
      </c>
      <c r="I1372" s="14">
        <f t="shared" si="295"/>
        <v>22.472726083588512</v>
      </c>
      <c r="J1372" s="16">
        <f t="shared" si="299"/>
        <v>138586.61574769064</v>
      </c>
      <c r="K1372" s="14">
        <f t="shared" si="296"/>
        <v>50.219952344497599</v>
      </c>
      <c r="L1372" s="16">
        <f t="shared" si="297"/>
        <v>13858.661574769065</v>
      </c>
      <c r="M1372" s="35">
        <f t="shared" si="288"/>
        <v>9.62306325737317</v>
      </c>
      <c r="N1372" s="17"/>
      <c r="O1372" s="18">
        <f t="shared" si="289"/>
        <v>12.274711609555549</v>
      </c>
      <c r="P1372" s="18"/>
      <c r="Q1372" s="37">
        <f t="shared" si="290"/>
        <v>5.3218487566763395E-2</v>
      </c>
      <c r="R1372" s="15">
        <f t="shared" si="300"/>
        <v>1.0219291431360158</v>
      </c>
      <c r="S1372" s="15">
        <f t="shared" si="301"/>
        <v>9.854420636965278</v>
      </c>
      <c r="T1372" s="21">
        <f t="shared" si="291"/>
        <v>0.10676469503956709</v>
      </c>
      <c r="U1372" s="21">
        <f t="shared" si="292"/>
        <v>8.3159425168814138E-2</v>
      </c>
      <c r="V1372" s="21">
        <f t="shared" si="293"/>
        <v>2.3605269870752954E-2</v>
      </c>
      <c r="Y1372" s="36"/>
      <c r="Z1372" s="36"/>
    </row>
    <row r="1373" spans="1:26" x14ac:dyDescent="0.25">
      <c r="A1373" s="12">
        <v>1984.09</v>
      </c>
      <c r="B1373" s="13">
        <v>166.1</v>
      </c>
      <c r="C1373" s="14">
        <v>7.38</v>
      </c>
      <c r="D1373" s="13">
        <v>16.559999999999999</v>
      </c>
      <c r="E1373" s="13">
        <v>105</v>
      </c>
      <c r="F1373" s="14">
        <f t="shared" si="298"/>
        <v>1984.70833333323</v>
      </c>
      <c r="G1373" s="15">
        <v>12.52</v>
      </c>
      <c r="H1373" s="14">
        <f t="shared" si="294"/>
        <v>504.97642904761886</v>
      </c>
      <c r="I1373" s="14">
        <f t="shared" si="295"/>
        <v>22.436640857142852</v>
      </c>
      <c r="J1373" s="16">
        <f t="shared" si="299"/>
        <v>139868.89519391247</v>
      </c>
      <c r="K1373" s="14">
        <f t="shared" si="296"/>
        <v>50.345633142857125</v>
      </c>
      <c r="L1373" s="16">
        <f t="shared" si="297"/>
        <v>13944.785697839798</v>
      </c>
      <c r="M1373" s="35">
        <f t="shared" si="288"/>
        <v>9.6873413136280817</v>
      </c>
      <c r="N1373" s="17"/>
      <c r="O1373" s="18">
        <f t="shared" si="289"/>
        <v>12.351552352066443</v>
      </c>
      <c r="P1373" s="18"/>
      <c r="Q1373" s="37">
        <f t="shared" si="290"/>
        <v>5.3758978119069434E-2</v>
      </c>
      <c r="R1373" s="15">
        <f t="shared" si="300"/>
        <v>1.0311198603417759</v>
      </c>
      <c r="S1373" s="15">
        <f t="shared" si="301"/>
        <v>10.022564782218485</v>
      </c>
      <c r="T1373" s="21">
        <f t="shared" si="291"/>
        <v>0.10635017945323866</v>
      </c>
      <c r="U1373" s="21">
        <f t="shared" si="292"/>
        <v>8.0023306472536415E-2</v>
      </c>
      <c r="V1373" s="21">
        <f t="shared" si="293"/>
        <v>2.6326872980702243E-2</v>
      </c>
      <c r="Y1373" s="36"/>
      <c r="Z1373" s="36"/>
    </row>
    <row r="1374" spans="1:26" x14ac:dyDescent="0.25">
      <c r="A1374" s="12">
        <v>1984.1</v>
      </c>
      <c r="B1374" s="13">
        <v>164.8</v>
      </c>
      <c r="C1374" s="14">
        <v>7.43</v>
      </c>
      <c r="D1374" s="13">
        <v>16.5867</v>
      </c>
      <c r="E1374" s="13">
        <v>105.3</v>
      </c>
      <c r="F1374" s="14">
        <f t="shared" si="298"/>
        <v>1984.7916666665633</v>
      </c>
      <c r="G1374" s="15">
        <v>12.16</v>
      </c>
      <c r="H1374" s="14">
        <f t="shared" si="294"/>
        <v>499.59675593542255</v>
      </c>
      <c r="I1374" s="14">
        <f t="shared" si="295"/>
        <v>22.524295489078817</v>
      </c>
      <c r="J1374" s="16">
        <f t="shared" si="299"/>
        <v>138898.7279819338</v>
      </c>
      <c r="K1374" s="14">
        <f t="shared" si="296"/>
        <v>50.283140240740728</v>
      </c>
      <c r="L1374" s="16">
        <f t="shared" si="297"/>
        <v>13979.802981904983</v>
      </c>
      <c r="M1374" s="35">
        <f t="shared" si="288"/>
        <v>9.5950707030485045</v>
      </c>
      <c r="N1374" s="17"/>
      <c r="O1374" s="18">
        <f t="shared" si="289"/>
        <v>12.229383028121232</v>
      </c>
      <c r="P1374" s="18"/>
      <c r="Q1374" s="37">
        <f t="shared" si="290"/>
        <v>5.7601078518467588E-2</v>
      </c>
      <c r="R1374" s="15">
        <f t="shared" si="300"/>
        <v>1.0448487934823085</v>
      </c>
      <c r="S1374" s="15">
        <f t="shared" si="301"/>
        <v>10.305022676574456</v>
      </c>
      <c r="T1374" s="21">
        <f t="shared" si="291"/>
        <v>0.10655576733906291</v>
      </c>
      <c r="U1374" s="21">
        <f t="shared" si="292"/>
        <v>7.5531662853186132E-2</v>
      </c>
      <c r="V1374" s="21">
        <f t="shared" si="293"/>
        <v>3.102410448587678E-2</v>
      </c>
      <c r="Y1374" s="36"/>
      <c r="Z1374" s="36"/>
    </row>
    <row r="1375" spans="1:26" x14ac:dyDescent="0.25">
      <c r="A1375" s="12">
        <v>1984.11</v>
      </c>
      <c r="B1375" s="13">
        <v>166.3</v>
      </c>
      <c r="C1375" s="14">
        <v>7.48</v>
      </c>
      <c r="D1375" s="13">
        <v>16.613299999999999</v>
      </c>
      <c r="E1375" s="13">
        <v>105.3</v>
      </c>
      <c r="F1375" s="14">
        <f t="shared" si="298"/>
        <v>1984.8749999998965</v>
      </c>
      <c r="G1375" s="15">
        <v>11.57</v>
      </c>
      <c r="H1375" s="14">
        <f t="shared" si="294"/>
        <v>504.14405650522303</v>
      </c>
      <c r="I1375" s="14">
        <f t="shared" si="295"/>
        <v>22.675872174738835</v>
      </c>
      <c r="J1375" s="16">
        <f t="shared" si="299"/>
        <v>140688.341447235</v>
      </c>
      <c r="K1375" s="14">
        <f t="shared" si="296"/>
        <v>50.363779037511854</v>
      </c>
      <c r="L1375" s="16">
        <f t="shared" si="297"/>
        <v>14054.706091192716</v>
      </c>
      <c r="M1375" s="35">
        <f t="shared" si="288"/>
        <v>9.691973221783087</v>
      </c>
      <c r="N1375" s="17"/>
      <c r="O1375" s="18">
        <f t="shared" si="289"/>
        <v>12.34867935888002</v>
      </c>
      <c r="P1375" s="18"/>
      <c r="Q1375" s="37">
        <f t="shared" si="290"/>
        <v>6.1621192533612035E-2</v>
      </c>
      <c r="R1375" s="15">
        <f t="shared" si="300"/>
        <v>1.0137721149498926</v>
      </c>
      <c r="S1375" s="15">
        <f t="shared" si="301"/>
        <v>10.767190510426651</v>
      </c>
      <c r="T1375" s="21">
        <f t="shared" si="291"/>
        <v>0.10458458461602782</v>
      </c>
      <c r="U1375" s="21">
        <f t="shared" si="292"/>
        <v>6.9755454413112705E-2</v>
      </c>
      <c r="V1375" s="21">
        <f t="shared" si="293"/>
        <v>3.4829130202915115E-2</v>
      </c>
      <c r="Y1375" s="36"/>
      <c r="Z1375" s="36"/>
    </row>
    <row r="1376" spans="1:26" x14ac:dyDescent="0.25">
      <c r="A1376" s="12">
        <v>1984.12</v>
      </c>
      <c r="B1376" s="13">
        <v>164.5</v>
      </c>
      <c r="C1376" s="14">
        <v>7.53</v>
      </c>
      <c r="D1376" s="13">
        <v>16.64</v>
      </c>
      <c r="E1376" s="13">
        <v>105.3</v>
      </c>
      <c r="F1376" s="14">
        <f t="shared" si="298"/>
        <v>1984.9583333332298</v>
      </c>
      <c r="G1376" s="15">
        <v>11.5</v>
      </c>
      <c r="H1376" s="14">
        <f t="shared" si="294"/>
        <v>498.68729582146238</v>
      </c>
      <c r="I1376" s="14">
        <f t="shared" si="295"/>
        <v>22.827448860398857</v>
      </c>
      <c r="J1376" s="16">
        <f t="shared" si="299"/>
        <v>139696.41673077751</v>
      </c>
      <c r="K1376" s="14">
        <f t="shared" si="296"/>
        <v>50.444720987654307</v>
      </c>
      <c r="L1376" s="16">
        <f t="shared" si="297"/>
        <v>14130.993157447645</v>
      </c>
      <c r="M1376" s="35">
        <f t="shared" si="288"/>
        <v>9.5950548011334593</v>
      </c>
      <c r="N1376" s="17"/>
      <c r="O1376" s="18">
        <f t="shared" si="289"/>
        <v>12.222162489146148</v>
      </c>
      <c r="P1376" s="18"/>
      <c r="Q1376" s="37">
        <f t="shared" si="290"/>
        <v>6.2532640792683294E-2</v>
      </c>
      <c r="R1376" s="15">
        <f t="shared" si="300"/>
        <v>1.0166985780559679</v>
      </c>
      <c r="S1376" s="15">
        <f t="shared" si="301"/>
        <v>10.915477495823641</v>
      </c>
      <c r="T1376" s="21">
        <f t="shared" si="291"/>
        <v>0.10422883776671998</v>
      </c>
      <c r="U1376" s="21">
        <f t="shared" si="292"/>
        <v>7.0091834449807822E-2</v>
      </c>
      <c r="V1376" s="21">
        <f t="shared" si="293"/>
        <v>3.4137003316912162E-2</v>
      </c>
      <c r="Y1376" s="36"/>
      <c r="Z1376" s="36"/>
    </row>
    <row r="1377" spans="1:26" x14ac:dyDescent="0.25">
      <c r="A1377" s="12">
        <v>1985.01</v>
      </c>
      <c r="B1377" s="13">
        <v>171.6</v>
      </c>
      <c r="C1377" s="14">
        <v>7.5733300000000003</v>
      </c>
      <c r="D1377" s="13">
        <v>16.556699999999999</v>
      </c>
      <c r="E1377" s="13">
        <v>105.5</v>
      </c>
      <c r="F1377" s="14">
        <f t="shared" si="298"/>
        <v>1985.0416666665631</v>
      </c>
      <c r="G1377" s="15">
        <v>11.38</v>
      </c>
      <c r="H1377" s="14">
        <f t="shared" si="294"/>
        <v>519.22500284360171</v>
      </c>
      <c r="I1377" s="14">
        <f t="shared" si="295"/>
        <v>22.915281414834116</v>
      </c>
      <c r="J1377" s="16">
        <f t="shared" si="299"/>
        <v>145984.54424135119</v>
      </c>
      <c r="K1377" s="14">
        <f t="shared" si="296"/>
        <v>50.097043150236949</v>
      </c>
      <c r="L1377" s="16">
        <f t="shared" si="297"/>
        <v>14085.211559678201</v>
      </c>
      <c r="M1377" s="35">
        <f t="shared" si="288"/>
        <v>9.9970011777304517</v>
      </c>
      <c r="N1377" s="17"/>
      <c r="O1377" s="18">
        <f t="shared" si="289"/>
        <v>12.729627871083471</v>
      </c>
      <c r="P1377" s="18"/>
      <c r="Q1377" s="37">
        <f t="shared" si="290"/>
        <v>5.9333156928087438E-2</v>
      </c>
      <c r="R1377" s="15">
        <f t="shared" si="300"/>
        <v>1.0018156011347725</v>
      </c>
      <c r="S1377" s="15">
        <f t="shared" si="301"/>
        <v>11.076712059329404</v>
      </c>
      <c r="T1377" s="21">
        <f t="shared" si="291"/>
        <v>0.10160266350762104</v>
      </c>
      <c r="U1377" s="21">
        <f t="shared" si="292"/>
        <v>6.9009182167030003E-2</v>
      </c>
      <c r="V1377" s="21">
        <f t="shared" si="293"/>
        <v>3.2593481340591035E-2</v>
      </c>
      <c r="Y1377" s="36"/>
      <c r="Z1377" s="36"/>
    </row>
    <row r="1378" spans="1:26" x14ac:dyDescent="0.25">
      <c r="A1378" s="12">
        <v>1985.02</v>
      </c>
      <c r="B1378" s="13">
        <v>180.9</v>
      </c>
      <c r="C1378" s="14">
        <v>7.6166700000000001</v>
      </c>
      <c r="D1378" s="13">
        <v>16.473299999999998</v>
      </c>
      <c r="E1378" s="13">
        <v>106</v>
      </c>
      <c r="F1378" s="14">
        <f t="shared" si="298"/>
        <v>1985.1249999998963</v>
      </c>
      <c r="G1378" s="15">
        <v>11.51</v>
      </c>
      <c r="H1378" s="14">
        <f t="shared" si="294"/>
        <v>544.78290990566018</v>
      </c>
      <c r="I1378" s="14">
        <f t="shared" si="295"/>
        <v>22.93770948806603</v>
      </c>
      <c r="J1378" s="16">
        <f t="shared" si="299"/>
        <v>153707.79584592572</v>
      </c>
      <c r="K1378" s="14">
        <f t="shared" si="296"/>
        <v>49.609576062735826</v>
      </c>
      <c r="L1378" s="16">
        <f t="shared" si="297"/>
        <v>13997.095817074007</v>
      </c>
      <c r="M1378" s="35">
        <f t="shared" si="288"/>
        <v>10.494935172607077</v>
      </c>
      <c r="N1378" s="17"/>
      <c r="O1378" s="18">
        <f t="shared" si="289"/>
        <v>13.357385583224788</v>
      </c>
      <c r="P1378" s="18"/>
      <c r="Q1378" s="37">
        <f t="shared" si="290"/>
        <v>5.2973907673109014E-2</v>
      </c>
      <c r="R1378" s="15">
        <f t="shared" si="300"/>
        <v>0.98923679386188013</v>
      </c>
      <c r="S1378" s="15">
        <f t="shared" si="301"/>
        <v>11.044479445831259</v>
      </c>
      <c r="T1378" s="21">
        <f t="shared" si="291"/>
        <v>9.9615297703139039E-2</v>
      </c>
      <c r="U1378" s="21">
        <f t="shared" si="292"/>
        <v>7.1866578552323146E-2</v>
      </c>
      <c r="V1378" s="21">
        <f t="shared" si="293"/>
        <v>2.7748719150815893E-2</v>
      </c>
      <c r="Y1378" s="36"/>
      <c r="Z1378" s="36"/>
    </row>
    <row r="1379" spans="1:26" x14ac:dyDescent="0.25">
      <c r="A1379" s="12">
        <v>1985.03</v>
      </c>
      <c r="B1379" s="13">
        <v>179.4</v>
      </c>
      <c r="C1379" s="14">
        <v>7.66</v>
      </c>
      <c r="D1379" s="13">
        <v>16.39</v>
      </c>
      <c r="E1379" s="13">
        <v>106.4</v>
      </c>
      <c r="F1379" s="14">
        <f t="shared" si="298"/>
        <v>1985.2083333332296</v>
      </c>
      <c r="G1379" s="15">
        <v>11.86</v>
      </c>
      <c r="H1379" s="14">
        <f t="shared" si="294"/>
        <v>538.23456484962389</v>
      </c>
      <c r="I1379" s="14">
        <f t="shared" si="295"/>
        <v>22.981475845864654</v>
      </c>
      <c r="J1379" s="16">
        <f t="shared" si="299"/>
        <v>152400.55522048887</v>
      </c>
      <c r="K1379" s="14">
        <f t="shared" si="296"/>
        <v>49.173157847744342</v>
      </c>
      <c r="L1379" s="16">
        <f t="shared" si="297"/>
        <v>13923.328316966625</v>
      </c>
      <c r="M1379" s="35">
        <f t="shared" si="288"/>
        <v>10.373217214924731</v>
      </c>
      <c r="N1379" s="17"/>
      <c r="O1379" s="18">
        <f t="shared" si="289"/>
        <v>13.197786108739976</v>
      </c>
      <c r="P1379" s="18"/>
      <c r="Q1379" s="37">
        <f t="shared" si="290"/>
        <v>5.0588117264544818E-2</v>
      </c>
      <c r="R1379" s="15">
        <f t="shared" si="300"/>
        <v>1.0353280439322068</v>
      </c>
      <c r="S1379" s="15">
        <f t="shared" si="301"/>
        <v>10.88453173221767</v>
      </c>
      <c r="T1379" s="21">
        <f t="shared" si="291"/>
        <v>0.1029732942127608</v>
      </c>
      <c r="U1379" s="21">
        <f t="shared" si="292"/>
        <v>7.5763176881239458E-2</v>
      </c>
      <c r="V1379" s="21">
        <f t="shared" si="293"/>
        <v>2.7210117331521344E-2</v>
      </c>
      <c r="Y1379" s="36"/>
      <c r="Z1379" s="36"/>
    </row>
    <row r="1380" spans="1:26" x14ac:dyDescent="0.25">
      <c r="A1380" s="12">
        <v>1985.04</v>
      </c>
      <c r="B1380" s="13">
        <v>180.6</v>
      </c>
      <c r="C1380" s="14">
        <v>7.6866700000000003</v>
      </c>
      <c r="D1380" s="13">
        <v>16.13</v>
      </c>
      <c r="E1380" s="13">
        <v>106.9</v>
      </c>
      <c r="F1380" s="14">
        <f t="shared" si="298"/>
        <v>1985.2916666665628</v>
      </c>
      <c r="G1380" s="15">
        <v>11.43</v>
      </c>
      <c r="H1380" s="14">
        <f t="shared" si="294"/>
        <v>539.30048924228231</v>
      </c>
      <c r="I1380" s="14">
        <f t="shared" si="295"/>
        <v>22.953626199579041</v>
      </c>
      <c r="J1380" s="16">
        <f t="shared" si="299"/>
        <v>153243.978541235</v>
      </c>
      <c r="K1380" s="14">
        <f t="shared" si="296"/>
        <v>48.16676019644526</v>
      </c>
      <c r="L1380" s="16">
        <f t="shared" si="297"/>
        <v>13686.740719103658</v>
      </c>
      <c r="M1380" s="35">
        <f t="shared" si="288"/>
        <v>10.397118719816817</v>
      </c>
      <c r="N1380" s="17"/>
      <c r="O1380" s="18">
        <f t="shared" si="289"/>
        <v>13.224090599429944</v>
      </c>
      <c r="P1380" s="18"/>
      <c r="Q1380" s="37">
        <f t="shared" si="290"/>
        <v>5.4763095933410749E-2</v>
      </c>
      <c r="R1380" s="15">
        <f t="shared" si="300"/>
        <v>1.0446658658983008</v>
      </c>
      <c r="S1380" s="15">
        <f t="shared" si="301"/>
        <v>11.216352523920293</v>
      </c>
      <c r="T1380" s="21">
        <f t="shared" si="291"/>
        <v>0.10549595020856128</v>
      </c>
      <c r="U1380" s="21">
        <f t="shared" si="292"/>
        <v>7.3883356920591448E-2</v>
      </c>
      <c r="V1380" s="21">
        <f t="shared" si="293"/>
        <v>3.1612593287969837E-2</v>
      </c>
      <c r="Y1380" s="36"/>
      <c r="Z1380" s="36"/>
    </row>
    <row r="1381" spans="1:26" x14ac:dyDescent="0.25">
      <c r="A1381" s="12">
        <v>1985.05</v>
      </c>
      <c r="B1381" s="13">
        <v>184.9</v>
      </c>
      <c r="C1381" s="14">
        <v>7.71333</v>
      </c>
      <c r="D1381" s="13">
        <v>15.87</v>
      </c>
      <c r="E1381" s="13">
        <v>107.3</v>
      </c>
      <c r="F1381" s="14">
        <f t="shared" si="298"/>
        <v>1985.3749999998961</v>
      </c>
      <c r="G1381" s="15">
        <v>10.85</v>
      </c>
      <c r="H1381" s="14">
        <f t="shared" si="294"/>
        <v>550.08266961789354</v>
      </c>
      <c r="I1381" s="14">
        <f t="shared" si="295"/>
        <v>22.947372406943142</v>
      </c>
      <c r="J1381" s="16">
        <f t="shared" si="299"/>
        <v>156851.15081464924</v>
      </c>
      <c r="K1381" s="14">
        <f t="shared" si="296"/>
        <v>47.213693709226455</v>
      </c>
      <c r="L1381" s="16">
        <f t="shared" si="297"/>
        <v>13462.56226840716</v>
      </c>
      <c r="M1381" s="35">
        <f t="shared" si="288"/>
        <v>10.608120467860092</v>
      </c>
      <c r="N1381" s="17"/>
      <c r="O1381" s="18">
        <f t="shared" si="289"/>
        <v>13.488455241725177</v>
      </c>
      <c r="P1381" s="18"/>
      <c r="Q1381" s="37">
        <f t="shared" si="290"/>
        <v>5.8444011517648969E-2</v>
      </c>
      <c r="R1381" s="15">
        <f t="shared" si="300"/>
        <v>1.0520532267558704</v>
      </c>
      <c r="S1381" s="15">
        <f t="shared" si="301"/>
        <v>11.673659948288618</v>
      </c>
      <c r="T1381" s="21">
        <f t="shared" si="291"/>
        <v>0.10634756155358116</v>
      </c>
      <c r="U1381" s="21">
        <f t="shared" si="292"/>
        <v>7.3289360268057546E-2</v>
      </c>
      <c r="V1381" s="21">
        <f t="shared" si="293"/>
        <v>3.3058201285523614E-2</v>
      </c>
      <c r="Y1381" s="36"/>
      <c r="Z1381" s="36"/>
    </row>
    <row r="1382" spans="1:26" x14ac:dyDescent="0.25">
      <c r="A1382" s="12">
        <v>1985.06</v>
      </c>
      <c r="B1382" s="13">
        <v>188.9</v>
      </c>
      <c r="C1382" s="14">
        <v>7.74</v>
      </c>
      <c r="D1382" s="13">
        <v>15.61</v>
      </c>
      <c r="E1382" s="13">
        <v>107.6</v>
      </c>
      <c r="F1382" s="14">
        <f t="shared" si="298"/>
        <v>1985.4583333332293</v>
      </c>
      <c r="G1382" s="15">
        <v>10.16</v>
      </c>
      <c r="H1382" s="14">
        <f t="shared" si="294"/>
        <v>560.41591496282513</v>
      </c>
      <c r="I1382" s="14">
        <f t="shared" si="295"/>
        <v>22.962515520446093</v>
      </c>
      <c r="J1382" s="16">
        <f t="shared" si="299"/>
        <v>160343.21290915602</v>
      </c>
      <c r="K1382" s="14">
        <f t="shared" si="296"/>
        <v>46.31070636617099</v>
      </c>
      <c r="L1382" s="16">
        <f t="shared" si="297"/>
        <v>13250.172331984781</v>
      </c>
      <c r="M1382" s="35">
        <f t="shared" si="288"/>
        <v>10.810049845861215</v>
      </c>
      <c r="N1382" s="17"/>
      <c r="O1382" s="18">
        <f t="shared" si="289"/>
        <v>13.741426269246407</v>
      </c>
      <c r="P1382" s="18"/>
      <c r="Q1382" s="37">
        <f t="shared" si="290"/>
        <v>6.3079219554815144E-2</v>
      </c>
      <c r="R1382" s="15">
        <f t="shared" si="300"/>
        <v>0.99917426056111813</v>
      </c>
      <c r="S1382" s="15">
        <f t="shared" si="301"/>
        <v>12.247070041508456</v>
      </c>
      <c r="T1382" s="21">
        <f t="shared" si="291"/>
        <v>0.10715651931317072</v>
      </c>
      <c r="U1382" s="21">
        <f t="shared" si="292"/>
        <v>7.209843199589594E-2</v>
      </c>
      <c r="V1382" s="21">
        <f t="shared" si="293"/>
        <v>3.5058087317274778E-2</v>
      </c>
      <c r="Y1382" s="36"/>
      <c r="Z1382" s="36"/>
    </row>
    <row r="1383" spans="1:26" x14ac:dyDescent="0.25">
      <c r="A1383" s="12">
        <v>1985.07</v>
      </c>
      <c r="B1383" s="13">
        <v>192.5</v>
      </c>
      <c r="C1383" s="14">
        <v>7.7733299999999996</v>
      </c>
      <c r="D1383" s="13">
        <v>15.4833</v>
      </c>
      <c r="E1383" s="13">
        <v>107.8</v>
      </c>
      <c r="F1383" s="14">
        <f t="shared" si="298"/>
        <v>1985.5416666665626</v>
      </c>
      <c r="G1383" s="15">
        <v>10.31</v>
      </c>
      <c r="H1383" s="14">
        <f t="shared" si="294"/>
        <v>570.03660714285695</v>
      </c>
      <c r="I1383" s="14">
        <f t="shared" si="295"/>
        <v>23.018611217671605</v>
      </c>
      <c r="J1383" s="16">
        <f t="shared" si="299"/>
        <v>163644.66423920621</v>
      </c>
      <c r="K1383" s="14">
        <f t="shared" si="296"/>
        <v>45.849598957792196</v>
      </c>
      <c r="L1383" s="16">
        <f t="shared" si="297"/>
        <v>13162.386648389098</v>
      </c>
      <c r="M1383" s="35">
        <f t="shared" si="288"/>
        <v>10.99756395679338</v>
      </c>
      <c r="N1383" s="17"/>
      <c r="O1383" s="18">
        <f t="shared" si="289"/>
        <v>13.976419083122844</v>
      </c>
      <c r="P1383" s="18"/>
      <c r="Q1383" s="37">
        <f t="shared" si="290"/>
        <v>5.9007975140128899E-2</v>
      </c>
      <c r="R1383" s="15">
        <f t="shared" si="300"/>
        <v>1.0073537038004854</v>
      </c>
      <c r="S1383" s="15">
        <f t="shared" si="301"/>
        <v>12.21425407826951</v>
      </c>
      <c r="T1383" s="21">
        <f t="shared" si="291"/>
        <v>0.10876208559650902</v>
      </c>
      <c r="U1383" s="21">
        <f t="shared" si="292"/>
        <v>7.2068013756902971E-2</v>
      </c>
      <c r="V1383" s="21">
        <f t="shared" si="293"/>
        <v>3.6694071839606046E-2</v>
      </c>
      <c r="Y1383" s="36"/>
      <c r="Z1383" s="36"/>
    </row>
    <row r="1384" spans="1:26" x14ac:dyDescent="0.25">
      <c r="A1384" s="12">
        <v>1985.08</v>
      </c>
      <c r="B1384" s="13">
        <v>188.3</v>
      </c>
      <c r="C1384" s="14">
        <v>7.8066700000000004</v>
      </c>
      <c r="D1384" s="13">
        <v>15.3567</v>
      </c>
      <c r="E1384" s="13">
        <v>108</v>
      </c>
      <c r="F1384" s="14">
        <f t="shared" si="298"/>
        <v>1985.6249999998959</v>
      </c>
      <c r="G1384" s="15">
        <v>10.33</v>
      </c>
      <c r="H1384" s="14">
        <f t="shared" si="294"/>
        <v>556.56685324074067</v>
      </c>
      <c r="I1384" s="14">
        <f t="shared" si="295"/>
        <v>23.074528710509252</v>
      </c>
      <c r="J1384" s="16">
        <f t="shared" si="299"/>
        <v>160329.81620007451</v>
      </c>
      <c r="K1384" s="14">
        <f t="shared" si="296"/>
        <v>45.39049492916665</v>
      </c>
      <c r="L1384" s="16">
        <f t="shared" si="297"/>
        <v>13075.607479764651</v>
      </c>
      <c r="M1384" s="35">
        <f t="shared" si="288"/>
        <v>10.738799808877282</v>
      </c>
      <c r="N1384" s="17"/>
      <c r="O1384" s="18">
        <f t="shared" si="289"/>
        <v>13.646192185229486</v>
      </c>
      <c r="P1384" s="18"/>
      <c r="Q1384" s="37">
        <f t="shared" si="290"/>
        <v>6.1000120961805002E-2</v>
      </c>
      <c r="R1384" s="15">
        <f t="shared" si="300"/>
        <v>1.0061364986054657</v>
      </c>
      <c r="S1384" s="15">
        <f t="shared" si="301"/>
        <v>12.281288762525522</v>
      </c>
      <c r="T1384" s="21">
        <f t="shared" si="291"/>
        <v>0.11131221364011323</v>
      </c>
      <c r="U1384" s="21">
        <f t="shared" si="292"/>
        <v>7.0114559329770731E-2</v>
      </c>
      <c r="V1384" s="21">
        <f t="shared" si="293"/>
        <v>4.1197654310342502E-2</v>
      </c>
      <c r="Y1384" s="36"/>
      <c r="Z1384" s="36"/>
    </row>
    <row r="1385" spans="1:26" x14ac:dyDescent="0.25">
      <c r="A1385" s="12">
        <v>1985.09</v>
      </c>
      <c r="B1385" s="13">
        <v>184.1</v>
      </c>
      <c r="C1385" s="14">
        <v>7.84</v>
      </c>
      <c r="D1385" s="13">
        <v>15.23</v>
      </c>
      <c r="E1385" s="13">
        <v>108.3</v>
      </c>
      <c r="F1385" s="14">
        <f t="shared" si="298"/>
        <v>1985.7083333332291</v>
      </c>
      <c r="G1385" s="15">
        <v>10.37</v>
      </c>
      <c r="H1385" s="14">
        <f t="shared" si="294"/>
        <v>542.64537442289918</v>
      </c>
      <c r="I1385" s="14">
        <f t="shared" si="295"/>
        <v>23.108852446906734</v>
      </c>
      <c r="J1385" s="16">
        <f t="shared" si="299"/>
        <v>156874.21161855519</v>
      </c>
      <c r="K1385" s="14">
        <f t="shared" si="296"/>
        <v>44.891303924284379</v>
      </c>
      <c r="L1385" s="16">
        <f t="shared" si="297"/>
        <v>12977.698223523061</v>
      </c>
      <c r="M1385" s="35">
        <f t="shared" si="288"/>
        <v>10.471234661697547</v>
      </c>
      <c r="N1385" s="17"/>
      <c r="O1385" s="18">
        <f t="shared" si="289"/>
        <v>13.306583154373703</v>
      </c>
      <c r="P1385" s="18"/>
      <c r="Q1385" s="37">
        <f t="shared" si="290"/>
        <v>6.2686561547940015E-2</v>
      </c>
      <c r="R1385" s="15">
        <f t="shared" si="300"/>
        <v>1.016718459059641</v>
      </c>
      <c r="S1385" s="15">
        <f t="shared" si="301"/>
        <v>12.322423918560744</v>
      </c>
      <c r="T1385" s="21">
        <f t="shared" si="291"/>
        <v>0.11759112151323259</v>
      </c>
      <c r="U1385" s="21">
        <f t="shared" si="292"/>
        <v>7.2384761252335172E-2</v>
      </c>
      <c r="V1385" s="21">
        <f t="shared" si="293"/>
        <v>4.5206360260897416E-2</v>
      </c>
      <c r="Y1385" s="36"/>
      <c r="Z1385" s="36"/>
    </row>
    <row r="1386" spans="1:26" x14ac:dyDescent="0.25">
      <c r="A1386" s="12">
        <v>1985.1</v>
      </c>
      <c r="B1386" s="13">
        <v>186.2</v>
      </c>
      <c r="C1386" s="14">
        <v>7.86</v>
      </c>
      <c r="D1386" s="13">
        <v>15.023300000000001</v>
      </c>
      <c r="E1386" s="13">
        <v>108.7</v>
      </c>
      <c r="F1386" s="14">
        <f t="shared" si="298"/>
        <v>1985.7916666665624</v>
      </c>
      <c r="G1386" s="15">
        <v>10.24</v>
      </c>
      <c r="H1386" s="14">
        <f t="shared" si="294"/>
        <v>546.81561269549195</v>
      </c>
      <c r="I1386" s="14">
        <f t="shared" si="295"/>
        <v>23.082549494020231</v>
      </c>
      <c r="J1386" s="16">
        <f t="shared" si="299"/>
        <v>158635.87331482026</v>
      </c>
      <c r="K1386" s="14">
        <f t="shared" si="296"/>
        <v>44.11909234268628</v>
      </c>
      <c r="L1386" s="16">
        <f t="shared" si="297"/>
        <v>12799.325003064121</v>
      </c>
      <c r="M1386" s="35">
        <f t="shared" si="288"/>
        <v>10.552516982943748</v>
      </c>
      <c r="N1386" s="17"/>
      <c r="O1386" s="18">
        <f t="shared" si="289"/>
        <v>13.410439843384864</v>
      </c>
      <c r="P1386" s="18"/>
      <c r="Q1386" s="37">
        <f t="shared" si="290"/>
        <v>6.3058986698610958E-2</v>
      </c>
      <c r="R1386" s="15">
        <f t="shared" si="300"/>
        <v>1.0376651070262271</v>
      </c>
      <c r="S1386" s="15">
        <f t="shared" si="301"/>
        <v>12.482333058511974</v>
      </c>
      <c r="T1386" s="21">
        <f t="shared" si="291"/>
        <v>0.11699545839275682</v>
      </c>
      <c r="U1386" s="21">
        <f t="shared" si="292"/>
        <v>7.2469002037476082E-2</v>
      </c>
      <c r="V1386" s="21">
        <f t="shared" si="293"/>
        <v>4.4526456355280741E-2</v>
      </c>
      <c r="Y1386" s="36"/>
      <c r="Z1386" s="36"/>
    </row>
    <row r="1387" spans="1:26" x14ac:dyDescent="0.25">
      <c r="A1387" s="12">
        <v>1985.11</v>
      </c>
      <c r="B1387" s="13">
        <v>197.5</v>
      </c>
      <c r="C1387" s="14">
        <v>7.88</v>
      </c>
      <c r="D1387" s="13">
        <v>14.816700000000001</v>
      </c>
      <c r="E1387" s="13">
        <v>109</v>
      </c>
      <c r="F1387" s="14">
        <f t="shared" si="298"/>
        <v>1985.8749999998956</v>
      </c>
      <c r="G1387" s="15">
        <v>9.7799999999999994</v>
      </c>
      <c r="H1387" s="14">
        <f t="shared" si="294"/>
        <v>578.40411697247691</v>
      </c>
      <c r="I1387" s="14">
        <f t="shared" si="295"/>
        <v>23.077592110091732</v>
      </c>
      <c r="J1387" s="16">
        <f t="shared" si="299"/>
        <v>168357.88503283821</v>
      </c>
      <c r="K1387" s="14">
        <f t="shared" si="296"/>
        <v>43.392609012385314</v>
      </c>
      <c r="L1387" s="16">
        <f t="shared" si="297"/>
        <v>12630.421646410401</v>
      </c>
      <c r="M1387" s="35">
        <f t="shared" si="288"/>
        <v>11.164611128667465</v>
      </c>
      <c r="N1387" s="17"/>
      <c r="O1387" s="18">
        <f t="shared" si="289"/>
        <v>14.186571464023928</v>
      </c>
      <c r="P1387" s="18"/>
      <c r="Q1387" s="37">
        <f t="shared" si="290"/>
        <v>6.1981515915447788E-2</v>
      </c>
      <c r="R1387" s="15">
        <f t="shared" si="300"/>
        <v>1.0418088588778152</v>
      </c>
      <c r="S1387" s="15">
        <f t="shared" si="301"/>
        <v>12.916832437531516</v>
      </c>
      <c r="T1387" s="21">
        <f t="shared" si="291"/>
        <v>0.11303605796252936</v>
      </c>
      <c r="U1387" s="21">
        <f t="shared" si="292"/>
        <v>7.0284694115039459E-2</v>
      </c>
      <c r="V1387" s="21">
        <f t="shared" si="293"/>
        <v>4.2751363847489898E-2</v>
      </c>
      <c r="Y1387" s="36"/>
      <c r="Z1387" s="36"/>
    </row>
    <row r="1388" spans="1:26" x14ac:dyDescent="0.25">
      <c r="A1388" s="12">
        <v>1985.12</v>
      </c>
      <c r="B1388" s="13">
        <v>207.3</v>
      </c>
      <c r="C1388" s="14">
        <v>7.9</v>
      </c>
      <c r="D1388" s="13">
        <v>14.61</v>
      </c>
      <c r="E1388" s="13">
        <v>109.3</v>
      </c>
      <c r="F1388" s="14">
        <f t="shared" si="298"/>
        <v>1985.9583333332289</v>
      </c>
      <c r="G1388" s="15">
        <v>9.26</v>
      </c>
      <c r="H1388" s="14">
        <f t="shared" si="294"/>
        <v>605.43833165599256</v>
      </c>
      <c r="I1388" s="14">
        <f t="shared" si="295"/>
        <v>23.072661939615735</v>
      </c>
      <c r="J1388" s="16">
        <f t="shared" si="299"/>
        <v>176786.47059283976</v>
      </c>
      <c r="K1388" s="14">
        <f t="shared" si="296"/>
        <v>42.669821637694412</v>
      </c>
      <c r="L1388" s="16">
        <f t="shared" si="297"/>
        <v>12459.480633677707</v>
      </c>
      <c r="M1388" s="35">
        <f t="shared" si="288"/>
        <v>11.690521474467594</v>
      </c>
      <c r="N1388" s="17"/>
      <c r="O1388" s="18">
        <f t="shared" si="289"/>
        <v>14.851243444332486</v>
      </c>
      <c r="P1388" s="18"/>
      <c r="Q1388" s="37">
        <f t="shared" si="290"/>
        <v>6.3059967515150944E-2</v>
      </c>
      <c r="R1388" s="15">
        <f t="shared" si="300"/>
        <v>1.0122610862090651</v>
      </c>
      <c r="S1388" s="15">
        <f t="shared" si="301"/>
        <v>13.41993486152435</v>
      </c>
      <c r="T1388" s="21">
        <f t="shared" si="291"/>
        <v>0.11138329331321772</v>
      </c>
      <c r="U1388" s="21">
        <f t="shared" si="292"/>
        <v>6.8550312311696615E-2</v>
      </c>
      <c r="V1388" s="21">
        <f t="shared" si="293"/>
        <v>4.2832981001521109E-2</v>
      </c>
      <c r="Y1388" s="36"/>
      <c r="Z1388" s="36"/>
    </row>
    <row r="1389" spans="1:26" x14ac:dyDescent="0.25">
      <c r="A1389" s="12">
        <v>1986.01</v>
      </c>
      <c r="B1389" s="13">
        <v>208.2</v>
      </c>
      <c r="C1389" s="14">
        <v>7.94</v>
      </c>
      <c r="D1389" s="13">
        <v>14.58</v>
      </c>
      <c r="E1389" s="13">
        <v>109.6</v>
      </c>
      <c r="F1389" s="14">
        <f t="shared" si="298"/>
        <v>1986.0416666665622</v>
      </c>
      <c r="G1389" s="15">
        <v>9.19</v>
      </c>
      <c r="H1389" s="14">
        <f t="shared" si="294"/>
        <v>606.402446167883</v>
      </c>
      <c r="I1389" s="14">
        <f t="shared" si="295"/>
        <v>23.126010675182478</v>
      </c>
      <c r="J1389" s="16">
        <f t="shared" si="299"/>
        <v>177630.71768720448</v>
      </c>
      <c r="K1389" s="14">
        <f t="shared" si="296"/>
        <v>42.465646806569332</v>
      </c>
      <c r="L1389" s="16">
        <f t="shared" si="297"/>
        <v>12439.269278959853</v>
      </c>
      <c r="M1389" s="35">
        <f t="shared" si="288"/>
        <v>11.715007584487982</v>
      </c>
      <c r="N1389" s="17"/>
      <c r="O1389" s="18">
        <f t="shared" si="289"/>
        <v>14.879155972876083</v>
      </c>
      <c r="P1389" s="18"/>
      <c r="Q1389" s="37">
        <f t="shared" si="290"/>
        <v>6.368185902322783E-2</v>
      </c>
      <c r="R1389" s="15">
        <f t="shared" si="300"/>
        <v>1.0401382661479719</v>
      </c>
      <c r="S1389" s="15">
        <f t="shared" si="301"/>
        <v>13.547294050074107</v>
      </c>
      <c r="T1389" s="21">
        <f t="shared" si="291"/>
        <v>0.11038663398724546</v>
      </c>
      <c r="U1389" s="21">
        <f t="shared" si="292"/>
        <v>6.7906278066288239E-2</v>
      </c>
      <c r="V1389" s="21">
        <f t="shared" si="293"/>
        <v>4.2480355920957225E-2</v>
      </c>
      <c r="Y1389" s="36"/>
      <c r="Z1389" s="36"/>
    </row>
    <row r="1390" spans="1:26" x14ac:dyDescent="0.25">
      <c r="A1390" s="12">
        <v>1986.02</v>
      </c>
      <c r="B1390" s="13">
        <v>219.4</v>
      </c>
      <c r="C1390" s="14">
        <v>7.98</v>
      </c>
      <c r="D1390" s="13">
        <v>14.55</v>
      </c>
      <c r="E1390" s="13">
        <v>109.3</v>
      </c>
      <c r="F1390" s="14">
        <f t="shared" si="298"/>
        <v>1986.1249999998954</v>
      </c>
      <c r="G1390" s="15">
        <v>8.6999999999999993</v>
      </c>
      <c r="H1390" s="14">
        <f t="shared" si="294"/>
        <v>640.77747209515076</v>
      </c>
      <c r="I1390" s="14">
        <f t="shared" si="295"/>
        <v>23.306309149130829</v>
      </c>
      <c r="J1390" s="16">
        <f t="shared" si="299"/>
        <v>188268.95571182074</v>
      </c>
      <c r="K1390" s="14">
        <f t="shared" si="296"/>
        <v>42.494586230558085</v>
      </c>
      <c r="L1390" s="16">
        <f t="shared" si="297"/>
        <v>12485.475412976262</v>
      </c>
      <c r="M1390" s="35">
        <f t="shared" si="288"/>
        <v>12.388219099418121</v>
      </c>
      <c r="N1390" s="17"/>
      <c r="O1390" s="18">
        <f t="shared" si="289"/>
        <v>15.727961947238789</v>
      </c>
      <c r="P1390" s="18"/>
      <c r="Q1390" s="37">
        <f t="shared" si="290"/>
        <v>6.3265706562706359E-2</v>
      </c>
      <c r="R1390" s="15">
        <f t="shared" si="300"/>
        <v>1.0706964086423971</v>
      </c>
      <c r="S1390" s="15">
        <f t="shared" si="301"/>
        <v>14.129735226795914</v>
      </c>
      <c r="T1390" s="21">
        <f t="shared" si="291"/>
        <v>0.10994055977766304</v>
      </c>
      <c r="U1390" s="21">
        <f t="shared" si="292"/>
        <v>6.2294770018033185E-2</v>
      </c>
      <c r="V1390" s="21">
        <f t="shared" si="293"/>
        <v>4.7645789759629853E-2</v>
      </c>
      <c r="Y1390" s="36"/>
      <c r="Z1390" s="36"/>
    </row>
    <row r="1391" spans="1:26" x14ac:dyDescent="0.25">
      <c r="A1391" s="12">
        <v>1986.03</v>
      </c>
      <c r="B1391" s="13">
        <v>232.3</v>
      </c>
      <c r="C1391" s="14">
        <v>8.02</v>
      </c>
      <c r="D1391" s="13">
        <v>14.52</v>
      </c>
      <c r="E1391" s="13">
        <v>108.8</v>
      </c>
      <c r="F1391" s="14">
        <f t="shared" si="298"/>
        <v>1986.2083333332287</v>
      </c>
      <c r="G1391" s="15">
        <v>7.78</v>
      </c>
      <c r="H1391" s="14">
        <f t="shared" si="294"/>
        <v>681.57097564338221</v>
      </c>
      <c r="I1391" s="14">
        <f t="shared" si="295"/>
        <v>23.530775827205872</v>
      </c>
      <c r="J1391" s="16">
        <f t="shared" si="299"/>
        <v>200830.76832133633</v>
      </c>
      <c r="K1391" s="14">
        <f t="shared" si="296"/>
        <v>42.601853492647045</v>
      </c>
      <c r="L1391" s="16">
        <f t="shared" si="297"/>
        <v>12553.003685001304</v>
      </c>
      <c r="M1391" s="35">
        <f t="shared" si="288"/>
        <v>13.189022981532711</v>
      </c>
      <c r="N1391" s="17"/>
      <c r="O1391" s="18">
        <f t="shared" si="289"/>
        <v>16.734740582959411</v>
      </c>
      <c r="P1391" s="18"/>
      <c r="Q1391" s="37">
        <f t="shared" si="290"/>
        <v>6.6882803250395972E-2</v>
      </c>
      <c r="R1391" s="15">
        <f t="shared" si="300"/>
        <v>1.0402862489588924</v>
      </c>
      <c r="S1391" s="15">
        <f t="shared" si="301"/>
        <v>15.198181839431431</v>
      </c>
      <c r="T1391" s="21">
        <f t="shared" si="291"/>
        <v>0.10200655087375932</v>
      </c>
      <c r="U1391" s="21">
        <f t="shared" si="292"/>
        <v>5.0932090972658495E-2</v>
      </c>
      <c r="V1391" s="21">
        <f t="shared" si="293"/>
        <v>5.1074459901100822E-2</v>
      </c>
      <c r="Y1391" s="36"/>
      <c r="Z1391" s="36"/>
    </row>
    <row r="1392" spans="1:26" x14ac:dyDescent="0.25">
      <c r="A1392" s="12">
        <v>1986.04</v>
      </c>
      <c r="B1392" s="13">
        <v>238</v>
      </c>
      <c r="C1392" s="14">
        <v>8.0466700000000007</v>
      </c>
      <c r="D1392" s="13">
        <v>14.583299999999999</v>
      </c>
      <c r="E1392" s="13">
        <v>108.6</v>
      </c>
      <c r="F1392" s="14">
        <f t="shared" si="298"/>
        <v>1986.2916666665619</v>
      </c>
      <c r="G1392" s="15">
        <v>7.3</v>
      </c>
      <c r="H1392" s="14">
        <f t="shared" si="294"/>
        <v>699.58083793738467</v>
      </c>
      <c r="I1392" s="14">
        <f t="shared" si="295"/>
        <v>23.652504794981578</v>
      </c>
      <c r="J1392" s="16">
        <f t="shared" si="299"/>
        <v>206718.31417910472</v>
      </c>
      <c r="K1392" s="14">
        <f t="shared" si="296"/>
        <v>42.866374932320426</v>
      </c>
      <c r="L1392" s="16">
        <f t="shared" si="297"/>
        <v>12666.534416672848</v>
      </c>
      <c r="M1392" s="35">
        <f t="shared" si="288"/>
        <v>13.552504172869474</v>
      </c>
      <c r="N1392" s="17"/>
      <c r="O1392" s="18">
        <f t="shared" si="289"/>
        <v>17.183914355587927</v>
      </c>
      <c r="P1392" s="18"/>
      <c r="Q1392" s="37">
        <f t="shared" si="290"/>
        <v>6.9071033811458474E-2</v>
      </c>
      <c r="R1392" s="15">
        <f t="shared" si="300"/>
        <v>0.97772216546289359</v>
      </c>
      <c r="S1392" s="15">
        <f t="shared" si="301"/>
        <v>15.839576445202729</v>
      </c>
      <c r="T1392" s="21">
        <f t="shared" si="291"/>
        <v>9.862145404786582E-2</v>
      </c>
      <c r="U1392" s="21">
        <f t="shared" si="292"/>
        <v>4.4902987607793987E-2</v>
      </c>
      <c r="V1392" s="21">
        <f t="shared" si="293"/>
        <v>5.3718466440071833E-2</v>
      </c>
      <c r="Y1392" s="36"/>
      <c r="Z1392" s="36"/>
    </row>
    <row r="1393" spans="1:26" x14ac:dyDescent="0.25">
      <c r="A1393" s="12">
        <v>1986.05</v>
      </c>
      <c r="B1393" s="13">
        <v>238.5</v>
      </c>
      <c r="C1393" s="14">
        <v>8.0733300000000003</v>
      </c>
      <c r="D1393" s="13">
        <v>14.646699999999999</v>
      </c>
      <c r="E1393" s="13">
        <v>108.9</v>
      </c>
      <c r="F1393" s="14">
        <f t="shared" si="298"/>
        <v>1986.3749999998952</v>
      </c>
      <c r="G1393" s="15">
        <v>7.71</v>
      </c>
      <c r="H1393" s="14">
        <f t="shared" si="294"/>
        <v>699.11927685950388</v>
      </c>
      <c r="I1393" s="14">
        <f t="shared" si="295"/>
        <v>23.665495310055089</v>
      </c>
      <c r="J1393" s="16">
        <f t="shared" si="299"/>
        <v>207164.66880992835</v>
      </c>
      <c r="K1393" s="14">
        <f t="shared" si="296"/>
        <v>42.93413128879704</v>
      </c>
      <c r="L1393" s="16">
        <f t="shared" si="297"/>
        <v>12722.342786827578</v>
      </c>
      <c r="M1393" s="35">
        <f t="shared" si="288"/>
        <v>13.560046199232332</v>
      </c>
      <c r="N1393" s="17"/>
      <c r="O1393" s="18">
        <f t="shared" si="289"/>
        <v>17.180748515167295</v>
      </c>
      <c r="P1393" s="18"/>
      <c r="Q1393" s="37">
        <f t="shared" si="290"/>
        <v>6.4465796792934807E-2</v>
      </c>
      <c r="R1393" s="15">
        <f t="shared" si="300"/>
        <v>1.0002236733487426</v>
      </c>
      <c r="S1393" s="15">
        <f t="shared" si="301"/>
        <v>15.444041882894634</v>
      </c>
      <c r="T1393" s="21">
        <f t="shared" si="291"/>
        <v>0.10073370689638605</v>
      </c>
      <c r="U1393" s="21">
        <f t="shared" si="292"/>
        <v>4.6171339837853154E-2</v>
      </c>
      <c r="V1393" s="21">
        <f t="shared" si="293"/>
        <v>5.4562367058532901E-2</v>
      </c>
      <c r="Y1393" s="36"/>
      <c r="Z1393" s="36"/>
    </row>
    <row r="1394" spans="1:26" x14ac:dyDescent="0.25">
      <c r="A1394" s="12">
        <v>1986.06</v>
      </c>
      <c r="B1394" s="13">
        <v>245.3</v>
      </c>
      <c r="C1394" s="14">
        <v>8.1</v>
      </c>
      <c r="D1394" s="13">
        <v>14.71</v>
      </c>
      <c r="E1394" s="13">
        <v>109.5</v>
      </c>
      <c r="F1394" s="14">
        <f t="shared" si="298"/>
        <v>1986.4583333332284</v>
      </c>
      <c r="G1394" s="15">
        <v>7.8</v>
      </c>
      <c r="H1394" s="14">
        <f t="shared" si="294"/>
        <v>715.11222511415497</v>
      </c>
      <c r="I1394" s="14">
        <f t="shared" si="295"/>
        <v>23.613571232876701</v>
      </c>
      <c r="J1394" s="16">
        <f t="shared" si="299"/>
        <v>212486.8392753744</v>
      </c>
      <c r="K1394" s="14">
        <f t="shared" si="296"/>
        <v>42.883411461187201</v>
      </c>
      <c r="L1394" s="16">
        <f t="shared" si="297"/>
        <v>12742.280496293346</v>
      </c>
      <c r="M1394" s="35">
        <f t="shared" si="288"/>
        <v>13.88868862645711</v>
      </c>
      <c r="N1394" s="17"/>
      <c r="O1394" s="18">
        <f t="shared" si="289"/>
        <v>17.582378520821575</v>
      </c>
      <c r="P1394" s="18"/>
      <c r="Q1394" s="37">
        <f t="shared" si="290"/>
        <v>6.1842005395504052E-2</v>
      </c>
      <c r="R1394" s="15">
        <f t="shared" si="300"/>
        <v>1.0417113704432905</v>
      </c>
      <c r="S1394" s="15">
        <f t="shared" si="301"/>
        <v>15.362852488099275</v>
      </c>
      <c r="T1394" s="21">
        <f t="shared" si="291"/>
        <v>9.9271528248184859E-2</v>
      </c>
      <c r="U1394" s="21">
        <f t="shared" si="292"/>
        <v>4.5967205214896945E-2</v>
      </c>
      <c r="V1394" s="21">
        <f t="shared" si="293"/>
        <v>5.3304323033287915E-2</v>
      </c>
      <c r="Y1394" s="36"/>
      <c r="Z1394" s="36"/>
    </row>
    <row r="1395" spans="1:26" x14ac:dyDescent="0.25">
      <c r="A1395" s="12">
        <v>1986.07</v>
      </c>
      <c r="B1395" s="13">
        <v>240.2</v>
      </c>
      <c r="C1395" s="14">
        <v>8.1433300000000006</v>
      </c>
      <c r="D1395" s="13">
        <v>14.7567</v>
      </c>
      <c r="E1395" s="13">
        <v>109.5</v>
      </c>
      <c r="F1395" s="14">
        <f t="shared" si="298"/>
        <v>1986.5416666665617</v>
      </c>
      <c r="G1395" s="15">
        <v>7.3</v>
      </c>
      <c r="H1395" s="14">
        <f t="shared" si="294"/>
        <v>700.24442100456599</v>
      </c>
      <c r="I1395" s="14">
        <f t="shared" si="295"/>
        <v>23.73988926269406</v>
      </c>
      <c r="J1395" s="16">
        <f t="shared" si="299"/>
        <v>208656.88815743156</v>
      </c>
      <c r="K1395" s="14">
        <f t="shared" si="296"/>
        <v>43.019553902739709</v>
      </c>
      <c r="L1395" s="16">
        <f t="shared" si="297"/>
        <v>12818.847216789218</v>
      </c>
      <c r="M1395" s="35">
        <f t="shared" si="288"/>
        <v>13.619995534083804</v>
      </c>
      <c r="N1395" s="17"/>
      <c r="O1395" s="18">
        <f t="shared" si="289"/>
        <v>17.228549210852705</v>
      </c>
      <c r="P1395" s="18"/>
      <c r="Q1395" s="37">
        <f t="shared" si="290"/>
        <v>6.7700062192951285E-2</v>
      </c>
      <c r="R1395" s="15">
        <f t="shared" si="300"/>
        <v>1.0152906557195402</v>
      </c>
      <c r="S1395" s="15">
        <f t="shared" si="301"/>
        <v>16.003658119296013</v>
      </c>
      <c r="T1395" s="21">
        <f t="shared" si="291"/>
        <v>9.7174868748354237E-2</v>
      </c>
      <c r="U1395" s="21">
        <f t="shared" si="292"/>
        <v>4.2397614911459325E-2</v>
      </c>
      <c r="V1395" s="21">
        <f t="shared" si="293"/>
        <v>5.4777253836894912E-2</v>
      </c>
      <c r="Y1395" s="36"/>
      <c r="Z1395" s="36"/>
    </row>
    <row r="1396" spans="1:26" x14ac:dyDescent="0.25">
      <c r="A1396" s="12">
        <v>1986.08</v>
      </c>
      <c r="B1396" s="13">
        <v>245</v>
      </c>
      <c r="C1396" s="14">
        <v>8.1866699999999994</v>
      </c>
      <c r="D1396" s="13">
        <v>14.8033</v>
      </c>
      <c r="E1396" s="13">
        <v>109.7</v>
      </c>
      <c r="F1396" s="14">
        <f t="shared" si="298"/>
        <v>1986.624999999895</v>
      </c>
      <c r="G1396" s="15">
        <v>7.17</v>
      </c>
      <c r="H1396" s="14">
        <f t="shared" si="294"/>
        <v>712.93548313582471</v>
      </c>
      <c r="I1396" s="14">
        <f t="shared" si="295"/>
        <v>23.822724619279846</v>
      </c>
      <c r="J1396" s="16">
        <f t="shared" si="299"/>
        <v>213030.08805555015</v>
      </c>
      <c r="K1396" s="14">
        <f t="shared" si="296"/>
        <v>43.076725867365532</v>
      </c>
      <c r="L1396" s="16">
        <f t="shared" si="297"/>
        <v>12871.625724541738</v>
      </c>
      <c r="M1396" s="35">
        <f t="shared" si="288"/>
        <v>13.88766755086605</v>
      </c>
      <c r="N1396" s="17"/>
      <c r="O1396" s="18">
        <f t="shared" si="289"/>
        <v>17.552178737142764</v>
      </c>
      <c r="P1396" s="18"/>
      <c r="Q1396" s="37">
        <f t="shared" si="290"/>
        <v>6.7220478286354149E-2</v>
      </c>
      <c r="R1396" s="15">
        <f t="shared" si="300"/>
        <v>0.98638563676862145</v>
      </c>
      <c r="S1396" s="15">
        <f t="shared" si="301"/>
        <v>16.218741274117846</v>
      </c>
      <c r="T1396" s="21">
        <f t="shared" si="291"/>
        <v>9.8015529275470081E-2</v>
      </c>
      <c r="U1396" s="21">
        <f t="shared" si="292"/>
        <v>4.3116512363074566E-2</v>
      </c>
      <c r="V1396" s="21">
        <f t="shared" si="293"/>
        <v>5.4899016912395515E-2</v>
      </c>
      <c r="Y1396" s="36"/>
      <c r="Z1396" s="36"/>
    </row>
    <row r="1397" spans="1:26" x14ac:dyDescent="0.25">
      <c r="A1397" s="12">
        <v>1986.09</v>
      </c>
      <c r="B1397" s="13">
        <v>238.3</v>
      </c>
      <c r="C1397" s="14">
        <v>8.23</v>
      </c>
      <c r="D1397" s="13">
        <v>14.85</v>
      </c>
      <c r="E1397" s="13">
        <v>110.2</v>
      </c>
      <c r="F1397" s="14">
        <f t="shared" si="298"/>
        <v>1986.7083333332282</v>
      </c>
      <c r="G1397" s="15">
        <v>7.45</v>
      </c>
      <c r="H1397" s="14">
        <f t="shared" si="294"/>
        <v>690.29260571687814</v>
      </c>
      <c r="I1397" s="14">
        <f t="shared" si="295"/>
        <v>23.840151678765874</v>
      </c>
      <c r="J1397" s="16">
        <f t="shared" si="299"/>
        <v>206857.87218628413</v>
      </c>
      <c r="K1397" s="14">
        <f t="shared" si="296"/>
        <v>43.016555580762237</v>
      </c>
      <c r="L1397" s="16">
        <f t="shared" si="297"/>
        <v>12890.639538255642</v>
      </c>
      <c r="M1397" s="35">
        <f t="shared" si="288"/>
        <v>13.467314312977123</v>
      </c>
      <c r="N1397" s="17"/>
      <c r="O1397" s="18">
        <f t="shared" si="289"/>
        <v>17.007759947928392</v>
      </c>
      <c r="P1397" s="18"/>
      <c r="Q1397" s="37">
        <f t="shared" si="290"/>
        <v>6.6782088500137976E-2</v>
      </c>
      <c r="R1397" s="15">
        <f t="shared" si="300"/>
        <v>1.0076087971828867</v>
      </c>
      <c r="S1397" s="15">
        <f t="shared" si="301"/>
        <v>15.925347534359448</v>
      </c>
      <c r="T1397" s="21">
        <f t="shared" si="291"/>
        <v>0.10310882358663109</v>
      </c>
      <c r="U1397" s="21">
        <f t="shared" si="292"/>
        <v>4.383880223172576E-2</v>
      </c>
      <c r="V1397" s="21">
        <f t="shared" si="293"/>
        <v>5.9270021354905333E-2</v>
      </c>
      <c r="Y1397" s="36"/>
      <c r="Z1397" s="36"/>
    </row>
    <row r="1398" spans="1:26" x14ac:dyDescent="0.25">
      <c r="A1398" s="12">
        <v>1986.1</v>
      </c>
      <c r="B1398" s="13">
        <v>237.4</v>
      </c>
      <c r="C1398" s="14">
        <v>8.2466699999999999</v>
      </c>
      <c r="D1398" s="13">
        <v>14.726699999999999</v>
      </c>
      <c r="E1398" s="13">
        <v>110.3</v>
      </c>
      <c r="F1398" s="14">
        <f t="shared" si="298"/>
        <v>1986.7916666665615</v>
      </c>
      <c r="G1398" s="15">
        <v>7.43</v>
      </c>
      <c r="H1398" s="14">
        <f t="shared" si="294"/>
        <v>687.06207343608321</v>
      </c>
      <c r="I1398" s="14">
        <f t="shared" si="295"/>
        <v>23.866782599592014</v>
      </c>
      <c r="J1398" s="16">
        <f t="shared" si="299"/>
        <v>206485.79560677733</v>
      </c>
      <c r="K1398" s="14">
        <f t="shared" si="296"/>
        <v>42.620712033998174</v>
      </c>
      <c r="L1398" s="16">
        <f t="shared" si="297"/>
        <v>12808.990590405761</v>
      </c>
      <c r="M1398" s="35">
        <f t="shared" si="288"/>
        <v>13.425918860857353</v>
      </c>
      <c r="N1398" s="17"/>
      <c r="O1398" s="18">
        <f t="shared" si="289"/>
        <v>16.94244158319697</v>
      </c>
      <c r="P1398" s="18"/>
      <c r="Q1398" s="37">
        <f t="shared" si="290"/>
        <v>6.6753610688413623E-2</v>
      </c>
      <c r="R1398" s="15">
        <f t="shared" si="300"/>
        <v>1.0188955773741608</v>
      </c>
      <c r="S1398" s="15">
        <f t="shared" si="301"/>
        <v>16.031972204664136</v>
      </c>
      <c r="T1398" s="21">
        <f t="shared" si="291"/>
        <v>0.10742104525516805</v>
      </c>
      <c r="U1398" s="21">
        <f t="shared" si="292"/>
        <v>4.565035799543482E-2</v>
      </c>
      <c r="V1398" s="21">
        <f t="shared" si="293"/>
        <v>6.1770687259733226E-2</v>
      </c>
      <c r="Y1398" s="36"/>
      <c r="Z1398" s="36"/>
    </row>
    <row r="1399" spans="1:26" x14ac:dyDescent="0.25">
      <c r="A1399" s="12">
        <v>1986.11</v>
      </c>
      <c r="B1399" s="13">
        <v>245.1</v>
      </c>
      <c r="C1399" s="14">
        <v>8.2633299999999998</v>
      </c>
      <c r="D1399" s="13">
        <v>14.603300000000001</v>
      </c>
      <c r="E1399" s="13">
        <v>110.4</v>
      </c>
      <c r="F1399" s="14">
        <f t="shared" si="298"/>
        <v>1986.8749999998947</v>
      </c>
      <c r="G1399" s="15">
        <v>7.25</v>
      </c>
      <c r="H1399" s="14">
        <f t="shared" si="294"/>
        <v>708.70420788043452</v>
      </c>
      <c r="I1399" s="14">
        <f t="shared" si="295"/>
        <v>23.893336361096004</v>
      </c>
      <c r="J1399" s="16">
        <f t="shared" si="299"/>
        <v>213588.39921722555</v>
      </c>
      <c r="K1399" s="14">
        <f t="shared" si="296"/>
        <v>42.225296446105055</v>
      </c>
      <c r="L1399" s="16">
        <f t="shared" si="297"/>
        <v>12725.807712317053</v>
      </c>
      <c r="M1399" s="35">
        <f t="shared" si="288"/>
        <v>13.872985596138594</v>
      </c>
      <c r="N1399" s="17"/>
      <c r="O1399" s="18">
        <f t="shared" si="289"/>
        <v>17.491666180642564</v>
      </c>
      <c r="P1399" s="18"/>
      <c r="Q1399" s="37">
        <f t="shared" si="290"/>
        <v>6.6065956858145758E-2</v>
      </c>
      <c r="R1399" s="15">
        <f t="shared" si="300"/>
        <v>1.0159834282206941</v>
      </c>
      <c r="S1399" s="15">
        <f t="shared" si="301"/>
        <v>16.320109465794648</v>
      </c>
      <c r="T1399" s="21">
        <f t="shared" si="291"/>
        <v>0.10892623208224261</v>
      </c>
      <c r="U1399" s="21">
        <f t="shared" si="292"/>
        <v>4.666492670886746E-2</v>
      </c>
      <c r="V1399" s="21">
        <f t="shared" si="293"/>
        <v>6.2261305373375153E-2</v>
      </c>
      <c r="Y1399" s="36"/>
      <c r="Z1399" s="36"/>
    </row>
    <row r="1400" spans="1:26" x14ac:dyDescent="0.25">
      <c r="A1400" s="12">
        <v>1986.12</v>
      </c>
      <c r="B1400" s="13">
        <v>248.6</v>
      </c>
      <c r="C1400" s="14">
        <v>8.2799999999999994</v>
      </c>
      <c r="D1400" s="13">
        <v>14.48</v>
      </c>
      <c r="E1400" s="13">
        <v>110.5</v>
      </c>
      <c r="F1400" s="14">
        <f t="shared" si="298"/>
        <v>1986.958333333228</v>
      </c>
      <c r="G1400" s="15">
        <v>7.11</v>
      </c>
      <c r="H1400" s="14">
        <f t="shared" si="294"/>
        <v>718.17390316742058</v>
      </c>
      <c r="I1400" s="14">
        <f t="shared" si="295"/>
        <v>23.919870950226237</v>
      </c>
      <c r="J1400" s="16">
        <f t="shared" si="299"/>
        <v>217043.10938969158</v>
      </c>
      <c r="K1400" s="14">
        <f t="shared" si="296"/>
        <v>41.830885429864239</v>
      </c>
      <c r="L1400" s="16">
        <f t="shared" si="297"/>
        <v>12641.931713446234</v>
      </c>
      <c r="M1400" s="35">
        <f t="shared" si="288"/>
        <v>14.085139814743304</v>
      </c>
      <c r="N1400" s="17"/>
      <c r="O1400" s="18">
        <f t="shared" si="289"/>
        <v>17.74331642543698</v>
      </c>
      <c r="P1400" s="18"/>
      <c r="Q1400" s="37">
        <f t="shared" si="290"/>
        <v>6.6109702069103854E-2</v>
      </c>
      <c r="R1400" s="15">
        <f t="shared" si="300"/>
        <v>1.0080581907954413</v>
      </c>
      <c r="S1400" s="15">
        <f t="shared" si="301"/>
        <v>16.565955369638491</v>
      </c>
      <c r="T1400" s="21">
        <f t="shared" si="291"/>
        <v>0.10846887333722854</v>
      </c>
      <c r="U1400" s="21">
        <f t="shared" si="292"/>
        <v>4.4871625548176919E-2</v>
      </c>
      <c r="V1400" s="21">
        <f t="shared" si="293"/>
        <v>6.3597247789051625E-2</v>
      </c>
      <c r="Y1400" s="36"/>
      <c r="Z1400" s="36"/>
    </row>
    <row r="1401" spans="1:26" x14ac:dyDescent="0.25">
      <c r="A1401" s="12">
        <v>1987.01</v>
      </c>
      <c r="B1401" s="13">
        <v>264.5</v>
      </c>
      <c r="C1401" s="14">
        <v>8.3000000000000007</v>
      </c>
      <c r="D1401" s="13">
        <v>14.6867</v>
      </c>
      <c r="E1401" s="13">
        <v>111.2</v>
      </c>
      <c r="F1401" s="14">
        <f t="shared" si="298"/>
        <v>1987.0416666665612</v>
      </c>
      <c r="G1401" s="15">
        <v>7.08</v>
      </c>
      <c r="H1401" s="14">
        <f t="shared" si="294"/>
        <v>759.29696267985582</v>
      </c>
      <c r="I1401" s="14">
        <f t="shared" si="295"/>
        <v>23.826709982014386</v>
      </c>
      <c r="J1401" s="16">
        <f t="shared" si="299"/>
        <v>230071.1915826202</v>
      </c>
      <c r="K1401" s="14">
        <f t="shared" si="296"/>
        <v>42.160932709982006</v>
      </c>
      <c r="L1401" s="16">
        <f t="shared" si="297"/>
        <v>12774.996481725779</v>
      </c>
      <c r="M1401" s="35">
        <f t="shared" si="288"/>
        <v>14.922208103718937</v>
      </c>
      <c r="N1401" s="17"/>
      <c r="O1401" s="18">
        <f t="shared" si="289"/>
        <v>18.777962794262148</v>
      </c>
      <c r="P1401" s="18"/>
      <c r="Q1401" s="37">
        <f t="shared" si="290"/>
        <v>6.2552225871873687E-2</v>
      </c>
      <c r="R1401" s="15">
        <f t="shared" si="300"/>
        <v>0.99390186210958875</v>
      </c>
      <c r="S1401" s="15">
        <f t="shared" si="301"/>
        <v>16.594324580558418</v>
      </c>
      <c r="T1401" s="21">
        <f t="shared" si="291"/>
        <v>0.10521712997774313</v>
      </c>
      <c r="U1401" s="21">
        <f t="shared" si="292"/>
        <v>4.2775765751370098E-2</v>
      </c>
      <c r="V1401" s="21">
        <f t="shared" si="293"/>
        <v>6.2441364226373031E-2</v>
      </c>
      <c r="Y1401" s="36"/>
      <c r="Z1401" s="36"/>
    </row>
    <row r="1402" spans="1:26" x14ac:dyDescent="0.25">
      <c r="A1402" s="12">
        <v>1987.02</v>
      </c>
      <c r="B1402" s="13">
        <v>280.89999999999998</v>
      </c>
      <c r="C1402" s="14">
        <v>8.32</v>
      </c>
      <c r="D1402" s="13">
        <v>14.8933</v>
      </c>
      <c r="E1402" s="13">
        <v>111.6</v>
      </c>
      <c r="F1402" s="14">
        <f t="shared" si="298"/>
        <v>1987.1249999998945</v>
      </c>
      <c r="G1402" s="15">
        <v>7.25</v>
      </c>
      <c r="H1402" s="14">
        <f t="shared" si="294"/>
        <v>803.4860076164872</v>
      </c>
      <c r="I1402" s="14">
        <f t="shared" si="295"/>
        <v>23.798517562724008</v>
      </c>
      <c r="J1402" s="16">
        <f t="shared" si="299"/>
        <v>244061.64088865454</v>
      </c>
      <c r="K1402" s="14">
        <f t="shared" si="296"/>
        <v>42.600776636648739</v>
      </c>
      <c r="L1402" s="16">
        <f t="shared" si="297"/>
        <v>12940.132560509075</v>
      </c>
      <c r="M1402" s="35">
        <f t="shared" si="288"/>
        <v>15.822318142836446</v>
      </c>
      <c r="N1402" s="17"/>
      <c r="O1402" s="18">
        <f t="shared" si="289"/>
        <v>19.886426559991161</v>
      </c>
      <c r="P1402" s="18"/>
      <c r="Q1402" s="37">
        <f t="shared" si="290"/>
        <v>5.6334889356184442E-2</v>
      </c>
      <c r="R1402" s="15">
        <f t="shared" si="300"/>
        <v>1.0060416666666667</v>
      </c>
      <c r="S1402" s="15">
        <f t="shared" si="301"/>
        <v>16.434014939415359</v>
      </c>
      <c r="T1402" s="21">
        <f t="shared" si="291"/>
        <v>0.10306661670050477</v>
      </c>
      <c r="U1402" s="21">
        <f t="shared" si="292"/>
        <v>4.5241842361098072E-2</v>
      </c>
      <c r="V1402" s="21">
        <f t="shared" si="293"/>
        <v>5.7824774339406693E-2</v>
      </c>
      <c r="Y1402" s="36"/>
      <c r="Z1402" s="36"/>
    </row>
    <row r="1403" spans="1:26" x14ac:dyDescent="0.25">
      <c r="A1403" s="12">
        <v>1987.03</v>
      </c>
      <c r="B1403" s="13">
        <v>292.5</v>
      </c>
      <c r="C1403" s="14">
        <v>8.34</v>
      </c>
      <c r="D1403" s="13">
        <v>15.1</v>
      </c>
      <c r="E1403" s="13">
        <v>112.1</v>
      </c>
      <c r="F1403" s="14">
        <f t="shared" si="298"/>
        <v>1987.2083333332278</v>
      </c>
      <c r="G1403" s="15">
        <v>7.25</v>
      </c>
      <c r="H1403" s="14">
        <f t="shared" si="294"/>
        <v>832.93484611953591</v>
      </c>
      <c r="I1403" s="14">
        <f t="shared" si="295"/>
        <v>23.749321766280097</v>
      </c>
      <c r="J1403" s="16">
        <f t="shared" si="299"/>
        <v>253607.98848479436</v>
      </c>
      <c r="K1403" s="14">
        <f t="shared" si="296"/>
        <v>42.999371543264928</v>
      </c>
      <c r="L1403" s="16">
        <f t="shared" si="297"/>
        <v>13092.241456821863</v>
      </c>
      <c r="M1403" s="35">
        <f t="shared" si="288"/>
        <v>16.433343976069917</v>
      </c>
      <c r="N1403" s="17"/>
      <c r="O1403" s="18">
        <f t="shared" si="289"/>
        <v>20.627202938129233</v>
      </c>
      <c r="P1403" s="18"/>
      <c r="Q1403" s="37">
        <f t="shared" si="290"/>
        <v>5.3742497442263178E-2</v>
      </c>
      <c r="R1403" s="15">
        <f t="shared" si="300"/>
        <v>0.95348909939056448</v>
      </c>
      <c r="S1403" s="15">
        <f t="shared" si="301"/>
        <v>16.459560230255619</v>
      </c>
      <c r="T1403" s="21">
        <f t="shared" si="291"/>
        <v>9.78808838023979E-2</v>
      </c>
      <c r="U1403" s="21">
        <f t="shared" si="292"/>
        <v>4.3326612376116236E-2</v>
      </c>
      <c r="V1403" s="21">
        <f t="shared" si="293"/>
        <v>5.4554271426281664E-2</v>
      </c>
      <c r="Y1403" s="36"/>
      <c r="Z1403" s="36"/>
    </row>
    <row r="1404" spans="1:26" x14ac:dyDescent="0.25">
      <c r="A1404" s="12">
        <v>1987.04</v>
      </c>
      <c r="B1404" s="13">
        <v>289.3</v>
      </c>
      <c r="C1404" s="14">
        <v>8.4</v>
      </c>
      <c r="D1404" s="13">
        <v>14.8733</v>
      </c>
      <c r="E1404" s="13">
        <v>112.7</v>
      </c>
      <c r="F1404" s="14">
        <f t="shared" si="298"/>
        <v>1987.291666666561</v>
      </c>
      <c r="G1404" s="15">
        <v>8.02</v>
      </c>
      <c r="H1404" s="14">
        <f t="shared" si="294"/>
        <v>819.43647426796781</v>
      </c>
      <c r="I1404" s="14">
        <f t="shared" si="295"/>
        <v>23.792832298136638</v>
      </c>
      <c r="J1404" s="16">
        <f t="shared" si="299"/>
        <v>250101.76317588269</v>
      </c>
      <c r="K1404" s="14">
        <f t="shared" si="296"/>
        <v>42.128325311889959</v>
      </c>
      <c r="L1404" s="16">
        <f t="shared" si="297"/>
        <v>12858.066208931406</v>
      </c>
      <c r="M1404" s="35">
        <f t="shared" si="288"/>
        <v>16.19653445322087</v>
      </c>
      <c r="N1404" s="17"/>
      <c r="O1404" s="18">
        <f t="shared" si="289"/>
        <v>20.303841071051394</v>
      </c>
      <c r="P1404" s="18"/>
      <c r="Q1404" s="37">
        <f t="shared" si="290"/>
        <v>4.6609431506182825E-2</v>
      </c>
      <c r="R1404" s="15">
        <f t="shared" si="300"/>
        <v>0.96742422509917603</v>
      </c>
      <c r="S1404" s="15">
        <f t="shared" si="301"/>
        <v>15.610458405331707</v>
      </c>
      <c r="T1404" s="21">
        <f t="shared" si="291"/>
        <v>9.5471540307972669E-2</v>
      </c>
      <c r="U1404" s="21">
        <f t="shared" si="292"/>
        <v>4.7813316678601669E-2</v>
      </c>
      <c r="V1404" s="21">
        <f t="shared" si="293"/>
        <v>4.7658223629370999E-2</v>
      </c>
      <c r="Y1404" s="36"/>
      <c r="Z1404" s="36"/>
    </row>
    <row r="1405" spans="1:26" x14ac:dyDescent="0.25">
      <c r="A1405" s="12">
        <v>1987.05</v>
      </c>
      <c r="B1405" s="13">
        <v>289.10000000000002</v>
      </c>
      <c r="C1405" s="14">
        <v>8.4600000000000009</v>
      </c>
      <c r="D1405" s="13">
        <v>14.646699999999999</v>
      </c>
      <c r="E1405" s="13">
        <v>113.1</v>
      </c>
      <c r="F1405" s="14">
        <f t="shared" si="298"/>
        <v>1987.3749999998943</v>
      </c>
      <c r="G1405" s="15">
        <v>8.61</v>
      </c>
      <c r="H1405" s="14">
        <f t="shared" si="294"/>
        <v>815.97388638373104</v>
      </c>
      <c r="I1405" s="14">
        <f t="shared" si="295"/>
        <v>23.878032095490713</v>
      </c>
      <c r="J1405" s="16">
        <f t="shared" si="299"/>
        <v>249652.26177761133</v>
      </c>
      <c r="K1405" s="14">
        <f t="shared" si="296"/>
        <v>41.339760365605642</v>
      </c>
      <c r="L1405" s="16">
        <f t="shared" si="297"/>
        <v>12648.155595220127</v>
      </c>
      <c r="M1405" s="35">
        <f t="shared" si="288"/>
        <v>16.160311952655732</v>
      </c>
      <c r="N1405" s="17"/>
      <c r="O1405" s="18">
        <f t="shared" si="289"/>
        <v>20.233478963142403</v>
      </c>
      <c r="P1405" s="18"/>
      <c r="Q1405" s="37">
        <f t="shared" si="290"/>
        <v>4.0693975709329623E-2</v>
      </c>
      <c r="R1405" s="15">
        <f t="shared" si="300"/>
        <v>1.0212748364878896</v>
      </c>
      <c r="S1405" s="15">
        <f t="shared" si="301"/>
        <v>15.0485247133077</v>
      </c>
      <c r="T1405" s="21">
        <f t="shared" si="291"/>
        <v>0.10544169617241894</v>
      </c>
      <c r="U1405" s="21">
        <f t="shared" si="292"/>
        <v>5.3683153601261413E-2</v>
      </c>
      <c r="V1405" s="21">
        <f t="shared" si="293"/>
        <v>5.1758542571157529E-2</v>
      </c>
      <c r="Y1405" s="36"/>
      <c r="Z1405" s="36"/>
    </row>
    <row r="1406" spans="1:26" x14ac:dyDescent="0.25">
      <c r="A1406" s="12">
        <v>1987.06</v>
      </c>
      <c r="B1406" s="13">
        <v>301.39999999999998</v>
      </c>
      <c r="C1406" s="14">
        <v>8.52</v>
      </c>
      <c r="D1406" s="13">
        <v>14.42</v>
      </c>
      <c r="E1406" s="13">
        <v>113.5</v>
      </c>
      <c r="F1406" s="14">
        <f t="shared" si="298"/>
        <v>1987.4583333332275</v>
      </c>
      <c r="G1406" s="15">
        <v>8.4</v>
      </c>
      <c r="H1406" s="14">
        <f t="shared" si="294"/>
        <v>847.69214713656356</v>
      </c>
      <c r="I1406" s="14">
        <f t="shared" si="295"/>
        <v>23.962631365638757</v>
      </c>
      <c r="J1406" s="16">
        <f t="shared" si="299"/>
        <v>259967.61962210605</v>
      </c>
      <c r="K1406" s="14">
        <f t="shared" si="296"/>
        <v>40.556472334801754</v>
      </c>
      <c r="L1406" s="16">
        <f t="shared" si="297"/>
        <v>12437.734157102752</v>
      </c>
      <c r="M1406" s="35">
        <f t="shared" si="288"/>
        <v>16.825207307878713</v>
      </c>
      <c r="N1406" s="17"/>
      <c r="O1406" s="18">
        <f t="shared" si="289"/>
        <v>21.038765339298109</v>
      </c>
      <c r="P1406" s="18"/>
      <c r="Q1406" s="37">
        <f t="shared" si="290"/>
        <v>4.0020549424348621E-2</v>
      </c>
      <c r="R1406" s="15">
        <f t="shared" si="300"/>
        <v>1.0036500888963857</v>
      </c>
      <c r="S1406" s="15">
        <f t="shared" si="301"/>
        <v>15.314516868422027</v>
      </c>
      <c r="T1406" s="21">
        <f t="shared" si="291"/>
        <v>0.10657640898187104</v>
      </c>
      <c r="U1406" s="21">
        <f t="shared" si="292"/>
        <v>5.3962220978424069E-2</v>
      </c>
      <c r="V1406" s="21">
        <f t="shared" si="293"/>
        <v>5.2614188003446971E-2</v>
      </c>
      <c r="Y1406" s="36"/>
      <c r="Z1406" s="36"/>
    </row>
    <row r="1407" spans="1:26" x14ac:dyDescent="0.25">
      <c r="A1407" s="12">
        <v>1987.07</v>
      </c>
      <c r="B1407" s="13">
        <v>310.10000000000002</v>
      </c>
      <c r="C1407" s="14">
        <v>8.5666700000000002</v>
      </c>
      <c r="D1407" s="13">
        <v>14.9</v>
      </c>
      <c r="E1407" s="13">
        <v>113.8</v>
      </c>
      <c r="F1407" s="14">
        <f t="shared" si="298"/>
        <v>1987.5416666665608</v>
      </c>
      <c r="G1407" s="15">
        <v>8.4499999999999993</v>
      </c>
      <c r="H1407" s="14">
        <f t="shared" si="294"/>
        <v>869.86183699472735</v>
      </c>
      <c r="I1407" s="14">
        <f t="shared" si="295"/>
        <v>24.030375050395424</v>
      </c>
      <c r="J1407" s="16">
        <f t="shared" si="299"/>
        <v>267380.68202310527</v>
      </c>
      <c r="K1407" s="14">
        <f t="shared" si="296"/>
        <v>41.796005711775038</v>
      </c>
      <c r="L1407" s="16">
        <f t="shared" si="297"/>
        <v>12847.378787953141</v>
      </c>
      <c r="M1407" s="35">
        <f t="shared" si="288"/>
        <v>17.306004390512218</v>
      </c>
      <c r="N1407" s="17"/>
      <c r="O1407" s="18">
        <f t="shared" si="289"/>
        <v>21.611453473791194</v>
      </c>
      <c r="P1407" s="18"/>
      <c r="Q1407" s="37">
        <f t="shared" si="290"/>
        <v>3.7625517261062232E-2</v>
      </c>
      <c r="R1407" s="15">
        <f t="shared" si="300"/>
        <v>0.9865456526552201</v>
      </c>
      <c r="S1407" s="15">
        <f t="shared" si="301"/>
        <v>15.329896665738627</v>
      </c>
      <c r="T1407" s="21">
        <f t="shared" si="291"/>
        <v>0.10950345027898201</v>
      </c>
      <c r="U1407" s="21">
        <f t="shared" si="292"/>
        <v>5.6366611728344118E-2</v>
      </c>
      <c r="V1407" s="21">
        <f t="shared" si="293"/>
        <v>5.3136838550637888E-2</v>
      </c>
      <c r="Y1407" s="36"/>
      <c r="Z1407" s="36"/>
    </row>
    <row r="1408" spans="1:26" x14ac:dyDescent="0.25">
      <c r="A1408" s="12">
        <v>1987.08</v>
      </c>
      <c r="B1408" s="13">
        <v>329.4</v>
      </c>
      <c r="C1408" s="14">
        <v>8.6133299999999995</v>
      </c>
      <c r="D1408" s="13">
        <v>15.38</v>
      </c>
      <c r="E1408" s="13">
        <v>114.4</v>
      </c>
      <c r="F1408" s="14">
        <f t="shared" si="298"/>
        <v>1987.624999999894</v>
      </c>
      <c r="G1408" s="15">
        <v>8.76</v>
      </c>
      <c r="H1408" s="14">
        <f t="shared" si="294"/>
        <v>919.15413199300667</v>
      </c>
      <c r="I1408" s="14">
        <f t="shared" si="295"/>
        <v>24.034541164903835</v>
      </c>
      <c r="J1408" s="16">
        <f t="shared" si="299"/>
        <v>283147.94283689262</v>
      </c>
      <c r="K1408" s="14">
        <f t="shared" si="296"/>
        <v>42.916182604895091</v>
      </c>
      <c r="L1408" s="16">
        <f t="shared" si="297"/>
        <v>13220.447361358254</v>
      </c>
      <c r="M1408" s="35">
        <f t="shared" si="288"/>
        <v>18.326907245856336</v>
      </c>
      <c r="N1408" s="17"/>
      <c r="O1408" s="18">
        <f t="shared" si="289"/>
        <v>22.852095511377364</v>
      </c>
      <c r="P1408" s="18"/>
      <c r="Q1408" s="37">
        <f t="shared" si="290"/>
        <v>3.1518001960628581E-2</v>
      </c>
      <c r="R1408" s="15">
        <f t="shared" si="300"/>
        <v>0.96486630767468584</v>
      </c>
      <c r="S1408" s="15">
        <f t="shared" si="301"/>
        <v>15.044323105759673</v>
      </c>
      <c r="T1408" s="21">
        <f t="shared" si="291"/>
        <v>0.10334217533778389</v>
      </c>
      <c r="U1408" s="21">
        <f t="shared" si="292"/>
        <v>5.8082622427089392E-2</v>
      </c>
      <c r="V1408" s="21">
        <f t="shared" si="293"/>
        <v>4.52595529106945E-2</v>
      </c>
      <c r="Y1408" s="36"/>
      <c r="Z1408" s="36"/>
    </row>
    <row r="1409" spans="1:26" x14ac:dyDescent="0.25">
      <c r="A1409" s="12">
        <v>1987.09</v>
      </c>
      <c r="B1409" s="13">
        <v>318.7</v>
      </c>
      <c r="C1409" s="14">
        <v>8.66</v>
      </c>
      <c r="D1409" s="13">
        <v>15.86</v>
      </c>
      <c r="E1409" s="13">
        <v>115</v>
      </c>
      <c r="F1409" s="14">
        <f t="shared" si="298"/>
        <v>1987.7083333332273</v>
      </c>
      <c r="G1409" s="15">
        <v>9.42</v>
      </c>
      <c r="H1409" s="14">
        <f t="shared" si="294"/>
        <v>884.65715956521706</v>
      </c>
      <c r="I1409" s="14">
        <f t="shared" si="295"/>
        <v>24.038691565217388</v>
      </c>
      <c r="J1409" s="16">
        <f t="shared" si="299"/>
        <v>273138.15490468271</v>
      </c>
      <c r="K1409" s="14">
        <f t="shared" si="296"/>
        <v>44.024670695652155</v>
      </c>
      <c r="L1409" s="16">
        <f t="shared" si="297"/>
        <v>13592.629861274765</v>
      </c>
      <c r="M1409" s="35">
        <f t="shared" ref="M1409:M1472" si="302">H1409/AVERAGE(K1289:K1408)</f>
        <v>17.675620449938211</v>
      </c>
      <c r="N1409" s="17"/>
      <c r="O1409" s="18">
        <f t="shared" ref="O1409:O1472" si="303">J1409/AVERAGE(L1289:L1408)</f>
        <v>22.007766234206727</v>
      </c>
      <c r="P1409" s="18"/>
      <c r="Q1409" s="37">
        <f t="shared" ref="Q1409:Q1472" si="304">1/M1409-(G1409/100-(((E1409/E1289)^(1/10))-1))</f>
        <v>2.7138089806860249E-2</v>
      </c>
      <c r="R1409" s="15">
        <f t="shared" si="300"/>
        <v>1.0014476306327</v>
      </c>
      <c r="S1409" s="15">
        <f t="shared" si="301"/>
        <v>14.440026083980936</v>
      </c>
      <c r="T1409" s="21">
        <f t="shared" si="291"/>
        <v>0.10835852021718662</v>
      </c>
      <c r="U1409" s="21">
        <f t="shared" si="292"/>
        <v>6.342280497439301E-2</v>
      </c>
      <c r="V1409" s="21">
        <f t="shared" si="293"/>
        <v>4.4935715242793606E-2</v>
      </c>
      <c r="Y1409" s="36"/>
      <c r="Z1409" s="36"/>
    </row>
    <row r="1410" spans="1:26" x14ac:dyDescent="0.25">
      <c r="A1410" s="12">
        <v>1987.1</v>
      </c>
      <c r="B1410" s="13">
        <v>280.2</v>
      </c>
      <c r="C1410" s="14">
        <v>8.7100000000000009</v>
      </c>
      <c r="D1410" s="13">
        <v>16.406700000000001</v>
      </c>
      <c r="E1410" s="13">
        <v>115.3</v>
      </c>
      <c r="F1410" s="14">
        <f t="shared" si="298"/>
        <v>1987.7916666665606</v>
      </c>
      <c r="G1410" s="15">
        <v>9.52</v>
      </c>
      <c r="H1410" s="14">
        <f t="shared" si="294"/>
        <v>775.76395576756261</v>
      </c>
      <c r="I1410" s="14">
        <f t="shared" si="295"/>
        <v>24.114575498699043</v>
      </c>
      <c r="J1410" s="16">
        <f t="shared" si="299"/>
        <v>240137.79512711999</v>
      </c>
      <c r="K1410" s="14">
        <f t="shared" si="296"/>
        <v>45.423720532090194</v>
      </c>
      <c r="L1410" s="16">
        <f t="shared" si="297"/>
        <v>14060.916357288083</v>
      </c>
      <c r="M1410" s="35">
        <f t="shared" si="302"/>
        <v>15.530055563627304</v>
      </c>
      <c r="N1410" s="17"/>
      <c r="O1410" s="18">
        <f t="shared" si="303"/>
        <v>19.313386963315395</v>
      </c>
      <c r="P1410" s="18"/>
      <c r="Q1410" s="37">
        <f t="shared" si="304"/>
        <v>3.3885399558438403E-2</v>
      </c>
      <c r="R1410" s="15">
        <f t="shared" si="300"/>
        <v>1.0513845824386956</v>
      </c>
      <c r="S1410" s="15">
        <f t="shared" si="301"/>
        <v>14.423303897908639</v>
      </c>
      <c r="T1410" s="21">
        <f t="shared" ref="T1410:T1473" si="305">(($J1530/$J1410)^(1/10)-1)</f>
        <v>0.12427821516317117</v>
      </c>
      <c r="U1410" s="21">
        <f t="shared" ref="U1410:U1473" si="306">(($S1530/$S1410)^(1/10)-1)</f>
        <v>6.5242313112665595E-2</v>
      </c>
      <c r="V1410" s="21">
        <f t="shared" ref="V1410:V1473" si="307">T1410-U1410</f>
        <v>5.9035902050505573E-2</v>
      </c>
      <c r="Y1410" s="36"/>
      <c r="Z1410" s="36"/>
    </row>
    <row r="1411" spans="1:26" x14ac:dyDescent="0.25">
      <c r="A1411" s="12">
        <v>1987.11</v>
      </c>
      <c r="B1411" s="13">
        <v>245</v>
      </c>
      <c r="C1411" s="14">
        <v>8.76</v>
      </c>
      <c r="D1411" s="13">
        <v>16.953299999999999</v>
      </c>
      <c r="E1411" s="13">
        <v>115.4</v>
      </c>
      <c r="F1411" s="14">
        <f t="shared" si="298"/>
        <v>1987.8749999998938</v>
      </c>
      <c r="G1411" s="15">
        <v>8.86</v>
      </c>
      <c r="H1411" s="14">
        <f t="shared" si="294"/>
        <v>677.72116551126499</v>
      </c>
      <c r="I1411" s="14">
        <f t="shared" si="295"/>
        <v>24.231989428076247</v>
      </c>
      <c r="J1411" s="16">
        <f t="shared" si="299"/>
        <v>210413.72601294023</v>
      </c>
      <c r="K1411" s="14">
        <f t="shared" si="296"/>
        <v>46.896368307192354</v>
      </c>
      <c r="L1411" s="16">
        <f t="shared" si="297"/>
        <v>14560.02865802114</v>
      </c>
      <c r="M1411" s="35">
        <f t="shared" si="302"/>
        <v>13.590885143189075</v>
      </c>
      <c r="N1411" s="17"/>
      <c r="O1411" s="18">
        <f t="shared" si="303"/>
        <v>16.887366309768485</v>
      </c>
      <c r="P1411" s="18"/>
      <c r="Q1411" s="37">
        <f t="shared" si="304"/>
        <v>4.9247979245254023E-2</v>
      </c>
      <c r="R1411" s="15">
        <f t="shared" si="300"/>
        <v>0.99887189891126138</v>
      </c>
      <c r="S1411" s="15">
        <f t="shared" si="301"/>
        <v>15.151298584090739</v>
      </c>
      <c r="T1411" s="21">
        <f t="shared" si="305"/>
        <v>0.1379844068422762</v>
      </c>
      <c r="U1411" s="21">
        <f t="shared" si="306"/>
        <v>6.1788332359404174E-2</v>
      </c>
      <c r="V1411" s="21">
        <f t="shared" si="307"/>
        <v>7.6196074482872023E-2</v>
      </c>
      <c r="Y1411" s="36"/>
      <c r="Z1411" s="36"/>
    </row>
    <row r="1412" spans="1:26" x14ac:dyDescent="0.25">
      <c r="A1412" s="12">
        <v>1987.12</v>
      </c>
      <c r="B1412" s="13">
        <v>241</v>
      </c>
      <c r="C1412" s="14">
        <v>8.81</v>
      </c>
      <c r="D1412" s="13">
        <v>17.5</v>
      </c>
      <c r="E1412" s="13">
        <v>115.4</v>
      </c>
      <c r="F1412" s="14">
        <f t="shared" si="298"/>
        <v>1987.9583333332271</v>
      </c>
      <c r="G1412" s="15">
        <v>8.99</v>
      </c>
      <c r="H1412" s="14">
        <f t="shared" si="294"/>
        <v>666.65633015597905</v>
      </c>
      <c r="I1412" s="14">
        <f t="shared" si="295"/>
        <v>24.370299870017323</v>
      </c>
      <c r="J1412" s="16">
        <f t="shared" si="299"/>
        <v>207608.92535904664</v>
      </c>
      <c r="K1412" s="14">
        <f t="shared" si="296"/>
        <v>48.40865467937607</v>
      </c>
      <c r="L1412" s="16">
        <f t="shared" si="297"/>
        <v>15075.336903665213</v>
      </c>
      <c r="M1412" s="35">
        <f t="shared" si="302"/>
        <v>13.389028514426959</v>
      </c>
      <c r="N1412" s="17"/>
      <c r="O1412" s="18">
        <f t="shared" si="303"/>
        <v>16.622494633999867</v>
      </c>
      <c r="P1412" s="18"/>
      <c r="Q1412" s="37">
        <f t="shared" si="304"/>
        <v>4.8714014484914497E-2</v>
      </c>
      <c r="R1412" s="15">
        <f t="shared" si="300"/>
        <v>1.028730231232527</v>
      </c>
      <c r="S1412" s="15">
        <f t="shared" si="301"/>
        <v>15.134206387662223</v>
      </c>
      <c r="T1412" s="21">
        <f t="shared" si="305"/>
        <v>0.14262186698497015</v>
      </c>
      <c r="U1412" s="21">
        <f t="shared" si="306"/>
        <v>6.3114654338094267E-2</v>
      </c>
      <c r="V1412" s="21">
        <f t="shared" si="307"/>
        <v>7.950721264687588E-2</v>
      </c>
      <c r="Y1412" s="36"/>
      <c r="Z1412" s="36"/>
    </row>
    <row r="1413" spans="1:26" x14ac:dyDescent="0.25">
      <c r="A1413" s="12">
        <v>1988.01</v>
      </c>
      <c r="B1413" s="13">
        <v>250.5</v>
      </c>
      <c r="C1413" s="14">
        <v>8.8566699999999994</v>
      </c>
      <c r="D1413" s="13">
        <v>17.863299999999999</v>
      </c>
      <c r="E1413" s="13">
        <v>115.7</v>
      </c>
      <c r="F1413" s="14">
        <f t="shared" si="298"/>
        <v>1988.0416666665603</v>
      </c>
      <c r="G1413" s="15">
        <v>8.67</v>
      </c>
      <c r="H1413" s="14">
        <f t="shared" si="294"/>
        <v>691.1385933448571</v>
      </c>
      <c r="I1413" s="14">
        <f t="shared" si="295"/>
        <v>24.435874034010361</v>
      </c>
      <c r="J1413" s="16">
        <f t="shared" si="299"/>
        <v>215867.29612320487</v>
      </c>
      <c r="K1413" s="14">
        <f t="shared" si="296"/>
        <v>49.285493151685372</v>
      </c>
      <c r="L1413" s="16">
        <f t="shared" si="297"/>
        <v>15393.621839671239</v>
      </c>
      <c r="M1413" s="35">
        <f t="shared" si="302"/>
        <v>13.898336683569127</v>
      </c>
      <c r="N1413" s="17"/>
      <c r="O1413" s="18">
        <f t="shared" si="303"/>
        <v>17.237464801757401</v>
      </c>
      <c r="P1413" s="18"/>
      <c r="Q1413" s="37">
        <f t="shared" si="304"/>
        <v>4.8770254494574033E-2</v>
      </c>
      <c r="R1413" s="15">
        <f t="shared" si="300"/>
        <v>1.0383636955621693</v>
      </c>
      <c r="S1413" s="15">
        <f t="shared" si="301"/>
        <v>15.528646538247564</v>
      </c>
      <c r="T1413" s="21">
        <f t="shared" si="305"/>
        <v>0.13823197341745086</v>
      </c>
      <c r="U1413" s="21">
        <f t="shared" si="306"/>
        <v>6.284914000079489E-2</v>
      </c>
      <c r="V1413" s="21">
        <f t="shared" si="307"/>
        <v>7.538283341665597E-2</v>
      </c>
      <c r="Y1413" s="36"/>
      <c r="Z1413" s="36"/>
    </row>
    <row r="1414" spans="1:26" x14ac:dyDescent="0.25">
      <c r="A1414" s="12">
        <v>1988.02</v>
      </c>
      <c r="B1414" s="13">
        <v>258.10000000000002</v>
      </c>
      <c r="C1414" s="14">
        <v>8.9033300000000004</v>
      </c>
      <c r="D1414" s="13">
        <v>18.226700000000001</v>
      </c>
      <c r="E1414" s="13">
        <v>116</v>
      </c>
      <c r="F1414" s="14">
        <f t="shared" si="298"/>
        <v>1988.1249999998936</v>
      </c>
      <c r="G1414" s="15">
        <v>8.2100000000000009</v>
      </c>
      <c r="H1414" s="14">
        <f t="shared" si="294"/>
        <v>710.26561249999975</v>
      </c>
      <c r="I1414" s="14">
        <f t="shared" si="295"/>
        <v>24.501081502284478</v>
      </c>
      <c r="J1414" s="16">
        <f t="shared" si="299"/>
        <v>222479.0617949804</v>
      </c>
      <c r="K1414" s="14">
        <f t="shared" si="296"/>
        <v>50.158071442672401</v>
      </c>
      <c r="L1414" s="16">
        <f t="shared" si="297"/>
        <v>15711.193783876673</v>
      </c>
      <c r="M1414" s="35">
        <f t="shared" si="302"/>
        <v>14.298270962469516</v>
      </c>
      <c r="N1414" s="17"/>
      <c r="O1414" s="18">
        <f t="shared" si="303"/>
        <v>17.714126170441723</v>
      </c>
      <c r="P1414" s="18"/>
      <c r="Q1414" s="37">
        <f t="shared" si="304"/>
        <v>5.0954722160582069E-2</v>
      </c>
      <c r="R1414" s="15">
        <f t="shared" si="300"/>
        <v>0.99608508963190345</v>
      </c>
      <c r="S1414" s="15">
        <f t="shared" si="301"/>
        <v>16.082681816516534</v>
      </c>
      <c r="T1414" s="21">
        <f t="shared" si="305"/>
        <v>0.1416558931135905</v>
      </c>
      <c r="U1414" s="21">
        <f t="shared" si="306"/>
        <v>5.918023773368275E-2</v>
      </c>
      <c r="V1414" s="21">
        <f t="shared" si="307"/>
        <v>8.2475655379907753E-2</v>
      </c>
      <c r="Y1414" s="36"/>
      <c r="Z1414" s="36"/>
    </row>
    <row r="1415" spans="1:26" x14ac:dyDescent="0.25">
      <c r="A1415" s="12">
        <v>1988.03</v>
      </c>
      <c r="B1415" s="13">
        <v>265.7</v>
      </c>
      <c r="C1415" s="14">
        <v>8.9499999999999993</v>
      </c>
      <c r="D1415" s="13">
        <v>18.59</v>
      </c>
      <c r="E1415" s="13">
        <v>116.5</v>
      </c>
      <c r="F1415" s="14">
        <f t="shared" si="298"/>
        <v>1988.2083333332268</v>
      </c>
      <c r="G1415" s="15">
        <v>8.3699999999999992</v>
      </c>
      <c r="H1415" s="14">
        <f t="shared" si="294"/>
        <v>728.04194721030012</v>
      </c>
      <c r="I1415" s="14">
        <f t="shared" si="295"/>
        <v>24.523806652360506</v>
      </c>
      <c r="J1415" s="16">
        <f t="shared" si="299"/>
        <v>228687.34732770108</v>
      </c>
      <c r="K1415" s="14">
        <f t="shared" si="296"/>
        <v>50.938275493562216</v>
      </c>
      <c r="L1415" s="16">
        <f t="shared" si="297"/>
        <v>16000.368034708181</v>
      </c>
      <c r="M1415" s="35">
        <f t="shared" si="302"/>
        <v>14.668946811103456</v>
      </c>
      <c r="N1415" s="17"/>
      <c r="O1415" s="18">
        <f t="shared" si="303"/>
        <v>18.152060554951035</v>
      </c>
      <c r="P1415" s="18"/>
      <c r="Q1415" s="37">
        <f t="shared" si="304"/>
        <v>4.7202997059628854E-2</v>
      </c>
      <c r="R1415" s="15">
        <f t="shared" si="300"/>
        <v>0.98379483607185603</v>
      </c>
      <c r="S1415" s="15">
        <f t="shared" si="301"/>
        <v>15.950965397530005</v>
      </c>
      <c r="T1415" s="21">
        <f t="shared" si="305"/>
        <v>0.14421543923692326</v>
      </c>
      <c r="U1415" s="21">
        <f t="shared" si="306"/>
        <v>5.9704656860496863E-2</v>
      </c>
      <c r="V1415" s="21">
        <f t="shared" si="307"/>
        <v>8.4510782376426397E-2</v>
      </c>
      <c r="Y1415" s="36"/>
      <c r="Z1415" s="36"/>
    </row>
    <row r="1416" spans="1:26" x14ac:dyDescent="0.25">
      <c r="A1416" s="12">
        <v>1988.04</v>
      </c>
      <c r="B1416" s="13">
        <v>262.60000000000002</v>
      </c>
      <c r="C1416" s="14">
        <v>9.0433299999999992</v>
      </c>
      <c r="D1416" s="13">
        <v>19.616700000000002</v>
      </c>
      <c r="E1416" s="13">
        <v>117.1</v>
      </c>
      <c r="F1416" s="14">
        <f t="shared" si="298"/>
        <v>1988.2916666665601</v>
      </c>
      <c r="G1416" s="15">
        <v>8.7200000000000006</v>
      </c>
      <c r="H1416" s="14">
        <f t="shared" si="294"/>
        <v>715.86083091374883</v>
      </c>
      <c r="I1416" s="14">
        <f t="shared" si="295"/>
        <v>24.652573221733554</v>
      </c>
      <c r="J1416" s="16">
        <f t="shared" si="299"/>
        <v>225506.40944678767</v>
      </c>
      <c r="K1416" s="14">
        <f t="shared" si="296"/>
        <v>53.476112573441497</v>
      </c>
      <c r="L1416" s="16">
        <f t="shared" si="297"/>
        <v>16845.740983224674</v>
      </c>
      <c r="M1416" s="35">
        <f t="shared" si="302"/>
        <v>14.43331642083894</v>
      </c>
      <c r="N1416" s="17"/>
      <c r="O1416" s="18">
        <f t="shared" si="303"/>
        <v>17.840595093043476</v>
      </c>
      <c r="P1416" s="18"/>
      <c r="Q1416" s="37">
        <f t="shared" si="304"/>
        <v>4.4527058308336601E-2</v>
      </c>
      <c r="R1416" s="15">
        <f t="shared" si="300"/>
        <v>0.98314430327257019</v>
      </c>
      <c r="S1416" s="15">
        <f t="shared" si="301"/>
        <v>15.61207186810015</v>
      </c>
      <c r="T1416" s="21">
        <f t="shared" si="305"/>
        <v>0.14945155386379438</v>
      </c>
      <c r="U1416" s="21">
        <f t="shared" si="306"/>
        <v>6.2365595392906759E-2</v>
      </c>
      <c r="V1416" s="21">
        <f t="shared" si="307"/>
        <v>8.7085958470887626E-2</v>
      </c>
      <c r="Y1416" s="36"/>
      <c r="Z1416" s="36"/>
    </row>
    <row r="1417" spans="1:26" x14ac:dyDescent="0.25">
      <c r="A1417" s="12">
        <v>1988.05</v>
      </c>
      <c r="B1417" s="13">
        <v>256.10000000000002</v>
      </c>
      <c r="C1417" s="14">
        <v>9.1366700000000005</v>
      </c>
      <c r="D1417" s="13">
        <v>20.6433</v>
      </c>
      <c r="E1417" s="13">
        <v>117.5</v>
      </c>
      <c r="F1417" s="14">
        <f t="shared" si="298"/>
        <v>1988.3749999998934</v>
      </c>
      <c r="G1417" s="15">
        <v>9.09</v>
      </c>
      <c r="H1417" s="14">
        <f t="shared" si="294"/>
        <v>695.7648514893616</v>
      </c>
      <c r="I1417" s="14">
        <f t="shared" si="295"/>
        <v>24.822232899872336</v>
      </c>
      <c r="J1417" s="16">
        <f t="shared" si="299"/>
        <v>219827.50147457866</v>
      </c>
      <c r="K1417" s="14">
        <f t="shared" si="296"/>
        <v>56.083102533191479</v>
      </c>
      <c r="L1417" s="16">
        <f t="shared" si="297"/>
        <v>17719.504338891722</v>
      </c>
      <c r="M1417" s="35">
        <f t="shared" si="302"/>
        <v>14.031891348027768</v>
      </c>
      <c r="N1417" s="17"/>
      <c r="O1417" s="18">
        <f t="shared" si="303"/>
        <v>17.325317986212728</v>
      </c>
      <c r="P1417" s="18"/>
      <c r="Q1417" s="37">
        <f t="shared" si="304"/>
        <v>4.2178685061003085E-2</v>
      </c>
      <c r="R1417" s="15">
        <f t="shared" si="300"/>
        <v>1.0187384727016691</v>
      </c>
      <c r="S1417" s="15">
        <f t="shared" si="301"/>
        <v>15.296667878487494</v>
      </c>
      <c r="T1417" s="21">
        <f t="shared" si="305"/>
        <v>0.15191947926139204</v>
      </c>
      <c r="U1417" s="21">
        <f t="shared" si="306"/>
        <v>6.4758539388930059E-2</v>
      </c>
      <c r="V1417" s="21">
        <f t="shared" si="307"/>
        <v>8.7160939872461984E-2</v>
      </c>
      <c r="Y1417" s="36"/>
      <c r="Z1417" s="36"/>
    </row>
    <row r="1418" spans="1:26" x14ac:dyDescent="0.25">
      <c r="A1418" s="12">
        <v>1988.06</v>
      </c>
      <c r="B1418" s="13">
        <v>270.7</v>
      </c>
      <c r="C1418" s="14">
        <v>9.23</v>
      </c>
      <c r="D1418" s="13">
        <v>21.67</v>
      </c>
      <c r="E1418" s="13">
        <v>118</v>
      </c>
      <c r="F1418" s="14">
        <f t="shared" si="298"/>
        <v>1988.4583333332266</v>
      </c>
      <c r="G1418" s="15">
        <v>8.92</v>
      </c>
      <c r="H1418" s="14">
        <f t="shared" ref="H1418:H1481" si="308">B1418*$E$1859/E1418</f>
        <v>732.3134690677964</v>
      </c>
      <c r="I1418" s="14">
        <f t="shared" ref="I1418:I1481" si="309">C1418*$E$1859/E1418</f>
        <v>24.969535720338978</v>
      </c>
      <c r="J1418" s="16">
        <f t="shared" si="299"/>
        <v>232032.4973923394</v>
      </c>
      <c r="K1418" s="14">
        <f t="shared" ref="K1418:K1481" si="310">D1418*$E$1859/E1418</f>
        <v>58.622951144067784</v>
      </c>
      <c r="L1418" s="16">
        <f t="shared" ref="L1418:L1481" si="311">K1418*(J1418/H1418)</f>
        <v>18574.599994429242</v>
      </c>
      <c r="M1418" s="35">
        <f t="shared" si="302"/>
        <v>14.766468647879616</v>
      </c>
      <c r="N1418" s="17"/>
      <c r="O1418" s="18">
        <f t="shared" si="303"/>
        <v>18.208235569514848</v>
      </c>
      <c r="P1418" s="18"/>
      <c r="Q1418" s="37">
        <f t="shared" si="304"/>
        <v>3.9638410850633063E-2</v>
      </c>
      <c r="R1418" s="15">
        <f t="shared" si="300"/>
        <v>0.99829434380981263</v>
      </c>
      <c r="S1418" s="15">
        <f t="shared" si="301"/>
        <v>15.517273122497594</v>
      </c>
      <c r="T1418" s="21">
        <f t="shared" si="305"/>
        <v>0.14570549563330748</v>
      </c>
      <c r="U1418" s="21">
        <f t="shared" si="306"/>
        <v>6.4809484650063309E-2</v>
      </c>
      <c r="V1418" s="21">
        <f t="shared" si="307"/>
        <v>8.0896010983244171E-2</v>
      </c>
      <c r="Y1418" s="36"/>
      <c r="Z1418" s="36"/>
    </row>
    <row r="1419" spans="1:26" x14ac:dyDescent="0.25">
      <c r="A1419" s="12">
        <v>1988.07</v>
      </c>
      <c r="B1419" s="13">
        <v>269.10000000000002</v>
      </c>
      <c r="C1419" s="14">
        <v>9.3066700000000004</v>
      </c>
      <c r="D1419" s="13">
        <v>22.023299999999999</v>
      </c>
      <c r="E1419" s="13">
        <v>118.5</v>
      </c>
      <c r="F1419" s="14">
        <f t="shared" ref="F1419:F1482" si="312">F1418+1/12</f>
        <v>1988.5416666665599</v>
      </c>
      <c r="G1419" s="15">
        <v>9.06</v>
      </c>
      <c r="H1419" s="14">
        <f t="shared" si="308"/>
        <v>724.91338860759481</v>
      </c>
      <c r="I1419" s="14">
        <f t="shared" si="309"/>
        <v>25.070716039957802</v>
      </c>
      <c r="J1419" s="16">
        <f t="shared" ref="J1419:J1482" si="313">J1418*((H1419+(I1419/12))/H1418)</f>
        <v>230349.76069880338</v>
      </c>
      <c r="K1419" s="14">
        <f t="shared" si="310"/>
        <v>59.327331963291122</v>
      </c>
      <c r="L1419" s="16">
        <f t="shared" si="311"/>
        <v>18851.957951683227</v>
      </c>
      <c r="M1419" s="35">
        <f t="shared" si="302"/>
        <v>14.608315717522093</v>
      </c>
      <c r="N1419" s="17"/>
      <c r="O1419" s="18">
        <f t="shared" si="303"/>
        <v>17.988763201028434</v>
      </c>
      <c r="P1419" s="18"/>
      <c r="Q1419" s="37">
        <f t="shared" si="304"/>
        <v>3.8609675495086274E-2</v>
      </c>
      <c r="R1419" s="15">
        <f t="shared" ref="R1419:R1482" si="314">((G1419/G1420+G1419/1200+((1+G1420/1200)^(-119))*(1-G1419/G1420)))</f>
        <v>0.99460428504699416</v>
      </c>
      <c r="S1419" s="15">
        <f t="shared" ref="S1419:S1482" si="315">S1418*R1418*E1418/E1419</f>
        <v>15.425443938952597</v>
      </c>
      <c r="T1419" s="21">
        <f t="shared" si="305"/>
        <v>0.1514212597730793</v>
      </c>
      <c r="U1419" s="21">
        <f t="shared" si="306"/>
        <v>6.6122269687267643E-2</v>
      </c>
      <c r="V1419" s="21">
        <f t="shared" si="307"/>
        <v>8.5298990085811655E-2</v>
      </c>
      <c r="Y1419" s="36"/>
      <c r="Z1419" s="36"/>
    </row>
    <row r="1420" spans="1:26" x14ac:dyDescent="0.25">
      <c r="A1420" s="12">
        <v>1988.08</v>
      </c>
      <c r="B1420" s="13">
        <v>263.7</v>
      </c>
      <c r="C1420" s="14">
        <v>9.3833300000000008</v>
      </c>
      <c r="D1420" s="13">
        <v>22.3767</v>
      </c>
      <c r="E1420" s="13">
        <v>119</v>
      </c>
      <c r="F1420" s="14">
        <f t="shared" si="312"/>
        <v>1988.6249999998931</v>
      </c>
      <c r="G1420" s="15">
        <v>9.26</v>
      </c>
      <c r="H1420" s="14">
        <f t="shared" si="308"/>
        <v>707.38189789915941</v>
      </c>
      <c r="I1420" s="14">
        <f t="shared" si="309"/>
        <v>25.171019279537813</v>
      </c>
      <c r="J1420" s="16">
        <f t="shared" si="313"/>
        <v>225445.45550002009</v>
      </c>
      <c r="K1420" s="14">
        <f t="shared" si="310"/>
        <v>60.026061868487375</v>
      </c>
      <c r="L1420" s="16">
        <f t="shared" si="311"/>
        <v>19130.547304085321</v>
      </c>
      <c r="M1420" s="35">
        <f t="shared" si="302"/>
        <v>14.244946310675649</v>
      </c>
      <c r="N1420" s="17"/>
      <c r="O1420" s="18">
        <f t="shared" si="303"/>
        <v>17.518725933895702</v>
      </c>
      <c r="P1420" s="18"/>
      <c r="Q1420" s="37">
        <f t="shared" si="304"/>
        <v>3.8319223452196446E-2</v>
      </c>
      <c r="R1420" s="15">
        <f t="shared" si="314"/>
        <v>1.0260567691250402</v>
      </c>
      <c r="S1420" s="15">
        <f t="shared" si="315"/>
        <v>15.277749562113286</v>
      </c>
      <c r="T1420" s="21">
        <f t="shared" si="305"/>
        <v>0.14545422414527653</v>
      </c>
      <c r="U1420" s="21">
        <f t="shared" si="306"/>
        <v>6.8478382298141849E-2</v>
      </c>
      <c r="V1420" s="21">
        <f t="shared" si="307"/>
        <v>7.6975841847134685E-2</v>
      </c>
      <c r="Y1420" s="36"/>
      <c r="Z1420" s="36"/>
    </row>
    <row r="1421" spans="1:26" x14ac:dyDescent="0.25">
      <c r="A1421" s="12">
        <v>1988.09</v>
      </c>
      <c r="B1421" s="13">
        <v>268</v>
      </c>
      <c r="C1421" s="14">
        <v>9.4600000000000009</v>
      </c>
      <c r="D1421" s="13">
        <v>22.73</v>
      </c>
      <c r="E1421" s="13">
        <v>119.8</v>
      </c>
      <c r="F1421" s="14">
        <f t="shared" si="312"/>
        <v>1988.7083333332264</v>
      </c>
      <c r="G1421" s="15">
        <v>8.98</v>
      </c>
      <c r="H1421" s="14">
        <f t="shared" si="308"/>
        <v>714.1159766277126</v>
      </c>
      <c r="I1421" s="14">
        <f t="shared" si="309"/>
        <v>25.207228130217025</v>
      </c>
      <c r="J1421" s="16">
        <f t="shared" si="313"/>
        <v>228261.10388536332</v>
      </c>
      <c r="K1421" s="14">
        <f t="shared" si="310"/>
        <v>60.566627420701153</v>
      </c>
      <c r="L1421" s="16">
        <f t="shared" si="311"/>
        <v>19359.6078034116</v>
      </c>
      <c r="M1421" s="35">
        <f t="shared" si="302"/>
        <v>14.369428776140159</v>
      </c>
      <c r="N1421" s="17"/>
      <c r="O1421" s="18">
        <f t="shared" si="303"/>
        <v>17.648292003694433</v>
      </c>
      <c r="P1421" s="18"/>
      <c r="Q1421" s="37">
        <f t="shared" si="304"/>
        <v>4.0421236973085861E-2</v>
      </c>
      <c r="R1421" s="15">
        <f t="shared" si="314"/>
        <v>1.019363978978598</v>
      </c>
      <c r="S1421" s="15">
        <f t="shared" si="315"/>
        <v>15.57115829940911</v>
      </c>
      <c r="T1421" s="21">
        <f t="shared" si="305"/>
        <v>0.13816317729335692</v>
      </c>
      <c r="U1421" s="21">
        <f t="shared" si="306"/>
        <v>7.1142595418593579E-2</v>
      </c>
      <c r="V1421" s="21">
        <f t="shared" si="307"/>
        <v>6.7020581874763341E-2</v>
      </c>
      <c r="Y1421" s="36"/>
      <c r="Z1421" s="36"/>
    </row>
    <row r="1422" spans="1:26" x14ac:dyDescent="0.25">
      <c r="A1422" s="12">
        <v>1988.1</v>
      </c>
      <c r="B1422" s="13">
        <v>277.39999999999998</v>
      </c>
      <c r="C1422" s="14">
        <v>9.5500000000000007</v>
      </c>
      <c r="D1422" s="13">
        <v>23.0733</v>
      </c>
      <c r="E1422" s="13">
        <v>120.2</v>
      </c>
      <c r="F1422" s="14">
        <f t="shared" si="312"/>
        <v>1988.7916666665596</v>
      </c>
      <c r="G1422" s="15">
        <v>8.8000000000000007</v>
      </c>
      <c r="H1422" s="14">
        <f t="shared" si="308"/>
        <v>736.70354991680506</v>
      </c>
      <c r="I1422" s="14">
        <f t="shared" si="309"/>
        <v>25.362360856905152</v>
      </c>
      <c r="J1422" s="16">
        <f t="shared" si="313"/>
        <v>236156.60168234631</v>
      </c>
      <c r="K1422" s="14">
        <f t="shared" si="310"/>
        <v>61.276791702579011</v>
      </c>
      <c r="L1422" s="16">
        <f t="shared" si="311"/>
        <v>19642.797828396833</v>
      </c>
      <c r="M1422" s="35">
        <f t="shared" si="302"/>
        <v>14.811450153277724</v>
      </c>
      <c r="N1422" s="17"/>
      <c r="O1422" s="18">
        <f t="shared" si="303"/>
        <v>18.165517397941194</v>
      </c>
      <c r="P1422" s="18"/>
      <c r="Q1422" s="37">
        <f t="shared" si="304"/>
        <v>3.9545427218485321E-2</v>
      </c>
      <c r="R1422" s="15">
        <f t="shared" si="314"/>
        <v>0.99684437266514558</v>
      </c>
      <c r="S1422" s="15">
        <f t="shared" si="315"/>
        <v>15.819856989939071</v>
      </c>
      <c r="T1422" s="21">
        <f t="shared" si="305"/>
        <v>0.13547813605330106</v>
      </c>
      <c r="U1422" s="21">
        <f t="shared" si="306"/>
        <v>7.1969206543410325E-2</v>
      </c>
      <c r="V1422" s="21">
        <f t="shared" si="307"/>
        <v>6.3508929509890732E-2</v>
      </c>
      <c r="Y1422" s="36"/>
      <c r="Z1422" s="36"/>
    </row>
    <row r="1423" spans="1:26" x14ac:dyDescent="0.25">
      <c r="A1423" s="12">
        <v>1988.11</v>
      </c>
      <c r="B1423" s="13">
        <v>271</v>
      </c>
      <c r="C1423" s="14">
        <v>9.64</v>
      </c>
      <c r="D1423" s="13">
        <v>23.416699999999999</v>
      </c>
      <c r="E1423" s="13">
        <v>120.3</v>
      </c>
      <c r="F1423" s="14">
        <f t="shared" si="312"/>
        <v>1988.8749999998929</v>
      </c>
      <c r="G1423" s="15">
        <v>8.9600000000000009</v>
      </c>
      <c r="H1423" s="14">
        <f t="shared" si="308"/>
        <v>719.10852452202801</v>
      </c>
      <c r="I1423" s="14">
        <f t="shared" si="309"/>
        <v>25.580096591853692</v>
      </c>
      <c r="J1423" s="16">
        <f t="shared" si="313"/>
        <v>231199.6928316456</v>
      </c>
      <c r="K1423" s="14">
        <f t="shared" si="310"/>
        <v>62.137079653782187</v>
      </c>
      <c r="L1423" s="16">
        <f t="shared" si="311"/>
        <v>19977.615672069358</v>
      </c>
      <c r="M1423" s="35">
        <f t="shared" si="302"/>
        <v>14.445530680872883</v>
      </c>
      <c r="N1423" s="17"/>
      <c r="O1423" s="18">
        <f t="shared" si="303"/>
        <v>17.692871543397231</v>
      </c>
      <c r="P1423" s="18"/>
      <c r="Q1423" s="37">
        <f t="shared" si="304"/>
        <v>3.9271002237617897E-2</v>
      </c>
      <c r="R1423" s="15">
        <f t="shared" si="314"/>
        <v>0.99769560940182367</v>
      </c>
      <c r="S1423" s="15">
        <f t="shared" si="315"/>
        <v>15.756826576042673</v>
      </c>
      <c r="T1423" s="21">
        <f t="shared" si="305"/>
        <v>0.14980021837972379</v>
      </c>
      <c r="U1423" s="21">
        <f t="shared" si="306"/>
        <v>7.0251831338317583E-2</v>
      </c>
      <c r="V1423" s="21">
        <f t="shared" si="307"/>
        <v>7.954838704140621E-2</v>
      </c>
      <c r="Y1423" s="36"/>
      <c r="Z1423" s="36"/>
    </row>
    <row r="1424" spans="1:26" x14ac:dyDescent="0.25">
      <c r="A1424" s="12">
        <v>1988.12</v>
      </c>
      <c r="B1424" s="13">
        <v>276.5</v>
      </c>
      <c r="C1424" s="14">
        <v>9.75</v>
      </c>
      <c r="D1424" s="13">
        <v>23.75</v>
      </c>
      <c r="E1424" s="13">
        <v>120.5</v>
      </c>
      <c r="F1424" s="14">
        <f t="shared" si="312"/>
        <v>1988.9583333332262</v>
      </c>
      <c r="G1424" s="15">
        <v>9.11</v>
      </c>
      <c r="H1424" s="14">
        <f t="shared" si="308"/>
        <v>732.48521369294588</v>
      </c>
      <c r="I1424" s="14">
        <f t="shared" si="309"/>
        <v>25.82904460580912</v>
      </c>
      <c r="J1424" s="16">
        <f t="shared" si="313"/>
        <v>236192.43764911275</v>
      </c>
      <c r="K1424" s="14">
        <f t="shared" si="310"/>
        <v>62.916903526970934</v>
      </c>
      <c r="L1424" s="16">
        <f t="shared" si="311"/>
        <v>20287.777194091963</v>
      </c>
      <c r="M1424" s="35">
        <f t="shared" si="302"/>
        <v>14.702086748571993</v>
      </c>
      <c r="N1424" s="17"/>
      <c r="O1424" s="18">
        <f t="shared" si="303"/>
        <v>17.981586492014191</v>
      </c>
      <c r="P1424" s="18"/>
      <c r="Q1424" s="37">
        <f t="shared" si="304"/>
        <v>3.6268450358792864E-2</v>
      </c>
      <c r="R1424" s="15">
        <f t="shared" si="314"/>
        <v>1.0088955782014826</v>
      </c>
      <c r="S1424" s="15">
        <f t="shared" si="315"/>
        <v>15.694424549134908</v>
      </c>
      <c r="T1424" s="21">
        <f t="shared" si="305"/>
        <v>0.15204074375042187</v>
      </c>
      <c r="U1424" s="21">
        <f t="shared" si="306"/>
        <v>7.2685803796633142E-2</v>
      </c>
      <c r="V1424" s="21">
        <f t="shared" si="307"/>
        <v>7.9354939953788728E-2</v>
      </c>
      <c r="Y1424" s="36"/>
      <c r="Z1424" s="36"/>
    </row>
    <row r="1425" spans="1:26" x14ac:dyDescent="0.25">
      <c r="A1425" s="12">
        <v>1989.01</v>
      </c>
      <c r="B1425" s="13">
        <v>285.39999999999998</v>
      </c>
      <c r="C1425" s="14">
        <v>9.8133300000000006</v>
      </c>
      <c r="D1425" s="13">
        <v>24.16</v>
      </c>
      <c r="E1425" s="13">
        <v>121.1</v>
      </c>
      <c r="F1425" s="14">
        <f t="shared" si="312"/>
        <v>1989.0416666665594</v>
      </c>
      <c r="G1425" s="15">
        <v>9.09</v>
      </c>
      <c r="H1425" s="14">
        <f t="shared" si="308"/>
        <v>752.31652105697742</v>
      </c>
      <c r="I1425" s="14">
        <f t="shared" si="309"/>
        <v>25.868010811436822</v>
      </c>
      <c r="J1425" s="16">
        <f t="shared" si="313"/>
        <v>243282.21517438797</v>
      </c>
      <c r="K1425" s="14">
        <f t="shared" si="310"/>
        <v>63.685939554087511</v>
      </c>
      <c r="L1425" s="16">
        <f t="shared" si="311"/>
        <v>20594.598173136699</v>
      </c>
      <c r="M1425" s="35">
        <f t="shared" si="302"/>
        <v>15.088072442713278</v>
      </c>
      <c r="N1425" s="17"/>
      <c r="O1425" s="18">
        <f t="shared" si="303"/>
        <v>18.425435496743244</v>
      </c>
      <c r="P1425" s="18"/>
      <c r="Q1425" s="37">
        <f t="shared" si="304"/>
        <v>3.4319933499708813E-2</v>
      </c>
      <c r="R1425" s="15">
        <f t="shared" si="314"/>
        <v>1.0023769837262066</v>
      </c>
      <c r="S1425" s="15">
        <f t="shared" si="315"/>
        <v>15.755584486950456</v>
      </c>
      <c r="T1425" s="21">
        <f t="shared" si="305"/>
        <v>0.15402822616148049</v>
      </c>
      <c r="U1425" s="21">
        <f t="shared" si="306"/>
        <v>7.182926250160282E-2</v>
      </c>
      <c r="V1425" s="21">
        <f t="shared" si="307"/>
        <v>8.2198963659877666E-2</v>
      </c>
      <c r="Y1425" s="36"/>
      <c r="Z1425" s="36"/>
    </row>
    <row r="1426" spans="1:26" x14ac:dyDescent="0.25">
      <c r="A1426" s="12">
        <v>1989.02</v>
      </c>
      <c r="B1426" s="13">
        <v>294</v>
      </c>
      <c r="C1426" s="14">
        <v>9.8966700000000003</v>
      </c>
      <c r="D1426" s="13">
        <v>24.56</v>
      </c>
      <c r="E1426" s="13">
        <v>121.6</v>
      </c>
      <c r="F1426" s="14">
        <f t="shared" si="312"/>
        <v>1989.1249999998927</v>
      </c>
      <c r="G1426" s="15">
        <v>9.17</v>
      </c>
      <c r="H1426" s="14">
        <f t="shared" si="308"/>
        <v>771.79956414473668</v>
      </c>
      <c r="I1426" s="14">
        <f t="shared" si="309"/>
        <v>25.980427185320718</v>
      </c>
      <c r="J1426" s="16">
        <f t="shared" si="313"/>
        <v>250282.71614667893</v>
      </c>
      <c r="K1426" s="14">
        <f t="shared" si="310"/>
        <v>64.4741404605263</v>
      </c>
      <c r="L1426" s="16">
        <f t="shared" si="311"/>
        <v>20907.9711175593</v>
      </c>
      <c r="M1426" s="35">
        <f t="shared" si="302"/>
        <v>15.46706046273475</v>
      </c>
      <c r="N1426" s="17"/>
      <c r="O1426" s="18">
        <f t="shared" si="303"/>
        <v>18.857435717731377</v>
      </c>
      <c r="P1426" s="18"/>
      <c r="Q1426" s="37">
        <f t="shared" si="304"/>
        <v>3.109942441740994E-2</v>
      </c>
      <c r="R1426" s="15">
        <f t="shared" si="314"/>
        <v>0.99539500079332033</v>
      </c>
      <c r="S1426" s="15">
        <f t="shared" si="315"/>
        <v>15.728096787541919</v>
      </c>
      <c r="T1426" s="21">
        <f t="shared" si="305"/>
        <v>0.1505428762996861</v>
      </c>
      <c r="U1426" s="21">
        <f t="shared" si="306"/>
        <v>6.9949108517790792E-2</v>
      </c>
      <c r="V1426" s="21">
        <f t="shared" si="307"/>
        <v>8.0593767781895309E-2</v>
      </c>
      <c r="Y1426" s="36"/>
      <c r="Z1426" s="36"/>
    </row>
    <row r="1427" spans="1:26" x14ac:dyDescent="0.25">
      <c r="A1427" s="12">
        <v>1989.03</v>
      </c>
      <c r="B1427" s="13">
        <v>292.7</v>
      </c>
      <c r="C1427" s="14">
        <v>10.01</v>
      </c>
      <c r="D1427" s="13">
        <v>24.96</v>
      </c>
      <c r="E1427" s="13">
        <v>122.3</v>
      </c>
      <c r="F1427" s="14">
        <f t="shared" si="312"/>
        <v>1989.2083333332259</v>
      </c>
      <c r="G1427" s="15">
        <v>9.36</v>
      </c>
      <c r="H1427" s="14">
        <f t="shared" si="308"/>
        <v>763.98888266557617</v>
      </c>
      <c r="I1427" s="14">
        <f t="shared" si="309"/>
        <v>26.127532338511848</v>
      </c>
      <c r="J1427" s="16">
        <f t="shared" si="313"/>
        <v>248455.89543518302</v>
      </c>
      <c r="K1427" s="14">
        <f t="shared" si="310"/>
        <v>65.149171545380199</v>
      </c>
      <c r="L1427" s="16">
        <f t="shared" si="311"/>
        <v>21187.082849546186</v>
      </c>
      <c r="M1427" s="35">
        <f t="shared" si="302"/>
        <v>15.298969108882355</v>
      </c>
      <c r="N1427" s="17"/>
      <c r="O1427" s="18">
        <f t="shared" si="303"/>
        <v>18.622276927610915</v>
      </c>
      <c r="P1427" s="18"/>
      <c r="Q1427" s="37">
        <f t="shared" si="304"/>
        <v>2.9450727706516813E-2</v>
      </c>
      <c r="R1427" s="15">
        <f t="shared" si="314"/>
        <v>1.019490591915486</v>
      </c>
      <c r="S1427" s="15">
        <f t="shared" si="315"/>
        <v>15.566061651516151</v>
      </c>
      <c r="T1427" s="21">
        <f t="shared" si="305"/>
        <v>0.15435889228086785</v>
      </c>
      <c r="U1427" s="21">
        <f t="shared" si="306"/>
        <v>6.9267490958713207E-2</v>
      </c>
      <c r="V1427" s="21">
        <f t="shared" si="307"/>
        <v>8.5091401322154647E-2</v>
      </c>
      <c r="Y1427" s="36"/>
      <c r="Z1427" s="36"/>
    </row>
    <row r="1428" spans="1:26" x14ac:dyDescent="0.25">
      <c r="A1428" s="12">
        <v>1989.04</v>
      </c>
      <c r="B1428" s="13">
        <v>302.3</v>
      </c>
      <c r="C1428" s="14">
        <v>10.0867</v>
      </c>
      <c r="D1428" s="13">
        <v>25.046700000000001</v>
      </c>
      <c r="E1428" s="13">
        <v>123.1</v>
      </c>
      <c r="F1428" s="14">
        <f t="shared" si="312"/>
        <v>1989.2916666665592</v>
      </c>
      <c r="G1428" s="15">
        <v>9.18</v>
      </c>
      <c r="H1428" s="14">
        <f t="shared" si="308"/>
        <v>783.91841714053589</v>
      </c>
      <c r="I1428" s="14">
        <f t="shared" si="309"/>
        <v>26.156632147441098</v>
      </c>
      <c r="J1428" s="16">
        <f t="shared" si="313"/>
        <v>255646.01898283215</v>
      </c>
      <c r="K1428" s="14">
        <f t="shared" si="310"/>
        <v>64.950610051584064</v>
      </c>
      <c r="L1428" s="16">
        <f t="shared" si="311"/>
        <v>21181.240964794255</v>
      </c>
      <c r="M1428" s="35">
        <f t="shared" si="302"/>
        <v>15.686742656144579</v>
      </c>
      <c r="N1428" s="17"/>
      <c r="O1428" s="18">
        <f t="shared" si="303"/>
        <v>19.061417959765535</v>
      </c>
      <c r="P1428" s="18"/>
      <c r="Q1428" s="37">
        <f t="shared" si="304"/>
        <v>2.9119326302348064E-2</v>
      </c>
      <c r="R1428" s="15">
        <f t="shared" si="314"/>
        <v>1.028717272293509</v>
      </c>
      <c r="S1428" s="15">
        <f t="shared" si="315"/>
        <v>15.766321297022916</v>
      </c>
      <c r="T1428" s="21">
        <f t="shared" si="305"/>
        <v>0.15503405201669507</v>
      </c>
      <c r="U1428" s="21">
        <f t="shared" si="306"/>
        <v>6.8002900034639602E-2</v>
      </c>
      <c r="V1428" s="21">
        <f t="shared" si="307"/>
        <v>8.7031151982055466E-2</v>
      </c>
      <c r="Y1428" s="36"/>
      <c r="Z1428" s="36"/>
    </row>
    <row r="1429" spans="1:26" x14ac:dyDescent="0.25">
      <c r="A1429" s="12">
        <v>1989.05</v>
      </c>
      <c r="B1429" s="13">
        <v>313.89999999999998</v>
      </c>
      <c r="C1429" s="14">
        <v>10.193300000000001</v>
      </c>
      <c r="D1429" s="13">
        <v>25.133299999999998</v>
      </c>
      <c r="E1429" s="13">
        <v>123.8</v>
      </c>
      <c r="F1429" s="14">
        <f t="shared" si="312"/>
        <v>1989.3749999998925</v>
      </c>
      <c r="G1429" s="15">
        <v>8.86</v>
      </c>
      <c r="H1429" s="14">
        <f t="shared" si="308"/>
        <v>809.39672819062969</v>
      </c>
      <c r="I1429" s="14">
        <f t="shared" si="309"/>
        <v>26.283605191033921</v>
      </c>
      <c r="J1429" s="16">
        <f t="shared" si="313"/>
        <v>264669.11401628092</v>
      </c>
      <c r="K1429" s="14">
        <f t="shared" si="310"/>
        <v>64.806660683764122</v>
      </c>
      <c r="L1429" s="16">
        <f t="shared" si="311"/>
        <v>21191.488510052226</v>
      </c>
      <c r="M1429" s="35">
        <f t="shared" si="302"/>
        <v>16.186353538544552</v>
      </c>
      <c r="N1429" s="17"/>
      <c r="O1429" s="18">
        <f t="shared" si="303"/>
        <v>19.633569215559827</v>
      </c>
      <c r="P1429" s="18"/>
      <c r="Q1429" s="37">
        <f t="shared" si="304"/>
        <v>2.9612224452634353E-2</v>
      </c>
      <c r="R1429" s="15">
        <f t="shared" si="314"/>
        <v>1.046527044792438</v>
      </c>
      <c r="S1429" s="15">
        <f t="shared" si="315"/>
        <v>16.127379761497444</v>
      </c>
      <c r="T1429" s="21">
        <f t="shared" si="305"/>
        <v>0.15092075456629961</v>
      </c>
      <c r="U1429" s="21">
        <f t="shared" si="306"/>
        <v>6.3099585755091114E-2</v>
      </c>
      <c r="V1429" s="21">
        <f t="shared" si="307"/>
        <v>8.7821168811208494E-2</v>
      </c>
      <c r="Y1429" s="36"/>
      <c r="Z1429" s="36"/>
    </row>
    <row r="1430" spans="1:26" x14ac:dyDescent="0.25">
      <c r="A1430" s="12">
        <v>1989.06</v>
      </c>
      <c r="B1430" s="13">
        <v>323.7</v>
      </c>
      <c r="C1430" s="14">
        <v>10.37</v>
      </c>
      <c r="D1430" s="13">
        <v>25.22</v>
      </c>
      <c r="E1430" s="13">
        <v>124.1</v>
      </c>
      <c r="F1430" s="14">
        <f t="shared" si="312"/>
        <v>1989.4583333332257</v>
      </c>
      <c r="G1430" s="15">
        <v>8.2799999999999994</v>
      </c>
      <c r="H1430" s="14">
        <f t="shared" si="308"/>
        <v>832.64847582594666</v>
      </c>
      <c r="I1430" s="14">
        <f t="shared" si="309"/>
        <v>26.674589726027389</v>
      </c>
      <c r="J1430" s="16">
        <f t="shared" si="313"/>
        <v>272999.20425130858</v>
      </c>
      <c r="K1430" s="14">
        <f t="shared" si="310"/>
        <v>64.873013779210297</v>
      </c>
      <c r="L1430" s="16">
        <f t="shared" si="311"/>
        <v>21269.817519981472</v>
      </c>
      <c r="M1430" s="35">
        <f t="shared" si="302"/>
        <v>16.641904235808592</v>
      </c>
      <c r="N1430" s="17"/>
      <c r="O1430" s="18">
        <f t="shared" si="303"/>
        <v>20.149986195019601</v>
      </c>
      <c r="P1430" s="18"/>
      <c r="Q1430" s="37">
        <f t="shared" si="304"/>
        <v>3.2801698589948129E-2</v>
      </c>
      <c r="R1430" s="15">
        <f t="shared" si="314"/>
        <v>1.0246450227166057</v>
      </c>
      <c r="S1430" s="15">
        <f t="shared" si="315"/>
        <v>16.836938745827617</v>
      </c>
      <c r="T1430" s="21">
        <f t="shared" si="305"/>
        <v>0.14665589177332139</v>
      </c>
      <c r="U1430" s="21">
        <f t="shared" si="306"/>
        <v>5.6140869351618328E-2</v>
      </c>
      <c r="V1430" s="21">
        <f t="shared" si="307"/>
        <v>9.0515022421703062E-2</v>
      </c>
      <c r="Y1430" s="36"/>
      <c r="Z1430" s="36"/>
    </row>
    <row r="1431" spans="1:26" x14ac:dyDescent="0.25">
      <c r="A1431" s="12">
        <v>1989.07</v>
      </c>
      <c r="B1431" s="13">
        <v>331.9</v>
      </c>
      <c r="C1431" s="14">
        <v>10.423299999999999</v>
      </c>
      <c r="D1431" s="13">
        <v>24.71</v>
      </c>
      <c r="E1431" s="13">
        <v>124.4</v>
      </c>
      <c r="F1431" s="14">
        <f t="shared" si="312"/>
        <v>1989.541666666559</v>
      </c>
      <c r="G1431" s="15">
        <v>8.02</v>
      </c>
      <c r="H1431" s="14">
        <f t="shared" si="308"/>
        <v>851.68234686495134</v>
      </c>
      <c r="I1431" s="14">
        <f t="shared" si="309"/>
        <v>26.747034064710601</v>
      </c>
      <c r="J1431" s="16">
        <f t="shared" si="313"/>
        <v>279970.60342792352</v>
      </c>
      <c r="K1431" s="14">
        <f t="shared" si="310"/>
        <v>63.407866197749179</v>
      </c>
      <c r="L1431" s="16">
        <f t="shared" si="311"/>
        <v>20843.849384465175</v>
      </c>
      <c r="M1431" s="35">
        <f t="shared" si="302"/>
        <v>17.013407650499133</v>
      </c>
      <c r="N1431" s="17"/>
      <c r="O1431" s="18">
        <f t="shared" si="303"/>
        <v>20.562062434197987</v>
      </c>
      <c r="P1431" s="18"/>
      <c r="Q1431" s="37">
        <f t="shared" si="304"/>
        <v>3.3183324471873207E-2</v>
      </c>
      <c r="R1431" s="15">
        <f t="shared" si="314"/>
        <v>1.0005646566168747</v>
      </c>
      <c r="S1431" s="15">
        <f t="shared" si="315"/>
        <v>17.210281258253637</v>
      </c>
      <c r="T1431" s="21">
        <f t="shared" si="305"/>
        <v>0.14849376415557325</v>
      </c>
      <c r="U1431" s="21">
        <f t="shared" si="306"/>
        <v>5.4893130935193657E-2</v>
      </c>
      <c r="V1431" s="21">
        <f t="shared" si="307"/>
        <v>9.3600633220379592E-2</v>
      </c>
      <c r="Y1431" s="36"/>
      <c r="Z1431" s="36"/>
    </row>
    <row r="1432" spans="1:26" x14ac:dyDescent="0.25">
      <c r="A1432" s="12">
        <v>1989.08</v>
      </c>
      <c r="B1432" s="13">
        <v>346.6</v>
      </c>
      <c r="C1432" s="14">
        <v>10.5467</v>
      </c>
      <c r="D1432" s="13">
        <v>24.2</v>
      </c>
      <c r="E1432" s="13">
        <v>124.6</v>
      </c>
      <c r="F1432" s="14">
        <f t="shared" si="312"/>
        <v>1989.6249999998922</v>
      </c>
      <c r="G1432" s="15">
        <v>8.11</v>
      </c>
      <c r="H1432" s="14">
        <f t="shared" si="308"/>
        <v>887.97612600321008</v>
      </c>
      <c r="I1432" s="14">
        <f t="shared" si="309"/>
        <v>27.02024757102728</v>
      </c>
      <c r="J1432" s="16">
        <f t="shared" si="313"/>
        <v>292641.52180163178</v>
      </c>
      <c r="K1432" s="14">
        <f t="shared" si="310"/>
        <v>61.999487158908487</v>
      </c>
      <c r="L1432" s="16">
        <f t="shared" si="311"/>
        <v>20432.558648584789</v>
      </c>
      <c r="M1432" s="35">
        <f t="shared" si="302"/>
        <v>17.734251436577328</v>
      </c>
      <c r="N1432" s="17"/>
      <c r="O1432" s="18">
        <f t="shared" si="303"/>
        <v>21.393656539479547</v>
      </c>
      <c r="P1432" s="18"/>
      <c r="Q1432" s="37">
        <f t="shared" si="304"/>
        <v>2.9058877372121789E-2</v>
      </c>
      <c r="R1432" s="15">
        <f t="shared" si="314"/>
        <v>1.0013382399471198</v>
      </c>
      <c r="S1432" s="15">
        <f t="shared" si="315"/>
        <v>17.192358709358597</v>
      </c>
      <c r="T1432" s="21">
        <f t="shared" si="305"/>
        <v>0.13875801545657529</v>
      </c>
      <c r="U1432" s="21">
        <f t="shared" si="306"/>
        <v>5.4073698343590992E-2</v>
      </c>
      <c r="V1432" s="21">
        <f t="shared" si="307"/>
        <v>8.4684317112984298E-2</v>
      </c>
      <c r="Y1432" s="36"/>
      <c r="Z1432" s="36"/>
    </row>
    <row r="1433" spans="1:26" x14ac:dyDescent="0.25">
      <c r="A1433" s="12">
        <v>1989.09</v>
      </c>
      <c r="B1433" s="13">
        <v>347.3</v>
      </c>
      <c r="C1433" s="14">
        <v>10.73</v>
      </c>
      <c r="D1433" s="13">
        <v>23.69</v>
      </c>
      <c r="E1433" s="13">
        <v>125</v>
      </c>
      <c r="F1433" s="14">
        <f t="shared" si="312"/>
        <v>1989.7083333332255</v>
      </c>
      <c r="G1433" s="15">
        <v>8.19</v>
      </c>
      <c r="H1433" s="14">
        <f t="shared" si="308"/>
        <v>886.9222371999997</v>
      </c>
      <c r="I1433" s="14">
        <f t="shared" si="309"/>
        <v>27.401887719999991</v>
      </c>
      <c r="J1433" s="16">
        <f t="shared" si="313"/>
        <v>293046.74953598907</v>
      </c>
      <c r="K1433" s="14">
        <f t="shared" si="310"/>
        <v>60.498669159999984</v>
      </c>
      <c r="L1433" s="16">
        <f t="shared" si="311"/>
        <v>19989.281590865481</v>
      </c>
      <c r="M1433" s="35">
        <f t="shared" si="302"/>
        <v>17.714220678979085</v>
      </c>
      <c r="N1433" s="17"/>
      <c r="O1433" s="18">
        <f t="shared" si="303"/>
        <v>21.332067137506506</v>
      </c>
      <c r="P1433" s="18"/>
      <c r="Q1433" s="37">
        <f t="shared" si="304"/>
        <v>2.7524537130818802E-2</v>
      </c>
      <c r="R1433" s="15">
        <f t="shared" si="314"/>
        <v>1.0191153280183949</v>
      </c>
      <c r="S1433" s="15">
        <f t="shared" si="315"/>
        <v>17.160277038694854</v>
      </c>
      <c r="T1433" s="21">
        <f t="shared" si="305"/>
        <v>0.13737480809721969</v>
      </c>
      <c r="U1433" s="21">
        <f t="shared" si="306"/>
        <v>5.4444628685262897E-2</v>
      </c>
      <c r="V1433" s="21">
        <f t="shared" si="307"/>
        <v>8.2930179411956795E-2</v>
      </c>
      <c r="Y1433" s="36"/>
      <c r="Z1433" s="36"/>
    </row>
    <row r="1434" spans="1:26" x14ac:dyDescent="0.25">
      <c r="A1434" s="12">
        <v>1989.1</v>
      </c>
      <c r="B1434" s="13">
        <v>347.4</v>
      </c>
      <c r="C1434" s="14">
        <v>10.7967</v>
      </c>
      <c r="D1434" s="13">
        <v>23.4267</v>
      </c>
      <c r="E1434" s="13">
        <v>125.6</v>
      </c>
      <c r="F1434" s="14">
        <f t="shared" si="312"/>
        <v>1989.7916666665587</v>
      </c>
      <c r="G1434" s="15">
        <v>8.01</v>
      </c>
      <c r="H1434" s="14">
        <f t="shared" si="308"/>
        <v>882.93950398089146</v>
      </c>
      <c r="I1434" s="14">
        <f t="shared" si="309"/>
        <v>27.440509333996808</v>
      </c>
      <c r="J1434" s="16">
        <f t="shared" si="313"/>
        <v>292486.36855655158</v>
      </c>
      <c r="K1434" s="14">
        <f t="shared" si="310"/>
        <v>59.540468848328011</v>
      </c>
      <c r="L1434" s="16">
        <f t="shared" si="311"/>
        <v>19723.633881012571</v>
      </c>
      <c r="M1434" s="35">
        <f t="shared" si="302"/>
        <v>17.640853852797957</v>
      </c>
      <c r="N1434" s="17"/>
      <c r="O1434" s="18">
        <f t="shared" si="303"/>
        <v>21.208128697438628</v>
      </c>
      <c r="P1434" s="18"/>
      <c r="Q1434" s="37">
        <f t="shared" si="304"/>
        <v>2.9220080548534866E-2</v>
      </c>
      <c r="R1434" s="15">
        <f t="shared" si="314"/>
        <v>1.0162922597252051</v>
      </c>
      <c r="S1434" s="15">
        <f t="shared" si="315"/>
        <v>17.404758522269141</v>
      </c>
      <c r="T1434" s="21">
        <f t="shared" si="305"/>
        <v>0.13593394065898257</v>
      </c>
      <c r="U1434" s="21">
        <f t="shared" si="306"/>
        <v>5.179651449017264E-2</v>
      </c>
      <c r="V1434" s="21">
        <f t="shared" si="307"/>
        <v>8.4137426168809926E-2</v>
      </c>
      <c r="Y1434" s="36"/>
      <c r="Z1434" s="36"/>
    </row>
    <row r="1435" spans="1:26" x14ac:dyDescent="0.25">
      <c r="A1435" s="12">
        <v>1989.11</v>
      </c>
      <c r="B1435" s="13">
        <v>340.2</v>
      </c>
      <c r="C1435" s="14">
        <v>10.923299999999999</v>
      </c>
      <c r="D1435" s="13">
        <v>23.1633</v>
      </c>
      <c r="E1435" s="13">
        <v>125.9</v>
      </c>
      <c r="F1435" s="14">
        <f t="shared" si="312"/>
        <v>1989.874999999892</v>
      </c>
      <c r="G1435" s="15">
        <v>7.87</v>
      </c>
      <c r="H1435" s="14">
        <f t="shared" si="308"/>
        <v>862.57993725178676</v>
      </c>
      <c r="I1435" s="14">
        <f t="shared" si="309"/>
        <v>27.696118249801419</v>
      </c>
      <c r="J1435" s="16">
        <f t="shared" si="313"/>
        <v>286506.53155374172</v>
      </c>
      <c r="K1435" s="14">
        <f t="shared" si="310"/>
        <v>58.730740330818087</v>
      </c>
      <c r="L1435" s="16">
        <f t="shared" si="311"/>
        <v>19507.45662063135</v>
      </c>
      <c r="M1435" s="35">
        <f t="shared" si="302"/>
        <v>17.242369266947431</v>
      </c>
      <c r="N1435" s="17"/>
      <c r="O1435" s="18">
        <f t="shared" si="303"/>
        <v>20.697305291068083</v>
      </c>
      <c r="P1435" s="18"/>
      <c r="Q1435" s="37">
        <f t="shared" si="304"/>
        <v>3.1206213805868216E-2</v>
      </c>
      <c r="R1435" s="15">
        <f t="shared" si="314"/>
        <v>1.0086218574336216</v>
      </c>
      <c r="S1435" s="15">
        <f t="shared" si="315"/>
        <v>17.646172866498762</v>
      </c>
      <c r="T1435" s="21">
        <f t="shared" si="305"/>
        <v>0.14605583554374513</v>
      </c>
      <c r="U1435" s="21">
        <f t="shared" si="306"/>
        <v>5.1441238974060166E-2</v>
      </c>
      <c r="V1435" s="21">
        <f t="shared" si="307"/>
        <v>9.4614596569684961E-2</v>
      </c>
      <c r="Y1435" s="36"/>
      <c r="Z1435" s="36"/>
    </row>
    <row r="1436" spans="1:26" x14ac:dyDescent="0.25">
      <c r="A1436" s="12">
        <v>1989.12</v>
      </c>
      <c r="B1436" s="13">
        <v>348.6</v>
      </c>
      <c r="C1436" s="14">
        <v>11.06</v>
      </c>
      <c r="D1436" s="13">
        <v>22.87</v>
      </c>
      <c r="E1436" s="13">
        <v>126.1</v>
      </c>
      <c r="F1436" s="14">
        <f t="shared" si="312"/>
        <v>1989.9583333332253</v>
      </c>
      <c r="G1436" s="15">
        <v>7.84</v>
      </c>
      <c r="H1436" s="14">
        <f t="shared" si="308"/>
        <v>882.47633862014254</v>
      </c>
      <c r="I1436" s="14">
        <f t="shared" si="309"/>
        <v>27.998245281522596</v>
      </c>
      <c r="J1436" s="16">
        <f t="shared" si="313"/>
        <v>293890.1049674403</v>
      </c>
      <c r="K1436" s="14">
        <f t="shared" si="310"/>
        <v>57.895105749405225</v>
      </c>
      <c r="L1436" s="16">
        <f t="shared" si="311"/>
        <v>19280.742113038901</v>
      </c>
      <c r="M1436" s="35">
        <f t="shared" si="302"/>
        <v>17.650212904947331</v>
      </c>
      <c r="N1436" s="17"/>
      <c r="O1436" s="18">
        <f t="shared" si="303"/>
        <v>21.154881971751607</v>
      </c>
      <c r="P1436" s="18"/>
      <c r="Q1436" s="37">
        <f t="shared" si="304"/>
        <v>2.9230540597029092E-2</v>
      </c>
      <c r="R1436" s="15">
        <f t="shared" si="314"/>
        <v>0.9814869912507187</v>
      </c>
      <c r="S1436" s="15">
        <f t="shared" si="315"/>
        <v>17.770086762396726</v>
      </c>
      <c r="T1436" s="21">
        <f t="shared" si="305"/>
        <v>0.1463144713868969</v>
      </c>
      <c r="U1436" s="21">
        <f t="shared" si="306"/>
        <v>4.92899345246125E-2</v>
      </c>
      <c r="V1436" s="21">
        <f t="shared" si="307"/>
        <v>9.7024536862284405E-2</v>
      </c>
      <c r="Y1436" s="36"/>
      <c r="Z1436" s="36"/>
    </row>
    <row r="1437" spans="1:26" x14ac:dyDescent="0.25">
      <c r="A1437" s="12">
        <v>1990.01</v>
      </c>
      <c r="B1437" s="13">
        <v>339.97</v>
      </c>
      <c r="C1437" s="14">
        <v>11.14</v>
      </c>
      <c r="D1437" s="13">
        <v>22.49</v>
      </c>
      <c r="E1437" s="13">
        <v>127.4</v>
      </c>
      <c r="F1437" s="14">
        <f t="shared" si="312"/>
        <v>1990.0416666665585</v>
      </c>
      <c r="G1437" s="15">
        <v>8.2100000000000009</v>
      </c>
      <c r="H1437" s="14">
        <f t="shared" si="308"/>
        <v>851.84767178178936</v>
      </c>
      <c r="I1437" s="14">
        <f t="shared" si="309"/>
        <v>27.913001334379899</v>
      </c>
      <c r="J1437" s="16">
        <f t="shared" si="313"/>
        <v>284464.52737352328</v>
      </c>
      <c r="K1437" s="14">
        <f t="shared" si="310"/>
        <v>56.352190306122424</v>
      </c>
      <c r="L1437" s="16">
        <f t="shared" si="311"/>
        <v>18818.152250582516</v>
      </c>
      <c r="M1437" s="35">
        <f t="shared" si="302"/>
        <v>17.048843606878279</v>
      </c>
      <c r="N1437" s="17"/>
      <c r="O1437" s="18">
        <f t="shared" si="303"/>
        <v>20.406154475024756</v>
      </c>
      <c r="P1437" s="18"/>
      <c r="Q1437" s="37">
        <f t="shared" si="304"/>
        <v>2.7110461834883456E-2</v>
      </c>
      <c r="R1437" s="15">
        <f t="shared" si="314"/>
        <v>0.98943705760592193</v>
      </c>
      <c r="S1437" s="15">
        <f t="shared" si="315"/>
        <v>17.263138490783998</v>
      </c>
      <c r="T1437" s="21">
        <f t="shared" si="305"/>
        <v>0.14957948186985726</v>
      </c>
      <c r="U1437" s="21">
        <f t="shared" si="306"/>
        <v>4.9650027587865075E-2</v>
      </c>
      <c r="V1437" s="21">
        <f t="shared" si="307"/>
        <v>9.992945428199218E-2</v>
      </c>
      <c r="Y1437" s="36"/>
      <c r="Z1437" s="36"/>
    </row>
    <row r="1438" spans="1:26" x14ac:dyDescent="0.25">
      <c r="A1438" s="12">
        <v>1990.02</v>
      </c>
      <c r="B1438" s="13">
        <v>330.45</v>
      </c>
      <c r="C1438" s="14">
        <v>11.23</v>
      </c>
      <c r="D1438" s="13">
        <v>22.08</v>
      </c>
      <c r="E1438" s="13">
        <v>128</v>
      </c>
      <c r="F1438" s="14">
        <f t="shared" si="312"/>
        <v>1990.1249999998918</v>
      </c>
      <c r="G1438" s="15">
        <v>8.4700000000000006</v>
      </c>
      <c r="H1438" s="14">
        <f t="shared" si="308"/>
        <v>824.11261113281216</v>
      </c>
      <c r="I1438" s="14">
        <f t="shared" si="309"/>
        <v>28.006611054687493</v>
      </c>
      <c r="J1438" s="16">
        <f t="shared" si="313"/>
        <v>275982.10278385895</v>
      </c>
      <c r="K1438" s="14">
        <f t="shared" si="310"/>
        <v>55.06553624999998</v>
      </c>
      <c r="L1438" s="16">
        <f t="shared" si="311"/>
        <v>18440.565378930565</v>
      </c>
      <c r="M1438" s="35">
        <f t="shared" si="302"/>
        <v>16.508093516490291</v>
      </c>
      <c r="N1438" s="17"/>
      <c r="O1438" s="18">
        <f t="shared" si="303"/>
        <v>19.735353262096393</v>
      </c>
      <c r="P1438" s="18"/>
      <c r="Q1438" s="37">
        <f t="shared" si="304"/>
        <v>2.5450909551060004E-2</v>
      </c>
      <c r="R1438" s="15">
        <f t="shared" si="314"/>
        <v>0.99906659921708174</v>
      </c>
      <c r="S1438" s="15">
        <f t="shared" si="315"/>
        <v>17.000722755145958</v>
      </c>
      <c r="T1438" s="21">
        <f t="shared" si="305"/>
        <v>0.1494960558769185</v>
      </c>
      <c r="U1438" s="21">
        <f t="shared" si="306"/>
        <v>5.2281929357698598E-2</v>
      </c>
      <c r="V1438" s="21">
        <f t="shared" si="307"/>
        <v>9.7214126519219901E-2</v>
      </c>
      <c r="Y1438" s="36"/>
      <c r="Z1438" s="36"/>
    </row>
    <row r="1439" spans="1:26" x14ac:dyDescent="0.25">
      <c r="A1439" s="12">
        <v>1990.03</v>
      </c>
      <c r="B1439" s="13">
        <v>338.46</v>
      </c>
      <c r="C1439" s="14">
        <v>11.32</v>
      </c>
      <c r="D1439" s="13">
        <v>21.67</v>
      </c>
      <c r="E1439" s="13">
        <v>128.69999999999999</v>
      </c>
      <c r="F1439" s="14">
        <f t="shared" si="312"/>
        <v>1990.208333333225</v>
      </c>
      <c r="G1439" s="15">
        <v>8.59</v>
      </c>
      <c r="H1439" s="14">
        <f t="shared" si="308"/>
        <v>839.49782773892753</v>
      </c>
      <c r="I1439" s="14">
        <f t="shared" si="309"/>
        <v>28.077514063714059</v>
      </c>
      <c r="J1439" s="16">
        <f t="shared" si="313"/>
        <v>281917.9243115795</v>
      </c>
      <c r="K1439" s="14">
        <f t="shared" si="310"/>
        <v>53.74909273504273</v>
      </c>
      <c r="L1439" s="16">
        <f t="shared" si="311"/>
        <v>18049.877148945012</v>
      </c>
      <c r="M1439" s="35">
        <f t="shared" si="302"/>
        <v>16.833748233480957</v>
      </c>
      <c r="N1439" s="17"/>
      <c r="O1439" s="18">
        <f t="shared" si="303"/>
        <v>20.101015892206537</v>
      </c>
      <c r="P1439" s="18"/>
      <c r="Q1439" s="37">
        <f t="shared" si="304"/>
        <v>2.2067655369177042E-2</v>
      </c>
      <c r="R1439" s="15">
        <f t="shared" si="314"/>
        <v>0.99395199179252658</v>
      </c>
      <c r="S1439" s="15">
        <f t="shared" si="315"/>
        <v>16.892473552476027</v>
      </c>
      <c r="T1439" s="21">
        <f t="shared" si="305"/>
        <v>0.15054982110228909</v>
      </c>
      <c r="U1439" s="21">
        <f t="shared" si="306"/>
        <v>5.4650566873104767E-2</v>
      </c>
      <c r="V1439" s="21">
        <f t="shared" si="307"/>
        <v>9.5899254229184328E-2</v>
      </c>
      <c r="Y1439" s="36"/>
      <c r="Z1439" s="36"/>
    </row>
    <row r="1440" spans="1:26" x14ac:dyDescent="0.25">
      <c r="A1440" s="12">
        <v>1990.04</v>
      </c>
      <c r="B1440" s="13">
        <v>338.18</v>
      </c>
      <c r="C1440" s="14">
        <v>11.4367</v>
      </c>
      <c r="D1440" s="13">
        <v>21.533300000000001</v>
      </c>
      <c r="E1440" s="13">
        <v>128.9</v>
      </c>
      <c r="F1440" s="14">
        <f t="shared" si="312"/>
        <v>1990.2916666665583</v>
      </c>
      <c r="G1440" s="15">
        <v>8.7899999999999991</v>
      </c>
      <c r="H1440" s="14">
        <f t="shared" si="308"/>
        <v>837.50185174553894</v>
      </c>
      <c r="I1440" s="14">
        <f t="shared" si="309"/>
        <v>28.322956496121016</v>
      </c>
      <c r="J1440" s="16">
        <f t="shared" si="313"/>
        <v>282040.25262070395</v>
      </c>
      <c r="K1440" s="14">
        <f t="shared" si="310"/>
        <v>53.327158980993005</v>
      </c>
      <c r="L1440" s="16">
        <f t="shared" si="311"/>
        <v>17958.653296343382</v>
      </c>
      <c r="M1440" s="35">
        <f t="shared" si="302"/>
        <v>16.81391389873577</v>
      </c>
      <c r="N1440" s="17"/>
      <c r="O1440" s="18">
        <f t="shared" si="303"/>
        <v>20.055719260909889</v>
      </c>
      <c r="P1440" s="18"/>
      <c r="Q1440" s="37">
        <f t="shared" si="304"/>
        <v>1.9129445488778152E-2</v>
      </c>
      <c r="R1440" s="15">
        <f t="shared" si="314"/>
        <v>1.0093084852269141</v>
      </c>
      <c r="S1440" s="15">
        <f t="shared" si="315"/>
        <v>16.764256053826799</v>
      </c>
      <c r="T1440" s="21">
        <f t="shared" si="305"/>
        <v>0.15206116521608437</v>
      </c>
      <c r="U1440" s="21">
        <f t="shared" si="306"/>
        <v>5.804009692346046E-2</v>
      </c>
      <c r="V1440" s="21">
        <f t="shared" si="307"/>
        <v>9.4021068292623911E-2</v>
      </c>
      <c r="Y1440" s="36"/>
      <c r="Z1440" s="36"/>
    </row>
    <row r="1441" spans="1:26" x14ac:dyDescent="0.25">
      <c r="A1441" s="12">
        <v>1990.05</v>
      </c>
      <c r="B1441" s="13">
        <v>350.25</v>
      </c>
      <c r="C1441" s="14">
        <v>11.5533</v>
      </c>
      <c r="D1441" s="13">
        <v>21.396699999999999</v>
      </c>
      <c r="E1441" s="13">
        <v>129.19999999999999</v>
      </c>
      <c r="F1441" s="14">
        <f t="shared" si="312"/>
        <v>1990.3749999998915</v>
      </c>
      <c r="G1441" s="15">
        <v>8.76</v>
      </c>
      <c r="H1441" s="14">
        <f t="shared" si="308"/>
        <v>865.37910313467478</v>
      </c>
      <c r="I1441" s="14">
        <f t="shared" si="309"/>
        <v>28.545280206269343</v>
      </c>
      <c r="J1441" s="16">
        <f t="shared" si="313"/>
        <v>292229.38455287338</v>
      </c>
      <c r="K1441" s="14">
        <f t="shared" si="310"/>
        <v>52.865830281346739</v>
      </c>
      <c r="L1441" s="16">
        <f t="shared" si="311"/>
        <v>17852.232612312535</v>
      </c>
      <c r="M1441" s="35">
        <f t="shared" si="302"/>
        <v>17.39241358864501</v>
      </c>
      <c r="N1441" s="17"/>
      <c r="O1441" s="18">
        <f t="shared" si="303"/>
        <v>20.723389021046014</v>
      </c>
      <c r="P1441" s="18"/>
      <c r="Q1441" s="37">
        <f t="shared" si="304"/>
        <v>1.6665497777807611E-2</v>
      </c>
      <c r="R1441" s="15">
        <f t="shared" si="314"/>
        <v>1.0260353940840221</v>
      </c>
      <c r="S1441" s="15">
        <f t="shared" si="315"/>
        <v>16.881017247691318</v>
      </c>
      <c r="T1441" s="21">
        <f t="shared" si="305"/>
        <v>0.14454486427415181</v>
      </c>
      <c r="U1441" s="21">
        <f t="shared" si="306"/>
        <v>5.4192601372310412E-2</v>
      </c>
      <c r="V1441" s="21">
        <f t="shared" si="307"/>
        <v>9.0352262901841396E-2</v>
      </c>
      <c r="Y1441" s="36"/>
      <c r="Z1441" s="36"/>
    </row>
    <row r="1442" spans="1:26" x14ac:dyDescent="0.25">
      <c r="A1442" s="12">
        <v>1990.06</v>
      </c>
      <c r="B1442" s="13">
        <v>360.39</v>
      </c>
      <c r="C1442" s="14">
        <v>11.66</v>
      </c>
      <c r="D1442" s="13">
        <v>21.26</v>
      </c>
      <c r="E1442" s="13">
        <v>129.9</v>
      </c>
      <c r="F1442" s="14">
        <f t="shared" si="312"/>
        <v>1990.4583333332248</v>
      </c>
      <c r="G1442" s="15">
        <v>8.48</v>
      </c>
      <c r="H1442" s="14">
        <f t="shared" si="308"/>
        <v>885.63414930715908</v>
      </c>
      <c r="I1442" s="14">
        <f t="shared" si="309"/>
        <v>28.653664588144718</v>
      </c>
      <c r="J1442" s="16">
        <f t="shared" si="313"/>
        <v>299875.63640991668</v>
      </c>
      <c r="K1442" s="14">
        <f t="shared" si="310"/>
        <v>52.245017936874504</v>
      </c>
      <c r="L1442" s="16">
        <f t="shared" si="311"/>
        <v>17690.157967964784</v>
      </c>
      <c r="M1442" s="35">
        <f t="shared" si="302"/>
        <v>17.817082821653017</v>
      </c>
      <c r="N1442" s="17"/>
      <c r="O1442" s="18">
        <f t="shared" si="303"/>
        <v>21.206758327830471</v>
      </c>
      <c r="P1442" s="18"/>
      <c r="Q1442" s="37">
        <f t="shared" si="304"/>
        <v>1.7515428083202993E-2</v>
      </c>
      <c r="R1442" s="15">
        <f t="shared" si="314"/>
        <v>1.0077360747074646</v>
      </c>
      <c r="S1442" s="15">
        <f t="shared" si="315"/>
        <v>17.227185042403523</v>
      </c>
      <c r="T1442" s="21">
        <f t="shared" si="305"/>
        <v>0.14455410232536181</v>
      </c>
      <c r="U1442" s="21">
        <f t="shared" si="306"/>
        <v>5.4680366240974498E-2</v>
      </c>
      <c r="V1442" s="21">
        <f t="shared" si="307"/>
        <v>8.9873736084387312E-2</v>
      </c>
      <c r="Y1442" s="36"/>
      <c r="Z1442" s="36"/>
    </row>
    <row r="1443" spans="1:26" x14ac:dyDescent="0.25">
      <c r="A1443" s="12">
        <v>1990.07</v>
      </c>
      <c r="B1443" s="13">
        <v>360.03</v>
      </c>
      <c r="C1443" s="14">
        <v>11.726699999999999</v>
      </c>
      <c r="D1443" s="13">
        <v>21.42</v>
      </c>
      <c r="E1443" s="13">
        <v>130.4</v>
      </c>
      <c r="F1443" s="14">
        <f t="shared" si="312"/>
        <v>1990.5416666665581</v>
      </c>
      <c r="G1443" s="15">
        <v>8.4700000000000006</v>
      </c>
      <c r="H1443" s="14">
        <f t="shared" si="308"/>
        <v>881.35702925613464</v>
      </c>
      <c r="I1443" s="14">
        <f t="shared" si="309"/>
        <v>28.707078507285264</v>
      </c>
      <c r="J1443" s="16">
        <f t="shared" si="313"/>
        <v>299237.42181004537</v>
      </c>
      <c r="K1443" s="14">
        <f t="shared" si="310"/>
        <v>52.436373542944771</v>
      </c>
      <c r="L1443" s="16">
        <f t="shared" si="311"/>
        <v>17803.143002447498</v>
      </c>
      <c r="M1443" s="35">
        <f t="shared" si="302"/>
        <v>17.747171587070248</v>
      </c>
      <c r="N1443" s="17"/>
      <c r="O1443" s="18">
        <f t="shared" si="303"/>
        <v>21.102886533307011</v>
      </c>
      <c r="P1443" s="18"/>
      <c r="Q1443" s="37">
        <f t="shared" si="304"/>
        <v>1.8238518796174497E-2</v>
      </c>
      <c r="R1443" s="15">
        <f t="shared" si="314"/>
        <v>0.98853791127221025</v>
      </c>
      <c r="S1443" s="15">
        <f t="shared" si="315"/>
        <v>17.293889667887459</v>
      </c>
      <c r="T1443" s="21">
        <f t="shared" si="305"/>
        <v>0.14550148844307653</v>
      </c>
      <c r="U1443" s="21">
        <f t="shared" si="306"/>
        <v>5.4952985244988373E-2</v>
      </c>
      <c r="V1443" s="21">
        <f t="shared" si="307"/>
        <v>9.0548503198088159E-2</v>
      </c>
      <c r="Y1443" s="36"/>
      <c r="Z1443" s="36"/>
    </row>
    <row r="1444" spans="1:26" x14ac:dyDescent="0.25">
      <c r="A1444" s="12">
        <v>1990.08</v>
      </c>
      <c r="B1444" s="13">
        <v>330.75</v>
      </c>
      <c r="C1444" s="14">
        <v>11.783300000000001</v>
      </c>
      <c r="D1444" s="13">
        <v>21.58</v>
      </c>
      <c r="E1444" s="13">
        <v>131.6</v>
      </c>
      <c r="F1444" s="14">
        <f t="shared" si="312"/>
        <v>1990.6249999998913</v>
      </c>
      <c r="G1444" s="15">
        <v>8.75</v>
      </c>
      <c r="H1444" s="14">
        <f t="shared" si="308"/>
        <v>802.29620345744661</v>
      </c>
      <c r="I1444" s="14">
        <f t="shared" si="309"/>
        <v>28.58260575721884</v>
      </c>
      <c r="J1444" s="16">
        <f t="shared" si="313"/>
        <v>273203.46718639566</v>
      </c>
      <c r="K1444" s="14">
        <f t="shared" si="310"/>
        <v>52.346340349544057</v>
      </c>
      <c r="L1444" s="16">
        <f t="shared" si="311"/>
        <v>17825.338841670196</v>
      </c>
      <c r="M1444" s="35">
        <f t="shared" si="302"/>
        <v>16.16833475650898</v>
      </c>
      <c r="N1444" s="17"/>
      <c r="O1444" s="18">
        <f t="shared" si="303"/>
        <v>19.211937494842861</v>
      </c>
      <c r="P1444" s="18"/>
      <c r="Q1444" s="37">
        <f t="shared" si="304"/>
        <v>2.114296086816294E-2</v>
      </c>
      <c r="R1444" s="15">
        <f t="shared" si="314"/>
        <v>0.99808648765267027</v>
      </c>
      <c r="S1444" s="15">
        <f t="shared" si="315"/>
        <v>16.939778042071008</v>
      </c>
      <c r="T1444" s="21">
        <f t="shared" si="305"/>
        <v>0.15705645456359396</v>
      </c>
      <c r="U1444" s="21">
        <f t="shared" si="306"/>
        <v>5.9397281524164791E-2</v>
      </c>
      <c r="V1444" s="21">
        <f t="shared" si="307"/>
        <v>9.765917303942917E-2</v>
      </c>
      <c r="Y1444" s="36"/>
      <c r="Z1444" s="36"/>
    </row>
    <row r="1445" spans="1:26" x14ac:dyDescent="0.25">
      <c r="A1445" s="12">
        <v>1990.09</v>
      </c>
      <c r="B1445" s="13">
        <v>315.41000000000003</v>
      </c>
      <c r="C1445" s="14">
        <v>11.83</v>
      </c>
      <c r="D1445" s="13">
        <v>21.74</v>
      </c>
      <c r="E1445" s="13">
        <v>132.69999999999999</v>
      </c>
      <c r="F1445" s="14">
        <f t="shared" si="312"/>
        <v>1990.7083333332246</v>
      </c>
      <c r="G1445" s="15">
        <v>8.89</v>
      </c>
      <c r="H1445" s="14">
        <f t="shared" si="308"/>
        <v>758.74406861341367</v>
      </c>
      <c r="I1445" s="14">
        <f t="shared" si="309"/>
        <v>28.45801443104747</v>
      </c>
      <c r="J1445" s="16">
        <f t="shared" si="313"/>
        <v>259180.35222799066</v>
      </c>
      <c r="K1445" s="14">
        <f t="shared" si="310"/>
        <v>52.297314770158238</v>
      </c>
      <c r="L1445" s="16">
        <f t="shared" si="311"/>
        <v>17864.306323314151</v>
      </c>
      <c r="M1445" s="35">
        <f t="shared" si="302"/>
        <v>15.301285443522628</v>
      </c>
      <c r="N1445" s="17"/>
      <c r="O1445" s="18">
        <f t="shared" si="303"/>
        <v>18.172367021965119</v>
      </c>
      <c r="P1445" s="18"/>
      <c r="Q1445" s="37">
        <f t="shared" si="304"/>
        <v>2.3243018638749571E-2</v>
      </c>
      <c r="R1445" s="15">
        <f t="shared" si="314"/>
        <v>1.0186672700984318</v>
      </c>
      <c r="S1445" s="15">
        <f t="shared" si="315"/>
        <v>16.767212098716239</v>
      </c>
      <c r="T1445" s="21">
        <f t="shared" si="305"/>
        <v>0.16130322271491093</v>
      </c>
      <c r="U1445" s="21">
        <f t="shared" si="306"/>
        <v>6.0683736154611978E-2</v>
      </c>
      <c r="V1445" s="21">
        <f t="shared" si="307"/>
        <v>0.10061948656029895</v>
      </c>
      <c r="Y1445" s="36"/>
      <c r="Z1445" s="36"/>
    </row>
    <row r="1446" spans="1:26" x14ac:dyDescent="0.25">
      <c r="A1446" s="12">
        <v>1990.1</v>
      </c>
      <c r="B1446" s="13">
        <v>307.12</v>
      </c>
      <c r="C1446" s="14">
        <v>11.9267</v>
      </c>
      <c r="D1446" s="13">
        <v>21.6067</v>
      </c>
      <c r="E1446" s="13">
        <v>133.5</v>
      </c>
      <c r="F1446" s="14">
        <f t="shared" si="312"/>
        <v>1990.7916666665578</v>
      </c>
      <c r="G1446" s="15">
        <v>8.7200000000000006</v>
      </c>
      <c r="H1446" s="14">
        <f t="shared" si="308"/>
        <v>734.37453153558033</v>
      </c>
      <c r="I1446" s="14">
        <f t="shared" si="309"/>
        <v>28.518705148689129</v>
      </c>
      <c r="J1446" s="16">
        <f t="shared" si="313"/>
        <v>251667.74276963162</v>
      </c>
      <c r="K1446" s="14">
        <f t="shared" si="310"/>
        <v>51.665180354681638</v>
      </c>
      <c r="L1446" s="16">
        <f t="shared" si="311"/>
        <v>17705.487814862594</v>
      </c>
      <c r="M1446" s="35">
        <f t="shared" si="302"/>
        <v>14.818147965500804</v>
      </c>
      <c r="N1446" s="17"/>
      <c r="O1446" s="18">
        <f t="shared" si="303"/>
        <v>17.592164749355895</v>
      </c>
      <c r="P1446" s="18"/>
      <c r="Q1446" s="37">
        <f t="shared" si="304"/>
        <v>2.6710863834608745E-2</v>
      </c>
      <c r="R1446" s="15">
        <f t="shared" si="314"/>
        <v>1.0294330647551313</v>
      </c>
      <c r="S1446" s="15">
        <f t="shared" si="315"/>
        <v>16.977856856355363</v>
      </c>
      <c r="T1446" s="21">
        <f t="shared" si="305"/>
        <v>0.15830354482523679</v>
      </c>
      <c r="U1446" s="21">
        <f t="shared" si="306"/>
        <v>6.0165018410009319E-2</v>
      </c>
      <c r="V1446" s="21">
        <f t="shared" si="307"/>
        <v>9.8138526415227467E-2</v>
      </c>
      <c r="Y1446" s="36"/>
      <c r="Z1446" s="36"/>
    </row>
    <row r="1447" spans="1:26" x14ac:dyDescent="0.25">
      <c r="A1447" s="12">
        <v>1990.11</v>
      </c>
      <c r="B1447" s="13">
        <v>315.29000000000002</v>
      </c>
      <c r="C1447" s="14">
        <v>12.013299999999999</v>
      </c>
      <c r="D1447" s="13">
        <v>21.473299999999998</v>
      </c>
      <c r="E1447" s="13">
        <v>133.80000000000001</v>
      </c>
      <c r="F1447" s="14">
        <f t="shared" si="312"/>
        <v>1990.8749999998911</v>
      </c>
      <c r="G1447" s="15">
        <v>8.39</v>
      </c>
      <c r="H1447" s="14">
        <f t="shared" si="308"/>
        <v>752.21996595665144</v>
      </c>
      <c r="I1447" s="14">
        <f t="shared" si="309"/>
        <v>28.661372441330329</v>
      </c>
      <c r="J1447" s="16">
        <f t="shared" si="313"/>
        <v>258601.82779446998</v>
      </c>
      <c r="K1447" s="14">
        <f t="shared" si="310"/>
        <v>51.231072964499226</v>
      </c>
      <c r="L1447" s="16">
        <f t="shared" si="311"/>
        <v>17612.466709312033</v>
      </c>
      <c r="M1447" s="35">
        <f t="shared" si="302"/>
        <v>15.18760759950319</v>
      </c>
      <c r="N1447" s="17"/>
      <c r="O1447" s="18">
        <f t="shared" si="303"/>
        <v>18.023739754098457</v>
      </c>
      <c r="P1447" s="18"/>
      <c r="Q1447" s="37">
        <f t="shared" si="304"/>
        <v>2.7744027536762098E-2</v>
      </c>
      <c r="R1447" s="15">
        <f t="shared" si="314"/>
        <v>1.0280944193724111</v>
      </c>
      <c r="S1447" s="15">
        <f t="shared" si="315"/>
        <v>17.438379846170985</v>
      </c>
      <c r="T1447" s="21">
        <f t="shared" si="305"/>
        <v>0.1541975191319529</v>
      </c>
      <c r="U1447" s="21">
        <f t="shared" si="306"/>
        <v>5.7934289000677541E-2</v>
      </c>
      <c r="V1447" s="21">
        <f t="shared" si="307"/>
        <v>9.6263230131275357E-2</v>
      </c>
      <c r="Y1447" s="36"/>
      <c r="Z1447" s="36"/>
    </row>
    <row r="1448" spans="1:26" x14ac:dyDescent="0.25">
      <c r="A1448" s="12">
        <v>1990.12</v>
      </c>
      <c r="B1448" s="13">
        <v>328.75</v>
      </c>
      <c r="C1448" s="14">
        <v>12.09</v>
      </c>
      <c r="D1448" s="13">
        <v>21.34</v>
      </c>
      <c r="E1448" s="13">
        <v>133.80000000000001</v>
      </c>
      <c r="F1448" s="14">
        <f t="shared" si="312"/>
        <v>1990.9583333332243</v>
      </c>
      <c r="G1448" s="15">
        <v>8.08</v>
      </c>
      <c r="H1448" s="14">
        <f t="shared" si="308"/>
        <v>784.3328802316887</v>
      </c>
      <c r="I1448" s="14">
        <f t="shared" si="309"/>
        <v>28.844363565022409</v>
      </c>
      <c r="J1448" s="16">
        <f t="shared" si="313"/>
        <v>270468.11579477601</v>
      </c>
      <c r="K1448" s="14">
        <f t="shared" si="310"/>
        <v>50.913045366218221</v>
      </c>
      <c r="L1448" s="16">
        <f t="shared" si="311"/>
        <v>17556.774421476868</v>
      </c>
      <c r="M1448" s="35">
        <f t="shared" si="302"/>
        <v>15.846314974728763</v>
      </c>
      <c r="N1448" s="17"/>
      <c r="O1448" s="18">
        <f t="shared" si="303"/>
        <v>18.796495662019165</v>
      </c>
      <c r="P1448" s="18"/>
      <c r="Q1448" s="37">
        <f t="shared" si="304"/>
        <v>2.7133502870889864E-2</v>
      </c>
      <c r="R1448" s="15">
        <f t="shared" si="314"/>
        <v>1.006052893220839</v>
      </c>
      <c r="S1448" s="15">
        <f t="shared" si="315"/>
        <v>17.928301002744714</v>
      </c>
      <c r="T1448" s="21">
        <f t="shared" si="305"/>
        <v>0.1452233619885599</v>
      </c>
      <c r="U1448" s="21">
        <f t="shared" si="306"/>
        <v>5.9399968703881978E-2</v>
      </c>
      <c r="V1448" s="21">
        <f t="shared" si="307"/>
        <v>8.5823393284677918E-2</v>
      </c>
      <c r="Y1448" s="36"/>
      <c r="Z1448" s="36"/>
    </row>
    <row r="1449" spans="1:26" x14ac:dyDescent="0.25">
      <c r="A1449" s="12">
        <v>1991.01</v>
      </c>
      <c r="B1449" s="13">
        <v>325.49</v>
      </c>
      <c r="C1449" s="14">
        <v>12.1067</v>
      </c>
      <c r="D1449" s="13">
        <v>21.183299999999999</v>
      </c>
      <c r="E1449" s="13">
        <v>134.6</v>
      </c>
      <c r="F1449" s="14">
        <f t="shared" si="312"/>
        <v>1991.0416666665576</v>
      </c>
      <c r="G1449" s="15">
        <v>8.09</v>
      </c>
      <c r="H1449" s="14">
        <f t="shared" si="308"/>
        <v>771.93967715453175</v>
      </c>
      <c r="I1449" s="14">
        <f t="shared" si="309"/>
        <v>28.712532149702817</v>
      </c>
      <c r="J1449" s="16">
        <f t="shared" si="313"/>
        <v>267019.56185304135</v>
      </c>
      <c r="K1449" s="14">
        <f t="shared" si="310"/>
        <v>50.238808452080221</v>
      </c>
      <c r="L1449" s="16">
        <f t="shared" si="311"/>
        <v>17377.970090022827</v>
      </c>
      <c r="M1449" s="35">
        <f t="shared" si="302"/>
        <v>15.60619011880236</v>
      </c>
      <c r="N1449" s="17"/>
      <c r="O1449" s="18">
        <f t="shared" si="303"/>
        <v>18.503950717933993</v>
      </c>
      <c r="P1449" s="18"/>
      <c r="Q1449" s="37">
        <f t="shared" si="304"/>
        <v>2.7783293808916684E-2</v>
      </c>
      <c r="R1449" s="15">
        <f t="shared" si="314"/>
        <v>1.02324270106363</v>
      </c>
      <c r="S1449" s="15">
        <f t="shared" si="315"/>
        <v>17.929616603442895</v>
      </c>
      <c r="T1449" s="21">
        <f t="shared" si="305"/>
        <v>0.14649112480055959</v>
      </c>
      <c r="U1449" s="21">
        <f t="shared" si="306"/>
        <v>5.9838163099276143E-2</v>
      </c>
      <c r="V1449" s="21">
        <f t="shared" si="307"/>
        <v>8.6652961701283449E-2</v>
      </c>
      <c r="Y1449" s="36"/>
      <c r="Z1449" s="36"/>
    </row>
    <row r="1450" spans="1:26" x14ac:dyDescent="0.25">
      <c r="A1450" s="12">
        <v>1991.02</v>
      </c>
      <c r="B1450" s="13">
        <v>362.26</v>
      </c>
      <c r="C1450" s="14">
        <v>12.113300000000001</v>
      </c>
      <c r="D1450" s="13">
        <v>21.026700000000002</v>
      </c>
      <c r="E1450" s="13">
        <v>134.80000000000001</v>
      </c>
      <c r="F1450" s="14">
        <f t="shared" si="312"/>
        <v>1991.1249999998909</v>
      </c>
      <c r="G1450" s="15">
        <v>7.85</v>
      </c>
      <c r="H1450" s="14">
        <f t="shared" si="308"/>
        <v>857.86957218100861</v>
      </c>
      <c r="I1450" s="14">
        <f t="shared" si="309"/>
        <v>28.685561443991087</v>
      </c>
      <c r="J1450" s="16">
        <f t="shared" si="313"/>
        <v>297570.21771646605</v>
      </c>
      <c r="K1450" s="14">
        <f t="shared" si="310"/>
        <v>49.793424980341229</v>
      </c>
      <c r="L1450" s="16">
        <f t="shared" si="311"/>
        <v>17271.90332042957</v>
      </c>
      <c r="M1450" s="35">
        <f t="shared" si="302"/>
        <v>17.354664745205113</v>
      </c>
      <c r="N1450" s="17"/>
      <c r="O1450" s="18">
        <f t="shared" si="303"/>
        <v>20.563141293016184</v>
      </c>
      <c r="P1450" s="18"/>
      <c r="Q1450" s="37">
        <f t="shared" si="304"/>
        <v>2.2807981407616196E-2</v>
      </c>
      <c r="R1450" s="15">
        <f t="shared" si="314"/>
        <v>0.98886548948578612</v>
      </c>
      <c r="S1450" s="15">
        <f t="shared" si="315"/>
        <v>18.319129219490076</v>
      </c>
      <c r="T1450" s="21">
        <f t="shared" si="305"/>
        <v>0.13123983886399659</v>
      </c>
      <c r="U1450" s="21">
        <f t="shared" si="306"/>
        <v>5.8084604399085915E-2</v>
      </c>
      <c r="V1450" s="21">
        <f t="shared" si="307"/>
        <v>7.3155234464910679E-2</v>
      </c>
      <c r="Y1450" s="36"/>
      <c r="Z1450" s="36"/>
    </row>
    <row r="1451" spans="1:26" x14ac:dyDescent="0.25">
      <c r="A1451" s="12">
        <v>1991.03</v>
      </c>
      <c r="B1451" s="13">
        <v>372.28</v>
      </c>
      <c r="C1451" s="14">
        <v>12.11</v>
      </c>
      <c r="D1451" s="13">
        <v>20.94</v>
      </c>
      <c r="E1451" s="13">
        <v>135</v>
      </c>
      <c r="F1451" s="14">
        <f t="shared" si="312"/>
        <v>1991.2083333332241</v>
      </c>
      <c r="G1451" s="15">
        <v>8.11</v>
      </c>
      <c r="H1451" s="14">
        <f t="shared" si="308"/>
        <v>880.29190918518486</v>
      </c>
      <c r="I1451" s="14">
        <f t="shared" si="309"/>
        <v>28.635261148148139</v>
      </c>
      <c r="J1451" s="16">
        <f t="shared" si="313"/>
        <v>306175.60873543896</v>
      </c>
      <c r="K1451" s="14">
        <f t="shared" si="310"/>
        <v>49.514646444444431</v>
      </c>
      <c r="L1451" s="16">
        <f t="shared" si="311"/>
        <v>17221.761166111777</v>
      </c>
      <c r="M1451" s="35">
        <f t="shared" si="302"/>
        <v>17.818620083397377</v>
      </c>
      <c r="N1451" s="17"/>
      <c r="O1451" s="18">
        <f t="shared" si="303"/>
        <v>21.098075248981402</v>
      </c>
      <c r="P1451" s="18"/>
      <c r="Q1451" s="37">
        <f t="shared" si="304"/>
        <v>1.8152543511216632E-2</v>
      </c>
      <c r="R1451" s="15">
        <f t="shared" si="314"/>
        <v>1.0115317115191491</v>
      </c>
      <c r="S1451" s="15">
        <f t="shared" si="315"/>
        <v>18.088317416388001</v>
      </c>
      <c r="T1451" s="21">
        <f t="shared" si="305"/>
        <v>0.11707815588530535</v>
      </c>
      <c r="U1451" s="21">
        <f t="shared" si="306"/>
        <v>6.1361340287137134E-2</v>
      </c>
      <c r="V1451" s="21">
        <f t="shared" si="307"/>
        <v>5.5716815598168212E-2</v>
      </c>
      <c r="Y1451" s="36"/>
      <c r="Z1451" s="36"/>
    </row>
    <row r="1452" spans="1:26" x14ac:dyDescent="0.25">
      <c r="A1452" s="12">
        <v>1991.04</v>
      </c>
      <c r="B1452" s="13">
        <v>379.68</v>
      </c>
      <c r="C1452" s="14">
        <v>12.13</v>
      </c>
      <c r="D1452" s="13">
        <v>20.363299999999999</v>
      </c>
      <c r="E1452" s="13">
        <v>135.19999999999999</v>
      </c>
      <c r="F1452" s="14">
        <f t="shared" si="312"/>
        <v>1991.2916666665574</v>
      </c>
      <c r="G1452" s="15">
        <v>8.0399999999999991</v>
      </c>
      <c r="H1452" s="14">
        <f t="shared" si="308"/>
        <v>896.46183017751468</v>
      </c>
      <c r="I1452" s="14">
        <f t="shared" si="309"/>
        <v>28.640123261834315</v>
      </c>
      <c r="J1452" s="16">
        <f t="shared" si="313"/>
        <v>312629.80604004144</v>
      </c>
      <c r="K1452" s="14">
        <f t="shared" si="310"/>
        <v>48.079754494452651</v>
      </c>
      <c r="L1452" s="16">
        <f t="shared" si="311"/>
        <v>16767.210622985607</v>
      </c>
      <c r="M1452" s="35">
        <f t="shared" si="302"/>
        <v>18.155345895198021</v>
      </c>
      <c r="N1452" s="17"/>
      <c r="O1452" s="18">
        <f t="shared" si="303"/>
        <v>21.481531873630122</v>
      </c>
      <c r="P1452" s="18"/>
      <c r="Q1452" s="37">
        <f t="shared" si="304"/>
        <v>1.7261417915378843E-2</v>
      </c>
      <c r="R1452" s="15">
        <f t="shared" si="314"/>
        <v>1.0046569160399428</v>
      </c>
      <c r="S1452" s="15">
        <f t="shared" si="315"/>
        <v>18.269840244708426</v>
      </c>
      <c r="T1452" s="21">
        <f t="shared" si="305"/>
        <v>0.11480660490880812</v>
      </c>
      <c r="U1452" s="21">
        <f t="shared" si="306"/>
        <v>5.8247130448033646E-2</v>
      </c>
      <c r="V1452" s="21">
        <f t="shared" si="307"/>
        <v>5.6559474460774473E-2</v>
      </c>
      <c r="Y1452" s="36"/>
      <c r="Z1452" s="36"/>
    </row>
    <row r="1453" spans="1:26" x14ac:dyDescent="0.25">
      <c r="A1453" s="12">
        <v>1991.05</v>
      </c>
      <c r="B1453" s="13">
        <v>377.99</v>
      </c>
      <c r="C1453" s="14">
        <v>12.14</v>
      </c>
      <c r="D1453" s="13">
        <v>19.8567</v>
      </c>
      <c r="E1453" s="13">
        <v>135.6</v>
      </c>
      <c r="F1453" s="14">
        <f t="shared" si="312"/>
        <v>1991.3749999998906</v>
      </c>
      <c r="G1453" s="15">
        <v>8.07</v>
      </c>
      <c r="H1453" s="14">
        <f t="shared" si="308"/>
        <v>889.83891441740388</v>
      </c>
      <c r="I1453" s="14">
        <f t="shared" si="309"/>
        <v>28.579180457227135</v>
      </c>
      <c r="J1453" s="16">
        <f t="shared" si="313"/>
        <v>311150.69986068166</v>
      </c>
      <c r="K1453" s="14">
        <f t="shared" si="310"/>
        <v>46.745322288716807</v>
      </c>
      <c r="L1453" s="16">
        <f t="shared" si="311"/>
        <v>16345.47501765549</v>
      </c>
      <c r="M1453" s="35">
        <f t="shared" si="302"/>
        <v>18.035430911004052</v>
      </c>
      <c r="N1453" s="17"/>
      <c r="O1453" s="18">
        <f t="shared" si="303"/>
        <v>21.325816065887043</v>
      </c>
      <c r="P1453" s="18"/>
      <c r="Q1453" s="37">
        <f t="shared" si="304"/>
        <v>1.6819875859940429E-2</v>
      </c>
      <c r="R1453" s="15">
        <f t="shared" si="314"/>
        <v>0.99255227688549663</v>
      </c>
      <c r="S1453" s="15">
        <f t="shared" si="315"/>
        <v>18.300777046004207</v>
      </c>
      <c r="T1453" s="21">
        <f t="shared" si="305"/>
        <v>0.12227332751167408</v>
      </c>
      <c r="U1453" s="21">
        <f t="shared" si="306"/>
        <v>5.6005569106184705E-2</v>
      </c>
      <c r="V1453" s="21">
        <f t="shared" si="307"/>
        <v>6.6267758405489374E-2</v>
      </c>
      <c r="Y1453" s="36"/>
      <c r="Z1453" s="36"/>
    </row>
    <row r="1454" spans="1:26" x14ac:dyDescent="0.25">
      <c r="A1454" s="12">
        <v>1991.06</v>
      </c>
      <c r="B1454" s="13">
        <v>378.29</v>
      </c>
      <c r="C1454" s="14">
        <v>12.15</v>
      </c>
      <c r="D1454" s="13">
        <v>19.41</v>
      </c>
      <c r="E1454" s="13">
        <v>136</v>
      </c>
      <c r="F1454" s="14">
        <f t="shared" si="312"/>
        <v>1991.4583333332239</v>
      </c>
      <c r="G1454" s="15">
        <v>8.2799999999999994</v>
      </c>
      <c r="H1454" s="14">
        <f t="shared" si="308"/>
        <v>887.92590400735276</v>
      </c>
      <c r="I1454" s="14">
        <f t="shared" si="309"/>
        <v>28.518596139705874</v>
      </c>
      <c r="J1454" s="16">
        <f t="shared" si="313"/>
        <v>311312.7860151467</v>
      </c>
      <c r="K1454" s="14">
        <f t="shared" si="310"/>
        <v>45.559337536764694</v>
      </c>
      <c r="L1454" s="16">
        <f t="shared" si="311"/>
        <v>15973.409755885688</v>
      </c>
      <c r="M1454" s="35">
        <f t="shared" si="302"/>
        <v>18.015227044688331</v>
      </c>
      <c r="N1454" s="17"/>
      <c r="O1454" s="18">
        <f t="shared" si="303"/>
        <v>21.289084627258891</v>
      </c>
      <c r="P1454" s="18"/>
      <c r="Q1454" s="37">
        <f t="shared" si="304"/>
        <v>1.4164945242447345E-2</v>
      </c>
      <c r="R1454" s="15">
        <f t="shared" si="314"/>
        <v>1.0075751819767564</v>
      </c>
      <c r="S1454" s="15">
        <f t="shared" si="315"/>
        <v>18.111052990709467</v>
      </c>
      <c r="T1454" s="21">
        <f t="shared" si="305"/>
        <v>0.11931551815623909</v>
      </c>
      <c r="U1454" s="21">
        <f t="shared" si="306"/>
        <v>5.8291164082351576E-2</v>
      </c>
      <c r="V1454" s="21">
        <f t="shared" si="307"/>
        <v>6.102435407388751E-2</v>
      </c>
      <c r="Y1454" s="36"/>
      <c r="Z1454" s="36"/>
    </row>
    <row r="1455" spans="1:26" x14ac:dyDescent="0.25">
      <c r="A1455" s="12">
        <v>1991.07</v>
      </c>
      <c r="B1455" s="13">
        <v>380.23</v>
      </c>
      <c r="C1455" s="14">
        <v>12.193300000000001</v>
      </c>
      <c r="D1455" s="13">
        <v>18.84</v>
      </c>
      <c r="E1455" s="13">
        <v>136.19999999999999</v>
      </c>
      <c r="F1455" s="14">
        <f t="shared" si="312"/>
        <v>1991.5416666665571</v>
      </c>
      <c r="G1455" s="15">
        <v>8.27</v>
      </c>
      <c r="H1455" s="14">
        <f t="shared" si="308"/>
        <v>891.16894798091027</v>
      </c>
      <c r="I1455" s="14">
        <f t="shared" si="309"/>
        <v>28.578203543685753</v>
      </c>
      <c r="J1455" s="16">
        <f t="shared" si="313"/>
        <v>313284.79485850816</v>
      </c>
      <c r="K1455" s="14">
        <f t="shared" si="310"/>
        <v>44.156492070484568</v>
      </c>
      <c r="L1455" s="16">
        <f t="shared" si="311"/>
        <v>15522.934895022207</v>
      </c>
      <c r="M1455" s="35">
        <f t="shared" si="302"/>
        <v>18.103452345519749</v>
      </c>
      <c r="N1455" s="17"/>
      <c r="O1455" s="18">
        <f t="shared" si="303"/>
        <v>21.381252264915339</v>
      </c>
      <c r="P1455" s="18"/>
      <c r="Q1455" s="37">
        <f t="shared" si="304"/>
        <v>1.3004730493853908E-2</v>
      </c>
      <c r="R1455" s="15">
        <f t="shared" si="314"/>
        <v>1.0322756849824446</v>
      </c>
      <c r="S1455" s="15">
        <f t="shared" si="315"/>
        <v>18.221451261050287</v>
      </c>
      <c r="T1455" s="21">
        <f t="shared" si="305"/>
        <v>0.11591094263251822</v>
      </c>
      <c r="U1455" s="21">
        <f t="shared" si="306"/>
        <v>5.8735355995332084E-2</v>
      </c>
      <c r="V1455" s="21">
        <f t="shared" si="307"/>
        <v>5.7175586637186138E-2</v>
      </c>
      <c r="Y1455" s="36"/>
      <c r="Z1455" s="36"/>
    </row>
    <row r="1456" spans="1:26" x14ac:dyDescent="0.25">
      <c r="A1456" s="12">
        <v>1991.08</v>
      </c>
      <c r="B1456" s="13">
        <v>389.4</v>
      </c>
      <c r="C1456" s="14">
        <v>12.236700000000001</v>
      </c>
      <c r="D1456" s="13">
        <v>18.329999999999998</v>
      </c>
      <c r="E1456" s="13">
        <v>136.6</v>
      </c>
      <c r="F1456" s="14">
        <f t="shared" si="312"/>
        <v>1991.6249999998904</v>
      </c>
      <c r="G1456" s="15">
        <v>7.9</v>
      </c>
      <c r="H1456" s="14">
        <f t="shared" si="308"/>
        <v>909.98874597364545</v>
      </c>
      <c r="I1456" s="14">
        <f t="shared" si="309"/>
        <v>28.59594064677891</v>
      </c>
      <c r="J1456" s="16">
        <f t="shared" si="313"/>
        <v>320738.50235706015</v>
      </c>
      <c r="K1456" s="14">
        <f t="shared" si="310"/>
        <v>42.835371632503644</v>
      </c>
      <c r="L1456" s="16">
        <f t="shared" si="311"/>
        <v>15097.93720648411</v>
      </c>
      <c r="M1456" s="35">
        <f t="shared" si="302"/>
        <v>18.512258455337719</v>
      </c>
      <c r="N1456" s="17"/>
      <c r="O1456" s="18">
        <f t="shared" si="303"/>
        <v>21.85184912250191</v>
      </c>
      <c r="P1456" s="18"/>
      <c r="Q1456" s="37">
        <f t="shared" si="304"/>
        <v>1.4998050819334113E-2</v>
      </c>
      <c r="R1456" s="15">
        <f t="shared" si="314"/>
        <v>1.0239219311221082</v>
      </c>
      <c r="S1456" s="15">
        <f t="shared" si="315"/>
        <v>18.754481840053902</v>
      </c>
      <c r="T1456" s="21">
        <f t="shared" si="305"/>
        <v>0.11099140275102304</v>
      </c>
      <c r="U1456" s="21">
        <f t="shared" si="306"/>
        <v>5.834582142913658E-2</v>
      </c>
      <c r="V1456" s="21">
        <f t="shared" si="307"/>
        <v>5.2645581321886459E-2</v>
      </c>
      <c r="Y1456" s="36"/>
      <c r="Z1456" s="36"/>
    </row>
    <row r="1457" spans="1:26" x14ac:dyDescent="0.25">
      <c r="A1457" s="12">
        <v>1991.09</v>
      </c>
      <c r="B1457" s="13">
        <v>387.2</v>
      </c>
      <c r="C1457" s="14">
        <v>12.28</v>
      </c>
      <c r="D1457" s="13">
        <v>17.82</v>
      </c>
      <c r="E1457" s="13">
        <v>137.19999999999999</v>
      </c>
      <c r="F1457" s="14">
        <f t="shared" si="312"/>
        <v>1991.7083333332237</v>
      </c>
      <c r="G1457" s="15">
        <v>7.65</v>
      </c>
      <c r="H1457" s="14">
        <f t="shared" si="308"/>
        <v>900.89050728862946</v>
      </c>
      <c r="I1457" s="14">
        <f t="shared" si="309"/>
        <v>28.571630758017484</v>
      </c>
      <c r="J1457" s="16">
        <f t="shared" si="313"/>
        <v>318370.9050054265</v>
      </c>
      <c r="K1457" s="14">
        <f t="shared" si="310"/>
        <v>41.461438119533518</v>
      </c>
      <c r="L1457" s="16">
        <f t="shared" si="311"/>
        <v>14652.297332636106</v>
      </c>
      <c r="M1457" s="35">
        <f t="shared" si="302"/>
        <v>18.357282591774322</v>
      </c>
      <c r="N1457" s="17"/>
      <c r="O1457" s="18">
        <f t="shared" si="303"/>
        <v>21.65841297607264</v>
      </c>
      <c r="P1457" s="18"/>
      <c r="Q1457" s="37">
        <f t="shared" si="304"/>
        <v>1.7400877305726405E-2</v>
      </c>
      <c r="R1457" s="15">
        <f t="shared" si="314"/>
        <v>1.0147411661972181</v>
      </c>
      <c r="S1457" s="15">
        <f t="shared" si="315"/>
        <v>19.119146580954936</v>
      </c>
      <c r="T1457" s="21">
        <f t="shared" si="305"/>
        <v>9.8134093264453881E-2</v>
      </c>
      <c r="U1457" s="21">
        <f t="shared" si="306"/>
        <v>5.8249776345245863E-2</v>
      </c>
      <c r="V1457" s="21">
        <f t="shared" si="307"/>
        <v>3.9884316919208018E-2</v>
      </c>
      <c r="Y1457" s="36"/>
      <c r="Z1457" s="36"/>
    </row>
    <row r="1458" spans="1:26" x14ac:dyDescent="0.25">
      <c r="A1458" s="12">
        <v>1991.1</v>
      </c>
      <c r="B1458" s="13">
        <v>386.88</v>
      </c>
      <c r="C1458" s="14">
        <v>12.253299999999999</v>
      </c>
      <c r="D1458" s="13">
        <v>17.203299999999999</v>
      </c>
      <c r="E1458" s="13">
        <v>137.4</v>
      </c>
      <c r="F1458" s="14">
        <f t="shared" si="312"/>
        <v>1991.7916666665569</v>
      </c>
      <c r="G1458" s="15">
        <v>7.53</v>
      </c>
      <c r="H1458" s="14">
        <f t="shared" si="308"/>
        <v>898.8357135371175</v>
      </c>
      <c r="I1458" s="14">
        <f t="shared" si="309"/>
        <v>28.468009844614251</v>
      </c>
      <c r="J1458" s="16">
        <f t="shared" si="313"/>
        <v>318483.12244406989</v>
      </c>
      <c r="K1458" s="14">
        <f t="shared" si="310"/>
        <v>39.968311700509439</v>
      </c>
      <c r="L1458" s="16">
        <f t="shared" si="311"/>
        <v>14161.912480205921</v>
      </c>
      <c r="M1458" s="35">
        <f t="shared" si="302"/>
        <v>18.34918799200198</v>
      </c>
      <c r="N1458" s="17"/>
      <c r="O1458" s="18">
        <f t="shared" si="303"/>
        <v>21.639545015859103</v>
      </c>
      <c r="P1458" s="18"/>
      <c r="Q1458" s="37">
        <f t="shared" si="304"/>
        <v>1.8553506314309749E-2</v>
      </c>
      <c r="R1458" s="15">
        <f t="shared" si="314"/>
        <v>1.0139809192833882</v>
      </c>
      <c r="S1458" s="15">
        <f t="shared" si="315"/>
        <v>19.37274494527232</v>
      </c>
      <c r="T1458" s="21">
        <f t="shared" si="305"/>
        <v>0.10191402515917058</v>
      </c>
      <c r="U1458" s="21">
        <f t="shared" si="306"/>
        <v>5.8962949864526548E-2</v>
      </c>
      <c r="V1458" s="21">
        <f t="shared" si="307"/>
        <v>4.2951075294644037E-2</v>
      </c>
      <c r="Y1458" s="36"/>
      <c r="Z1458" s="36"/>
    </row>
    <row r="1459" spans="1:26" x14ac:dyDescent="0.25">
      <c r="A1459" s="12">
        <v>1991.11</v>
      </c>
      <c r="B1459" s="13">
        <v>385.92</v>
      </c>
      <c r="C1459" s="14">
        <v>12.226699999999999</v>
      </c>
      <c r="D1459" s="13">
        <v>16.5867</v>
      </c>
      <c r="E1459" s="13">
        <v>137.80000000000001</v>
      </c>
      <c r="F1459" s="14">
        <f t="shared" si="312"/>
        <v>1991.8749999998902</v>
      </c>
      <c r="G1459" s="15">
        <v>7.42</v>
      </c>
      <c r="H1459" s="14">
        <f t="shared" si="308"/>
        <v>894.00272394775004</v>
      </c>
      <c r="I1459" s="14">
        <f t="shared" si="309"/>
        <v>28.323753899492004</v>
      </c>
      <c r="J1459" s="16">
        <f t="shared" si="313"/>
        <v>317606.98256125959</v>
      </c>
      <c r="K1459" s="14">
        <f t="shared" si="310"/>
        <v>38.423909051886781</v>
      </c>
      <c r="L1459" s="16">
        <f t="shared" si="311"/>
        <v>13650.631575582622</v>
      </c>
      <c r="M1459" s="35">
        <f t="shared" si="302"/>
        <v>18.288868169301342</v>
      </c>
      <c r="N1459" s="17"/>
      <c r="O1459" s="18">
        <f t="shared" si="303"/>
        <v>21.560296784423315</v>
      </c>
      <c r="P1459" s="18"/>
      <c r="Q1459" s="37">
        <f t="shared" si="304"/>
        <v>1.9802084951974309E-2</v>
      </c>
      <c r="R1459" s="15">
        <f t="shared" si="314"/>
        <v>1.0296381101008161</v>
      </c>
      <c r="S1459" s="15">
        <f t="shared" si="315"/>
        <v>19.58657313727495</v>
      </c>
      <c r="T1459" s="21">
        <f t="shared" si="305"/>
        <v>0.10785172037249691</v>
      </c>
      <c r="U1459" s="21">
        <f t="shared" si="306"/>
        <v>5.7711108473060824E-2</v>
      </c>
      <c r="V1459" s="21">
        <f t="shared" si="307"/>
        <v>5.0140611899436083E-2</v>
      </c>
      <c r="Y1459" s="36"/>
      <c r="Z1459" s="36"/>
    </row>
    <row r="1460" spans="1:26" x14ac:dyDescent="0.25">
      <c r="A1460" s="12">
        <v>1991.12</v>
      </c>
      <c r="B1460" s="13">
        <v>388.51</v>
      </c>
      <c r="C1460" s="14">
        <v>12.2</v>
      </c>
      <c r="D1460" s="13">
        <v>15.97</v>
      </c>
      <c r="E1460" s="13">
        <v>137.9</v>
      </c>
      <c r="F1460" s="14">
        <f t="shared" si="312"/>
        <v>1991.9583333332234</v>
      </c>
      <c r="G1460" s="15">
        <v>7.09</v>
      </c>
      <c r="H1460" s="14">
        <f t="shared" si="308"/>
        <v>899.34993803480745</v>
      </c>
      <c r="I1460" s="14">
        <f t="shared" si="309"/>
        <v>28.241407541696869</v>
      </c>
      <c r="J1460" s="16">
        <f t="shared" si="313"/>
        <v>320342.75150077243</v>
      </c>
      <c r="K1460" s="14">
        <f t="shared" si="310"/>
        <v>36.968465445975333</v>
      </c>
      <c r="L1460" s="16">
        <f t="shared" si="311"/>
        <v>13167.933235868668</v>
      </c>
      <c r="M1460" s="35">
        <f t="shared" si="302"/>
        <v>18.441652313512726</v>
      </c>
      <c r="N1460" s="17"/>
      <c r="O1460" s="18">
        <f t="shared" si="303"/>
        <v>21.732934673031163</v>
      </c>
      <c r="P1460" s="18"/>
      <c r="Q1460" s="37">
        <f t="shared" si="304"/>
        <v>2.2392289241092461E-2</v>
      </c>
      <c r="R1460" s="15">
        <f t="shared" si="314"/>
        <v>1.0101841162442249</v>
      </c>
      <c r="S1460" s="15">
        <f t="shared" si="315"/>
        <v>20.152457723361952</v>
      </c>
      <c r="T1460" s="21">
        <f t="shared" si="305"/>
        <v>0.1089524690551531</v>
      </c>
      <c r="U1460" s="21">
        <f t="shared" si="306"/>
        <v>5.1875057805703229E-2</v>
      </c>
      <c r="V1460" s="21">
        <f t="shared" si="307"/>
        <v>5.7077411249449872E-2</v>
      </c>
      <c r="Y1460" s="36"/>
      <c r="Z1460" s="36"/>
    </row>
    <row r="1461" spans="1:26" x14ac:dyDescent="0.25">
      <c r="A1461" s="12">
        <v>1992.01</v>
      </c>
      <c r="B1461" s="13">
        <v>416.08</v>
      </c>
      <c r="C1461" s="14">
        <v>12.24</v>
      </c>
      <c r="D1461" s="13">
        <v>16.046700000000001</v>
      </c>
      <c r="E1461" s="13">
        <v>138.1</v>
      </c>
      <c r="F1461" s="14">
        <f t="shared" si="312"/>
        <v>1992.0416666665567</v>
      </c>
      <c r="G1461" s="15">
        <v>7.03</v>
      </c>
      <c r="H1461" s="14">
        <f t="shared" si="308"/>
        <v>961.7760002896448</v>
      </c>
      <c r="I1461" s="14">
        <f t="shared" si="309"/>
        <v>28.292968283852275</v>
      </c>
      <c r="J1461" s="16">
        <f t="shared" si="313"/>
        <v>343418.33414783661</v>
      </c>
      <c r="K1461" s="14">
        <f t="shared" si="310"/>
        <v>37.092220111151335</v>
      </c>
      <c r="L1461" s="16">
        <f t="shared" si="311"/>
        <v>13244.402476855632</v>
      </c>
      <c r="M1461" s="35">
        <f t="shared" si="302"/>
        <v>19.773068211462647</v>
      </c>
      <c r="N1461" s="17"/>
      <c r="O1461" s="18">
        <f t="shared" si="303"/>
        <v>23.291329926002017</v>
      </c>
      <c r="P1461" s="18"/>
      <c r="Q1461" s="37">
        <f t="shared" si="304"/>
        <v>1.9160569763829335E-2</v>
      </c>
      <c r="R1461" s="15">
        <f t="shared" si="314"/>
        <v>0.98406550187061759</v>
      </c>
      <c r="S1461" s="15">
        <f t="shared" si="315"/>
        <v>20.328210157124552</v>
      </c>
      <c r="T1461" s="21">
        <f t="shared" si="305"/>
        <v>0.10068838924166124</v>
      </c>
      <c r="U1461" s="21">
        <f t="shared" si="306"/>
        <v>5.15763884232876E-2</v>
      </c>
      <c r="V1461" s="21">
        <f t="shared" si="307"/>
        <v>4.9112000818373636E-2</v>
      </c>
      <c r="Y1461" s="36"/>
      <c r="Z1461" s="36"/>
    </row>
    <row r="1462" spans="1:26" x14ac:dyDescent="0.25">
      <c r="A1462" s="12">
        <v>1992.02</v>
      </c>
      <c r="B1462" s="13">
        <v>412.56</v>
      </c>
      <c r="C1462" s="14">
        <v>12.28</v>
      </c>
      <c r="D1462" s="13">
        <v>16.1233</v>
      </c>
      <c r="E1462" s="13">
        <v>138.6</v>
      </c>
      <c r="F1462" s="14">
        <f t="shared" si="312"/>
        <v>1992.12499999989</v>
      </c>
      <c r="G1462" s="15">
        <v>7.34</v>
      </c>
      <c r="H1462" s="14">
        <f t="shared" si="308"/>
        <v>950.19920259740229</v>
      </c>
      <c r="I1462" s="14">
        <f t="shared" si="309"/>
        <v>28.283028427128418</v>
      </c>
      <c r="J1462" s="16">
        <f t="shared" si="313"/>
        <v>340126.22104836453</v>
      </c>
      <c r="K1462" s="14">
        <f t="shared" si="310"/>
        <v>37.134833244227984</v>
      </c>
      <c r="L1462" s="16">
        <f t="shared" si="311"/>
        <v>13292.507998422281</v>
      </c>
      <c r="M1462" s="35">
        <f t="shared" si="302"/>
        <v>19.582982970386745</v>
      </c>
      <c r="N1462" s="17"/>
      <c r="O1462" s="18">
        <f t="shared" si="303"/>
        <v>23.058298827241991</v>
      </c>
      <c r="P1462" s="18"/>
      <c r="Q1462" s="37">
        <f t="shared" si="304"/>
        <v>1.6596949753805754E-2</v>
      </c>
      <c r="R1462" s="15">
        <f t="shared" si="314"/>
        <v>0.99217913819458503</v>
      </c>
      <c r="S1462" s="15">
        <f t="shared" si="315"/>
        <v>19.932124780869682</v>
      </c>
      <c r="T1462" s="21">
        <f t="shared" si="305"/>
        <v>9.756520998755569E-2</v>
      </c>
      <c r="U1462" s="21">
        <f t="shared" si="306"/>
        <v>5.4737905223336547E-2</v>
      </c>
      <c r="V1462" s="21">
        <f t="shared" si="307"/>
        <v>4.2827304764219143E-2</v>
      </c>
      <c r="Y1462" s="36"/>
      <c r="Z1462" s="36"/>
    </row>
    <row r="1463" spans="1:26" x14ac:dyDescent="0.25">
      <c r="A1463" s="12">
        <v>1992.03</v>
      </c>
      <c r="B1463" s="13">
        <v>407.36</v>
      </c>
      <c r="C1463" s="14">
        <v>12.32</v>
      </c>
      <c r="D1463" s="13">
        <v>16.190000000000001</v>
      </c>
      <c r="E1463" s="13">
        <v>139.30000000000001</v>
      </c>
      <c r="F1463" s="14">
        <f t="shared" si="312"/>
        <v>1992.2083333332232</v>
      </c>
      <c r="G1463" s="15">
        <v>7.54</v>
      </c>
      <c r="H1463" s="14">
        <f t="shared" si="308"/>
        <v>933.50798908829825</v>
      </c>
      <c r="I1463" s="14">
        <f t="shared" si="309"/>
        <v>28.232566834170843</v>
      </c>
      <c r="J1463" s="16">
        <f t="shared" si="313"/>
        <v>334993.71864965878</v>
      </c>
      <c r="K1463" s="14">
        <f t="shared" si="310"/>
        <v>37.101076058865743</v>
      </c>
      <c r="L1463" s="16">
        <f t="shared" si="311"/>
        <v>13313.895092640356</v>
      </c>
      <c r="M1463" s="35">
        <f t="shared" si="302"/>
        <v>19.283561861298555</v>
      </c>
      <c r="N1463" s="17"/>
      <c r="O1463" s="18">
        <f t="shared" si="303"/>
        <v>22.698465263289926</v>
      </c>
      <c r="P1463" s="18"/>
      <c r="Q1463" s="37">
        <f t="shared" si="304"/>
        <v>1.6023313388901006E-2</v>
      </c>
      <c r="R1463" s="15">
        <f t="shared" si="314"/>
        <v>1.0104755563451913</v>
      </c>
      <c r="S1463" s="15">
        <f t="shared" si="315"/>
        <v>19.676860305121114</v>
      </c>
      <c r="T1463" s="21">
        <f t="shared" si="305"/>
        <v>0.10393468426540964</v>
      </c>
      <c r="U1463" s="21">
        <f t="shared" si="306"/>
        <v>5.28993096145427E-2</v>
      </c>
      <c r="V1463" s="21">
        <f t="shared" si="307"/>
        <v>5.1035374650866938E-2</v>
      </c>
      <c r="Y1463" s="36"/>
      <c r="Z1463" s="36"/>
    </row>
    <row r="1464" spans="1:26" x14ac:dyDescent="0.25">
      <c r="A1464" s="12">
        <v>1992.04</v>
      </c>
      <c r="B1464" s="13">
        <v>407.41</v>
      </c>
      <c r="C1464" s="14">
        <v>12.32</v>
      </c>
      <c r="D1464" s="13">
        <v>16.4833</v>
      </c>
      <c r="E1464" s="13">
        <v>139.5</v>
      </c>
      <c r="F1464" s="14">
        <f t="shared" si="312"/>
        <v>1992.2916666665565</v>
      </c>
      <c r="G1464" s="15">
        <v>7.48</v>
      </c>
      <c r="H1464" s="14">
        <f t="shared" si="308"/>
        <v>932.2840423297489</v>
      </c>
      <c r="I1464" s="14">
        <f t="shared" si="309"/>
        <v>28.192090035842284</v>
      </c>
      <c r="J1464" s="16">
        <f t="shared" si="313"/>
        <v>335397.5715908928</v>
      </c>
      <c r="K1464" s="14">
        <f t="shared" si="310"/>
        <v>37.719048513620059</v>
      </c>
      <c r="L1464" s="16">
        <f t="shared" si="311"/>
        <v>13569.76704500175</v>
      </c>
      <c r="M1464" s="35">
        <f t="shared" si="302"/>
        <v>19.301229507881043</v>
      </c>
      <c r="N1464" s="17"/>
      <c r="O1464" s="18">
        <f t="shared" si="303"/>
        <v>22.712689513614713</v>
      </c>
      <c r="P1464" s="18"/>
      <c r="Q1464" s="37">
        <f t="shared" si="304"/>
        <v>1.6285934688981207E-2</v>
      </c>
      <c r="R1464" s="15">
        <f t="shared" si="314"/>
        <v>1.0125464539191733</v>
      </c>
      <c r="S1464" s="15">
        <f t="shared" si="315"/>
        <v>19.854480290303808</v>
      </c>
      <c r="T1464" s="21">
        <f t="shared" si="305"/>
        <v>9.9247300865846766E-2</v>
      </c>
      <c r="U1464" s="21">
        <f t="shared" si="306"/>
        <v>5.2394119366989456E-2</v>
      </c>
      <c r="V1464" s="21">
        <f t="shared" si="307"/>
        <v>4.685318149885731E-2</v>
      </c>
      <c r="Y1464" s="36"/>
      <c r="Z1464" s="36"/>
    </row>
    <row r="1465" spans="1:26" x14ac:dyDescent="0.25">
      <c r="A1465" s="12">
        <v>1992.05</v>
      </c>
      <c r="B1465" s="13">
        <v>414.81</v>
      </c>
      <c r="C1465" s="14">
        <v>12.32</v>
      </c>
      <c r="D1465" s="13">
        <v>16.7667</v>
      </c>
      <c r="E1465" s="13">
        <v>139.69999999999999</v>
      </c>
      <c r="F1465" s="14">
        <f t="shared" si="312"/>
        <v>1992.3749999998897</v>
      </c>
      <c r="G1465" s="15">
        <v>7.39</v>
      </c>
      <c r="H1465" s="14">
        <f t="shared" si="308"/>
        <v>947.85866574803129</v>
      </c>
      <c r="I1465" s="14">
        <f t="shared" si="309"/>
        <v>28.151729133858261</v>
      </c>
      <c r="J1465" s="16">
        <f t="shared" si="313"/>
        <v>341844.66896929778</v>
      </c>
      <c r="K1465" s="14">
        <f t="shared" si="310"/>
        <v>38.31262961596277</v>
      </c>
      <c r="L1465" s="16">
        <f t="shared" si="311"/>
        <v>13817.427282870531</v>
      </c>
      <c r="M1465" s="35">
        <f t="shared" si="302"/>
        <v>19.662279795641687</v>
      </c>
      <c r="N1465" s="17"/>
      <c r="O1465" s="18">
        <f t="shared" si="303"/>
        <v>23.130349591325846</v>
      </c>
      <c r="P1465" s="18"/>
      <c r="Q1465" s="37">
        <f t="shared" si="304"/>
        <v>1.5402822169063315E-2</v>
      </c>
      <c r="R1465" s="15">
        <f t="shared" si="314"/>
        <v>1.0153293568561221</v>
      </c>
      <c r="S1465" s="15">
        <f t="shared" si="315"/>
        <v>20.074802533454232</v>
      </c>
      <c r="T1465" s="21">
        <f t="shared" si="305"/>
        <v>9.4022837076815691E-2</v>
      </c>
      <c r="U1465" s="21">
        <f t="shared" si="306"/>
        <v>5.2093917979996407E-2</v>
      </c>
      <c r="V1465" s="21">
        <f t="shared" si="307"/>
        <v>4.1928919096819284E-2</v>
      </c>
      <c r="Y1465" s="36"/>
      <c r="Z1465" s="36"/>
    </row>
    <row r="1466" spans="1:26" x14ac:dyDescent="0.25">
      <c r="A1466" s="12">
        <v>1992.06</v>
      </c>
      <c r="B1466" s="13">
        <v>408.27</v>
      </c>
      <c r="C1466" s="14">
        <v>12.32</v>
      </c>
      <c r="D1466" s="13">
        <v>17.05</v>
      </c>
      <c r="E1466" s="13">
        <v>140.19999999999999</v>
      </c>
      <c r="F1466" s="14">
        <f t="shared" si="312"/>
        <v>1992.458333333223</v>
      </c>
      <c r="G1466" s="15">
        <v>7.26</v>
      </c>
      <c r="H1466" s="14">
        <f t="shared" si="308"/>
        <v>929.58740039229656</v>
      </c>
      <c r="I1466" s="14">
        <f t="shared" si="309"/>
        <v>28.051330670470751</v>
      </c>
      <c r="J1466" s="16">
        <f t="shared" si="313"/>
        <v>336098.20588001091</v>
      </c>
      <c r="K1466" s="14">
        <f t="shared" si="310"/>
        <v>38.821037981455056</v>
      </c>
      <c r="L1466" s="16">
        <f t="shared" si="311"/>
        <v>14035.991893242674</v>
      </c>
      <c r="M1466" s="35">
        <f t="shared" si="302"/>
        <v>19.315365967644595</v>
      </c>
      <c r="N1466" s="17"/>
      <c r="O1466" s="18">
        <f t="shared" si="303"/>
        <v>22.716805900471648</v>
      </c>
      <c r="P1466" s="18"/>
      <c r="Q1466" s="37">
        <f t="shared" si="304"/>
        <v>1.6695001272217146E-2</v>
      </c>
      <c r="R1466" s="15">
        <f t="shared" si="314"/>
        <v>1.0362324502452476</v>
      </c>
      <c r="S1466" s="15">
        <f t="shared" si="315"/>
        <v>20.309845416827471</v>
      </c>
      <c r="T1466" s="21">
        <f t="shared" si="305"/>
        <v>8.9151160617102709E-2</v>
      </c>
      <c r="U1466" s="21">
        <f t="shared" si="306"/>
        <v>5.3132868783135168E-2</v>
      </c>
      <c r="V1466" s="21">
        <f t="shared" si="307"/>
        <v>3.6018291833967542E-2</v>
      </c>
      <c r="Y1466" s="36"/>
      <c r="Z1466" s="36"/>
    </row>
    <row r="1467" spans="1:26" x14ac:dyDescent="0.25">
      <c r="A1467" s="12">
        <v>1992.07</v>
      </c>
      <c r="B1467" s="13">
        <v>415.05</v>
      </c>
      <c r="C1467" s="14">
        <v>12.343299999999999</v>
      </c>
      <c r="D1467" s="13">
        <v>17.38</v>
      </c>
      <c r="E1467" s="13">
        <v>140.5</v>
      </c>
      <c r="F1467" s="14">
        <f t="shared" si="312"/>
        <v>1992.5416666665562</v>
      </c>
      <c r="G1467" s="15">
        <v>6.84</v>
      </c>
      <c r="H1467" s="14">
        <f t="shared" si="308"/>
        <v>943.00689341636996</v>
      </c>
      <c r="I1467" s="14">
        <f t="shared" si="309"/>
        <v>28.044372937010667</v>
      </c>
      <c r="J1467" s="16">
        <f t="shared" si="313"/>
        <v>341795.07685675332</v>
      </c>
      <c r="K1467" s="14">
        <f t="shared" si="310"/>
        <v>39.487916654804252</v>
      </c>
      <c r="L1467" s="16">
        <f t="shared" si="311"/>
        <v>14312.488702012699</v>
      </c>
      <c r="M1467" s="35">
        <f t="shared" si="302"/>
        <v>19.620740694824409</v>
      </c>
      <c r="N1467" s="17"/>
      <c r="O1467" s="18">
        <f t="shared" si="303"/>
        <v>23.070543662535282</v>
      </c>
      <c r="P1467" s="18"/>
      <c r="Q1467" s="37">
        <f t="shared" si="304"/>
        <v>1.977761135263862E-2</v>
      </c>
      <c r="R1467" s="15">
        <f t="shared" si="314"/>
        <v>1.0238658423844582</v>
      </c>
      <c r="S1467" s="15">
        <f t="shared" si="315"/>
        <v>21.000783398074475</v>
      </c>
      <c r="T1467" s="21">
        <f t="shared" si="305"/>
        <v>7.4895659986007779E-2</v>
      </c>
      <c r="U1467" s="21">
        <f t="shared" si="306"/>
        <v>5.2229038110436443E-2</v>
      </c>
      <c r="V1467" s="21">
        <f t="shared" si="307"/>
        <v>2.2666621875571336E-2</v>
      </c>
      <c r="Y1467" s="36"/>
      <c r="Z1467" s="36"/>
    </row>
    <row r="1468" spans="1:26" x14ac:dyDescent="0.25">
      <c r="A1468" s="12">
        <v>1992.08</v>
      </c>
      <c r="B1468" s="13">
        <v>417.93</v>
      </c>
      <c r="C1468" s="14">
        <v>12.3667</v>
      </c>
      <c r="D1468" s="13">
        <v>17.71</v>
      </c>
      <c r="E1468" s="13">
        <v>140.9</v>
      </c>
      <c r="F1468" s="14">
        <f t="shared" si="312"/>
        <v>1992.6249999998895</v>
      </c>
      <c r="G1468" s="15">
        <v>6.59</v>
      </c>
      <c r="H1468" s="14">
        <f t="shared" si="308"/>
        <v>946.85467398864421</v>
      </c>
      <c r="I1468" s="14">
        <f t="shared" si="309"/>
        <v>28.017772585876497</v>
      </c>
      <c r="J1468" s="16">
        <f t="shared" si="313"/>
        <v>344035.97300754191</v>
      </c>
      <c r="K1468" s="14">
        <f t="shared" si="310"/>
        <v>40.123456742370458</v>
      </c>
      <c r="L1468" s="16">
        <f t="shared" si="311"/>
        <v>14578.702371123311</v>
      </c>
      <c r="M1468" s="35">
        <f t="shared" si="302"/>
        <v>19.722137498351529</v>
      </c>
      <c r="N1468" s="17"/>
      <c r="O1468" s="18">
        <f t="shared" si="303"/>
        <v>23.184600663955528</v>
      </c>
      <c r="P1468" s="18"/>
      <c r="Q1468" s="37">
        <f t="shared" si="304"/>
        <v>2.2097910826092242E-2</v>
      </c>
      <c r="R1468" s="15">
        <f t="shared" si="314"/>
        <v>1.0179381983966895</v>
      </c>
      <c r="S1468" s="15">
        <f t="shared" si="315"/>
        <v>21.44094295412868</v>
      </c>
      <c r="T1468" s="21">
        <f t="shared" si="305"/>
        <v>7.5052117723350298E-2</v>
      </c>
      <c r="U1468" s="21">
        <f t="shared" si="306"/>
        <v>5.3354955817823901E-2</v>
      </c>
      <c r="V1468" s="21">
        <f t="shared" si="307"/>
        <v>2.1697161905526396E-2</v>
      </c>
      <c r="Y1468" s="36"/>
      <c r="Z1468" s="36"/>
    </row>
    <row r="1469" spans="1:26" x14ac:dyDescent="0.25">
      <c r="A1469" s="12">
        <v>1992.09</v>
      </c>
      <c r="B1469" s="13">
        <v>418.48</v>
      </c>
      <c r="C1469" s="14">
        <v>12.4</v>
      </c>
      <c r="D1469" s="13">
        <v>18.04</v>
      </c>
      <c r="E1469" s="13">
        <v>141.30000000000001</v>
      </c>
      <c r="F1469" s="14">
        <f t="shared" si="312"/>
        <v>1992.7083333332228</v>
      </c>
      <c r="G1469" s="15">
        <v>6.42</v>
      </c>
      <c r="H1469" s="14">
        <f t="shared" si="308"/>
        <v>945.41680707714056</v>
      </c>
      <c r="I1469" s="14">
        <f t="shared" si="309"/>
        <v>28.013688605803246</v>
      </c>
      <c r="J1469" s="16">
        <f t="shared" si="313"/>
        <v>344361.75173361081</v>
      </c>
      <c r="K1469" s="14">
        <f t="shared" si="310"/>
        <v>40.755398584571815</v>
      </c>
      <c r="L1469" s="16">
        <f t="shared" si="311"/>
        <v>14844.881478862402</v>
      </c>
      <c r="M1469" s="35">
        <f t="shared" si="302"/>
        <v>19.708766424745299</v>
      </c>
      <c r="N1469" s="17"/>
      <c r="O1469" s="18">
        <f t="shared" si="303"/>
        <v>23.164274166851875</v>
      </c>
      <c r="P1469" s="18"/>
      <c r="Q1469" s="37">
        <f t="shared" si="304"/>
        <v>2.3914247386812464E-2</v>
      </c>
      <c r="R1469" s="15">
        <f t="shared" si="314"/>
        <v>0.99299722717856842</v>
      </c>
      <c r="S1469" s="15">
        <f t="shared" si="315"/>
        <v>21.76376983248166</v>
      </c>
      <c r="T1469" s="21">
        <f t="shared" si="305"/>
        <v>6.9544877641060099E-2</v>
      </c>
      <c r="U1469" s="21">
        <f t="shared" si="306"/>
        <v>5.5295238713414685E-2</v>
      </c>
      <c r="V1469" s="21">
        <f t="shared" si="307"/>
        <v>1.4249638927645414E-2</v>
      </c>
      <c r="Y1469" s="36"/>
      <c r="Z1469" s="36"/>
    </row>
    <row r="1470" spans="1:26" x14ac:dyDescent="0.25">
      <c r="A1470" s="12">
        <v>1992.1</v>
      </c>
      <c r="B1470" s="13">
        <v>412.5</v>
      </c>
      <c r="C1470" s="14">
        <v>12.386699999999999</v>
      </c>
      <c r="D1470" s="13">
        <v>18.39</v>
      </c>
      <c r="E1470" s="13">
        <v>141.80000000000001</v>
      </c>
      <c r="F1470" s="14">
        <f t="shared" si="312"/>
        <v>1992.791666666556</v>
      </c>
      <c r="G1470" s="15">
        <v>6.59</v>
      </c>
      <c r="H1470" s="14">
        <f t="shared" si="308"/>
        <v>928.62098906911103</v>
      </c>
      <c r="I1470" s="14">
        <f t="shared" si="309"/>
        <v>27.884968740126929</v>
      </c>
      <c r="J1470" s="16">
        <f t="shared" si="313"/>
        <v>339090.39676064486</v>
      </c>
      <c r="K1470" s="14">
        <f t="shared" si="310"/>
        <v>41.399612094499282</v>
      </c>
      <c r="L1470" s="16">
        <f t="shared" si="311"/>
        <v>15117.266415583659</v>
      </c>
      <c r="M1470" s="35">
        <f t="shared" si="302"/>
        <v>19.370271076906967</v>
      </c>
      <c r="N1470" s="17"/>
      <c r="O1470" s="18">
        <f t="shared" si="303"/>
        <v>22.763052023573358</v>
      </c>
      <c r="P1470" s="18"/>
      <c r="Q1470" s="37">
        <f t="shared" si="304"/>
        <v>2.3149941896531745E-2</v>
      </c>
      <c r="R1470" s="15">
        <f t="shared" si="314"/>
        <v>0.98539668996090102</v>
      </c>
      <c r="S1470" s="15">
        <f t="shared" si="315"/>
        <v>21.535159418551128</v>
      </c>
      <c r="T1470" s="21">
        <f t="shared" si="305"/>
        <v>6.9546367268539244E-2</v>
      </c>
      <c r="U1470" s="21">
        <f t="shared" si="306"/>
        <v>5.5969470126490783E-2</v>
      </c>
      <c r="V1470" s="21">
        <f t="shared" si="307"/>
        <v>1.3576897142048461E-2</v>
      </c>
      <c r="Y1470" s="36"/>
      <c r="Z1470" s="36"/>
    </row>
    <row r="1471" spans="1:26" x14ac:dyDescent="0.25">
      <c r="A1471" s="12">
        <v>1992.11</v>
      </c>
      <c r="B1471" s="13">
        <v>422.84</v>
      </c>
      <c r="C1471" s="14">
        <v>12.3833</v>
      </c>
      <c r="D1471" s="13">
        <v>18.739999999999998</v>
      </c>
      <c r="E1471" s="13">
        <v>142</v>
      </c>
      <c r="F1471" s="14">
        <f t="shared" si="312"/>
        <v>1992.8749999998893</v>
      </c>
      <c r="G1471" s="15">
        <v>6.87</v>
      </c>
      <c r="H1471" s="14">
        <f t="shared" si="308"/>
        <v>950.55771985915464</v>
      </c>
      <c r="I1471" s="14">
        <f t="shared" si="309"/>
        <v>27.838050828521119</v>
      </c>
      <c r="J1471" s="16">
        <f t="shared" si="313"/>
        <v>347947.79874245857</v>
      </c>
      <c r="K1471" s="14">
        <f t="shared" si="310"/>
        <v>42.128113873239421</v>
      </c>
      <c r="L1471" s="16">
        <f t="shared" si="311"/>
        <v>15420.825249346497</v>
      </c>
      <c r="M1471" s="35">
        <f t="shared" si="302"/>
        <v>19.833656038801227</v>
      </c>
      <c r="N1471" s="17"/>
      <c r="O1471" s="18">
        <f t="shared" si="303"/>
        <v>23.303331550784886</v>
      </c>
      <c r="P1471" s="18"/>
      <c r="Q1471" s="37">
        <f t="shared" si="304"/>
        <v>1.9501570278503681E-2</v>
      </c>
      <c r="R1471" s="15">
        <f t="shared" si="314"/>
        <v>1.0129335817200111</v>
      </c>
      <c r="S1471" s="15">
        <f t="shared" si="315"/>
        <v>21.190786534441987</v>
      </c>
      <c r="T1471" s="21">
        <f t="shared" si="305"/>
        <v>7.3658714499208022E-2</v>
      </c>
      <c r="U1471" s="21">
        <f t="shared" si="306"/>
        <v>5.7069939844241357E-2</v>
      </c>
      <c r="V1471" s="21">
        <f t="shared" si="307"/>
        <v>1.6588774654966665E-2</v>
      </c>
      <c r="Y1471" s="36"/>
      <c r="Z1471" s="36"/>
    </row>
    <row r="1472" spans="1:26" x14ac:dyDescent="0.25">
      <c r="A1472" s="12">
        <v>1992.12</v>
      </c>
      <c r="B1472" s="13">
        <v>435.64</v>
      </c>
      <c r="C1472" s="14">
        <v>12.39</v>
      </c>
      <c r="D1472" s="13">
        <v>19.09</v>
      </c>
      <c r="E1472" s="13">
        <v>141.9</v>
      </c>
      <c r="F1472" s="14">
        <f t="shared" si="312"/>
        <v>1992.9583333332225</v>
      </c>
      <c r="G1472" s="15">
        <v>6.77</v>
      </c>
      <c r="H1472" s="14">
        <f t="shared" si="308"/>
        <v>980.02268231148651</v>
      </c>
      <c r="I1472" s="14">
        <f t="shared" si="309"/>
        <v>27.872741331923883</v>
      </c>
      <c r="J1472" s="16">
        <f t="shared" si="313"/>
        <v>359583.55409273546</v>
      </c>
      <c r="K1472" s="14">
        <f t="shared" si="310"/>
        <v>42.945168040873845</v>
      </c>
      <c r="L1472" s="16">
        <f t="shared" si="311"/>
        <v>15757.161986113124</v>
      </c>
      <c r="M1472" s="35">
        <f t="shared" si="302"/>
        <v>20.448606721242953</v>
      </c>
      <c r="N1472" s="17"/>
      <c r="O1472" s="18">
        <f t="shared" si="303"/>
        <v>24.020186324731132</v>
      </c>
      <c r="P1472" s="18"/>
      <c r="Q1472" s="37">
        <f t="shared" si="304"/>
        <v>1.933671177275393E-2</v>
      </c>
      <c r="R1472" s="15">
        <f t="shared" si="314"/>
        <v>1.0179889555372019</v>
      </c>
      <c r="S1472" s="15">
        <f t="shared" si="315"/>
        <v>21.479986054539136</v>
      </c>
      <c r="T1472" s="21">
        <f t="shared" si="305"/>
        <v>6.9257000163746696E-2</v>
      </c>
      <c r="U1472" s="21">
        <f t="shared" si="306"/>
        <v>5.6398787313599597E-2</v>
      </c>
      <c r="V1472" s="21">
        <f t="shared" si="307"/>
        <v>1.2858212850147099E-2</v>
      </c>
      <c r="Y1472" s="36"/>
      <c r="Z1472" s="36"/>
    </row>
    <row r="1473" spans="1:26" x14ac:dyDescent="0.25">
      <c r="A1473" s="12">
        <v>1993.01</v>
      </c>
      <c r="B1473" s="13">
        <v>435.23</v>
      </c>
      <c r="C1473" s="14">
        <v>12.4133</v>
      </c>
      <c r="D1473" s="13">
        <v>19.34</v>
      </c>
      <c r="E1473" s="13">
        <v>142.6</v>
      </c>
      <c r="F1473" s="14">
        <f t="shared" si="312"/>
        <v>1993.0416666665558</v>
      </c>
      <c r="G1473" s="15">
        <v>6.6</v>
      </c>
      <c r="H1473" s="14">
        <f t="shared" si="308"/>
        <v>974.29409687938266</v>
      </c>
      <c r="I1473" s="14">
        <f t="shared" si="309"/>
        <v>27.788077367812051</v>
      </c>
      <c r="J1473" s="16">
        <f t="shared" si="313"/>
        <v>358331.31048316741</v>
      </c>
      <c r="K1473" s="14">
        <f t="shared" si="310"/>
        <v>43.294000490883583</v>
      </c>
      <c r="L1473" s="16">
        <f t="shared" si="311"/>
        <v>15922.908679880657</v>
      </c>
      <c r="M1473" s="35">
        <f t="shared" ref="M1473:M1536" si="316">H1473/AVERAGE(K1353:K1472)</f>
        <v>20.323410802995703</v>
      </c>
      <c r="N1473" s="17"/>
      <c r="O1473" s="18">
        <f t="shared" ref="O1473:O1536" si="317">J1473/AVERAGE(L1353:L1472)</f>
        <v>23.867950224169565</v>
      </c>
      <c r="P1473" s="18"/>
      <c r="Q1473" s="37">
        <f t="shared" ref="Q1473:Q1536" si="318">1/M1473-(G1473/100-(((E1473/E1353)^(1/10))-1))</f>
        <v>2.1636349599385991E-2</v>
      </c>
      <c r="R1473" s="15">
        <f t="shared" si="314"/>
        <v>1.0305714011765221</v>
      </c>
      <c r="S1473" s="15">
        <f t="shared" si="315"/>
        <v>21.759050055303792</v>
      </c>
      <c r="T1473" s="21">
        <f t="shared" si="305"/>
        <v>6.8920554422549518E-2</v>
      </c>
      <c r="U1473" s="21">
        <f t="shared" si="306"/>
        <v>5.4752609652403361E-2</v>
      </c>
      <c r="V1473" s="21">
        <f t="shared" si="307"/>
        <v>1.4167944770146157E-2</v>
      </c>
      <c r="Y1473" s="36"/>
      <c r="Z1473" s="36"/>
    </row>
    <row r="1474" spans="1:26" x14ac:dyDescent="0.25">
      <c r="A1474" s="12">
        <v>1993.02</v>
      </c>
      <c r="B1474" s="13">
        <v>441.7</v>
      </c>
      <c r="C1474" s="14">
        <v>12.4467</v>
      </c>
      <c r="D1474" s="13">
        <v>19.59</v>
      </c>
      <c r="E1474" s="13">
        <v>143.1</v>
      </c>
      <c r="F1474" s="14">
        <f t="shared" si="312"/>
        <v>1993.124999999889</v>
      </c>
      <c r="G1474" s="15">
        <v>6.26</v>
      </c>
      <c r="H1474" s="14">
        <f t="shared" si="308"/>
        <v>985.3228151642204</v>
      </c>
      <c r="I1474" s="14">
        <f t="shared" si="309"/>
        <v>27.76549124633123</v>
      </c>
      <c r="J1474" s="16">
        <f t="shared" si="313"/>
        <v>363238.49285241088</v>
      </c>
      <c r="K1474" s="14">
        <f t="shared" si="310"/>
        <v>43.700416457023053</v>
      </c>
      <c r="L1474" s="16">
        <f t="shared" si="311"/>
        <v>16110.124688654585</v>
      </c>
      <c r="M1474" s="35">
        <f t="shared" si="316"/>
        <v>20.545336792900436</v>
      </c>
      <c r="N1474" s="17"/>
      <c r="O1474" s="18">
        <f t="shared" si="317"/>
        <v>24.122919609042597</v>
      </c>
      <c r="P1474" s="18"/>
      <c r="Q1474" s="37">
        <f t="shared" si="318"/>
        <v>2.4762232417321658E-2</v>
      </c>
      <c r="R1474" s="15">
        <f t="shared" si="314"/>
        <v>1.0261243281280923</v>
      </c>
      <c r="S1474" s="15">
        <f t="shared" si="315"/>
        <v>22.345903010180429</v>
      </c>
      <c r="T1474" s="21">
        <f t="shared" ref="T1474:T1537" si="319">(($J1594/$J1474)^(1/10)-1)</f>
        <v>5.9600835986600931E-2</v>
      </c>
      <c r="U1474" s="21">
        <f t="shared" ref="U1474:U1537" si="320">(($S1594/$S1474)^(1/10)-1)</f>
        <v>5.2780395368372313E-2</v>
      </c>
      <c r="V1474" s="21">
        <f t="shared" ref="V1474:V1537" si="321">T1474-U1474</f>
        <v>6.8204406182286181E-3</v>
      </c>
      <c r="Y1474" s="36"/>
      <c r="Z1474" s="36"/>
    </row>
    <row r="1475" spans="1:26" x14ac:dyDescent="0.25">
      <c r="A1475" s="12">
        <v>1993.03</v>
      </c>
      <c r="B1475" s="13">
        <v>450.16</v>
      </c>
      <c r="C1475" s="14">
        <v>12.48</v>
      </c>
      <c r="D1475" s="13">
        <v>19.84</v>
      </c>
      <c r="E1475" s="13">
        <v>143.6</v>
      </c>
      <c r="F1475" s="14">
        <f t="shared" si="312"/>
        <v>1993.2083333332223</v>
      </c>
      <c r="G1475" s="15">
        <v>5.98</v>
      </c>
      <c r="H1475" s="14">
        <f t="shared" si="308"/>
        <v>1000.6984699164343</v>
      </c>
      <c r="I1475" s="14">
        <f t="shared" si="309"/>
        <v>27.742840111420605</v>
      </c>
      <c r="J1475" s="16">
        <f t="shared" si="313"/>
        <v>369758.99744819209</v>
      </c>
      <c r="K1475" s="14">
        <f t="shared" si="310"/>
        <v>44.104002228412241</v>
      </c>
      <c r="L1475" s="16">
        <f t="shared" si="311"/>
        <v>16296.469054052182</v>
      </c>
      <c r="M1475" s="35">
        <f t="shared" si="316"/>
        <v>20.855200148690905</v>
      </c>
      <c r="N1475" s="17"/>
      <c r="O1475" s="18">
        <f t="shared" si="317"/>
        <v>24.480250697934427</v>
      </c>
      <c r="P1475" s="18"/>
      <c r="Q1475" s="37">
        <f t="shared" si="318"/>
        <v>2.7201413706418577E-2</v>
      </c>
      <c r="R1475" s="15">
        <f t="shared" si="314"/>
        <v>1.0057303710261363</v>
      </c>
      <c r="S1475" s="15">
        <f t="shared" si="315"/>
        <v>22.849836012483646</v>
      </c>
      <c r="T1475" s="21">
        <f t="shared" si="319"/>
        <v>5.8458949850013875E-2</v>
      </c>
      <c r="U1475" s="21">
        <f t="shared" si="320"/>
        <v>5.0921333723028761E-2</v>
      </c>
      <c r="V1475" s="21">
        <f t="shared" si="321"/>
        <v>7.5376161269851139E-3</v>
      </c>
      <c r="Y1475" s="36"/>
      <c r="Z1475" s="36"/>
    </row>
    <row r="1476" spans="1:26" x14ac:dyDescent="0.25">
      <c r="A1476" s="12">
        <v>1993.04</v>
      </c>
      <c r="B1476" s="13">
        <v>443.08</v>
      </c>
      <c r="C1476" s="14">
        <v>12.4933</v>
      </c>
      <c r="D1476" s="13">
        <v>19.670000000000002</v>
      </c>
      <c r="E1476" s="13">
        <v>144</v>
      </c>
      <c r="F1476" s="14">
        <f t="shared" si="312"/>
        <v>1993.2916666665556</v>
      </c>
      <c r="G1476" s="15">
        <v>5.97</v>
      </c>
      <c r="H1476" s="14">
        <f t="shared" si="308"/>
        <v>982.22374402777734</v>
      </c>
      <c r="I1476" s="14">
        <f t="shared" si="309"/>
        <v>27.695260226736099</v>
      </c>
      <c r="J1476" s="16">
        <f t="shared" si="313"/>
        <v>363785.35470651079</v>
      </c>
      <c r="K1476" s="14">
        <f t="shared" si="310"/>
        <v>43.604633576388878</v>
      </c>
      <c r="L1476" s="16">
        <f t="shared" si="311"/>
        <v>16149.810253401347</v>
      </c>
      <c r="M1476" s="35">
        <f t="shared" si="316"/>
        <v>20.457362016642175</v>
      </c>
      <c r="N1476" s="17"/>
      <c r="O1476" s="18">
        <f t="shared" si="317"/>
        <v>24.007988301251139</v>
      </c>
      <c r="P1476" s="18"/>
      <c r="Q1476" s="37">
        <f t="shared" si="318"/>
        <v>2.7782730536251445E-2</v>
      </c>
      <c r="R1476" s="15">
        <f t="shared" si="314"/>
        <v>0.99976214427287224</v>
      </c>
      <c r="S1476" s="15">
        <f t="shared" si="315"/>
        <v>22.916938567247321</v>
      </c>
      <c r="T1476" s="21">
        <f t="shared" si="319"/>
        <v>6.5890820412883633E-2</v>
      </c>
      <c r="U1476" s="21">
        <f t="shared" si="320"/>
        <v>4.9880332575390929E-2</v>
      </c>
      <c r="V1476" s="21">
        <f t="shared" si="321"/>
        <v>1.6010487837492704E-2</v>
      </c>
      <c r="Y1476" s="36"/>
      <c r="Z1476" s="36"/>
    </row>
    <row r="1477" spans="1:26" x14ac:dyDescent="0.25">
      <c r="A1477" s="12">
        <v>1993.05</v>
      </c>
      <c r="B1477" s="13">
        <v>445.25</v>
      </c>
      <c r="C1477" s="14">
        <v>12.5067</v>
      </c>
      <c r="D1477" s="13">
        <v>19.5</v>
      </c>
      <c r="E1477" s="13">
        <v>144.19999999999999</v>
      </c>
      <c r="F1477" s="14">
        <f t="shared" si="312"/>
        <v>1993.3749999998888</v>
      </c>
      <c r="G1477" s="15">
        <v>6.04</v>
      </c>
      <c r="H1477" s="14">
        <f t="shared" si="308"/>
        <v>985.66524011789159</v>
      </c>
      <c r="I1477" s="14">
        <f t="shared" si="309"/>
        <v>27.686511978848817</v>
      </c>
      <c r="J1477" s="16">
        <f t="shared" si="313"/>
        <v>365914.49773898849</v>
      </c>
      <c r="K1477" s="14">
        <f t="shared" si="310"/>
        <v>43.167820735090146</v>
      </c>
      <c r="L1477" s="16">
        <f t="shared" si="311"/>
        <v>16025.452455722127</v>
      </c>
      <c r="M1477" s="35">
        <f t="shared" si="316"/>
        <v>20.517605633764859</v>
      </c>
      <c r="N1477" s="17"/>
      <c r="O1477" s="18">
        <f t="shared" si="317"/>
        <v>24.073856030062416</v>
      </c>
      <c r="P1477" s="18"/>
      <c r="Q1477" s="37">
        <f t="shared" si="318"/>
        <v>2.6453373546910595E-2</v>
      </c>
      <c r="R1477" s="15">
        <f t="shared" si="314"/>
        <v>1.011012320562737</v>
      </c>
      <c r="S1477" s="15">
        <f t="shared" si="315"/>
        <v>22.879710266790326</v>
      </c>
      <c r="T1477" s="21">
        <f t="shared" si="319"/>
        <v>7.0971797155078731E-2</v>
      </c>
      <c r="U1477" s="21">
        <f t="shared" si="320"/>
        <v>5.3926187685223281E-2</v>
      </c>
      <c r="V1477" s="21">
        <f t="shared" si="321"/>
        <v>1.7045609469855449E-2</v>
      </c>
      <c r="Y1477" s="36"/>
      <c r="Z1477" s="36"/>
    </row>
    <row r="1478" spans="1:26" x14ac:dyDescent="0.25">
      <c r="A1478" s="12">
        <v>1993.06</v>
      </c>
      <c r="B1478" s="13">
        <v>448.06</v>
      </c>
      <c r="C1478" s="14">
        <v>12.52</v>
      </c>
      <c r="D1478" s="13">
        <v>19.329999999999998</v>
      </c>
      <c r="E1478" s="13">
        <v>144.4</v>
      </c>
      <c r="F1478" s="14">
        <f t="shared" si="312"/>
        <v>1993.4583333332221</v>
      </c>
      <c r="G1478" s="15">
        <v>5.96</v>
      </c>
      <c r="H1478" s="14">
        <f t="shared" si="308"/>
        <v>990.51203067867004</v>
      </c>
      <c r="I1478" s="14">
        <f t="shared" si="309"/>
        <v>27.677566897506914</v>
      </c>
      <c r="J1478" s="16">
        <f t="shared" si="313"/>
        <v>368570.04387133976</v>
      </c>
      <c r="K1478" s="14">
        <f t="shared" si="310"/>
        <v>42.732217901662032</v>
      </c>
      <c r="L1478" s="16">
        <f t="shared" si="311"/>
        <v>15900.680596422346</v>
      </c>
      <c r="M1478" s="35">
        <f t="shared" si="316"/>
        <v>20.608357012960187</v>
      </c>
      <c r="N1478" s="17"/>
      <c r="O1478" s="18">
        <f t="shared" si="317"/>
        <v>24.175761110239712</v>
      </c>
      <c r="P1478" s="18"/>
      <c r="Q1478" s="37">
        <f t="shared" si="318"/>
        <v>2.686917161722039E-2</v>
      </c>
      <c r="R1478" s="15">
        <f t="shared" si="314"/>
        <v>1.0162531878887435</v>
      </c>
      <c r="S1478" s="15">
        <f t="shared" si="315"/>
        <v>23.099630647956758</v>
      </c>
      <c r="T1478" s="21">
        <f t="shared" si="319"/>
        <v>7.6033620472631069E-2</v>
      </c>
      <c r="U1478" s="21">
        <f t="shared" si="320"/>
        <v>5.5223289231552286E-2</v>
      </c>
      <c r="V1478" s="21">
        <f t="shared" si="321"/>
        <v>2.0810331241078783E-2</v>
      </c>
      <c r="Y1478" s="36"/>
      <c r="Z1478" s="36"/>
    </row>
    <row r="1479" spans="1:26" x14ac:dyDescent="0.25">
      <c r="A1479" s="12">
        <v>1993.07</v>
      </c>
      <c r="B1479" s="13">
        <v>447.29</v>
      </c>
      <c r="C1479" s="14">
        <v>12.52</v>
      </c>
      <c r="D1479" s="13">
        <v>19.690000000000001</v>
      </c>
      <c r="E1479" s="13">
        <v>144.4</v>
      </c>
      <c r="F1479" s="14">
        <f t="shared" si="312"/>
        <v>1993.5416666665553</v>
      </c>
      <c r="G1479" s="15">
        <v>5.81</v>
      </c>
      <c r="H1479" s="14">
        <f t="shared" si="308"/>
        <v>988.8098161011078</v>
      </c>
      <c r="I1479" s="14">
        <f t="shared" si="309"/>
        <v>27.677566897506914</v>
      </c>
      <c r="J1479" s="16">
        <f t="shared" si="313"/>
        <v>368794.8853627877</v>
      </c>
      <c r="K1479" s="14">
        <f t="shared" si="310"/>
        <v>43.528058483379489</v>
      </c>
      <c r="L1479" s="16">
        <f t="shared" si="311"/>
        <v>16234.593424385273</v>
      </c>
      <c r="M1479" s="35">
        <f t="shared" si="316"/>
        <v>20.564596413297132</v>
      </c>
      <c r="N1479" s="17"/>
      <c r="O1479" s="18">
        <f t="shared" si="317"/>
        <v>24.120424250680511</v>
      </c>
      <c r="P1479" s="18"/>
      <c r="Q1479" s="37">
        <f t="shared" si="318"/>
        <v>2.8056084282618216E-2</v>
      </c>
      <c r="R1479" s="15">
        <f t="shared" si="314"/>
        <v>1.0146808528422979</v>
      </c>
      <c r="S1479" s="15">
        <f t="shared" si="315"/>
        <v>23.475073285038576</v>
      </c>
      <c r="T1479" s="21">
        <f t="shared" si="319"/>
        <v>7.6491577847394021E-2</v>
      </c>
      <c r="U1479" s="21">
        <f t="shared" si="320"/>
        <v>4.7973867483517729E-2</v>
      </c>
      <c r="V1479" s="21">
        <f t="shared" si="321"/>
        <v>2.8517710363876292E-2</v>
      </c>
      <c r="Y1479" s="36"/>
      <c r="Z1479" s="36"/>
    </row>
    <row r="1480" spans="1:26" x14ac:dyDescent="0.25">
      <c r="A1480" s="12">
        <v>1993.08</v>
      </c>
      <c r="B1480" s="13">
        <v>454.13</v>
      </c>
      <c r="C1480" s="14">
        <v>12.52</v>
      </c>
      <c r="D1480" s="13">
        <v>20.05</v>
      </c>
      <c r="E1480" s="13">
        <v>144.80000000000001</v>
      </c>
      <c r="F1480" s="14">
        <f t="shared" si="312"/>
        <v>1993.6249999998886</v>
      </c>
      <c r="G1480" s="15">
        <v>5.68</v>
      </c>
      <c r="H1480" s="14">
        <f t="shared" si="308"/>
        <v>1001.1574976864637</v>
      </c>
      <c r="I1480" s="14">
        <f t="shared" si="309"/>
        <v>27.601109530386729</v>
      </c>
      <c r="J1480" s="16">
        <f t="shared" si="313"/>
        <v>374258.0432544605</v>
      </c>
      <c r="K1480" s="14">
        <f t="shared" si="310"/>
        <v>44.201457354972362</v>
      </c>
      <c r="L1480" s="16">
        <f t="shared" si="311"/>
        <v>16523.624881095577</v>
      </c>
      <c r="M1480" s="35">
        <f t="shared" si="316"/>
        <v>20.812227546627376</v>
      </c>
      <c r="N1480" s="17"/>
      <c r="O1480" s="18">
        <f t="shared" si="317"/>
        <v>24.405153638797515</v>
      </c>
      <c r="P1480" s="18"/>
      <c r="Q1480" s="37">
        <f t="shared" si="318"/>
        <v>2.8753403914616546E-2</v>
      </c>
      <c r="R1480" s="15">
        <f t="shared" si="314"/>
        <v>1.0293065194781301</v>
      </c>
      <c r="S1480" s="15">
        <f t="shared" si="315"/>
        <v>23.753907084764691</v>
      </c>
      <c r="T1480" s="21">
        <f t="shared" si="319"/>
        <v>7.4323886325245558E-2</v>
      </c>
      <c r="U1480" s="21">
        <f t="shared" si="320"/>
        <v>4.2692712610931327E-2</v>
      </c>
      <c r="V1480" s="21">
        <f t="shared" si="321"/>
        <v>3.1631173714314231E-2</v>
      </c>
      <c r="Y1480" s="36"/>
      <c r="Z1480" s="36"/>
    </row>
    <row r="1481" spans="1:26" x14ac:dyDescent="0.25">
      <c r="A1481" s="12">
        <v>1993.09</v>
      </c>
      <c r="B1481" s="13">
        <v>459.24</v>
      </c>
      <c r="C1481" s="14">
        <v>12.52</v>
      </c>
      <c r="D1481" s="13">
        <v>20.41</v>
      </c>
      <c r="E1481" s="13">
        <v>145.1</v>
      </c>
      <c r="F1481" s="14">
        <f t="shared" si="312"/>
        <v>1993.7083333332218</v>
      </c>
      <c r="G1481" s="15">
        <v>5.36</v>
      </c>
      <c r="H1481" s="14">
        <f t="shared" si="308"/>
        <v>1010.3295824948309</v>
      </c>
      <c r="I1481" s="14">
        <f t="shared" si="309"/>
        <v>27.544043142660225</v>
      </c>
      <c r="J1481" s="16">
        <f t="shared" si="313"/>
        <v>378544.85609894485</v>
      </c>
      <c r="K1481" s="14">
        <f t="shared" si="310"/>
        <v>44.902070330806325</v>
      </c>
      <c r="L1481" s="16">
        <f t="shared" si="311"/>
        <v>16823.666302977665</v>
      </c>
      <c r="M1481" s="35">
        <f t="shared" si="316"/>
        <v>20.993501005229117</v>
      </c>
      <c r="N1481" s="17"/>
      <c r="O1481" s="18">
        <f t="shared" si="317"/>
        <v>24.610598936385493</v>
      </c>
      <c r="P1481" s="18"/>
      <c r="Q1481" s="37">
        <f t="shared" si="318"/>
        <v>3.1236860631154627E-2</v>
      </c>
      <c r="R1481" s="15">
        <f t="shared" si="314"/>
        <v>1.0067735459886391</v>
      </c>
      <c r="S1481" s="15">
        <f t="shared" si="315"/>
        <v>24.399499975201177</v>
      </c>
      <c r="T1481" s="21">
        <f t="shared" si="319"/>
        <v>7.6097963468300778E-2</v>
      </c>
      <c r="U1481" s="21">
        <f t="shared" si="320"/>
        <v>4.144377535130328E-2</v>
      </c>
      <c r="V1481" s="21">
        <f t="shared" si="321"/>
        <v>3.4654188116997497E-2</v>
      </c>
      <c r="Y1481" s="36"/>
      <c r="Z1481" s="36"/>
    </row>
    <row r="1482" spans="1:26" x14ac:dyDescent="0.25">
      <c r="A1482" s="12">
        <v>1993.1</v>
      </c>
      <c r="B1482" s="13">
        <v>463.9</v>
      </c>
      <c r="C1482" s="14">
        <v>12.54</v>
      </c>
      <c r="D1482" s="13">
        <v>20.9</v>
      </c>
      <c r="E1482" s="13">
        <v>145.69999999999999</v>
      </c>
      <c r="F1482" s="14">
        <f t="shared" si="312"/>
        <v>1993.7916666665551</v>
      </c>
      <c r="G1482" s="15">
        <v>5.33</v>
      </c>
      <c r="H1482" s="14">
        <f t="shared" ref="H1482:H1545" si="322">B1482*$E$1859/E1482</f>
        <v>1016.378791695264</v>
      </c>
      <c r="I1482" s="14">
        <f t="shared" ref="I1482:I1545" si="323">C1482*$E$1859/E1482</f>
        <v>27.474434248455722</v>
      </c>
      <c r="J1482" s="16">
        <f t="shared" si="313"/>
        <v>381669.17238895933</v>
      </c>
      <c r="K1482" s="14">
        <f t="shared" ref="K1482:K1545" si="324">D1482*$E$1859/E1482</f>
        <v>45.790723747426206</v>
      </c>
      <c r="L1482" s="16">
        <f t="shared" ref="L1482:L1545" si="325">K1482*(J1482/H1482)</f>
        <v>17195.269892065637</v>
      </c>
      <c r="M1482" s="35">
        <f t="shared" si="316"/>
        <v>21.109178247475114</v>
      </c>
      <c r="N1482" s="17"/>
      <c r="O1482" s="18">
        <f t="shared" si="317"/>
        <v>24.737889343598049</v>
      </c>
      <c r="P1482" s="18"/>
      <c r="Q1482" s="37">
        <f t="shared" si="318"/>
        <v>3.1395305530902265E-2</v>
      </c>
      <c r="R1482" s="15">
        <f t="shared" si="314"/>
        <v>0.9749773690649266</v>
      </c>
      <c r="S1482" s="15">
        <f t="shared" si="315"/>
        <v>24.463612135323089</v>
      </c>
      <c r="T1482" s="21">
        <f t="shared" si="319"/>
        <v>7.7493239381000834E-2</v>
      </c>
      <c r="U1482" s="21">
        <f t="shared" si="320"/>
        <v>4.1485400178090881E-2</v>
      </c>
      <c r="V1482" s="21">
        <f t="shared" si="321"/>
        <v>3.6007839202909953E-2</v>
      </c>
      <c r="Y1482" s="36"/>
      <c r="Z1482" s="36"/>
    </row>
    <row r="1483" spans="1:26" x14ac:dyDescent="0.25">
      <c r="A1483" s="12">
        <v>1993.11</v>
      </c>
      <c r="B1483" s="13">
        <v>462.89</v>
      </c>
      <c r="C1483" s="14">
        <v>12.56</v>
      </c>
      <c r="D1483" s="13">
        <v>21.39</v>
      </c>
      <c r="E1483" s="13">
        <v>145.80000000000001</v>
      </c>
      <c r="F1483" s="14">
        <f t="shared" ref="F1483:F1546" si="326">F1482+1/12</f>
        <v>1993.8749999998884</v>
      </c>
      <c r="G1483" s="15">
        <v>5.72</v>
      </c>
      <c r="H1483" s="14">
        <f t="shared" si="322"/>
        <v>1013.4703514746224</v>
      </c>
      <c r="I1483" s="14">
        <f t="shared" si="323"/>
        <v>27.499379149519882</v>
      </c>
      <c r="J1483" s="16">
        <f t="shared" ref="J1483:J1546" si="327">J1482*((H1483+(I1483/12))/H1482)</f>
        <v>381437.54299995129</v>
      </c>
      <c r="K1483" s="14">
        <f t="shared" si="324"/>
        <v>46.832143312757182</v>
      </c>
      <c r="L1483" s="16">
        <f t="shared" si="325"/>
        <v>17626.107811292008</v>
      </c>
      <c r="M1483" s="35">
        <f t="shared" si="316"/>
        <v>21.037901189606369</v>
      </c>
      <c r="N1483" s="17"/>
      <c r="O1483" s="18">
        <f t="shared" si="317"/>
        <v>24.645407638434449</v>
      </c>
      <c r="P1483" s="18"/>
      <c r="Q1483" s="37">
        <f t="shared" si="318"/>
        <v>2.7521778620273905E-2</v>
      </c>
      <c r="R1483" s="15">
        <f t="shared" ref="R1483:R1546" si="328">((G1483/G1484+G1483/1200+((1+G1484/1200)^(-119))*(1-G1483/G1484)))</f>
        <v>1.0009977036045139</v>
      </c>
      <c r="S1483" s="15">
        <f t="shared" ref="S1483:S1546" si="329">S1482*R1482*E1482/E1483</f>
        <v>23.83510916583657</v>
      </c>
      <c r="T1483" s="21">
        <f t="shared" si="319"/>
        <v>7.9150376069160977E-2</v>
      </c>
      <c r="U1483" s="21">
        <f t="shared" si="320"/>
        <v>4.4771092884486663E-2</v>
      </c>
      <c r="V1483" s="21">
        <f t="shared" si="321"/>
        <v>3.4379283184674314E-2</v>
      </c>
      <c r="Y1483" s="36"/>
      <c r="Z1483" s="36"/>
    </row>
    <row r="1484" spans="1:26" x14ac:dyDescent="0.25">
      <c r="A1484" s="12">
        <v>1993.12</v>
      </c>
      <c r="B1484" s="13">
        <v>465.95</v>
      </c>
      <c r="C1484" s="14">
        <v>12.58</v>
      </c>
      <c r="D1484" s="13">
        <v>21.89</v>
      </c>
      <c r="E1484" s="13">
        <v>145.80000000000001</v>
      </c>
      <c r="F1484" s="14">
        <f t="shared" si="326"/>
        <v>1993.9583333332216</v>
      </c>
      <c r="G1484" s="15">
        <v>5.77</v>
      </c>
      <c r="H1484" s="14">
        <f t="shared" si="322"/>
        <v>1020.1700409807951</v>
      </c>
      <c r="I1484" s="14">
        <f t="shared" si="323"/>
        <v>27.543167969821663</v>
      </c>
      <c r="J1484" s="16">
        <f t="shared" si="327"/>
        <v>384822.95329719567</v>
      </c>
      <c r="K1484" s="14">
        <f t="shared" si="324"/>
        <v>47.926863820301769</v>
      </c>
      <c r="L1484" s="16">
        <f t="shared" si="325"/>
        <v>18078.708976661906</v>
      </c>
      <c r="M1484" s="35">
        <f t="shared" si="316"/>
        <v>21.164732079814641</v>
      </c>
      <c r="N1484" s="17"/>
      <c r="O1484" s="18">
        <f t="shared" si="317"/>
        <v>24.783708947329519</v>
      </c>
      <c r="P1484" s="18"/>
      <c r="Q1484" s="37">
        <f t="shared" si="318"/>
        <v>2.6634499475645647E-2</v>
      </c>
      <c r="R1484" s="15">
        <f t="shared" si="328"/>
        <v>1.0063172790165771</v>
      </c>
      <c r="S1484" s="15">
        <f t="shared" si="329"/>
        <v>23.858889540165308</v>
      </c>
      <c r="T1484" s="21">
        <f t="shared" si="319"/>
        <v>8.1575467808095992E-2</v>
      </c>
      <c r="U1484" s="21">
        <f t="shared" si="320"/>
        <v>4.5405950157139996E-2</v>
      </c>
      <c r="V1484" s="21">
        <f t="shared" si="321"/>
        <v>3.6169517650955996E-2</v>
      </c>
      <c r="Y1484" s="36"/>
      <c r="Z1484" s="36"/>
    </row>
    <row r="1485" spans="1:26" x14ac:dyDescent="0.25">
      <c r="A1485" s="12">
        <v>1994.01</v>
      </c>
      <c r="B1485" s="13">
        <v>472.99</v>
      </c>
      <c r="C1485" s="14">
        <v>12.6233</v>
      </c>
      <c r="D1485" s="13">
        <v>22.156700000000001</v>
      </c>
      <c r="E1485" s="13">
        <v>146.19999999999999</v>
      </c>
      <c r="F1485" s="14">
        <f t="shared" si="326"/>
        <v>1994.0416666665549</v>
      </c>
      <c r="G1485" s="15">
        <v>5.75</v>
      </c>
      <c r="H1485" s="14">
        <f t="shared" si="322"/>
        <v>1032.7503713748288</v>
      </c>
      <c r="I1485" s="14">
        <f t="shared" si="323"/>
        <v>27.562353882694932</v>
      </c>
      <c r="J1485" s="16">
        <f t="shared" si="327"/>
        <v>390434.84660986584</v>
      </c>
      <c r="K1485" s="14">
        <f t="shared" si="324"/>
        <v>48.378063285567706</v>
      </c>
      <c r="L1485" s="16">
        <f t="shared" si="325"/>
        <v>18289.493997506954</v>
      </c>
      <c r="M1485" s="35">
        <f t="shared" si="316"/>
        <v>21.411974913826533</v>
      </c>
      <c r="N1485" s="17"/>
      <c r="O1485" s="18">
        <f t="shared" si="317"/>
        <v>25.061136005191315</v>
      </c>
      <c r="P1485" s="18"/>
      <c r="Q1485" s="37">
        <f t="shared" si="318"/>
        <v>2.5960655912227633E-2</v>
      </c>
      <c r="R1485" s="15">
        <f t="shared" si="328"/>
        <v>0.98835683742500158</v>
      </c>
      <c r="S1485" s="15">
        <f t="shared" si="329"/>
        <v>23.943923027307019</v>
      </c>
      <c r="T1485" s="21">
        <f t="shared" si="319"/>
        <v>8.4698885504677968E-2</v>
      </c>
      <c r="U1485" s="21">
        <f t="shared" si="320"/>
        <v>4.5906114053420266E-2</v>
      </c>
      <c r="V1485" s="21">
        <f t="shared" si="321"/>
        <v>3.8792771451257702E-2</v>
      </c>
      <c r="Y1485" s="36"/>
      <c r="Z1485" s="36"/>
    </row>
    <row r="1486" spans="1:26" x14ac:dyDescent="0.25">
      <c r="A1486" s="12">
        <v>1994.02</v>
      </c>
      <c r="B1486" s="13">
        <v>471.58</v>
      </c>
      <c r="C1486" s="14">
        <v>12.666700000000001</v>
      </c>
      <c r="D1486" s="13">
        <v>22.433299999999999</v>
      </c>
      <c r="E1486" s="13">
        <v>146.69999999999999</v>
      </c>
      <c r="F1486" s="14">
        <f t="shared" si="326"/>
        <v>1994.1249999998881</v>
      </c>
      <c r="G1486" s="15">
        <v>5.97</v>
      </c>
      <c r="H1486" s="14">
        <f t="shared" si="322"/>
        <v>1026.1622589638714</v>
      </c>
      <c r="I1486" s="14">
        <f t="shared" si="323"/>
        <v>27.562851447511925</v>
      </c>
      <c r="J1486" s="16">
        <f t="shared" si="327"/>
        <v>388812.54055026727</v>
      </c>
      <c r="K1486" s="14">
        <f t="shared" si="324"/>
        <v>48.815059595432842</v>
      </c>
      <c r="L1486" s="16">
        <f t="shared" si="325"/>
        <v>18496.009936651917</v>
      </c>
      <c r="M1486" s="35">
        <f t="shared" si="316"/>
        <v>21.263840187313019</v>
      </c>
      <c r="N1486" s="17"/>
      <c r="O1486" s="18">
        <f t="shared" si="317"/>
        <v>24.875326969291894</v>
      </c>
      <c r="P1486" s="18"/>
      <c r="Q1486" s="37">
        <f t="shared" si="318"/>
        <v>2.3932517058300323E-2</v>
      </c>
      <c r="R1486" s="15">
        <f t="shared" si="328"/>
        <v>0.96773502402725808</v>
      </c>
      <c r="S1486" s="15">
        <f t="shared" si="329"/>
        <v>23.584481756475945</v>
      </c>
      <c r="T1486" s="21">
        <f t="shared" si="319"/>
        <v>8.5740916893514596E-2</v>
      </c>
      <c r="U1486" s="21">
        <f t="shared" si="320"/>
        <v>4.7880387204005226E-2</v>
      </c>
      <c r="V1486" s="21">
        <f t="shared" si="321"/>
        <v>3.786052968950937E-2</v>
      </c>
      <c r="Y1486" s="36"/>
      <c r="Z1486" s="36"/>
    </row>
    <row r="1487" spans="1:26" x14ac:dyDescent="0.25">
      <c r="A1487" s="12">
        <v>1994.03</v>
      </c>
      <c r="B1487" s="13">
        <v>463.81</v>
      </c>
      <c r="C1487" s="14">
        <v>12.71</v>
      </c>
      <c r="D1487" s="13">
        <v>22.71</v>
      </c>
      <c r="E1487" s="13">
        <v>147.19999999999999</v>
      </c>
      <c r="F1487" s="14">
        <f t="shared" si="326"/>
        <v>1994.2083333332214</v>
      </c>
      <c r="G1487" s="15">
        <v>6.48</v>
      </c>
      <c r="H1487" s="14">
        <f t="shared" si="322"/>
        <v>1005.8264952785324</v>
      </c>
      <c r="I1487" s="14">
        <f t="shared" si="323"/>
        <v>27.56312877038043</v>
      </c>
      <c r="J1487" s="16">
        <f t="shared" si="327"/>
        <v>381977.63144659926</v>
      </c>
      <c r="K1487" s="14">
        <f t="shared" si="324"/>
        <v>49.249304042119554</v>
      </c>
      <c r="L1487" s="16">
        <f t="shared" si="325"/>
        <v>18703.158642875893</v>
      </c>
      <c r="M1487" s="35">
        <f t="shared" si="316"/>
        <v>20.833375889460406</v>
      </c>
      <c r="N1487" s="17"/>
      <c r="O1487" s="18">
        <f t="shared" si="317"/>
        <v>24.359940418108941</v>
      </c>
      <c r="P1487" s="18"/>
      <c r="Q1487" s="37">
        <f t="shared" si="318"/>
        <v>1.995467848836488E-2</v>
      </c>
      <c r="R1487" s="15">
        <f t="shared" si="328"/>
        <v>0.97038865435690924</v>
      </c>
      <c r="S1487" s="15">
        <f t="shared" si="329"/>
        <v>22.746003445159296</v>
      </c>
      <c r="T1487" s="21">
        <f t="shared" si="319"/>
        <v>8.5257985518339074E-2</v>
      </c>
      <c r="U1487" s="21">
        <f t="shared" si="320"/>
        <v>5.3500739833072242E-2</v>
      </c>
      <c r="V1487" s="21">
        <f t="shared" si="321"/>
        <v>3.1757245685266833E-2</v>
      </c>
      <c r="Y1487" s="36"/>
      <c r="Z1487" s="36"/>
    </row>
    <row r="1488" spans="1:26" x14ac:dyDescent="0.25">
      <c r="A1488" s="12">
        <v>1994.04</v>
      </c>
      <c r="B1488" s="13">
        <v>447.23</v>
      </c>
      <c r="C1488" s="14">
        <v>12.753299999999999</v>
      </c>
      <c r="D1488" s="13">
        <v>23.54</v>
      </c>
      <c r="E1488" s="13">
        <v>147.4</v>
      </c>
      <c r="F1488" s="14">
        <f t="shared" si="326"/>
        <v>1994.2916666665546</v>
      </c>
      <c r="G1488" s="15">
        <v>6.97</v>
      </c>
      <c r="H1488" s="14">
        <f t="shared" si="322"/>
        <v>968.55484542062391</v>
      </c>
      <c r="I1488" s="14">
        <f t="shared" si="323"/>
        <v>27.619503410108539</v>
      </c>
      <c r="J1488" s="16">
        <f t="shared" si="327"/>
        <v>368697.24241230084</v>
      </c>
      <c r="K1488" s="14">
        <f t="shared" si="324"/>
        <v>50.979990298507445</v>
      </c>
      <c r="L1488" s="16">
        <f t="shared" si="325"/>
        <v>19406.419708842343</v>
      </c>
      <c r="M1488" s="35">
        <f t="shared" si="316"/>
        <v>20.055250085063843</v>
      </c>
      <c r="N1488" s="17"/>
      <c r="O1488" s="18">
        <f t="shared" si="317"/>
        <v>23.440099239459407</v>
      </c>
      <c r="P1488" s="18"/>
      <c r="Q1488" s="37">
        <f t="shared" si="318"/>
        <v>1.6553849274837051E-2</v>
      </c>
      <c r="R1488" s="15">
        <f t="shared" si="328"/>
        <v>0.99094149793811337</v>
      </c>
      <c r="S1488" s="15">
        <f t="shared" si="329"/>
        <v>22.042514606387069</v>
      </c>
      <c r="T1488" s="21">
        <f t="shared" si="319"/>
        <v>8.9808068518690165E-2</v>
      </c>
      <c r="U1488" s="21">
        <f t="shared" si="320"/>
        <v>5.232368303426016E-2</v>
      </c>
      <c r="V1488" s="21">
        <f t="shared" si="321"/>
        <v>3.7484385484430005E-2</v>
      </c>
      <c r="Y1488" s="36"/>
      <c r="Z1488" s="36"/>
    </row>
    <row r="1489" spans="1:26" x14ac:dyDescent="0.25">
      <c r="A1489" s="12">
        <v>1994.05</v>
      </c>
      <c r="B1489" s="13">
        <v>450.9</v>
      </c>
      <c r="C1489" s="14">
        <v>12.7967</v>
      </c>
      <c r="D1489" s="13">
        <v>24.37</v>
      </c>
      <c r="E1489" s="13">
        <v>147.5</v>
      </c>
      <c r="F1489" s="14">
        <f t="shared" si="326"/>
        <v>1994.3749999998879</v>
      </c>
      <c r="G1489" s="15">
        <v>7.18</v>
      </c>
      <c r="H1489" s="14">
        <f t="shared" si="322"/>
        <v>975.84083694915216</v>
      </c>
      <c r="I1489" s="14">
        <f t="shared" si="323"/>
        <v>27.694704897288126</v>
      </c>
      <c r="J1489" s="16">
        <f t="shared" si="327"/>
        <v>372349.32101712778</v>
      </c>
      <c r="K1489" s="14">
        <f t="shared" si="324"/>
        <v>52.741719220338972</v>
      </c>
      <c r="L1489" s="16">
        <f t="shared" si="325"/>
        <v>20124.535269876702</v>
      </c>
      <c r="M1489" s="35">
        <f t="shared" si="316"/>
        <v>20.196492421281445</v>
      </c>
      <c r="N1489" s="17"/>
      <c r="O1489" s="18">
        <f t="shared" si="317"/>
        <v>23.593459579735018</v>
      </c>
      <c r="P1489" s="18"/>
      <c r="Q1489" s="37">
        <f t="shared" si="318"/>
        <v>1.3874324550450685E-2</v>
      </c>
      <c r="R1489" s="15">
        <f t="shared" si="328"/>
        <v>1.0116668390942878</v>
      </c>
      <c r="S1489" s="15">
        <f t="shared" si="329"/>
        <v>21.828033735635355</v>
      </c>
      <c r="T1489" s="21">
        <f t="shared" si="319"/>
        <v>8.5278123057876742E-2</v>
      </c>
      <c r="U1489" s="21">
        <f t="shared" si="320"/>
        <v>5.0008874729805752E-2</v>
      </c>
      <c r="V1489" s="21">
        <f t="shared" si="321"/>
        <v>3.526924832807099E-2</v>
      </c>
      <c r="Y1489" s="36"/>
      <c r="Z1489" s="36"/>
    </row>
    <row r="1490" spans="1:26" x14ac:dyDescent="0.25">
      <c r="A1490" s="12">
        <v>1994.06</v>
      </c>
      <c r="B1490" s="13">
        <v>454.83</v>
      </c>
      <c r="C1490" s="14">
        <v>12.84</v>
      </c>
      <c r="D1490" s="13">
        <v>25.2</v>
      </c>
      <c r="E1490" s="13">
        <v>148</v>
      </c>
      <c r="F1490" s="14">
        <f t="shared" si="326"/>
        <v>1994.4583333332212</v>
      </c>
      <c r="G1490" s="15">
        <v>7.1</v>
      </c>
      <c r="H1490" s="14">
        <f t="shared" si="322"/>
        <v>981.02067577702655</v>
      </c>
      <c r="I1490" s="14">
        <f t="shared" si="323"/>
        <v>27.694535270270258</v>
      </c>
      <c r="J1490" s="16">
        <f t="shared" si="327"/>
        <v>375206.3917079806</v>
      </c>
      <c r="K1490" s="14">
        <f t="shared" si="324"/>
        <v>54.35376081081079</v>
      </c>
      <c r="L1490" s="16">
        <f t="shared" si="325"/>
        <v>20788.428799861733</v>
      </c>
      <c r="M1490" s="35">
        <f t="shared" si="316"/>
        <v>20.290763690670303</v>
      </c>
      <c r="N1490" s="17"/>
      <c r="O1490" s="18">
        <f t="shared" si="317"/>
        <v>23.69008723443196</v>
      </c>
      <c r="P1490" s="18"/>
      <c r="Q1490" s="37">
        <f t="shared" si="318"/>
        <v>1.4494740216395317E-2</v>
      </c>
      <c r="R1490" s="15">
        <f t="shared" si="328"/>
        <v>0.99183211848935038</v>
      </c>
      <c r="S1490" s="15">
        <f t="shared" si="329"/>
        <v>22.008094183875812</v>
      </c>
      <c r="T1490" s="21">
        <f t="shared" si="319"/>
        <v>8.7165820727450605E-2</v>
      </c>
      <c r="U1490" s="21">
        <f t="shared" si="320"/>
        <v>4.9143494253137465E-2</v>
      </c>
      <c r="V1490" s="21">
        <f t="shared" si="321"/>
        <v>3.8022326474313139E-2</v>
      </c>
      <c r="Y1490" s="36"/>
      <c r="Z1490" s="36"/>
    </row>
    <row r="1491" spans="1:26" x14ac:dyDescent="0.25">
      <c r="A1491" s="12">
        <v>1994.07</v>
      </c>
      <c r="B1491" s="13">
        <v>451.4</v>
      </c>
      <c r="C1491" s="14">
        <v>12.87</v>
      </c>
      <c r="D1491" s="13">
        <v>25.91</v>
      </c>
      <c r="E1491" s="13">
        <v>148.4</v>
      </c>
      <c r="F1491" s="14">
        <f t="shared" si="326"/>
        <v>1994.5416666665544</v>
      </c>
      <c r="G1491" s="15">
        <v>7.3</v>
      </c>
      <c r="H1491" s="14">
        <f t="shared" si="322"/>
        <v>970.99820552560607</v>
      </c>
      <c r="I1491" s="14">
        <f t="shared" si="323"/>
        <v>27.68441937331535</v>
      </c>
      <c r="J1491" s="16">
        <f t="shared" si="327"/>
        <v>372255.50523614982</v>
      </c>
      <c r="K1491" s="14">
        <f t="shared" si="324"/>
        <v>55.734522607816686</v>
      </c>
      <c r="L1491" s="16">
        <f t="shared" si="325"/>
        <v>21367.169119779886</v>
      </c>
      <c r="M1491" s="35">
        <f t="shared" si="316"/>
        <v>20.067951816142141</v>
      </c>
      <c r="N1491" s="17"/>
      <c r="O1491" s="18">
        <f t="shared" si="317"/>
        <v>23.415889076109906</v>
      </c>
      <c r="P1491" s="18"/>
      <c r="Q1491" s="37">
        <f t="shared" si="318"/>
        <v>1.2922687944643303E-2</v>
      </c>
      <c r="R1491" s="15">
        <f t="shared" si="328"/>
        <v>1.0103198282151835</v>
      </c>
      <c r="S1491" s="15">
        <f t="shared" si="329"/>
        <v>21.769498196694009</v>
      </c>
      <c r="T1491" s="21">
        <f t="shared" si="319"/>
        <v>8.5737172821608088E-2</v>
      </c>
      <c r="U1491" s="21">
        <f t="shared" si="320"/>
        <v>5.2774661185686522E-2</v>
      </c>
      <c r="V1491" s="21">
        <f t="shared" si="321"/>
        <v>3.2962511635921565E-2</v>
      </c>
      <c r="Y1491" s="36"/>
      <c r="Z1491" s="36"/>
    </row>
    <row r="1492" spans="1:26" x14ac:dyDescent="0.25">
      <c r="A1492" s="12">
        <v>1994.08</v>
      </c>
      <c r="B1492" s="13">
        <v>464.24</v>
      </c>
      <c r="C1492" s="14">
        <v>12.9</v>
      </c>
      <c r="D1492" s="13">
        <v>26.62</v>
      </c>
      <c r="E1492" s="13">
        <v>149</v>
      </c>
      <c r="F1492" s="14">
        <f t="shared" si="326"/>
        <v>1994.6249999998877</v>
      </c>
      <c r="G1492" s="15">
        <v>7.24</v>
      </c>
      <c r="H1492" s="14">
        <f t="shared" si="322"/>
        <v>994.59681154362386</v>
      </c>
      <c r="I1492" s="14">
        <f t="shared" si="323"/>
        <v>27.637211073825497</v>
      </c>
      <c r="J1492" s="16">
        <f t="shared" si="327"/>
        <v>382185.54727831867</v>
      </c>
      <c r="K1492" s="14">
        <f t="shared" si="324"/>
        <v>57.031206107382538</v>
      </c>
      <c r="L1492" s="16">
        <f t="shared" si="325"/>
        <v>21914.913123705075</v>
      </c>
      <c r="M1492" s="35">
        <f t="shared" si="316"/>
        <v>20.535549404755628</v>
      </c>
      <c r="N1492" s="17"/>
      <c r="O1492" s="18">
        <f t="shared" si="317"/>
        <v>23.945020932611584</v>
      </c>
      <c r="P1492" s="18"/>
      <c r="Q1492" s="37">
        <f t="shared" si="318"/>
        <v>1.2408744966443216E-2</v>
      </c>
      <c r="R1492" s="15">
        <f t="shared" si="328"/>
        <v>0.99064841438498441</v>
      </c>
      <c r="S1492" s="15">
        <f t="shared" si="329"/>
        <v>21.905588608568678</v>
      </c>
      <c r="T1492" s="21">
        <f t="shared" si="319"/>
        <v>8.1315070024978064E-2</v>
      </c>
      <c r="U1492" s="21">
        <f t="shared" si="320"/>
        <v>5.4303842134975744E-2</v>
      </c>
      <c r="V1492" s="21">
        <f t="shared" si="321"/>
        <v>2.7011227890002321E-2</v>
      </c>
      <c r="Y1492" s="36"/>
      <c r="Z1492" s="36"/>
    </row>
    <row r="1493" spans="1:26" x14ac:dyDescent="0.25">
      <c r="A1493" s="12">
        <v>1994.09</v>
      </c>
      <c r="B1493" s="13">
        <v>466.96</v>
      </c>
      <c r="C1493" s="14">
        <v>12.92</v>
      </c>
      <c r="D1493" s="13">
        <v>27.33</v>
      </c>
      <c r="E1493" s="13">
        <v>149.4</v>
      </c>
      <c r="F1493" s="14">
        <f t="shared" si="326"/>
        <v>1994.7083333332209</v>
      </c>
      <c r="G1493" s="15">
        <v>7.46</v>
      </c>
      <c r="H1493" s="14">
        <f t="shared" si="322"/>
        <v>997.7456805890223</v>
      </c>
      <c r="I1493" s="14">
        <f t="shared" si="323"/>
        <v>27.60594953145916</v>
      </c>
      <c r="J1493" s="16">
        <f t="shared" si="327"/>
        <v>384279.52994486532</v>
      </c>
      <c r="K1493" s="14">
        <f t="shared" si="324"/>
        <v>58.395557329317249</v>
      </c>
      <c r="L1493" s="16">
        <f t="shared" si="325"/>
        <v>22490.919036733703</v>
      </c>
      <c r="M1493" s="35">
        <f t="shared" si="316"/>
        <v>20.57645010081886</v>
      </c>
      <c r="N1493" s="17"/>
      <c r="O1493" s="18">
        <f t="shared" si="317"/>
        <v>23.975369102753451</v>
      </c>
      <c r="P1493" s="18"/>
      <c r="Q1493" s="37">
        <f t="shared" si="318"/>
        <v>9.8951853180564639E-3</v>
      </c>
      <c r="R1493" s="15">
        <f t="shared" si="328"/>
        <v>0.98687330677053553</v>
      </c>
      <c r="S1493" s="15">
        <f t="shared" si="329"/>
        <v>21.642635586117823</v>
      </c>
      <c r="T1493" s="21">
        <f t="shared" si="319"/>
        <v>8.3467666640532734E-2</v>
      </c>
      <c r="U1493" s="21">
        <f t="shared" si="320"/>
        <v>5.7006347749036346E-2</v>
      </c>
      <c r="V1493" s="21">
        <f t="shared" si="321"/>
        <v>2.6461318891496388E-2</v>
      </c>
      <c r="Y1493" s="36"/>
      <c r="Z1493" s="36"/>
    </row>
    <row r="1494" spans="1:26" x14ac:dyDescent="0.25">
      <c r="A1494" s="12">
        <v>1994.1</v>
      </c>
      <c r="B1494" s="13">
        <v>463.81</v>
      </c>
      <c r="C1494" s="14">
        <v>13.013299999999999</v>
      </c>
      <c r="D1494" s="13">
        <v>28.42</v>
      </c>
      <c r="E1494" s="13">
        <v>149.5</v>
      </c>
      <c r="F1494" s="14">
        <f t="shared" si="326"/>
        <v>1994.7916666665542</v>
      </c>
      <c r="G1494" s="15">
        <v>7.74</v>
      </c>
      <c r="H1494" s="14">
        <f t="shared" si="322"/>
        <v>990.35224150501642</v>
      </c>
      <c r="I1494" s="14">
        <f t="shared" si="323"/>
        <v>27.786703228428085</v>
      </c>
      <c r="J1494" s="16">
        <f t="shared" si="327"/>
        <v>382323.79557030246</v>
      </c>
      <c r="K1494" s="14">
        <f t="shared" si="324"/>
        <v>60.683923812709018</v>
      </c>
      <c r="L1494" s="16">
        <f t="shared" si="325"/>
        <v>23426.925400720116</v>
      </c>
      <c r="M1494" s="35">
        <f t="shared" si="316"/>
        <v>20.39575928241025</v>
      </c>
      <c r="N1494" s="17"/>
      <c r="O1494" s="18">
        <f t="shared" si="317"/>
        <v>23.747831033857789</v>
      </c>
      <c r="P1494" s="18"/>
      <c r="Q1494" s="37">
        <f t="shared" si="318"/>
        <v>7.2995277900827146E-3</v>
      </c>
      <c r="R1494" s="15">
        <f t="shared" si="328"/>
        <v>0.99139596332361246</v>
      </c>
      <c r="S1494" s="15">
        <f t="shared" si="329"/>
        <v>21.344252699708385</v>
      </c>
      <c r="T1494" s="21">
        <f t="shared" si="319"/>
        <v>8.3563299276743219E-2</v>
      </c>
      <c r="U1494" s="21">
        <f t="shared" si="320"/>
        <v>5.8539710698669367E-2</v>
      </c>
      <c r="V1494" s="21">
        <f t="shared" si="321"/>
        <v>2.5023588578073852E-2</v>
      </c>
      <c r="Y1494" s="36"/>
      <c r="Z1494" s="36"/>
    </row>
    <row r="1495" spans="1:26" x14ac:dyDescent="0.25">
      <c r="A1495" s="12">
        <v>1994.11</v>
      </c>
      <c r="B1495" s="13">
        <v>461.01</v>
      </c>
      <c r="C1495" s="14">
        <v>13.0967</v>
      </c>
      <c r="D1495" s="13">
        <v>29.51</v>
      </c>
      <c r="E1495" s="13">
        <v>149.69999999999999</v>
      </c>
      <c r="F1495" s="14">
        <f t="shared" si="326"/>
        <v>1994.8749999998875</v>
      </c>
      <c r="G1495" s="15">
        <v>7.96</v>
      </c>
      <c r="H1495" s="14">
        <f t="shared" si="322"/>
        <v>983.05840150300583</v>
      </c>
      <c r="I1495" s="14">
        <f t="shared" si="323"/>
        <v>27.927422326987305</v>
      </c>
      <c r="J1495" s="16">
        <f t="shared" si="327"/>
        <v>380406.46554815478</v>
      </c>
      <c r="K1495" s="14">
        <f t="shared" si="324"/>
        <v>62.927167368069462</v>
      </c>
      <c r="L1495" s="16">
        <f t="shared" si="325"/>
        <v>24350.436646333153</v>
      </c>
      <c r="M1495" s="35">
        <f t="shared" si="316"/>
        <v>20.20947302039405</v>
      </c>
      <c r="N1495" s="17"/>
      <c r="O1495" s="18">
        <f t="shared" si="317"/>
        <v>23.513754336451807</v>
      </c>
      <c r="P1495" s="18"/>
      <c r="Q1495" s="37">
        <f t="shared" si="318"/>
        <v>5.689940976984123E-3</v>
      </c>
      <c r="R1495" s="15">
        <f t="shared" si="328"/>
        <v>1.0169643925831136</v>
      </c>
      <c r="S1495" s="15">
        <f t="shared" si="329"/>
        <v>21.132335283995836</v>
      </c>
      <c r="T1495" s="21">
        <f t="shared" si="319"/>
        <v>8.9119377079032169E-2</v>
      </c>
      <c r="U1495" s="21">
        <f t="shared" si="320"/>
        <v>5.9129573012722814E-2</v>
      </c>
      <c r="V1495" s="21">
        <f t="shared" si="321"/>
        <v>2.9989804066309356E-2</v>
      </c>
      <c r="Y1495" s="36"/>
      <c r="Z1495" s="36"/>
    </row>
    <row r="1496" spans="1:26" x14ac:dyDescent="0.25">
      <c r="A1496" s="12">
        <v>1994.12</v>
      </c>
      <c r="B1496" s="13">
        <v>455.19</v>
      </c>
      <c r="C1496" s="14">
        <v>13.17</v>
      </c>
      <c r="D1496" s="13">
        <v>30.6</v>
      </c>
      <c r="E1496" s="13">
        <v>149.69999999999999</v>
      </c>
      <c r="F1496" s="14">
        <f t="shared" si="326"/>
        <v>1994.9583333332207</v>
      </c>
      <c r="G1496" s="15">
        <v>7.81</v>
      </c>
      <c r="H1496" s="14">
        <f t="shared" si="322"/>
        <v>970.64782494989947</v>
      </c>
      <c r="I1496" s="14">
        <f t="shared" si="323"/>
        <v>28.08372735470941</v>
      </c>
      <c r="J1496" s="16">
        <f t="shared" si="327"/>
        <v>376509.65304180747</v>
      </c>
      <c r="K1496" s="14">
        <f t="shared" si="324"/>
        <v>65.251484969939867</v>
      </c>
      <c r="L1496" s="16">
        <f t="shared" si="325"/>
        <v>25310.739214568228</v>
      </c>
      <c r="M1496" s="35">
        <f t="shared" si="316"/>
        <v>19.911484108090324</v>
      </c>
      <c r="N1496" s="17"/>
      <c r="O1496" s="18">
        <f t="shared" si="317"/>
        <v>23.150110785223831</v>
      </c>
      <c r="P1496" s="18"/>
      <c r="Q1496" s="37">
        <f t="shared" si="318"/>
        <v>7.9304689773231005E-3</v>
      </c>
      <c r="R1496" s="15">
        <f t="shared" si="328"/>
        <v>1.0085772379629767</v>
      </c>
      <c r="S1496" s="15">
        <f t="shared" si="329"/>
        <v>21.490832515951524</v>
      </c>
      <c r="T1496" s="21">
        <f t="shared" si="319"/>
        <v>9.3581239201921518E-2</v>
      </c>
      <c r="U1496" s="21">
        <f t="shared" si="320"/>
        <v>5.7764808949848812E-2</v>
      </c>
      <c r="V1496" s="21">
        <f t="shared" si="321"/>
        <v>3.5816430252072706E-2</v>
      </c>
      <c r="Y1496" s="36"/>
      <c r="Z1496" s="36"/>
    </row>
    <row r="1497" spans="1:26" x14ac:dyDescent="0.25">
      <c r="A1497" s="12">
        <v>1995.01</v>
      </c>
      <c r="B1497" s="13">
        <v>465.25</v>
      </c>
      <c r="C1497" s="14">
        <v>13.18</v>
      </c>
      <c r="D1497" s="13">
        <v>31.25</v>
      </c>
      <c r="E1497" s="13">
        <v>150.30000000000001</v>
      </c>
      <c r="F1497" s="14">
        <f t="shared" si="326"/>
        <v>1995.041666666554</v>
      </c>
      <c r="G1497" s="15">
        <v>7.78</v>
      </c>
      <c r="H1497" s="14">
        <f t="shared" si="322"/>
        <v>988.13930555555521</v>
      </c>
      <c r="I1497" s="14">
        <f t="shared" si="323"/>
        <v>27.992855555555547</v>
      </c>
      <c r="J1497" s="16">
        <f t="shared" si="327"/>
        <v>384199.37269422703</v>
      </c>
      <c r="K1497" s="14">
        <f t="shared" si="324"/>
        <v>66.371527777777743</v>
      </c>
      <c r="L1497" s="16">
        <f t="shared" si="325"/>
        <v>25805.97613475463</v>
      </c>
      <c r="M1497" s="35">
        <f t="shared" si="316"/>
        <v>20.219119422457297</v>
      </c>
      <c r="N1497" s="17"/>
      <c r="O1497" s="18">
        <f t="shared" si="317"/>
        <v>23.488372636558683</v>
      </c>
      <c r="P1497" s="18"/>
      <c r="Q1497" s="37">
        <f t="shared" si="318"/>
        <v>7.6841322003245241E-3</v>
      </c>
      <c r="R1497" s="15">
        <f t="shared" si="328"/>
        <v>1.0281526145343234</v>
      </c>
      <c r="S1497" s="15">
        <f t="shared" si="329"/>
        <v>21.588636897667055</v>
      </c>
      <c r="T1497" s="21">
        <f t="shared" si="319"/>
        <v>8.9664153638160826E-2</v>
      </c>
      <c r="U1497" s="21">
        <f t="shared" si="320"/>
        <v>5.751990297624876E-2</v>
      </c>
      <c r="V1497" s="21">
        <f t="shared" si="321"/>
        <v>3.2144250661912066E-2</v>
      </c>
      <c r="Y1497" s="36"/>
      <c r="Z1497" s="36"/>
    </row>
    <row r="1498" spans="1:26" x14ac:dyDescent="0.25">
      <c r="A1498" s="12">
        <v>1995.02</v>
      </c>
      <c r="B1498" s="13">
        <v>481.92</v>
      </c>
      <c r="C1498" s="14">
        <v>13.18</v>
      </c>
      <c r="D1498" s="13">
        <v>31.9</v>
      </c>
      <c r="E1498" s="13">
        <v>150.9</v>
      </c>
      <c r="F1498" s="14">
        <f t="shared" si="326"/>
        <v>1995.1249999998872</v>
      </c>
      <c r="G1498" s="15">
        <v>7.47</v>
      </c>
      <c r="H1498" s="14">
        <f t="shared" si="322"/>
        <v>1019.474773757455</v>
      </c>
      <c r="I1498" s="14">
        <f t="shared" si="323"/>
        <v>27.881551954937034</v>
      </c>
      <c r="J1498" s="16">
        <f t="shared" si="327"/>
        <v>397286.33325850527</v>
      </c>
      <c r="K1498" s="14">
        <f t="shared" si="324"/>
        <v>67.482663684559284</v>
      </c>
      <c r="L1498" s="16">
        <f t="shared" si="325"/>
        <v>26297.796378955671</v>
      </c>
      <c r="M1498" s="35">
        <f t="shared" si="316"/>
        <v>20.802571764332676</v>
      </c>
      <c r="N1498" s="17"/>
      <c r="O1498" s="18">
        <f t="shared" si="317"/>
        <v>24.144282243906428</v>
      </c>
      <c r="P1498" s="18"/>
      <c r="Q1498" s="37">
        <f t="shared" si="318"/>
        <v>9.3198886486230981E-3</v>
      </c>
      <c r="R1498" s="15">
        <f t="shared" si="328"/>
        <v>1.0253227230664379</v>
      </c>
      <c r="S1498" s="15">
        <f t="shared" si="329"/>
        <v>22.108157353389348</v>
      </c>
      <c r="T1498" s="21">
        <f t="shared" si="319"/>
        <v>8.7208998858727238E-2</v>
      </c>
      <c r="U1498" s="21">
        <f t="shared" si="320"/>
        <v>5.5197207419650729E-2</v>
      </c>
      <c r="V1498" s="21">
        <f t="shared" si="321"/>
        <v>3.2011791439076509E-2</v>
      </c>
      <c r="Y1498" s="36"/>
      <c r="Z1498" s="36"/>
    </row>
    <row r="1499" spans="1:26" x14ac:dyDescent="0.25">
      <c r="A1499" s="12">
        <v>1995.03</v>
      </c>
      <c r="B1499" s="13">
        <v>493.15</v>
      </c>
      <c r="C1499" s="14">
        <v>13.17</v>
      </c>
      <c r="D1499" s="13">
        <v>32.549999999999997</v>
      </c>
      <c r="E1499" s="13">
        <v>151.4</v>
      </c>
      <c r="F1499" s="14">
        <f t="shared" si="326"/>
        <v>1995.2083333332205</v>
      </c>
      <c r="G1499" s="15">
        <v>7.2</v>
      </c>
      <c r="H1499" s="14">
        <f t="shared" si="322"/>
        <v>1039.78592850066</v>
      </c>
      <c r="I1499" s="14">
        <f t="shared" si="323"/>
        <v>27.768388276089819</v>
      </c>
      <c r="J1499" s="16">
        <f t="shared" si="327"/>
        <v>406103.3024012894</v>
      </c>
      <c r="K1499" s="14">
        <f t="shared" si="324"/>
        <v>68.6302990422721</v>
      </c>
      <c r="L1499" s="16">
        <f t="shared" si="325"/>
        <v>26804.547284116336</v>
      </c>
      <c r="M1499" s="35">
        <f t="shared" si="316"/>
        <v>21.152737302036989</v>
      </c>
      <c r="N1499" s="17"/>
      <c r="O1499" s="18">
        <f t="shared" si="317"/>
        <v>24.527320822094776</v>
      </c>
      <c r="P1499" s="18"/>
      <c r="Q1499" s="37">
        <f t="shared" si="318"/>
        <v>1.117661660186179E-2</v>
      </c>
      <c r="R1499" s="15">
        <f t="shared" si="328"/>
        <v>1.0159636566781896</v>
      </c>
      <c r="S1499" s="15">
        <f t="shared" si="329"/>
        <v>22.59313481785582</v>
      </c>
      <c r="T1499" s="21">
        <f t="shared" si="319"/>
        <v>8.3705001216803909E-2</v>
      </c>
      <c r="U1499" s="21">
        <f t="shared" si="320"/>
        <v>4.9657281417052834E-2</v>
      </c>
      <c r="V1499" s="21">
        <f t="shared" si="321"/>
        <v>3.4047719799751075E-2</v>
      </c>
      <c r="Y1499" s="36"/>
      <c r="Z1499" s="36"/>
    </row>
    <row r="1500" spans="1:26" x14ac:dyDescent="0.25">
      <c r="A1500" s="12">
        <v>1995.04</v>
      </c>
      <c r="B1500" s="13">
        <v>507.91</v>
      </c>
      <c r="C1500" s="14">
        <v>13.2433</v>
      </c>
      <c r="D1500" s="13">
        <v>33.176699999999997</v>
      </c>
      <c r="E1500" s="13">
        <v>151.9</v>
      </c>
      <c r="F1500" s="14">
        <f t="shared" si="326"/>
        <v>1995.2916666665537</v>
      </c>
      <c r="G1500" s="15">
        <v>7.06</v>
      </c>
      <c r="H1500" s="14">
        <f t="shared" si="322"/>
        <v>1067.3817258393678</v>
      </c>
      <c r="I1500" s="14">
        <f t="shared" si="323"/>
        <v>27.831025988479254</v>
      </c>
      <c r="J1500" s="16">
        <f t="shared" si="327"/>
        <v>417787.05389498262</v>
      </c>
      <c r="K1500" s="14">
        <f t="shared" si="324"/>
        <v>69.721413840355467</v>
      </c>
      <c r="L1500" s="16">
        <f t="shared" si="325"/>
        <v>27289.865824570625</v>
      </c>
      <c r="M1500" s="35">
        <f t="shared" si="316"/>
        <v>21.642739261879658</v>
      </c>
      <c r="N1500" s="17"/>
      <c r="O1500" s="18">
        <f t="shared" si="317"/>
        <v>25.070444808546711</v>
      </c>
      <c r="P1500" s="18"/>
      <c r="Q1500" s="37">
        <f t="shared" si="318"/>
        <v>1.1362181625356529E-2</v>
      </c>
      <c r="R1500" s="15">
        <f t="shared" si="328"/>
        <v>1.0370731500299206</v>
      </c>
      <c r="S1500" s="15">
        <f t="shared" si="329"/>
        <v>22.878248223945615</v>
      </c>
      <c r="T1500" s="21">
        <f t="shared" si="319"/>
        <v>7.7283159829842241E-2</v>
      </c>
      <c r="U1500" s="21">
        <f t="shared" si="320"/>
        <v>4.9368146274700875E-2</v>
      </c>
      <c r="V1500" s="21">
        <f t="shared" si="321"/>
        <v>2.7915013555141366E-2</v>
      </c>
      <c r="Y1500" s="36"/>
      <c r="Z1500" s="36"/>
    </row>
    <row r="1501" spans="1:26" x14ac:dyDescent="0.25">
      <c r="A1501" s="12">
        <v>1995.05</v>
      </c>
      <c r="B1501" s="13">
        <v>523.80999999999995</v>
      </c>
      <c r="C1501" s="14">
        <v>13.306699999999999</v>
      </c>
      <c r="D1501" s="13">
        <v>33.8033</v>
      </c>
      <c r="E1501" s="13">
        <v>152.19999999999999</v>
      </c>
      <c r="F1501" s="14">
        <f t="shared" si="326"/>
        <v>1995.374999999887</v>
      </c>
      <c r="G1501" s="15">
        <v>6.63</v>
      </c>
      <c r="H1501" s="14">
        <f t="shared" si="322"/>
        <v>1098.6260847897499</v>
      </c>
      <c r="I1501" s="14">
        <f t="shared" si="323"/>
        <v>27.909142098226013</v>
      </c>
      <c r="J1501" s="16">
        <f t="shared" si="327"/>
        <v>430926.83465478336</v>
      </c>
      <c r="K1501" s="14">
        <f t="shared" si="324"/>
        <v>70.89820188994743</v>
      </c>
      <c r="L1501" s="16">
        <f t="shared" si="325"/>
        <v>27809.222943216133</v>
      </c>
      <c r="M1501" s="35">
        <f t="shared" si="316"/>
        <v>22.195426698019954</v>
      </c>
      <c r="N1501" s="17"/>
      <c r="O1501" s="18">
        <f t="shared" si="317"/>
        <v>25.68421771112796</v>
      </c>
      <c r="P1501" s="18"/>
      <c r="Q1501" s="37">
        <f t="shared" si="318"/>
        <v>1.432917273293545E-2</v>
      </c>
      <c r="R1501" s="15">
        <f t="shared" si="328"/>
        <v>1.0395819290594353</v>
      </c>
      <c r="S1501" s="15">
        <f t="shared" si="329"/>
        <v>23.679650033681522</v>
      </c>
      <c r="T1501" s="21">
        <f t="shared" si="319"/>
        <v>7.5490821436598132E-2</v>
      </c>
      <c r="U1501" s="21">
        <f t="shared" si="320"/>
        <v>4.792778951194876E-2</v>
      </c>
      <c r="V1501" s="21">
        <f t="shared" si="321"/>
        <v>2.7563031924649373E-2</v>
      </c>
      <c r="Y1501" s="36"/>
      <c r="Z1501" s="36"/>
    </row>
    <row r="1502" spans="1:26" x14ac:dyDescent="0.25">
      <c r="A1502" s="12">
        <v>1995.06</v>
      </c>
      <c r="B1502" s="13">
        <v>539.35</v>
      </c>
      <c r="C1502" s="14">
        <v>13.36</v>
      </c>
      <c r="D1502" s="13">
        <v>34.43</v>
      </c>
      <c r="E1502" s="13">
        <v>152.5</v>
      </c>
      <c r="F1502" s="14">
        <f t="shared" si="326"/>
        <v>1995.4583333332203</v>
      </c>
      <c r="G1502" s="15">
        <v>6.17</v>
      </c>
      <c r="H1502" s="14">
        <f t="shared" si="322"/>
        <v>1128.9939454098358</v>
      </c>
      <c r="I1502" s="14">
        <f t="shared" si="323"/>
        <v>27.965809049180319</v>
      </c>
      <c r="J1502" s="16">
        <f t="shared" si="327"/>
        <v>443752.48514528491</v>
      </c>
      <c r="K1502" s="14">
        <f t="shared" si="324"/>
        <v>72.070569278688495</v>
      </c>
      <c r="L1502" s="16">
        <f t="shared" si="325"/>
        <v>28327.427576809412</v>
      </c>
      <c r="M1502" s="35">
        <f t="shared" si="316"/>
        <v>22.71835675952061</v>
      </c>
      <c r="N1502" s="17"/>
      <c r="O1502" s="18">
        <f t="shared" si="317"/>
        <v>26.261521783971144</v>
      </c>
      <c r="P1502" s="18"/>
      <c r="Q1502" s="37">
        <f t="shared" si="318"/>
        <v>1.7806905868943394E-2</v>
      </c>
      <c r="R1502" s="15">
        <f t="shared" si="328"/>
        <v>0.99703757516656621</v>
      </c>
      <c r="S1502" s="15">
        <f t="shared" si="329"/>
        <v>24.568509501608332</v>
      </c>
      <c r="T1502" s="21">
        <f t="shared" si="319"/>
        <v>7.4603462558099798E-2</v>
      </c>
      <c r="U1502" s="21">
        <f t="shared" si="320"/>
        <v>4.5564377019249314E-2</v>
      </c>
      <c r="V1502" s="21">
        <f t="shared" si="321"/>
        <v>2.9039085538850484E-2</v>
      </c>
      <c r="Y1502" s="36"/>
      <c r="Z1502" s="36"/>
    </row>
    <row r="1503" spans="1:26" x14ac:dyDescent="0.25">
      <c r="A1503" s="12">
        <v>1995.07</v>
      </c>
      <c r="B1503" s="13">
        <v>557.37</v>
      </c>
      <c r="C1503" s="14">
        <v>13.44</v>
      </c>
      <c r="D1503" s="13">
        <v>34.68</v>
      </c>
      <c r="E1503" s="13">
        <v>152.5</v>
      </c>
      <c r="F1503" s="14">
        <f t="shared" si="326"/>
        <v>1995.5416666665535</v>
      </c>
      <c r="G1503" s="15">
        <v>6.28</v>
      </c>
      <c r="H1503" s="14">
        <f t="shared" si="322"/>
        <v>1166.7142956393438</v>
      </c>
      <c r="I1503" s="14">
        <f t="shared" si="323"/>
        <v>28.133268983606545</v>
      </c>
      <c r="J1503" s="16">
        <f t="shared" si="327"/>
        <v>459500.00079501286</v>
      </c>
      <c r="K1503" s="14">
        <f t="shared" si="324"/>
        <v>72.593881573770474</v>
      </c>
      <c r="L1503" s="16">
        <f t="shared" si="325"/>
        <v>28590.451634589317</v>
      </c>
      <c r="M1503" s="35">
        <f t="shared" si="316"/>
        <v>23.376412691512126</v>
      </c>
      <c r="N1503" s="17"/>
      <c r="O1503" s="18">
        <f t="shared" si="317"/>
        <v>26.992759359536386</v>
      </c>
      <c r="P1503" s="18"/>
      <c r="Q1503" s="37">
        <f t="shared" si="318"/>
        <v>1.5275527417729688E-2</v>
      </c>
      <c r="R1503" s="15">
        <f t="shared" si="328"/>
        <v>0.98990604708569518</v>
      </c>
      <c r="S1503" s="15">
        <f t="shared" si="329"/>
        <v>24.495727138940314</v>
      </c>
      <c r="T1503" s="21">
        <f t="shared" si="319"/>
        <v>7.2289126458986219E-2</v>
      </c>
      <c r="U1503" s="21">
        <f t="shared" si="320"/>
        <v>4.4208894671601051E-2</v>
      </c>
      <c r="V1503" s="21">
        <f t="shared" si="321"/>
        <v>2.8080231787385168E-2</v>
      </c>
      <c r="Y1503" s="36"/>
      <c r="Z1503" s="36"/>
    </row>
    <row r="1504" spans="1:26" x14ac:dyDescent="0.25">
      <c r="A1504" s="12">
        <v>1995.08</v>
      </c>
      <c r="B1504" s="13">
        <v>559.11</v>
      </c>
      <c r="C1504" s="14">
        <v>13.51</v>
      </c>
      <c r="D1504" s="13">
        <v>34.93</v>
      </c>
      <c r="E1504" s="13">
        <v>152.9</v>
      </c>
      <c r="F1504" s="14">
        <f t="shared" si="326"/>
        <v>1995.6249999998868</v>
      </c>
      <c r="G1504" s="15">
        <v>6.49</v>
      </c>
      <c r="H1504" s="14">
        <f t="shared" si="322"/>
        <v>1167.2947923806405</v>
      </c>
      <c r="I1504" s="14">
        <f t="shared" si="323"/>
        <v>28.205813963374741</v>
      </c>
      <c r="J1504" s="16">
        <f t="shared" si="327"/>
        <v>460654.341567503</v>
      </c>
      <c r="K1504" s="14">
        <f t="shared" si="324"/>
        <v>72.925912786134703</v>
      </c>
      <c r="L1504" s="16">
        <f t="shared" si="325"/>
        <v>28779.052692588004</v>
      </c>
      <c r="M1504" s="35">
        <f t="shared" si="316"/>
        <v>23.284070256230528</v>
      </c>
      <c r="N1504" s="17"/>
      <c r="O1504" s="18">
        <f t="shared" si="317"/>
        <v>26.857726122313171</v>
      </c>
      <c r="P1504" s="18"/>
      <c r="Q1504" s="37">
        <f t="shared" si="318"/>
        <v>1.3424483051002793E-2</v>
      </c>
      <c r="R1504" s="15">
        <f t="shared" si="328"/>
        <v>1.0268502039316021</v>
      </c>
      <c r="S1504" s="15">
        <f t="shared" si="329"/>
        <v>24.185032272375565</v>
      </c>
      <c r="T1504" s="21">
        <f t="shared" si="319"/>
        <v>7.1806056237028626E-2</v>
      </c>
      <c r="U1504" s="21">
        <f t="shared" si="320"/>
        <v>4.4697445527743351E-2</v>
      </c>
      <c r="V1504" s="21">
        <f t="shared" si="321"/>
        <v>2.7108610709285275E-2</v>
      </c>
      <c r="Y1504" s="36"/>
      <c r="Z1504" s="36"/>
    </row>
    <row r="1505" spans="1:26" x14ac:dyDescent="0.25">
      <c r="A1505" s="12">
        <v>1995.09</v>
      </c>
      <c r="B1505" s="13">
        <v>578.77</v>
      </c>
      <c r="C1505" s="14">
        <v>13.58</v>
      </c>
      <c r="D1505" s="13">
        <v>35.18</v>
      </c>
      <c r="E1505" s="13">
        <v>153.19999999999999</v>
      </c>
      <c r="F1505" s="14">
        <f t="shared" si="326"/>
        <v>1995.70833333322</v>
      </c>
      <c r="G1505" s="15">
        <v>6.2</v>
      </c>
      <c r="H1505" s="14">
        <f t="shared" si="322"/>
        <v>1205.9742087793732</v>
      </c>
      <c r="I1505" s="14">
        <f t="shared" si="323"/>
        <v>28.296438577023491</v>
      </c>
      <c r="J1505" s="16">
        <f t="shared" si="327"/>
        <v>476849.12029025378</v>
      </c>
      <c r="K1505" s="14">
        <f t="shared" si="324"/>
        <v>73.304028655352468</v>
      </c>
      <c r="L1505" s="16">
        <f t="shared" si="325"/>
        <v>28984.833443010397</v>
      </c>
      <c r="M1505" s="35">
        <f t="shared" si="316"/>
        <v>23.94600707529986</v>
      </c>
      <c r="N1505" s="17"/>
      <c r="O1505" s="18">
        <f t="shared" si="317"/>
        <v>27.591422770766535</v>
      </c>
      <c r="P1505" s="18"/>
      <c r="Q1505" s="37">
        <f t="shared" si="318"/>
        <v>1.5053027578776031E-2</v>
      </c>
      <c r="R1505" s="15">
        <f t="shared" si="328"/>
        <v>1.0170817654715301</v>
      </c>
      <c r="S1505" s="15">
        <f t="shared" si="329"/>
        <v>24.785773978968862</v>
      </c>
      <c r="T1505" s="21">
        <f t="shared" si="319"/>
        <v>6.7111903472969026E-2</v>
      </c>
      <c r="U1505" s="21">
        <f t="shared" si="320"/>
        <v>4.1744359265578401E-2</v>
      </c>
      <c r="V1505" s="21">
        <f t="shared" si="321"/>
        <v>2.5367544207390624E-2</v>
      </c>
      <c r="Y1505" s="36"/>
      <c r="Z1505" s="36"/>
    </row>
    <row r="1506" spans="1:26" x14ac:dyDescent="0.25">
      <c r="A1506" s="12">
        <v>1995.1</v>
      </c>
      <c r="B1506" s="13">
        <v>582.91999999999996</v>
      </c>
      <c r="C1506" s="14">
        <v>13.65</v>
      </c>
      <c r="D1506" s="13">
        <v>34.773299999999999</v>
      </c>
      <c r="E1506" s="13">
        <v>153.69999999999999</v>
      </c>
      <c r="F1506" s="14">
        <f t="shared" si="326"/>
        <v>1995.7916666665533</v>
      </c>
      <c r="G1506" s="15">
        <v>6.04</v>
      </c>
      <c r="H1506" s="14">
        <f t="shared" si="322"/>
        <v>1210.6702268054648</v>
      </c>
      <c r="I1506" s="14">
        <f t="shared" si="323"/>
        <v>28.349771145087825</v>
      </c>
      <c r="J1506" s="16">
        <f t="shared" si="327"/>
        <v>479640.09126847744</v>
      </c>
      <c r="K1506" s="14">
        <f t="shared" si="324"/>
        <v>72.220886224137914</v>
      </c>
      <c r="L1506" s="16">
        <f t="shared" si="325"/>
        <v>28612.277474964227</v>
      </c>
      <c r="M1506" s="35">
        <f t="shared" si="316"/>
        <v>23.926762764083268</v>
      </c>
      <c r="N1506" s="17"/>
      <c r="O1506" s="18">
        <f t="shared" si="317"/>
        <v>27.540347277091762</v>
      </c>
      <c r="P1506" s="18"/>
      <c r="Q1506" s="37">
        <f t="shared" si="318"/>
        <v>1.6642280544388349E-2</v>
      </c>
      <c r="R1506" s="15">
        <f t="shared" si="328"/>
        <v>1.0132655333157623</v>
      </c>
      <c r="S1506" s="15">
        <f t="shared" si="329"/>
        <v>25.127151083857772</v>
      </c>
      <c r="T1506" s="21">
        <f t="shared" si="319"/>
        <v>6.3445096153219582E-2</v>
      </c>
      <c r="U1506" s="21">
        <f t="shared" si="320"/>
        <v>3.8297024880978858E-2</v>
      </c>
      <c r="V1506" s="21">
        <f t="shared" si="321"/>
        <v>2.5148071272240724E-2</v>
      </c>
      <c r="Y1506" s="36"/>
      <c r="Z1506" s="36"/>
    </row>
    <row r="1507" spans="1:26" x14ac:dyDescent="0.25">
      <c r="A1507" s="12">
        <v>1995.11</v>
      </c>
      <c r="B1507" s="13">
        <v>595.53</v>
      </c>
      <c r="C1507" s="14">
        <v>13.72</v>
      </c>
      <c r="D1507" s="13">
        <v>34.366700000000002</v>
      </c>
      <c r="E1507" s="13">
        <v>153.6</v>
      </c>
      <c r="F1507" s="14">
        <f t="shared" si="326"/>
        <v>1995.8749999998865</v>
      </c>
      <c r="G1507" s="15">
        <v>5.93</v>
      </c>
      <c r="H1507" s="14">
        <f t="shared" si="322"/>
        <v>1237.6652627929684</v>
      </c>
      <c r="I1507" s="14">
        <f t="shared" si="323"/>
        <v>28.51370611979166</v>
      </c>
      <c r="J1507" s="16">
        <f t="shared" si="327"/>
        <v>491276.28605001536</v>
      </c>
      <c r="K1507" s="14">
        <f t="shared" si="324"/>
        <v>71.422885138997387</v>
      </c>
      <c r="L1507" s="16">
        <f t="shared" si="325"/>
        <v>28350.452101145311</v>
      </c>
      <c r="M1507" s="35">
        <f t="shared" si="316"/>
        <v>24.347586881114818</v>
      </c>
      <c r="N1507" s="17"/>
      <c r="O1507" s="18">
        <f t="shared" si="317"/>
        <v>27.996651260629243</v>
      </c>
      <c r="P1507" s="18"/>
      <c r="Q1507" s="37">
        <f t="shared" si="318"/>
        <v>1.6667268345671428E-2</v>
      </c>
      <c r="R1507" s="15">
        <f t="shared" si="328"/>
        <v>1.0215700564770209</v>
      </c>
      <c r="S1507" s="15">
        <f t="shared" si="329"/>
        <v>25.477051974513593</v>
      </c>
      <c r="T1507" s="21">
        <f t="shared" si="319"/>
        <v>6.5889739042914508E-2</v>
      </c>
      <c r="U1507" s="21">
        <f t="shared" si="320"/>
        <v>3.7422133948774805E-2</v>
      </c>
      <c r="V1507" s="21">
        <f t="shared" si="321"/>
        <v>2.8467605094139703E-2</v>
      </c>
      <c r="Y1507" s="36"/>
      <c r="Z1507" s="36"/>
    </row>
    <row r="1508" spans="1:26" x14ac:dyDescent="0.25">
      <c r="A1508" s="12">
        <v>1995.12</v>
      </c>
      <c r="B1508" s="13">
        <v>614.57000000000005</v>
      </c>
      <c r="C1508" s="14">
        <v>13.79</v>
      </c>
      <c r="D1508" s="13">
        <v>33.96</v>
      </c>
      <c r="E1508" s="13">
        <v>153.5</v>
      </c>
      <c r="F1508" s="14">
        <f t="shared" si="326"/>
        <v>1995.9583333332198</v>
      </c>
      <c r="G1508" s="15">
        <v>5.71</v>
      </c>
      <c r="H1508" s="14">
        <f t="shared" si="322"/>
        <v>1278.0673790553742</v>
      </c>
      <c r="I1508" s="14">
        <f t="shared" si="323"/>
        <v>28.677854690553733</v>
      </c>
      <c r="J1508" s="16">
        <f t="shared" si="327"/>
        <v>508262.02908837912</v>
      </c>
      <c r="K1508" s="14">
        <f t="shared" si="324"/>
        <v>70.623636351791504</v>
      </c>
      <c r="L1508" s="16">
        <f t="shared" si="325"/>
        <v>28085.618412615899</v>
      </c>
      <c r="M1508" s="35">
        <f t="shared" si="316"/>
        <v>25.027380664939106</v>
      </c>
      <c r="N1508" s="17"/>
      <c r="O1508" s="18">
        <f t="shared" si="317"/>
        <v>28.749997901545374</v>
      </c>
      <c r="P1508" s="18"/>
      <c r="Q1508" s="37">
        <f t="shared" si="318"/>
        <v>1.7399894631425293E-2</v>
      </c>
      <c r="R1508" s="15">
        <f t="shared" si="328"/>
        <v>1.0093056553879096</v>
      </c>
      <c r="S1508" s="15">
        <f t="shared" si="329"/>
        <v>26.04354885992753</v>
      </c>
      <c r="T1508" s="21">
        <f t="shared" si="319"/>
        <v>6.496255336682677E-2</v>
      </c>
      <c r="U1508" s="21">
        <f t="shared" si="320"/>
        <v>3.6530696378202165E-2</v>
      </c>
      <c r="V1508" s="21">
        <f t="shared" si="321"/>
        <v>2.8431856988624604E-2</v>
      </c>
      <c r="Y1508" s="36"/>
      <c r="Z1508" s="36"/>
    </row>
    <row r="1509" spans="1:26" x14ac:dyDescent="0.25">
      <c r="A1509" s="12">
        <v>1996.01</v>
      </c>
      <c r="B1509" s="13">
        <v>614.41999999999996</v>
      </c>
      <c r="C1509" s="14">
        <v>13.8933</v>
      </c>
      <c r="D1509" s="13">
        <v>33.986699999999999</v>
      </c>
      <c r="E1509" s="13">
        <v>154.4</v>
      </c>
      <c r="F1509" s="14">
        <f t="shared" si="326"/>
        <v>1996.0416666665531</v>
      </c>
      <c r="G1509" s="15">
        <v>5.65</v>
      </c>
      <c r="H1509" s="14">
        <f t="shared" si="322"/>
        <v>1270.307380893782</v>
      </c>
      <c r="I1509" s="14">
        <f t="shared" si="323"/>
        <v>28.72426277623056</v>
      </c>
      <c r="J1509" s="16">
        <f t="shared" si="327"/>
        <v>506127.95427422028</v>
      </c>
      <c r="K1509" s="14">
        <f t="shared" si="324"/>
        <v>70.267172068328989</v>
      </c>
      <c r="L1509" s="16">
        <f t="shared" si="325"/>
        <v>27996.51532100459</v>
      </c>
      <c r="M1509" s="35">
        <f t="shared" si="316"/>
        <v>24.76246519464403</v>
      </c>
      <c r="N1509" s="17"/>
      <c r="O1509" s="18">
        <f t="shared" si="317"/>
        <v>28.419947350837244</v>
      </c>
      <c r="P1509" s="18"/>
      <c r="Q1509" s="37">
        <f t="shared" si="318"/>
        <v>1.8748642274762389E-2</v>
      </c>
      <c r="R1509" s="15">
        <f t="shared" si="328"/>
        <v>0.99266937736311789</v>
      </c>
      <c r="S1509" s="15">
        <f t="shared" si="329"/>
        <v>26.132680224299655</v>
      </c>
      <c r="T1509" s="21">
        <f t="shared" si="319"/>
        <v>6.6154687065707485E-2</v>
      </c>
      <c r="U1509" s="21">
        <f t="shared" si="320"/>
        <v>3.618809963758407E-2</v>
      </c>
      <c r="V1509" s="21">
        <f t="shared" si="321"/>
        <v>2.9966587428123415E-2</v>
      </c>
      <c r="Y1509" s="36"/>
      <c r="Z1509" s="36"/>
    </row>
    <row r="1510" spans="1:26" x14ac:dyDescent="0.25">
      <c r="A1510" s="12">
        <v>1996.02</v>
      </c>
      <c r="B1510" s="13">
        <v>649.54</v>
      </c>
      <c r="C1510" s="14">
        <v>13.996700000000001</v>
      </c>
      <c r="D1510" s="13">
        <v>34.013300000000001</v>
      </c>
      <c r="E1510" s="13">
        <v>154.9</v>
      </c>
      <c r="F1510" s="14">
        <f t="shared" si="326"/>
        <v>1996.1249999998863</v>
      </c>
      <c r="G1510" s="15">
        <v>5.81</v>
      </c>
      <c r="H1510" s="14">
        <f t="shared" si="322"/>
        <v>1338.5828506778562</v>
      </c>
      <c r="I1510" s="14">
        <f t="shared" si="323"/>
        <v>28.84463248773401</v>
      </c>
      <c r="J1510" s="16">
        <f t="shared" si="327"/>
        <v>534288.62936465081</v>
      </c>
      <c r="K1510" s="14">
        <f t="shared" si="324"/>
        <v>70.095175162362793</v>
      </c>
      <c r="L1510" s="16">
        <f t="shared" si="325"/>
        <v>27978.13750834233</v>
      </c>
      <c r="M1510" s="35">
        <f t="shared" si="316"/>
        <v>25.976065550593386</v>
      </c>
      <c r="N1510" s="17"/>
      <c r="O1510" s="18">
        <f t="shared" si="317"/>
        <v>29.784395328216416</v>
      </c>
      <c r="P1510" s="18"/>
      <c r="Q1510" s="37">
        <f t="shared" si="318"/>
        <v>1.588034021383869E-2</v>
      </c>
      <c r="R1510" s="15">
        <f t="shared" si="328"/>
        <v>0.97093668736869509</v>
      </c>
      <c r="S1510" s="15">
        <f t="shared" si="329"/>
        <v>25.857376379947866</v>
      </c>
      <c r="T1510" s="21">
        <f t="shared" si="319"/>
        <v>6.0167400392254544E-2</v>
      </c>
      <c r="U1510" s="21">
        <f t="shared" si="320"/>
        <v>3.6217308702400697E-2</v>
      </c>
      <c r="V1510" s="21">
        <f t="shared" si="321"/>
        <v>2.3950091689853847E-2</v>
      </c>
      <c r="Y1510" s="36"/>
      <c r="Z1510" s="36"/>
    </row>
    <row r="1511" spans="1:26" x14ac:dyDescent="0.25">
      <c r="A1511" s="12">
        <v>1996.03</v>
      </c>
      <c r="B1511" s="13">
        <v>647.07000000000005</v>
      </c>
      <c r="C1511" s="14">
        <v>14.1</v>
      </c>
      <c r="D1511" s="13">
        <v>34.04</v>
      </c>
      <c r="E1511" s="13">
        <v>155.69999999999999</v>
      </c>
      <c r="F1511" s="14">
        <f t="shared" si="326"/>
        <v>1996.2083333332196</v>
      </c>
      <c r="G1511" s="15">
        <v>6.27</v>
      </c>
      <c r="H1511" s="14">
        <f t="shared" si="322"/>
        <v>1326.6410336223505</v>
      </c>
      <c r="I1511" s="14">
        <f t="shared" si="323"/>
        <v>28.9082148362235</v>
      </c>
      <c r="J1511" s="16">
        <f t="shared" si="327"/>
        <v>530483.66040765902</v>
      </c>
      <c r="K1511" s="14">
        <f t="shared" si="324"/>
        <v>69.789761207450212</v>
      </c>
      <c r="L1511" s="16">
        <f t="shared" si="325"/>
        <v>27906.816573595923</v>
      </c>
      <c r="M1511" s="35">
        <f t="shared" si="316"/>
        <v>25.629930395216107</v>
      </c>
      <c r="N1511" s="17"/>
      <c r="O1511" s="18">
        <f t="shared" si="317"/>
        <v>29.360970049382338</v>
      </c>
      <c r="P1511" s="18"/>
      <c r="Q1511" s="37">
        <f t="shared" si="318"/>
        <v>1.2808924489647419E-2</v>
      </c>
      <c r="R1511" s="15">
        <f t="shared" si="328"/>
        <v>0.9877236786783421</v>
      </c>
      <c r="S1511" s="15">
        <f t="shared" si="329"/>
        <v>24.976879218074121</v>
      </c>
      <c r="T1511" s="21">
        <f t="shared" si="319"/>
        <v>6.1906477646145319E-2</v>
      </c>
      <c r="U1511" s="21">
        <f t="shared" si="320"/>
        <v>3.8399782951773709E-2</v>
      </c>
      <c r="V1511" s="21">
        <f t="shared" si="321"/>
        <v>2.350669469437161E-2</v>
      </c>
      <c r="Y1511" s="36"/>
      <c r="Z1511" s="36"/>
    </row>
    <row r="1512" spans="1:26" x14ac:dyDescent="0.25">
      <c r="A1512" s="12">
        <v>1996.04</v>
      </c>
      <c r="B1512" s="13">
        <v>647.16999999999996</v>
      </c>
      <c r="C1512" s="14">
        <v>14.156700000000001</v>
      </c>
      <c r="D1512" s="13">
        <v>34.33</v>
      </c>
      <c r="E1512" s="13">
        <v>156.30000000000001</v>
      </c>
      <c r="F1512" s="14">
        <f t="shared" si="326"/>
        <v>1996.2916666665528</v>
      </c>
      <c r="G1512" s="15">
        <v>6.51</v>
      </c>
      <c r="H1512" s="14">
        <f t="shared" si="322"/>
        <v>1321.752597472808</v>
      </c>
      <c r="I1512" s="14">
        <f t="shared" si="323"/>
        <v>28.913044480806128</v>
      </c>
      <c r="J1512" s="16">
        <f t="shared" si="327"/>
        <v>529492.37691061129</v>
      </c>
      <c r="K1512" s="14">
        <f t="shared" si="324"/>
        <v>70.11413797184899</v>
      </c>
      <c r="L1512" s="16">
        <f t="shared" si="325"/>
        <v>28087.632769351625</v>
      </c>
      <c r="M1512" s="35">
        <f t="shared" si="316"/>
        <v>25.424203848381527</v>
      </c>
      <c r="N1512" s="17"/>
      <c r="O1512" s="18">
        <f t="shared" si="317"/>
        <v>29.100029225042821</v>
      </c>
      <c r="P1512" s="18"/>
      <c r="Q1512" s="37">
        <f t="shared" si="318"/>
        <v>1.131416555710011E-2</v>
      </c>
      <c r="R1512" s="15">
        <f t="shared" si="328"/>
        <v>0.98882322707635373</v>
      </c>
      <c r="S1512" s="15">
        <f t="shared" si="329"/>
        <v>24.575551549003521</v>
      </c>
      <c r="T1512" s="21">
        <f t="shared" si="319"/>
        <v>6.2051283649494637E-2</v>
      </c>
      <c r="U1512" s="21">
        <f t="shared" si="320"/>
        <v>3.7405899927943409E-2</v>
      </c>
      <c r="V1512" s="21">
        <f t="shared" si="321"/>
        <v>2.4645383721551228E-2</v>
      </c>
      <c r="Y1512" s="36"/>
      <c r="Z1512" s="36"/>
    </row>
    <row r="1513" spans="1:26" x14ac:dyDescent="0.25">
      <c r="A1513" s="12">
        <v>1996.05</v>
      </c>
      <c r="B1513" s="13">
        <v>661.23</v>
      </c>
      <c r="C1513" s="14">
        <v>14.2133</v>
      </c>
      <c r="D1513" s="13">
        <v>34.619999999999997</v>
      </c>
      <c r="E1513" s="13">
        <v>156.6</v>
      </c>
      <c r="F1513" s="14">
        <f t="shared" si="326"/>
        <v>1996.3749999998861</v>
      </c>
      <c r="G1513" s="15">
        <v>6.74</v>
      </c>
      <c r="H1513" s="14">
        <f t="shared" si="322"/>
        <v>1347.881042241379</v>
      </c>
      <c r="I1513" s="14">
        <f t="shared" si="323"/>
        <v>28.973031498403568</v>
      </c>
      <c r="J1513" s="16">
        <f t="shared" si="327"/>
        <v>540926.61124759517</v>
      </c>
      <c r="K1513" s="14">
        <f t="shared" si="324"/>
        <v>70.570968773946333</v>
      </c>
      <c r="L1513" s="16">
        <f t="shared" si="325"/>
        <v>28321.278951940691</v>
      </c>
      <c r="M1513" s="35">
        <f t="shared" si="316"/>
        <v>25.81404382769902</v>
      </c>
      <c r="N1513" s="17"/>
      <c r="O1513" s="18">
        <f t="shared" si="317"/>
        <v>29.519946822343126</v>
      </c>
      <c r="P1513" s="18"/>
      <c r="Q1513" s="37">
        <f t="shared" si="318"/>
        <v>8.3329475039432346E-3</v>
      </c>
      <c r="R1513" s="15">
        <f t="shared" si="328"/>
        <v>0.99343767693066021</v>
      </c>
      <c r="S1513" s="15">
        <f t="shared" si="329"/>
        <v>24.254322787204366</v>
      </c>
      <c r="T1513" s="21">
        <f t="shared" si="319"/>
        <v>5.8425418169185894E-2</v>
      </c>
      <c r="U1513" s="21">
        <f t="shared" si="320"/>
        <v>3.7720411327503145E-2</v>
      </c>
      <c r="V1513" s="21">
        <f t="shared" si="321"/>
        <v>2.0705006841682749E-2</v>
      </c>
      <c r="Y1513" s="36"/>
      <c r="Z1513" s="36"/>
    </row>
    <row r="1514" spans="1:26" x14ac:dyDescent="0.25">
      <c r="A1514" s="12">
        <v>1996.06</v>
      </c>
      <c r="B1514" s="13">
        <v>668.5</v>
      </c>
      <c r="C1514" s="14">
        <v>14.27</v>
      </c>
      <c r="D1514" s="13">
        <v>34.909999999999997</v>
      </c>
      <c r="E1514" s="13">
        <v>156.69999999999999</v>
      </c>
      <c r="F1514" s="14">
        <f t="shared" si="326"/>
        <v>1996.4583333332193</v>
      </c>
      <c r="G1514" s="15">
        <v>6.91</v>
      </c>
      <c r="H1514" s="14">
        <f t="shared" si="322"/>
        <v>1361.8309141671982</v>
      </c>
      <c r="I1514" s="14">
        <f t="shared" si="323"/>
        <v>29.070048085513712</v>
      </c>
      <c r="J1514" s="16">
        <f t="shared" si="327"/>
        <v>547497.11231848551</v>
      </c>
      <c r="K1514" s="14">
        <f t="shared" si="324"/>
        <v>71.116704881939995</v>
      </c>
      <c r="L1514" s="16">
        <f t="shared" si="325"/>
        <v>28591.060869167279</v>
      </c>
      <c r="M1514" s="35">
        <f t="shared" si="316"/>
        <v>25.966673558333838</v>
      </c>
      <c r="N1514" s="17"/>
      <c r="O1514" s="18">
        <f t="shared" si="317"/>
        <v>29.668053217608328</v>
      </c>
      <c r="P1514" s="18"/>
      <c r="Q1514" s="37">
        <f t="shared" si="318"/>
        <v>5.9017874206194476E-3</v>
      </c>
      <c r="R1514" s="15">
        <f t="shared" si="328"/>
        <v>1.0086290442912997</v>
      </c>
      <c r="S1514" s="15">
        <f t="shared" si="329"/>
        <v>24.079781468727699</v>
      </c>
      <c r="T1514" s="21">
        <f t="shared" si="319"/>
        <v>5.4045948003139888E-2</v>
      </c>
      <c r="U1514" s="21">
        <f t="shared" si="320"/>
        <v>3.8706532113629066E-2</v>
      </c>
      <c r="V1514" s="21">
        <f t="shared" si="321"/>
        <v>1.5339415889510821E-2</v>
      </c>
      <c r="Y1514" s="36"/>
      <c r="Z1514" s="36"/>
    </row>
    <row r="1515" spans="1:26" x14ac:dyDescent="0.25">
      <c r="A1515" s="12">
        <v>1996.07</v>
      </c>
      <c r="B1515" s="13">
        <v>644.07000000000005</v>
      </c>
      <c r="C1515" s="14">
        <v>14.4</v>
      </c>
      <c r="D1515" s="13">
        <v>35.273299999999999</v>
      </c>
      <c r="E1515" s="13">
        <v>157</v>
      </c>
      <c r="F1515" s="14">
        <f t="shared" si="326"/>
        <v>1996.5416666665526</v>
      </c>
      <c r="G1515" s="15">
        <v>6.87</v>
      </c>
      <c r="H1515" s="14">
        <f t="shared" si="322"/>
        <v>1309.5563530891716</v>
      </c>
      <c r="I1515" s="14">
        <f t="shared" si="323"/>
        <v>29.2788229299363</v>
      </c>
      <c r="J1515" s="16">
        <f t="shared" si="327"/>
        <v>527462.07588071865</v>
      </c>
      <c r="K1515" s="14">
        <f t="shared" si="324"/>
        <v>71.719493392675133</v>
      </c>
      <c r="L1515" s="16">
        <f t="shared" si="325"/>
        <v>28887.12102902379</v>
      </c>
      <c r="M1515" s="35">
        <f t="shared" si="316"/>
        <v>24.858411332348389</v>
      </c>
      <c r="N1515" s="17"/>
      <c r="O1515" s="18">
        <f t="shared" si="317"/>
        <v>28.379278236095764</v>
      </c>
      <c r="P1515" s="18"/>
      <c r="Q1515" s="37">
        <f t="shared" si="318"/>
        <v>8.2169824330316429E-3</v>
      </c>
      <c r="R1515" s="15">
        <f t="shared" si="328"/>
        <v>1.0224005244474197</v>
      </c>
      <c r="S1515" s="15">
        <f t="shared" si="329"/>
        <v>24.24115760591009</v>
      </c>
      <c r="T1515" s="21">
        <f t="shared" si="319"/>
        <v>5.8431084138947265E-2</v>
      </c>
      <c r="U1515" s="21">
        <f t="shared" si="320"/>
        <v>3.8308181626259152E-2</v>
      </c>
      <c r="V1515" s="21">
        <f t="shared" si="321"/>
        <v>2.0122902512688112E-2</v>
      </c>
      <c r="Y1515" s="36"/>
      <c r="Z1515" s="36"/>
    </row>
    <row r="1516" spans="1:26" x14ac:dyDescent="0.25">
      <c r="A1516" s="12">
        <v>1996.08</v>
      </c>
      <c r="B1516" s="13">
        <v>662.68</v>
      </c>
      <c r="C1516" s="14">
        <v>14.53</v>
      </c>
      <c r="D1516" s="13">
        <v>35.636699999999998</v>
      </c>
      <c r="E1516" s="13">
        <v>157.30000000000001</v>
      </c>
      <c r="F1516" s="14">
        <f t="shared" si="326"/>
        <v>1996.6249999998859</v>
      </c>
      <c r="G1516" s="15">
        <v>6.64</v>
      </c>
      <c r="H1516" s="14">
        <f t="shared" si="322"/>
        <v>1344.82543509218</v>
      </c>
      <c r="I1516" s="14">
        <f t="shared" si="323"/>
        <v>29.486801430387782</v>
      </c>
      <c r="J1516" s="16">
        <f t="shared" si="327"/>
        <v>542657.45148908347</v>
      </c>
      <c r="K1516" s="14">
        <f t="shared" si="324"/>
        <v>72.320185583916043</v>
      </c>
      <c r="L1516" s="16">
        <f t="shared" si="325"/>
        <v>29182.291304220766</v>
      </c>
      <c r="M1516" s="35">
        <f t="shared" si="316"/>
        <v>25.412529121454959</v>
      </c>
      <c r="N1516" s="17"/>
      <c r="O1516" s="18">
        <f t="shared" si="317"/>
        <v>28.988000554261909</v>
      </c>
      <c r="P1516" s="18"/>
      <c r="Q1516" s="37">
        <f t="shared" si="318"/>
        <v>9.6485459439073634E-3</v>
      </c>
      <c r="R1516" s="15">
        <f t="shared" si="328"/>
        <v>0.99187333063962624</v>
      </c>
      <c r="S1516" s="15">
        <f t="shared" si="329"/>
        <v>24.736904279534137</v>
      </c>
      <c r="T1516" s="21">
        <f t="shared" si="319"/>
        <v>5.7617269958820883E-2</v>
      </c>
      <c r="U1516" s="21">
        <f t="shared" si="320"/>
        <v>3.8132218214649516E-2</v>
      </c>
      <c r="V1516" s="21">
        <f t="shared" si="321"/>
        <v>1.9485051744171367E-2</v>
      </c>
      <c r="Y1516" s="36"/>
      <c r="Z1516" s="36"/>
    </row>
    <row r="1517" spans="1:26" x14ac:dyDescent="0.25">
      <c r="A1517" s="12">
        <v>1996.09</v>
      </c>
      <c r="B1517" s="13">
        <v>674.88</v>
      </c>
      <c r="C1517" s="14">
        <v>14.66</v>
      </c>
      <c r="D1517" s="13">
        <v>36</v>
      </c>
      <c r="E1517" s="13">
        <v>157.80000000000001</v>
      </c>
      <c r="F1517" s="14">
        <f t="shared" si="326"/>
        <v>1996.7083333332191</v>
      </c>
      <c r="G1517" s="15">
        <v>6.83</v>
      </c>
      <c r="H1517" s="14">
        <f t="shared" si="322"/>
        <v>1365.2441764258551</v>
      </c>
      <c r="I1517" s="14">
        <f t="shared" si="323"/>
        <v>29.656353168567794</v>
      </c>
      <c r="J1517" s="16">
        <f t="shared" si="327"/>
        <v>551893.95552139939</v>
      </c>
      <c r="K1517" s="14">
        <f t="shared" si="324"/>
        <v>72.825969581749021</v>
      </c>
      <c r="L1517" s="16">
        <f t="shared" si="325"/>
        <v>29439.577997229691</v>
      </c>
      <c r="M1517" s="35">
        <f t="shared" si="316"/>
        <v>25.680115512876771</v>
      </c>
      <c r="N1517" s="17"/>
      <c r="O1517" s="18">
        <f t="shared" si="317"/>
        <v>29.268886878274611</v>
      </c>
      <c r="P1517" s="18"/>
      <c r="Q1517" s="37">
        <f t="shared" si="318"/>
        <v>7.1960872533973694E-3</v>
      </c>
      <c r="R1517" s="15">
        <f t="shared" si="328"/>
        <v>1.027548871340334</v>
      </c>
      <c r="S1517" s="15">
        <f t="shared" si="329"/>
        <v>24.458132051785139</v>
      </c>
      <c r="T1517" s="21">
        <f t="shared" si="319"/>
        <v>5.8998295684820734E-2</v>
      </c>
      <c r="U1517" s="21">
        <f t="shared" si="320"/>
        <v>4.1545970350526984E-2</v>
      </c>
      <c r="V1517" s="21">
        <f t="shared" si="321"/>
        <v>1.745232533429375E-2</v>
      </c>
      <c r="Y1517" s="36"/>
      <c r="Z1517" s="36"/>
    </row>
    <row r="1518" spans="1:26" x14ac:dyDescent="0.25">
      <c r="A1518" s="12">
        <v>1996.1</v>
      </c>
      <c r="B1518" s="13">
        <v>701.46</v>
      </c>
      <c r="C1518" s="14">
        <v>14.74</v>
      </c>
      <c r="D1518" s="13">
        <v>36.909999999999997</v>
      </c>
      <c r="E1518" s="13">
        <v>158.30000000000001</v>
      </c>
      <c r="F1518" s="14">
        <f t="shared" si="326"/>
        <v>1996.7916666665524</v>
      </c>
      <c r="G1518" s="15">
        <v>6.53</v>
      </c>
      <c r="H1518" s="14">
        <f t="shared" si="322"/>
        <v>1414.5319768161714</v>
      </c>
      <c r="I1518" s="14">
        <f t="shared" si="323"/>
        <v>29.724006127605801</v>
      </c>
      <c r="J1518" s="16">
        <f t="shared" si="327"/>
        <v>572819.64868259965</v>
      </c>
      <c r="K1518" s="14">
        <f t="shared" si="324"/>
        <v>74.43100855969675</v>
      </c>
      <c r="L1518" s="16">
        <f t="shared" si="325"/>
        <v>30141.096046638086</v>
      </c>
      <c r="M1518" s="35">
        <f t="shared" si="316"/>
        <v>26.483467720897213</v>
      </c>
      <c r="N1518" s="17"/>
      <c r="O1518" s="18">
        <f t="shared" si="317"/>
        <v>30.158081995656261</v>
      </c>
      <c r="P1518" s="18"/>
      <c r="Q1518" s="37">
        <f t="shared" si="318"/>
        <v>9.2487861991769199E-3</v>
      </c>
      <c r="R1518" s="15">
        <f t="shared" si="328"/>
        <v>1.0298410366578001</v>
      </c>
      <c r="S1518" s="15">
        <f t="shared" si="329"/>
        <v>25.052545296386334</v>
      </c>
      <c r="T1518" s="21">
        <f t="shared" si="319"/>
        <v>5.9396314599529321E-2</v>
      </c>
      <c r="U1518" s="21">
        <f t="shared" si="320"/>
        <v>3.9939223342557728E-2</v>
      </c>
      <c r="V1518" s="21">
        <f t="shared" si="321"/>
        <v>1.9457091256971593E-2</v>
      </c>
      <c r="Y1518" s="36"/>
      <c r="Z1518" s="36"/>
    </row>
    <row r="1519" spans="1:26" x14ac:dyDescent="0.25">
      <c r="A1519" s="12">
        <v>1996.11</v>
      </c>
      <c r="B1519" s="13">
        <v>735.67</v>
      </c>
      <c r="C1519" s="14">
        <v>14.82</v>
      </c>
      <c r="D1519" s="13">
        <v>37.82</v>
      </c>
      <c r="E1519" s="13">
        <v>158.6</v>
      </c>
      <c r="F1519" s="14">
        <f t="shared" si="326"/>
        <v>1996.8749999998856</v>
      </c>
      <c r="G1519" s="15">
        <v>6.2</v>
      </c>
      <c r="H1519" s="14">
        <f t="shared" si="322"/>
        <v>1480.7121389344256</v>
      </c>
      <c r="I1519" s="14">
        <f t="shared" si="323"/>
        <v>29.828800819672121</v>
      </c>
      <c r="J1519" s="16">
        <f t="shared" si="327"/>
        <v>600626.14213261881</v>
      </c>
      <c r="K1519" s="14">
        <f t="shared" si="324"/>
        <v>76.121811538461515</v>
      </c>
      <c r="L1519" s="16">
        <f t="shared" si="325"/>
        <v>30877.541146785443</v>
      </c>
      <c r="M1519" s="35">
        <f t="shared" si="316"/>
        <v>27.585612049012799</v>
      </c>
      <c r="N1519" s="17"/>
      <c r="O1519" s="18">
        <f t="shared" si="317"/>
        <v>31.383404541507371</v>
      </c>
      <c r="P1519" s="18"/>
      <c r="Q1519" s="37">
        <f t="shared" si="318"/>
        <v>1.1142512391144298E-2</v>
      </c>
      <c r="R1519" s="15">
        <f t="shared" si="328"/>
        <v>0.99780588803794779</v>
      </c>
      <c r="S1519" s="15">
        <f t="shared" si="329"/>
        <v>25.751336937952779</v>
      </c>
      <c r="T1519" s="21">
        <f t="shared" si="319"/>
        <v>5.6637038066564172E-2</v>
      </c>
      <c r="U1519" s="21">
        <f t="shared" si="320"/>
        <v>3.8707979471459319E-2</v>
      </c>
      <c r="V1519" s="21">
        <f t="shared" si="321"/>
        <v>1.7929058595104852E-2</v>
      </c>
      <c r="Y1519" s="36"/>
      <c r="Z1519" s="36"/>
    </row>
    <row r="1520" spans="1:26" x14ac:dyDescent="0.25">
      <c r="A1520" s="12">
        <v>1996.12</v>
      </c>
      <c r="B1520" s="13">
        <v>743.25</v>
      </c>
      <c r="C1520" s="14">
        <v>14.9</v>
      </c>
      <c r="D1520" s="13">
        <v>38.729999999999997</v>
      </c>
      <c r="E1520" s="13">
        <v>158.6</v>
      </c>
      <c r="F1520" s="14">
        <f t="shared" si="326"/>
        <v>1996.9583333332189</v>
      </c>
      <c r="G1520" s="15">
        <v>6.3</v>
      </c>
      <c r="H1520" s="14">
        <f t="shared" si="322"/>
        <v>1495.9687050756615</v>
      </c>
      <c r="I1520" s="14">
        <f t="shared" si="323"/>
        <v>29.989819987389652</v>
      </c>
      <c r="J1520" s="16">
        <f t="shared" si="327"/>
        <v>607828.45243095909</v>
      </c>
      <c r="K1520" s="14">
        <f t="shared" si="324"/>
        <v>77.953404571248399</v>
      </c>
      <c r="L1520" s="16">
        <f t="shared" si="325"/>
        <v>31673.321174101642</v>
      </c>
      <c r="M1520" s="35">
        <f t="shared" si="316"/>
        <v>27.723946163893963</v>
      </c>
      <c r="N1520" s="17"/>
      <c r="O1520" s="18">
        <f t="shared" si="317"/>
        <v>31.510681258371896</v>
      </c>
      <c r="P1520" s="18"/>
      <c r="Q1520" s="37">
        <f t="shared" si="318"/>
        <v>9.8677573517688688E-3</v>
      </c>
      <c r="R1520" s="15">
        <f t="shared" si="328"/>
        <v>0.98489521843778038</v>
      </c>
      <c r="S1520" s="15">
        <f t="shared" si="329"/>
        <v>25.694835621538381</v>
      </c>
      <c r="T1520" s="21">
        <f t="shared" si="319"/>
        <v>5.7468165478896438E-2</v>
      </c>
      <c r="U1520" s="21">
        <f t="shared" si="320"/>
        <v>3.9508489099098876E-2</v>
      </c>
      <c r="V1520" s="21">
        <f t="shared" si="321"/>
        <v>1.7959676379797562E-2</v>
      </c>
      <c r="Y1520" s="36"/>
      <c r="Z1520" s="36"/>
    </row>
    <row r="1521" spans="1:26" x14ac:dyDescent="0.25">
      <c r="A1521" s="12">
        <v>1997.01</v>
      </c>
      <c r="B1521" s="13">
        <v>766.22</v>
      </c>
      <c r="C1521" s="14">
        <v>14.9533</v>
      </c>
      <c r="D1521" s="13">
        <v>39.2333</v>
      </c>
      <c r="E1521" s="13">
        <v>159.1</v>
      </c>
      <c r="F1521" s="14">
        <f t="shared" si="326"/>
        <v>1997.0416666665521</v>
      </c>
      <c r="G1521" s="15">
        <v>6.58</v>
      </c>
      <c r="H1521" s="14">
        <f t="shared" si="322"/>
        <v>1537.3546920804522</v>
      </c>
      <c r="I1521" s="14">
        <f t="shared" si="323"/>
        <v>30.002513530169697</v>
      </c>
      <c r="J1521" s="16">
        <f t="shared" si="327"/>
        <v>625659.89421866718</v>
      </c>
      <c r="K1521" s="14">
        <f t="shared" si="324"/>
        <v>78.718250425204246</v>
      </c>
      <c r="L1521" s="16">
        <f t="shared" si="325"/>
        <v>32036.102330726466</v>
      </c>
      <c r="M1521" s="35">
        <f t="shared" si="316"/>
        <v>28.332870129950376</v>
      </c>
      <c r="N1521" s="17"/>
      <c r="O1521" s="18">
        <f t="shared" si="317"/>
        <v>32.170588658522405</v>
      </c>
      <c r="P1521" s="18"/>
      <c r="Q1521" s="37">
        <f t="shared" si="318"/>
        <v>5.9642245539042668E-3</v>
      </c>
      <c r="R1521" s="15">
        <f t="shared" si="328"/>
        <v>1.0171977161380608</v>
      </c>
      <c r="S1521" s="15">
        <f t="shared" si="329"/>
        <v>25.22718987877176</v>
      </c>
      <c r="T1521" s="21">
        <f t="shared" si="319"/>
        <v>5.4822960083678041E-2</v>
      </c>
      <c r="U1521" s="21">
        <f t="shared" si="320"/>
        <v>3.9847663434690705E-2</v>
      </c>
      <c r="V1521" s="21">
        <f t="shared" si="321"/>
        <v>1.4975296648987335E-2</v>
      </c>
      <c r="Y1521" s="36"/>
      <c r="Z1521" s="36"/>
    </row>
    <row r="1522" spans="1:26" x14ac:dyDescent="0.25">
      <c r="A1522" s="12">
        <v>1997.02</v>
      </c>
      <c r="B1522" s="13">
        <v>798.39</v>
      </c>
      <c r="C1522" s="14">
        <v>15.0067</v>
      </c>
      <c r="D1522" s="13">
        <v>39.736699999999999</v>
      </c>
      <c r="E1522" s="13">
        <v>159.6</v>
      </c>
      <c r="F1522" s="14">
        <f t="shared" si="326"/>
        <v>1997.1249999998854</v>
      </c>
      <c r="G1522" s="15">
        <v>6.42</v>
      </c>
      <c r="H1522" s="14">
        <f t="shared" si="322"/>
        <v>1596.8825500939845</v>
      </c>
      <c r="I1522" s="14">
        <f t="shared" si="323"/>
        <v>30.01532755231829</v>
      </c>
      <c r="J1522" s="16">
        <f t="shared" si="327"/>
        <v>650903.99854681978</v>
      </c>
      <c r="K1522" s="14">
        <f t="shared" si="324"/>
        <v>79.478504024749355</v>
      </c>
      <c r="L1522" s="16">
        <f t="shared" si="325"/>
        <v>32396.168437800341</v>
      </c>
      <c r="M1522" s="35">
        <f t="shared" si="316"/>
        <v>29.265634883575959</v>
      </c>
      <c r="N1522" s="17"/>
      <c r="O1522" s="18">
        <f t="shared" si="317"/>
        <v>33.194645513976035</v>
      </c>
      <c r="P1522" s="18"/>
      <c r="Q1522" s="37">
        <f t="shared" si="318"/>
        <v>6.3923569015587114E-3</v>
      </c>
      <c r="R1522" s="15">
        <f t="shared" si="328"/>
        <v>0.98581774150928392</v>
      </c>
      <c r="S1522" s="15">
        <f t="shared" si="329"/>
        <v>25.58064820016612</v>
      </c>
      <c r="T1522" s="21">
        <f t="shared" si="319"/>
        <v>5.1763652515825154E-2</v>
      </c>
      <c r="U1522" s="21">
        <f t="shared" si="320"/>
        <v>3.8585465380945649E-2</v>
      </c>
      <c r="V1522" s="21">
        <f t="shared" si="321"/>
        <v>1.3178187134879504E-2</v>
      </c>
      <c r="Y1522" s="36"/>
      <c r="Z1522" s="36"/>
    </row>
    <row r="1523" spans="1:26" x14ac:dyDescent="0.25">
      <c r="A1523" s="12">
        <v>1997.03</v>
      </c>
      <c r="B1523" s="13">
        <v>792.16</v>
      </c>
      <c r="C1523" s="14">
        <v>15.06</v>
      </c>
      <c r="D1523" s="13">
        <v>40.24</v>
      </c>
      <c r="E1523" s="13">
        <v>160</v>
      </c>
      <c r="F1523" s="14">
        <f t="shared" si="326"/>
        <v>1997.2083333332187</v>
      </c>
      <c r="G1523" s="15">
        <v>6.69</v>
      </c>
      <c r="H1523" s="14">
        <f t="shared" si="322"/>
        <v>1580.4606954999995</v>
      </c>
      <c r="I1523" s="14">
        <f t="shared" si="323"/>
        <v>30.046629562499994</v>
      </c>
      <c r="J1523" s="16">
        <f t="shared" si="327"/>
        <v>645230.90659578331</v>
      </c>
      <c r="K1523" s="14">
        <f t="shared" si="324"/>
        <v>80.28395574999999</v>
      </c>
      <c r="L1523" s="16">
        <f t="shared" si="325"/>
        <v>32776.322562884176</v>
      </c>
      <c r="M1523" s="35">
        <f t="shared" si="316"/>
        <v>28.802458591871662</v>
      </c>
      <c r="N1523" s="17"/>
      <c r="O1523" s="18">
        <f t="shared" si="317"/>
        <v>32.635485590380661</v>
      </c>
      <c r="P1523" s="18"/>
      <c r="Q1523" s="37">
        <f t="shared" si="318"/>
        <v>4.0379858495368931E-3</v>
      </c>
      <c r="R1523" s="15">
        <f t="shared" si="328"/>
        <v>0.99123411896438607</v>
      </c>
      <c r="S1523" s="15">
        <f t="shared" si="329"/>
        <v>25.154812192943712</v>
      </c>
      <c r="T1523" s="21">
        <f t="shared" si="319"/>
        <v>4.9100954367879979E-2</v>
      </c>
      <c r="U1523" s="21">
        <f t="shared" si="320"/>
        <v>4.1108448696112854E-2</v>
      </c>
      <c r="V1523" s="21">
        <f t="shared" si="321"/>
        <v>7.992505671767125E-3</v>
      </c>
      <c r="Y1523" s="36"/>
      <c r="Z1523" s="36"/>
    </row>
    <row r="1524" spans="1:26" x14ac:dyDescent="0.25">
      <c r="A1524" s="12">
        <v>1997.04</v>
      </c>
      <c r="B1524" s="13">
        <v>763.93</v>
      </c>
      <c r="C1524" s="14">
        <v>15.093299999999999</v>
      </c>
      <c r="D1524" s="13">
        <v>40.343299999999999</v>
      </c>
      <c r="E1524" s="13">
        <v>160.19999999999999</v>
      </c>
      <c r="F1524" s="14">
        <f t="shared" si="326"/>
        <v>1997.2916666665519</v>
      </c>
      <c r="G1524" s="15">
        <v>6.89</v>
      </c>
      <c r="H1524" s="14">
        <f t="shared" si="322"/>
        <v>1522.2354342384515</v>
      </c>
      <c r="I1524" s="14">
        <f t="shared" si="323"/>
        <v>30.075472987827705</v>
      </c>
      <c r="J1524" s="16">
        <f t="shared" si="327"/>
        <v>622483.36037645873</v>
      </c>
      <c r="K1524" s="14">
        <f t="shared" si="324"/>
        <v>80.389565528401974</v>
      </c>
      <c r="L1524" s="16">
        <f t="shared" si="325"/>
        <v>32873.47394745014</v>
      </c>
      <c r="M1524" s="35">
        <f t="shared" si="316"/>
        <v>27.585160338136546</v>
      </c>
      <c r="N1524" s="17"/>
      <c r="O1524" s="18">
        <f t="shared" si="317"/>
        <v>31.225851487505814</v>
      </c>
      <c r="P1524" s="18"/>
      <c r="Q1524" s="37">
        <f t="shared" si="318"/>
        <v>3.1464929094217609E-3</v>
      </c>
      <c r="R1524" s="15">
        <f t="shared" si="328"/>
        <v>1.0187516359065731</v>
      </c>
      <c r="S1524" s="15">
        <f t="shared" si="329"/>
        <v>24.903179127877312</v>
      </c>
      <c r="T1524" s="21">
        <f t="shared" si="319"/>
        <v>5.6510735968787307E-2</v>
      </c>
      <c r="U1524" s="21">
        <f t="shared" si="320"/>
        <v>4.0802830040608917E-2</v>
      </c>
      <c r="V1524" s="21">
        <f t="shared" si="321"/>
        <v>1.5707905928178389E-2</v>
      </c>
      <c r="Y1524" s="36"/>
      <c r="Z1524" s="36"/>
    </row>
    <row r="1525" spans="1:26" x14ac:dyDescent="0.25">
      <c r="A1525" s="12">
        <v>1997.05</v>
      </c>
      <c r="B1525" s="13">
        <v>833.09</v>
      </c>
      <c r="C1525" s="14">
        <v>15.1267</v>
      </c>
      <c r="D1525" s="13">
        <v>40.4467</v>
      </c>
      <c r="E1525" s="13">
        <v>160.1</v>
      </c>
      <c r="F1525" s="14">
        <f t="shared" si="326"/>
        <v>1997.3749999998852</v>
      </c>
      <c r="G1525" s="15">
        <v>6.71</v>
      </c>
      <c r="H1525" s="14">
        <f t="shared" si="322"/>
        <v>1661.0831127108052</v>
      </c>
      <c r="I1525" s="14">
        <f t="shared" si="323"/>
        <v>30.160854074640842</v>
      </c>
      <c r="J1525" s="16">
        <f t="shared" si="327"/>
        <v>680289.74168893974</v>
      </c>
      <c r="K1525" s="14">
        <f t="shared" si="324"/>
        <v>80.645945017801353</v>
      </c>
      <c r="L1525" s="16">
        <f t="shared" si="325"/>
        <v>33028.214352795068</v>
      </c>
      <c r="M1525" s="35">
        <f t="shared" si="316"/>
        <v>29.928362224688776</v>
      </c>
      <c r="N1525" s="17"/>
      <c r="O1525" s="18">
        <f t="shared" si="317"/>
        <v>33.84245351213989</v>
      </c>
      <c r="P1525" s="18"/>
      <c r="Q1525" s="37">
        <f t="shared" si="318"/>
        <v>1.6766740896874271E-3</v>
      </c>
      <c r="R1525" s="15">
        <f t="shared" si="328"/>
        <v>1.0216488236880017</v>
      </c>
      <c r="S1525" s="15">
        <f t="shared" si="329"/>
        <v>25.386000918320235</v>
      </c>
      <c r="T1525" s="21">
        <f t="shared" si="319"/>
        <v>5.0030348621763032E-2</v>
      </c>
      <c r="U1525" s="21">
        <f t="shared" si="320"/>
        <v>3.8087360566939399E-2</v>
      </c>
      <c r="V1525" s="21">
        <f t="shared" si="321"/>
        <v>1.1942988054823633E-2</v>
      </c>
      <c r="Y1525" s="36"/>
      <c r="Z1525" s="36"/>
    </row>
    <row r="1526" spans="1:26" x14ac:dyDescent="0.25">
      <c r="A1526" s="12">
        <v>1997.06</v>
      </c>
      <c r="B1526" s="13">
        <v>876.29</v>
      </c>
      <c r="C1526" s="14">
        <v>15.16</v>
      </c>
      <c r="D1526" s="13">
        <v>40.549999999999997</v>
      </c>
      <c r="E1526" s="13">
        <v>160.30000000000001</v>
      </c>
      <c r="F1526" s="14">
        <f t="shared" si="326"/>
        <v>1997.4583333332184</v>
      </c>
      <c r="G1526" s="15">
        <v>6.49</v>
      </c>
      <c r="H1526" s="14">
        <f t="shared" si="322"/>
        <v>1745.0388767623199</v>
      </c>
      <c r="I1526" s="14">
        <f t="shared" si="323"/>
        <v>30.189536993137857</v>
      </c>
      <c r="J1526" s="16">
        <f t="shared" si="327"/>
        <v>715703.81215295929</v>
      </c>
      <c r="K1526" s="14">
        <f t="shared" si="324"/>
        <v>80.751037273861471</v>
      </c>
      <c r="L1526" s="16">
        <f t="shared" si="325"/>
        <v>33118.93275377158</v>
      </c>
      <c r="M1526" s="35">
        <f t="shared" si="316"/>
        <v>31.256560616381268</v>
      </c>
      <c r="N1526" s="17"/>
      <c r="O1526" s="18">
        <f t="shared" si="317"/>
        <v>35.305910855546188</v>
      </c>
      <c r="P1526" s="18"/>
      <c r="Q1526" s="37">
        <f t="shared" si="318"/>
        <v>2.2205915643268848E-3</v>
      </c>
      <c r="R1526" s="15">
        <f t="shared" si="328"/>
        <v>1.0253536053844921</v>
      </c>
      <c r="S1526" s="15">
        <f t="shared" si="329"/>
        <v>25.903219176623441</v>
      </c>
      <c r="T1526" s="21">
        <f t="shared" si="319"/>
        <v>4.4873943246061421E-2</v>
      </c>
      <c r="U1526" s="21">
        <f t="shared" si="320"/>
        <v>3.3362547263680487E-2</v>
      </c>
      <c r="V1526" s="21">
        <f t="shared" si="321"/>
        <v>1.1511395982380934E-2</v>
      </c>
      <c r="Y1526" s="36"/>
      <c r="Z1526" s="36"/>
    </row>
    <row r="1527" spans="1:26" x14ac:dyDescent="0.25">
      <c r="A1527" s="12">
        <v>1997.07</v>
      </c>
      <c r="B1527" s="13">
        <v>925.29</v>
      </c>
      <c r="C1527" s="14">
        <v>15.216699999999999</v>
      </c>
      <c r="D1527" s="13">
        <v>40.58</v>
      </c>
      <c r="E1527" s="13">
        <v>160.5</v>
      </c>
      <c r="F1527" s="14">
        <f t="shared" si="326"/>
        <v>1997.5416666665517</v>
      </c>
      <c r="G1527" s="15">
        <v>6.22</v>
      </c>
      <c r="H1527" s="14">
        <f t="shared" si="322"/>
        <v>1840.321099345794</v>
      </c>
      <c r="I1527" s="14">
        <f t="shared" si="323"/>
        <v>30.264688986604352</v>
      </c>
      <c r="J1527" s="16">
        <f t="shared" si="327"/>
        <v>755816.89901441103</v>
      </c>
      <c r="K1527" s="14">
        <f t="shared" si="324"/>
        <v>80.710080311526454</v>
      </c>
      <c r="L1527" s="16">
        <f t="shared" si="325"/>
        <v>33147.499445584406</v>
      </c>
      <c r="M1527" s="35">
        <f t="shared" si="316"/>
        <v>32.766637689669942</v>
      </c>
      <c r="N1527" s="17"/>
      <c r="O1527" s="18">
        <f t="shared" si="317"/>
        <v>36.970389812777483</v>
      </c>
      <c r="P1527" s="18"/>
      <c r="Q1527" s="37">
        <f t="shared" si="318"/>
        <v>3.3019924737657212E-3</v>
      </c>
      <c r="R1527" s="15">
        <f t="shared" si="328"/>
        <v>0.99929471043035822</v>
      </c>
      <c r="S1527" s="15">
        <f t="shared" si="329"/>
        <v>26.526862651480588</v>
      </c>
      <c r="T1527" s="21">
        <f t="shared" si="319"/>
        <v>3.9815058756798472E-2</v>
      </c>
      <c r="U1527" s="21">
        <f t="shared" si="320"/>
        <v>3.2169479999760497E-2</v>
      </c>
      <c r="V1527" s="21">
        <f t="shared" si="321"/>
        <v>7.6455787570379741E-3</v>
      </c>
      <c r="Y1527" s="36"/>
      <c r="Z1527" s="36"/>
    </row>
    <row r="1528" spans="1:26" x14ac:dyDescent="0.25">
      <c r="A1528" s="12">
        <v>1997.08</v>
      </c>
      <c r="B1528" s="13">
        <v>927.24</v>
      </c>
      <c r="C1528" s="14">
        <v>15.273300000000001</v>
      </c>
      <c r="D1528" s="13">
        <v>40.61</v>
      </c>
      <c r="E1528" s="13">
        <v>160.80000000000001</v>
      </c>
      <c r="F1528" s="14">
        <f t="shared" si="326"/>
        <v>1997.6249999998849</v>
      </c>
      <c r="G1528" s="15">
        <v>6.3</v>
      </c>
      <c r="H1528" s="14">
        <f t="shared" si="322"/>
        <v>1840.7588085820887</v>
      </c>
      <c r="I1528" s="14">
        <f t="shared" si="323"/>
        <v>30.320587454291037</v>
      </c>
      <c r="J1528" s="16">
        <f t="shared" si="327"/>
        <v>757034.38350879773</v>
      </c>
      <c r="K1528" s="14">
        <f t="shared" si="324"/>
        <v>80.619057866915398</v>
      </c>
      <c r="L1528" s="16">
        <f t="shared" si="325"/>
        <v>33155.565241245284</v>
      </c>
      <c r="M1528" s="35">
        <f t="shared" si="316"/>
        <v>32.586283486713171</v>
      </c>
      <c r="N1528" s="17"/>
      <c r="O1528" s="18">
        <f t="shared" si="317"/>
        <v>36.726043656284538</v>
      </c>
      <c r="P1528" s="18"/>
      <c r="Q1528" s="37">
        <f t="shared" si="318"/>
        <v>2.3199860163869816E-3</v>
      </c>
      <c r="R1528" s="15">
        <f t="shared" si="328"/>
        <v>1.0119013978832225</v>
      </c>
      <c r="S1528" s="15">
        <f t="shared" si="329"/>
        <v>26.458698021616399</v>
      </c>
      <c r="T1528" s="21">
        <f t="shared" si="319"/>
        <v>3.5386838015265099E-2</v>
      </c>
      <c r="U1528" s="21">
        <f t="shared" si="320"/>
        <v>3.5713621066946422E-2</v>
      </c>
      <c r="V1528" s="21">
        <f t="shared" si="321"/>
        <v>-3.2678305168132304E-4</v>
      </c>
      <c r="Y1528" s="36"/>
      <c r="Z1528" s="36"/>
    </row>
    <row r="1529" spans="1:26" x14ac:dyDescent="0.25">
      <c r="A1529" s="12">
        <v>1997.09</v>
      </c>
      <c r="B1529" s="13">
        <v>937.02</v>
      </c>
      <c r="C1529" s="14">
        <v>15.33</v>
      </c>
      <c r="D1529" s="13">
        <v>40.64</v>
      </c>
      <c r="E1529" s="13">
        <v>161.19999999999999</v>
      </c>
      <c r="F1529" s="14">
        <f t="shared" si="326"/>
        <v>1997.7083333332182</v>
      </c>
      <c r="G1529" s="15">
        <v>6.21</v>
      </c>
      <c r="H1529" s="14">
        <f t="shared" si="322"/>
        <v>1855.5582686724563</v>
      </c>
      <c r="I1529" s="14">
        <f t="shared" si="323"/>
        <v>30.357631916873441</v>
      </c>
      <c r="J1529" s="16">
        <f t="shared" si="327"/>
        <v>764161.25297237211</v>
      </c>
      <c r="K1529" s="14">
        <f t="shared" si="324"/>
        <v>80.478418858560772</v>
      </c>
      <c r="L1529" s="16">
        <f t="shared" si="325"/>
        <v>33142.85001472455</v>
      </c>
      <c r="M1529" s="35">
        <f t="shared" si="316"/>
        <v>32.666581341708628</v>
      </c>
      <c r="N1529" s="17"/>
      <c r="O1529" s="18">
        <f t="shared" si="317"/>
        <v>36.775406598013184</v>
      </c>
      <c r="P1529" s="18"/>
      <c r="Q1529" s="37">
        <f t="shared" si="318"/>
        <v>2.8604217209560259E-3</v>
      </c>
      <c r="R1529" s="15">
        <f t="shared" si="328"/>
        <v>1.0185855021571386</v>
      </c>
      <c r="S1529" s="15">
        <f t="shared" si="329"/>
        <v>26.707157798327454</v>
      </c>
      <c r="T1529" s="21">
        <f t="shared" si="319"/>
        <v>3.7270565491729801E-2</v>
      </c>
      <c r="U1529" s="21">
        <f t="shared" si="320"/>
        <v>3.6090559327574212E-2</v>
      </c>
      <c r="V1529" s="21">
        <f t="shared" si="321"/>
        <v>1.1800061641555892E-3</v>
      </c>
      <c r="Y1529" s="36"/>
      <c r="Z1529" s="36"/>
    </row>
    <row r="1530" spans="1:26" x14ac:dyDescent="0.25">
      <c r="A1530" s="12">
        <v>1997.1</v>
      </c>
      <c r="B1530" s="13">
        <v>951.16</v>
      </c>
      <c r="C1530" s="14">
        <v>15.386699999999999</v>
      </c>
      <c r="D1530" s="13">
        <v>40.333300000000001</v>
      </c>
      <c r="E1530" s="13">
        <v>161.6</v>
      </c>
      <c r="F1530" s="14">
        <f t="shared" si="326"/>
        <v>1997.7916666665515</v>
      </c>
      <c r="G1530" s="15">
        <v>6.03</v>
      </c>
      <c r="H1530" s="14">
        <f t="shared" si="322"/>
        <v>1878.8970964108905</v>
      </c>
      <c r="I1530" s="14">
        <f t="shared" si="323"/>
        <v>30.394492991027217</v>
      </c>
      <c r="J1530" s="16">
        <f t="shared" si="327"/>
        <v>774815.81050827901</v>
      </c>
      <c r="K1530" s="14">
        <f t="shared" si="324"/>
        <v>79.673367528774733</v>
      </c>
      <c r="L1530" s="16">
        <f t="shared" si="325"/>
        <v>32855.543262935331</v>
      </c>
      <c r="M1530" s="35">
        <f t="shared" si="316"/>
        <v>32.901498179798118</v>
      </c>
      <c r="N1530" s="17"/>
      <c r="O1530" s="18">
        <f t="shared" si="317"/>
        <v>36.998076390873607</v>
      </c>
      <c r="P1530" s="18"/>
      <c r="Q1530" s="37">
        <f t="shared" si="318"/>
        <v>4.4287152217844829E-3</v>
      </c>
      <c r="R1530" s="15">
        <f t="shared" si="328"/>
        <v>1.0162760017275136</v>
      </c>
      <c r="S1530" s="15">
        <f t="shared" si="329"/>
        <v>27.136188282404262</v>
      </c>
      <c r="T1530" s="21">
        <f t="shared" si="319"/>
        <v>3.8672622302991622E-2</v>
      </c>
      <c r="U1530" s="21">
        <f t="shared" si="320"/>
        <v>3.4526324570650857E-2</v>
      </c>
      <c r="V1530" s="21">
        <f t="shared" si="321"/>
        <v>4.1462977323407646E-3</v>
      </c>
      <c r="Y1530" s="36"/>
      <c r="Z1530" s="36"/>
    </row>
    <row r="1531" spans="1:26" x14ac:dyDescent="0.25">
      <c r="A1531" s="12">
        <v>1997.11</v>
      </c>
      <c r="B1531" s="13">
        <v>938.92</v>
      </c>
      <c r="C1531" s="14">
        <v>15.443300000000001</v>
      </c>
      <c r="D1531" s="13">
        <v>40.026699999999998</v>
      </c>
      <c r="E1531" s="13">
        <v>161.5</v>
      </c>
      <c r="F1531" s="14">
        <f t="shared" si="326"/>
        <v>1997.8749999998847</v>
      </c>
      <c r="G1531" s="15">
        <v>5.88</v>
      </c>
      <c r="H1531" s="14">
        <f t="shared" si="322"/>
        <v>1855.8669465015475</v>
      </c>
      <c r="I1531" s="14">
        <f t="shared" si="323"/>
        <v>30.52518853034055</v>
      </c>
      <c r="J1531" s="16">
        <f t="shared" si="327"/>
        <v>766367.67654317175</v>
      </c>
      <c r="K1531" s="14">
        <f t="shared" si="324"/>
        <v>79.116676082662508</v>
      </c>
      <c r="L1531" s="16">
        <f t="shared" si="325"/>
        <v>32670.695137701368</v>
      </c>
      <c r="M1531" s="35">
        <f t="shared" si="316"/>
        <v>32.336600532812675</v>
      </c>
      <c r="N1531" s="17"/>
      <c r="O1531" s="18">
        <f t="shared" si="317"/>
        <v>36.32301787273601</v>
      </c>
      <c r="P1531" s="18"/>
      <c r="Q1531" s="37">
        <f t="shared" si="318"/>
        <v>6.3059891455734818E-3</v>
      </c>
      <c r="R1531" s="15">
        <f t="shared" si="328"/>
        <v>1.0101670432369692</v>
      </c>
      <c r="S1531" s="15">
        <f t="shared" si="329"/>
        <v>27.594933002169142</v>
      </c>
      <c r="T1531" s="21">
        <f t="shared" si="319"/>
        <v>3.4091709184776553E-2</v>
      </c>
      <c r="U1531" s="21">
        <f t="shared" si="320"/>
        <v>3.5701372442022317E-2</v>
      </c>
      <c r="V1531" s="21">
        <f t="shared" si="321"/>
        <v>-1.6096632572457636E-3</v>
      </c>
      <c r="Y1531" s="36"/>
      <c r="Z1531" s="36"/>
    </row>
    <row r="1532" spans="1:26" x14ac:dyDescent="0.25">
      <c r="A1532" s="12">
        <v>1997.12</v>
      </c>
      <c r="B1532" s="13">
        <v>962.37</v>
      </c>
      <c r="C1532" s="14">
        <v>15.5</v>
      </c>
      <c r="D1532" s="13">
        <v>39.72</v>
      </c>
      <c r="E1532" s="13">
        <v>161.30000000000001</v>
      </c>
      <c r="F1532" s="14">
        <f t="shared" si="326"/>
        <v>1997.958333333218</v>
      </c>
      <c r="G1532" s="15">
        <v>5.81</v>
      </c>
      <c r="H1532" s="14">
        <f t="shared" si="322"/>
        <v>1904.5767674209542</v>
      </c>
      <c r="I1532" s="14">
        <f t="shared" si="323"/>
        <v>30.675249535027888</v>
      </c>
      <c r="J1532" s="16">
        <f t="shared" si="327"/>
        <v>787537.66163631843</v>
      </c>
      <c r="K1532" s="14">
        <f t="shared" si="324"/>
        <v>78.607800743955323</v>
      </c>
      <c r="L1532" s="16">
        <f t="shared" si="325"/>
        <v>32504.126188674378</v>
      </c>
      <c r="M1532" s="35">
        <f t="shared" si="316"/>
        <v>33.030789042905418</v>
      </c>
      <c r="N1532" s="17"/>
      <c r="O1532" s="18">
        <f t="shared" si="317"/>
        <v>37.061292194911481</v>
      </c>
      <c r="P1532" s="18"/>
      <c r="Q1532" s="37">
        <f t="shared" si="318"/>
        <v>6.22791943366666E-3</v>
      </c>
      <c r="R1532" s="15">
        <f t="shared" si="328"/>
        <v>1.0254066973154938</v>
      </c>
      <c r="S1532" s="15">
        <f t="shared" si="329"/>
        <v>27.910055415241409</v>
      </c>
      <c r="T1532" s="21">
        <f t="shared" si="319"/>
        <v>3.2618370675245867E-2</v>
      </c>
      <c r="U1532" s="21">
        <f t="shared" si="320"/>
        <v>3.5371540550024783E-2</v>
      </c>
      <c r="V1532" s="21">
        <f t="shared" si="321"/>
        <v>-2.7531698747789157E-3</v>
      </c>
      <c r="Y1532" s="36"/>
      <c r="Z1532" s="36"/>
    </row>
    <row r="1533" spans="1:26" x14ac:dyDescent="0.25">
      <c r="A1533" s="12">
        <v>1998.01</v>
      </c>
      <c r="B1533" s="13">
        <v>963.36</v>
      </c>
      <c r="C1533" s="14">
        <v>15.55</v>
      </c>
      <c r="D1533" s="13">
        <v>39.659999999999997</v>
      </c>
      <c r="E1533" s="13">
        <v>161.6</v>
      </c>
      <c r="F1533" s="14">
        <f t="shared" si="326"/>
        <v>1998.0416666665512</v>
      </c>
      <c r="G1533" s="15">
        <v>5.54</v>
      </c>
      <c r="H1533" s="14">
        <f t="shared" si="322"/>
        <v>1902.9966638613855</v>
      </c>
      <c r="I1533" s="14">
        <f t="shared" si="323"/>
        <v>30.717071627475239</v>
      </c>
      <c r="J1533" s="16">
        <f t="shared" si="327"/>
        <v>787942.74542233464</v>
      </c>
      <c r="K1533" s="14">
        <f t="shared" si="324"/>
        <v>78.34334795792077</v>
      </c>
      <c r="L1533" s="16">
        <f t="shared" si="325"/>
        <v>32438.35044370723</v>
      </c>
      <c r="M1533" s="35">
        <f t="shared" si="316"/>
        <v>32.859968415052229</v>
      </c>
      <c r="N1533" s="17"/>
      <c r="O1533" s="18">
        <f t="shared" si="317"/>
        <v>36.828633533555873</v>
      </c>
      <c r="P1533" s="18"/>
      <c r="Q1533" s="37">
        <f t="shared" si="318"/>
        <v>9.0089785032593343E-3</v>
      </c>
      <c r="R1533" s="15">
        <f t="shared" si="328"/>
        <v>1.002334764529083</v>
      </c>
      <c r="S1533" s="15">
        <f t="shared" si="329"/>
        <v>28.566028120708065</v>
      </c>
      <c r="T1533" s="21">
        <f t="shared" si="319"/>
        <v>2.4993227029100451E-2</v>
      </c>
      <c r="U1533" s="21">
        <f t="shared" si="320"/>
        <v>3.583519172047267E-2</v>
      </c>
      <c r="V1533" s="21">
        <f t="shared" si="321"/>
        <v>-1.0841964691372219E-2</v>
      </c>
      <c r="Y1533" s="36"/>
      <c r="Z1533" s="36"/>
    </row>
    <row r="1534" spans="1:26" x14ac:dyDescent="0.25">
      <c r="A1534" s="12">
        <v>1998.02</v>
      </c>
      <c r="B1534" s="13">
        <v>1023.74</v>
      </c>
      <c r="C1534" s="14">
        <v>15.6</v>
      </c>
      <c r="D1534" s="13">
        <v>39.6</v>
      </c>
      <c r="E1534" s="13">
        <v>161.9</v>
      </c>
      <c r="F1534" s="14">
        <f t="shared" si="326"/>
        <v>1998.1249999998845</v>
      </c>
      <c r="G1534" s="15">
        <v>5.57</v>
      </c>
      <c r="H1534" s="14">
        <f t="shared" si="322"/>
        <v>2018.5225118591718</v>
      </c>
      <c r="I1534" s="14">
        <f t="shared" si="323"/>
        <v>30.758738727609622</v>
      </c>
      <c r="J1534" s="16">
        <f t="shared" si="327"/>
        <v>836837.96037052036</v>
      </c>
      <c r="K1534" s="14">
        <f t="shared" si="324"/>
        <v>78.079875231624442</v>
      </c>
      <c r="L1534" s="16">
        <f t="shared" si="325"/>
        <v>32370.312023240869</v>
      </c>
      <c r="M1534" s="35">
        <f t="shared" si="316"/>
        <v>34.709677782269978</v>
      </c>
      <c r="N1534" s="17"/>
      <c r="O1534" s="18">
        <f t="shared" si="317"/>
        <v>38.856044080604242</v>
      </c>
      <c r="P1534" s="18"/>
      <c r="Q1534" s="37">
        <f t="shared" si="318"/>
        <v>7.0112433373187739E-3</v>
      </c>
      <c r="R1534" s="15">
        <f t="shared" si="328"/>
        <v>0.99857857059389832</v>
      </c>
      <c r="S1534" s="15">
        <f t="shared" si="329"/>
        <v>28.579666757850617</v>
      </c>
      <c r="T1534" s="21">
        <f t="shared" si="319"/>
        <v>1.6942273310250888E-2</v>
      </c>
      <c r="U1534" s="21">
        <f t="shared" si="320"/>
        <v>3.5807699768704015E-2</v>
      </c>
      <c r="V1534" s="21">
        <f t="shared" si="321"/>
        <v>-1.8865426458453127E-2</v>
      </c>
      <c r="Y1534" s="36"/>
      <c r="Z1534" s="36"/>
    </row>
    <row r="1535" spans="1:26" x14ac:dyDescent="0.25">
      <c r="A1535" s="12">
        <v>1998.03</v>
      </c>
      <c r="B1535" s="13">
        <v>1076.83</v>
      </c>
      <c r="C1535" s="14">
        <v>15.64</v>
      </c>
      <c r="D1535" s="13">
        <v>39.54</v>
      </c>
      <c r="E1535" s="13">
        <v>162.19999999999999</v>
      </c>
      <c r="F1535" s="14">
        <f t="shared" si="326"/>
        <v>1998.2083333332178</v>
      </c>
      <c r="G1535" s="15">
        <v>5.65</v>
      </c>
      <c r="H1535" s="14">
        <f t="shared" si="322"/>
        <v>2119.2738040382237</v>
      </c>
      <c r="I1535" s="14">
        <f t="shared" si="323"/>
        <v>30.780571023427864</v>
      </c>
      <c r="J1535" s="16">
        <f t="shared" si="327"/>
        <v>879670.79207458813</v>
      </c>
      <c r="K1535" s="14">
        <f t="shared" si="324"/>
        <v>77.817377127003681</v>
      </c>
      <c r="L1535" s="16">
        <f t="shared" si="325"/>
        <v>32300.533156235633</v>
      </c>
      <c r="M1535" s="35">
        <f t="shared" si="316"/>
        <v>36.296927736425083</v>
      </c>
      <c r="N1535" s="17"/>
      <c r="O1535" s="18">
        <f t="shared" si="317"/>
        <v>40.583259011780505</v>
      </c>
      <c r="P1535" s="18"/>
      <c r="Q1535" s="37">
        <f t="shared" si="318"/>
        <v>4.6981217356415368E-3</v>
      </c>
      <c r="R1535" s="15">
        <f t="shared" si="328"/>
        <v>1.0054665629566322</v>
      </c>
      <c r="S1535" s="15">
        <f t="shared" si="329"/>
        <v>28.486257866442703</v>
      </c>
      <c r="T1535" s="21">
        <f t="shared" si="319"/>
        <v>8.3194071987042761E-3</v>
      </c>
      <c r="U1535" s="21">
        <f t="shared" si="320"/>
        <v>3.7544313327913637E-2</v>
      </c>
      <c r="V1535" s="21">
        <f t="shared" si="321"/>
        <v>-2.922490612920936E-2</v>
      </c>
      <c r="Y1535" s="36"/>
      <c r="Z1535" s="36"/>
    </row>
    <row r="1536" spans="1:26" x14ac:dyDescent="0.25">
      <c r="A1536" s="12">
        <v>1998.04</v>
      </c>
      <c r="B1536" s="13">
        <v>1112.2</v>
      </c>
      <c r="C1536" s="14">
        <v>15.75</v>
      </c>
      <c r="D1536" s="13">
        <v>39.35</v>
      </c>
      <c r="E1536" s="13">
        <v>162.5</v>
      </c>
      <c r="F1536" s="14">
        <f>F1535+1/12</f>
        <v>1998.291666666551</v>
      </c>
      <c r="G1536" s="15">
        <v>5.64</v>
      </c>
      <c r="H1536" s="14">
        <f t="shared" si="322"/>
        <v>2184.8433236923074</v>
      </c>
      <c r="I1536" s="14">
        <f t="shared" si="323"/>
        <v>30.939833076923069</v>
      </c>
      <c r="J1536" s="16">
        <f t="shared" si="327"/>
        <v>907957.68141609221</v>
      </c>
      <c r="K1536" s="14">
        <f t="shared" si="324"/>
        <v>77.300471846153826</v>
      </c>
      <c r="L1536" s="16">
        <f t="shared" si="325"/>
        <v>32123.839924225158</v>
      </c>
      <c r="M1536" s="35">
        <f t="shared" si="316"/>
        <v>37.276934043028767</v>
      </c>
      <c r="N1536" s="17"/>
      <c r="O1536" s="18">
        <f t="shared" si="317"/>
        <v>41.627397728141148</v>
      </c>
      <c r="P1536" s="18"/>
      <c r="Q1536" s="37">
        <f t="shared" si="318"/>
        <v>3.7338961830540723E-3</v>
      </c>
      <c r="R1536" s="15">
        <f t="shared" si="328"/>
        <v>1.0039421129909039</v>
      </c>
      <c r="S1536" s="15">
        <f t="shared" si="329"/>
        <v>28.589102287320525</v>
      </c>
      <c r="T1536" s="21">
        <f t="shared" si="319"/>
        <v>8.7101083986691474E-3</v>
      </c>
      <c r="U1536" s="21">
        <f t="shared" si="320"/>
        <v>3.5378628329629347E-2</v>
      </c>
      <c r="V1536" s="21">
        <f t="shared" si="321"/>
        <v>-2.6668519930960199E-2</v>
      </c>
      <c r="Y1536" s="36"/>
      <c r="Z1536" s="36"/>
    </row>
    <row r="1537" spans="1:26" x14ac:dyDescent="0.25">
      <c r="A1537" s="12">
        <v>1998.05</v>
      </c>
      <c r="B1537" s="13">
        <v>1108.42</v>
      </c>
      <c r="C1537" s="14">
        <v>15.85</v>
      </c>
      <c r="D1537" s="13">
        <v>39.159999999999997</v>
      </c>
      <c r="E1537" s="13">
        <v>162.80000000000001</v>
      </c>
      <c r="F1537" s="14">
        <f t="shared" si="326"/>
        <v>1998.3749999998843</v>
      </c>
      <c r="G1537" s="15">
        <v>5.65</v>
      </c>
      <c r="H1537" s="14">
        <f t="shared" si="322"/>
        <v>2173.4053231572475</v>
      </c>
      <c r="I1537" s="14">
        <f t="shared" si="323"/>
        <v>31.078900030712521</v>
      </c>
      <c r="J1537" s="16">
        <f t="shared" si="327"/>
        <v>904280.67025881843</v>
      </c>
      <c r="K1537" s="14">
        <f t="shared" si="324"/>
        <v>76.785471621621596</v>
      </c>
      <c r="L1537" s="16">
        <f t="shared" si="325"/>
        <v>31947.845624704831</v>
      </c>
      <c r="M1537" s="35">
        <f t="shared" ref="M1537:M1600" si="330">H1537/AVERAGE(K1417:K1536)</f>
        <v>36.956598518968988</v>
      </c>
      <c r="N1537" s="17"/>
      <c r="O1537" s="18">
        <f t="shared" ref="O1537:O1600" si="331">J1537/AVERAGE(L1417:L1536)</f>
        <v>41.218219323965222</v>
      </c>
      <c r="P1537" s="18"/>
      <c r="Q1537" s="37">
        <f t="shared" ref="Q1537:Q1600" si="332">1/M1537-(G1537/100-(((E1537/E1417)^(1/10))-1))</f>
        <v>3.7046597965648305E-3</v>
      </c>
      <c r="R1537" s="15">
        <f t="shared" si="328"/>
        <v>1.016154071685974</v>
      </c>
      <c r="S1537" s="15">
        <f t="shared" si="329"/>
        <v>28.648913457078731</v>
      </c>
      <c r="T1537" s="21">
        <f t="shared" si="319"/>
        <v>1.0828973340422321E-2</v>
      </c>
      <c r="U1537" s="21">
        <f t="shared" si="320"/>
        <v>3.2902816741121388E-2</v>
      </c>
      <c r="V1537" s="21">
        <f t="shared" si="321"/>
        <v>-2.2073843400699067E-2</v>
      </c>
      <c r="Y1537" s="36"/>
      <c r="Z1537" s="36"/>
    </row>
    <row r="1538" spans="1:26" x14ac:dyDescent="0.25">
      <c r="A1538" s="12">
        <v>1998.06</v>
      </c>
      <c r="B1538" s="13">
        <v>1108.3900000000001</v>
      </c>
      <c r="C1538" s="14">
        <v>15.95</v>
      </c>
      <c r="D1538" s="13">
        <v>38.97</v>
      </c>
      <c r="E1538" s="13">
        <v>163</v>
      </c>
      <c r="F1538" s="14">
        <f t="shared" si="326"/>
        <v>1998.4583333332175</v>
      </c>
      <c r="G1538" s="15">
        <v>5.5</v>
      </c>
      <c r="H1538" s="14">
        <f t="shared" si="322"/>
        <v>2170.6798159202449</v>
      </c>
      <c r="I1538" s="14">
        <f t="shared" si="323"/>
        <v>31.236607208588943</v>
      </c>
      <c r="J1538" s="16">
        <f t="shared" si="327"/>
        <v>904229.72018155537</v>
      </c>
      <c r="K1538" s="14">
        <f t="shared" si="324"/>
        <v>76.319158803680963</v>
      </c>
      <c r="L1538" s="16">
        <f t="shared" si="325"/>
        <v>31791.907357045096</v>
      </c>
      <c r="M1538" s="35">
        <f t="shared" si="330"/>
        <v>36.802293460092017</v>
      </c>
      <c r="N1538" s="17"/>
      <c r="O1538" s="18">
        <f t="shared" si="331"/>
        <v>40.99434126198048</v>
      </c>
      <c r="P1538" s="18"/>
      <c r="Q1538" s="37">
        <f t="shared" si="332"/>
        <v>5.0062995590904012E-3</v>
      </c>
      <c r="R1538" s="15">
        <f t="shared" si="328"/>
        <v>1.0076410700343126</v>
      </c>
      <c r="S1538" s="15">
        <f t="shared" si="329"/>
        <v>29.075990169146962</v>
      </c>
      <c r="T1538" s="21">
        <f t="shared" ref="T1538:T1601" si="333">(($J1658/$J1538)^(1/10)-1)</f>
        <v>5.4499970153112365E-3</v>
      </c>
      <c r="U1538" s="21">
        <f t="shared" ref="U1538:U1601" si="334">(($S1658/$S1538)^(1/10)-1)</f>
        <v>2.8820559133440282E-2</v>
      </c>
      <c r="V1538" s="21">
        <f t="shared" ref="V1538:V1601" si="335">T1538-U1538</f>
        <v>-2.3370562118129046E-2</v>
      </c>
      <c r="Y1538" s="36"/>
      <c r="Z1538" s="36"/>
    </row>
    <row r="1539" spans="1:26" x14ac:dyDescent="0.25">
      <c r="A1539" s="12">
        <v>1998.07</v>
      </c>
      <c r="B1539" s="13">
        <v>1156.58</v>
      </c>
      <c r="C1539" s="14">
        <v>16.0167</v>
      </c>
      <c r="D1539" s="13">
        <v>38.676699999999997</v>
      </c>
      <c r="E1539" s="13">
        <v>163.19999999999999</v>
      </c>
      <c r="F1539" s="14">
        <f t="shared" si="326"/>
        <v>1998.5416666665508</v>
      </c>
      <c r="G1539" s="15">
        <v>5.46</v>
      </c>
      <c r="H1539" s="14">
        <f t="shared" si="322"/>
        <v>2262.2796929534311</v>
      </c>
      <c r="I1539" s="14">
        <f t="shared" si="323"/>
        <v>31.328792784007348</v>
      </c>
      <c r="J1539" s="16">
        <f t="shared" si="327"/>
        <v>943474.58378664381</v>
      </c>
      <c r="K1539" s="14">
        <f t="shared" si="324"/>
        <v>75.651933286458302</v>
      </c>
      <c r="L1539" s="16">
        <f t="shared" si="325"/>
        <v>31550.332389234532</v>
      </c>
      <c r="M1539" s="35">
        <f t="shared" si="330"/>
        <v>38.25964508524855</v>
      </c>
      <c r="N1539" s="17"/>
      <c r="O1539" s="18">
        <f t="shared" si="331"/>
        <v>42.561024955704234</v>
      </c>
      <c r="P1539" s="18"/>
      <c r="Q1539" s="37">
        <f t="shared" si="332"/>
        <v>4.0612600659240931E-3</v>
      </c>
      <c r="R1539" s="15">
        <f t="shared" si="328"/>
        <v>1.0137733237817153</v>
      </c>
      <c r="S1539" s="15">
        <f t="shared" si="329"/>
        <v>29.262257236240583</v>
      </c>
      <c r="T1539" s="21">
        <f t="shared" si="333"/>
        <v>-5.592178187347252E-3</v>
      </c>
      <c r="U1539" s="21">
        <f t="shared" si="334"/>
        <v>2.8726945828110084E-2</v>
      </c>
      <c r="V1539" s="21">
        <f t="shared" si="335"/>
        <v>-3.4319124015457336E-2</v>
      </c>
      <c r="Y1539" s="36"/>
      <c r="Z1539" s="36"/>
    </row>
    <row r="1540" spans="1:26" x14ac:dyDescent="0.25">
      <c r="A1540" s="12">
        <v>1998.08</v>
      </c>
      <c r="B1540" s="13">
        <v>1074.6199999999999</v>
      </c>
      <c r="C1540" s="14">
        <v>16.083300000000001</v>
      </c>
      <c r="D1540" s="13">
        <v>38.383299999999998</v>
      </c>
      <c r="E1540" s="13">
        <v>163.4</v>
      </c>
      <c r="F1540" s="14">
        <f t="shared" si="326"/>
        <v>1998.624999999884</v>
      </c>
      <c r="G1540" s="15">
        <v>5.34</v>
      </c>
      <c r="H1540" s="14">
        <f t="shared" si="322"/>
        <v>2099.392495165238</v>
      </c>
      <c r="I1540" s="14">
        <f t="shared" si="323"/>
        <v>31.420557329559358</v>
      </c>
      <c r="J1540" s="16">
        <f t="shared" si="327"/>
        <v>876635.12231879809</v>
      </c>
      <c r="K1540" s="14">
        <f t="shared" si="324"/>
        <v>74.986145762851862</v>
      </c>
      <c r="L1540" s="16">
        <f t="shared" si="325"/>
        <v>31311.671931007349</v>
      </c>
      <c r="M1540" s="35">
        <f t="shared" si="330"/>
        <v>35.423401024878324</v>
      </c>
      <c r="N1540" s="17"/>
      <c r="O1540" s="18">
        <f t="shared" si="331"/>
        <v>39.357953737660544</v>
      </c>
      <c r="P1540" s="18"/>
      <c r="Q1540" s="37">
        <f t="shared" si="332"/>
        <v>7.0457419884922406E-3</v>
      </c>
      <c r="R1540" s="15">
        <f t="shared" si="328"/>
        <v>1.0461845002815953</v>
      </c>
      <c r="S1540" s="15">
        <f t="shared" si="329"/>
        <v>29.628985748185016</v>
      </c>
      <c r="T1540" s="21">
        <f t="shared" si="333"/>
        <v>4.2377678677376629E-3</v>
      </c>
      <c r="U1540" s="21">
        <f t="shared" si="334"/>
        <v>2.9206508183019952E-2</v>
      </c>
      <c r="V1540" s="21">
        <f t="shared" si="335"/>
        <v>-2.496874031528229E-2</v>
      </c>
      <c r="Y1540" s="36"/>
      <c r="Z1540" s="36"/>
    </row>
    <row r="1541" spans="1:26" x14ac:dyDescent="0.25">
      <c r="A1541" s="12">
        <v>1998.09</v>
      </c>
      <c r="B1541" s="13">
        <v>1020.64</v>
      </c>
      <c r="C1541" s="14">
        <v>16.14</v>
      </c>
      <c r="D1541" s="13">
        <v>38.090000000000003</v>
      </c>
      <c r="E1541" s="13">
        <v>163.6</v>
      </c>
      <c r="F1541" s="14">
        <f t="shared" si="326"/>
        <v>1998.7083333332173</v>
      </c>
      <c r="G1541" s="15">
        <v>4.8099999999999996</v>
      </c>
      <c r="H1541" s="14">
        <f t="shared" si="322"/>
        <v>1991.498845476772</v>
      </c>
      <c r="I1541" s="14">
        <f t="shared" si="323"/>
        <v>31.492780378973098</v>
      </c>
      <c r="J1541" s="16">
        <f t="shared" si="327"/>
        <v>832678.25230856845</v>
      </c>
      <c r="K1541" s="14">
        <f t="shared" si="324"/>
        <v>74.322181204156465</v>
      </c>
      <c r="L1541" s="16">
        <f t="shared" si="325"/>
        <v>31075.320025115001</v>
      </c>
      <c r="M1541" s="35">
        <f t="shared" si="330"/>
        <v>33.532356980834884</v>
      </c>
      <c r="N1541" s="17"/>
      <c r="O1541" s="18">
        <f t="shared" si="331"/>
        <v>37.214834941350432</v>
      </c>
      <c r="P1541" s="18"/>
      <c r="Q1541" s="37">
        <f t="shared" si="332"/>
        <v>1.3372572807667817E-2</v>
      </c>
      <c r="R1541" s="15">
        <f t="shared" si="328"/>
        <v>1.0263426633029713</v>
      </c>
      <c r="S1541" s="15">
        <f t="shared" si="329"/>
        <v>30.959491534330347</v>
      </c>
      <c r="T1541" s="21">
        <f t="shared" si="333"/>
        <v>4.5532489155910572E-3</v>
      </c>
      <c r="U1541" s="21">
        <f t="shared" si="334"/>
        <v>2.6851652004713733E-2</v>
      </c>
      <c r="V1541" s="21">
        <f t="shared" si="335"/>
        <v>-2.2298403089122676E-2</v>
      </c>
      <c r="Y1541" s="36"/>
      <c r="Z1541" s="36"/>
    </row>
    <row r="1542" spans="1:26" x14ac:dyDescent="0.25">
      <c r="A1542" s="12">
        <v>1998.1</v>
      </c>
      <c r="B1542" s="13">
        <v>1032.47</v>
      </c>
      <c r="C1542" s="14">
        <v>16.166699999999999</v>
      </c>
      <c r="D1542" s="13">
        <v>37.963299999999997</v>
      </c>
      <c r="E1542" s="13">
        <v>164</v>
      </c>
      <c r="F1542" s="14">
        <f t="shared" si="326"/>
        <v>1998.7916666665506</v>
      </c>
      <c r="G1542" s="15">
        <v>4.53</v>
      </c>
      <c r="H1542" s="14">
        <f t="shared" si="322"/>
        <v>2009.6682294817069</v>
      </c>
      <c r="I1542" s="14">
        <f t="shared" si="323"/>
        <v>31.467939374085351</v>
      </c>
      <c r="J1542" s="16">
        <f t="shared" si="327"/>
        <v>841371.60741054185</v>
      </c>
      <c r="K1542" s="14">
        <f t="shared" si="324"/>
        <v>73.894290290548753</v>
      </c>
      <c r="L1542" s="16">
        <f t="shared" si="325"/>
        <v>30936.727211065325</v>
      </c>
      <c r="M1542" s="35">
        <f t="shared" si="330"/>
        <v>33.773102879048132</v>
      </c>
      <c r="N1542" s="17"/>
      <c r="O1542" s="18">
        <f t="shared" si="331"/>
        <v>37.440000309890827</v>
      </c>
      <c r="P1542" s="18"/>
      <c r="Q1542" s="37">
        <f t="shared" si="332"/>
        <v>1.5868041795129767E-2</v>
      </c>
      <c r="R1542" s="15">
        <f t="shared" si="328"/>
        <v>0.9801733688787897</v>
      </c>
      <c r="S1542" s="15">
        <f t="shared" si="329"/>
        <v>31.697546881226376</v>
      </c>
      <c r="T1542" s="21">
        <f t="shared" si="333"/>
        <v>-1.7876654765095368E-2</v>
      </c>
      <c r="U1542" s="21">
        <f t="shared" si="334"/>
        <v>2.4774110136735361E-2</v>
      </c>
      <c r="V1542" s="21">
        <f t="shared" si="335"/>
        <v>-4.2650764901830729E-2</v>
      </c>
      <c r="Y1542" s="36"/>
      <c r="Z1542" s="36"/>
    </row>
    <row r="1543" spans="1:26" x14ac:dyDescent="0.25">
      <c r="A1543" s="12">
        <v>1998.11</v>
      </c>
      <c r="B1543" s="13">
        <v>1144.43</v>
      </c>
      <c r="C1543" s="14">
        <v>16.183299999999999</v>
      </c>
      <c r="D1543" s="13">
        <v>37.8367</v>
      </c>
      <c r="E1543" s="13">
        <v>164</v>
      </c>
      <c r="F1543" s="14">
        <f t="shared" si="326"/>
        <v>1998.8749999998838</v>
      </c>
      <c r="G1543" s="15">
        <v>4.83</v>
      </c>
      <c r="H1543" s="14">
        <f t="shared" si="322"/>
        <v>2227.5946147256091</v>
      </c>
      <c r="I1543" s="14">
        <f t="shared" si="323"/>
        <v>31.500250717378037</v>
      </c>
      <c r="J1543" s="16">
        <f t="shared" si="327"/>
        <v>933708.08781856147</v>
      </c>
      <c r="K1543" s="14">
        <f t="shared" si="324"/>
        <v>73.647867636280466</v>
      </c>
      <c r="L1543" s="16">
        <f t="shared" si="325"/>
        <v>30869.89401393232</v>
      </c>
      <c r="M1543" s="35">
        <f t="shared" si="330"/>
        <v>37.369391883920933</v>
      </c>
      <c r="N1543" s="17"/>
      <c r="O1543" s="18">
        <f t="shared" si="331"/>
        <v>41.37557700054434</v>
      </c>
      <c r="P1543" s="18"/>
      <c r="Q1543" s="37">
        <f t="shared" si="332"/>
        <v>9.9327678693949609E-3</v>
      </c>
      <c r="R1543" s="15">
        <f t="shared" si="328"/>
        <v>1.0183036055450048</v>
      </c>
      <c r="S1543" s="15">
        <f t="shared" si="329"/>
        <v>31.069091311765035</v>
      </c>
      <c r="T1543" s="21">
        <f t="shared" si="333"/>
        <v>-3.4893972974395671E-2</v>
      </c>
      <c r="U1543" s="21">
        <f t="shared" si="334"/>
        <v>3.1517825110099373E-2</v>
      </c>
      <c r="V1543" s="21">
        <f t="shared" si="335"/>
        <v>-6.6411798084495044E-2</v>
      </c>
      <c r="Y1543" s="36"/>
      <c r="Z1543" s="36"/>
    </row>
    <row r="1544" spans="1:26" x14ac:dyDescent="0.25">
      <c r="A1544" s="12">
        <v>1998.12</v>
      </c>
      <c r="B1544" s="13">
        <v>1190.05</v>
      </c>
      <c r="C1544" s="14">
        <v>16.2</v>
      </c>
      <c r="D1544" s="13">
        <v>37.71</v>
      </c>
      <c r="E1544" s="13">
        <v>163.9</v>
      </c>
      <c r="F1544" s="14">
        <f t="shared" si="326"/>
        <v>1998.9583333332171</v>
      </c>
      <c r="G1544" s="15">
        <v>4.6500000000000004</v>
      </c>
      <c r="H1544" s="14">
        <f t="shared" si="322"/>
        <v>2317.805710951799</v>
      </c>
      <c r="I1544" s="14">
        <f t="shared" si="323"/>
        <v>31.551995729103098</v>
      </c>
      <c r="J1544" s="16">
        <f t="shared" si="327"/>
        <v>972622.64572372148</v>
      </c>
      <c r="K1544" s="14">
        <f t="shared" si="324"/>
        <v>73.446034502745562</v>
      </c>
      <c r="L1544" s="16">
        <f t="shared" si="325"/>
        <v>30820.217612908316</v>
      </c>
      <c r="M1544" s="35">
        <f t="shared" si="330"/>
        <v>38.820274780098146</v>
      </c>
      <c r="N1544" s="17"/>
      <c r="O1544" s="18">
        <f t="shared" si="331"/>
        <v>42.927339874933104</v>
      </c>
      <c r="P1544" s="18"/>
      <c r="Q1544" s="37">
        <f t="shared" si="332"/>
        <v>1.0498406616905272E-2</v>
      </c>
      <c r="R1544" s="15">
        <f t="shared" si="328"/>
        <v>0.99834006113103491</v>
      </c>
      <c r="S1544" s="15">
        <f t="shared" si="329"/>
        <v>31.657070795725929</v>
      </c>
      <c r="T1544" s="21">
        <f t="shared" si="333"/>
        <v>-3.8166768158642062E-2</v>
      </c>
      <c r="U1544" s="21">
        <f t="shared" si="334"/>
        <v>4.0594708274683811E-2</v>
      </c>
      <c r="V1544" s="21">
        <f t="shared" si="335"/>
        <v>-7.8761476433325872E-2</v>
      </c>
      <c r="Y1544" s="36"/>
      <c r="Z1544" s="36"/>
    </row>
    <row r="1545" spans="1:26" x14ac:dyDescent="0.25">
      <c r="A1545" s="12">
        <v>1999.01</v>
      </c>
      <c r="B1545" s="13">
        <v>1248.77</v>
      </c>
      <c r="C1545" s="14">
        <v>16.283333330000001</v>
      </c>
      <c r="D1545" s="13">
        <v>37.933333330000004</v>
      </c>
      <c r="E1545" s="13">
        <v>164.3</v>
      </c>
      <c r="F1545" s="14">
        <f t="shared" si="326"/>
        <v>1999.0416666665503</v>
      </c>
      <c r="G1545" s="15">
        <v>4.72</v>
      </c>
      <c r="H1545" s="14">
        <f t="shared" si="322"/>
        <v>2426.2506621119892</v>
      </c>
      <c r="I1545" s="14">
        <f t="shared" si="323"/>
        <v>31.637089514724668</v>
      </c>
      <c r="J1545" s="16">
        <f t="shared" si="327"/>
        <v>1019235.8111893197</v>
      </c>
      <c r="K1545" s="14">
        <f t="shared" si="324"/>
        <v>73.701142010159842</v>
      </c>
      <c r="L1545" s="16">
        <f t="shared" si="325"/>
        <v>30960.874915090382</v>
      </c>
      <c r="M1545" s="35">
        <f t="shared" si="330"/>
        <v>40.576957677208107</v>
      </c>
      <c r="N1545" s="17"/>
      <c r="O1545" s="18">
        <f t="shared" si="331"/>
        <v>44.811053449635224</v>
      </c>
      <c r="P1545" s="18"/>
      <c r="Q1545" s="37">
        <f t="shared" si="332"/>
        <v>8.4223959044217415E-3</v>
      </c>
      <c r="R1545" s="15">
        <f t="shared" si="328"/>
        <v>0.98207602249948156</v>
      </c>
      <c r="S1545" s="15">
        <f t="shared" si="329"/>
        <v>31.527578543663534</v>
      </c>
      <c r="T1545" s="21">
        <f t="shared" si="333"/>
        <v>-4.4131510629577431E-2</v>
      </c>
      <c r="U1545" s="21">
        <f t="shared" si="334"/>
        <v>3.9864790661499283E-2</v>
      </c>
      <c r="V1545" s="21">
        <f t="shared" si="335"/>
        <v>-8.3996301291076714E-2</v>
      </c>
      <c r="Y1545" s="36"/>
      <c r="Z1545" s="36"/>
    </row>
    <row r="1546" spans="1:26" x14ac:dyDescent="0.25">
      <c r="A1546" s="12">
        <v>1999.02</v>
      </c>
      <c r="B1546" s="13">
        <v>1246.58</v>
      </c>
      <c r="C1546" s="14">
        <v>16.366666670000001</v>
      </c>
      <c r="D1546" s="13">
        <v>38.15666667</v>
      </c>
      <c r="E1546" s="13">
        <v>164.5</v>
      </c>
      <c r="F1546" s="14">
        <f t="shared" si="326"/>
        <v>1999.1249999998836</v>
      </c>
      <c r="G1546" s="15">
        <v>5</v>
      </c>
      <c r="H1546" s="14">
        <f t="shared" ref="H1546:H1609" si="336">B1546*$E$1859/E1546</f>
        <v>2419.0510084498474</v>
      </c>
      <c r="I1546" s="14">
        <f t="shared" ref="I1546:I1609" si="337">C1546*$E$1859/E1546</f>
        <v>31.760337493803853</v>
      </c>
      <c r="J1546" s="16">
        <f t="shared" si="327"/>
        <v>1017323.1733895027</v>
      </c>
      <c r="K1546" s="14">
        <f t="shared" ref="K1546:K1609" si="338">D1546*$E$1859/E1546</f>
        <v>74.044925305353999</v>
      </c>
      <c r="L1546" s="16">
        <f t="shared" ref="L1546:L1609" si="339">K1546*(J1546/H1546)</f>
        <v>31139.326174565511</v>
      </c>
      <c r="M1546" s="35">
        <f t="shared" si="330"/>
        <v>40.400159229259948</v>
      </c>
      <c r="N1546" s="17"/>
      <c r="O1546" s="18">
        <f t="shared" si="331"/>
        <v>44.557734535378323</v>
      </c>
      <c r="P1546" s="18"/>
      <c r="Q1546" s="37">
        <f t="shared" si="332"/>
        <v>5.4309156548103081E-3</v>
      </c>
      <c r="R1546" s="15">
        <f t="shared" si="328"/>
        <v>0.98639993308584573</v>
      </c>
      <c r="S1546" s="15">
        <f t="shared" si="329"/>
        <v>30.924834583912087</v>
      </c>
      <c r="T1546" s="21">
        <f t="shared" si="333"/>
        <v>-5.1036317712709112E-2</v>
      </c>
      <c r="U1546" s="21">
        <f t="shared" si="334"/>
        <v>3.8396062874973103E-2</v>
      </c>
      <c r="V1546" s="21">
        <f t="shared" si="335"/>
        <v>-8.9432380587682214E-2</v>
      </c>
      <c r="Y1546" s="36"/>
      <c r="Z1546" s="36"/>
    </row>
    <row r="1547" spans="1:26" x14ac:dyDescent="0.25">
      <c r="A1547" s="12">
        <v>1999.03</v>
      </c>
      <c r="B1547" s="13">
        <v>1281.6600000000001</v>
      </c>
      <c r="C1547" s="14">
        <v>16.45</v>
      </c>
      <c r="D1547" s="13">
        <v>38.380000000000003</v>
      </c>
      <c r="E1547" s="13">
        <v>165</v>
      </c>
      <c r="F1547" s="14">
        <f t="shared" ref="F1547:F1610" si="340">F1546+1/12</f>
        <v>1999.2083333332168</v>
      </c>
      <c r="G1547" s="15">
        <v>5.23</v>
      </c>
      <c r="H1547" s="14">
        <f t="shared" si="336"/>
        <v>2479.5887638181812</v>
      </c>
      <c r="I1547" s="14">
        <f t="shared" si="337"/>
        <v>31.825316515151506</v>
      </c>
      <c r="J1547" s="16">
        <f t="shared" ref="J1547:J1610" si="341">J1546*((H1547+(I1547/12))/H1546)</f>
        <v>1043897.4431517299</v>
      </c>
      <c r="K1547" s="14">
        <f t="shared" si="338"/>
        <v>74.252622969696958</v>
      </c>
      <c r="L1547" s="16">
        <f t="shared" si="339"/>
        <v>31260.071991139146</v>
      </c>
      <c r="M1547" s="35">
        <f t="shared" si="330"/>
        <v>41.356103632712987</v>
      </c>
      <c r="N1547" s="17"/>
      <c r="O1547" s="18">
        <f t="shared" si="331"/>
        <v>45.551555032014981</v>
      </c>
      <c r="P1547" s="18"/>
      <c r="Q1547" s="37">
        <f t="shared" si="332"/>
        <v>2.2799872986621547E-3</v>
      </c>
      <c r="R1547" s="15">
        <f t="shared" ref="R1547:R1610" si="342">((G1547/G1548+G1547/1200+((1+G1548/1200)^(-119))*(1-G1547/G1548)))</f>
        <v>1.0082294761276307</v>
      </c>
      <c r="S1547" s="15">
        <f t="shared" ref="S1547:S1610" si="343">S1546*R1546*E1546/E1547</f>
        <v>30.41181762861245</v>
      </c>
      <c r="T1547" s="21">
        <f t="shared" si="333"/>
        <v>-5.9238835834665826E-2</v>
      </c>
      <c r="U1547" s="21">
        <f t="shared" si="334"/>
        <v>4.0577916699655603E-2</v>
      </c>
      <c r="V1547" s="21">
        <f t="shared" si="335"/>
        <v>-9.9816752534321429E-2</v>
      </c>
      <c r="Y1547" s="36"/>
      <c r="Z1547" s="36"/>
    </row>
    <row r="1548" spans="1:26" x14ac:dyDescent="0.25">
      <c r="A1548" s="12">
        <v>1999.04</v>
      </c>
      <c r="B1548" s="13">
        <v>1334.76</v>
      </c>
      <c r="C1548" s="14">
        <f>C1547*2/3+C1550/3</f>
        <v>16.45</v>
      </c>
      <c r="D1548" s="13">
        <v>39.26</v>
      </c>
      <c r="E1548" s="13">
        <v>166.2</v>
      </c>
      <c r="F1548" s="14">
        <f t="shared" si="340"/>
        <v>1999.2916666665501</v>
      </c>
      <c r="G1548" s="15">
        <v>5.18</v>
      </c>
      <c r="H1548" s="14">
        <f t="shared" si="336"/>
        <v>2563.6748169675084</v>
      </c>
      <c r="I1548" s="14">
        <f t="shared" si="337"/>
        <v>31.595530836341752</v>
      </c>
      <c r="J1548" s="16">
        <f t="shared" si="341"/>
        <v>1080405.8183963802</v>
      </c>
      <c r="K1548" s="14">
        <f t="shared" si="338"/>
        <v>75.406719795427165</v>
      </c>
      <c r="L1548" s="16">
        <f t="shared" si="339"/>
        <v>31778.546278163773</v>
      </c>
      <c r="M1548" s="35">
        <f t="shared" si="330"/>
        <v>42.704509516892145</v>
      </c>
      <c r="N1548" s="17"/>
      <c r="O1548" s="18">
        <f t="shared" si="331"/>
        <v>46.972581259880627</v>
      </c>
      <c r="P1548" s="18"/>
      <c r="Q1548" s="37">
        <f t="shared" si="332"/>
        <v>2.09134319912848E-3</v>
      </c>
      <c r="R1548" s="15">
        <f t="shared" si="342"/>
        <v>0.97689662580156367</v>
      </c>
      <c r="S1548" s="15">
        <f t="shared" si="343"/>
        <v>30.440704017476065</v>
      </c>
      <c r="T1548" s="21">
        <f t="shared" si="333"/>
        <v>-5.1751402296686289E-2</v>
      </c>
      <c r="U1548" s="21">
        <f t="shared" si="334"/>
        <v>3.9478127632609272E-2</v>
      </c>
      <c r="V1548" s="21">
        <f t="shared" si="335"/>
        <v>-9.1229529929295561E-2</v>
      </c>
      <c r="Y1548" s="36"/>
      <c r="Z1548" s="36"/>
    </row>
    <row r="1549" spans="1:26" x14ac:dyDescent="0.25">
      <c r="A1549" s="12">
        <v>1999.05</v>
      </c>
      <c r="B1549" s="13">
        <v>1332.07</v>
      </c>
      <c r="C1549" s="14">
        <f>C1547/3+C1550*2/3</f>
        <v>16.45</v>
      </c>
      <c r="D1549" s="13">
        <v>40.14</v>
      </c>
      <c r="E1549" s="13">
        <v>166.2</v>
      </c>
      <c r="F1549" s="14">
        <f t="shared" si="340"/>
        <v>1999.3749999998834</v>
      </c>
      <c r="G1549" s="15">
        <v>5.54</v>
      </c>
      <c r="H1549" s="14">
        <f t="shared" si="336"/>
        <v>2558.5081313778574</v>
      </c>
      <c r="I1549" s="14">
        <f t="shared" si="337"/>
        <v>31.595530836341752</v>
      </c>
      <c r="J1549" s="16">
        <f t="shared" si="341"/>
        <v>1079338.0344186604</v>
      </c>
      <c r="K1549" s="14">
        <f t="shared" si="338"/>
        <v>77.09693664259926</v>
      </c>
      <c r="L1549" s="16">
        <f t="shared" si="339"/>
        <v>32524.288289327913</v>
      </c>
      <c r="M1549" s="35">
        <f t="shared" si="330"/>
        <v>42.556676709518023</v>
      </c>
      <c r="N1549" s="17"/>
      <c r="O1549" s="18">
        <f t="shared" si="331"/>
        <v>46.746674800852055</v>
      </c>
      <c r="P1549" s="18"/>
      <c r="Q1549" s="37">
        <f t="shared" si="332"/>
        <v>-2.0114592557856983E-3</v>
      </c>
      <c r="R1549" s="15">
        <f t="shared" si="342"/>
        <v>0.97763854915039472</v>
      </c>
      <c r="S1549" s="15">
        <f t="shared" si="343"/>
        <v>29.737421041696468</v>
      </c>
      <c r="T1549" s="21">
        <f t="shared" si="333"/>
        <v>-4.5803686968187152E-2</v>
      </c>
      <c r="U1549" s="21">
        <f t="shared" si="334"/>
        <v>3.8657947073440502E-2</v>
      </c>
      <c r="V1549" s="21">
        <f t="shared" si="335"/>
        <v>-8.4461634041627653E-2</v>
      </c>
      <c r="Y1549" s="36"/>
      <c r="Z1549" s="36"/>
    </row>
    <row r="1550" spans="1:26" x14ac:dyDescent="0.25">
      <c r="A1550" s="12">
        <v>1999.06</v>
      </c>
      <c r="B1550" s="13">
        <v>1322.55</v>
      </c>
      <c r="C1550" s="14">
        <v>16.45</v>
      </c>
      <c r="D1550" s="13">
        <v>41.02</v>
      </c>
      <c r="E1550" s="13">
        <v>166.2</v>
      </c>
      <c r="F1550" s="14">
        <f t="shared" si="340"/>
        <v>1999.4583333332166</v>
      </c>
      <c r="G1550" s="15">
        <v>5.9</v>
      </c>
      <c r="H1550" s="14">
        <f t="shared" si="336"/>
        <v>2540.223058212996</v>
      </c>
      <c r="I1550" s="14">
        <f t="shared" si="337"/>
        <v>31.595530836341752</v>
      </c>
      <c r="J1550" s="16">
        <f t="shared" si="341"/>
        <v>1072734.9988933878</v>
      </c>
      <c r="K1550" s="14">
        <f t="shared" si="338"/>
        <v>78.787153489771342</v>
      </c>
      <c r="L1550" s="16">
        <f t="shared" si="339"/>
        <v>33271.77774345527</v>
      </c>
      <c r="M1550" s="35">
        <f t="shared" si="330"/>
        <v>42.18067591174691</v>
      </c>
      <c r="N1550" s="17"/>
      <c r="O1550" s="18">
        <f t="shared" si="331"/>
        <v>46.271432553211667</v>
      </c>
      <c r="P1550" s="18"/>
      <c r="Q1550" s="37">
        <f t="shared" si="332"/>
        <v>-5.6512336740967666E-3</v>
      </c>
      <c r="R1550" s="15">
        <f t="shared" si="342"/>
        <v>1.0132009123986316</v>
      </c>
      <c r="S1550" s="15">
        <f t="shared" si="343"/>
        <v>29.072449162678552</v>
      </c>
      <c r="T1550" s="21">
        <f t="shared" si="333"/>
        <v>-4.3336952718496469E-2</v>
      </c>
      <c r="U1550" s="21">
        <f t="shared" si="334"/>
        <v>3.6648666554767173E-2</v>
      </c>
      <c r="V1550" s="21">
        <f t="shared" si="335"/>
        <v>-7.9985619273263642E-2</v>
      </c>
      <c r="Y1550" s="36"/>
      <c r="Z1550" s="36"/>
    </row>
    <row r="1551" spans="1:26" x14ac:dyDescent="0.25">
      <c r="A1551" s="12">
        <v>1999.07</v>
      </c>
      <c r="B1551" s="13">
        <v>1380.99</v>
      </c>
      <c r="C1551" s="14">
        <f>C1550*2/3+C1553/3</f>
        <v>16.513333333333335</v>
      </c>
      <c r="D1551" s="13">
        <v>42</v>
      </c>
      <c r="E1551" s="13">
        <v>166.7</v>
      </c>
      <c r="F1551" s="14">
        <f t="shared" si="340"/>
        <v>1999.5416666665499</v>
      </c>
      <c r="G1551" s="15">
        <v>5.79</v>
      </c>
      <c r="H1551" s="14">
        <f t="shared" si="336"/>
        <v>2644.5130071685658</v>
      </c>
      <c r="I1551" s="14">
        <f t="shared" si="337"/>
        <v>31.622042731453707</v>
      </c>
      <c r="J1551" s="16">
        <f t="shared" si="341"/>
        <v>1117889.4262724333</v>
      </c>
      <c r="K1551" s="14">
        <f t="shared" si="338"/>
        <v>80.42748050389919</v>
      </c>
      <c r="L1551" s="16">
        <f t="shared" si="339"/>
        <v>33998.331561736282</v>
      </c>
      <c r="M1551" s="35">
        <f t="shared" si="330"/>
        <v>43.828035992805397</v>
      </c>
      <c r="N1551" s="17"/>
      <c r="O1551" s="18">
        <f t="shared" si="331"/>
        <v>48.011997893801642</v>
      </c>
      <c r="P1551" s="18"/>
      <c r="Q1551" s="37">
        <f t="shared" si="332"/>
        <v>-5.381635771489271E-3</v>
      </c>
      <c r="R1551" s="15">
        <f t="shared" si="342"/>
        <v>0.99360431801886107</v>
      </c>
      <c r="S1551" s="15">
        <f t="shared" si="343"/>
        <v>29.367880991442046</v>
      </c>
      <c r="T1551" s="21">
        <f t="shared" si="333"/>
        <v>-4.5916336862991236E-2</v>
      </c>
      <c r="U1551" s="21">
        <f t="shared" si="334"/>
        <v>3.7456967290067089E-2</v>
      </c>
      <c r="V1551" s="21">
        <f t="shared" si="335"/>
        <v>-8.3373304153058325E-2</v>
      </c>
      <c r="Y1551" s="36"/>
      <c r="Z1551" s="36"/>
    </row>
    <row r="1552" spans="1:26" x14ac:dyDescent="0.25">
      <c r="A1552" s="12">
        <v>1999.08</v>
      </c>
      <c r="B1552" s="13">
        <v>1327.49</v>
      </c>
      <c r="C1552" s="14">
        <f>C1550/3+C1553*2/3</f>
        <v>16.576666666666668</v>
      </c>
      <c r="D1552" s="13">
        <v>42.98</v>
      </c>
      <c r="E1552" s="13">
        <v>167.1</v>
      </c>
      <c r="F1552" s="14">
        <f t="shared" si="340"/>
        <v>1999.6249999998831</v>
      </c>
      <c r="G1552" s="15">
        <v>5.94</v>
      </c>
      <c r="H1552" s="14">
        <f t="shared" si="336"/>
        <v>2535.9785849491313</v>
      </c>
      <c r="I1552" s="14">
        <f t="shared" si="337"/>
        <v>31.667335856772386</v>
      </c>
      <c r="J1552" s="16">
        <f t="shared" si="341"/>
        <v>1073125.2544423998</v>
      </c>
      <c r="K1552" s="14">
        <f t="shared" si="338"/>
        <v>82.107104069419492</v>
      </c>
      <c r="L1552" s="16">
        <f t="shared" si="339"/>
        <v>34744.460173661835</v>
      </c>
      <c r="M1552" s="35">
        <f t="shared" si="330"/>
        <v>41.930712159940434</v>
      </c>
      <c r="N1552" s="17"/>
      <c r="O1552" s="18">
        <f t="shared" si="331"/>
        <v>45.873455189594374</v>
      </c>
      <c r="P1552" s="18"/>
      <c r="Q1552" s="37">
        <f t="shared" si="332"/>
        <v>-5.7678415593804509E-3</v>
      </c>
      <c r="R1552" s="15">
        <f t="shared" si="342"/>
        <v>1.0064474367630161</v>
      </c>
      <c r="S1552" s="15">
        <f t="shared" si="343"/>
        <v>29.110202847430358</v>
      </c>
      <c r="T1552" s="21">
        <f t="shared" si="333"/>
        <v>-3.472092012768091E-2</v>
      </c>
      <c r="U1552" s="21">
        <f t="shared" si="334"/>
        <v>3.8187504413065954E-2</v>
      </c>
      <c r="V1552" s="21">
        <f t="shared" si="335"/>
        <v>-7.2908424540746863E-2</v>
      </c>
      <c r="Y1552" s="36"/>
      <c r="Z1552" s="36"/>
    </row>
    <row r="1553" spans="1:26" x14ac:dyDescent="0.25">
      <c r="A1553" s="12">
        <v>1999.09</v>
      </c>
      <c r="B1553" s="13">
        <v>1318.17</v>
      </c>
      <c r="C1553" s="14">
        <v>16.64</v>
      </c>
      <c r="D1553" s="13">
        <v>43.96</v>
      </c>
      <c r="E1553" s="13">
        <v>167.9</v>
      </c>
      <c r="F1553" s="14">
        <f t="shared" si="340"/>
        <v>1999.7083333332164</v>
      </c>
      <c r="G1553" s="15">
        <v>5.92</v>
      </c>
      <c r="H1553" s="14">
        <f t="shared" si="336"/>
        <v>2506.1756193269798</v>
      </c>
      <c r="I1553" s="14">
        <f t="shared" si="337"/>
        <v>31.636861941631913</v>
      </c>
      <c r="J1553" s="16">
        <f t="shared" si="341"/>
        <v>1061629.4467572093</v>
      </c>
      <c r="K1553" s="14">
        <f t="shared" si="338"/>
        <v>83.579113639070854</v>
      </c>
      <c r="L1553" s="16">
        <f t="shared" si="339"/>
        <v>35404.561232198364</v>
      </c>
      <c r="M1553" s="35">
        <f t="shared" si="330"/>
        <v>41.32345133471501</v>
      </c>
      <c r="N1553" s="17"/>
      <c r="O1553" s="18">
        <f t="shared" si="331"/>
        <v>45.151839247065269</v>
      </c>
      <c r="P1553" s="18"/>
      <c r="Q1553" s="37">
        <f t="shared" si="332"/>
        <v>-5.0555837075532684E-3</v>
      </c>
      <c r="R1553" s="15">
        <f t="shared" si="342"/>
        <v>0.990828492437972</v>
      </c>
      <c r="S1553" s="15">
        <f t="shared" si="343"/>
        <v>29.158292188753521</v>
      </c>
      <c r="T1553" s="21">
        <f t="shared" si="333"/>
        <v>-3.0274958780497019E-2</v>
      </c>
      <c r="U1553" s="21">
        <f t="shared" si="334"/>
        <v>3.990330227619121E-2</v>
      </c>
      <c r="V1553" s="21">
        <f t="shared" si="335"/>
        <v>-7.0178261056688229E-2</v>
      </c>
      <c r="Y1553" s="36"/>
      <c r="Z1553" s="36"/>
    </row>
    <row r="1554" spans="1:26" x14ac:dyDescent="0.25">
      <c r="A1554" s="12">
        <v>1999.1</v>
      </c>
      <c r="B1554" s="13">
        <v>1300.01</v>
      </c>
      <c r="C1554" s="14">
        <f>C1553*2/3+C1556/3</f>
        <v>16.656666666666666</v>
      </c>
      <c r="D1554" s="13">
        <f>(2*D1553+D1556)/3</f>
        <v>45.363333333333337</v>
      </c>
      <c r="E1554" s="13">
        <v>168.2</v>
      </c>
      <c r="F1554" s="14">
        <f t="shared" si="340"/>
        <v>1999.7916666665496</v>
      </c>
      <c r="G1554" s="15">
        <v>6.11</v>
      </c>
      <c r="H1554" s="14">
        <f t="shared" si="336"/>
        <v>2467.2404411712241</v>
      </c>
      <c r="I1554" s="14">
        <f t="shared" si="337"/>
        <v>31.612065764962338</v>
      </c>
      <c r="J1554" s="16">
        <f t="shared" si="341"/>
        <v>1046252.2163307844</v>
      </c>
      <c r="K1554" s="14">
        <f t="shared" si="338"/>
        <v>86.09337662504953</v>
      </c>
      <c r="L1554" s="16">
        <f t="shared" si="339"/>
        <v>36508.556118916124</v>
      </c>
      <c r="M1554" s="35">
        <f t="shared" si="330"/>
        <v>40.552854399539861</v>
      </c>
      <c r="N1554" s="17"/>
      <c r="O1554" s="18">
        <f t="shared" si="331"/>
        <v>44.25604110562486</v>
      </c>
      <c r="P1554" s="18"/>
      <c r="Q1554" s="37">
        <f t="shared" si="332"/>
        <v>-6.8050214315521981E-3</v>
      </c>
      <c r="R1554" s="15">
        <f t="shared" si="342"/>
        <v>1.0110518898476173</v>
      </c>
      <c r="S1554" s="15">
        <f t="shared" si="343"/>
        <v>28.839337202700428</v>
      </c>
      <c r="T1554" s="21">
        <f t="shared" si="333"/>
        <v>-2.6647623354784211E-2</v>
      </c>
      <c r="U1554" s="21">
        <f t="shared" si="334"/>
        <v>4.1329379205632177E-2</v>
      </c>
      <c r="V1554" s="21">
        <f t="shared" si="335"/>
        <v>-6.7977002560416389E-2</v>
      </c>
      <c r="Y1554" s="36"/>
      <c r="Z1554" s="36"/>
    </row>
    <row r="1555" spans="1:26" x14ac:dyDescent="0.25">
      <c r="A1555" s="12">
        <v>1999.11</v>
      </c>
      <c r="B1555" s="13">
        <v>1391</v>
      </c>
      <c r="C1555" s="14">
        <f>C1553/3+C1556*2/3</f>
        <v>16.673333333333332</v>
      </c>
      <c r="D1555" s="13">
        <f>(D1553+2*D1556)/3</f>
        <v>46.766666666666673</v>
      </c>
      <c r="E1555" s="13">
        <v>168.3</v>
      </c>
      <c r="F1555" s="14">
        <f t="shared" si="340"/>
        <v>1999.8749999998829</v>
      </c>
      <c r="G1555" s="15">
        <v>6.03</v>
      </c>
      <c r="H1555" s="14">
        <f t="shared" si="336"/>
        <v>2638.3583808674975</v>
      </c>
      <c r="I1555" s="14">
        <f t="shared" si="337"/>
        <v>31.624894850465427</v>
      </c>
      <c r="J1555" s="16">
        <f t="shared" si="341"/>
        <v>1119933.6549082084</v>
      </c>
      <c r="K1555" s="14">
        <f t="shared" si="338"/>
        <v>88.703973361061571</v>
      </c>
      <c r="L1555" s="16">
        <f t="shared" si="339"/>
        <v>37653.173204797902</v>
      </c>
      <c r="M1555" s="35">
        <f t="shared" si="330"/>
        <v>43.208290714613909</v>
      </c>
      <c r="N1555" s="17"/>
      <c r="O1555" s="18">
        <f t="shared" si="331"/>
        <v>47.094097588396899</v>
      </c>
      <c r="P1555" s="18"/>
      <c r="Q1555" s="37">
        <f t="shared" si="332"/>
        <v>-7.7049171202844616E-3</v>
      </c>
      <c r="R1555" s="15">
        <f t="shared" si="342"/>
        <v>0.98660661022704421</v>
      </c>
      <c r="S1555" s="15">
        <f t="shared" si="343"/>
        <v>29.140741326446619</v>
      </c>
      <c r="T1555" s="21">
        <f t="shared" si="333"/>
        <v>-3.1315639368536541E-2</v>
      </c>
      <c r="U1555" s="21">
        <f t="shared" si="334"/>
        <v>4.0379893697501723E-2</v>
      </c>
      <c r="V1555" s="21">
        <f t="shared" si="335"/>
        <v>-7.1695533066038264E-2</v>
      </c>
      <c r="Y1555" s="36"/>
      <c r="Z1555" s="36"/>
    </row>
    <row r="1556" spans="1:26" x14ac:dyDescent="0.25">
      <c r="A1556" s="12">
        <v>1999.12</v>
      </c>
      <c r="B1556" s="13">
        <v>1428.68</v>
      </c>
      <c r="C1556" s="14">
        <v>16.690000000000001</v>
      </c>
      <c r="D1556" s="13">
        <v>48.17</v>
      </c>
      <c r="E1556" s="13">
        <v>168.3</v>
      </c>
      <c r="F1556" s="14">
        <f t="shared" si="340"/>
        <v>1999.9583333332162</v>
      </c>
      <c r="G1556" s="15">
        <v>6.28</v>
      </c>
      <c r="H1556" s="14">
        <f t="shared" si="336"/>
        <v>2709.8273555555543</v>
      </c>
      <c r="I1556" s="14">
        <f t="shared" si="337"/>
        <v>31.656507100415915</v>
      </c>
      <c r="J1556" s="16">
        <f t="shared" si="341"/>
        <v>1151390.6938552316</v>
      </c>
      <c r="K1556" s="14">
        <f t="shared" si="338"/>
        <v>91.365724806892416</v>
      </c>
      <c r="L1556" s="16">
        <f t="shared" si="339"/>
        <v>38820.792425880194</v>
      </c>
      <c r="M1556" s="35">
        <f t="shared" si="330"/>
        <v>44.197939761040544</v>
      </c>
      <c r="N1556" s="17"/>
      <c r="O1556" s="18">
        <f t="shared" si="331"/>
        <v>48.11096868299515</v>
      </c>
      <c r="P1556" s="18"/>
      <c r="Q1556" s="37">
        <f t="shared" si="332"/>
        <v>-1.0886526695300765E-2</v>
      </c>
      <c r="R1556" s="15">
        <f t="shared" si="342"/>
        <v>0.97770689842364</v>
      </c>
      <c r="S1556" s="15">
        <f t="shared" si="343"/>
        <v>28.750448019588639</v>
      </c>
      <c r="T1556" s="21">
        <f t="shared" si="333"/>
        <v>-3.1699264549284623E-2</v>
      </c>
      <c r="U1556" s="21">
        <f t="shared" si="334"/>
        <v>4.0604818376882568E-2</v>
      </c>
      <c r="V1556" s="21">
        <f t="shared" si="335"/>
        <v>-7.230408292616719E-2</v>
      </c>
      <c r="Y1556" s="36"/>
      <c r="Z1556" s="36"/>
    </row>
    <row r="1557" spans="1:26" x14ac:dyDescent="0.25">
      <c r="A1557" s="12">
        <v>2000.01</v>
      </c>
      <c r="B1557" s="13">
        <v>1425.59</v>
      </c>
      <c r="C1557" s="14">
        <f>C1556*2/3+C1559/3</f>
        <v>16.713333333333335</v>
      </c>
      <c r="D1557" s="13">
        <f>(2*D1556+D1559)/3</f>
        <v>49.096666666666671</v>
      </c>
      <c r="E1557" s="13">
        <v>168.8</v>
      </c>
      <c r="F1557" s="14">
        <f t="shared" si="340"/>
        <v>2000.0416666665494</v>
      </c>
      <c r="G1557" s="15">
        <v>6.66</v>
      </c>
      <c r="H1557" s="14">
        <f t="shared" si="336"/>
        <v>2695.9570651362546</v>
      </c>
      <c r="I1557" s="14">
        <f t="shared" si="337"/>
        <v>31.606863882306467</v>
      </c>
      <c r="J1557" s="16">
        <f t="shared" si="341"/>
        <v>1146616.4158166975</v>
      </c>
      <c r="K1557" s="14">
        <f t="shared" si="338"/>
        <v>92.847526550157951</v>
      </c>
      <c r="L1557" s="16">
        <f t="shared" si="339"/>
        <v>39488.944199861442</v>
      </c>
      <c r="M1557" s="35">
        <f t="shared" si="330"/>
        <v>43.772578146937988</v>
      </c>
      <c r="N1557" s="17"/>
      <c r="O1557" s="18">
        <f t="shared" si="331"/>
        <v>47.587687272921507</v>
      </c>
      <c r="P1557" s="18"/>
      <c r="Q1557" s="37">
        <f t="shared" si="332"/>
        <v>-1.5216742165251377E-2</v>
      </c>
      <c r="R1557" s="15">
        <f t="shared" si="342"/>
        <v>1.0157545650431981</v>
      </c>
      <c r="S1557" s="15">
        <f t="shared" si="343"/>
        <v>28.026248590901467</v>
      </c>
      <c r="T1557" s="21">
        <f t="shared" si="333"/>
        <v>-3.032239388770841E-2</v>
      </c>
      <c r="U1557" s="21">
        <f t="shared" si="334"/>
        <v>4.200688755726012E-2</v>
      </c>
      <c r="V1557" s="21">
        <f t="shared" si="335"/>
        <v>-7.232928144496853E-2</v>
      </c>
      <c r="Y1557" s="36"/>
      <c r="Z1557" s="36"/>
    </row>
    <row r="1558" spans="1:26" x14ac:dyDescent="0.25">
      <c r="A1558" s="12">
        <v>2000.02</v>
      </c>
      <c r="B1558" s="13">
        <v>1388.87</v>
      </c>
      <c r="C1558" s="14">
        <f>C1556/3+C1559*2/3</f>
        <v>16.736666666666668</v>
      </c>
      <c r="D1558" s="13">
        <f>(D1556+2*D1559)/3</f>
        <v>50.023333333333333</v>
      </c>
      <c r="E1558" s="13">
        <v>169.8</v>
      </c>
      <c r="F1558" s="14">
        <f t="shared" si="340"/>
        <v>2000.1249999998827</v>
      </c>
      <c r="G1558" s="15">
        <v>6.52</v>
      </c>
      <c r="H1558" s="14">
        <f t="shared" si="336"/>
        <v>2611.0469719375724</v>
      </c>
      <c r="I1558" s="14">
        <f t="shared" si="337"/>
        <v>31.464588349038074</v>
      </c>
      <c r="J1558" s="16">
        <f t="shared" si="341"/>
        <v>1111618.5208240564</v>
      </c>
      <c r="K1558" s="14">
        <f t="shared" si="338"/>
        <v>94.042835561444804</v>
      </c>
      <c r="L1558" s="16">
        <f t="shared" si="339"/>
        <v>40037.486450631608</v>
      </c>
      <c r="M1558" s="35">
        <f t="shared" si="330"/>
        <v>42.185635887917314</v>
      </c>
      <c r="N1558" s="17"/>
      <c r="O1558" s="18">
        <f t="shared" si="331"/>
        <v>45.807695321871741</v>
      </c>
      <c r="P1558" s="18"/>
      <c r="Q1558" s="37">
        <f t="shared" si="332"/>
        <v>-1.2833071579527882E-2</v>
      </c>
      <c r="R1558" s="15">
        <f t="shared" si="342"/>
        <v>1.0246055812918504</v>
      </c>
      <c r="S1558" s="15">
        <f t="shared" si="343"/>
        <v>28.300135118343523</v>
      </c>
      <c r="T1558" s="21">
        <f t="shared" si="333"/>
        <v>-3.0194094269186067E-2</v>
      </c>
      <c r="U1558" s="21">
        <f t="shared" si="334"/>
        <v>4.1635084203392791E-2</v>
      </c>
      <c r="V1558" s="21">
        <f t="shared" si="335"/>
        <v>-7.1829178472578858E-2</v>
      </c>
      <c r="Y1558" s="36"/>
      <c r="Z1558" s="36"/>
    </row>
    <row r="1559" spans="1:26" x14ac:dyDescent="0.25">
      <c r="A1559" s="12">
        <v>2000.03</v>
      </c>
      <c r="B1559" s="13">
        <v>1442.21</v>
      </c>
      <c r="C1559" s="38">
        <v>16.760000000000002</v>
      </c>
      <c r="D1559" s="13">
        <v>50.95</v>
      </c>
      <c r="E1559" s="13">
        <v>171.2</v>
      </c>
      <c r="F1559" s="14">
        <f t="shared" si="340"/>
        <v>2000.2083333332159</v>
      </c>
      <c r="G1559" s="15">
        <v>6.26</v>
      </c>
      <c r="H1559" s="14">
        <f t="shared" si="336"/>
        <v>2689.1530216413544</v>
      </c>
      <c r="I1559" s="14">
        <f t="shared" si="337"/>
        <v>31.250791939252334</v>
      </c>
      <c r="J1559" s="16">
        <f t="shared" si="341"/>
        <v>1145979.8500772505</v>
      </c>
      <c r="K1559" s="14">
        <f t="shared" si="338"/>
        <v>95.001661653037374</v>
      </c>
      <c r="L1559" s="16">
        <f t="shared" si="339"/>
        <v>40484.862371940231</v>
      </c>
      <c r="M1559" s="35">
        <f t="shared" si="330"/>
        <v>43.22074843996586</v>
      </c>
      <c r="N1559" s="17"/>
      <c r="O1559" s="18">
        <f t="shared" si="331"/>
        <v>46.876009335888121</v>
      </c>
      <c r="P1559" s="18"/>
      <c r="Q1559" s="37">
        <f t="shared" si="332"/>
        <v>-1.05171108445779E-2</v>
      </c>
      <c r="R1559" s="15">
        <f t="shared" si="342"/>
        <v>1.025368573243759</v>
      </c>
      <c r="S1559" s="15">
        <f t="shared" si="343"/>
        <v>28.759355675396574</v>
      </c>
      <c r="T1559" s="21">
        <f t="shared" si="333"/>
        <v>-2.794364629956525E-2</v>
      </c>
      <c r="U1559" s="21">
        <f t="shared" si="334"/>
        <v>3.9509100222647753E-2</v>
      </c>
      <c r="V1559" s="21">
        <f t="shared" si="335"/>
        <v>-6.7452746522213003E-2</v>
      </c>
      <c r="Y1559" s="36"/>
      <c r="Z1559" s="36"/>
    </row>
    <row r="1560" spans="1:26" x14ac:dyDescent="0.25">
      <c r="A1560" s="12">
        <v>2000.04</v>
      </c>
      <c r="B1560" s="13">
        <v>1461.36</v>
      </c>
      <c r="C1560" s="14">
        <f>C1559*2/3+C1562/3</f>
        <v>16.740000000000002</v>
      </c>
      <c r="D1560" s="13">
        <f>(2*D1559+D1562)/3</f>
        <v>51.273333333333333</v>
      </c>
      <c r="E1560" s="13">
        <v>171.3</v>
      </c>
      <c r="F1560" s="14">
        <f t="shared" si="340"/>
        <v>2000.2916666665492</v>
      </c>
      <c r="G1560" s="15">
        <v>5.99</v>
      </c>
      <c r="H1560" s="14">
        <f t="shared" si="336"/>
        <v>2723.2695264448325</v>
      </c>
      <c r="I1560" s="14">
        <f t="shared" si="337"/>
        <v>31.195278283712774</v>
      </c>
      <c r="J1560" s="16">
        <f t="shared" si="341"/>
        <v>1161626.3839172595</v>
      </c>
      <c r="K1560" s="14">
        <f t="shared" si="338"/>
        <v>95.548739657520883</v>
      </c>
      <c r="L1560" s="16">
        <f t="shared" si="339"/>
        <v>40756.86811694879</v>
      </c>
      <c r="M1560" s="35">
        <f t="shared" si="330"/>
        <v>43.528574288507727</v>
      </c>
      <c r="N1560" s="17"/>
      <c r="O1560" s="18">
        <f t="shared" si="331"/>
        <v>47.155406855244671</v>
      </c>
      <c r="P1560" s="18"/>
      <c r="Q1560" s="37">
        <f t="shared" si="332"/>
        <v>-8.0804165599422974E-3</v>
      </c>
      <c r="R1560" s="15">
        <f t="shared" si="342"/>
        <v>0.97207430184040122</v>
      </c>
      <c r="S1560" s="15">
        <f t="shared" si="343"/>
        <v>29.471724703823998</v>
      </c>
      <c r="T1560" s="21">
        <f t="shared" si="333"/>
        <v>-2.5532618944741681E-2</v>
      </c>
      <c r="U1560" s="21">
        <f t="shared" si="334"/>
        <v>3.6084676941174454E-2</v>
      </c>
      <c r="V1560" s="21">
        <f t="shared" si="335"/>
        <v>-6.1617295885916135E-2</v>
      </c>
      <c r="Y1560" s="36"/>
      <c r="Z1560" s="36"/>
    </row>
    <row r="1561" spans="1:26" x14ac:dyDescent="0.25">
      <c r="A1561" s="12">
        <v>2000.05</v>
      </c>
      <c r="B1561" s="13">
        <v>1418.48</v>
      </c>
      <c r="C1561" s="14">
        <f>C1559/3+C1562*2/3</f>
        <v>16.72</v>
      </c>
      <c r="D1561" s="13">
        <f>(D1559+2*D1562)/3</f>
        <v>51.596666666666671</v>
      </c>
      <c r="E1561" s="13">
        <v>171.5</v>
      </c>
      <c r="F1561" s="14">
        <f t="shared" si="340"/>
        <v>2000.3749999998824</v>
      </c>
      <c r="G1561" s="15">
        <v>6.44</v>
      </c>
      <c r="H1561" s="14">
        <f t="shared" si="336"/>
        <v>2640.2792702040806</v>
      </c>
      <c r="I1561" s="14">
        <f t="shared" si="337"/>
        <v>31.121672069970835</v>
      </c>
      <c r="J1561" s="16">
        <f t="shared" si="341"/>
        <v>1127332.6703982421</v>
      </c>
      <c r="K1561" s="14">
        <f t="shared" si="338"/>
        <v>96.039147123420776</v>
      </c>
      <c r="L1561" s="16">
        <f t="shared" si="339"/>
        <v>41006.294073220146</v>
      </c>
      <c r="M1561" s="35">
        <f t="shared" si="330"/>
        <v>41.966050503324297</v>
      </c>
      <c r="N1561" s="17"/>
      <c r="O1561" s="18">
        <f t="shared" si="331"/>
        <v>45.413038105009882</v>
      </c>
      <c r="P1561" s="18"/>
      <c r="Q1561" s="37">
        <f t="shared" si="332"/>
        <v>-1.1844161384851958E-2</v>
      </c>
      <c r="R1561" s="15">
        <f t="shared" si="342"/>
        <v>1.0306182214763959</v>
      </c>
      <c r="S1561" s="15">
        <f t="shared" si="343"/>
        <v>28.615296645571608</v>
      </c>
      <c r="T1561" s="21">
        <f t="shared" si="333"/>
        <v>-2.8590545078801877E-2</v>
      </c>
      <c r="U1561" s="21">
        <f t="shared" si="334"/>
        <v>4.3079974604339544E-2</v>
      </c>
      <c r="V1561" s="21">
        <f t="shared" si="335"/>
        <v>-7.167051968314142E-2</v>
      </c>
      <c r="Y1561" s="36"/>
      <c r="Z1561" s="36"/>
    </row>
    <row r="1562" spans="1:26" x14ac:dyDescent="0.25">
      <c r="A1562" s="12">
        <v>2000.06</v>
      </c>
      <c r="B1562" s="13">
        <v>1461.96</v>
      </c>
      <c r="C1562" s="14">
        <v>16.7</v>
      </c>
      <c r="D1562" s="13">
        <v>51.92</v>
      </c>
      <c r="E1562" s="13">
        <v>172.4</v>
      </c>
      <c r="F1562" s="14">
        <f t="shared" si="340"/>
        <v>2000.4583333332157</v>
      </c>
      <c r="G1562" s="15">
        <v>6.1</v>
      </c>
      <c r="H1562" s="14">
        <f t="shared" si="336"/>
        <v>2707.0046530162404</v>
      </c>
      <c r="I1562" s="14">
        <f t="shared" si="337"/>
        <v>30.922171403712287</v>
      </c>
      <c r="J1562" s="16">
        <f t="shared" si="341"/>
        <v>1156922.9752481503</v>
      </c>
      <c r="K1562" s="14">
        <f t="shared" si="338"/>
        <v>96.136475406032446</v>
      </c>
      <c r="L1562" s="16">
        <f t="shared" si="339"/>
        <v>41086.925001288655</v>
      </c>
      <c r="M1562" s="35">
        <f t="shared" si="330"/>
        <v>42.781971567071437</v>
      </c>
      <c r="N1562" s="17"/>
      <c r="O1562" s="18">
        <f t="shared" si="331"/>
        <v>46.245587485836104</v>
      </c>
      <c r="P1562" s="18"/>
      <c r="Q1562" s="37">
        <f t="shared" si="332"/>
        <v>-8.9160247760850901E-3</v>
      </c>
      <c r="R1562" s="15">
        <f t="shared" si="342"/>
        <v>1.008805131658411</v>
      </c>
      <c r="S1562" s="15">
        <f t="shared" si="343"/>
        <v>29.337488470435968</v>
      </c>
      <c r="T1562" s="21">
        <f t="shared" si="333"/>
        <v>-3.4498868432314533E-2</v>
      </c>
      <c r="U1562" s="21">
        <f t="shared" si="334"/>
        <v>4.280322546387505E-2</v>
      </c>
      <c r="V1562" s="21">
        <f t="shared" si="335"/>
        <v>-7.7302093896189583E-2</v>
      </c>
      <c r="Y1562" s="36"/>
      <c r="Z1562" s="36"/>
    </row>
    <row r="1563" spans="1:26" x14ac:dyDescent="0.25">
      <c r="A1563" s="12">
        <v>2000.07</v>
      </c>
      <c r="B1563" s="13">
        <v>1473</v>
      </c>
      <c r="C1563" s="14">
        <f>C1562*2/3+C1565/3</f>
        <v>16.583333333333332</v>
      </c>
      <c r="D1563" s="13">
        <f>(2*D1562+D1565)/3</f>
        <v>52.513333333333343</v>
      </c>
      <c r="E1563" s="13">
        <v>172.8</v>
      </c>
      <c r="F1563" s="14">
        <f t="shared" si="340"/>
        <v>2000.541666666549</v>
      </c>
      <c r="G1563" s="15">
        <v>6.05</v>
      </c>
      <c r="H1563" s="14">
        <f t="shared" si="336"/>
        <v>2721.1330815972215</v>
      </c>
      <c r="I1563" s="14">
        <f t="shared" si="337"/>
        <v>30.63506920331789</v>
      </c>
      <c r="J1563" s="16">
        <f t="shared" si="341"/>
        <v>1164052.2715445033</v>
      </c>
      <c r="K1563" s="14">
        <f t="shared" si="338"/>
        <v>97.010026176697508</v>
      </c>
      <c r="L1563" s="16">
        <f t="shared" si="339"/>
        <v>41499.161543136695</v>
      </c>
      <c r="M1563" s="35">
        <f t="shared" si="330"/>
        <v>42.758093618269591</v>
      </c>
      <c r="N1563" s="17"/>
      <c r="O1563" s="18">
        <f t="shared" si="331"/>
        <v>46.170728131840328</v>
      </c>
      <c r="P1563" s="18"/>
      <c r="Q1563" s="37">
        <f t="shared" si="332"/>
        <v>-8.5597583707810489E-3</v>
      </c>
      <c r="R1563" s="15">
        <f t="shared" si="342"/>
        <v>1.0215803230975278</v>
      </c>
      <c r="S1563" s="15">
        <f t="shared" si="343"/>
        <v>29.52730010200327</v>
      </c>
      <c r="T1563" s="21">
        <f t="shared" si="333"/>
        <v>-3.5265021397115404E-2</v>
      </c>
      <c r="U1563" s="21">
        <f t="shared" si="334"/>
        <v>4.4065954567946708E-2</v>
      </c>
      <c r="V1563" s="21">
        <f t="shared" si="335"/>
        <v>-7.9330975965062112E-2</v>
      </c>
      <c r="Y1563" s="36"/>
      <c r="Z1563" s="36"/>
    </row>
    <row r="1564" spans="1:26" x14ac:dyDescent="0.25">
      <c r="A1564" s="12">
        <v>2000.08</v>
      </c>
      <c r="B1564" s="13">
        <v>1485.46</v>
      </c>
      <c r="C1564" s="14">
        <f>C1562/3+C1565*2/3</f>
        <v>16.466666666666669</v>
      </c>
      <c r="D1564" s="13">
        <f>(D1562+2*D1565)/3</f>
        <v>53.106666666666662</v>
      </c>
      <c r="E1564" s="13">
        <v>172.8</v>
      </c>
      <c r="F1564" s="14">
        <f t="shared" si="340"/>
        <v>2000.6249999998822</v>
      </c>
      <c r="G1564" s="15">
        <v>5.83</v>
      </c>
      <c r="H1564" s="14">
        <f t="shared" si="336"/>
        <v>2744.1509486689806</v>
      </c>
      <c r="I1564" s="14">
        <f t="shared" si="337"/>
        <v>30.419546103395056</v>
      </c>
      <c r="J1564" s="16">
        <f t="shared" si="341"/>
        <v>1174983.3168250776</v>
      </c>
      <c r="K1564" s="14">
        <f t="shared" si="338"/>
        <v>98.106115084876492</v>
      </c>
      <c r="L1564" s="16">
        <f t="shared" si="339"/>
        <v>42006.817649431003</v>
      </c>
      <c r="M1564" s="35">
        <f t="shared" si="330"/>
        <v>42.86956549441949</v>
      </c>
      <c r="N1564" s="17"/>
      <c r="O1564" s="18">
        <f t="shared" si="331"/>
        <v>46.2421135236469</v>
      </c>
      <c r="P1564" s="18"/>
      <c r="Q1564" s="37">
        <f t="shared" si="332"/>
        <v>-7.3623325775988534E-3</v>
      </c>
      <c r="R1564" s="15">
        <f t="shared" si="342"/>
        <v>1.0071166550043771</v>
      </c>
      <c r="S1564" s="15">
        <f t="shared" si="343"/>
        <v>30.164508778402165</v>
      </c>
      <c r="T1564" s="21">
        <f t="shared" si="333"/>
        <v>-3.546947161687608E-2</v>
      </c>
      <c r="U1564" s="21">
        <f t="shared" si="334"/>
        <v>4.472352262242163E-2</v>
      </c>
      <c r="V1564" s="21">
        <f t="shared" si="335"/>
        <v>-8.019299423929771E-2</v>
      </c>
      <c r="Y1564" s="36"/>
      <c r="Z1564" s="36"/>
    </row>
    <row r="1565" spans="1:26" x14ac:dyDescent="0.25">
      <c r="A1565" s="12">
        <v>2000.09</v>
      </c>
      <c r="B1565" s="13">
        <v>1468.05</v>
      </c>
      <c r="C1565" s="14">
        <v>16.350000000000001</v>
      </c>
      <c r="D1565" s="13">
        <v>53.7</v>
      </c>
      <c r="E1565" s="13">
        <v>173.7</v>
      </c>
      <c r="F1565" s="14">
        <f t="shared" si="340"/>
        <v>2000.7083333332155</v>
      </c>
      <c r="G1565" s="15">
        <v>5.8</v>
      </c>
      <c r="H1565" s="14">
        <f t="shared" si="336"/>
        <v>2697.9369892055261</v>
      </c>
      <c r="I1565" s="14">
        <f t="shared" si="337"/>
        <v>30.047525474956814</v>
      </c>
      <c r="J1565" s="16">
        <f t="shared" si="341"/>
        <v>1156267.6847142342</v>
      </c>
      <c r="K1565" s="14">
        <f t="shared" si="338"/>
        <v>98.688202936096701</v>
      </c>
      <c r="L1565" s="16">
        <f t="shared" si="339"/>
        <v>42295.272415213636</v>
      </c>
      <c r="M1565" s="35">
        <f t="shared" si="330"/>
        <v>41.898007924884737</v>
      </c>
      <c r="N1565" s="17"/>
      <c r="O1565" s="18">
        <f t="shared" si="331"/>
        <v>45.147501501622948</v>
      </c>
      <c r="P1565" s="18"/>
      <c r="Q1565" s="37">
        <f t="shared" si="332"/>
        <v>-6.8429212984665762E-3</v>
      </c>
      <c r="R1565" s="15">
        <f t="shared" si="342"/>
        <v>1.0093622130195519</v>
      </c>
      <c r="S1565" s="15">
        <f t="shared" si="343"/>
        <v>30.221774107279153</v>
      </c>
      <c r="T1565" s="21">
        <f t="shared" si="333"/>
        <v>-3.076671171289902E-2</v>
      </c>
      <c r="U1565" s="21">
        <f t="shared" si="334"/>
        <v>4.5152595927564709E-2</v>
      </c>
      <c r="V1565" s="21">
        <f t="shared" si="335"/>
        <v>-7.5919307640463729E-2</v>
      </c>
      <c r="Y1565" s="36"/>
      <c r="Z1565" s="36"/>
    </row>
    <row r="1566" spans="1:26" x14ac:dyDescent="0.25">
      <c r="A1566" s="12">
        <v>2000.1</v>
      </c>
      <c r="B1566" s="13">
        <v>1390.14</v>
      </c>
      <c r="C1566" s="14">
        <f>C1565*2/3+C1568/3</f>
        <v>16.323333333333334</v>
      </c>
      <c r="D1566" s="13">
        <f>(2*D1565+D1568)/3</f>
        <v>52.466666666666669</v>
      </c>
      <c r="E1566" s="13">
        <v>174</v>
      </c>
      <c r="F1566" s="14">
        <f t="shared" si="340"/>
        <v>2000.7916666665487</v>
      </c>
      <c r="G1566" s="15">
        <v>5.74</v>
      </c>
      <c r="H1566" s="14">
        <f t="shared" si="336"/>
        <v>2550.3516429310339</v>
      </c>
      <c r="I1566" s="14">
        <f t="shared" si="337"/>
        <v>29.946796714559376</v>
      </c>
      <c r="J1566" s="16">
        <f t="shared" si="341"/>
        <v>1094085.8678183507</v>
      </c>
      <c r="K1566" s="14">
        <f t="shared" si="338"/>
        <v>96.255376819923356</v>
      </c>
      <c r="L1566" s="16">
        <f t="shared" si="339"/>
        <v>41292.991016398446</v>
      </c>
      <c r="M1566" s="35">
        <f t="shared" si="330"/>
        <v>39.369699044201361</v>
      </c>
      <c r="N1566" s="17"/>
      <c r="O1566" s="18">
        <f t="shared" si="331"/>
        <v>42.382640229889979</v>
      </c>
      <c r="P1566" s="18"/>
      <c r="Q1566" s="37">
        <f t="shared" si="332"/>
        <v>-5.1502496321646669E-3</v>
      </c>
      <c r="R1566" s="15">
        <f t="shared" si="342"/>
        <v>1.0062943229539354</v>
      </c>
      <c r="S1566" s="15">
        <f t="shared" si="343"/>
        <v>30.452122454999756</v>
      </c>
      <c r="T1566" s="21">
        <f t="shared" si="333"/>
        <v>-2.1143194194269577E-2</v>
      </c>
      <c r="U1566" s="21">
        <f t="shared" si="334"/>
        <v>4.5459424163707851E-2</v>
      </c>
      <c r="V1566" s="21">
        <f t="shared" si="335"/>
        <v>-6.6602618357977428E-2</v>
      </c>
      <c r="Y1566" s="36"/>
      <c r="Z1566" s="36"/>
    </row>
    <row r="1567" spans="1:26" x14ac:dyDescent="0.25">
      <c r="A1567" s="12">
        <v>2000.11</v>
      </c>
      <c r="B1567" s="13">
        <v>1378.04</v>
      </c>
      <c r="C1567" s="14">
        <f>C1565/3+C1568*2/3</f>
        <v>16.296666666666667</v>
      </c>
      <c r="D1567" s="13">
        <f>(D1565+2*D1568)/3</f>
        <v>51.233333333333327</v>
      </c>
      <c r="E1567" s="13">
        <v>174.1</v>
      </c>
      <c r="F1567" s="14">
        <f t="shared" si="340"/>
        <v>2000.874999999882</v>
      </c>
      <c r="G1567" s="15">
        <v>5.72</v>
      </c>
      <c r="H1567" s="14">
        <f t="shared" si="336"/>
        <v>2526.700849052268</v>
      </c>
      <c r="I1567" s="14">
        <f t="shared" si="337"/>
        <v>29.880701215776362</v>
      </c>
      <c r="J1567" s="16">
        <f t="shared" si="341"/>
        <v>1085008.0366627045</v>
      </c>
      <c r="K1567" s="14">
        <f t="shared" si="338"/>
        <v>93.938715010530316</v>
      </c>
      <c r="L1567" s="16">
        <f t="shared" si="339"/>
        <v>40338.871449076876</v>
      </c>
      <c r="M1567" s="35">
        <f t="shared" si="330"/>
        <v>38.782142456784769</v>
      </c>
      <c r="N1567" s="17"/>
      <c r="O1567" s="18">
        <f t="shared" si="331"/>
        <v>41.713360280387995</v>
      </c>
      <c r="P1567" s="18"/>
      <c r="Q1567" s="37">
        <f t="shared" si="332"/>
        <v>-4.7369133566431965E-3</v>
      </c>
      <c r="R1567" s="15">
        <f t="shared" si="342"/>
        <v>1.0418281855632676</v>
      </c>
      <c r="S1567" s="15">
        <f t="shared" si="343"/>
        <v>30.626196685901153</v>
      </c>
      <c r="T1567" s="21">
        <f t="shared" si="333"/>
        <v>-1.7954377618990103E-2</v>
      </c>
      <c r="U1567" s="21">
        <f t="shared" si="334"/>
        <v>4.3035104829429294E-2</v>
      </c>
      <c r="V1567" s="21">
        <f t="shared" si="335"/>
        <v>-6.0989482448419396E-2</v>
      </c>
      <c r="Y1567" s="36"/>
      <c r="Z1567" s="36"/>
    </row>
    <row r="1568" spans="1:26" x14ac:dyDescent="0.25">
      <c r="A1568" s="12">
        <v>2000.12</v>
      </c>
      <c r="B1568" s="13">
        <v>1330.93</v>
      </c>
      <c r="C1568" s="38">
        <v>16.27</v>
      </c>
      <c r="D1568" s="13">
        <v>50</v>
      </c>
      <c r="E1568" s="13">
        <v>174</v>
      </c>
      <c r="F1568" s="14">
        <f t="shared" si="340"/>
        <v>2000.9583333332153</v>
      </c>
      <c r="G1568" s="15">
        <v>5.24</v>
      </c>
      <c r="H1568" s="14">
        <f t="shared" si="336"/>
        <v>2441.7249429022982</v>
      </c>
      <c r="I1568" s="14">
        <f t="shared" si="337"/>
        <v>29.848951350574701</v>
      </c>
      <c r="J1568" s="16">
        <f t="shared" si="341"/>
        <v>1049586.0837813918</v>
      </c>
      <c r="K1568" s="14">
        <f t="shared" si="338"/>
        <v>91.730028735632146</v>
      </c>
      <c r="L1568" s="16">
        <f t="shared" si="339"/>
        <v>39430.551711261738</v>
      </c>
      <c r="M1568" s="35">
        <f t="shared" si="330"/>
        <v>37.274238004497192</v>
      </c>
      <c r="N1568" s="17"/>
      <c r="O1568" s="18">
        <f t="shared" si="331"/>
        <v>40.059879473596027</v>
      </c>
      <c r="P1568" s="18"/>
      <c r="Q1568" s="37">
        <f t="shared" si="332"/>
        <v>1.047218352571138E-3</v>
      </c>
      <c r="R1568" s="15">
        <f t="shared" si="342"/>
        <v>1.010566145799292</v>
      </c>
      <c r="S1568" s="15">
        <f t="shared" si="343"/>
        <v>31.925572415311777</v>
      </c>
      <c r="T1568" s="21">
        <f t="shared" si="333"/>
        <v>-1.1258910007136191E-2</v>
      </c>
      <c r="U1568" s="21">
        <f t="shared" si="334"/>
        <v>3.4031954457221625E-2</v>
      </c>
      <c r="V1568" s="21">
        <f t="shared" si="335"/>
        <v>-4.5290864464357816E-2</v>
      </c>
      <c r="Y1568" s="36"/>
      <c r="Z1568" s="36"/>
    </row>
    <row r="1569" spans="1:26" x14ac:dyDescent="0.25">
      <c r="A1569" s="12">
        <v>2001.01</v>
      </c>
      <c r="B1569" s="13">
        <v>1335.63</v>
      </c>
      <c r="C1569" s="14">
        <f>C1568*2/3+C1571/3</f>
        <v>16.169999999999998</v>
      </c>
      <c r="D1569" s="13">
        <f>(2*D1568+D1571)/3</f>
        <v>48.48</v>
      </c>
      <c r="E1569" s="13">
        <v>175.1</v>
      </c>
      <c r="F1569" s="14">
        <f t="shared" si="340"/>
        <v>2001.0416666665485</v>
      </c>
      <c r="G1569" s="15">
        <v>5.16</v>
      </c>
      <c r="H1569" s="14">
        <f t="shared" si="336"/>
        <v>2434.9541771273553</v>
      </c>
      <c r="I1569" s="14">
        <f t="shared" si="337"/>
        <v>29.479128983438024</v>
      </c>
      <c r="J1569" s="16">
        <f t="shared" si="341"/>
        <v>1047731.6183203381</v>
      </c>
      <c r="K1569" s="14">
        <f t="shared" si="338"/>
        <v>88.382694688749254</v>
      </c>
      <c r="L1569" s="16">
        <f t="shared" si="339"/>
        <v>38030.014941390938</v>
      </c>
      <c r="M1569" s="35">
        <f t="shared" si="330"/>
        <v>36.978867997029816</v>
      </c>
      <c r="N1569" s="17"/>
      <c r="O1569" s="18">
        <f t="shared" si="331"/>
        <v>39.712809789447114</v>
      </c>
      <c r="P1569" s="18"/>
      <c r="Q1569" s="37">
        <f t="shared" si="332"/>
        <v>2.096483874217174E-3</v>
      </c>
      <c r="R1569" s="15">
        <f t="shared" si="342"/>
        <v>1.0089623559485503</v>
      </c>
      <c r="S1569" s="15">
        <f t="shared" si="343"/>
        <v>32.060223096875731</v>
      </c>
      <c r="T1569" s="21">
        <f t="shared" si="333"/>
        <v>-8.1823413419265245E-3</v>
      </c>
      <c r="U1569" s="21">
        <f t="shared" si="334"/>
        <v>3.2518510247690147E-2</v>
      </c>
      <c r="V1569" s="21">
        <f t="shared" si="335"/>
        <v>-4.0700851589616671E-2</v>
      </c>
      <c r="Y1569" s="36"/>
      <c r="Z1569" s="36"/>
    </row>
    <row r="1570" spans="1:26" x14ac:dyDescent="0.25">
      <c r="A1570" s="12">
        <v>2001.02</v>
      </c>
      <c r="B1570" s="13">
        <v>1305.75</v>
      </c>
      <c r="C1570" s="14">
        <f>C1568/3+C1571*2/3</f>
        <v>16.07</v>
      </c>
      <c r="D1570" s="13">
        <f>(D1568+2*D1571)/3</f>
        <v>46.96</v>
      </c>
      <c r="E1570" s="13">
        <v>175.8</v>
      </c>
      <c r="F1570" s="14">
        <f t="shared" si="340"/>
        <v>2001.1249999998818</v>
      </c>
      <c r="G1570" s="15">
        <v>5.0999999999999996</v>
      </c>
      <c r="H1570" s="14">
        <f t="shared" si="336"/>
        <v>2371.0020925767908</v>
      </c>
      <c r="I1570" s="14">
        <f t="shared" si="337"/>
        <v>29.180167434584746</v>
      </c>
      <c r="J1570" s="16">
        <f t="shared" si="341"/>
        <v>1021260.1253551574</v>
      </c>
      <c r="K1570" s="14">
        <f t="shared" si="338"/>
        <v>85.270731968145597</v>
      </c>
      <c r="L1570" s="16">
        <f t="shared" si="339"/>
        <v>36728.604623150066</v>
      </c>
      <c r="M1570" s="35">
        <f t="shared" si="330"/>
        <v>35.83466265143128</v>
      </c>
      <c r="N1570" s="17"/>
      <c r="O1570" s="18">
        <f t="shared" si="331"/>
        <v>38.458570743648032</v>
      </c>
      <c r="P1570" s="18"/>
      <c r="Q1570" s="37">
        <f t="shared" si="332"/>
        <v>3.8171588679033024E-3</v>
      </c>
      <c r="R1570" s="15">
        <f t="shared" si="342"/>
        <v>1.0207257495686799</v>
      </c>
      <c r="S1570" s="15">
        <f t="shared" si="343"/>
        <v>32.21875680166827</v>
      </c>
      <c r="T1570" s="21">
        <f t="shared" si="333"/>
        <v>-3.0405623200556731E-3</v>
      </c>
      <c r="U1570" s="21">
        <f t="shared" si="334"/>
        <v>3.0151305495649705E-2</v>
      </c>
      <c r="V1570" s="21">
        <f t="shared" si="335"/>
        <v>-3.3191867815705378E-2</v>
      </c>
      <c r="Y1570" s="36"/>
      <c r="Z1570" s="36"/>
    </row>
    <row r="1571" spans="1:26" x14ac:dyDescent="0.25">
      <c r="A1571" s="12">
        <v>2001.03</v>
      </c>
      <c r="B1571" s="13">
        <v>1185.8499999999999</v>
      </c>
      <c r="C1571" s="14">
        <v>15.97</v>
      </c>
      <c r="D1571" s="13">
        <v>45.44</v>
      </c>
      <c r="E1571" s="13">
        <v>176.2</v>
      </c>
      <c r="F1571" s="14">
        <f t="shared" si="340"/>
        <v>2001.208333333215</v>
      </c>
      <c r="G1571" s="15">
        <v>4.8899999999999997</v>
      </c>
      <c r="H1571" s="14">
        <f t="shared" si="336"/>
        <v>2148.3974456583419</v>
      </c>
      <c r="I1571" s="14">
        <f t="shared" si="337"/>
        <v>28.932754738933024</v>
      </c>
      <c r="J1571" s="16">
        <f t="shared" si="341"/>
        <v>926416.29205516784</v>
      </c>
      <c r="K1571" s="14">
        <f t="shared" si="338"/>
        <v>82.323379795686691</v>
      </c>
      <c r="L1571" s="16">
        <f t="shared" si="339"/>
        <v>35498.887979918902</v>
      </c>
      <c r="M1571" s="35">
        <f t="shared" si="330"/>
        <v>32.325837236178742</v>
      </c>
      <c r="N1571" s="17"/>
      <c r="O1571" s="18">
        <f t="shared" si="331"/>
        <v>34.67522463031591</v>
      </c>
      <c r="P1571" s="18"/>
      <c r="Q1571" s="37">
        <f t="shared" si="332"/>
        <v>9.027368740900054E-3</v>
      </c>
      <c r="R1571" s="15">
        <f t="shared" si="342"/>
        <v>0.98468394676896842</v>
      </c>
      <c r="S1571" s="15">
        <f t="shared" si="343"/>
        <v>32.811857445494709</v>
      </c>
      <c r="T1571" s="21">
        <f t="shared" si="333"/>
        <v>4.6247634573559626E-3</v>
      </c>
      <c r="U1571" s="21">
        <f t="shared" si="334"/>
        <v>2.9037043477599056E-2</v>
      </c>
      <c r="V1571" s="21">
        <f t="shared" si="335"/>
        <v>-2.4412280020243093E-2</v>
      </c>
      <c r="Y1571" s="36"/>
      <c r="Z1571" s="36"/>
    </row>
    <row r="1572" spans="1:26" x14ac:dyDescent="0.25">
      <c r="A1572" s="12">
        <v>2001.04</v>
      </c>
      <c r="B1572" s="13">
        <v>1189.8399999999999</v>
      </c>
      <c r="C1572" s="14">
        <f>C1571*2/3+C1574/3</f>
        <v>15.876666666666665</v>
      </c>
      <c r="D1572" s="13">
        <f>(2*D1571+D1574)/3</f>
        <v>42.556666666666665</v>
      </c>
      <c r="E1572" s="13">
        <v>176.9</v>
      </c>
      <c r="F1572" s="14">
        <f t="shared" si="340"/>
        <v>2001.2916666665483</v>
      </c>
      <c r="G1572" s="15">
        <v>5.14</v>
      </c>
      <c r="H1572" s="14">
        <f t="shared" si="336"/>
        <v>2147.096210966647</v>
      </c>
      <c r="I1572" s="14">
        <f t="shared" si="337"/>
        <v>28.649844384774813</v>
      </c>
      <c r="J1572" s="16">
        <f t="shared" si="341"/>
        <v>926884.6978743216</v>
      </c>
      <c r="K1572" s="14">
        <f t="shared" si="338"/>
        <v>76.794575532315775</v>
      </c>
      <c r="L1572" s="16">
        <f t="shared" si="339"/>
        <v>33151.619651273737</v>
      </c>
      <c r="M1572" s="35">
        <f t="shared" si="330"/>
        <v>32.173901168360693</v>
      </c>
      <c r="N1572" s="17"/>
      <c r="O1572" s="18">
        <f t="shared" si="331"/>
        <v>34.496099624617507</v>
      </c>
      <c r="P1572" s="18"/>
      <c r="Q1572" s="37">
        <f t="shared" si="332"/>
        <v>6.9286425381250294E-3</v>
      </c>
      <c r="R1572" s="15">
        <f t="shared" si="342"/>
        <v>0.98511167417526413</v>
      </c>
      <c r="S1572" s="15">
        <f t="shared" si="343"/>
        <v>32.18146012968986</v>
      </c>
      <c r="T1572" s="21">
        <f t="shared" si="333"/>
        <v>6.1390162450447594E-3</v>
      </c>
      <c r="U1572" s="21">
        <f t="shared" si="334"/>
        <v>3.0234437620741295E-2</v>
      </c>
      <c r="V1572" s="21">
        <f t="shared" si="335"/>
        <v>-2.4095421375696535E-2</v>
      </c>
      <c r="Y1572" s="36"/>
      <c r="Z1572" s="36"/>
    </row>
    <row r="1573" spans="1:26" x14ac:dyDescent="0.25">
      <c r="A1573" s="12">
        <v>2001.05</v>
      </c>
      <c r="B1573" s="13">
        <v>1270.3699999999999</v>
      </c>
      <c r="C1573" s="14">
        <f>C1571/3+C1574*2/3</f>
        <v>15.783333333333331</v>
      </c>
      <c r="D1573" s="13">
        <f>(D1571+2*D1574)/3</f>
        <v>39.673333333333332</v>
      </c>
      <c r="E1573" s="13">
        <v>177.7</v>
      </c>
      <c r="F1573" s="14">
        <f t="shared" si="340"/>
        <v>2001.3749999998815</v>
      </c>
      <c r="G1573" s="15">
        <v>5.39</v>
      </c>
      <c r="H1573" s="14">
        <f t="shared" si="336"/>
        <v>2282.0942407709617</v>
      </c>
      <c r="I1573" s="14">
        <f t="shared" si="337"/>
        <v>28.353199540423923</v>
      </c>
      <c r="J1573" s="16">
        <f t="shared" si="341"/>
        <v>986182.28298065648</v>
      </c>
      <c r="K1573" s="14">
        <f t="shared" si="338"/>
        <v>71.269225117238776</v>
      </c>
      <c r="L1573" s="16">
        <f t="shared" si="339"/>
        <v>30798.222911529119</v>
      </c>
      <c r="M1573" s="35">
        <f t="shared" si="330"/>
        <v>34.074643217140043</v>
      </c>
      <c r="N1573" s="17"/>
      <c r="O1573" s="18">
        <f t="shared" si="331"/>
        <v>36.517428561211943</v>
      </c>
      <c r="P1573" s="18"/>
      <c r="Q1573" s="37">
        <f t="shared" si="332"/>
        <v>2.8549355130883317E-3</v>
      </c>
      <c r="R1573" s="15">
        <f t="shared" si="342"/>
        <v>1.0129694813165779</v>
      </c>
      <c r="S1573" s="15">
        <f t="shared" si="343"/>
        <v>31.559609130183045</v>
      </c>
      <c r="T1573" s="21">
        <f t="shared" si="333"/>
        <v>1.0869349603392919E-4</v>
      </c>
      <c r="U1573" s="21">
        <f t="shared" si="334"/>
        <v>3.456839659122668E-2</v>
      </c>
      <c r="V1573" s="21">
        <f t="shared" si="335"/>
        <v>-3.4459703095192751E-2</v>
      </c>
      <c r="Y1573" s="36"/>
      <c r="Z1573" s="36"/>
    </row>
    <row r="1574" spans="1:26" x14ac:dyDescent="0.25">
      <c r="A1574" s="12">
        <v>2001.06</v>
      </c>
      <c r="B1574" s="13">
        <v>1238.71</v>
      </c>
      <c r="C1574" s="14">
        <v>15.69</v>
      </c>
      <c r="D1574" s="13">
        <v>36.79</v>
      </c>
      <c r="E1574" s="13">
        <v>178</v>
      </c>
      <c r="F1574" s="14">
        <f t="shared" si="340"/>
        <v>2001.4583333332148</v>
      </c>
      <c r="G1574" s="15">
        <v>5.28</v>
      </c>
      <c r="H1574" s="14">
        <f t="shared" si="336"/>
        <v>2221.4698064887634</v>
      </c>
      <c r="I1574" s="14">
        <f t="shared" si="337"/>
        <v>28.138031713483137</v>
      </c>
      <c r="J1574" s="16">
        <f t="shared" si="341"/>
        <v>960997.386458038</v>
      </c>
      <c r="K1574" s="14">
        <f t="shared" si="338"/>
        <v>65.978214578651659</v>
      </c>
      <c r="L1574" s="16">
        <f t="shared" si="339"/>
        <v>28541.865204762387</v>
      </c>
      <c r="M1574" s="35">
        <f t="shared" si="330"/>
        <v>33.068534411112779</v>
      </c>
      <c r="N1574" s="17"/>
      <c r="O1574" s="18">
        <f t="shared" si="331"/>
        <v>35.426859322674474</v>
      </c>
      <c r="P1574" s="18"/>
      <c r="Q1574" s="37">
        <f t="shared" si="332"/>
        <v>4.7185158539475268E-3</v>
      </c>
      <c r="R1574" s="15">
        <f t="shared" si="342"/>
        <v>1.00748845990805</v>
      </c>
      <c r="S1574" s="15">
        <f t="shared" si="343"/>
        <v>31.915040687406314</v>
      </c>
      <c r="T1574" s="21">
        <f t="shared" si="333"/>
        <v>-9.2617412017803602E-4</v>
      </c>
      <c r="U1574" s="21">
        <f t="shared" si="334"/>
        <v>3.5285994928146991E-2</v>
      </c>
      <c r="V1574" s="21">
        <f t="shared" si="335"/>
        <v>-3.6212169048325027E-2</v>
      </c>
      <c r="Y1574" s="36"/>
      <c r="Z1574" s="36"/>
    </row>
    <row r="1575" spans="1:26" x14ac:dyDescent="0.25">
      <c r="A1575" s="12">
        <v>2001.07</v>
      </c>
      <c r="B1575" s="13">
        <v>1204.45</v>
      </c>
      <c r="C1575" s="14">
        <f>C1574*2/3+C1577/3</f>
        <v>15.706666666666667</v>
      </c>
      <c r="D1575" s="13">
        <f>(2*D1574+D1577)/3</f>
        <v>33.963333333333331</v>
      </c>
      <c r="E1575" s="13">
        <v>177.5</v>
      </c>
      <c r="F1575" s="14">
        <f t="shared" si="340"/>
        <v>2001.5416666665481</v>
      </c>
      <c r="G1575" s="15">
        <v>5.24</v>
      </c>
      <c r="H1575" s="14">
        <f t="shared" si="336"/>
        <v>2166.113415352112</v>
      </c>
      <c r="I1575" s="14">
        <f t="shared" si="337"/>
        <v>28.247267530516424</v>
      </c>
      <c r="J1575" s="16">
        <f t="shared" si="341"/>
        <v>938068.7750188869</v>
      </c>
      <c r="K1575" s="14">
        <f t="shared" si="338"/>
        <v>61.080519708920164</v>
      </c>
      <c r="L1575" s="16">
        <f t="shared" si="339"/>
        <v>26451.859766331625</v>
      </c>
      <c r="M1575" s="35">
        <f t="shared" si="330"/>
        <v>32.163038687444356</v>
      </c>
      <c r="N1575" s="17"/>
      <c r="O1575" s="18">
        <f t="shared" si="331"/>
        <v>34.448593957650324</v>
      </c>
      <c r="P1575" s="18"/>
      <c r="Q1575" s="37">
        <f t="shared" si="332"/>
        <v>5.5300455517572171E-3</v>
      </c>
      <c r="R1575" s="15">
        <f t="shared" si="342"/>
        <v>1.0254723068263334</v>
      </c>
      <c r="S1575" s="15">
        <f t="shared" si="343"/>
        <v>32.244609937071992</v>
      </c>
      <c r="T1575" s="21">
        <f t="shared" si="333"/>
        <v>4.465978517983471E-3</v>
      </c>
      <c r="U1575" s="21">
        <f t="shared" si="334"/>
        <v>3.4389590017319671E-2</v>
      </c>
      <c r="V1575" s="21">
        <f t="shared" si="335"/>
        <v>-2.99236114993362E-2</v>
      </c>
      <c r="Y1575" s="36"/>
      <c r="Z1575" s="36"/>
    </row>
    <row r="1576" spans="1:26" x14ac:dyDescent="0.25">
      <c r="A1576" s="12">
        <v>2001.08</v>
      </c>
      <c r="B1576" s="13">
        <v>1178.5</v>
      </c>
      <c r="C1576" s="14">
        <f>C1574/3+C1577*2/3</f>
        <v>15.723333333333333</v>
      </c>
      <c r="D1576" s="13">
        <f>(D1574+2*D1577)/3</f>
        <v>31.136666666666667</v>
      </c>
      <c r="E1576" s="13">
        <v>177.5</v>
      </c>
      <c r="F1576" s="14">
        <f t="shared" si="340"/>
        <v>2001.6249999998813</v>
      </c>
      <c r="G1576" s="15">
        <v>4.97</v>
      </c>
      <c r="H1576" s="14">
        <f t="shared" si="336"/>
        <v>2119.4442774647878</v>
      </c>
      <c r="I1576" s="14">
        <f t="shared" si="337"/>
        <v>28.277241286384967</v>
      </c>
      <c r="J1576" s="16">
        <f t="shared" si="341"/>
        <v>918878.47733794886</v>
      </c>
      <c r="K1576" s="14">
        <f t="shared" si="338"/>
        <v>55.996970713614999</v>
      </c>
      <c r="L1576" s="16">
        <f t="shared" si="339"/>
        <v>24277.312563467065</v>
      </c>
      <c r="M1576" s="35">
        <f t="shared" si="330"/>
        <v>31.404318760780139</v>
      </c>
      <c r="N1576" s="17"/>
      <c r="O1576" s="18">
        <f t="shared" si="331"/>
        <v>33.631390163183035</v>
      </c>
      <c r="P1576" s="18"/>
      <c r="Q1576" s="37">
        <f t="shared" si="332"/>
        <v>8.6801283126884538E-3</v>
      </c>
      <c r="R1576" s="15">
        <f t="shared" si="342"/>
        <v>1.0231098784795749</v>
      </c>
      <c r="S1576" s="15">
        <f t="shared" si="343"/>
        <v>33.065954534884526</v>
      </c>
      <c r="T1576" s="21">
        <f t="shared" si="333"/>
        <v>-4.7214672146070891E-3</v>
      </c>
      <c r="U1576" s="21">
        <f t="shared" si="334"/>
        <v>3.7976183851412326E-2</v>
      </c>
      <c r="V1576" s="21">
        <f t="shared" si="335"/>
        <v>-4.2697651066019415E-2</v>
      </c>
      <c r="Y1576" s="36"/>
      <c r="Z1576" s="36"/>
    </row>
    <row r="1577" spans="1:26" x14ac:dyDescent="0.25">
      <c r="A1577" s="12">
        <v>2001.09</v>
      </c>
      <c r="B1577" s="13">
        <v>1044.6400000000001</v>
      </c>
      <c r="C1577" s="14">
        <v>15.74</v>
      </c>
      <c r="D1577" s="13">
        <v>28.31</v>
      </c>
      <c r="E1577" s="13">
        <v>178.3</v>
      </c>
      <c r="F1577" s="14">
        <f t="shared" si="340"/>
        <v>2001.7083333332146</v>
      </c>
      <c r="G1577" s="15">
        <v>4.7300000000000004</v>
      </c>
      <c r="H1577" s="14">
        <f t="shared" si="336"/>
        <v>1870.2776394840153</v>
      </c>
      <c r="I1577" s="14">
        <f t="shared" si="337"/>
        <v>28.180205664610195</v>
      </c>
      <c r="J1577" s="16">
        <f t="shared" si="341"/>
        <v>811871.17612384923</v>
      </c>
      <c r="K1577" s="14">
        <f t="shared" si="338"/>
        <v>50.684982361188979</v>
      </c>
      <c r="L1577" s="16">
        <f t="shared" si="339"/>
        <v>22001.907830512104</v>
      </c>
      <c r="M1577" s="35">
        <f t="shared" si="330"/>
        <v>27.667392586862498</v>
      </c>
      <c r="N1577" s="17"/>
      <c r="O1577" s="18">
        <f t="shared" si="331"/>
        <v>29.631910124299569</v>
      </c>
      <c r="P1577" s="18"/>
      <c r="Q1577" s="37">
        <f t="shared" si="332"/>
        <v>1.5392721950809533E-2</v>
      </c>
      <c r="R1577" s="15">
        <f t="shared" si="342"/>
        <v>1.0166806203414818</v>
      </c>
      <c r="S1577" s="15">
        <f t="shared" si="343"/>
        <v>33.678315136648578</v>
      </c>
      <c r="T1577" s="21">
        <f t="shared" si="333"/>
        <v>6.7289873996547733E-3</v>
      </c>
      <c r="U1577" s="21">
        <f t="shared" si="334"/>
        <v>3.9053959337747912E-2</v>
      </c>
      <c r="V1577" s="21">
        <f t="shared" si="335"/>
        <v>-3.2324971938093139E-2</v>
      </c>
      <c r="Y1577" s="36"/>
      <c r="Z1577" s="36"/>
    </row>
    <row r="1578" spans="1:26" x14ac:dyDescent="0.25">
      <c r="A1578" s="12">
        <v>2001.1</v>
      </c>
      <c r="B1578" s="13">
        <v>1076.5899999999999</v>
      </c>
      <c r="C1578" s="14">
        <f>C1577*2/3+C1580/3</f>
        <v>15.740000000000002</v>
      </c>
      <c r="D1578" s="13">
        <f>(2*D1577+D1580)/3</f>
        <v>27.103333333333335</v>
      </c>
      <c r="E1578" s="13">
        <v>177.7</v>
      </c>
      <c r="F1578" s="14">
        <f t="shared" si="340"/>
        <v>2001.7916666665478</v>
      </c>
      <c r="G1578" s="15">
        <v>4.57</v>
      </c>
      <c r="H1578" s="14">
        <f t="shared" si="336"/>
        <v>1933.987608863252</v>
      </c>
      <c r="I1578" s="14">
        <f t="shared" si="337"/>
        <v>28.27535548677546</v>
      </c>
      <c r="J1578" s="16">
        <f t="shared" si="341"/>
        <v>840549.95736354997</v>
      </c>
      <c r="K1578" s="14">
        <f t="shared" si="338"/>
        <v>48.688461555055333</v>
      </c>
      <c r="L1578" s="16">
        <f t="shared" si="339"/>
        <v>21160.985777077087</v>
      </c>
      <c r="M1578" s="35">
        <f t="shared" si="330"/>
        <v>28.57737311336011</v>
      </c>
      <c r="N1578" s="17"/>
      <c r="O1578" s="18">
        <f t="shared" si="331"/>
        <v>30.610210495719603</v>
      </c>
      <c r="P1578" s="18"/>
      <c r="Q1578" s="37">
        <f t="shared" si="332"/>
        <v>1.5346369150707015E-2</v>
      </c>
      <c r="R1578" s="15">
        <f t="shared" si="342"/>
        <v>0.99746228642444223</v>
      </c>
      <c r="S1578" s="15">
        <f t="shared" si="343"/>
        <v>34.35570120979331</v>
      </c>
      <c r="T1578" s="21">
        <f t="shared" si="333"/>
        <v>6.4392071284100627E-3</v>
      </c>
      <c r="U1578" s="21">
        <f t="shared" si="334"/>
        <v>3.5790086566631629E-2</v>
      </c>
      <c r="V1578" s="21">
        <f t="shared" si="335"/>
        <v>-2.9350879438221567E-2</v>
      </c>
      <c r="Y1578" s="36"/>
      <c r="Z1578" s="36"/>
    </row>
    <row r="1579" spans="1:26" x14ac:dyDescent="0.25">
      <c r="A1579" s="12">
        <v>2001.11</v>
      </c>
      <c r="B1579" s="13">
        <v>1129.68</v>
      </c>
      <c r="C1579" s="14">
        <f>C1577/3+C1580*2/3</f>
        <v>15.740000000000002</v>
      </c>
      <c r="D1579" s="13">
        <f>(D1577+2*D1580)/3</f>
        <v>25.896666666666665</v>
      </c>
      <c r="E1579" s="13">
        <v>177.4</v>
      </c>
      <c r="F1579" s="14">
        <f t="shared" si="340"/>
        <v>2001.8749999998811</v>
      </c>
      <c r="G1579" s="15">
        <v>4.6500000000000004</v>
      </c>
      <c r="H1579" s="14">
        <f t="shared" si="336"/>
        <v>2032.7903857948133</v>
      </c>
      <c r="I1579" s="14">
        <f t="shared" si="337"/>
        <v>28.32317175873731</v>
      </c>
      <c r="J1579" s="16">
        <f t="shared" si="341"/>
        <v>884517.45209587389</v>
      </c>
      <c r="K1579" s="14">
        <f t="shared" si="338"/>
        <v>46.599475093949629</v>
      </c>
      <c r="L1579" s="16">
        <f t="shared" si="339"/>
        <v>20276.585951575798</v>
      </c>
      <c r="M1579" s="35">
        <f t="shared" si="330"/>
        <v>30.005103811056813</v>
      </c>
      <c r="N1579" s="17"/>
      <c r="O1579" s="18">
        <f t="shared" si="331"/>
        <v>32.143096534852319</v>
      </c>
      <c r="P1579" s="18"/>
      <c r="Q1579" s="37">
        <f t="shared" si="332"/>
        <v>1.2409781134990867E-2</v>
      </c>
      <c r="R1579" s="15">
        <f t="shared" si="342"/>
        <v>0.96966877558180731</v>
      </c>
      <c r="S1579" s="15">
        <f t="shared" si="343"/>
        <v>34.326467548102443</v>
      </c>
      <c r="T1579" s="21">
        <f t="shared" si="333"/>
        <v>3.1638813101839691E-3</v>
      </c>
      <c r="U1579" s="21">
        <f t="shared" si="334"/>
        <v>3.7444765406320579E-2</v>
      </c>
      <c r="V1579" s="21">
        <f t="shared" si="335"/>
        <v>-3.428088409613661E-2</v>
      </c>
      <c r="Y1579" s="36"/>
      <c r="Z1579" s="36"/>
    </row>
    <row r="1580" spans="1:26" x14ac:dyDescent="0.25">
      <c r="A1580" s="12">
        <v>2001.12</v>
      </c>
      <c r="B1580" s="13">
        <v>1144.93</v>
      </c>
      <c r="C1580" s="14">
        <v>15.74</v>
      </c>
      <c r="D1580" s="13">
        <v>24.69</v>
      </c>
      <c r="E1580" s="13">
        <v>176.7</v>
      </c>
      <c r="F1580" s="14">
        <f t="shared" si="340"/>
        <v>2001.9583333332143</v>
      </c>
      <c r="G1580" s="15">
        <v>5.09</v>
      </c>
      <c r="H1580" s="14">
        <f t="shared" si="336"/>
        <v>2068.393475183927</v>
      </c>
      <c r="I1580" s="14">
        <f t="shared" si="337"/>
        <v>28.435374476513857</v>
      </c>
      <c r="J1580" s="16">
        <f t="shared" si="341"/>
        <v>901040.31621557055</v>
      </c>
      <c r="K1580" s="14">
        <f t="shared" si="338"/>
        <v>44.604154753820026</v>
      </c>
      <c r="L1580" s="16">
        <f t="shared" si="339"/>
        <v>19430.607467148595</v>
      </c>
      <c r="M1580" s="35">
        <f t="shared" si="330"/>
        <v>30.499953255020451</v>
      </c>
      <c r="N1580" s="17"/>
      <c r="O1580" s="18">
        <f t="shared" si="331"/>
        <v>32.677962674930065</v>
      </c>
      <c r="P1580" s="18"/>
      <c r="Q1580" s="37">
        <f t="shared" si="332"/>
        <v>6.9892836391996227E-3</v>
      </c>
      <c r="R1580" s="15">
        <f t="shared" si="342"/>
        <v>1.008137626359966</v>
      </c>
      <c r="S1580" s="15">
        <f t="shared" si="343"/>
        <v>33.417164043949072</v>
      </c>
      <c r="T1580" s="21">
        <f t="shared" si="333"/>
        <v>3.1054556620515594E-3</v>
      </c>
      <c r="U1580" s="21">
        <f t="shared" si="334"/>
        <v>4.0944894595170922E-2</v>
      </c>
      <c r="V1580" s="21">
        <f t="shared" si="335"/>
        <v>-3.7839438933119363E-2</v>
      </c>
      <c r="Y1580" s="36"/>
      <c r="Z1580" s="36"/>
    </row>
    <row r="1581" spans="1:26" x14ac:dyDescent="0.25">
      <c r="A1581" s="12">
        <v>2002.01</v>
      </c>
      <c r="B1581" s="13">
        <v>1140.21</v>
      </c>
      <c r="C1581" s="14">
        <f>C1580*2/3+C1583/3</f>
        <v>15.736666666666668</v>
      </c>
      <c r="D1581" s="13">
        <f>(2*D1580+D1583)/3</f>
        <v>24.693333333333332</v>
      </c>
      <c r="E1581" s="13">
        <v>177.1</v>
      </c>
      <c r="F1581" s="14">
        <f t="shared" si="340"/>
        <v>2002.0416666665476</v>
      </c>
      <c r="G1581" s="15">
        <v>5.04</v>
      </c>
      <c r="H1581" s="14">
        <f t="shared" si="336"/>
        <v>2055.2140389892711</v>
      </c>
      <c r="I1581" s="14">
        <f t="shared" si="337"/>
        <v>28.365141737248251</v>
      </c>
      <c r="J1581" s="16">
        <f t="shared" si="341"/>
        <v>896328.75684194919</v>
      </c>
      <c r="K1581" s="14">
        <f t="shared" si="338"/>
        <v>44.50941961227177</v>
      </c>
      <c r="L1581" s="16">
        <f t="shared" si="339"/>
        <v>19411.638881390736</v>
      </c>
      <c r="M1581" s="35">
        <f t="shared" si="330"/>
        <v>30.277204433096003</v>
      </c>
      <c r="N1581" s="17"/>
      <c r="O1581" s="18">
        <f t="shared" si="331"/>
        <v>32.445677897691233</v>
      </c>
      <c r="P1581" s="18"/>
      <c r="Q1581" s="37">
        <f t="shared" si="332"/>
        <v>7.813726902738842E-3</v>
      </c>
      <c r="R1581" s="15">
        <f t="shared" si="342"/>
        <v>1.0143899309217241</v>
      </c>
      <c r="S1581" s="15">
        <f t="shared" si="343"/>
        <v>33.61300986765773</v>
      </c>
      <c r="T1581" s="21">
        <f t="shared" si="333"/>
        <v>7.890506810802389E-3</v>
      </c>
      <c r="U1581" s="21">
        <f t="shared" si="334"/>
        <v>4.0145010048437957E-2</v>
      </c>
      <c r="V1581" s="21">
        <f t="shared" si="335"/>
        <v>-3.2254503237635568E-2</v>
      </c>
      <c r="Y1581" s="36"/>
      <c r="Z1581" s="36"/>
    </row>
    <row r="1582" spans="1:26" x14ac:dyDescent="0.25">
      <c r="A1582" s="12">
        <v>2002.02</v>
      </c>
      <c r="B1582" s="13">
        <v>1100.67</v>
      </c>
      <c r="C1582" s="14">
        <f>C1580/3+C1583*2/3</f>
        <v>15.733333333333334</v>
      </c>
      <c r="D1582" s="13">
        <f>(D1580+2*D1583)/3</f>
        <v>24.696666666666669</v>
      </c>
      <c r="E1582" s="13">
        <v>177.8</v>
      </c>
      <c r="F1582" s="14">
        <f t="shared" si="340"/>
        <v>2002.1249999998809</v>
      </c>
      <c r="G1582" s="15">
        <v>4.91</v>
      </c>
      <c r="H1582" s="14">
        <f t="shared" si="336"/>
        <v>1976.1328893981997</v>
      </c>
      <c r="I1582" s="14">
        <f t="shared" si="337"/>
        <v>28.247483314585669</v>
      </c>
      <c r="J1582" s="16">
        <f t="shared" si="341"/>
        <v>862866.16467507894</v>
      </c>
      <c r="K1582" s="14">
        <f t="shared" si="338"/>
        <v>44.340170313085856</v>
      </c>
      <c r="L1582" s="16">
        <f t="shared" si="339"/>
        <v>19360.860245964308</v>
      </c>
      <c r="M1582" s="35">
        <f t="shared" si="330"/>
        <v>29.085704152008436</v>
      </c>
      <c r="N1582" s="17"/>
      <c r="O1582" s="18">
        <f t="shared" si="331"/>
        <v>31.176385637974658</v>
      </c>
      <c r="P1582" s="18"/>
      <c r="Q1582" s="37">
        <f t="shared" si="332"/>
        <v>1.0500638782444588E-2</v>
      </c>
      <c r="R1582" s="15">
        <f t="shared" si="342"/>
        <v>0.97557538102605568</v>
      </c>
      <c r="S1582" s="15">
        <f t="shared" si="343"/>
        <v>33.962459786237453</v>
      </c>
      <c r="T1582" s="21">
        <f t="shared" si="333"/>
        <v>1.5422889034006459E-2</v>
      </c>
      <c r="U1582" s="21">
        <f t="shared" si="334"/>
        <v>3.8783770458147959E-2</v>
      </c>
      <c r="V1582" s="21">
        <f t="shared" si="335"/>
        <v>-2.33608814241415E-2</v>
      </c>
      <c r="Y1582" s="36"/>
      <c r="Z1582" s="36"/>
    </row>
    <row r="1583" spans="1:26" x14ac:dyDescent="0.25">
      <c r="A1583" s="12">
        <v>2002.03</v>
      </c>
      <c r="B1583" s="13">
        <v>1153.79</v>
      </c>
      <c r="C1583" s="14">
        <v>15.73</v>
      </c>
      <c r="D1583" s="13">
        <v>24.7</v>
      </c>
      <c r="E1583" s="13">
        <v>178.8</v>
      </c>
      <c r="F1583" s="14">
        <f t="shared" si="340"/>
        <v>2002.2083333332141</v>
      </c>
      <c r="G1583" s="15">
        <v>5.28</v>
      </c>
      <c r="H1583" s="14">
        <f t="shared" si="336"/>
        <v>2059.9184602628625</v>
      </c>
      <c r="I1583" s="14">
        <f t="shared" si="337"/>
        <v>28.083548461968672</v>
      </c>
      <c r="J1583" s="16">
        <f t="shared" si="341"/>
        <v>900472.48992026795</v>
      </c>
      <c r="K1583" s="14">
        <f t="shared" si="338"/>
        <v>44.098133948545843</v>
      </c>
      <c r="L1583" s="16">
        <f t="shared" si="339"/>
        <v>19277.052584118966</v>
      </c>
      <c r="M1583" s="35">
        <f t="shared" si="330"/>
        <v>30.292130640918685</v>
      </c>
      <c r="N1583" s="17"/>
      <c r="O1583" s="18">
        <f t="shared" si="331"/>
        <v>32.475809252847952</v>
      </c>
      <c r="P1583" s="18"/>
      <c r="Q1583" s="37">
        <f t="shared" si="332"/>
        <v>5.4898769415986232E-3</v>
      </c>
      <c r="R1583" s="15">
        <f t="shared" si="342"/>
        <v>1.0098121952753996</v>
      </c>
      <c r="S1583" s="15">
        <f t="shared" si="343"/>
        <v>32.947632377824029</v>
      </c>
      <c r="T1583" s="21">
        <f t="shared" si="333"/>
        <v>1.3213994035881971E-2</v>
      </c>
      <c r="U1583" s="21">
        <f t="shared" si="334"/>
        <v>3.9453964822458554E-2</v>
      </c>
      <c r="V1583" s="21">
        <f t="shared" si="335"/>
        <v>-2.6239970786576583E-2</v>
      </c>
      <c r="Y1583" s="36"/>
      <c r="Z1583" s="36"/>
    </row>
    <row r="1584" spans="1:26" x14ac:dyDescent="0.25">
      <c r="A1584" s="12">
        <v>2002.04</v>
      </c>
      <c r="B1584" s="13">
        <v>1111.93</v>
      </c>
      <c r="C1584" s="14">
        <f>C1583*2/3+C1586/3</f>
        <v>15.833333333333332</v>
      </c>
      <c r="D1584" s="13">
        <f>(2*D1583+D1586)/3</f>
        <v>25.38</v>
      </c>
      <c r="E1584" s="13">
        <v>179.8</v>
      </c>
      <c r="F1584" s="14">
        <f t="shared" si="340"/>
        <v>2002.2916666665474</v>
      </c>
      <c r="G1584" s="15">
        <v>5.21</v>
      </c>
      <c r="H1584" s="14">
        <f t="shared" si="336"/>
        <v>1974.1426616518347</v>
      </c>
      <c r="I1584" s="14">
        <f t="shared" si="337"/>
        <v>28.110815257693719</v>
      </c>
      <c r="J1584" s="16">
        <f t="shared" si="341"/>
        <v>864000.49822962633</v>
      </c>
      <c r="K1584" s="14">
        <f t="shared" si="338"/>
        <v>45.060157341490523</v>
      </c>
      <c r="L1584" s="16">
        <f t="shared" si="339"/>
        <v>19720.9650293345</v>
      </c>
      <c r="M1584" s="35">
        <f t="shared" si="330"/>
        <v>29.005883253118686</v>
      </c>
      <c r="N1584" s="17"/>
      <c r="O1584" s="18">
        <f t="shared" si="331"/>
        <v>31.104690399704101</v>
      </c>
      <c r="P1584" s="18"/>
      <c r="Q1584" s="37">
        <f t="shared" si="332"/>
        <v>8.0785808107927126E-3</v>
      </c>
      <c r="R1584" s="15">
        <f t="shared" si="342"/>
        <v>1.0082163411245575</v>
      </c>
      <c r="S1584" s="15">
        <f t="shared" si="343"/>
        <v>33.085876926180333</v>
      </c>
      <c r="T1584" s="21">
        <f t="shared" si="333"/>
        <v>1.7068177540057627E-2</v>
      </c>
      <c r="U1584" s="21">
        <f t="shared" si="334"/>
        <v>4.000361897021687E-2</v>
      </c>
      <c r="V1584" s="21">
        <f t="shared" si="335"/>
        <v>-2.2935441430159242E-2</v>
      </c>
      <c r="Y1584" s="36"/>
      <c r="Z1584" s="36"/>
    </row>
    <row r="1585" spans="1:26" x14ac:dyDescent="0.25">
      <c r="A1585" s="12">
        <v>2002.05</v>
      </c>
      <c r="B1585" s="13">
        <v>1079.25</v>
      </c>
      <c r="C1585" s="14">
        <f>C1583/3+C1586*2/3</f>
        <v>15.936666666666667</v>
      </c>
      <c r="D1585" s="13">
        <f>(D1583+2*D1586)/3</f>
        <v>26.06</v>
      </c>
      <c r="E1585" s="13">
        <v>179.8</v>
      </c>
      <c r="F1585" s="14">
        <f t="shared" si="340"/>
        <v>2002.3749999998806</v>
      </c>
      <c r="G1585" s="15">
        <v>5.16</v>
      </c>
      <c r="H1585" s="14">
        <f t="shared" si="336"/>
        <v>1916.1219389599548</v>
      </c>
      <c r="I1585" s="14">
        <f t="shared" si="337"/>
        <v>28.294275315164988</v>
      </c>
      <c r="J1585" s="16">
        <f t="shared" si="341"/>
        <v>839639.16647271032</v>
      </c>
      <c r="K1585" s="14">
        <f t="shared" si="338"/>
        <v>46.267442880978841</v>
      </c>
      <c r="L1585" s="16">
        <f t="shared" si="339"/>
        <v>20274.261457751982</v>
      </c>
      <c r="M1585" s="35">
        <f t="shared" si="330"/>
        <v>28.128107508688345</v>
      </c>
      <c r="N1585" s="17"/>
      <c r="O1585" s="18">
        <f t="shared" si="331"/>
        <v>30.171984137541479</v>
      </c>
      <c r="P1585" s="18"/>
      <c r="Q1585" s="37">
        <f t="shared" si="332"/>
        <v>9.5075054739182582E-3</v>
      </c>
      <c r="R1585" s="15">
        <f t="shared" si="342"/>
        <v>1.0223118312731163</v>
      </c>
      <c r="S1585" s="15">
        <f t="shared" si="343"/>
        <v>33.357721777410958</v>
      </c>
      <c r="T1585" s="21">
        <f t="shared" si="333"/>
        <v>1.690525962543532E-2</v>
      </c>
      <c r="U1585" s="21">
        <f t="shared" si="334"/>
        <v>4.1783162308777655E-2</v>
      </c>
      <c r="V1585" s="21">
        <f t="shared" si="335"/>
        <v>-2.4877902683342334E-2</v>
      </c>
      <c r="Y1585" s="36"/>
      <c r="Z1585" s="36"/>
    </row>
    <row r="1586" spans="1:26" x14ac:dyDescent="0.25">
      <c r="A1586" s="12">
        <v>2002.06</v>
      </c>
      <c r="B1586" s="13">
        <v>1014.02</v>
      </c>
      <c r="C1586" s="14">
        <v>16.04</v>
      </c>
      <c r="D1586" s="13">
        <v>26.74</v>
      </c>
      <c r="E1586" s="13">
        <v>179.9</v>
      </c>
      <c r="F1586" s="14">
        <f t="shared" si="340"/>
        <v>2002.4583333332139</v>
      </c>
      <c r="G1586" s="15">
        <v>4.93</v>
      </c>
      <c r="H1586" s="14">
        <f t="shared" si="336"/>
        <v>1799.3105692606996</v>
      </c>
      <c r="I1586" s="14">
        <f t="shared" si="337"/>
        <v>28.461905614230115</v>
      </c>
      <c r="J1586" s="16">
        <f t="shared" si="341"/>
        <v>789492.08471541503</v>
      </c>
      <c r="K1586" s="14">
        <f t="shared" si="338"/>
        <v>47.448338910505825</v>
      </c>
      <c r="L1586" s="16">
        <f t="shared" si="339"/>
        <v>20819.134085412716</v>
      </c>
      <c r="M1586" s="35">
        <f t="shared" si="330"/>
        <v>26.387672541183353</v>
      </c>
      <c r="N1586" s="17"/>
      <c r="O1586" s="18">
        <f t="shared" si="331"/>
        <v>28.315227417431291</v>
      </c>
      <c r="P1586" s="18"/>
      <c r="Q1586" s="37">
        <f t="shared" si="332"/>
        <v>1.384302990426315E-2</v>
      </c>
      <c r="R1586" s="15">
        <f t="shared" si="342"/>
        <v>1.0263194975144518</v>
      </c>
      <c r="S1586" s="15">
        <f t="shared" si="343"/>
        <v>34.083037554186035</v>
      </c>
      <c r="T1586" s="21">
        <f t="shared" si="333"/>
        <v>2.2153703784095757E-2</v>
      </c>
      <c r="U1586" s="21">
        <f t="shared" si="334"/>
        <v>4.1551593814674881E-2</v>
      </c>
      <c r="V1586" s="21">
        <f t="shared" si="335"/>
        <v>-1.9397890030579124E-2</v>
      </c>
      <c r="Y1586" s="36"/>
      <c r="Z1586" s="36"/>
    </row>
    <row r="1587" spans="1:26" x14ac:dyDescent="0.25">
      <c r="A1587" s="12">
        <v>2002.07</v>
      </c>
      <c r="B1587" s="13">
        <v>903.59</v>
      </c>
      <c r="C1587" s="14">
        <f>C1586*2/3+C1589/3</f>
        <v>15.96</v>
      </c>
      <c r="D1587" s="13">
        <f>(2*D1586+D1589)/3</f>
        <v>27.84</v>
      </c>
      <c r="E1587" s="13">
        <v>180.1</v>
      </c>
      <c r="F1587" s="14">
        <f t="shared" si="340"/>
        <v>2002.5416666665471</v>
      </c>
      <c r="G1587" s="15">
        <v>4.6500000000000004</v>
      </c>
      <c r="H1587" s="14">
        <f t="shared" si="336"/>
        <v>1601.579409189339</v>
      </c>
      <c r="I1587" s="14">
        <f t="shared" si="337"/>
        <v>28.288501832315376</v>
      </c>
      <c r="J1587" s="16">
        <f t="shared" si="341"/>
        <v>703766.99679045682</v>
      </c>
      <c r="K1587" s="14">
        <f t="shared" si="338"/>
        <v>49.34535657967794</v>
      </c>
      <c r="L1587" s="16">
        <f t="shared" si="339"/>
        <v>21683.366560770166</v>
      </c>
      <c r="M1587" s="35">
        <f t="shared" si="330"/>
        <v>23.463120467431445</v>
      </c>
      <c r="N1587" s="17"/>
      <c r="O1587" s="18">
        <f t="shared" si="331"/>
        <v>25.189619576345226</v>
      </c>
      <c r="P1587" s="18"/>
      <c r="Q1587" s="37">
        <f t="shared" si="332"/>
        <v>2.12613970435735E-2</v>
      </c>
      <c r="R1587" s="15">
        <f t="shared" si="342"/>
        <v>1.0353744093209243</v>
      </c>
      <c r="S1587" s="15">
        <f t="shared" si="343"/>
        <v>34.941240794838841</v>
      </c>
      <c r="T1587" s="21">
        <f t="shared" si="333"/>
        <v>3.7123546768372595E-2</v>
      </c>
      <c r="U1587" s="21">
        <f t="shared" si="334"/>
        <v>4.0130129867655073E-2</v>
      </c>
      <c r="V1587" s="21">
        <f t="shared" si="335"/>
        <v>-3.0065830992824782E-3</v>
      </c>
      <c r="Y1587" s="36"/>
      <c r="Z1587" s="36"/>
    </row>
    <row r="1588" spans="1:26" x14ac:dyDescent="0.25">
      <c r="A1588" s="12">
        <v>2002.08</v>
      </c>
      <c r="B1588" s="13">
        <v>912.55</v>
      </c>
      <c r="C1588" s="14">
        <f>C1586/3+C1589*2/3</f>
        <v>15.879999999999999</v>
      </c>
      <c r="D1588" s="13">
        <f>(D1586+2*D1589)/3</f>
        <v>28.939999999999998</v>
      </c>
      <c r="E1588" s="13">
        <v>180.7</v>
      </c>
      <c r="F1588" s="14">
        <f t="shared" si="340"/>
        <v>2002.6249999998804</v>
      </c>
      <c r="G1588" s="15">
        <v>4.26</v>
      </c>
      <c r="H1588" s="14">
        <f t="shared" si="336"/>
        <v>1612.0900236579962</v>
      </c>
      <c r="I1588" s="14">
        <f t="shared" si="337"/>
        <v>28.053245932484771</v>
      </c>
      <c r="J1588" s="16">
        <f t="shared" si="341"/>
        <v>709412.84191506205</v>
      </c>
      <c r="K1588" s="14">
        <f t="shared" si="338"/>
        <v>51.124744161593789</v>
      </c>
      <c r="L1588" s="16">
        <f t="shared" si="339"/>
        <v>22497.844112675357</v>
      </c>
      <c r="M1588" s="35">
        <f t="shared" si="330"/>
        <v>23.58871352884238</v>
      </c>
      <c r="N1588" s="17"/>
      <c r="O1588" s="18">
        <f t="shared" si="331"/>
        <v>25.335997073986523</v>
      </c>
      <c r="P1588" s="18"/>
      <c r="Q1588" s="37">
        <f t="shared" si="332"/>
        <v>2.498399264549684E-2</v>
      </c>
      <c r="R1588" s="15">
        <f t="shared" si="342"/>
        <v>1.0356261870042687</v>
      </c>
      <c r="S1588" s="15">
        <f t="shared" si="343"/>
        <v>36.057142808280304</v>
      </c>
      <c r="T1588" s="21">
        <f t="shared" si="333"/>
        <v>3.9179176192103871E-2</v>
      </c>
      <c r="U1588" s="21">
        <f t="shared" si="334"/>
        <v>3.4995989194479771E-2</v>
      </c>
      <c r="V1588" s="21">
        <f t="shared" si="335"/>
        <v>4.1831869976240998E-3</v>
      </c>
      <c r="Y1588" s="36"/>
      <c r="Z1588" s="36"/>
    </row>
    <row r="1589" spans="1:26" x14ac:dyDescent="0.25">
      <c r="A1589" s="12">
        <v>2002.09</v>
      </c>
      <c r="B1589" s="13">
        <v>867.81</v>
      </c>
      <c r="C1589" s="14">
        <v>15.8</v>
      </c>
      <c r="D1589" s="13">
        <v>30.04</v>
      </c>
      <c r="E1589" s="13">
        <v>181</v>
      </c>
      <c r="F1589" s="14">
        <f t="shared" si="340"/>
        <v>2002.7083333332137</v>
      </c>
      <c r="G1589" s="15">
        <v>3.87</v>
      </c>
      <c r="H1589" s="14">
        <f t="shared" si="336"/>
        <v>1530.5123873204413</v>
      </c>
      <c r="I1589" s="14">
        <f t="shared" si="337"/>
        <v>27.865656906077344</v>
      </c>
      <c r="J1589" s="16">
        <f t="shared" si="341"/>
        <v>674535.83912095381</v>
      </c>
      <c r="K1589" s="14">
        <f t="shared" si="338"/>
        <v>52.980021104972359</v>
      </c>
      <c r="L1589" s="16">
        <f t="shared" si="339"/>
        <v>23349.64635944902</v>
      </c>
      <c r="M1589" s="35">
        <f t="shared" si="330"/>
        <v>22.365036801224331</v>
      </c>
      <c r="N1589" s="17"/>
      <c r="O1589" s="18">
        <f t="shared" si="331"/>
        <v>24.033754017347896</v>
      </c>
      <c r="P1589" s="18"/>
      <c r="Q1589" s="37">
        <f t="shared" si="332"/>
        <v>3.1082925210663762E-2</v>
      </c>
      <c r="R1589" s="15">
        <f t="shared" si="342"/>
        <v>0.99748650991017018</v>
      </c>
      <c r="S1589" s="15">
        <f t="shared" si="343"/>
        <v>37.279828965027377</v>
      </c>
      <c r="T1589" s="21">
        <f t="shared" si="333"/>
        <v>4.7080767227533959E-2</v>
      </c>
      <c r="U1589" s="21">
        <f t="shared" si="334"/>
        <v>3.0859464967863071E-2</v>
      </c>
      <c r="V1589" s="21">
        <f t="shared" si="335"/>
        <v>1.6221302259670889E-2</v>
      </c>
      <c r="Y1589" s="36"/>
      <c r="Z1589" s="36"/>
    </row>
    <row r="1590" spans="1:26" x14ac:dyDescent="0.25">
      <c r="A1590" s="12">
        <v>2002.1</v>
      </c>
      <c r="B1590" s="13">
        <v>854.63</v>
      </c>
      <c r="C1590" s="14">
        <f>C1589*2/3+C1592/3</f>
        <v>15.89</v>
      </c>
      <c r="D1590" s="13">
        <f>(2*D1589+D1592)/3</f>
        <v>29.223333333333333</v>
      </c>
      <c r="E1590" s="13">
        <v>181.3</v>
      </c>
      <c r="F1590" s="14">
        <f t="shared" si="340"/>
        <v>2002.7916666665469</v>
      </c>
      <c r="G1590" s="15">
        <v>3.94</v>
      </c>
      <c r="H1590" s="14">
        <f t="shared" si="336"/>
        <v>1504.7733916988411</v>
      </c>
      <c r="I1590" s="14">
        <f t="shared" si="337"/>
        <v>27.978012934362926</v>
      </c>
      <c r="J1590" s="16">
        <f t="shared" si="341"/>
        <v>664219.55935439689</v>
      </c>
      <c r="K1590" s="14">
        <f t="shared" si="338"/>
        <v>51.454424039345447</v>
      </c>
      <c r="L1590" s="16">
        <f t="shared" si="339"/>
        <v>22712.413078798221</v>
      </c>
      <c r="M1590" s="35">
        <f t="shared" si="330"/>
        <v>21.956233863659079</v>
      </c>
      <c r="N1590" s="17"/>
      <c r="O1590" s="18">
        <f t="shared" si="331"/>
        <v>23.606572751994353</v>
      </c>
      <c r="P1590" s="18"/>
      <c r="Q1590" s="37">
        <f t="shared" si="332"/>
        <v>3.1023120090339099E-2</v>
      </c>
      <c r="R1590" s="15">
        <f t="shared" si="342"/>
        <v>0.99431179749023912</v>
      </c>
      <c r="S1590" s="15">
        <f t="shared" si="343"/>
        <v>37.124594008116681</v>
      </c>
      <c r="T1590" s="21">
        <f t="shared" si="333"/>
        <v>4.8511989709715708E-2</v>
      </c>
      <c r="U1590" s="21">
        <f t="shared" si="334"/>
        <v>3.1196084467564056E-2</v>
      </c>
      <c r="V1590" s="21">
        <f t="shared" si="335"/>
        <v>1.7315905242151652E-2</v>
      </c>
      <c r="Y1590" s="36"/>
      <c r="Z1590" s="36"/>
    </row>
    <row r="1591" spans="1:26" x14ac:dyDescent="0.25">
      <c r="A1591" s="12">
        <v>2002.11</v>
      </c>
      <c r="B1591" s="13">
        <v>909.93</v>
      </c>
      <c r="C1591" s="14">
        <f>C1589/3+C1592*2/3</f>
        <v>15.98</v>
      </c>
      <c r="D1591" s="13">
        <f>(D1589+2*D1592)/3</f>
        <v>28.406666666666666</v>
      </c>
      <c r="E1591" s="13">
        <v>181.3</v>
      </c>
      <c r="F1591" s="14">
        <f t="shared" si="340"/>
        <v>2002.8749999998802</v>
      </c>
      <c r="G1591" s="15">
        <v>4.05</v>
      </c>
      <c r="H1591" s="14">
        <f t="shared" si="336"/>
        <v>1602.1418067567561</v>
      </c>
      <c r="I1591" s="14">
        <f t="shared" si="337"/>
        <v>28.136478709321558</v>
      </c>
      <c r="J1591" s="16">
        <f t="shared" si="341"/>
        <v>708233.76512629632</v>
      </c>
      <c r="K1591" s="14">
        <f t="shared" si="338"/>
        <v>50.016493859165273</v>
      </c>
      <c r="L1591" s="16">
        <f t="shared" si="339"/>
        <v>22110.00899851746</v>
      </c>
      <c r="M1591" s="35">
        <f t="shared" si="330"/>
        <v>23.348396502725123</v>
      </c>
      <c r="N1591" s="17"/>
      <c r="O1591" s="18">
        <f t="shared" si="331"/>
        <v>25.114358041300292</v>
      </c>
      <c r="P1591" s="18"/>
      <c r="Q1591" s="37">
        <f t="shared" si="332"/>
        <v>2.7063021565630285E-2</v>
      </c>
      <c r="R1591" s="15">
        <f t="shared" si="342"/>
        <v>1.0050077075830828</v>
      </c>
      <c r="S1591" s="15">
        <f t="shared" si="343"/>
        <v>36.913421799305858</v>
      </c>
      <c r="T1591" s="21">
        <f t="shared" si="333"/>
        <v>3.9308477859257396E-2</v>
      </c>
      <c r="U1591" s="21">
        <f t="shared" si="334"/>
        <v>3.3363706824877992E-2</v>
      </c>
      <c r="V1591" s="21">
        <f t="shared" si="335"/>
        <v>5.9447710343794036E-3</v>
      </c>
      <c r="Y1591" s="36"/>
      <c r="Z1591" s="36"/>
    </row>
    <row r="1592" spans="1:26" x14ac:dyDescent="0.25">
      <c r="A1592" s="12">
        <v>2002.12</v>
      </c>
      <c r="B1592" s="13">
        <v>899.18</v>
      </c>
      <c r="C1592" s="14">
        <v>16.07</v>
      </c>
      <c r="D1592" s="13">
        <v>27.59</v>
      </c>
      <c r="E1592" s="13">
        <v>180.9</v>
      </c>
      <c r="F1592" s="14">
        <f t="shared" si="340"/>
        <v>2002.9583333332134</v>
      </c>
      <c r="G1592" s="15">
        <v>4.03</v>
      </c>
      <c r="H1592" s="14">
        <f t="shared" si="336"/>
        <v>1586.7146997788827</v>
      </c>
      <c r="I1592" s="14">
        <f t="shared" si="337"/>
        <v>28.357509314538412</v>
      </c>
      <c r="J1592" s="16">
        <f t="shared" si="341"/>
        <v>702458.7753251614</v>
      </c>
      <c r="K1592" s="14">
        <f t="shared" si="338"/>
        <v>48.685978966279698</v>
      </c>
      <c r="L1592" s="16">
        <f t="shared" si="339"/>
        <v>21553.902012079008</v>
      </c>
      <c r="M1592" s="35">
        <f t="shared" si="330"/>
        <v>23.101442537685628</v>
      </c>
      <c r="N1592" s="17"/>
      <c r="O1592" s="18">
        <f t="shared" si="331"/>
        <v>24.860432504266115</v>
      </c>
      <c r="P1592" s="18"/>
      <c r="Q1592" s="37">
        <f t="shared" si="332"/>
        <v>2.7566733863023968E-2</v>
      </c>
      <c r="R1592" s="15">
        <f t="shared" si="342"/>
        <v>1.0017271449982252</v>
      </c>
      <c r="S1592" s="15">
        <f t="shared" si="343"/>
        <v>37.180303876894627</v>
      </c>
      <c r="T1592" s="21">
        <f t="shared" si="333"/>
        <v>4.2685327215542301E-2</v>
      </c>
      <c r="U1592" s="21">
        <f t="shared" si="334"/>
        <v>3.2380151210893438E-2</v>
      </c>
      <c r="V1592" s="21">
        <f t="shared" si="335"/>
        <v>1.0305176004648864E-2</v>
      </c>
      <c r="Y1592" s="36"/>
      <c r="Z1592" s="36"/>
    </row>
    <row r="1593" spans="1:26" x14ac:dyDescent="0.25">
      <c r="A1593" s="12">
        <v>2003.01</v>
      </c>
      <c r="B1593" s="13">
        <v>895.84</v>
      </c>
      <c r="C1593" s="14">
        <f>C1592*2/3+C1595/3</f>
        <v>16.119999999999997</v>
      </c>
      <c r="D1593" s="13">
        <f>(2*D1592+D1595)/3</f>
        <v>28.5</v>
      </c>
      <c r="E1593" s="13">
        <v>181.7</v>
      </c>
      <c r="F1593" s="14">
        <f t="shared" si="340"/>
        <v>2003.0416666665467</v>
      </c>
      <c r="G1593" s="15">
        <v>4.05</v>
      </c>
      <c r="H1593" s="14">
        <f t="shared" si="336"/>
        <v>1573.8607194276276</v>
      </c>
      <c r="I1593" s="14">
        <f t="shared" si="337"/>
        <v>28.320497853604831</v>
      </c>
      <c r="J1593" s="16">
        <f t="shared" si="341"/>
        <v>697812.97514231387</v>
      </c>
      <c r="K1593" s="14">
        <f t="shared" si="338"/>
        <v>50.070359108420462</v>
      </c>
      <c r="L1593" s="16">
        <f t="shared" si="339"/>
        <v>22200.024325276772</v>
      </c>
      <c r="M1593" s="35">
        <f t="shared" si="330"/>
        <v>22.898348576613223</v>
      </c>
      <c r="N1593" s="17"/>
      <c r="O1593" s="18">
        <f t="shared" si="331"/>
        <v>24.653867027835613</v>
      </c>
      <c r="P1593" s="18"/>
      <c r="Q1593" s="37">
        <f t="shared" si="332"/>
        <v>2.7698583136729474E-2</v>
      </c>
      <c r="R1593" s="15">
        <f t="shared" si="342"/>
        <v>1.0156947309972999</v>
      </c>
      <c r="S1593" s="15">
        <f t="shared" si="343"/>
        <v>37.08053717768712</v>
      </c>
      <c r="T1593" s="21">
        <f t="shared" si="333"/>
        <v>4.7440395385839995E-2</v>
      </c>
      <c r="U1593" s="21">
        <f t="shared" si="334"/>
        <v>3.0718331825776879E-2</v>
      </c>
      <c r="V1593" s="21">
        <f t="shared" si="335"/>
        <v>1.6722063560063116E-2</v>
      </c>
      <c r="Y1593" s="36"/>
      <c r="Z1593" s="36"/>
    </row>
    <row r="1594" spans="1:26" x14ac:dyDescent="0.25">
      <c r="A1594" s="12">
        <v>2003.02</v>
      </c>
      <c r="B1594" s="13">
        <v>837.03</v>
      </c>
      <c r="C1594" s="14">
        <f>C1592/3+C1595*2/3</f>
        <v>16.169999999999998</v>
      </c>
      <c r="D1594" s="13">
        <f>(D1592+2*D1595)/3</f>
        <v>29.41</v>
      </c>
      <c r="E1594" s="13">
        <v>183.1</v>
      </c>
      <c r="F1594" s="14">
        <f t="shared" si="340"/>
        <v>2003.1249999998799</v>
      </c>
      <c r="G1594" s="15">
        <v>3.9</v>
      </c>
      <c r="H1594" s="14">
        <f t="shared" si="336"/>
        <v>1459.2962048880388</v>
      </c>
      <c r="I1594" s="14">
        <f t="shared" si="337"/>
        <v>28.191127717094474</v>
      </c>
      <c r="J1594" s="16">
        <f t="shared" si="341"/>
        <v>648059.36021866114</v>
      </c>
      <c r="K1594" s="14">
        <f t="shared" si="338"/>
        <v>51.274030065537943</v>
      </c>
      <c r="L1594" s="16">
        <f t="shared" si="339"/>
        <v>22770.301881689815</v>
      </c>
      <c r="M1594" s="35">
        <f t="shared" si="330"/>
        <v>21.214102123415287</v>
      </c>
      <c r="N1594" s="17"/>
      <c r="O1594" s="18">
        <f t="shared" si="331"/>
        <v>22.853826114365535</v>
      </c>
      <c r="P1594" s="18"/>
      <c r="Q1594" s="37">
        <f t="shared" si="332"/>
        <v>3.3093626579452112E-2</v>
      </c>
      <c r="R1594" s="15">
        <f t="shared" si="342"/>
        <v>1.0106729743502778</v>
      </c>
      <c r="S1594" s="15">
        <f t="shared" si="343"/>
        <v>37.374535132192285</v>
      </c>
      <c r="T1594" s="21">
        <f t="shared" si="333"/>
        <v>5.6792613215519205E-2</v>
      </c>
      <c r="U1594" s="21">
        <f t="shared" si="334"/>
        <v>2.8579602659118741E-2</v>
      </c>
      <c r="V1594" s="21">
        <f t="shared" si="335"/>
        <v>2.8213010556400464E-2</v>
      </c>
      <c r="Y1594" s="36"/>
      <c r="Z1594" s="36"/>
    </row>
    <row r="1595" spans="1:26" x14ac:dyDescent="0.25">
      <c r="A1595" s="12">
        <v>2003.03</v>
      </c>
      <c r="B1595" s="13">
        <v>846.63</v>
      </c>
      <c r="C1595" s="14">
        <v>16.22</v>
      </c>
      <c r="D1595" s="13">
        <v>30.32</v>
      </c>
      <c r="E1595" s="13">
        <v>184.2</v>
      </c>
      <c r="F1595" s="14">
        <f t="shared" si="340"/>
        <v>2003.2083333332132</v>
      </c>
      <c r="G1595" s="15">
        <v>3.81</v>
      </c>
      <c r="H1595" s="14">
        <f t="shared" si="336"/>
        <v>1467.2185228827359</v>
      </c>
      <c r="I1595" s="14">
        <f t="shared" si="337"/>
        <v>28.109427307274693</v>
      </c>
      <c r="J1595" s="16">
        <f t="shared" si="341"/>
        <v>652617.8456254499</v>
      </c>
      <c r="K1595" s="14">
        <f t="shared" si="338"/>
        <v>52.544872747014111</v>
      </c>
      <c r="L1595" s="16">
        <f t="shared" si="339"/>
        <v>23371.925255853967</v>
      </c>
      <c r="M1595" s="35">
        <f t="shared" si="330"/>
        <v>21.309719026990994</v>
      </c>
      <c r="N1595" s="17"/>
      <c r="O1595" s="18">
        <f t="shared" si="331"/>
        <v>22.969623651201253</v>
      </c>
      <c r="P1595" s="18"/>
      <c r="Q1595" s="37">
        <f t="shared" si="332"/>
        <v>3.4038561227224651E-2</v>
      </c>
      <c r="R1595" s="15">
        <f t="shared" si="342"/>
        <v>0.99088969647979586</v>
      </c>
      <c r="S1595" s="15">
        <f t="shared" si="343"/>
        <v>37.54785834246389</v>
      </c>
      <c r="T1595" s="21">
        <f t="shared" si="333"/>
        <v>5.8617724612823441E-2</v>
      </c>
      <c r="U1595" s="21">
        <f t="shared" si="334"/>
        <v>2.8189574612293988E-2</v>
      </c>
      <c r="V1595" s="21">
        <f t="shared" si="335"/>
        <v>3.0428150000529453E-2</v>
      </c>
      <c r="Y1595" s="36"/>
      <c r="Z1595" s="36"/>
    </row>
    <row r="1596" spans="1:26" x14ac:dyDescent="0.25">
      <c r="A1596" s="12">
        <v>2003.04</v>
      </c>
      <c r="B1596" s="13">
        <v>890.03</v>
      </c>
      <c r="C1596" s="14">
        <f>C1595*2/3+C1598/3</f>
        <v>16.203333333333333</v>
      </c>
      <c r="D1596" s="13">
        <f>(2*D1595+D1598)/3</f>
        <v>31.73</v>
      </c>
      <c r="E1596" s="13">
        <v>183.8</v>
      </c>
      <c r="F1596" s="14">
        <f t="shared" si="340"/>
        <v>2003.2916666665465</v>
      </c>
      <c r="G1596" s="15">
        <v>3.96</v>
      </c>
      <c r="H1596" s="14">
        <f t="shared" si="336"/>
        <v>1545.7879304406958</v>
      </c>
      <c r="I1596" s="14">
        <f t="shared" si="337"/>
        <v>28.141654887558932</v>
      </c>
      <c r="J1596" s="16">
        <f t="shared" si="341"/>
        <v>688608.58287265035</v>
      </c>
      <c r="K1596" s="14">
        <f t="shared" si="338"/>
        <v>55.108087404787796</v>
      </c>
      <c r="L1596" s="16">
        <f t="shared" si="339"/>
        <v>24549.229053570325</v>
      </c>
      <c r="M1596" s="35">
        <f t="shared" si="330"/>
        <v>22.4279395777309</v>
      </c>
      <c r="N1596" s="17"/>
      <c r="O1596" s="18">
        <f t="shared" si="331"/>
        <v>24.18616630244637</v>
      </c>
      <c r="P1596" s="18"/>
      <c r="Q1596" s="37">
        <f t="shared" si="332"/>
        <v>2.9690936600992923E-2</v>
      </c>
      <c r="R1596" s="15">
        <f t="shared" si="342"/>
        <v>1.0358298898509803</v>
      </c>
      <c r="S1596" s="15">
        <f t="shared" si="343"/>
        <v>37.286756110851371</v>
      </c>
      <c r="T1596" s="21">
        <f t="shared" si="333"/>
        <v>5.4582850447928655E-2</v>
      </c>
      <c r="U1596" s="21">
        <f t="shared" si="334"/>
        <v>3.1035894362941185E-2</v>
      </c>
      <c r="V1596" s="21">
        <f t="shared" si="335"/>
        <v>2.3546956084987469E-2</v>
      </c>
      <c r="Y1596" s="36"/>
      <c r="Z1596" s="36"/>
    </row>
    <row r="1597" spans="1:26" x14ac:dyDescent="0.25">
      <c r="A1597" s="12">
        <v>2003.05</v>
      </c>
      <c r="B1597" s="13">
        <v>935.96</v>
      </c>
      <c r="C1597" s="14">
        <f>C1595/3+C1598*2/3</f>
        <v>16.186666666666667</v>
      </c>
      <c r="D1597" s="13">
        <f>(D1595+2*D1598)/3</f>
        <v>33.139999999999993</v>
      </c>
      <c r="E1597" s="13">
        <v>183.5</v>
      </c>
      <c r="F1597" s="14">
        <f t="shared" si="340"/>
        <v>2003.3749999998797</v>
      </c>
      <c r="G1597" s="15">
        <v>3.57</v>
      </c>
      <c r="H1597" s="14">
        <f t="shared" si="336"/>
        <v>1628.2159083378742</v>
      </c>
      <c r="I1597" s="14">
        <f t="shared" si="337"/>
        <v>28.158669355131689</v>
      </c>
      <c r="J1597" s="16">
        <f t="shared" si="341"/>
        <v>726373.44721740519</v>
      </c>
      <c r="K1597" s="14">
        <f t="shared" si="338"/>
        <v>57.651048337874634</v>
      </c>
      <c r="L1597" s="16">
        <f t="shared" si="339"/>
        <v>25719.064960879528</v>
      </c>
      <c r="M1597" s="35">
        <f t="shared" si="330"/>
        <v>23.591080453481482</v>
      </c>
      <c r="N1597" s="17"/>
      <c r="O1597" s="18">
        <f t="shared" si="331"/>
        <v>25.450023010176324</v>
      </c>
      <c r="P1597" s="18"/>
      <c r="Q1597" s="37">
        <f t="shared" si="332"/>
        <v>3.1083031209145143E-2</v>
      </c>
      <c r="R1597" s="15">
        <f t="shared" si="342"/>
        <v>1.0232207089359318</v>
      </c>
      <c r="S1597" s="15">
        <f t="shared" si="343"/>
        <v>38.685879913582632</v>
      </c>
      <c r="T1597" s="21">
        <f t="shared" si="333"/>
        <v>5.3484219096966212E-2</v>
      </c>
      <c r="U1597" s="21">
        <f t="shared" si="334"/>
        <v>2.5629169711678612E-2</v>
      </c>
      <c r="V1597" s="21">
        <f t="shared" si="335"/>
        <v>2.78550493852876E-2</v>
      </c>
      <c r="Y1597" s="36"/>
      <c r="Z1597" s="36"/>
    </row>
    <row r="1598" spans="1:26" x14ac:dyDescent="0.25">
      <c r="A1598" s="12">
        <v>2003.06</v>
      </c>
      <c r="B1598" s="13">
        <v>988</v>
      </c>
      <c r="C1598" s="14">
        <v>16.170000000000002</v>
      </c>
      <c r="D1598" s="13">
        <v>34.549999999999997</v>
      </c>
      <c r="E1598" s="13">
        <v>183.7</v>
      </c>
      <c r="F1598" s="14">
        <f t="shared" si="340"/>
        <v>2003.458333333213</v>
      </c>
      <c r="G1598" s="15">
        <v>3.33</v>
      </c>
      <c r="H1598" s="14">
        <f t="shared" si="336"/>
        <v>1716.8745454545449</v>
      </c>
      <c r="I1598" s="14">
        <f t="shared" si="337"/>
        <v>28.099049999999995</v>
      </c>
      <c r="J1598" s="16">
        <f t="shared" si="341"/>
        <v>766970.11901865678</v>
      </c>
      <c r="K1598" s="14">
        <f t="shared" si="338"/>
        <v>60.038477272727256</v>
      </c>
      <c r="L1598" s="16">
        <f t="shared" si="339"/>
        <v>26820.665599286025</v>
      </c>
      <c r="M1598" s="35">
        <f t="shared" si="330"/>
        <v>24.832223259531055</v>
      </c>
      <c r="N1598" s="17"/>
      <c r="O1598" s="18">
        <f t="shared" si="331"/>
        <v>26.796570516909842</v>
      </c>
      <c r="P1598" s="18"/>
      <c r="Q1598" s="37">
        <f t="shared" si="332"/>
        <v>3.1333994639806302E-2</v>
      </c>
      <c r="R1598" s="15">
        <f t="shared" si="342"/>
        <v>0.94958828459829892</v>
      </c>
      <c r="S1598" s="15">
        <f t="shared" si="343"/>
        <v>39.541096907599318</v>
      </c>
      <c r="T1598" s="21">
        <f t="shared" si="333"/>
        <v>4.6344699938422274E-2</v>
      </c>
      <c r="U1598" s="21">
        <f t="shared" si="334"/>
        <v>1.9908768324140791E-2</v>
      </c>
      <c r="V1598" s="21">
        <f t="shared" si="335"/>
        <v>2.6435931614281483E-2</v>
      </c>
      <c r="Y1598" s="36"/>
      <c r="Z1598" s="36"/>
    </row>
    <row r="1599" spans="1:26" x14ac:dyDescent="0.25">
      <c r="A1599" s="12">
        <v>2003.07</v>
      </c>
      <c r="B1599" s="13">
        <v>992.54</v>
      </c>
      <c r="C1599" s="14">
        <f>C1598*2/3+C1601/3</f>
        <v>16.310000000000002</v>
      </c>
      <c r="D1599" s="13">
        <f>(2*D1598+D1601)/3</f>
        <v>35.893333333333331</v>
      </c>
      <c r="E1599" s="13">
        <v>183.9</v>
      </c>
      <c r="F1599" s="14">
        <f t="shared" si="340"/>
        <v>2003.5416666665462</v>
      </c>
      <c r="G1599" s="15">
        <v>3.98</v>
      </c>
      <c r="H1599" s="14">
        <f t="shared" si="336"/>
        <v>1722.8880645459483</v>
      </c>
      <c r="I1599" s="14">
        <f t="shared" si="337"/>
        <v>28.311508183795535</v>
      </c>
      <c r="J1599" s="16">
        <f t="shared" si="341"/>
        <v>770710.45997932844</v>
      </c>
      <c r="K1599" s="14">
        <f t="shared" si="338"/>
        <v>62.304990828348714</v>
      </c>
      <c r="L1599" s="16">
        <f t="shared" si="339"/>
        <v>27871.287246382712</v>
      </c>
      <c r="M1599" s="35">
        <f t="shared" si="330"/>
        <v>24.86732910126878</v>
      </c>
      <c r="N1599" s="17"/>
      <c r="O1599" s="18">
        <f t="shared" si="331"/>
        <v>26.841910907521044</v>
      </c>
      <c r="P1599" s="18"/>
      <c r="Q1599" s="37">
        <f t="shared" si="332"/>
        <v>2.4888615211161633E-2</v>
      </c>
      <c r="R1599" s="15">
        <f t="shared" si="342"/>
        <v>0.96568817971770871</v>
      </c>
      <c r="S1599" s="15">
        <f t="shared" si="343"/>
        <v>37.506927405499859</v>
      </c>
      <c r="T1599" s="21">
        <f t="shared" si="333"/>
        <v>4.9151232024462921E-2</v>
      </c>
      <c r="U1599" s="21">
        <f t="shared" si="334"/>
        <v>2.2932504535952747E-2</v>
      </c>
      <c r="V1599" s="21">
        <f t="shared" si="335"/>
        <v>2.6218727488510174E-2</v>
      </c>
      <c r="Y1599" s="36"/>
      <c r="Z1599" s="36"/>
    </row>
    <row r="1600" spans="1:26" x14ac:dyDescent="0.25">
      <c r="A1600" s="12">
        <v>2003.08</v>
      </c>
      <c r="B1600" s="13">
        <v>989.53</v>
      </c>
      <c r="C1600" s="14">
        <f>C1598/3+C1601*2/3</f>
        <v>16.450000000000003</v>
      </c>
      <c r="D1600" s="13">
        <f>(D1598+2*D1601)/3</f>
        <v>37.236666666666665</v>
      </c>
      <c r="E1600" s="13">
        <v>184.6</v>
      </c>
      <c r="F1600" s="14">
        <f t="shared" si="340"/>
        <v>2003.6249999998795</v>
      </c>
      <c r="G1600" s="15">
        <v>4.45</v>
      </c>
      <c r="H1600" s="14">
        <f t="shared" si="336"/>
        <v>1711.1498448808227</v>
      </c>
      <c r="I1600" s="14">
        <f t="shared" si="337"/>
        <v>28.446247156012998</v>
      </c>
      <c r="J1600" s="16">
        <f t="shared" si="341"/>
        <v>766519.9476606081</v>
      </c>
      <c r="K1600" s="14">
        <f t="shared" si="338"/>
        <v>64.391697462983004</v>
      </c>
      <c r="L1600" s="16">
        <f t="shared" si="339"/>
        <v>28844.65128332526</v>
      </c>
      <c r="M1600" s="35">
        <f t="shared" si="330"/>
        <v>24.642251409932165</v>
      </c>
      <c r="N1600" s="17"/>
      <c r="O1600" s="18">
        <f t="shared" si="331"/>
        <v>26.606108883763589</v>
      </c>
      <c r="P1600" s="18"/>
      <c r="Q1600" s="37">
        <f t="shared" si="332"/>
        <v>2.0661744197436174E-2</v>
      </c>
      <c r="R1600" s="15">
        <f t="shared" si="342"/>
        <v>1.0182397843694471</v>
      </c>
      <c r="S1600" s="15">
        <f t="shared" si="343"/>
        <v>36.082650854337139</v>
      </c>
      <c r="T1600" s="21">
        <f t="shared" si="333"/>
        <v>4.9863920737949874E-2</v>
      </c>
      <c r="U1600" s="21">
        <f t="shared" si="334"/>
        <v>2.5566053596593363E-2</v>
      </c>
      <c r="V1600" s="21">
        <f t="shared" si="335"/>
        <v>2.4297867141356511E-2</v>
      </c>
      <c r="Y1600" s="36"/>
      <c r="Z1600" s="36"/>
    </row>
    <row r="1601" spans="1:26" x14ac:dyDescent="0.25">
      <c r="A1601" s="12">
        <v>2003.09</v>
      </c>
      <c r="B1601" s="13">
        <v>1019.44</v>
      </c>
      <c r="C1601" s="14">
        <v>16.59</v>
      </c>
      <c r="D1601" s="13">
        <v>38.58</v>
      </c>
      <c r="E1601" s="13">
        <v>185.2</v>
      </c>
      <c r="F1601" s="14">
        <f t="shared" si="340"/>
        <v>2003.7083333332127</v>
      </c>
      <c r="G1601" s="15">
        <v>4.2699999999999996</v>
      </c>
      <c r="H1601" s="14">
        <f t="shared" si="336"/>
        <v>1757.1606183585309</v>
      </c>
      <c r="I1601" s="14">
        <f t="shared" si="337"/>
        <v>28.59540008099351</v>
      </c>
      <c r="J1601" s="16">
        <f t="shared" si="341"/>
        <v>788198.20950505347</v>
      </c>
      <c r="K1601" s="14">
        <f t="shared" si="338"/>
        <v>66.498525323974064</v>
      </c>
      <c r="L1601" s="16">
        <f t="shared" si="339"/>
        <v>29828.814763698661</v>
      </c>
      <c r="M1601" s="35">
        <f t="shared" ref="M1601:M1664" si="344">H1601/AVERAGE(K1481:K1600)</f>
        <v>25.243686752606262</v>
      </c>
      <c r="N1601" s="17"/>
      <c r="O1601" s="18">
        <f t="shared" ref="O1601:O1664" si="345">J1601/AVERAGE(L1481:L1600)</f>
        <v>27.261410549557095</v>
      </c>
      <c r="P1601" s="18"/>
      <c r="Q1601" s="37">
        <f t="shared" ref="Q1601:Q1664" si="346">1/M1601-(G1601/100-(((E1601/E1481)^(1/10))-1))</f>
        <v>2.1615329750958145E-2</v>
      </c>
      <c r="R1601" s="15">
        <f t="shared" si="342"/>
        <v>1.0019452235199675</v>
      </c>
      <c r="S1601" s="15">
        <f t="shared" si="343"/>
        <v>36.621759986223132</v>
      </c>
      <c r="T1601" s="21">
        <f t="shared" si="333"/>
        <v>4.8061961055922531E-2</v>
      </c>
      <c r="U1601" s="21">
        <f t="shared" si="334"/>
        <v>2.3540634193147669E-2</v>
      </c>
      <c r="V1601" s="21">
        <f t="shared" si="335"/>
        <v>2.4521326862774862E-2</v>
      </c>
      <c r="Y1601" s="36"/>
      <c r="Z1601" s="36"/>
    </row>
    <row r="1602" spans="1:26" x14ac:dyDescent="0.25">
      <c r="A1602" s="12">
        <v>2003.1</v>
      </c>
      <c r="B1602" s="13">
        <v>1038.73</v>
      </c>
      <c r="C1602" s="14">
        <f>C1601*2/3+C1604/3</f>
        <v>16.856666666666669</v>
      </c>
      <c r="D1602" s="13">
        <f>(2*D1601+D1604)/3</f>
        <v>41.966666666666669</v>
      </c>
      <c r="E1602" s="13">
        <v>185</v>
      </c>
      <c r="F1602" s="14">
        <f t="shared" si="340"/>
        <v>2003.791666666546</v>
      </c>
      <c r="G1602" s="15">
        <v>4.29</v>
      </c>
      <c r="H1602" s="14">
        <f t="shared" si="336"/>
        <v>1792.3454592702697</v>
      </c>
      <c r="I1602" s="14">
        <f t="shared" si="337"/>
        <v>29.086451684684683</v>
      </c>
      <c r="J1602" s="16">
        <f t="shared" si="341"/>
        <v>805068.10691807675</v>
      </c>
      <c r="K1602" s="14">
        <f t="shared" si="338"/>
        <v>72.414163873873861</v>
      </c>
      <c r="L1602" s="16">
        <f t="shared" si="339"/>
        <v>32526.281985689537</v>
      </c>
      <c r="M1602" s="35">
        <f t="shared" si="344"/>
        <v>25.682756070579686</v>
      </c>
      <c r="N1602" s="17"/>
      <c r="O1602" s="18">
        <f t="shared" si="345"/>
        <v>27.740905417972598</v>
      </c>
      <c r="P1602" s="18"/>
      <c r="Q1602" s="37">
        <f t="shared" si="346"/>
        <v>2.0204667534416569E-2</v>
      </c>
      <c r="R1602" s="15">
        <f t="shared" si="342"/>
        <v>1.0027688186955976</v>
      </c>
      <c r="S1602" s="15">
        <f t="shared" si="343"/>
        <v>36.732665600491032</v>
      </c>
      <c r="T1602" s="21">
        <f t="shared" ref="T1602:T1665" si="347">(($J1722/$J1602)^(1/10)-1)</f>
        <v>4.8309882762154199E-2</v>
      </c>
      <c r="U1602" s="21">
        <f t="shared" ref="U1602:U1665" si="348">(($S1722/$S1602)^(1/10)-1)</f>
        <v>2.5415094467890587E-2</v>
      </c>
      <c r="V1602" s="21">
        <f t="shared" ref="V1602:V1665" si="349">T1602-U1602</f>
        <v>2.2894788294263613E-2</v>
      </c>
      <c r="Y1602" s="36"/>
      <c r="Z1602" s="36"/>
    </row>
    <row r="1603" spans="1:26" x14ac:dyDescent="0.25">
      <c r="A1603" s="12">
        <v>2003.11</v>
      </c>
      <c r="B1603" s="13">
        <v>1049.9000000000001</v>
      </c>
      <c r="C1603" s="14">
        <f>C1601/3+C1604*2/3</f>
        <v>17.123333333333335</v>
      </c>
      <c r="D1603" s="13">
        <f>(D1601+2*D1604)/3</f>
        <v>45.353333333333332</v>
      </c>
      <c r="E1603" s="13">
        <v>184.5</v>
      </c>
      <c r="F1603" s="14">
        <f t="shared" si="340"/>
        <v>2003.8749999998793</v>
      </c>
      <c r="G1603" s="15">
        <v>4.3</v>
      </c>
      <c r="H1603" s="14">
        <f t="shared" si="336"/>
        <v>1816.5290132791324</v>
      </c>
      <c r="I1603" s="14">
        <f t="shared" si="337"/>
        <v>29.626661400180659</v>
      </c>
      <c r="J1603" s="16">
        <f t="shared" si="341"/>
        <v>817039.58891343256</v>
      </c>
      <c r="K1603" s="14">
        <f t="shared" si="338"/>
        <v>78.469993188798526</v>
      </c>
      <c r="L1603" s="16">
        <f t="shared" si="339"/>
        <v>35294.284048500369</v>
      </c>
      <c r="M1603" s="35">
        <f t="shared" si="344"/>
        <v>25.94679821842012</v>
      </c>
      <c r="N1603" s="17"/>
      <c r="O1603" s="18">
        <f t="shared" si="345"/>
        <v>28.030020810957961</v>
      </c>
      <c r="P1603" s="18"/>
      <c r="Q1603" s="37">
        <f t="shared" si="346"/>
        <v>1.9361050279535413E-2</v>
      </c>
      <c r="R1603" s="15">
        <f t="shared" si="342"/>
        <v>1.0060052418393521</v>
      </c>
      <c r="S1603" s="15">
        <f t="shared" si="343"/>
        <v>36.934193837250888</v>
      </c>
      <c r="T1603" s="21">
        <f t="shared" si="347"/>
        <v>5.0951445981842758E-2</v>
      </c>
      <c r="U1603" s="21">
        <f t="shared" si="348"/>
        <v>2.4395523633293781E-2</v>
      </c>
      <c r="V1603" s="21">
        <f t="shared" si="349"/>
        <v>2.6555922348548977E-2</v>
      </c>
      <c r="Y1603" s="36"/>
      <c r="Z1603" s="36"/>
    </row>
    <row r="1604" spans="1:26" x14ac:dyDescent="0.25">
      <c r="A1604" s="12">
        <v>2003.12</v>
      </c>
      <c r="B1604" s="13">
        <v>1080.6400000000001</v>
      </c>
      <c r="C1604" s="14">
        <v>17.39</v>
      </c>
      <c r="D1604" s="13">
        <v>48.74</v>
      </c>
      <c r="E1604" s="13">
        <v>184.3</v>
      </c>
      <c r="F1604" s="14">
        <f t="shared" si="340"/>
        <v>2003.9583333332125</v>
      </c>
      <c r="G1604" s="15">
        <v>4.2699999999999996</v>
      </c>
      <c r="H1604" s="14">
        <f t="shared" si="336"/>
        <v>1871.7441189365161</v>
      </c>
      <c r="I1604" s="14">
        <f t="shared" si="337"/>
        <v>30.120697205642962</v>
      </c>
      <c r="J1604" s="16">
        <f t="shared" si="341"/>
        <v>843003.25022679591</v>
      </c>
      <c r="K1604" s="14">
        <f t="shared" si="338"/>
        <v>84.421091535539858</v>
      </c>
      <c r="L1604" s="16">
        <f t="shared" si="339"/>
        <v>38021.892967180589</v>
      </c>
      <c r="M1604" s="35">
        <f t="shared" si="344"/>
        <v>26.635170511081533</v>
      </c>
      <c r="N1604" s="17"/>
      <c r="O1604" s="18">
        <f t="shared" si="345"/>
        <v>28.77540212061724</v>
      </c>
      <c r="P1604" s="18"/>
      <c r="Q1604" s="37">
        <f t="shared" si="346"/>
        <v>1.8553955987951558E-2</v>
      </c>
      <c r="R1604" s="15">
        <f t="shared" si="342"/>
        <v>1.0133000624235571</v>
      </c>
      <c r="S1604" s="15">
        <f t="shared" si="343"/>
        <v>37.196313810768032</v>
      </c>
      <c r="T1604" s="21">
        <f t="shared" si="347"/>
        <v>4.9262203353877876E-2</v>
      </c>
      <c r="U1604" s="21">
        <f t="shared" si="348"/>
        <v>2.2317682409381812E-2</v>
      </c>
      <c r="V1604" s="21">
        <f t="shared" si="349"/>
        <v>2.6944520944496064E-2</v>
      </c>
      <c r="Y1604" s="36"/>
      <c r="Z1604" s="36"/>
    </row>
    <row r="1605" spans="1:26" x14ac:dyDescent="0.25">
      <c r="A1605" s="12">
        <v>2004.01</v>
      </c>
      <c r="B1605" s="13">
        <v>1132.52</v>
      </c>
      <c r="C1605" s="14">
        <f>C1604*2/3+C1607/3</f>
        <v>17.600000000000001</v>
      </c>
      <c r="D1605" s="13">
        <f>(2*D1604+D1607)/3</f>
        <v>49.826666666666675</v>
      </c>
      <c r="E1605" s="13">
        <v>185.2</v>
      </c>
      <c r="F1605" s="14">
        <f t="shared" si="340"/>
        <v>2004.0416666665458</v>
      </c>
      <c r="G1605" s="15">
        <v>4.1500000000000004</v>
      </c>
      <c r="H1605" s="14">
        <f t="shared" si="336"/>
        <v>1952.0712778617706</v>
      </c>
      <c r="I1605" s="14">
        <f t="shared" si="337"/>
        <v>30.336289416846647</v>
      </c>
      <c r="J1605" s="16">
        <f t="shared" si="341"/>
        <v>880319.8833589704</v>
      </c>
      <c r="K1605" s="14">
        <f t="shared" si="338"/>
        <v>85.883873902087828</v>
      </c>
      <c r="L1605" s="16">
        <f t="shared" si="339"/>
        <v>38730.799798825901</v>
      </c>
      <c r="M1605" s="35">
        <f t="shared" si="344"/>
        <v>27.658540355736569</v>
      </c>
      <c r="N1605" s="17"/>
      <c r="O1605" s="18">
        <f t="shared" si="345"/>
        <v>29.879678114424937</v>
      </c>
      <c r="P1605" s="18"/>
      <c r="Q1605" s="37">
        <f t="shared" si="346"/>
        <v>1.858306052754341E-2</v>
      </c>
      <c r="R1605" s="15">
        <f t="shared" si="342"/>
        <v>1.0091595293478566</v>
      </c>
      <c r="S1605" s="15">
        <f t="shared" si="343"/>
        <v>37.507863367739567</v>
      </c>
      <c r="T1605" s="21">
        <f t="shared" si="347"/>
        <v>4.534764793574686E-2</v>
      </c>
      <c r="U1605" s="21">
        <f t="shared" si="348"/>
        <v>2.1683578182034369E-2</v>
      </c>
      <c r="V1605" s="21">
        <f t="shared" si="349"/>
        <v>2.3664069753712491E-2</v>
      </c>
      <c r="Y1605" s="36"/>
      <c r="Z1605" s="36"/>
    </row>
    <row r="1606" spans="1:26" x14ac:dyDescent="0.25">
      <c r="A1606" s="12">
        <v>2004.02</v>
      </c>
      <c r="B1606" s="13">
        <v>1143.3599999999999</v>
      </c>
      <c r="C1606" s="14">
        <f>C1604/3+C1607*2/3</f>
        <v>17.810000000000002</v>
      </c>
      <c r="D1606" s="13">
        <f>(D1604+2*D1607)/3</f>
        <v>50.913333333333334</v>
      </c>
      <c r="E1606" s="13">
        <v>186.2</v>
      </c>
      <c r="F1606" s="14">
        <f t="shared" si="340"/>
        <v>2004.124999999879</v>
      </c>
      <c r="G1606" s="15">
        <v>4.08</v>
      </c>
      <c r="H1606" s="14">
        <f t="shared" si="336"/>
        <v>1960.1715944146072</v>
      </c>
      <c r="I1606" s="14">
        <f t="shared" si="337"/>
        <v>30.53338939312567</v>
      </c>
      <c r="J1606" s="16">
        <f t="shared" si="341"/>
        <v>885120.322245772</v>
      </c>
      <c r="K1606" s="14">
        <f t="shared" si="338"/>
        <v>87.285605388471154</v>
      </c>
      <c r="L1606" s="16">
        <f t="shared" si="339"/>
        <v>39414.030582324391</v>
      </c>
      <c r="M1606" s="35">
        <f t="shared" si="344"/>
        <v>27.650862036740222</v>
      </c>
      <c r="N1606" s="17"/>
      <c r="O1606" s="18">
        <f t="shared" si="345"/>
        <v>29.869912101543196</v>
      </c>
      <c r="P1606" s="18"/>
      <c r="Q1606" s="37">
        <f t="shared" si="346"/>
        <v>1.9494926722588679E-2</v>
      </c>
      <c r="R1606" s="15">
        <f t="shared" si="342"/>
        <v>1.0240001099502261</v>
      </c>
      <c r="S1606" s="15">
        <f t="shared" si="343"/>
        <v>37.648134081683594</v>
      </c>
      <c r="T1606" s="21">
        <f t="shared" si="347"/>
        <v>4.4259838515704253E-2</v>
      </c>
      <c r="U1606" s="21">
        <f t="shared" si="348"/>
        <v>2.2488257235787845E-2</v>
      </c>
      <c r="V1606" s="21">
        <f t="shared" si="349"/>
        <v>2.1771581279916408E-2</v>
      </c>
      <c r="Y1606" s="36"/>
      <c r="Z1606" s="36"/>
    </row>
    <row r="1607" spans="1:26" x14ac:dyDescent="0.25">
      <c r="A1607" s="12">
        <v>2004.03</v>
      </c>
      <c r="B1607" s="13">
        <v>1123.98</v>
      </c>
      <c r="C1607" s="14">
        <v>18.02</v>
      </c>
      <c r="D1607" s="13">
        <v>52</v>
      </c>
      <c r="E1607" s="13">
        <v>187.4</v>
      </c>
      <c r="F1607" s="14">
        <f t="shared" si="340"/>
        <v>2004.2083333332123</v>
      </c>
      <c r="G1607" s="15">
        <v>3.83</v>
      </c>
      <c r="H1607" s="14">
        <f t="shared" si="336"/>
        <v>1914.6075645144069</v>
      </c>
      <c r="I1607" s="14">
        <f t="shared" si="337"/>
        <v>30.695589167556019</v>
      </c>
      <c r="J1607" s="16">
        <f t="shared" si="341"/>
        <v>865700.827822297</v>
      </c>
      <c r="K1607" s="14">
        <f t="shared" si="338"/>
        <v>88.577726787620023</v>
      </c>
      <c r="L1607" s="16">
        <f t="shared" si="339"/>
        <v>40050.928883751883</v>
      </c>
      <c r="M1607" s="35">
        <f t="shared" si="344"/>
        <v>26.886530384035865</v>
      </c>
      <c r="N1607" s="17"/>
      <c r="O1607" s="18">
        <f t="shared" si="345"/>
        <v>29.043714557354239</v>
      </c>
      <c r="P1607" s="18"/>
      <c r="Q1607" s="37">
        <f t="shared" si="346"/>
        <v>2.3332519821487513E-2</v>
      </c>
      <c r="R1607" s="15">
        <f t="shared" si="342"/>
        <v>0.96136718753835781</v>
      </c>
      <c r="S1607" s="15">
        <f t="shared" si="343"/>
        <v>38.304830941055897</v>
      </c>
      <c r="T1607" s="21">
        <f t="shared" si="347"/>
        <v>4.8722280256294326E-2</v>
      </c>
      <c r="U1607" s="21">
        <f t="shared" si="348"/>
        <v>2.0208304528105625E-2</v>
      </c>
      <c r="V1607" s="21">
        <f t="shared" si="349"/>
        <v>2.8513975728188701E-2</v>
      </c>
      <c r="Y1607" s="36"/>
      <c r="Z1607" s="36"/>
    </row>
    <row r="1608" spans="1:26" x14ac:dyDescent="0.25">
      <c r="A1608" s="12">
        <v>2004.04</v>
      </c>
      <c r="B1608" s="13">
        <v>1133.3599999999999</v>
      </c>
      <c r="C1608" s="14">
        <f>C1607*2/3+C1610/3</f>
        <v>18.213333333333335</v>
      </c>
      <c r="D1608" s="13">
        <f>(2*D1607+D1610)/3</f>
        <v>53.383333333333333</v>
      </c>
      <c r="E1608" s="13">
        <v>188</v>
      </c>
      <c r="F1608" s="14">
        <f t="shared" si="340"/>
        <v>2004.2916666665456</v>
      </c>
      <c r="G1608" s="15">
        <v>4.3499999999999996</v>
      </c>
      <c r="H1608" s="14">
        <f t="shared" si="336"/>
        <v>1924.4241802127654</v>
      </c>
      <c r="I1608" s="14">
        <f t="shared" si="337"/>
        <v>30.925900921985807</v>
      </c>
      <c r="J1608" s="16">
        <f t="shared" si="341"/>
        <v>871304.74410490773</v>
      </c>
      <c r="K1608" s="14">
        <f t="shared" si="338"/>
        <v>90.643906161347488</v>
      </c>
      <c r="L1608" s="16">
        <f t="shared" si="339"/>
        <v>41040.050460107108</v>
      </c>
      <c r="M1608" s="35">
        <f t="shared" si="344"/>
        <v>26.90057750844489</v>
      </c>
      <c r="N1608" s="17"/>
      <c r="O1608" s="18">
        <f t="shared" si="345"/>
        <v>29.05829181775692</v>
      </c>
      <c r="P1608" s="18"/>
      <c r="Q1608" s="37">
        <f t="shared" si="346"/>
        <v>1.8301491150888111E-2</v>
      </c>
      <c r="R1608" s="15">
        <f t="shared" si="342"/>
        <v>0.97436889454975573</v>
      </c>
      <c r="S1608" s="15">
        <f t="shared" si="343"/>
        <v>36.707480970964106</v>
      </c>
      <c r="T1608" s="21">
        <f t="shared" si="347"/>
        <v>4.7913877518050763E-2</v>
      </c>
      <c r="U1608" s="21">
        <f t="shared" si="348"/>
        <v>2.4546717452787581E-2</v>
      </c>
      <c r="V1608" s="21">
        <f t="shared" si="349"/>
        <v>2.3367160065263182E-2</v>
      </c>
      <c r="Y1608" s="36"/>
      <c r="Z1608" s="36"/>
    </row>
    <row r="1609" spans="1:26" x14ac:dyDescent="0.25">
      <c r="A1609" s="12">
        <v>2004.05</v>
      </c>
      <c r="B1609" s="13">
        <v>1102.78</v>
      </c>
      <c r="C1609" s="14">
        <f>C1607/3+C1610*2/3</f>
        <v>18.406666666666666</v>
      </c>
      <c r="D1609" s="13">
        <f>(D1607+2*D1610)/3</f>
        <v>54.766666666666673</v>
      </c>
      <c r="E1609" s="13">
        <v>189.1</v>
      </c>
      <c r="F1609" s="14">
        <f t="shared" si="340"/>
        <v>2004.3749999998788</v>
      </c>
      <c r="G1609" s="15">
        <v>4.72</v>
      </c>
      <c r="H1609" s="14">
        <f t="shared" si="336"/>
        <v>1861.607525066102</v>
      </c>
      <c r="I1609" s="14">
        <f t="shared" si="337"/>
        <v>31.072370897232496</v>
      </c>
      <c r="J1609" s="16">
        <f t="shared" si="341"/>
        <v>844036.15912770736</v>
      </c>
      <c r="K1609" s="14">
        <f t="shared" si="338"/>
        <v>92.45183879781419</v>
      </c>
      <c r="L1609" s="16">
        <f t="shared" si="339"/>
        <v>41916.834710060743</v>
      </c>
      <c r="M1609" s="35">
        <f t="shared" si="344"/>
        <v>25.902814292943759</v>
      </c>
      <c r="N1609" s="17"/>
      <c r="O1609" s="18">
        <f t="shared" si="345"/>
        <v>27.980644843237311</v>
      </c>
      <c r="P1609" s="18"/>
      <c r="Q1609" s="37">
        <f t="shared" si="346"/>
        <v>1.6561827151167774E-2</v>
      </c>
      <c r="R1609" s="15">
        <f t="shared" si="342"/>
        <v>1.003142991174462</v>
      </c>
      <c r="S1609" s="15">
        <f t="shared" si="343"/>
        <v>35.558572179864008</v>
      </c>
      <c r="T1609" s="21">
        <f t="shared" si="347"/>
        <v>5.2485493028402663E-2</v>
      </c>
      <c r="U1609" s="21">
        <f t="shared" si="348"/>
        <v>2.9021302805778193E-2</v>
      </c>
      <c r="V1609" s="21">
        <f t="shared" si="349"/>
        <v>2.346419022262447E-2</v>
      </c>
      <c r="Y1609" s="36"/>
      <c r="Z1609" s="36"/>
    </row>
    <row r="1610" spans="1:26" x14ac:dyDescent="0.25">
      <c r="A1610" s="12">
        <v>2004.06</v>
      </c>
      <c r="B1610" s="13">
        <v>1132.76</v>
      </c>
      <c r="C1610" s="14">
        <v>18.600000000000001</v>
      </c>
      <c r="D1610" s="13">
        <v>56.15</v>
      </c>
      <c r="E1610" s="13">
        <v>189.7</v>
      </c>
      <c r="F1610" s="14">
        <f t="shared" si="340"/>
        <v>2004.4583333332121</v>
      </c>
      <c r="G1610" s="15">
        <v>4.7300000000000004</v>
      </c>
      <c r="H1610" s="14">
        <f t="shared" ref="H1610:H1673" si="350">B1610*$E$1859/E1610</f>
        <v>1906.168758987875</v>
      </c>
      <c r="I1610" s="14">
        <f t="shared" ref="I1610:I1673" si="351">C1610*$E$1859/E1610</f>
        <v>31.29942698998418</v>
      </c>
      <c r="J1610" s="16">
        <f t="shared" si="341"/>
        <v>865422.39630939858</v>
      </c>
      <c r="K1610" s="14">
        <f t="shared" ref="K1610:K1673" si="352">D1610*$E$1859/E1610</f>
        <v>94.487248682129646</v>
      </c>
      <c r="L1610" s="16">
        <f t="shared" ref="L1610:L1673" si="353">K1610*(J1610/H1610)</f>
        <v>42898.290505290381</v>
      </c>
      <c r="M1610" s="35">
        <f t="shared" si="344"/>
        <v>26.401285366474905</v>
      </c>
      <c r="N1610" s="17"/>
      <c r="O1610" s="18">
        <f t="shared" si="345"/>
        <v>28.51793339528815</v>
      </c>
      <c r="P1610" s="18"/>
      <c r="Q1610" s="37">
        <f t="shared" si="346"/>
        <v>1.5710763876718457E-2</v>
      </c>
      <c r="R1610" s="15">
        <f t="shared" si="342"/>
        <v>1.0223131387990259</v>
      </c>
      <c r="S1610" s="15">
        <f t="shared" si="343"/>
        <v>35.557511164384714</v>
      </c>
      <c r="T1610" s="21">
        <f t="shared" si="347"/>
        <v>5.2969389762604679E-2</v>
      </c>
      <c r="U1610" s="21">
        <f t="shared" si="348"/>
        <v>2.8692954784053093E-2</v>
      </c>
      <c r="V1610" s="21">
        <f t="shared" si="349"/>
        <v>2.4276434978551586E-2</v>
      </c>
      <c r="Y1610" s="36"/>
      <c r="Z1610" s="36"/>
    </row>
    <row r="1611" spans="1:26" x14ac:dyDescent="0.25">
      <c r="A1611" s="12">
        <v>2004.07</v>
      </c>
      <c r="B1611" s="13">
        <v>1105.8499999999999</v>
      </c>
      <c r="C1611" s="14">
        <f>C1610*2/3+C1613/3</f>
        <v>18.786666666666669</v>
      </c>
      <c r="D1611" s="13">
        <f>(2*D1610+D1613)/3</f>
        <v>56.69</v>
      </c>
      <c r="E1611" s="13">
        <v>189.4</v>
      </c>
      <c r="F1611" s="14">
        <f t="shared" ref="F1611:F1674" si="354">F1610+1/12</f>
        <v>2004.5416666665453</v>
      </c>
      <c r="G1611" s="15">
        <v>4.5</v>
      </c>
      <c r="H1611" s="14">
        <f t="shared" si="350"/>
        <v>1863.8331041446668</v>
      </c>
      <c r="I1611" s="14">
        <f t="shared" si="351"/>
        <v>31.663617353044696</v>
      </c>
      <c r="J1611" s="16">
        <f t="shared" ref="J1611:J1674" si="355">J1610*((H1611+(I1611/12))/H1610)</f>
        <v>847399.49562552269</v>
      </c>
      <c r="K1611" s="14">
        <f t="shared" si="352"/>
        <v>95.547044060190046</v>
      </c>
      <c r="L1611" s="16">
        <f t="shared" si="353"/>
        <v>43440.862148583336</v>
      </c>
      <c r="M1611" s="35">
        <f t="shared" si="344"/>
        <v>25.695888646268557</v>
      </c>
      <c r="N1611" s="17"/>
      <c r="O1611" s="18">
        <f t="shared" si="345"/>
        <v>27.755514536330747</v>
      </c>
      <c r="P1611" s="18"/>
      <c r="Q1611" s="37">
        <f t="shared" si="346"/>
        <v>1.8611708650646742E-2</v>
      </c>
      <c r="R1611" s="15">
        <f t="shared" ref="R1611:R1674" si="356">((G1611/G1612+G1611/1200+((1+G1612/1200)^(-119))*(1-G1611/G1612)))</f>
        <v>1.0215024325059134</v>
      </c>
      <c r="S1611" s="15">
        <f t="shared" ref="S1611:S1674" si="357">S1610*R1610*E1610/E1611</f>
        <v>36.408488846628138</v>
      </c>
      <c r="T1611" s="21">
        <f t="shared" si="347"/>
        <v>5.6798486103662782E-2</v>
      </c>
      <c r="U1611" s="21">
        <f t="shared" si="348"/>
        <v>2.7062114127473391E-2</v>
      </c>
      <c r="V1611" s="21">
        <f t="shared" si="349"/>
        <v>2.9736371976189391E-2</v>
      </c>
      <c r="Y1611" s="36"/>
      <c r="Z1611" s="36"/>
    </row>
    <row r="1612" spans="1:26" x14ac:dyDescent="0.25">
      <c r="A1612" s="12">
        <v>2004.08</v>
      </c>
      <c r="B1612" s="13">
        <v>1088.94</v>
      </c>
      <c r="C1612" s="14">
        <f>C1610/3+C1613*2/3</f>
        <v>18.973333333333333</v>
      </c>
      <c r="D1612" s="13">
        <f>(D1610+2*D1613)/3</f>
        <v>57.23</v>
      </c>
      <c r="E1612" s="13">
        <v>189.5</v>
      </c>
      <c r="F1612" s="14">
        <f t="shared" si="354"/>
        <v>2004.6249999998786</v>
      </c>
      <c r="G1612" s="15">
        <v>4.28</v>
      </c>
      <c r="H1612" s="14">
        <f t="shared" si="350"/>
        <v>1834.3639644854877</v>
      </c>
      <c r="I1612" s="14">
        <f t="shared" si="351"/>
        <v>31.961355954265599</v>
      </c>
      <c r="J1612" s="16">
        <f t="shared" si="355"/>
        <v>835212.17533545417</v>
      </c>
      <c r="K1612" s="14">
        <f t="shared" si="352"/>
        <v>96.40627554089707</v>
      </c>
      <c r="L1612" s="16">
        <f t="shared" si="353"/>
        <v>43895.157487508986</v>
      </c>
      <c r="M1612" s="35">
        <f t="shared" si="344"/>
        <v>25.174462226477779</v>
      </c>
      <c r="N1612" s="17"/>
      <c r="O1612" s="18">
        <f t="shared" si="345"/>
        <v>27.192500070259644</v>
      </c>
      <c r="P1612" s="18"/>
      <c r="Q1612" s="37">
        <f t="shared" si="346"/>
        <v>2.1258461039960007E-2</v>
      </c>
      <c r="R1612" s="15">
        <f t="shared" si="356"/>
        <v>1.0157551489126513</v>
      </c>
      <c r="S1612" s="15">
        <f t="shared" si="357"/>
        <v>37.171733873243511</v>
      </c>
      <c r="T1612" s="21">
        <f t="shared" si="347"/>
        <v>5.8056338623077242E-2</v>
      </c>
      <c r="U1612" s="21">
        <f t="shared" si="348"/>
        <v>2.6398072139799389E-2</v>
      </c>
      <c r="V1612" s="21">
        <f t="shared" si="349"/>
        <v>3.1658266483277853E-2</v>
      </c>
      <c r="Y1612" s="36"/>
      <c r="Z1612" s="36"/>
    </row>
    <row r="1613" spans="1:26" x14ac:dyDescent="0.25">
      <c r="A1613" s="12">
        <v>2004.09</v>
      </c>
      <c r="B1613" s="13">
        <v>1117.6600000000001</v>
      </c>
      <c r="C1613" s="14">
        <v>19.16</v>
      </c>
      <c r="D1613" s="13">
        <v>57.77</v>
      </c>
      <c r="E1613" s="13">
        <v>189.9</v>
      </c>
      <c r="F1613" s="14">
        <f t="shared" si="354"/>
        <v>2004.7083333332118</v>
      </c>
      <c r="G1613" s="15">
        <v>4.13</v>
      </c>
      <c r="H1613" s="14">
        <f t="shared" si="350"/>
        <v>1878.7782202738279</v>
      </c>
      <c r="I1613" s="14">
        <f t="shared" si="351"/>
        <v>32.207818746708789</v>
      </c>
      <c r="J1613" s="16">
        <f t="shared" si="355"/>
        <v>856656.67861706205</v>
      </c>
      <c r="K1613" s="14">
        <f t="shared" si="352"/>
        <v>97.11094410215901</v>
      </c>
      <c r="L1613" s="16">
        <f t="shared" si="353"/>
        <v>44279.169267673242</v>
      </c>
      <c r="M1613" s="35">
        <f t="shared" si="344"/>
        <v>25.668406776357696</v>
      </c>
      <c r="N1613" s="17"/>
      <c r="O1613" s="18">
        <f t="shared" si="345"/>
        <v>27.72534056135412</v>
      </c>
      <c r="P1613" s="18"/>
      <c r="Q1613" s="37">
        <f t="shared" si="346"/>
        <v>2.1935435271590698E-2</v>
      </c>
      <c r="R1613" s="15">
        <f t="shared" si="356"/>
        <v>1.005882764876544</v>
      </c>
      <c r="S1613" s="15">
        <f t="shared" si="357"/>
        <v>37.677848996082801</v>
      </c>
      <c r="T1613" s="21">
        <f t="shared" si="347"/>
        <v>5.7161161741678734E-2</v>
      </c>
      <c r="U1613" s="21">
        <f t="shared" si="348"/>
        <v>2.4149939721528568E-2</v>
      </c>
      <c r="V1613" s="21">
        <f t="shared" si="349"/>
        <v>3.3011222020150166E-2</v>
      </c>
      <c r="Y1613" s="36"/>
      <c r="Z1613" s="36"/>
    </row>
    <row r="1614" spans="1:26" x14ac:dyDescent="0.25">
      <c r="A1614" s="12">
        <v>2004.1</v>
      </c>
      <c r="B1614" s="13">
        <v>1117.21</v>
      </c>
      <c r="C1614" s="14">
        <f>C1613*2/3+C1616/3</f>
        <v>19.253333333333334</v>
      </c>
      <c r="D1614" s="13">
        <f>(2*D1613+D1616)/3</f>
        <v>58.03</v>
      </c>
      <c r="E1614" s="13">
        <v>190.9</v>
      </c>
      <c r="F1614" s="14">
        <f t="shared" si="354"/>
        <v>2004.7916666665451</v>
      </c>
      <c r="G1614" s="15">
        <v>4.0999999999999996</v>
      </c>
      <c r="H1614" s="14">
        <f t="shared" si="350"/>
        <v>1868.1840482189621</v>
      </c>
      <c r="I1614" s="14">
        <f t="shared" si="351"/>
        <v>32.195173878121167</v>
      </c>
      <c r="J1614" s="16">
        <f t="shared" si="355"/>
        <v>853049.43148241239</v>
      </c>
      <c r="K1614" s="14">
        <f t="shared" si="352"/>
        <v>97.03701212676792</v>
      </c>
      <c r="L1614" s="16">
        <f t="shared" si="353"/>
        <v>44309.0005539911</v>
      </c>
      <c r="M1614" s="35">
        <f t="shared" si="344"/>
        <v>25.411655665489334</v>
      </c>
      <c r="N1614" s="17"/>
      <c r="O1614" s="18">
        <f t="shared" si="345"/>
        <v>27.447302225242748</v>
      </c>
      <c r="P1614" s="18"/>
      <c r="Q1614" s="37">
        <f t="shared" si="346"/>
        <v>2.3098591273938769E-2</v>
      </c>
      <c r="R1614" s="15">
        <f t="shared" si="356"/>
        <v>0.99612392858819443</v>
      </c>
      <c r="S1614" s="15">
        <f t="shared" si="357"/>
        <v>37.700968284107141</v>
      </c>
      <c r="T1614" s="21">
        <f t="shared" si="347"/>
        <v>5.5041188283035503E-2</v>
      </c>
      <c r="U1614" s="21">
        <f t="shared" si="348"/>
        <v>2.6625031104431818E-2</v>
      </c>
      <c r="V1614" s="21">
        <f t="shared" si="349"/>
        <v>2.8416157178603685E-2</v>
      </c>
      <c r="Y1614" s="36"/>
      <c r="Z1614" s="36"/>
    </row>
    <row r="1615" spans="1:26" x14ac:dyDescent="0.25">
      <c r="A1615" s="12">
        <v>2004.11</v>
      </c>
      <c r="B1615" s="13">
        <v>1168.94</v>
      </c>
      <c r="C1615" s="14">
        <f>C1613/3+C1616*2/3</f>
        <v>19.346666666666668</v>
      </c>
      <c r="D1615" s="13">
        <f>(D1613+2*D1616)/3</f>
        <v>58.29</v>
      </c>
      <c r="E1615" s="13">
        <v>191</v>
      </c>
      <c r="F1615" s="14">
        <f t="shared" si="354"/>
        <v>2004.8749999998784</v>
      </c>
      <c r="G1615" s="15">
        <v>4.1900000000000004</v>
      </c>
      <c r="H1615" s="14">
        <f t="shared" si="350"/>
        <v>1953.6628862303658</v>
      </c>
      <c r="I1615" s="14">
        <f t="shared" si="351"/>
        <v>32.334306841186731</v>
      </c>
      <c r="J1615" s="16">
        <f t="shared" si="355"/>
        <v>893311.11648438009</v>
      </c>
      <c r="K1615" s="14">
        <f t="shared" si="352"/>
        <v>97.420748403141332</v>
      </c>
      <c r="L1615" s="16">
        <f t="shared" si="353"/>
        <v>44545.575461421904</v>
      </c>
      <c r="M1615" s="35">
        <f t="shared" si="344"/>
        <v>26.465310814818039</v>
      </c>
      <c r="N1615" s="17"/>
      <c r="O1615" s="18">
        <f t="shared" si="345"/>
        <v>28.582705258099462</v>
      </c>
      <c r="P1615" s="18"/>
      <c r="Q1615" s="37">
        <f t="shared" si="346"/>
        <v>2.0548552436493527E-2</v>
      </c>
      <c r="R1615" s="15">
        <f t="shared" si="356"/>
        <v>1.0002564602904038</v>
      </c>
      <c r="S1615" s="15">
        <f t="shared" si="357"/>
        <v>37.535174420608257</v>
      </c>
      <c r="T1615" s="21">
        <f t="shared" si="347"/>
        <v>5.660356170077252E-2</v>
      </c>
      <c r="U1615" s="21">
        <f t="shared" si="348"/>
        <v>2.7558012304415236E-2</v>
      </c>
      <c r="V1615" s="21">
        <f t="shared" si="349"/>
        <v>2.9045549396357284E-2</v>
      </c>
      <c r="Y1615" s="36"/>
      <c r="Z1615" s="36"/>
    </row>
    <row r="1616" spans="1:26" x14ac:dyDescent="0.25">
      <c r="A1616" s="12">
        <v>2004.12</v>
      </c>
      <c r="B1616" s="13">
        <v>1199.21</v>
      </c>
      <c r="C1616" s="14">
        <v>19.440000000000001</v>
      </c>
      <c r="D1616" s="13">
        <v>58.55</v>
      </c>
      <c r="E1616" s="13">
        <v>190.3</v>
      </c>
      <c r="F1616" s="14">
        <f t="shared" si="354"/>
        <v>2004.9583333332116</v>
      </c>
      <c r="G1616" s="15">
        <v>4.2300000000000004</v>
      </c>
      <c r="H1616" s="14">
        <f t="shared" si="350"/>
        <v>2011.6259369679447</v>
      </c>
      <c r="I1616" s="14">
        <f t="shared" si="351"/>
        <v>32.609808302679966</v>
      </c>
      <c r="J1616" s="16">
        <f t="shared" si="355"/>
        <v>921057.2525449472</v>
      </c>
      <c r="K1616" s="14">
        <f t="shared" si="352"/>
        <v>98.215240541250608</v>
      </c>
      <c r="L1616" s="16">
        <f t="shared" si="353"/>
        <v>44969.52338331622</v>
      </c>
      <c r="M1616" s="35">
        <f t="shared" si="344"/>
        <v>27.144808694741233</v>
      </c>
      <c r="N1616" s="17"/>
      <c r="O1616" s="18">
        <f t="shared" si="345"/>
        <v>29.31263918485714</v>
      </c>
      <c r="P1616" s="18"/>
      <c r="Q1616" s="37">
        <f t="shared" si="346"/>
        <v>1.882654616002602E-2</v>
      </c>
      <c r="R1616" s="15">
        <f t="shared" si="356"/>
        <v>1.0043341768892575</v>
      </c>
      <c r="S1616" s="15">
        <f t="shared" si="357"/>
        <v>37.682905591944504</v>
      </c>
      <c r="T1616" s="21">
        <f t="shared" si="347"/>
        <v>5.4643338171425748E-2</v>
      </c>
      <c r="U1616" s="21">
        <f t="shared" si="348"/>
        <v>2.902830085357011E-2</v>
      </c>
      <c r="V1616" s="21">
        <f t="shared" si="349"/>
        <v>2.5615037317855638E-2</v>
      </c>
      <c r="Y1616" s="36"/>
      <c r="Z1616" s="36"/>
    </row>
    <row r="1617" spans="1:26" x14ac:dyDescent="0.25">
      <c r="A1617" s="12">
        <v>2005.01</v>
      </c>
      <c r="B1617" s="13">
        <v>1181.4100000000001</v>
      </c>
      <c r="C1617" s="14">
        <f>C1616*2/3+C1619/3</f>
        <v>19.703333333333333</v>
      </c>
      <c r="D1617" s="13">
        <f>(2*D1616+D1619)/3</f>
        <v>59.106666666666662</v>
      </c>
      <c r="E1617" s="13">
        <v>190.7</v>
      </c>
      <c r="F1617" s="14">
        <f t="shared" si="354"/>
        <v>2005.0416666665449</v>
      </c>
      <c r="G1617" s="15">
        <v>4.22</v>
      </c>
      <c r="H1617" s="14">
        <f t="shared" si="350"/>
        <v>1977.6103351074983</v>
      </c>
      <c r="I1617" s="14">
        <f t="shared" si="351"/>
        <v>32.982212471595865</v>
      </c>
      <c r="J1617" s="16">
        <f t="shared" si="355"/>
        <v>906741.08466443943</v>
      </c>
      <c r="K1617" s="14">
        <f t="shared" si="352"/>
        <v>98.941057612305514</v>
      </c>
      <c r="L1617" s="16">
        <f t="shared" si="353"/>
        <v>45364.812422641415</v>
      </c>
      <c r="M1617" s="35">
        <f t="shared" si="344"/>
        <v>26.587250697970379</v>
      </c>
      <c r="N1617" s="17"/>
      <c r="O1617" s="18">
        <f t="shared" si="345"/>
        <v>28.707356524065581</v>
      </c>
      <c r="P1617" s="18"/>
      <c r="Q1617" s="37">
        <f t="shared" si="346"/>
        <v>1.9504478510848453E-2</v>
      </c>
      <c r="R1617" s="15">
        <f t="shared" si="356"/>
        <v>1.0075719517031356</v>
      </c>
      <c r="S1617" s="15">
        <f t="shared" si="357"/>
        <v>37.766846163516355</v>
      </c>
      <c r="T1617" s="21">
        <f t="shared" si="347"/>
        <v>5.5618116303462362E-2</v>
      </c>
      <c r="U1617" s="21">
        <f t="shared" si="348"/>
        <v>3.2499554491798088E-2</v>
      </c>
      <c r="V1617" s="21">
        <f t="shared" si="349"/>
        <v>2.3118561811664273E-2</v>
      </c>
      <c r="Y1617" s="36"/>
      <c r="Z1617" s="36"/>
    </row>
    <row r="1618" spans="1:26" x14ac:dyDescent="0.25">
      <c r="A1618" s="12">
        <v>2005.02</v>
      </c>
      <c r="B1618" s="13">
        <v>1199.6300000000001</v>
      </c>
      <c r="C1618" s="14">
        <f>C1616/3+C1619*2/3</f>
        <v>19.966666666666669</v>
      </c>
      <c r="D1618" s="13">
        <f>(D1616+2*D1619)/3</f>
        <v>59.663333333333334</v>
      </c>
      <c r="E1618" s="13">
        <v>191.8</v>
      </c>
      <c r="F1618" s="14">
        <f t="shared" si="354"/>
        <v>2005.1249999998781</v>
      </c>
      <c r="G1618" s="15">
        <v>4.17</v>
      </c>
      <c r="H1618" s="14">
        <f t="shared" si="350"/>
        <v>1996.5927446037533</v>
      </c>
      <c r="I1618" s="14">
        <f t="shared" si="351"/>
        <v>33.231331160931518</v>
      </c>
      <c r="J1618" s="16">
        <f t="shared" si="355"/>
        <v>916714.30739586067</v>
      </c>
      <c r="K1618" s="14">
        <f t="shared" si="352"/>
        <v>99.300099574209213</v>
      </c>
      <c r="L1618" s="16">
        <f t="shared" si="353"/>
        <v>45592.583791331519</v>
      </c>
      <c r="M1618" s="35">
        <f t="shared" si="344"/>
        <v>26.744863128101183</v>
      </c>
      <c r="N1618" s="17"/>
      <c r="O1618" s="18">
        <f t="shared" si="345"/>
        <v>28.874110081209452</v>
      </c>
      <c r="P1618" s="18"/>
      <c r="Q1618" s="37">
        <f t="shared" si="346"/>
        <v>1.9963856578660871E-2</v>
      </c>
      <c r="R1618" s="15">
        <f t="shared" si="356"/>
        <v>0.97711593128835439</v>
      </c>
      <c r="S1618" s="15">
        <f t="shared" si="357"/>
        <v>37.834576648445463</v>
      </c>
      <c r="T1618" s="21">
        <f t="shared" si="347"/>
        <v>5.6951922024699453E-2</v>
      </c>
      <c r="U1618" s="21">
        <f t="shared" si="348"/>
        <v>3.1098001625380567E-2</v>
      </c>
      <c r="V1618" s="21">
        <f t="shared" si="349"/>
        <v>2.5853920399318886E-2</v>
      </c>
      <c r="Y1618" s="36"/>
      <c r="Z1618" s="36"/>
    </row>
    <row r="1619" spans="1:26" x14ac:dyDescent="0.25">
      <c r="A1619" s="12">
        <v>2005.03</v>
      </c>
      <c r="B1619" s="13">
        <v>1194.9000000000001</v>
      </c>
      <c r="C1619" s="14">
        <v>20.23</v>
      </c>
      <c r="D1619" s="13">
        <v>60.22</v>
      </c>
      <c r="E1619" s="13">
        <v>193.3</v>
      </c>
      <c r="F1619" s="14">
        <f t="shared" si="354"/>
        <v>2005.2083333332114</v>
      </c>
      <c r="G1619" s="15">
        <v>4.5</v>
      </c>
      <c r="H1619" s="14">
        <f t="shared" si="350"/>
        <v>1973.2880261251933</v>
      </c>
      <c r="I1619" s="14">
        <f t="shared" si="351"/>
        <v>33.408332721158807</v>
      </c>
      <c r="J1619" s="16">
        <f t="shared" si="355"/>
        <v>907292.45065483986</v>
      </c>
      <c r="K1619" s="14">
        <f t="shared" si="352"/>
        <v>99.448828297982374</v>
      </c>
      <c r="L1619" s="16">
        <f t="shared" si="353"/>
        <v>45725.291972913597</v>
      </c>
      <c r="M1619" s="35">
        <f t="shared" si="344"/>
        <v>26.33914213105793</v>
      </c>
      <c r="N1619" s="17"/>
      <c r="O1619" s="18">
        <f t="shared" si="345"/>
        <v>28.433346549933471</v>
      </c>
      <c r="P1619" s="18"/>
      <c r="Q1619" s="37">
        <f t="shared" si="346"/>
        <v>1.7699015247125013E-2</v>
      </c>
      <c r="R1619" s="15">
        <f t="shared" si="356"/>
        <v>1.0166250288760423</v>
      </c>
      <c r="S1619" s="15">
        <f t="shared" si="357"/>
        <v>36.681891490201565</v>
      </c>
      <c r="T1619" s="21">
        <f t="shared" si="347"/>
        <v>5.7477220687164543E-2</v>
      </c>
      <c r="U1619" s="21">
        <f t="shared" si="348"/>
        <v>3.3293118542925937E-2</v>
      </c>
      <c r="V1619" s="21">
        <f t="shared" si="349"/>
        <v>2.4184102144238606E-2</v>
      </c>
      <c r="Y1619" s="36"/>
      <c r="Z1619" s="36"/>
    </row>
    <row r="1620" spans="1:26" x14ac:dyDescent="0.25">
      <c r="A1620" s="12">
        <v>2005.04</v>
      </c>
      <c r="B1620" s="13">
        <v>1164.43</v>
      </c>
      <c r="C1620" s="14">
        <f>C1619*2/3+C1622/3</f>
        <v>20.463333333333331</v>
      </c>
      <c r="D1620" s="13">
        <f>(2*D1619+D1622)/3</f>
        <v>61.233333333333327</v>
      </c>
      <c r="E1620" s="13">
        <v>194.6</v>
      </c>
      <c r="F1620" s="14">
        <f t="shared" si="354"/>
        <v>2005.2916666665446</v>
      </c>
      <c r="G1620" s="15">
        <v>4.34</v>
      </c>
      <c r="H1620" s="14">
        <f t="shared" si="350"/>
        <v>1910.1229538283653</v>
      </c>
      <c r="I1620" s="14">
        <f t="shared" si="351"/>
        <v>33.567911091127087</v>
      </c>
      <c r="J1620" s="16">
        <f t="shared" si="355"/>
        <v>879536.13742446632</v>
      </c>
      <c r="K1620" s="14">
        <f t="shared" si="352"/>
        <v>100.44673835217536</v>
      </c>
      <c r="L1620" s="16">
        <f t="shared" si="353"/>
        <v>46251.753631927051</v>
      </c>
      <c r="M1620" s="35">
        <f t="shared" si="344"/>
        <v>25.408922569114463</v>
      </c>
      <c r="N1620" s="17"/>
      <c r="O1620" s="18">
        <f t="shared" si="345"/>
        <v>27.42797164428459</v>
      </c>
      <c r="P1620" s="18"/>
      <c r="Q1620" s="37">
        <f t="shared" si="346"/>
        <v>2.1038014357879532E-2</v>
      </c>
      <c r="R1620" s="15">
        <f t="shared" si="356"/>
        <v>1.0198604266323901</v>
      </c>
      <c r="S1620" s="15">
        <f t="shared" si="357"/>
        <v>37.04260644820792</v>
      </c>
      <c r="T1620" s="21">
        <f t="shared" si="347"/>
        <v>6.148177576265268E-2</v>
      </c>
      <c r="U1620" s="21">
        <f t="shared" si="348"/>
        <v>3.3173380546325903E-2</v>
      </c>
      <c r="V1620" s="21">
        <f t="shared" si="349"/>
        <v>2.8308395216326776E-2</v>
      </c>
      <c r="Y1620" s="36"/>
      <c r="Z1620" s="36"/>
    </row>
    <row r="1621" spans="1:26" x14ac:dyDescent="0.25">
      <c r="A1621" s="12">
        <v>2005.05</v>
      </c>
      <c r="B1621" s="13">
        <v>1178.28</v>
      </c>
      <c r="C1621" s="14">
        <f>C1619/3+C1622*2/3</f>
        <v>20.696666666666665</v>
      </c>
      <c r="D1621" s="13">
        <f>(D1619+2*D1622)/3</f>
        <v>62.24666666666667</v>
      </c>
      <c r="E1621" s="13">
        <v>194.4</v>
      </c>
      <c r="F1621" s="14">
        <f t="shared" si="354"/>
        <v>2005.3749999998779</v>
      </c>
      <c r="G1621" s="15">
        <v>4.1399999999999997</v>
      </c>
      <c r="H1621" s="14">
        <f t="shared" si="350"/>
        <v>1934.8309194444437</v>
      </c>
      <c r="I1621" s="14">
        <f t="shared" si="351"/>
        <v>33.985598156721522</v>
      </c>
      <c r="J1621" s="16">
        <f t="shared" si="355"/>
        <v>892217.26461086166</v>
      </c>
      <c r="K1621" s="14">
        <f t="shared" si="352"/>
        <v>102.21405378943756</v>
      </c>
      <c r="L1621" s="16">
        <f t="shared" si="353"/>
        <v>47134.425318665715</v>
      </c>
      <c r="M1621" s="35">
        <f t="shared" si="344"/>
        <v>25.650230187182977</v>
      </c>
      <c r="N1621" s="17"/>
      <c r="O1621" s="18">
        <f t="shared" si="345"/>
        <v>27.686995391999066</v>
      </c>
      <c r="P1621" s="18"/>
      <c r="Q1621" s="37">
        <f t="shared" si="346"/>
        <v>2.2360152666665613E-2</v>
      </c>
      <c r="R1621" s="15">
        <f t="shared" si="356"/>
        <v>1.0148949310235778</v>
      </c>
      <c r="S1621" s="15">
        <f t="shared" si="357"/>
        <v>37.817154967713208</v>
      </c>
      <c r="T1621" s="21">
        <f t="shared" si="347"/>
        <v>6.0458400466879336E-2</v>
      </c>
      <c r="U1621" s="21">
        <f t="shared" si="348"/>
        <v>2.8273076400222363E-2</v>
      </c>
      <c r="V1621" s="21">
        <f t="shared" si="349"/>
        <v>3.2185324066656973E-2</v>
      </c>
      <c r="Y1621" s="36"/>
      <c r="Z1621" s="36"/>
    </row>
    <row r="1622" spans="1:26" x14ac:dyDescent="0.25">
      <c r="A1622" s="12">
        <v>2005.06</v>
      </c>
      <c r="B1622" s="13">
        <v>1202.25</v>
      </c>
      <c r="C1622" s="14">
        <v>20.93</v>
      </c>
      <c r="D1622" s="13">
        <v>63.26</v>
      </c>
      <c r="E1622" s="13">
        <v>194.5</v>
      </c>
      <c r="F1622" s="14">
        <f t="shared" si="354"/>
        <v>2005.4583333332112</v>
      </c>
      <c r="G1622" s="15">
        <v>4</v>
      </c>
      <c r="H1622" s="14">
        <f t="shared" si="350"/>
        <v>1973.1765867609247</v>
      </c>
      <c r="I1622" s="14">
        <f t="shared" si="351"/>
        <v>34.351080025706935</v>
      </c>
      <c r="J1622" s="16">
        <f t="shared" si="355"/>
        <v>911219.81323395239</v>
      </c>
      <c r="K1622" s="14">
        <f t="shared" si="352"/>
        <v>103.82462123393313</v>
      </c>
      <c r="L1622" s="16">
        <f t="shared" si="353"/>
        <v>47946.571333067026</v>
      </c>
      <c r="M1622" s="35">
        <f t="shared" si="344"/>
        <v>26.068394871883989</v>
      </c>
      <c r="N1622" s="17"/>
      <c r="O1622" s="18">
        <f t="shared" si="345"/>
        <v>28.136067840768202</v>
      </c>
      <c r="P1622" s="18"/>
      <c r="Q1622" s="37">
        <f t="shared" si="346"/>
        <v>2.2985694371145331E-2</v>
      </c>
      <c r="R1622" s="15">
        <f t="shared" si="356"/>
        <v>0.98874108437880004</v>
      </c>
      <c r="S1622" s="15">
        <f t="shared" si="357"/>
        <v>38.360706009003827</v>
      </c>
      <c r="T1622" s="21">
        <f t="shared" si="347"/>
        <v>5.7395619520778318E-2</v>
      </c>
      <c r="U1622" s="21">
        <f t="shared" si="348"/>
        <v>2.5178020891750252E-2</v>
      </c>
      <c r="V1622" s="21">
        <f t="shared" si="349"/>
        <v>3.2217598629028066E-2</v>
      </c>
      <c r="Y1622" s="36"/>
      <c r="Z1622" s="36"/>
    </row>
    <row r="1623" spans="1:26" x14ac:dyDescent="0.25">
      <c r="A1623" s="12">
        <v>2005.07</v>
      </c>
      <c r="B1623" s="13">
        <v>1222.24</v>
      </c>
      <c r="C1623" s="14">
        <f>C1622*2/3+C1625/3</f>
        <v>21.11</v>
      </c>
      <c r="D1623" s="13">
        <f>(2*D1622+D1625)/3</f>
        <v>64.33</v>
      </c>
      <c r="E1623" s="13">
        <v>195.4</v>
      </c>
      <c r="F1623" s="14">
        <f t="shared" si="354"/>
        <v>2005.5416666665444</v>
      </c>
      <c r="G1623" s="15">
        <v>4.18</v>
      </c>
      <c r="H1623" s="14">
        <f t="shared" si="350"/>
        <v>1996.745465301944</v>
      </c>
      <c r="I1623" s="14">
        <f t="shared" si="351"/>
        <v>34.486923004094152</v>
      </c>
      <c r="J1623" s="16">
        <f t="shared" si="355"/>
        <v>923431.18510280363</v>
      </c>
      <c r="K1623" s="14">
        <f t="shared" si="352"/>
        <v>105.09444608495392</v>
      </c>
      <c r="L1623" s="16">
        <f t="shared" si="353"/>
        <v>48602.834253226341</v>
      </c>
      <c r="M1623" s="35">
        <f t="shared" si="344"/>
        <v>26.28787109125475</v>
      </c>
      <c r="N1623" s="17"/>
      <c r="O1623" s="18">
        <f t="shared" si="345"/>
        <v>28.369905062639216</v>
      </c>
      <c r="P1623" s="18"/>
      <c r="Q1623" s="37">
        <f t="shared" si="346"/>
        <v>2.1338558472624544E-2</v>
      </c>
      <c r="R1623" s="15">
        <f t="shared" si="356"/>
        <v>0.9970219160367334</v>
      </c>
      <c r="S1623" s="15">
        <f t="shared" si="357"/>
        <v>37.754108383126542</v>
      </c>
      <c r="T1623" s="21">
        <f t="shared" si="347"/>
        <v>5.5898816439845289E-2</v>
      </c>
      <c r="U1623" s="21">
        <f t="shared" si="348"/>
        <v>2.7370579299674125E-2</v>
      </c>
      <c r="V1623" s="21">
        <f t="shared" si="349"/>
        <v>2.8528237140171164E-2</v>
      </c>
      <c r="Y1623" s="36"/>
      <c r="Z1623" s="36"/>
    </row>
    <row r="1624" spans="1:26" x14ac:dyDescent="0.25">
      <c r="A1624" s="12">
        <v>2005.08</v>
      </c>
      <c r="B1624" s="13">
        <v>1224.27</v>
      </c>
      <c r="C1624" s="14">
        <f>C1622/3+C1625*2/3</f>
        <v>21.29</v>
      </c>
      <c r="D1624" s="13">
        <f>(D1622+2*D1625)/3</f>
        <v>65.399999999999991</v>
      </c>
      <c r="E1624" s="13">
        <v>196.4</v>
      </c>
      <c r="F1624" s="14">
        <f t="shared" si="354"/>
        <v>2005.6249999998777</v>
      </c>
      <c r="G1624" s="15">
        <v>4.26</v>
      </c>
      <c r="H1624" s="14">
        <f t="shared" si="350"/>
        <v>1989.8782155549891</v>
      </c>
      <c r="I1624" s="14">
        <f t="shared" si="351"/>
        <v>34.603892286150696</v>
      </c>
      <c r="J1624" s="16">
        <f t="shared" si="355"/>
        <v>921588.90064663708</v>
      </c>
      <c r="K1624" s="14">
        <f t="shared" si="352"/>
        <v>106.29847606924638</v>
      </c>
      <c r="L1624" s="16">
        <f t="shared" si="353"/>
        <v>49230.900130110233</v>
      </c>
      <c r="M1624" s="35">
        <f t="shared" si="344"/>
        <v>26.104381410936149</v>
      </c>
      <c r="N1624" s="17"/>
      <c r="O1624" s="18">
        <f t="shared" si="345"/>
        <v>28.16898074231738</v>
      </c>
      <c r="P1624" s="18"/>
      <c r="Q1624" s="37">
        <f t="shared" si="346"/>
        <v>2.1060729884604702E-2</v>
      </c>
      <c r="R1624" s="15">
        <f t="shared" si="356"/>
        <v>1.0084095692450887</v>
      </c>
      <c r="S1624" s="15">
        <f t="shared" si="357"/>
        <v>37.450015263136507</v>
      </c>
      <c r="T1624" s="21">
        <f t="shared" si="347"/>
        <v>5.3671331073348982E-2</v>
      </c>
      <c r="U1624" s="21">
        <f t="shared" si="348"/>
        <v>2.9910745051840548E-2</v>
      </c>
      <c r="V1624" s="21">
        <f t="shared" si="349"/>
        <v>2.3760586021508434E-2</v>
      </c>
      <c r="Y1624" s="36"/>
      <c r="Z1624" s="36"/>
    </row>
    <row r="1625" spans="1:26" x14ac:dyDescent="0.25">
      <c r="A1625" s="12">
        <v>2005.09</v>
      </c>
      <c r="B1625" s="13">
        <v>1225.92</v>
      </c>
      <c r="C1625" s="14">
        <v>21.47</v>
      </c>
      <c r="D1625" s="13">
        <v>66.47</v>
      </c>
      <c r="E1625" s="13">
        <v>198.8</v>
      </c>
      <c r="F1625" s="14">
        <f t="shared" si="354"/>
        <v>2005.7083333332109</v>
      </c>
      <c r="G1625" s="15">
        <v>4.2</v>
      </c>
      <c r="H1625" s="14">
        <f t="shared" si="350"/>
        <v>1968.5050068410458</v>
      </c>
      <c r="I1625" s="14">
        <f t="shared" si="351"/>
        <v>34.475171705231375</v>
      </c>
      <c r="J1625" s="16">
        <f t="shared" si="355"/>
        <v>913020.71265934699</v>
      </c>
      <c r="K1625" s="14">
        <f t="shared" si="352"/>
        <v>106.73333317404422</v>
      </c>
      <c r="L1625" s="16">
        <f t="shared" si="353"/>
        <v>49504.44300644967</v>
      </c>
      <c r="M1625" s="35">
        <f t="shared" si="344"/>
        <v>25.730122990164471</v>
      </c>
      <c r="N1625" s="17"/>
      <c r="O1625" s="18">
        <f t="shared" si="345"/>
        <v>27.762463408465528</v>
      </c>
      <c r="P1625" s="18"/>
      <c r="Q1625" s="37">
        <f t="shared" si="346"/>
        <v>2.3262867961467391E-2</v>
      </c>
      <c r="R1625" s="15">
        <f t="shared" si="356"/>
        <v>0.98269385516983099</v>
      </c>
      <c r="S1625" s="15">
        <f t="shared" si="357"/>
        <v>37.309038824996478</v>
      </c>
      <c r="T1625" s="21">
        <f t="shared" si="347"/>
        <v>4.9968023993407051E-2</v>
      </c>
      <c r="U1625" s="21">
        <f t="shared" si="348"/>
        <v>3.0645968380443867E-2</v>
      </c>
      <c r="V1625" s="21">
        <f t="shared" si="349"/>
        <v>1.9322055612963185E-2</v>
      </c>
      <c r="Y1625" s="36"/>
      <c r="Z1625" s="36"/>
    </row>
    <row r="1626" spans="1:26" x14ac:dyDescent="0.25">
      <c r="A1626" s="12">
        <v>2005.1</v>
      </c>
      <c r="B1626" s="13">
        <v>1191.96</v>
      </c>
      <c r="C1626" s="14">
        <f>C1625*2/3+C1628/3</f>
        <v>21.72</v>
      </c>
      <c r="D1626" s="13">
        <f>(2*D1625+D1628)/3</f>
        <v>67.589999999999989</v>
      </c>
      <c r="E1626" s="13">
        <v>199.2</v>
      </c>
      <c r="F1626" s="14">
        <f t="shared" si="354"/>
        <v>2005.7916666665442</v>
      </c>
      <c r="G1626" s="15">
        <v>4.46</v>
      </c>
      <c r="H1626" s="14">
        <f t="shared" si="350"/>
        <v>1910.130859337349</v>
      </c>
      <c r="I1626" s="14">
        <f t="shared" si="351"/>
        <v>34.806572590361434</v>
      </c>
      <c r="J1626" s="16">
        <f t="shared" si="355"/>
        <v>887291.26547173469</v>
      </c>
      <c r="K1626" s="14">
        <f t="shared" si="352"/>
        <v>108.31382326807226</v>
      </c>
      <c r="L1626" s="16">
        <f t="shared" si="353"/>
        <v>50313.782872944175</v>
      </c>
      <c r="M1626" s="35">
        <f t="shared" si="344"/>
        <v>24.876538723647958</v>
      </c>
      <c r="N1626" s="17"/>
      <c r="O1626" s="18">
        <f t="shared" si="345"/>
        <v>26.840542701863416</v>
      </c>
      <c r="P1626" s="18"/>
      <c r="Q1626" s="37">
        <f t="shared" si="346"/>
        <v>2.1868312584124659E-2</v>
      </c>
      <c r="R1626" s="15">
        <f t="shared" si="356"/>
        <v>0.99733837244767443</v>
      </c>
      <c r="S1626" s="15">
        <f t="shared" si="357"/>
        <v>36.589741984380517</v>
      </c>
      <c r="T1626" s="21">
        <f t="shared" si="347"/>
        <v>5.7482359500422575E-2</v>
      </c>
      <c r="U1626" s="21">
        <f t="shared" si="348"/>
        <v>3.3807301290092795E-2</v>
      </c>
      <c r="V1626" s="21">
        <f t="shared" si="349"/>
        <v>2.367505821032978E-2</v>
      </c>
      <c r="Y1626" s="36"/>
      <c r="Z1626" s="36"/>
    </row>
    <row r="1627" spans="1:26" x14ac:dyDescent="0.25">
      <c r="A1627" s="12">
        <v>2005.11</v>
      </c>
      <c r="B1627" s="13">
        <v>1237.3699999999999</v>
      </c>
      <c r="C1627" s="14">
        <f>C1625/3+C1628*2/3</f>
        <v>21.97</v>
      </c>
      <c r="D1627" s="13">
        <f>(D1625+2*D1628)/3</f>
        <v>68.709999999999994</v>
      </c>
      <c r="E1627" s="13">
        <v>197.6</v>
      </c>
      <c r="F1627" s="14">
        <f t="shared" si="354"/>
        <v>2005.8749999998774</v>
      </c>
      <c r="G1627" s="15">
        <v>4.54</v>
      </c>
      <c r="H1627" s="14">
        <f t="shared" si="350"/>
        <v>1998.9568324139668</v>
      </c>
      <c r="I1627" s="14">
        <f t="shared" si="351"/>
        <v>35.492279276315777</v>
      </c>
      <c r="J1627" s="16">
        <f t="shared" si="355"/>
        <v>929926.48185456719</v>
      </c>
      <c r="K1627" s="14">
        <f t="shared" si="352"/>
        <v>111.0002052378542</v>
      </c>
      <c r="L1627" s="16">
        <f t="shared" si="353"/>
        <v>51637.948688126678</v>
      </c>
      <c r="M1627" s="35">
        <f t="shared" si="344"/>
        <v>25.931783309069026</v>
      </c>
      <c r="N1627" s="17"/>
      <c r="O1627" s="18">
        <f t="shared" si="345"/>
        <v>27.977205472367171</v>
      </c>
      <c r="P1627" s="18"/>
      <c r="Q1627" s="37">
        <f t="shared" si="346"/>
        <v>1.8671943606583939E-2</v>
      </c>
      <c r="R1627" s="15">
        <f t="shared" si="356"/>
        <v>1.0093824010189034</v>
      </c>
      <c r="S1627" s="15">
        <f t="shared" si="357"/>
        <v>36.787838364480244</v>
      </c>
      <c r="T1627" s="21">
        <f t="shared" si="347"/>
        <v>5.5801809035166405E-2</v>
      </c>
      <c r="U1627" s="21">
        <f t="shared" si="348"/>
        <v>3.1892122594934902E-2</v>
      </c>
      <c r="V1627" s="21">
        <f t="shared" si="349"/>
        <v>2.3909686440231503E-2</v>
      </c>
      <c r="Y1627" s="36"/>
      <c r="Z1627" s="36"/>
    </row>
    <row r="1628" spans="1:26" x14ac:dyDescent="0.25">
      <c r="A1628" s="12">
        <v>2005.12</v>
      </c>
      <c r="B1628" s="13">
        <v>1262.07</v>
      </c>
      <c r="C1628" s="14">
        <v>22.22</v>
      </c>
      <c r="D1628" s="13">
        <v>69.83</v>
      </c>
      <c r="E1628" s="13">
        <v>196.8</v>
      </c>
      <c r="F1628" s="14">
        <f t="shared" si="354"/>
        <v>2005.9583333332107</v>
      </c>
      <c r="G1628" s="15">
        <v>4.47</v>
      </c>
      <c r="H1628" s="14">
        <f t="shared" si="350"/>
        <v>2047.1474412347552</v>
      </c>
      <c r="I1628" s="14">
        <f t="shared" si="351"/>
        <v>36.042070680894298</v>
      </c>
      <c r="J1628" s="16">
        <f t="shared" si="355"/>
        <v>953742.28528401954</v>
      </c>
      <c r="K1628" s="14">
        <f t="shared" si="352"/>
        <v>113.26812761686988</v>
      </c>
      <c r="L1628" s="16">
        <f t="shared" si="353"/>
        <v>52770.308922154152</v>
      </c>
      <c r="M1628" s="35">
        <f t="shared" si="344"/>
        <v>26.443803114292407</v>
      </c>
      <c r="N1628" s="17"/>
      <c r="O1628" s="18">
        <f t="shared" si="345"/>
        <v>28.527159043907606</v>
      </c>
      <c r="P1628" s="18"/>
      <c r="Q1628" s="37">
        <f t="shared" si="346"/>
        <v>1.827608805581258E-2</v>
      </c>
      <c r="R1628" s="15">
        <f t="shared" si="356"/>
        <v>1.0077335841687871</v>
      </c>
      <c r="S1628" s="15">
        <f t="shared" si="357"/>
        <v>37.283943757352425</v>
      </c>
      <c r="T1628" s="21">
        <f t="shared" si="347"/>
        <v>5.2329286893485483E-2</v>
      </c>
      <c r="U1628" s="21">
        <f t="shared" si="348"/>
        <v>3.124029164453046E-2</v>
      </c>
      <c r="V1628" s="21">
        <f t="shared" si="349"/>
        <v>2.1088995248955023E-2</v>
      </c>
      <c r="Y1628" s="36"/>
      <c r="Z1628" s="36"/>
    </row>
    <row r="1629" spans="1:26" x14ac:dyDescent="0.25">
      <c r="A1629" s="12">
        <v>2006.01</v>
      </c>
      <c r="B1629" s="13">
        <v>1278.73</v>
      </c>
      <c r="C1629" s="14">
        <f>C1628*2/3+C1631/3</f>
        <v>22.406666666666666</v>
      </c>
      <c r="D1629" s="13">
        <f>(2*D1628+D1631)/3</f>
        <v>70.776666666666657</v>
      </c>
      <c r="E1629" s="13">
        <v>198.3</v>
      </c>
      <c r="F1629" s="14">
        <f t="shared" si="354"/>
        <v>2006.041666666544</v>
      </c>
      <c r="G1629" s="15">
        <v>4.42</v>
      </c>
      <c r="H1629" s="14">
        <f t="shared" si="350"/>
        <v>2058.4812403681285</v>
      </c>
      <c r="I1629" s="14">
        <f t="shared" si="351"/>
        <v>36.069931097663464</v>
      </c>
      <c r="J1629" s="16">
        <f t="shared" si="355"/>
        <v>960422.95131090074</v>
      </c>
      <c r="K1629" s="14">
        <f t="shared" si="352"/>
        <v>113.93526435535378</v>
      </c>
      <c r="L1629" s="16">
        <f t="shared" si="353"/>
        <v>53158.630112649138</v>
      </c>
      <c r="M1629" s="35">
        <f t="shared" si="344"/>
        <v>26.468702626685729</v>
      </c>
      <c r="N1629" s="17"/>
      <c r="O1629" s="18">
        <f t="shared" si="345"/>
        <v>28.551311891344447</v>
      </c>
      <c r="P1629" s="18"/>
      <c r="Q1629" s="37">
        <f t="shared" si="346"/>
        <v>1.8919623016402383E-2</v>
      </c>
      <c r="R1629" s="15">
        <f t="shared" si="356"/>
        <v>0.99174056426319435</v>
      </c>
      <c r="S1629" s="15">
        <f t="shared" si="357"/>
        <v>37.288074390470527</v>
      </c>
      <c r="T1629" s="21">
        <f t="shared" si="347"/>
        <v>4.4469015754845742E-2</v>
      </c>
      <c r="U1629" s="21">
        <f t="shared" si="348"/>
        <v>3.2624382721495815E-2</v>
      </c>
      <c r="V1629" s="21">
        <f t="shared" si="349"/>
        <v>1.1844633033349927E-2</v>
      </c>
      <c r="Y1629" s="36"/>
      <c r="Z1629" s="36"/>
    </row>
    <row r="1630" spans="1:26" x14ac:dyDescent="0.25">
      <c r="A1630" s="12">
        <v>2006.02</v>
      </c>
      <c r="B1630" s="13">
        <v>1276.6500000000001</v>
      </c>
      <c r="C1630" s="14">
        <f>C1628/3+C1631*2/3</f>
        <v>22.593333333333334</v>
      </c>
      <c r="D1630" s="13">
        <f>(D1628+2*D1631)/3</f>
        <v>71.723333333333343</v>
      </c>
      <c r="E1630" s="13">
        <v>198.7</v>
      </c>
      <c r="F1630" s="14">
        <f t="shared" si="354"/>
        <v>2006.1249999998772</v>
      </c>
      <c r="G1630" s="15">
        <v>4.57</v>
      </c>
      <c r="H1630" s="14">
        <f t="shared" si="350"/>
        <v>2050.9957288626065</v>
      </c>
      <c r="I1630" s="14">
        <f t="shared" si="351"/>
        <v>36.297207666498899</v>
      </c>
      <c r="J1630" s="16">
        <f t="shared" si="355"/>
        <v>958341.70761259913</v>
      </c>
      <c r="K1630" s="14">
        <f t="shared" si="352"/>
        <v>115.22676561818486</v>
      </c>
      <c r="L1630" s="16">
        <f t="shared" si="353"/>
        <v>53840.490143997435</v>
      </c>
      <c r="M1630" s="35">
        <f t="shared" si="344"/>
        <v>26.249624763583302</v>
      </c>
      <c r="N1630" s="17"/>
      <c r="O1630" s="18">
        <f t="shared" si="345"/>
        <v>28.31295322067141</v>
      </c>
      <c r="P1630" s="18"/>
      <c r="Q1630" s="37">
        <f t="shared" si="346"/>
        <v>1.7610058371500766E-2</v>
      </c>
      <c r="R1630" s="15">
        <f t="shared" si="356"/>
        <v>0.99194775004269375</v>
      </c>
      <c r="S1630" s="15">
        <f t="shared" si="357"/>
        <v>36.905651857911145</v>
      </c>
      <c r="T1630" s="21">
        <f t="shared" si="347"/>
        <v>4.4034553541299593E-2</v>
      </c>
      <c r="U1630" s="21">
        <f t="shared" si="348"/>
        <v>3.6654461497916957E-2</v>
      </c>
      <c r="V1630" s="21">
        <f t="shared" si="349"/>
        <v>7.3800920433826356E-3</v>
      </c>
      <c r="Y1630" s="36"/>
      <c r="Z1630" s="36"/>
    </row>
    <row r="1631" spans="1:26" x14ac:dyDescent="0.25">
      <c r="A1631" s="12">
        <v>2006.03</v>
      </c>
      <c r="B1631" s="13">
        <v>1293.74</v>
      </c>
      <c r="C1631" s="14">
        <v>22.78</v>
      </c>
      <c r="D1631" s="13">
        <v>72.67</v>
      </c>
      <c r="E1631" s="13">
        <v>199.8</v>
      </c>
      <c r="F1631" s="14">
        <f t="shared" si="354"/>
        <v>2006.2083333332105</v>
      </c>
      <c r="G1631" s="15">
        <v>4.72</v>
      </c>
      <c r="H1631" s="14">
        <f t="shared" si="350"/>
        <v>2067.0086570070061</v>
      </c>
      <c r="I1631" s="14">
        <f t="shared" si="351"/>
        <v>36.395610560560549</v>
      </c>
      <c r="J1631" s="16">
        <f t="shared" si="355"/>
        <v>967241.03194700659</v>
      </c>
      <c r="K1631" s="14">
        <f t="shared" si="352"/>
        <v>116.10487354854851</v>
      </c>
      <c r="L1631" s="16">
        <f t="shared" si="353"/>
        <v>54330.395436168765</v>
      </c>
      <c r="M1631" s="35">
        <f t="shared" si="344"/>
        <v>26.327837778667693</v>
      </c>
      <c r="N1631" s="17"/>
      <c r="O1631" s="18">
        <f t="shared" si="345"/>
        <v>28.395073733976599</v>
      </c>
      <c r="P1631" s="18"/>
      <c r="Q1631" s="37">
        <f t="shared" si="346"/>
        <v>1.6034756518481297E-2</v>
      </c>
      <c r="R1631" s="15">
        <f t="shared" si="356"/>
        <v>0.98284699774077244</v>
      </c>
      <c r="S1631" s="15">
        <f t="shared" si="357"/>
        <v>36.406930145351232</v>
      </c>
      <c r="T1631" s="21">
        <f t="shared" si="347"/>
        <v>4.9073877031978297E-2</v>
      </c>
      <c r="U1631" s="21">
        <f t="shared" si="348"/>
        <v>3.6739079420016418E-2</v>
      </c>
      <c r="V1631" s="21">
        <f t="shared" si="349"/>
        <v>1.2334797611961879E-2</v>
      </c>
      <c r="Y1631" s="36"/>
      <c r="Z1631" s="36"/>
    </row>
    <row r="1632" spans="1:26" x14ac:dyDescent="0.25">
      <c r="A1632" s="12">
        <v>2006.04</v>
      </c>
      <c r="B1632" s="13">
        <v>1302.17</v>
      </c>
      <c r="C1632" s="14">
        <f>C1631*2/3+C1634/3</f>
        <v>23</v>
      </c>
      <c r="D1632" s="13">
        <f>(2*D1631+D1634)/3</f>
        <v>73.276666666666657</v>
      </c>
      <c r="E1632" s="13">
        <v>201.5</v>
      </c>
      <c r="F1632" s="14">
        <f t="shared" si="354"/>
        <v>2006.2916666665437</v>
      </c>
      <c r="G1632" s="15">
        <v>4.99</v>
      </c>
      <c r="H1632" s="14">
        <f t="shared" si="350"/>
        <v>2062.9248560049623</v>
      </c>
      <c r="I1632" s="14">
        <f t="shared" si="351"/>
        <v>36.437079404466495</v>
      </c>
      <c r="J1632" s="16">
        <f t="shared" si="355"/>
        <v>966750.91948342801</v>
      </c>
      <c r="K1632" s="14">
        <f t="shared" si="352"/>
        <v>116.08642268817199</v>
      </c>
      <c r="L1632" s="16">
        <f t="shared" si="353"/>
        <v>54401.717806953508</v>
      </c>
      <c r="M1632" s="35">
        <f t="shared" si="344"/>
        <v>26.147280943874524</v>
      </c>
      <c r="N1632" s="17"/>
      <c r="O1632" s="18">
        <f t="shared" si="345"/>
        <v>28.198403856607332</v>
      </c>
      <c r="P1632" s="18"/>
      <c r="Q1632" s="37">
        <f t="shared" si="346"/>
        <v>1.407146870183025E-2</v>
      </c>
      <c r="R1632" s="15">
        <f t="shared" si="356"/>
        <v>0.9948378771081009</v>
      </c>
      <c r="S1632" s="15">
        <f t="shared" si="357"/>
        <v>35.480555382954016</v>
      </c>
      <c r="T1632" s="21">
        <f t="shared" si="347"/>
        <v>5.1563544330343936E-2</v>
      </c>
      <c r="U1632" s="21">
        <f t="shared" si="348"/>
        <v>3.9837100654124269E-2</v>
      </c>
      <c r="V1632" s="21">
        <f t="shared" si="349"/>
        <v>1.1726443676219667E-2</v>
      </c>
      <c r="Y1632" s="36"/>
      <c r="Z1632" s="36"/>
    </row>
    <row r="1633" spans="1:26" x14ac:dyDescent="0.25">
      <c r="A1633" s="12">
        <v>2006.05</v>
      </c>
      <c r="B1633" s="13">
        <v>1290.01</v>
      </c>
      <c r="C1633" s="14">
        <f>C1631/3+C1634*2/3</f>
        <v>23.22</v>
      </c>
      <c r="D1633" s="13">
        <f>(D1631+2*D1634)/3</f>
        <v>73.883333333333326</v>
      </c>
      <c r="E1633" s="13">
        <v>202.5</v>
      </c>
      <c r="F1633" s="14">
        <f t="shared" si="354"/>
        <v>2006.374999999877</v>
      </c>
      <c r="G1633" s="39">
        <v>5.1100000000000003</v>
      </c>
      <c r="H1633" s="14">
        <f t="shared" si="350"/>
        <v>2033.5685787901227</v>
      </c>
      <c r="I1633" s="14">
        <f t="shared" si="351"/>
        <v>36.603950666666655</v>
      </c>
      <c r="J1633" s="16">
        <f t="shared" si="355"/>
        <v>954423.13190758962</v>
      </c>
      <c r="K1633" s="14">
        <f t="shared" si="352"/>
        <v>116.46950423868309</v>
      </c>
      <c r="L1633" s="16">
        <f t="shared" si="353"/>
        <v>54663.112995846866</v>
      </c>
      <c r="M1633" s="35">
        <f t="shared" si="344"/>
        <v>25.650640708757336</v>
      </c>
      <c r="N1633" s="17"/>
      <c r="O1633" s="18">
        <f t="shared" si="345"/>
        <v>27.66189528485716</v>
      </c>
      <c r="P1633" s="18"/>
      <c r="Q1633" s="37">
        <f t="shared" si="346"/>
        <v>1.3923101060018123E-2</v>
      </c>
      <c r="R1633" s="15">
        <f t="shared" si="356"/>
        <v>1.0042583333333333</v>
      </c>
      <c r="S1633" s="15">
        <f t="shared" si="357"/>
        <v>35.123092245691687</v>
      </c>
      <c r="T1633" s="21">
        <f t="shared" si="347"/>
        <v>5.2168960402368292E-2</v>
      </c>
      <c r="U1633" s="21">
        <f t="shared" si="348"/>
        <v>4.0627215816082529E-2</v>
      </c>
      <c r="V1633" s="21">
        <f t="shared" si="349"/>
        <v>1.1541744586285763E-2</v>
      </c>
      <c r="Y1633" s="36"/>
      <c r="Z1633" s="36"/>
    </row>
    <row r="1634" spans="1:26" x14ac:dyDescent="0.25">
      <c r="A1634" s="12">
        <v>2006.06</v>
      </c>
      <c r="B1634" s="13">
        <v>1253.17</v>
      </c>
      <c r="C1634" s="14">
        <v>23.44</v>
      </c>
      <c r="D1634" s="13">
        <v>74.489999999999995</v>
      </c>
      <c r="E1634" s="13">
        <v>202.9</v>
      </c>
      <c r="F1634" s="14">
        <f t="shared" si="354"/>
        <v>2006.4583333332102</v>
      </c>
      <c r="G1634" s="39">
        <v>5.1100000000000003</v>
      </c>
      <c r="H1634" s="14">
        <f t="shared" si="350"/>
        <v>1971.5995760719561</v>
      </c>
      <c r="I1634" s="14">
        <f t="shared" si="351"/>
        <v>36.877912863479537</v>
      </c>
      <c r="J1634" s="16">
        <f t="shared" si="355"/>
        <v>926781.302752038</v>
      </c>
      <c r="K1634" s="14">
        <f t="shared" si="352"/>
        <v>117.19435704780675</v>
      </c>
      <c r="L1634" s="16">
        <f t="shared" si="353"/>
        <v>55089.045574023716</v>
      </c>
      <c r="M1634" s="35">
        <f t="shared" si="344"/>
        <v>24.749582241646376</v>
      </c>
      <c r="N1634" s="17"/>
      <c r="O1634" s="18">
        <f t="shared" si="345"/>
        <v>26.69094399775155</v>
      </c>
      <c r="P1634" s="18"/>
      <c r="Q1634" s="37">
        <f t="shared" si="346"/>
        <v>1.5479427109228172E-2</v>
      </c>
      <c r="R1634" s="15">
        <f t="shared" si="356"/>
        <v>1.0058131617159785</v>
      </c>
      <c r="S1634" s="15">
        <f t="shared" si="357"/>
        <v>35.20312105093484</v>
      </c>
      <c r="T1634" s="21">
        <f t="shared" si="347"/>
        <v>5.6040329891980933E-2</v>
      </c>
      <c r="U1634" s="21">
        <f t="shared" si="348"/>
        <v>4.1809899439735343E-2</v>
      </c>
      <c r="V1634" s="21">
        <f t="shared" si="349"/>
        <v>1.423043045224559E-2</v>
      </c>
      <c r="Y1634" s="36"/>
      <c r="Z1634" s="36"/>
    </row>
    <row r="1635" spans="1:26" x14ac:dyDescent="0.25">
      <c r="A1635" s="12">
        <v>2006.07</v>
      </c>
      <c r="B1635" s="13">
        <v>1260.24</v>
      </c>
      <c r="C1635" s="14">
        <f>C1634*2/3+C1637/3</f>
        <v>23.66</v>
      </c>
      <c r="D1635" s="13">
        <f>(2*D1634+D1637)/3</f>
        <v>75.849999999999994</v>
      </c>
      <c r="E1635" s="13">
        <v>203.5</v>
      </c>
      <c r="F1635" s="14">
        <f t="shared" si="354"/>
        <v>2006.5416666665435</v>
      </c>
      <c r="G1635" s="39">
        <v>5.09</v>
      </c>
      <c r="H1635" s="14">
        <f t="shared" si="350"/>
        <v>1976.8768693857489</v>
      </c>
      <c r="I1635" s="14">
        <f t="shared" si="351"/>
        <v>37.114285159705148</v>
      </c>
      <c r="J1635" s="16">
        <f t="shared" si="355"/>
        <v>930715.823227574</v>
      </c>
      <c r="K1635" s="14">
        <f t="shared" si="352"/>
        <v>118.98218636363632</v>
      </c>
      <c r="L1635" s="16">
        <f t="shared" si="353"/>
        <v>56016.945337246463</v>
      </c>
      <c r="M1635" s="35">
        <f t="shared" si="344"/>
        <v>24.696786766853307</v>
      </c>
      <c r="N1635" s="17"/>
      <c r="O1635" s="18">
        <f t="shared" si="345"/>
        <v>26.634874022226938</v>
      </c>
      <c r="P1635" s="18"/>
      <c r="Q1635" s="37">
        <f t="shared" si="346"/>
        <v>1.5872540365558518E-2</v>
      </c>
      <c r="R1635" s="15">
        <f t="shared" si="356"/>
        <v>1.020724969466718</v>
      </c>
      <c r="S1635" s="15">
        <f t="shared" si="357"/>
        <v>35.303366135199511</v>
      </c>
      <c r="T1635" s="21">
        <f t="shared" si="347"/>
        <v>5.9195500626261444E-2</v>
      </c>
      <c r="U1635" s="21">
        <f t="shared" si="348"/>
        <v>4.3158297370433418E-2</v>
      </c>
      <c r="V1635" s="21">
        <f t="shared" si="349"/>
        <v>1.6037203255828025E-2</v>
      </c>
      <c r="Y1635" s="36"/>
      <c r="Z1635" s="36"/>
    </row>
    <row r="1636" spans="1:26" x14ac:dyDescent="0.25">
      <c r="A1636" s="12">
        <v>2006.08</v>
      </c>
      <c r="B1636" s="13">
        <v>1287.1500000000001</v>
      </c>
      <c r="C1636" s="14">
        <f>C1634/3+C1637*2/3</f>
        <v>23.88</v>
      </c>
      <c r="D1636" s="13">
        <f>(D1634+2*D1637)/3</f>
        <v>77.209999999999994</v>
      </c>
      <c r="E1636" s="13">
        <v>203.9</v>
      </c>
      <c r="F1636" s="14">
        <f t="shared" si="354"/>
        <v>2006.6249999998768</v>
      </c>
      <c r="G1636" s="39">
        <v>4.88</v>
      </c>
      <c r="H1636" s="14">
        <f t="shared" si="350"/>
        <v>2015.1283304315837</v>
      </c>
      <c r="I1636" s="14">
        <f t="shared" si="351"/>
        <v>37.385902599313376</v>
      </c>
      <c r="J1636" s="16">
        <f t="shared" si="355"/>
        <v>950191.43055854365</v>
      </c>
      <c r="K1636" s="14">
        <f t="shared" si="352"/>
        <v>120.87795392349186</v>
      </c>
      <c r="L1636" s="16">
        <f t="shared" si="353"/>
        <v>56997.459778133976</v>
      </c>
      <c r="M1636" s="35">
        <f t="shared" si="344"/>
        <v>25.051393562010961</v>
      </c>
      <c r="N1636" s="17"/>
      <c r="O1636" s="18">
        <f t="shared" si="345"/>
        <v>27.017418909973269</v>
      </c>
      <c r="P1636" s="18"/>
      <c r="Q1636" s="37">
        <f t="shared" si="346"/>
        <v>1.7404992388477418E-2</v>
      </c>
      <c r="R1636" s="15">
        <f t="shared" si="356"/>
        <v>1.0167179555100156</v>
      </c>
      <c r="S1636" s="15">
        <f t="shared" si="357"/>
        <v>35.964335751379402</v>
      </c>
      <c r="T1636" s="21">
        <f t="shared" si="347"/>
        <v>5.816868740755532E-2</v>
      </c>
      <c r="U1636" s="21">
        <f t="shared" si="348"/>
        <v>4.0685207513848187E-2</v>
      </c>
      <c r="V1636" s="21">
        <f t="shared" si="349"/>
        <v>1.7483479893707132E-2</v>
      </c>
      <c r="Y1636" s="36"/>
      <c r="Z1636" s="36"/>
    </row>
    <row r="1637" spans="1:26" x14ac:dyDescent="0.25">
      <c r="A1637" s="12">
        <v>2006.09</v>
      </c>
      <c r="B1637" s="13">
        <v>1317.74</v>
      </c>
      <c r="C1637" s="14">
        <v>24.1</v>
      </c>
      <c r="D1637" s="13">
        <v>78.569999999999993</v>
      </c>
      <c r="E1637" s="13">
        <v>202.9</v>
      </c>
      <c r="F1637" s="14">
        <f t="shared" si="354"/>
        <v>2006.70833333321</v>
      </c>
      <c r="G1637" s="39">
        <v>4.72</v>
      </c>
      <c r="H1637" s="14">
        <f t="shared" si="350"/>
        <v>2073.1868983242971</v>
      </c>
      <c r="I1637" s="14">
        <f t="shared" si="351"/>
        <v>37.916284130113347</v>
      </c>
      <c r="J1637" s="16">
        <f t="shared" si="355"/>
        <v>979057.61416182504</v>
      </c>
      <c r="K1637" s="14">
        <f t="shared" si="352"/>
        <v>123.61337942336121</v>
      </c>
      <c r="L1637" s="16">
        <f t="shared" si="353"/>
        <v>58376.126356257373</v>
      </c>
      <c r="M1637" s="35">
        <f t="shared" si="344"/>
        <v>25.644156440797389</v>
      </c>
      <c r="N1637" s="17"/>
      <c r="O1637" s="18">
        <f t="shared" si="345"/>
        <v>27.655917575274035</v>
      </c>
      <c r="P1637" s="18"/>
      <c r="Q1637" s="37">
        <f t="shared" si="346"/>
        <v>1.7252358568579693E-2</v>
      </c>
      <c r="R1637" s="15">
        <f t="shared" si="356"/>
        <v>1.003142991174462</v>
      </c>
      <c r="S1637" s="15">
        <f t="shared" si="357"/>
        <v>36.745800731186186</v>
      </c>
      <c r="T1637" s="21">
        <f t="shared" si="347"/>
        <v>5.429051574434407E-2</v>
      </c>
      <c r="U1637" s="21">
        <f t="shared" si="348"/>
        <v>3.766992760079213E-2</v>
      </c>
      <c r="V1637" s="21">
        <f t="shared" si="349"/>
        <v>1.662058814355194E-2</v>
      </c>
      <c r="Y1637" s="36"/>
      <c r="Z1637" s="36"/>
    </row>
    <row r="1638" spans="1:26" x14ac:dyDescent="0.25">
      <c r="A1638" s="12">
        <v>2006.1</v>
      </c>
      <c r="B1638" s="13">
        <v>1363.38</v>
      </c>
      <c r="C1638" s="14">
        <f>C1637*2/3+C1640/3</f>
        <v>24.36</v>
      </c>
      <c r="D1638" s="13">
        <f>D1637*2/3+D1640/3</f>
        <v>79.55</v>
      </c>
      <c r="E1638" s="13">
        <v>201.8</v>
      </c>
      <c r="F1638" s="14">
        <f t="shared" si="354"/>
        <v>2006.7916666665433</v>
      </c>
      <c r="G1638" s="39">
        <v>4.7300000000000004</v>
      </c>
      <c r="H1638" s="14">
        <f t="shared" si="350"/>
        <v>2156.6840698216051</v>
      </c>
      <c r="I1638" s="14">
        <f t="shared" si="351"/>
        <v>38.534248662041605</v>
      </c>
      <c r="J1638" s="16">
        <f t="shared" si="355"/>
        <v>1020005.4317692226</v>
      </c>
      <c r="K1638" s="14">
        <f t="shared" si="352"/>
        <v>125.83741712091174</v>
      </c>
      <c r="L1638" s="16">
        <f t="shared" si="353"/>
        <v>59514.905673577166</v>
      </c>
      <c r="M1638" s="35">
        <f t="shared" si="344"/>
        <v>26.538040282101719</v>
      </c>
      <c r="N1638" s="17"/>
      <c r="O1638" s="18">
        <f t="shared" si="345"/>
        <v>28.617660202008263</v>
      </c>
      <c r="P1638" s="18"/>
      <c r="Q1638" s="37">
        <f t="shared" si="346"/>
        <v>1.4957394479780735E-2</v>
      </c>
      <c r="R1638" s="15">
        <f t="shared" si="356"/>
        <v>1.0142777659341806</v>
      </c>
      <c r="S1638" s="15">
        <f t="shared" si="357"/>
        <v>37.06222120835708</v>
      </c>
      <c r="T1638" s="21">
        <f t="shared" si="347"/>
        <v>4.9317312443853734E-2</v>
      </c>
      <c r="U1638" s="21">
        <f t="shared" si="348"/>
        <v>3.5561620213159228E-2</v>
      </c>
      <c r="V1638" s="21">
        <f t="shared" si="349"/>
        <v>1.3755692230694505E-2</v>
      </c>
      <c r="Y1638" s="36"/>
      <c r="Z1638" s="36"/>
    </row>
    <row r="1639" spans="1:26" x14ac:dyDescent="0.25">
      <c r="A1639" s="12">
        <v>2006.11</v>
      </c>
      <c r="B1639" s="13">
        <v>1388.64</v>
      </c>
      <c r="C1639" s="14">
        <f>C1637/3+C1640*2/3</f>
        <v>24.619999999999997</v>
      </c>
      <c r="D1639" s="13">
        <f>D1637/3+D1640*2/3</f>
        <v>80.53</v>
      </c>
      <c r="E1639" s="13">
        <v>201.5</v>
      </c>
      <c r="F1639" s="14">
        <f t="shared" si="354"/>
        <v>2006.8749999998765</v>
      </c>
      <c r="G1639" s="39">
        <v>4.5999999999999996</v>
      </c>
      <c r="H1639" s="14">
        <f t="shared" si="350"/>
        <v>2199.9124323573196</v>
      </c>
      <c r="I1639" s="14">
        <f t="shared" si="351"/>
        <v>39.003517171215869</v>
      </c>
      <c r="J1639" s="16">
        <f t="shared" si="355"/>
        <v>1041987.5486080764</v>
      </c>
      <c r="K1639" s="14">
        <f t="shared" si="352"/>
        <v>127.57730454094289</v>
      </c>
      <c r="L1639" s="16">
        <f t="shared" si="353"/>
        <v>60426.933754902915</v>
      </c>
      <c r="M1639" s="35">
        <f t="shared" si="344"/>
        <v>26.928020270856493</v>
      </c>
      <c r="N1639" s="17"/>
      <c r="O1639" s="18">
        <f t="shared" si="345"/>
        <v>29.03499548856691</v>
      </c>
      <c r="P1639" s="18"/>
      <c r="Q1639" s="37">
        <f t="shared" si="346"/>
        <v>1.5365317992929867E-2</v>
      </c>
      <c r="R1639" s="15">
        <f t="shared" si="356"/>
        <v>1.0070195403693385</v>
      </c>
      <c r="S1639" s="15">
        <f t="shared" si="357"/>
        <v>37.647354253221607</v>
      </c>
      <c r="T1639" s="21">
        <f t="shared" si="347"/>
        <v>4.849740791736834E-2</v>
      </c>
      <c r="U1639" s="21">
        <f t="shared" si="348"/>
        <v>3.0694994606734971E-2</v>
      </c>
      <c r="V1639" s="21">
        <f t="shared" si="349"/>
        <v>1.7802413310633369E-2</v>
      </c>
      <c r="Y1639" s="36"/>
      <c r="Z1639" s="36"/>
    </row>
    <row r="1640" spans="1:26" x14ac:dyDescent="0.25">
      <c r="A1640" s="12">
        <v>2006.12</v>
      </c>
      <c r="B1640" s="13">
        <v>1416.42</v>
      </c>
      <c r="C1640" s="14">
        <v>24.88</v>
      </c>
      <c r="D1640" s="13">
        <v>81.510000000000005</v>
      </c>
      <c r="E1640" s="13">
        <v>201.8</v>
      </c>
      <c r="F1640" s="14">
        <f t="shared" si="354"/>
        <v>2006.9583333332098</v>
      </c>
      <c r="G1640" s="39">
        <v>4.5599999999999996</v>
      </c>
      <c r="H1640" s="14">
        <f t="shared" si="350"/>
        <v>2240.586227006937</v>
      </c>
      <c r="I1640" s="14">
        <f t="shared" si="351"/>
        <v>39.356818830525256</v>
      </c>
      <c r="J1640" s="16">
        <f t="shared" si="355"/>
        <v>1062806.1184007172</v>
      </c>
      <c r="K1640" s="14">
        <f t="shared" si="352"/>
        <v>128.93787390981166</v>
      </c>
      <c r="L1640" s="16">
        <f t="shared" si="353"/>
        <v>61160.762140355582</v>
      </c>
      <c r="M1640" s="35">
        <f t="shared" si="344"/>
        <v>27.282689787571691</v>
      </c>
      <c r="N1640" s="17"/>
      <c r="O1640" s="18">
        <f t="shared" si="345"/>
        <v>29.413282471660626</v>
      </c>
      <c r="P1640" s="18"/>
      <c r="Q1640" s="37">
        <f t="shared" si="346"/>
        <v>1.5434945553057959E-2</v>
      </c>
      <c r="R1640" s="15">
        <f t="shared" si="356"/>
        <v>0.98801493244040206</v>
      </c>
      <c r="S1640" s="15">
        <f t="shared" si="357"/>
        <v>37.855261185849741</v>
      </c>
      <c r="T1640" s="21">
        <f t="shared" si="347"/>
        <v>5.0449354769950938E-2</v>
      </c>
      <c r="U1640" s="21">
        <f t="shared" si="348"/>
        <v>2.7072773311626941E-2</v>
      </c>
      <c r="V1640" s="21">
        <f t="shared" si="349"/>
        <v>2.3376581458323997E-2</v>
      </c>
      <c r="Y1640" s="36"/>
      <c r="Z1640" s="36"/>
    </row>
    <row r="1641" spans="1:26" x14ac:dyDescent="0.25">
      <c r="A1641" s="12">
        <v>2007.01</v>
      </c>
      <c r="B1641" s="13">
        <v>1424.16</v>
      </c>
      <c r="C1641" s="14">
        <f>C1640*2/3+C1643/3</f>
        <v>25.083333333333332</v>
      </c>
      <c r="D1641" s="13">
        <f>D1640*2/3+D1643/3</f>
        <v>82.056666666666672</v>
      </c>
      <c r="E1641" s="13">
        <v>202.416</v>
      </c>
      <c r="F1641" s="14">
        <f t="shared" si="354"/>
        <v>2007.0416666665431</v>
      </c>
      <c r="G1641" s="39">
        <v>4.76</v>
      </c>
      <c r="H1641" s="14">
        <f t="shared" si="350"/>
        <v>2245.973970832345</v>
      </c>
      <c r="I1641" s="14">
        <f t="shared" si="351"/>
        <v>39.557713858258886</v>
      </c>
      <c r="J1641" s="16">
        <f t="shared" si="355"/>
        <v>1066925.4162957554</v>
      </c>
      <c r="K1641" s="14">
        <f t="shared" si="352"/>
        <v>129.40760691677863</v>
      </c>
      <c r="L1641" s="16">
        <f t="shared" si="353"/>
        <v>61473.670966166283</v>
      </c>
      <c r="M1641" s="35">
        <f t="shared" si="344"/>
        <v>27.207536656807143</v>
      </c>
      <c r="N1641" s="17"/>
      <c r="O1641" s="18">
        <f t="shared" si="345"/>
        <v>29.327838512792692</v>
      </c>
      <c r="P1641" s="18"/>
      <c r="Q1641" s="37">
        <f t="shared" si="346"/>
        <v>1.3525971882152793E-2</v>
      </c>
      <c r="R1641" s="15">
        <f t="shared" si="356"/>
        <v>1.007129488877504</v>
      </c>
      <c r="S1641" s="15">
        <f t="shared" si="357"/>
        <v>37.287741475929344</v>
      </c>
      <c r="T1641" s="21">
        <f t="shared" si="347"/>
        <v>5.093299693814024E-2</v>
      </c>
      <c r="U1641" s="21">
        <f t="shared" si="348"/>
        <v>2.8781727149737479E-2</v>
      </c>
      <c r="V1641" s="21">
        <f t="shared" si="349"/>
        <v>2.2151269788402761E-2</v>
      </c>
      <c r="Y1641" s="36"/>
      <c r="Z1641" s="36"/>
    </row>
    <row r="1642" spans="1:26" x14ac:dyDescent="0.25">
      <c r="A1642" s="12">
        <v>2007.02</v>
      </c>
      <c r="B1642" s="13">
        <v>1444.8</v>
      </c>
      <c r="C1642" s="14">
        <f>C1640/3+C1643*2/3</f>
        <v>25.286666666666665</v>
      </c>
      <c r="D1642" s="13">
        <f>D1640/3+D1643*2/3</f>
        <v>82.603333333333339</v>
      </c>
      <c r="E1642" s="13">
        <v>203.499</v>
      </c>
      <c r="F1642" s="14">
        <f t="shared" si="354"/>
        <v>2007.1249999998763</v>
      </c>
      <c r="G1642" s="39">
        <v>4.72</v>
      </c>
      <c r="H1642" s="14">
        <f t="shared" si="350"/>
        <v>2266.3982545368767</v>
      </c>
      <c r="I1642" s="14">
        <f t="shared" si="351"/>
        <v>39.666152544566138</v>
      </c>
      <c r="J1642" s="16">
        <f t="shared" si="355"/>
        <v>1078197.9970331846</v>
      </c>
      <c r="K1642" s="14">
        <f t="shared" si="352"/>
        <v>129.57644690309695</v>
      </c>
      <c r="L1642" s="16">
        <f t="shared" si="353"/>
        <v>61643.652095974867</v>
      </c>
      <c r="M1642" s="35">
        <f t="shared" si="344"/>
        <v>27.315181413516623</v>
      </c>
      <c r="N1642" s="17"/>
      <c r="O1642" s="18">
        <f t="shared" si="345"/>
        <v>29.4391866294403</v>
      </c>
      <c r="P1642" s="18"/>
      <c r="Q1642" s="37">
        <f t="shared" si="346"/>
        <v>1.4006346214000459E-2</v>
      </c>
      <c r="R1642" s="15">
        <f t="shared" si="356"/>
        <v>1.0166781614773537</v>
      </c>
      <c r="S1642" s="15">
        <f t="shared" si="357"/>
        <v>37.35372784037164</v>
      </c>
      <c r="T1642" s="21">
        <f t="shared" si="347"/>
        <v>5.2173303801448467E-2</v>
      </c>
      <c r="U1642" s="21">
        <f t="shared" si="348"/>
        <v>2.8575207773221756E-2</v>
      </c>
      <c r="V1642" s="21">
        <f t="shared" si="349"/>
        <v>2.3598096028226712E-2</v>
      </c>
      <c r="Y1642" s="36"/>
      <c r="Z1642" s="36"/>
    </row>
    <row r="1643" spans="1:26" x14ac:dyDescent="0.25">
      <c r="A1643" s="12">
        <v>2007.03</v>
      </c>
      <c r="B1643" s="13">
        <v>1406.95</v>
      </c>
      <c r="C1643" s="14">
        <v>25.49</v>
      </c>
      <c r="D1643" s="13">
        <v>83.15</v>
      </c>
      <c r="E1643" s="13">
        <v>205.352</v>
      </c>
      <c r="F1643" s="14">
        <f t="shared" si="354"/>
        <v>2007.2083333332096</v>
      </c>
      <c r="G1643" s="39">
        <v>4.5599999999999996</v>
      </c>
      <c r="H1643" s="14">
        <f t="shared" si="350"/>
        <v>2187.109365747594</v>
      </c>
      <c r="I1643" s="14">
        <f t="shared" si="351"/>
        <v>39.624306288714003</v>
      </c>
      <c r="J1643" s="16">
        <f t="shared" si="355"/>
        <v>1042048.6205458912</v>
      </c>
      <c r="K1643" s="14">
        <f t="shared" si="352"/>
        <v>129.2570054102224</v>
      </c>
      <c r="L1643" s="16">
        <f t="shared" si="353"/>
        <v>61584.521694723226</v>
      </c>
      <c r="M1643" s="35">
        <f t="shared" si="344"/>
        <v>26.227605554650907</v>
      </c>
      <c r="N1643" s="17"/>
      <c r="O1643" s="18">
        <f t="shared" si="345"/>
        <v>28.264070221688069</v>
      </c>
      <c r="P1643" s="18"/>
      <c r="Q1643" s="37">
        <f t="shared" si="346"/>
        <v>1.7796929020727555E-2</v>
      </c>
      <c r="R1643" s="15">
        <f t="shared" si="356"/>
        <v>0.99350663721547228</v>
      </c>
      <c r="S1643" s="15">
        <f t="shared" si="357"/>
        <v>37.634035266290617</v>
      </c>
      <c r="T1643" s="21">
        <f t="shared" si="347"/>
        <v>5.7514955366564369E-2</v>
      </c>
      <c r="U1643" s="21">
        <f t="shared" si="348"/>
        <v>2.7388173170267205E-2</v>
      </c>
      <c r="V1643" s="21">
        <f t="shared" si="349"/>
        <v>3.0126782196297164E-2</v>
      </c>
      <c r="Y1643" s="36"/>
      <c r="Z1643" s="36"/>
    </row>
    <row r="1644" spans="1:26" x14ac:dyDescent="0.25">
      <c r="A1644" s="12">
        <v>2007.04</v>
      </c>
      <c r="B1644" s="13">
        <v>1463.64</v>
      </c>
      <c r="C1644" s="14">
        <f>C1643*2/3+C1646/3</f>
        <v>25.716666666666669</v>
      </c>
      <c r="D1644" s="13">
        <f>D1643*2/3+D1646/3</f>
        <v>83.740000000000009</v>
      </c>
      <c r="E1644" s="13">
        <v>206.68600000000001</v>
      </c>
      <c r="F1644" s="14">
        <f t="shared" si="354"/>
        <v>2007.2916666665428</v>
      </c>
      <c r="G1644" s="39">
        <v>4.6900000000000004</v>
      </c>
      <c r="H1644" s="14">
        <f t="shared" si="350"/>
        <v>2260.5493000009669</v>
      </c>
      <c r="I1644" s="14">
        <f t="shared" si="351"/>
        <v>39.718641764157532</v>
      </c>
      <c r="J1644" s="16">
        <f t="shared" si="355"/>
        <v>1078616.0855399102</v>
      </c>
      <c r="K1644" s="14">
        <f t="shared" si="352"/>
        <v>129.33398812691712</v>
      </c>
      <c r="L1644" s="16">
        <f t="shared" si="353"/>
        <v>61711.425625913536</v>
      </c>
      <c r="M1644" s="35">
        <f t="shared" si="344"/>
        <v>26.976268314189088</v>
      </c>
      <c r="N1644" s="17"/>
      <c r="O1644" s="18">
        <f t="shared" si="345"/>
        <v>29.066642443029835</v>
      </c>
      <c r="P1644" s="18"/>
      <c r="Q1644" s="37">
        <f t="shared" si="346"/>
        <v>1.5974721669373602E-2</v>
      </c>
      <c r="R1644" s="15">
        <f t="shared" si="356"/>
        <v>0.99917063690325691</v>
      </c>
      <c r="S1644" s="15">
        <f t="shared" si="357"/>
        <v>37.148342148132507</v>
      </c>
      <c r="T1644" s="21">
        <f t="shared" si="347"/>
        <v>5.3400499961718362E-2</v>
      </c>
      <c r="U1644" s="21">
        <f t="shared" si="348"/>
        <v>3.025673094563075E-2</v>
      </c>
      <c r="V1644" s="21">
        <f t="shared" si="349"/>
        <v>2.3143769016087612E-2</v>
      </c>
      <c r="Y1644" s="36"/>
      <c r="Z1644" s="36"/>
    </row>
    <row r="1645" spans="1:26" x14ac:dyDescent="0.25">
      <c r="A1645" s="12">
        <v>2007.05</v>
      </c>
      <c r="B1645" s="13">
        <v>1511.14</v>
      </c>
      <c r="C1645" s="14">
        <f>C1643/3+C1646*2/3</f>
        <v>25.943333333333335</v>
      </c>
      <c r="D1645" s="13">
        <f>D1643/3+D1646*2/3</f>
        <v>84.330000000000013</v>
      </c>
      <c r="E1645" s="13">
        <v>207.94900000000001</v>
      </c>
      <c r="F1645" s="14">
        <f t="shared" si="354"/>
        <v>2007.3749999998761</v>
      </c>
      <c r="G1645" s="39">
        <v>4.75</v>
      </c>
      <c r="H1645" s="14">
        <f t="shared" si="350"/>
        <v>2319.7364083020348</v>
      </c>
      <c r="I1645" s="14">
        <f t="shared" si="351"/>
        <v>39.825360248586584</v>
      </c>
      <c r="J1645" s="16">
        <f t="shared" si="355"/>
        <v>1108440.631540658</v>
      </c>
      <c r="K1645" s="14">
        <f t="shared" si="352"/>
        <v>129.45416792098058</v>
      </c>
      <c r="L1645" s="16">
        <f t="shared" si="353"/>
        <v>61857.139945884352</v>
      </c>
      <c r="M1645" s="35">
        <f t="shared" si="344"/>
        <v>27.548490451851276</v>
      </c>
      <c r="N1645" s="17"/>
      <c r="O1645" s="18">
        <f t="shared" si="345"/>
        <v>29.678159305539133</v>
      </c>
      <c r="P1645" s="18"/>
      <c r="Q1645" s="37">
        <f t="shared" si="346"/>
        <v>1.5293949247564102E-2</v>
      </c>
      <c r="R1645" s="15">
        <f t="shared" si="356"/>
        <v>0.97676125696679006</v>
      </c>
      <c r="S1645" s="15">
        <f t="shared" si="357"/>
        <v>36.892095467328467</v>
      </c>
      <c r="T1645" s="21">
        <f t="shared" si="347"/>
        <v>5.2206843600240971E-2</v>
      </c>
      <c r="U1645" s="21">
        <f t="shared" si="348"/>
        <v>3.107944176870836E-2</v>
      </c>
      <c r="V1645" s="21">
        <f t="shared" si="349"/>
        <v>2.1127401831532611E-2</v>
      </c>
      <c r="Y1645" s="36"/>
      <c r="Z1645" s="36"/>
    </row>
    <row r="1646" spans="1:26" x14ac:dyDescent="0.25">
      <c r="A1646" s="12">
        <v>2007.06</v>
      </c>
      <c r="B1646" s="13">
        <v>1514.19</v>
      </c>
      <c r="C1646" s="14">
        <v>26.17</v>
      </c>
      <c r="D1646" s="13">
        <v>84.92</v>
      </c>
      <c r="E1646" s="13">
        <v>208.352</v>
      </c>
      <c r="F1646" s="14">
        <f t="shared" si="354"/>
        <v>2007.4583333332093</v>
      </c>
      <c r="G1646" s="39">
        <v>5.0999999999999996</v>
      </c>
      <c r="H1646" s="14">
        <f t="shared" si="350"/>
        <v>2319.922481641644</v>
      </c>
      <c r="I1646" s="14">
        <f t="shared" si="351"/>
        <v>40.095609761365374</v>
      </c>
      <c r="J1646" s="16">
        <f t="shared" si="355"/>
        <v>1110126.1182278094</v>
      </c>
      <c r="K1646" s="14">
        <f t="shared" si="352"/>
        <v>130.10772567577939</v>
      </c>
      <c r="L1646" s="16">
        <f t="shared" si="353"/>
        <v>62258.970115973272</v>
      </c>
      <c r="M1646" s="35">
        <f t="shared" si="344"/>
        <v>27.418262740410611</v>
      </c>
      <c r="N1646" s="17"/>
      <c r="O1646" s="18">
        <f t="shared" si="345"/>
        <v>29.533318152944624</v>
      </c>
      <c r="P1646" s="18"/>
      <c r="Q1646" s="37">
        <f t="shared" si="346"/>
        <v>1.2036950871557844E-2</v>
      </c>
      <c r="R1646" s="15">
        <f t="shared" si="356"/>
        <v>1.0120561824406615</v>
      </c>
      <c r="S1646" s="15">
        <f t="shared" si="357"/>
        <v>35.965070127674252</v>
      </c>
      <c r="T1646" s="21">
        <f t="shared" si="347"/>
        <v>5.3806547068823596E-2</v>
      </c>
      <c r="U1646" s="21">
        <f t="shared" si="348"/>
        <v>3.4817484239501928E-2</v>
      </c>
      <c r="V1646" s="21">
        <f t="shared" si="349"/>
        <v>1.8989062829321668E-2</v>
      </c>
      <c r="Y1646" s="36"/>
      <c r="Z1646" s="36"/>
    </row>
    <row r="1647" spans="1:26" x14ac:dyDescent="0.25">
      <c r="A1647" s="12">
        <v>2007.07</v>
      </c>
      <c r="B1647" s="40">
        <v>1520.71</v>
      </c>
      <c r="C1647" s="14">
        <f>C1646*2/3+C1649/3</f>
        <v>26.440000000000005</v>
      </c>
      <c r="D1647" s="13">
        <f>D1646*2/3+D1649/3</f>
        <v>82.813333333333333</v>
      </c>
      <c r="E1647" s="13">
        <v>208.29900000000001</v>
      </c>
      <c r="F1647" s="14">
        <f t="shared" si="354"/>
        <v>2007.5416666665426</v>
      </c>
      <c r="G1647" s="39">
        <v>5</v>
      </c>
      <c r="H1647" s="14">
        <f t="shared" si="350"/>
        <v>2330.5047386449278</v>
      </c>
      <c r="I1647" s="14">
        <f t="shared" si="351"/>
        <v>40.51958972438657</v>
      </c>
      <c r="J1647" s="16">
        <f t="shared" si="355"/>
        <v>1116805.706841731</v>
      </c>
      <c r="K1647" s="14">
        <f t="shared" si="352"/>
        <v>126.91234078576144</v>
      </c>
      <c r="L1647" s="16">
        <f t="shared" si="353"/>
        <v>60817.909574641591</v>
      </c>
      <c r="M1647" s="35">
        <f t="shared" si="344"/>
        <v>27.410088167204329</v>
      </c>
      <c r="N1647" s="17"/>
      <c r="O1647" s="18">
        <f t="shared" si="345"/>
        <v>29.520310708990582</v>
      </c>
      <c r="P1647" s="18"/>
      <c r="Q1647" s="37">
        <f t="shared" si="346"/>
        <v>1.2893722157572625E-2</v>
      </c>
      <c r="R1647" s="15">
        <f t="shared" si="356"/>
        <v>1.0303200256980465</v>
      </c>
      <c r="S1647" s="15">
        <f t="shared" si="357"/>
        <v>36.407932922943466</v>
      </c>
      <c r="T1647" s="21">
        <f t="shared" si="347"/>
        <v>5.4284274856436721E-2</v>
      </c>
      <c r="U1647" s="21">
        <f t="shared" si="348"/>
        <v>3.2618065999610479E-2</v>
      </c>
      <c r="V1647" s="21">
        <f t="shared" si="349"/>
        <v>2.1666208856826241E-2</v>
      </c>
      <c r="Y1647" s="36"/>
      <c r="Z1647" s="36"/>
    </row>
    <row r="1648" spans="1:26" x14ac:dyDescent="0.25">
      <c r="A1648" s="12">
        <v>2007.08</v>
      </c>
      <c r="B1648" s="13">
        <v>1454.62</v>
      </c>
      <c r="C1648" s="14">
        <f>C1646/3+C1649*2/3</f>
        <v>26.71</v>
      </c>
      <c r="D1648" s="13">
        <f>D1646/3+D1649*2/3</f>
        <v>80.706666666666663</v>
      </c>
      <c r="E1648" s="13">
        <v>207.917</v>
      </c>
      <c r="F1648" s="14">
        <f t="shared" si="354"/>
        <v>2007.6249999998759</v>
      </c>
      <c r="G1648" s="39">
        <v>4.67</v>
      </c>
      <c r="H1648" s="14">
        <f t="shared" si="350"/>
        <v>2233.316774049259</v>
      </c>
      <c r="I1648" s="14">
        <f t="shared" si="351"/>
        <v>41.008573397076709</v>
      </c>
      <c r="J1648" s="16">
        <f t="shared" si="355"/>
        <v>1071869.7232211221</v>
      </c>
      <c r="K1648" s="14">
        <f t="shared" si="352"/>
        <v>123.91109186197693</v>
      </c>
      <c r="L1648" s="16">
        <f t="shared" si="353"/>
        <v>59470.536952674491</v>
      </c>
      <c r="M1648" s="35">
        <f t="shared" si="344"/>
        <v>26.148607189312333</v>
      </c>
      <c r="N1648" s="17"/>
      <c r="O1648" s="18">
        <f t="shared" si="345"/>
        <v>28.160884339006884</v>
      </c>
      <c r="P1648" s="18"/>
      <c r="Q1648" s="37">
        <f t="shared" si="346"/>
        <v>1.7573749248513786E-2</v>
      </c>
      <c r="R1648" s="15">
        <f t="shared" si="356"/>
        <v>1.0158620078148781</v>
      </c>
      <c r="S1648" s="15">
        <f t="shared" si="357"/>
        <v>37.580741790845678</v>
      </c>
      <c r="T1648" s="21">
        <f t="shared" si="347"/>
        <v>5.8569534818487146E-2</v>
      </c>
      <c r="U1648" s="21">
        <f t="shared" si="348"/>
        <v>3.0241430147207815E-2</v>
      </c>
      <c r="V1648" s="21">
        <f t="shared" si="349"/>
        <v>2.8328104671279331E-2</v>
      </c>
      <c r="Y1648" s="36"/>
      <c r="Z1648" s="36"/>
    </row>
    <row r="1649" spans="1:26" x14ac:dyDescent="0.25">
      <c r="A1649" s="12">
        <v>2007.09</v>
      </c>
      <c r="B1649" s="13">
        <v>1497.12</v>
      </c>
      <c r="C1649" s="14">
        <v>26.98</v>
      </c>
      <c r="D1649" s="13">
        <v>78.599999999999994</v>
      </c>
      <c r="E1649" s="13">
        <v>208.49</v>
      </c>
      <c r="F1649" s="14">
        <f t="shared" si="354"/>
        <v>2007.7083333332091</v>
      </c>
      <c r="G1649" s="39">
        <v>4.5199999999999996</v>
      </c>
      <c r="H1649" s="14">
        <f t="shared" si="350"/>
        <v>2292.2509231138174</v>
      </c>
      <c r="I1649" s="14">
        <f t="shared" si="351"/>
        <v>41.309267063168484</v>
      </c>
      <c r="J1649" s="16">
        <f t="shared" si="355"/>
        <v>1101807.0688218232</v>
      </c>
      <c r="K1649" s="14">
        <f t="shared" si="352"/>
        <v>120.34501079188446</v>
      </c>
      <c r="L1649" s="16">
        <f t="shared" si="353"/>
        <v>57845.754254432053</v>
      </c>
      <c r="M1649" s="35">
        <f t="shared" si="344"/>
        <v>26.725743047696927</v>
      </c>
      <c r="N1649" s="17"/>
      <c r="O1649" s="18">
        <f t="shared" si="345"/>
        <v>28.781596977212004</v>
      </c>
      <c r="P1649" s="18"/>
      <c r="Q1649" s="37">
        <f t="shared" si="346"/>
        <v>1.8275363450433894E-2</v>
      </c>
      <c r="R1649" s="15">
        <f t="shared" si="356"/>
        <v>1.0029690120248937</v>
      </c>
      <c r="S1649" s="15">
        <f t="shared" si="357"/>
        <v>38.071925110472762</v>
      </c>
      <c r="T1649" s="21">
        <f t="shared" si="347"/>
        <v>5.6832789146238794E-2</v>
      </c>
      <c r="U1649" s="21">
        <f t="shared" si="348"/>
        <v>2.8641865372378561E-2</v>
      </c>
      <c r="V1649" s="21">
        <f t="shared" si="349"/>
        <v>2.8190923773860233E-2</v>
      </c>
      <c r="Y1649" s="36"/>
      <c r="Z1649" s="36"/>
    </row>
    <row r="1650" spans="1:26" x14ac:dyDescent="0.25">
      <c r="A1650" s="12">
        <v>2007.1</v>
      </c>
      <c r="B1650" s="13">
        <v>1539.66</v>
      </c>
      <c r="C1650" s="14">
        <f>C1649*2/3+C1652/3</f>
        <v>27.230000000000004</v>
      </c>
      <c r="D1650" s="13">
        <f>D1649*2/3+D1652/3</f>
        <v>74.460000000000008</v>
      </c>
      <c r="E1650" s="13">
        <v>208.93600000000001</v>
      </c>
      <c r="F1650" s="14">
        <f t="shared" si="354"/>
        <v>2007.7916666665424</v>
      </c>
      <c r="G1650" s="39">
        <v>4.53</v>
      </c>
      <c r="H1650" s="14">
        <f t="shared" si="350"/>
        <v>2352.3520840353017</v>
      </c>
      <c r="I1650" s="14">
        <f t="shared" si="351"/>
        <v>41.60304693781827</v>
      </c>
      <c r="J1650" s="16">
        <f t="shared" si="355"/>
        <v>1132362.0839126657</v>
      </c>
      <c r="K1650" s="14">
        <f t="shared" si="352"/>
        <v>113.76286724164335</v>
      </c>
      <c r="L1650" s="16">
        <f t="shared" si="353"/>
        <v>54762.532486482152</v>
      </c>
      <c r="M1650" s="35">
        <f t="shared" si="344"/>
        <v>27.320648130462029</v>
      </c>
      <c r="N1650" s="17"/>
      <c r="O1650" s="18">
        <f t="shared" si="345"/>
        <v>29.421547626362969</v>
      </c>
      <c r="P1650" s="18"/>
      <c r="Q1650" s="37">
        <f t="shared" si="346"/>
        <v>1.7325578710255828E-2</v>
      </c>
      <c r="R1650" s="15">
        <f t="shared" si="356"/>
        <v>1.0346238087857089</v>
      </c>
      <c r="S1650" s="15">
        <f t="shared" si="357"/>
        <v>38.103450542963607</v>
      </c>
      <c r="T1650" s="21">
        <f t="shared" si="347"/>
        <v>5.6861010367949438E-2</v>
      </c>
      <c r="U1650" s="21">
        <f t="shared" si="348"/>
        <v>2.7349383691839924E-2</v>
      </c>
      <c r="V1650" s="21">
        <f t="shared" si="349"/>
        <v>2.9511626676109515E-2</v>
      </c>
      <c r="Y1650" s="36"/>
      <c r="Z1650" s="36"/>
    </row>
    <row r="1651" spans="1:26" x14ac:dyDescent="0.25">
      <c r="A1651" s="12">
        <v>2007.11</v>
      </c>
      <c r="B1651" s="13">
        <v>1463.39</v>
      </c>
      <c r="C1651" s="14">
        <f>C1649/3+C1652*2/3</f>
        <v>27.480000000000004</v>
      </c>
      <c r="D1651" s="13">
        <f>D1649/3+D1652*2/3</f>
        <v>70.320000000000007</v>
      </c>
      <c r="E1651" s="13">
        <v>210.17699999999999</v>
      </c>
      <c r="F1651" s="14">
        <f t="shared" si="354"/>
        <v>2007.8749999998756</v>
      </c>
      <c r="G1651" s="39">
        <v>4.1500000000000004</v>
      </c>
      <c r="H1651" s="14">
        <f t="shared" si="350"/>
        <v>2222.6223016552708</v>
      </c>
      <c r="I1651" s="14">
        <f t="shared" si="351"/>
        <v>41.737104155069296</v>
      </c>
      <c r="J1651" s="16">
        <f t="shared" si="355"/>
        <v>1071587.7516297395</v>
      </c>
      <c r="K1651" s="14">
        <f t="shared" si="352"/>
        <v>106.8032446937581</v>
      </c>
      <c r="L1651" s="16">
        <f t="shared" si="353"/>
        <v>51492.801436803107</v>
      </c>
      <c r="M1651" s="35">
        <f t="shared" si="344"/>
        <v>25.729053579498395</v>
      </c>
      <c r="N1651" s="17"/>
      <c r="O1651" s="18">
        <f t="shared" si="345"/>
        <v>27.711039143379459</v>
      </c>
      <c r="P1651" s="18"/>
      <c r="Q1651" s="37">
        <f t="shared" si="346"/>
        <v>2.4061140157559023E-2</v>
      </c>
      <c r="R1651" s="15">
        <f t="shared" si="356"/>
        <v>1.007526830349796</v>
      </c>
      <c r="S1651" s="15">
        <f t="shared" si="357"/>
        <v>39.18996371967102</v>
      </c>
      <c r="T1651" s="21">
        <f t="shared" si="347"/>
        <v>6.4382786384730606E-2</v>
      </c>
      <c r="U1651" s="21">
        <f t="shared" si="348"/>
        <v>2.4754117422086885E-2</v>
      </c>
      <c r="V1651" s="21">
        <f t="shared" si="349"/>
        <v>3.9628668962643721E-2</v>
      </c>
      <c r="Y1651" s="36"/>
      <c r="Z1651" s="36"/>
    </row>
    <row r="1652" spans="1:26" x14ac:dyDescent="0.25">
      <c r="A1652" s="12">
        <v>2007.12</v>
      </c>
      <c r="B1652" s="13">
        <v>1479.22</v>
      </c>
      <c r="C1652" s="14">
        <v>27.73</v>
      </c>
      <c r="D1652" s="13">
        <v>66.180000000000007</v>
      </c>
      <c r="E1652" s="13">
        <v>210.036</v>
      </c>
      <c r="F1652" s="14">
        <f t="shared" si="354"/>
        <v>2007.9583333332089</v>
      </c>
      <c r="G1652" s="39">
        <v>4.0999999999999996</v>
      </c>
      <c r="H1652" s="14">
        <f t="shared" si="350"/>
        <v>2248.1733988935221</v>
      </c>
      <c r="I1652" s="14">
        <f t="shared" si="351"/>
        <v>42.145082104972467</v>
      </c>
      <c r="J1652" s="16">
        <f t="shared" si="355"/>
        <v>1085599.9189838644</v>
      </c>
      <c r="K1652" s="14">
        <f t="shared" si="352"/>
        <v>100.58281765982973</v>
      </c>
      <c r="L1652" s="16">
        <f t="shared" si="353"/>
        <v>48569.518150344207</v>
      </c>
      <c r="M1652" s="35">
        <f t="shared" si="344"/>
        <v>25.955510105240243</v>
      </c>
      <c r="N1652" s="17"/>
      <c r="O1652" s="18">
        <f t="shared" si="345"/>
        <v>27.959981545763796</v>
      </c>
      <c r="P1652" s="18"/>
      <c r="Q1652" s="37">
        <f t="shared" si="346"/>
        <v>2.4280362312110365E-2</v>
      </c>
      <c r="R1652" s="15">
        <f t="shared" si="356"/>
        <v>1.0332059347690226</v>
      </c>
      <c r="S1652" s="15">
        <f t="shared" si="357"/>
        <v>39.511446700794252</v>
      </c>
      <c r="T1652" s="21">
        <f t="shared" si="347"/>
        <v>6.6090525626558039E-2</v>
      </c>
      <c r="U1652" s="21">
        <f t="shared" si="348"/>
        <v>2.3726298391638645E-2</v>
      </c>
      <c r="V1652" s="21">
        <f t="shared" si="349"/>
        <v>4.2364227234919394E-2</v>
      </c>
      <c r="Y1652" s="36"/>
      <c r="Z1652" s="36"/>
    </row>
    <row r="1653" spans="1:26" x14ac:dyDescent="0.25">
      <c r="A1653" s="12">
        <v>2008.01</v>
      </c>
      <c r="B1653" s="13">
        <v>1378.76</v>
      </c>
      <c r="C1653" s="14">
        <f>C1652*2/3+C1655/3</f>
        <v>27.92</v>
      </c>
      <c r="D1653" s="13">
        <f>D1652*2/3+D1655/3</f>
        <v>64.25</v>
      </c>
      <c r="E1653" s="13">
        <v>211.08</v>
      </c>
      <c r="F1653" s="14">
        <f t="shared" si="354"/>
        <v>2008.0416666665421</v>
      </c>
      <c r="G1653" s="15">
        <v>3.74</v>
      </c>
      <c r="H1653" s="14">
        <f t="shared" si="350"/>
        <v>2085.1262866211855</v>
      </c>
      <c r="I1653" s="14">
        <f t="shared" si="351"/>
        <v>42.223973659276098</v>
      </c>
      <c r="J1653" s="16">
        <f t="shared" si="355"/>
        <v>1008566.6838724934</v>
      </c>
      <c r="K1653" s="14">
        <f t="shared" si="352"/>
        <v>97.166558295432964</v>
      </c>
      <c r="L1653" s="16">
        <f t="shared" si="353"/>
        <v>46999.04946387167</v>
      </c>
      <c r="M1653" s="35">
        <f t="shared" si="344"/>
        <v>24.022317760836831</v>
      </c>
      <c r="N1653" s="17"/>
      <c r="O1653" s="18">
        <f t="shared" si="345"/>
        <v>25.886705943137184</v>
      </c>
      <c r="P1653" s="18"/>
      <c r="Q1653" s="37">
        <f t="shared" si="346"/>
        <v>3.1299207454085529E-2</v>
      </c>
      <c r="R1653" s="15">
        <f t="shared" si="356"/>
        <v>1.0031166666666667</v>
      </c>
      <c r="S1653" s="15">
        <f t="shared" si="357"/>
        <v>40.621548708280386</v>
      </c>
      <c r="T1653" s="21">
        <f t="shared" si="347"/>
        <v>7.8491894040190857E-2</v>
      </c>
      <c r="U1653" s="21">
        <f t="shared" si="348"/>
        <v>1.8929027834309498E-2</v>
      </c>
      <c r="V1653" s="21">
        <f t="shared" si="349"/>
        <v>5.956286620588136E-2</v>
      </c>
      <c r="Y1653" s="36"/>
      <c r="Z1653" s="36"/>
    </row>
    <row r="1654" spans="1:26" x14ac:dyDescent="0.25">
      <c r="A1654" s="12">
        <v>2008.02</v>
      </c>
      <c r="B1654" s="13">
        <v>1354.87</v>
      </c>
      <c r="C1654" s="14">
        <f>C1652/3+C1655*2/3</f>
        <v>28.11</v>
      </c>
      <c r="D1654" s="13">
        <f>D1652/3+D1655*2/3</f>
        <v>62.32</v>
      </c>
      <c r="E1654" s="13">
        <v>211.69300000000001</v>
      </c>
      <c r="F1654" s="14">
        <f t="shared" si="354"/>
        <v>2008.1249999998754</v>
      </c>
      <c r="G1654" s="39">
        <v>3.74</v>
      </c>
      <c r="H1654" s="14">
        <f t="shared" si="350"/>
        <v>2043.0636763379034</v>
      </c>
      <c r="I1654" s="14">
        <f t="shared" si="351"/>
        <v>42.388214324517094</v>
      </c>
      <c r="J1654" s="16">
        <f t="shared" si="355"/>
        <v>989929.76202845073</v>
      </c>
      <c r="K1654" s="14">
        <f t="shared" si="352"/>
        <v>93.974867189751151</v>
      </c>
      <c r="L1654" s="16">
        <f t="shared" si="353"/>
        <v>45533.831858121484</v>
      </c>
      <c r="M1654" s="35">
        <f t="shared" si="344"/>
        <v>23.495263401811794</v>
      </c>
      <c r="N1654" s="17"/>
      <c r="O1654" s="18">
        <f t="shared" si="345"/>
        <v>25.329469431905327</v>
      </c>
      <c r="P1654" s="18"/>
      <c r="Q1654" s="37">
        <f t="shared" si="346"/>
        <v>3.2340374978085347E-2</v>
      </c>
      <c r="R1654" s="15">
        <f t="shared" si="356"/>
        <v>1.0223551030241986</v>
      </c>
      <c r="S1654" s="15">
        <f t="shared" si="357"/>
        <v>40.630157998168791</v>
      </c>
      <c r="T1654" s="21">
        <f t="shared" si="347"/>
        <v>7.6858818213123792E-2</v>
      </c>
      <c r="U1654" s="21">
        <f t="shared" si="348"/>
        <v>1.6183304288415634E-2</v>
      </c>
      <c r="V1654" s="21">
        <f t="shared" si="349"/>
        <v>6.0675513924708158E-2</v>
      </c>
      <c r="Y1654" s="36"/>
      <c r="Z1654" s="36"/>
    </row>
    <row r="1655" spans="1:26" x14ac:dyDescent="0.25">
      <c r="A1655" s="12">
        <v>2008.03</v>
      </c>
      <c r="B1655" s="13">
        <v>1316.94</v>
      </c>
      <c r="C1655" s="14">
        <v>28.3</v>
      </c>
      <c r="D1655" s="13">
        <v>60.39</v>
      </c>
      <c r="E1655" s="13">
        <v>213.52799999999999</v>
      </c>
      <c r="F1655" s="14">
        <f t="shared" si="354"/>
        <v>2008.2083333332087</v>
      </c>
      <c r="G1655" s="39">
        <v>3.51</v>
      </c>
      <c r="H1655" s="14">
        <f t="shared" si="350"/>
        <v>1968.8014933404515</v>
      </c>
      <c r="I1655" s="14">
        <f t="shared" si="351"/>
        <v>42.307988413697487</v>
      </c>
      <c r="J1655" s="16">
        <f t="shared" si="355"/>
        <v>955655.65469403169</v>
      </c>
      <c r="K1655" s="14">
        <f t="shared" si="352"/>
        <v>90.281958314600402</v>
      </c>
      <c r="L1655" s="16">
        <f t="shared" si="353"/>
        <v>43822.835502735557</v>
      </c>
      <c r="M1655" s="35">
        <f t="shared" si="344"/>
        <v>22.606810842249352</v>
      </c>
      <c r="N1655" s="17"/>
      <c r="O1655" s="18">
        <f t="shared" si="345"/>
        <v>24.384051798830303</v>
      </c>
      <c r="P1655" s="18"/>
      <c r="Q1655" s="37">
        <f t="shared" si="346"/>
        <v>3.7009681686571712E-2</v>
      </c>
      <c r="R1655" s="15">
        <f t="shared" si="356"/>
        <v>0.98881826703656417</v>
      </c>
      <c r="S1655" s="15">
        <f t="shared" si="357"/>
        <v>41.181479532704643</v>
      </c>
      <c r="T1655" s="21">
        <f t="shared" si="347"/>
        <v>8.0486857466501638E-2</v>
      </c>
      <c r="U1655" s="21">
        <f t="shared" si="348"/>
        <v>1.5001668304679638E-2</v>
      </c>
      <c r="V1655" s="21">
        <f t="shared" si="349"/>
        <v>6.5485189161821999E-2</v>
      </c>
      <c r="Y1655" s="36"/>
      <c r="Z1655" s="36"/>
    </row>
    <row r="1656" spans="1:26" x14ac:dyDescent="0.25">
      <c r="A1656" s="12">
        <v>2008.04</v>
      </c>
      <c r="B1656" s="13">
        <v>1370.47</v>
      </c>
      <c r="C1656" s="14">
        <f>C1655*2/3+C1658/3</f>
        <v>28.436666666666667</v>
      </c>
      <c r="D1656" s="13">
        <f>D1655*2/3+D1658/3</f>
        <v>57.383333333333326</v>
      </c>
      <c r="E1656" s="13">
        <v>214.82300000000001</v>
      </c>
      <c r="F1656" s="14">
        <f t="shared" si="354"/>
        <v>2008.2916666665419</v>
      </c>
      <c r="G1656" s="39">
        <v>3.68</v>
      </c>
      <c r="H1656" s="14">
        <f t="shared" si="350"/>
        <v>2036.4770933978198</v>
      </c>
      <c r="I1656" s="14">
        <f t="shared" si="351"/>
        <v>42.256029157337267</v>
      </c>
      <c r="J1656" s="16">
        <f t="shared" si="355"/>
        <v>990214.62599910051</v>
      </c>
      <c r="K1656" s="14">
        <f t="shared" si="352"/>
        <v>85.269902935594999</v>
      </c>
      <c r="L1656" s="16">
        <f t="shared" si="353"/>
        <v>41461.554032739412</v>
      </c>
      <c r="M1656" s="35">
        <f t="shared" si="344"/>
        <v>23.356040643201613</v>
      </c>
      <c r="N1656" s="17"/>
      <c r="O1656" s="18">
        <f t="shared" si="345"/>
        <v>25.204092441252172</v>
      </c>
      <c r="P1656" s="18"/>
      <c r="Q1656" s="37">
        <f t="shared" si="346"/>
        <v>3.4322355344470298E-2</v>
      </c>
      <c r="R1656" s="15">
        <f t="shared" si="356"/>
        <v>0.98662501786302048</v>
      </c>
      <c r="S1656" s="15">
        <f t="shared" si="357"/>
        <v>40.475524141405373</v>
      </c>
      <c r="T1656" s="21">
        <f t="shared" si="347"/>
        <v>7.4425037507496627E-2</v>
      </c>
      <c r="U1656" s="21">
        <f t="shared" si="348"/>
        <v>1.633261635775618E-2</v>
      </c>
      <c r="V1656" s="21">
        <f t="shared" si="349"/>
        <v>5.8092421149740447E-2</v>
      </c>
      <c r="Y1656" s="36"/>
      <c r="Z1656" s="36"/>
    </row>
    <row r="1657" spans="1:26" x14ac:dyDescent="0.25">
      <c r="A1657" s="12">
        <v>2008.05</v>
      </c>
      <c r="B1657" s="13">
        <v>1403.22</v>
      </c>
      <c r="C1657" s="14">
        <f>C1655/3+C1658*2/3</f>
        <v>28.573333333333334</v>
      </c>
      <c r="D1657" s="13">
        <f>D1655/3+D1658*2/3</f>
        <v>54.376666666666665</v>
      </c>
      <c r="E1657" s="13">
        <v>216.63200000000001</v>
      </c>
      <c r="F1657" s="14">
        <f t="shared" si="354"/>
        <v>2008.3749999998752</v>
      </c>
      <c r="G1657" s="39">
        <v>3.88</v>
      </c>
      <c r="H1657" s="14">
        <f t="shared" si="350"/>
        <v>2067.7304830772919</v>
      </c>
      <c r="I1657" s="14">
        <f t="shared" si="351"/>
        <v>42.104554051725188</v>
      </c>
      <c r="J1657" s="16">
        <f t="shared" si="355"/>
        <v>1007117.3166576513</v>
      </c>
      <c r="K1657" s="14">
        <f t="shared" si="352"/>
        <v>80.127343705762129</v>
      </c>
      <c r="L1657" s="16">
        <f t="shared" si="353"/>
        <v>39027.153705135963</v>
      </c>
      <c r="M1657" s="35">
        <f t="shared" si="344"/>
        <v>23.696432116623182</v>
      </c>
      <c r="N1657" s="17"/>
      <c r="O1657" s="18">
        <f t="shared" si="345"/>
        <v>25.583647878051767</v>
      </c>
      <c r="P1657" s="18"/>
      <c r="Q1657" s="37">
        <f t="shared" si="346"/>
        <v>3.2380178781063002E-2</v>
      </c>
      <c r="R1657" s="15">
        <f t="shared" si="356"/>
        <v>0.9853319464608985</v>
      </c>
      <c r="S1657" s="15">
        <f t="shared" si="357"/>
        <v>39.600691816464042</v>
      </c>
      <c r="T1657" s="21">
        <f t="shared" si="347"/>
        <v>7.4248898963235055E-2</v>
      </c>
      <c r="U1657" s="21">
        <f t="shared" si="348"/>
        <v>1.7448841256749503E-2</v>
      </c>
      <c r="V1657" s="21">
        <f t="shared" si="349"/>
        <v>5.6800057706485552E-2</v>
      </c>
      <c r="Y1657" s="36"/>
      <c r="Z1657" s="36"/>
    </row>
    <row r="1658" spans="1:26" x14ac:dyDescent="0.25">
      <c r="A1658" s="12">
        <v>2008.06</v>
      </c>
      <c r="B1658" s="13">
        <v>1341.25</v>
      </c>
      <c r="C1658" s="14">
        <v>28.71</v>
      </c>
      <c r="D1658" s="13">
        <v>51.37</v>
      </c>
      <c r="E1658" s="13">
        <v>218.815</v>
      </c>
      <c r="F1658" s="14">
        <f t="shared" si="354"/>
        <v>2008.4583333332084</v>
      </c>
      <c r="G1658" s="39">
        <v>4.0999999999999996</v>
      </c>
      <c r="H1658" s="14">
        <f t="shared" si="350"/>
        <v>1956.6962759637131</v>
      </c>
      <c r="I1658" s="14">
        <f t="shared" si="351"/>
        <v>41.88387704225029</v>
      </c>
      <c r="J1658" s="16">
        <f t="shared" si="355"/>
        <v>954736.55001985165</v>
      </c>
      <c r="K1658" s="14">
        <f t="shared" si="352"/>
        <v>74.941649726938252</v>
      </c>
      <c r="L1658" s="16">
        <f t="shared" si="353"/>
        <v>36566.498844003559</v>
      </c>
      <c r="M1658" s="35">
        <f t="shared" si="344"/>
        <v>22.41681280228195</v>
      </c>
      <c r="N1658" s="17"/>
      <c r="O1658" s="18">
        <f t="shared" si="345"/>
        <v>24.216735515654332</v>
      </c>
      <c r="P1658" s="18"/>
      <c r="Q1658" s="37">
        <f t="shared" si="346"/>
        <v>3.3494886255305889E-2</v>
      </c>
      <c r="R1658" s="15">
        <f t="shared" si="356"/>
        <v>1.0107706962630596</v>
      </c>
      <c r="S1658" s="15">
        <f t="shared" si="357"/>
        <v>38.630546846548732</v>
      </c>
      <c r="T1658" s="21">
        <f t="shared" si="347"/>
        <v>8.2091352218717439E-2</v>
      </c>
      <c r="U1658" s="21">
        <f t="shared" si="348"/>
        <v>2.064221025532742E-2</v>
      </c>
      <c r="V1658" s="21">
        <f t="shared" si="349"/>
        <v>6.1449141963390019E-2</v>
      </c>
      <c r="Y1658" s="36"/>
      <c r="Z1658" s="36"/>
    </row>
    <row r="1659" spans="1:26" x14ac:dyDescent="0.25">
      <c r="A1659" s="12">
        <v>2008.07</v>
      </c>
      <c r="B1659" s="13">
        <v>1257.33</v>
      </c>
      <c r="C1659" s="14">
        <f>C1658*2/3+C1661/3</f>
        <v>28.756666666666668</v>
      </c>
      <c r="D1659" s="13">
        <f>D1658*2/3+D1661/3</f>
        <v>49.563333333333333</v>
      </c>
      <c r="E1659" s="13">
        <v>219.964</v>
      </c>
      <c r="F1659" s="14">
        <f t="shared" si="354"/>
        <v>2008.5416666665417</v>
      </c>
      <c r="G1659" s="39">
        <v>4.01</v>
      </c>
      <c r="H1659" s="14">
        <f t="shared" si="350"/>
        <v>1824.6872727582688</v>
      </c>
      <c r="I1659" s="14">
        <f t="shared" si="351"/>
        <v>41.732817695925988</v>
      </c>
      <c r="J1659" s="16">
        <f t="shared" si="355"/>
        <v>892021.91143905371</v>
      </c>
      <c r="K1659" s="14">
        <f t="shared" si="352"/>
        <v>71.928279392688481</v>
      </c>
      <c r="L1659" s="16">
        <f t="shared" si="353"/>
        <v>35163.067243516794</v>
      </c>
      <c r="M1659" s="35">
        <f t="shared" si="344"/>
        <v>20.907206462661584</v>
      </c>
      <c r="N1659" s="17"/>
      <c r="O1659" s="18">
        <f t="shared" si="345"/>
        <v>22.603177385642216</v>
      </c>
      <c r="P1659" s="18"/>
      <c r="Q1659" s="37">
        <f t="shared" si="346"/>
        <v>3.8029082463546769E-2</v>
      </c>
      <c r="R1659" s="15">
        <f t="shared" si="356"/>
        <v>1.0132020522151037</v>
      </c>
      <c r="S1659" s="15">
        <f t="shared" si="357"/>
        <v>38.842661485403084</v>
      </c>
      <c r="T1659" s="21">
        <f t="shared" si="347"/>
        <v>9.1172768943963423E-2</v>
      </c>
      <c r="U1659" s="21">
        <f t="shared" si="348"/>
        <v>2.0498899592648057E-2</v>
      </c>
      <c r="V1659" s="21">
        <f t="shared" si="349"/>
        <v>7.0673869351315366E-2</v>
      </c>
      <c r="Y1659" s="36"/>
      <c r="Z1659" s="36"/>
    </row>
    <row r="1660" spans="1:26" x14ac:dyDescent="0.25">
      <c r="A1660" s="12">
        <v>2008.08</v>
      </c>
      <c r="B1660" s="13">
        <v>1281.47</v>
      </c>
      <c r="C1660" s="14">
        <f>C1658/3+C1661*2/3</f>
        <v>28.803333333333335</v>
      </c>
      <c r="D1660" s="13">
        <f>D1658/3+D1661*2/3</f>
        <v>47.756666666666668</v>
      </c>
      <c r="E1660" s="13">
        <v>219.08600000000001</v>
      </c>
      <c r="F1660" s="14">
        <f t="shared" si="354"/>
        <v>2008.6249999998749</v>
      </c>
      <c r="G1660" s="39">
        <v>3.89</v>
      </c>
      <c r="H1660" s="14">
        <f t="shared" si="350"/>
        <v>1867.1731381055833</v>
      </c>
      <c r="I1660" s="14">
        <f t="shared" si="351"/>
        <v>41.968060343122474</v>
      </c>
      <c r="J1660" s="16">
        <f t="shared" si="355"/>
        <v>914501.39374771505</v>
      </c>
      <c r="K1660" s="14">
        <f t="shared" si="352"/>
        <v>69.584122270097865</v>
      </c>
      <c r="L1660" s="16">
        <f t="shared" si="353"/>
        <v>34080.812057568037</v>
      </c>
      <c r="M1660" s="35">
        <f t="shared" si="344"/>
        <v>21.401617360047933</v>
      </c>
      <c r="N1660" s="17"/>
      <c r="O1660" s="18">
        <f t="shared" si="345"/>
        <v>23.155126607759229</v>
      </c>
      <c r="P1660" s="18"/>
      <c r="Q1660" s="37">
        <f t="shared" si="346"/>
        <v>3.7586008022024386E-2</v>
      </c>
      <c r="R1660" s="15">
        <f t="shared" si="356"/>
        <v>1.0198300499840234</v>
      </c>
      <c r="S1660" s="15">
        <f t="shared" si="357"/>
        <v>39.513183663016513</v>
      </c>
      <c r="T1660" s="21">
        <f t="shared" si="347"/>
        <v>9.103986829691868E-2</v>
      </c>
      <c r="U1660" s="21">
        <f t="shared" si="348"/>
        <v>1.8942279635364212E-2</v>
      </c>
      <c r="V1660" s="21">
        <f t="shared" si="349"/>
        <v>7.2097588661554468E-2</v>
      </c>
      <c r="Y1660" s="36"/>
      <c r="Z1660" s="36"/>
    </row>
    <row r="1661" spans="1:26" x14ac:dyDescent="0.25">
      <c r="A1661" s="12">
        <v>2008.09</v>
      </c>
      <c r="B1661" s="13">
        <v>1216.95</v>
      </c>
      <c r="C1661" s="14">
        <v>28.85</v>
      </c>
      <c r="D1661" s="13">
        <f>45.95</f>
        <v>45.95</v>
      </c>
      <c r="E1661" s="13">
        <v>218.78299999999999</v>
      </c>
      <c r="F1661" s="14">
        <f t="shared" si="354"/>
        <v>2008.7083333332082</v>
      </c>
      <c r="G1661" s="39">
        <v>3.69</v>
      </c>
      <c r="H1661" s="14">
        <f t="shared" si="350"/>
        <v>1775.6196206972202</v>
      </c>
      <c r="I1661" s="14">
        <f t="shared" si="351"/>
        <v>42.094273435321746</v>
      </c>
      <c r="J1661" s="16">
        <f t="shared" si="355"/>
        <v>871378.51546782686</v>
      </c>
      <c r="K1661" s="14">
        <f t="shared" si="352"/>
        <v>67.044432039966523</v>
      </c>
      <c r="L1661" s="16">
        <f t="shared" si="353"/>
        <v>32901.797761408961</v>
      </c>
      <c r="M1661" s="35">
        <f t="shared" si="344"/>
        <v>20.362733946097517</v>
      </c>
      <c r="N1661" s="17"/>
      <c r="O1661" s="18">
        <f t="shared" si="345"/>
        <v>22.050373871028594</v>
      </c>
      <c r="P1661" s="18"/>
      <c r="Q1661" s="37">
        <f t="shared" si="346"/>
        <v>4.1701440614025392E-2</v>
      </c>
      <c r="R1661" s="15">
        <f t="shared" si="356"/>
        <v>0.99317770086629609</v>
      </c>
      <c r="S1661" s="15">
        <f t="shared" si="357"/>
        <v>40.352540381592689</v>
      </c>
      <c r="T1661" s="21">
        <f t="shared" si="347"/>
        <v>9.8024277924335435E-2</v>
      </c>
      <c r="U1661" s="21">
        <f t="shared" si="348"/>
        <v>1.5968976270918533E-2</v>
      </c>
      <c r="V1661" s="21">
        <f t="shared" si="349"/>
        <v>8.2055301653416901E-2</v>
      </c>
      <c r="Y1661" s="36"/>
      <c r="Z1661" s="36"/>
    </row>
    <row r="1662" spans="1:26" x14ac:dyDescent="0.25">
      <c r="A1662" s="12">
        <v>2008.1</v>
      </c>
      <c r="B1662" s="13">
        <v>968.8</v>
      </c>
      <c r="C1662" s="14">
        <f>C1661*2/3+C1664/3</f>
        <v>28.696666666666665</v>
      </c>
      <c r="D1662" s="13">
        <f>D1661*2/3+D1664/3</f>
        <v>35.593333333333334</v>
      </c>
      <c r="E1662" s="13">
        <v>216.57300000000001</v>
      </c>
      <c r="F1662" s="14">
        <f t="shared" si="354"/>
        <v>2008.7916666665415</v>
      </c>
      <c r="G1662" s="15">
        <v>3.81</v>
      </c>
      <c r="H1662" s="14">
        <f t="shared" si="350"/>
        <v>1427.9749571737932</v>
      </c>
      <c r="I1662" s="14">
        <f t="shared" si="351"/>
        <v>42.297813123827368</v>
      </c>
      <c r="J1662" s="16">
        <f t="shared" si="355"/>
        <v>702503.02161271207</v>
      </c>
      <c r="K1662" s="14">
        <f t="shared" si="352"/>
        <v>52.463241786064415</v>
      </c>
      <c r="L1662" s="16">
        <f t="shared" si="353"/>
        <v>25809.686432633287</v>
      </c>
      <c r="M1662" s="35">
        <f t="shared" si="344"/>
        <v>16.387356548789835</v>
      </c>
      <c r="N1662" s="17"/>
      <c r="O1662" s="18">
        <f t="shared" si="345"/>
        <v>17.770107910955744</v>
      </c>
      <c r="P1662" s="18"/>
      <c r="Q1662" s="37">
        <f t="shared" si="346"/>
        <v>5.1118977736672802E-2</v>
      </c>
      <c r="R1662" s="15">
        <f t="shared" si="356"/>
        <v>1.0265737057388291</v>
      </c>
      <c r="S1662" s="15">
        <f t="shared" si="357"/>
        <v>40.486207960340771</v>
      </c>
      <c r="T1662" s="21">
        <f t="shared" si="347"/>
        <v>0.11734462068573026</v>
      </c>
      <c r="U1662" s="21">
        <f t="shared" si="348"/>
        <v>1.4406924360982343E-2</v>
      </c>
      <c r="V1662" s="21">
        <f t="shared" si="349"/>
        <v>0.10293769632474792</v>
      </c>
      <c r="Y1662" s="36"/>
      <c r="Z1662" s="36"/>
    </row>
    <row r="1663" spans="1:26" x14ac:dyDescent="0.25">
      <c r="A1663" s="12">
        <v>2008.11</v>
      </c>
      <c r="B1663" s="13">
        <v>883.04</v>
      </c>
      <c r="C1663" s="14">
        <f>C1661/3+C1664*2/3</f>
        <v>28.543333333333333</v>
      </c>
      <c r="D1663" s="13">
        <f>D1661/3+D1664*2/3</f>
        <v>25.236666666666668</v>
      </c>
      <c r="E1663" s="13">
        <v>212.42500000000001</v>
      </c>
      <c r="F1663" s="14">
        <f t="shared" si="354"/>
        <v>2008.8749999998747</v>
      </c>
      <c r="G1663" s="15">
        <v>3.53</v>
      </c>
      <c r="H1663" s="14">
        <f t="shared" si="350"/>
        <v>1326.9835015652577</v>
      </c>
      <c r="I1663" s="14">
        <f t="shared" si="351"/>
        <v>42.893337122906111</v>
      </c>
      <c r="J1663" s="16">
        <f t="shared" si="355"/>
        <v>654577.9903412601</v>
      </c>
      <c r="K1663" s="14">
        <f t="shared" si="352"/>
        <v>37.924261982660532</v>
      </c>
      <c r="L1663" s="16">
        <f t="shared" si="353"/>
        <v>18707.381941451051</v>
      </c>
      <c r="M1663" s="35">
        <f t="shared" si="344"/>
        <v>15.259659405704578</v>
      </c>
      <c r="N1663" s="17"/>
      <c r="O1663" s="18">
        <f t="shared" si="345"/>
        <v>16.575738507639581</v>
      </c>
      <c r="P1663" s="18"/>
      <c r="Q1663" s="37">
        <f t="shared" si="346"/>
        <v>5.6442109765604792E-2</v>
      </c>
      <c r="R1663" s="15">
        <f t="shared" si="356"/>
        <v>1.1007174876584529</v>
      </c>
      <c r="S1663" s="15">
        <f t="shared" si="357"/>
        <v>42.373654710520576</v>
      </c>
      <c r="T1663" s="21">
        <f t="shared" si="347"/>
        <v>0.1232877349303918</v>
      </c>
      <c r="U1663" s="21">
        <f t="shared" si="348"/>
        <v>1.0656217325840434E-2</v>
      </c>
      <c r="V1663" s="21">
        <f t="shared" si="349"/>
        <v>0.11263151760455137</v>
      </c>
      <c r="Y1663" s="36"/>
      <c r="Z1663" s="36"/>
    </row>
    <row r="1664" spans="1:26" x14ac:dyDescent="0.25">
      <c r="A1664" s="12">
        <v>2008.12</v>
      </c>
      <c r="B1664" s="13">
        <v>877.56</v>
      </c>
      <c r="C1664" s="14">
        <v>28.39</v>
      </c>
      <c r="D1664" s="13">
        <v>14.88</v>
      </c>
      <c r="E1664" s="13">
        <v>210.22800000000001</v>
      </c>
      <c r="F1664" s="14">
        <f t="shared" si="354"/>
        <v>2008.958333333208</v>
      </c>
      <c r="G1664" s="15">
        <v>2.42</v>
      </c>
      <c r="H1664" s="14">
        <f t="shared" si="350"/>
        <v>1332.5301195844506</v>
      </c>
      <c r="I1664" s="14">
        <f t="shared" si="351"/>
        <v>43.108767599939092</v>
      </c>
      <c r="J1664" s="16">
        <f t="shared" si="355"/>
        <v>659086.10839568626</v>
      </c>
      <c r="K1664" s="14">
        <f t="shared" si="352"/>
        <v>22.594521376790908</v>
      </c>
      <c r="L1664" s="16">
        <f t="shared" si="353"/>
        <v>11175.533630666636</v>
      </c>
      <c r="M1664" s="35">
        <f t="shared" si="344"/>
        <v>15.376080747423767</v>
      </c>
      <c r="N1664" s="17"/>
      <c r="O1664" s="18">
        <f t="shared" si="345"/>
        <v>16.732842670212019</v>
      </c>
      <c r="P1664" s="18"/>
      <c r="Q1664" s="37">
        <f t="shared" si="346"/>
        <v>6.6042129114535081E-2</v>
      </c>
      <c r="R1664" s="15">
        <f t="shared" si="356"/>
        <v>0.99325011039598909</v>
      </c>
      <c r="S1664" s="15">
        <f t="shared" si="357"/>
        <v>47.128851670167116</v>
      </c>
      <c r="T1664" s="21">
        <f t="shared" si="347"/>
        <v>0.11646979702600335</v>
      </c>
      <c r="U1664" s="21">
        <f t="shared" si="348"/>
        <v>3.0158747949355913E-3</v>
      </c>
      <c r="V1664" s="21">
        <f t="shared" si="349"/>
        <v>0.11345392223106776</v>
      </c>
      <c r="Y1664" s="36"/>
      <c r="Z1664" s="36"/>
    </row>
    <row r="1665" spans="1:26" x14ac:dyDescent="0.25">
      <c r="A1665" s="12">
        <v>2009.01</v>
      </c>
      <c r="B1665" s="13">
        <v>865.58</v>
      </c>
      <c r="C1665" s="14">
        <f>C1664*2/3+C1667/3</f>
        <v>28.013333333333335</v>
      </c>
      <c r="D1665" s="13">
        <f>D1664*2/3+D1667/3</f>
        <v>12.206666666666667</v>
      </c>
      <c r="E1665" s="13">
        <v>211.143</v>
      </c>
      <c r="F1665" s="14">
        <f t="shared" si="354"/>
        <v>2009.0416666665412</v>
      </c>
      <c r="G1665" s="15">
        <v>2.52</v>
      </c>
      <c r="H1665" s="14">
        <f t="shared" si="350"/>
        <v>1308.6433383536273</v>
      </c>
      <c r="I1665" s="14">
        <f t="shared" si="351"/>
        <v>42.352482788126203</v>
      </c>
      <c r="J1665" s="16">
        <f t="shared" si="355"/>
        <v>649017.07926242368</v>
      </c>
      <c r="K1665" s="14">
        <f t="shared" si="352"/>
        <v>18.454877673740857</v>
      </c>
      <c r="L1665" s="16">
        <f t="shared" si="353"/>
        <v>9152.6319318029364</v>
      </c>
      <c r="M1665" s="35">
        <f t="shared" ref="M1665:M1728" si="358">H1665/AVERAGE(K1545:K1664)</f>
        <v>15.174651936879668</v>
      </c>
      <c r="N1665" s="17"/>
      <c r="O1665" s="18">
        <f t="shared" ref="O1665:O1728" si="359">J1665/AVERAGE(L1545:L1664)</f>
        <v>16.54597829269699</v>
      </c>
      <c r="P1665" s="18"/>
      <c r="Q1665" s="37">
        <f t="shared" ref="Q1665:Q1728" si="360">1/M1665-(G1665/100-(((E1665/E1545)^(1/10))-1))</f>
        <v>6.6100784914300631E-2</v>
      </c>
      <c r="R1665" s="15">
        <f t="shared" si="356"/>
        <v>0.97192494277408814</v>
      </c>
      <c r="S1665" s="15">
        <f t="shared" si="357"/>
        <v>46.607880176717003</v>
      </c>
      <c r="T1665" s="21">
        <f t="shared" si="347"/>
        <v>0.11990380141313706</v>
      </c>
      <c r="U1665" s="21">
        <f t="shared" si="348"/>
        <v>5.216205961303011E-3</v>
      </c>
      <c r="V1665" s="21">
        <f t="shared" si="349"/>
        <v>0.11468759545183405</v>
      </c>
      <c r="Y1665" s="36"/>
      <c r="Z1665" s="36"/>
    </row>
    <row r="1666" spans="1:26" x14ac:dyDescent="0.25">
      <c r="A1666" s="12">
        <v>2009.02</v>
      </c>
      <c r="B1666" s="13">
        <v>805.23</v>
      </c>
      <c r="C1666" s="14">
        <f>C1664/3+C1667*2/3</f>
        <v>27.63666666666667</v>
      </c>
      <c r="D1666" s="13">
        <f>D1664/3+D1667*2/3</f>
        <v>9.5333333333333332</v>
      </c>
      <c r="E1666" s="13">
        <v>212.19300000000001</v>
      </c>
      <c r="F1666" s="14">
        <f t="shared" si="354"/>
        <v>2009.1249999998745</v>
      </c>
      <c r="G1666" s="15">
        <v>2.87</v>
      </c>
      <c r="H1666" s="14">
        <f t="shared" si="350"/>
        <v>1211.3779588157947</v>
      </c>
      <c r="I1666" s="14">
        <f t="shared" si="351"/>
        <v>41.576256293405834</v>
      </c>
      <c r="J1666" s="16">
        <f t="shared" si="355"/>
        <v>602496.95490569831</v>
      </c>
      <c r="K1666" s="14">
        <f t="shared" si="352"/>
        <v>14.341827644330078</v>
      </c>
      <c r="L1666" s="16">
        <f t="shared" si="353"/>
        <v>7133.1225903584364</v>
      </c>
      <c r="M1666" s="35">
        <f t="shared" si="358"/>
        <v>14.122181801918895</v>
      </c>
      <c r="N1666" s="17"/>
      <c r="O1666" s="18">
        <f t="shared" si="359"/>
        <v>15.431495098996697</v>
      </c>
      <c r="P1666" s="18"/>
      <c r="Q1666" s="37">
        <f t="shared" si="360"/>
        <v>6.78959919812928E-2</v>
      </c>
      <c r="R1666" s="15">
        <f t="shared" si="356"/>
        <v>1.0067126526027683</v>
      </c>
      <c r="S1666" s="15">
        <f t="shared" si="357"/>
        <v>45.075205296060268</v>
      </c>
      <c r="T1666" s="21">
        <f t="shared" ref="T1666:T1685" si="361">(($J1786/$J1666)^(1/10)-1)</f>
        <v>0.13419728561579247</v>
      </c>
      <c r="U1666" s="21">
        <f t="shared" ref="U1666:U1729" si="362">(($S1786/$S1666)^(1/10)-1)</f>
        <v>8.647385664905638E-3</v>
      </c>
      <c r="V1666" s="21">
        <f t="shared" ref="V1666:V1729" si="363">T1666-U1666</f>
        <v>0.12554989995088683</v>
      </c>
      <c r="Y1666" s="36"/>
      <c r="Z1666" s="36"/>
    </row>
    <row r="1667" spans="1:26" x14ac:dyDescent="0.25">
      <c r="A1667" s="12">
        <v>2009.03</v>
      </c>
      <c r="B1667" s="13">
        <v>757.13</v>
      </c>
      <c r="C1667" s="14">
        <v>27.26</v>
      </c>
      <c r="D1667" s="13">
        <v>6.86</v>
      </c>
      <c r="E1667" s="13">
        <v>212.709</v>
      </c>
      <c r="F1667" s="14">
        <f>F1666+1/12</f>
        <v>2009.2083333332077</v>
      </c>
      <c r="G1667" s="15">
        <v>2.82</v>
      </c>
      <c r="H1667" s="14">
        <f t="shared" si="350"/>
        <v>1136.2538358273507</v>
      </c>
      <c r="I1667" s="14">
        <f t="shared" si="351"/>
        <v>40.910120540268622</v>
      </c>
      <c r="J1667" s="16">
        <f t="shared" si="355"/>
        <v>566828.453230788</v>
      </c>
      <c r="K1667" s="14">
        <f t="shared" si="352"/>
        <v>10.295063349458648</v>
      </c>
      <c r="L1667" s="16">
        <f t="shared" si="353"/>
        <v>5135.7668949364115</v>
      </c>
      <c r="M1667" s="35">
        <f t="shared" si="358"/>
        <v>13.323667656863925</v>
      </c>
      <c r="N1667" s="17"/>
      <c r="O1667" s="18">
        <f t="shared" si="359"/>
        <v>14.592703772466306</v>
      </c>
      <c r="P1667" s="18"/>
      <c r="Q1667" s="37">
        <f t="shared" si="360"/>
        <v>7.2577640954996636E-2</v>
      </c>
      <c r="R1667" s="15">
        <f t="shared" si="356"/>
        <v>0.99289340879634969</v>
      </c>
      <c r="S1667" s="15">
        <f t="shared" si="357"/>
        <v>45.267699831066764</v>
      </c>
      <c r="T1667" s="21">
        <f t="shared" si="361"/>
        <v>0.14270204314620294</v>
      </c>
      <c r="U1667" s="21">
        <f t="shared" si="362"/>
        <v>8.8387323571454957E-3</v>
      </c>
      <c r="V1667" s="21">
        <f t="shared" si="363"/>
        <v>0.13386331078905744</v>
      </c>
      <c r="Y1667" s="36"/>
      <c r="Z1667" s="36"/>
    </row>
    <row r="1668" spans="1:26" x14ac:dyDescent="0.25">
      <c r="A1668" s="12">
        <v>2009.04</v>
      </c>
      <c r="B1668" s="13">
        <v>848.15</v>
      </c>
      <c r="C1668" s="14">
        <f>C1667*2/3+C1670/3</f>
        <v>26.703333333333333</v>
      </c>
      <c r="D1668" s="13">
        <f>D1667*2/3+D1670/3</f>
        <v>7.0766666666666662</v>
      </c>
      <c r="E1668" s="13">
        <v>213.24</v>
      </c>
      <c r="F1668" s="14">
        <f t="shared" si="354"/>
        <v>2009.291666666541</v>
      </c>
      <c r="G1668" s="15">
        <v>2.93</v>
      </c>
      <c r="H1668" s="14">
        <f t="shared" si="350"/>
        <v>1269.681425037516</v>
      </c>
      <c r="I1668" s="14">
        <f t="shared" si="351"/>
        <v>39.974917549865559</v>
      </c>
      <c r="J1668" s="16">
        <f t="shared" si="355"/>
        <v>635051.58696753916</v>
      </c>
      <c r="K1668" s="14">
        <f t="shared" si="352"/>
        <v>10.593777301006686</v>
      </c>
      <c r="L1668" s="16">
        <f t="shared" si="353"/>
        <v>5298.6481130778184</v>
      </c>
      <c r="M1668" s="35">
        <f t="shared" si="358"/>
        <v>14.981866453039249</v>
      </c>
      <c r="N1668" s="17"/>
      <c r="O1668" s="18">
        <f t="shared" si="359"/>
        <v>16.441219972398418</v>
      </c>
      <c r="P1668" s="18"/>
      <c r="Q1668" s="37">
        <f t="shared" si="360"/>
        <v>6.268316394846539E-2</v>
      </c>
      <c r="R1668" s="15">
        <f t="shared" si="356"/>
        <v>0.9720157544991832</v>
      </c>
      <c r="S1668" s="15">
        <f t="shared" si="357"/>
        <v>44.834078422500028</v>
      </c>
      <c r="T1668" s="21">
        <f t="shared" si="361"/>
        <v>0.13332895853557436</v>
      </c>
      <c r="U1668" s="21">
        <f t="shared" si="362"/>
        <v>9.8455428084029961E-3</v>
      </c>
      <c r="V1668" s="21">
        <f t="shared" si="363"/>
        <v>0.12348341572717136</v>
      </c>
      <c r="Y1668" s="36"/>
      <c r="Z1668" s="36"/>
    </row>
    <row r="1669" spans="1:26" x14ac:dyDescent="0.25">
      <c r="A1669" s="12">
        <v>2009.05</v>
      </c>
      <c r="B1669" s="13">
        <v>902.41</v>
      </c>
      <c r="C1669" s="14">
        <f>C1667/3+C1670*2/3</f>
        <v>26.146666666666668</v>
      </c>
      <c r="D1669" s="13">
        <f>D1667/3+D1670*2/3</f>
        <v>7.293333333333333</v>
      </c>
      <c r="E1669" s="13">
        <v>213.85599999999999</v>
      </c>
      <c r="F1669" s="14">
        <f t="shared" si="354"/>
        <v>2009.3749999998743</v>
      </c>
      <c r="G1669" s="15">
        <v>3.29</v>
      </c>
      <c r="H1669" s="14">
        <f t="shared" si="350"/>
        <v>1347.0174856211652</v>
      </c>
      <c r="I1669" s="14">
        <f t="shared" si="351"/>
        <v>39.028841868671748</v>
      </c>
      <c r="J1669" s="16">
        <f t="shared" si="355"/>
        <v>675359.2035014549</v>
      </c>
      <c r="K1669" s="14">
        <f t="shared" si="352"/>
        <v>10.886678481470394</v>
      </c>
      <c r="L1669" s="16">
        <f t="shared" si="353"/>
        <v>5458.2947782832762</v>
      </c>
      <c r="M1669" s="35">
        <f t="shared" si="358"/>
        <v>15.996355755263151</v>
      </c>
      <c r="N1669" s="17"/>
      <c r="O1669" s="18">
        <f t="shared" si="359"/>
        <v>17.58523077469648</v>
      </c>
      <c r="P1669" s="18"/>
      <c r="Q1669" s="37">
        <f t="shared" si="360"/>
        <v>5.5145826881175128E-2</v>
      </c>
      <c r="R1669" s="15">
        <f t="shared" si="356"/>
        <v>0.96712671402633488</v>
      </c>
      <c r="S1669" s="15">
        <f t="shared" si="357"/>
        <v>43.453902503117028</v>
      </c>
      <c r="T1669" s="21">
        <f t="shared" si="361"/>
        <v>0.12440077540897709</v>
      </c>
      <c r="U1669" s="21">
        <f t="shared" si="362"/>
        <v>1.4158755547390545E-2</v>
      </c>
      <c r="V1669" s="21">
        <f t="shared" si="363"/>
        <v>0.11024201986158655</v>
      </c>
      <c r="Y1669" s="36"/>
      <c r="Z1669" s="36"/>
    </row>
    <row r="1670" spans="1:26" x14ac:dyDescent="0.25">
      <c r="A1670" s="12">
        <v>2009.06</v>
      </c>
      <c r="B1670" s="13">
        <v>926.12</v>
      </c>
      <c r="C1670" s="14">
        <v>25.59</v>
      </c>
      <c r="D1670" s="13">
        <v>7.51</v>
      </c>
      <c r="E1670" s="13">
        <v>215.69300000000001</v>
      </c>
      <c r="F1670" s="14">
        <f t="shared" si="354"/>
        <v>2009.4583333332075</v>
      </c>
      <c r="G1670" s="15">
        <v>3.72</v>
      </c>
      <c r="H1670" s="14">
        <f t="shared" si="350"/>
        <v>1370.6355304066421</v>
      </c>
      <c r="I1670" s="14">
        <f t="shared" si="351"/>
        <v>37.872590186051461</v>
      </c>
      <c r="J1670" s="16">
        <f t="shared" si="355"/>
        <v>688783.03130583221</v>
      </c>
      <c r="K1670" s="14">
        <f t="shared" si="352"/>
        <v>11.114621035453164</v>
      </c>
      <c r="L1670" s="16">
        <f t="shared" si="353"/>
        <v>5585.4107082308992</v>
      </c>
      <c r="M1670" s="35">
        <f t="shared" si="358"/>
        <v>16.384182816215336</v>
      </c>
      <c r="N1670" s="17"/>
      <c r="O1670" s="18">
        <f t="shared" si="359"/>
        <v>18.0407170812997</v>
      </c>
      <c r="P1670" s="18"/>
      <c r="Q1670" s="37">
        <f t="shared" si="360"/>
        <v>5.0243597361463228E-2</v>
      </c>
      <c r="R1670" s="15">
        <f t="shared" si="356"/>
        <v>1.0164518630076158</v>
      </c>
      <c r="S1670" s="15">
        <f t="shared" si="357"/>
        <v>41.667510513244387</v>
      </c>
      <c r="T1670" s="21">
        <f t="shared" si="361"/>
        <v>0.12373531710759567</v>
      </c>
      <c r="U1670" s="21">
        <f t="shared" si="362"/>
        <v>2.1664392570096558E-2</v>
      </c>
      <c r="V1670" s="21">
        <f t="shared" si="363"/>
        <v>0.10207092453749911</v>
      </c>
      <c r="Y1670" s="36"/>
      <c r="Z1670" s="36"/>
    </row>
    <row r="1671" spans="1:26" x14ac:dyDescent="0.25">
      <c r="A1671" s="12">
        <v>2009.07</v>
      </c>
      <c r="B1671" s="13">
        <v>935.82</v>
      </c>
      <c r="C1671" s="14">
        <f>C1670*2/3+C1673/3</f>
        <v>25.026666666666664</v>
      </c>
      <c r="D1671" s="13">
        <f>D1670*2/3+D1673/3</f>
        <v>9.1866666666666674</v>
      </c>
      <c r="E1671" s="13">
        <v>215.351</v>
      </c>
      <c r="F1671" s="14">
        <f t="shared" si="354"/>
        <v>2009.5416666665408</v>
      </c>
      <c r="G1671" s="15">
        <v>3.56</v>
      </c>
      <c r="H1671" s="14">
        <f t="shared" si="350"/>
        <v>1387.1908108622663</v>
      </c>
      <c r="I1671" s="14">
        <f t="shared" si="351"/>
        <v>37.097691892151246</v>
      </c>
      <c r="J1671" s="16">
        <f t="shared" si="355"/>
        <v>698656.07998468517</v>
      </c>
      <c r="K1671" s="14">
        <f t="shared" si="352"/>
        <v>13.617639698291004</v>
      </c>
      <c r="L1671" s="16">
        <f t="shared" si="353"/>
        <v>6858.498986406903</v>
      </c>
      <c r="M1671" s="35">
        <f t="shared" si="358"/>
        <v>16.694620816995613</v>
      </c>
      <c r="N1671" s="17"/>
      <c r="O1671" s="18">
        <f t="shared" si="359"/>
        <v>18.410569541960573</v>
      </c>
      <c r="P1671" s="18"/>
      <c r="Q1671" s="37">
        <f t="shared" si="360"/>
        <v>5.0237564816960865E-2</v>
      </c>
      <c r="R1671" s="15">
        <f t="shared" si="356"/>
        <v>1.0004667153457725</v>
      </c>
      <c r="S1671" s="15">
        <f t="shared" si="357"/>
        <v>42.420279728848818</v>
      </c>
      <c r="T1671" s="21">
        <f t="shared" si="361"/>
        <v>0.12617285794027766</v>
      </c>
      <c r="U1671" s="21">
        <f t="shared" si="362"/>
        <v>2.3778419341503154E-2</v>
      </c>
      <c r="V1671" s="21">
        <f t="shared" si="363"/>
        <v>0.10239443859877451</v>
      </c>
      <c r="Y1671" s="36"/>
      <c r="Z1671" s="36"/>
    </row>
    <row r="1672" spans="1:26" x14ac:dyDescent="0.25">
      <c r="A1672" s="12">
        <v>2009.08</v>
      </c>
      <c r="B1672" s="13">
        <v>1009.73</v>
      </c>
      <c r="C1672" s="14">
        <f>C1670/3+C1673*2/3</f>
        <v>24.463333333333331</v>
      </c>
      <c r="D1672" s="13">
        <f>D1670/3+D1673*2/3</f>
        <v>10.863333333333333</v>
      </c>
      <c r="E1672" s="13">
        <v>215.834</v>
      </c>
      <c r="F1672" s="14">
        <f t="shared" si="354"/>
        <v>2009.624999999874</v>
      </c>
      <c r="G1672" s="15">
        <v>3.59</v>
      </c>
      <c r="H1672" s="14">
        <f t="shared" si="350"/>
        <v>1493.4000920383253</v>
      </c>
      <c r="I1672" s="14">
        <f t="shared" si="351"/>
        <v>36.18149827336439</v>
      </c>
      <c r="J1672" s="16">
        <f t="shared" si="355"/>
        <v>753666.7495764622</v>
      </c>
      <c r="K1672" s="14">
        <f t="shared" si="352"/>
        <v>16.066971368428199</v>
      </c>
      <c r="L1672" s="16">
        <f t="shared" si="353"/>
        <v>8108.4380209550736</v>
      </c>
      <c r="M1672" s="35">
        <f t="shared" si="358"/>
        <v>18.094069801576076</v>
      </c>
      <c r="N1672" s="17"/>
      <c r="O1672" s="18">
        <f t="shared" si="359"/>
        <v>19.979249781377359</v>
      </c>
      <c r="P1672" s="18"/>
      <c r="Q1672" s="37">
        <f t="shared" si="360"/>
        <v>4.5288721336082298E-2</v>
      </c>
      <c r="R1672" s="15">
        <f t="shared" si="356"/>
        <v>1.0189667410869547</v>
      </c>
      <c r="S1672" s="15">
        <f t="shared" si="357"/>
        <v>42.345104205505407</v>
      </c>
      <c r="T1672" s="21">
        <f t="shared" si="361"/>
        <v>0.1141228756118684</v>
      </c>
      <c r="U1672" s="21">
        <f t="shared" si="362"/>
        <v>2.4104218349018547E-2</v>
      </c>
      <c r="V1672" s="21">
        <f t="shared" si="363"/>
        <v>9.0018657262849855E-2</v>
      </c>
      <c r="Y1672" s="36"/>
      <c r="Z1672" s="36"/>
    </row>
    <row r="1673" spans="1:26" x14ac:dyDescent="0.25">
      <c r="A1673" s="12">
        <v>2009.09</v>
      </c>
      <c r="B1673" s="13">
        <v>1044.55</v>
      </c>
      <c r="C1673" s="14">
        <v>23.9</v>
      </c>
      <c r="D1673" s="13">
        <v>12.54</v>
      </c>
      <c r="E1673" s="13">
        <v>215.96899999999999</v>
      </c>
      <c r="F1673" s="14">
        <f t="shared" si="354"/>
        <v>2009.7083333332073</v>
      </c>
      <c r="G1673" s="15">
        <v>3.4</v>
      </c>
      <c r="H1673" s="14">
        <f t="shared" si="350"/>
        <v>1543.933496358273</v>
      </c>
      <c r="I1673" s="14">
        <f t="shared" si="351"/>
        <v>35.326227143710426</v>
      </c>
      <c r="J1673" s="16">
        <f t="shared" si="355"/>
        <v>780654.84898748761</v>
      </c>
      <c r="K1673" s="14">
        <f t="shared" si="352"/>
        <v>18.535183614315009</v>
      </c>
      <c r="L1673" s="16">
        <f t="shared" si="353"/>
        <v>9371.8939316481683</v>
      </c>
      <c r="M1673" s="35">
        <f t="shared" si="358"/>
        <v>18.831902264840068</v>
      </c>
      <c r="N1673" s="17"/>
      <c r="O1673" s="18">
        <f t="shared" si="359"/>
        <v>20.81718057648995</v>
      </c>
      <c r="P1673" s="18"/>
      <c r="Q1673" s="37">
        <f t="shared" si="360"/>
        <v>4.4597619535910057E-2</v>
      </c>
      <c r="R1673" s="15">
        <f t="shared" si="356"/>
        <v>1.0036745227795021</v>
      </c>
      <c r="S1673" s="15">
        <f t="shared" si="357"/>
        <v>43.121281304336676</v>
      </c>
      <c r="T1673" s="21">
        <f t="shared" si="361"/>
        <v>0.11350254571629592</v>
      </c>
      <c r="U1673" s="21">
        <f t="shared" si="362"/>
        <v>2.1650823143270381E-2</v>
      </c>
      <c r="V1673" s="21">
        <f t="shared" si="363"/>
        <v>9.185172257302554E-2</v>
      </c>
      <c r="Y1673" s="36"/>
      <c r="Z1673" s="36"/>
    </row>
    <row r="1674" spans="1:26" x14ac:dyDescent="0.25">
      <c r="A1674" s="12">
        <v>2009.1</v>
      </c>
      <c r="B1674" s="13">
        <v>1067.6600000000001</v>
      </c>
      <c r="C1674" s="14">
        <f>C1673*2/3+C1676/3</f>
        <v>23.403333333333332</v>
      </c>
      <c r="D1674" s="13">
        <f>D1673*2/3+D1676/3</f>
        <v>25.349999999999998</v>
      </c>
      <c r="E1674" s="13">
        <v>216.17699999999999</v>
      </c>
      <c r="F1674" s="14">
        <f t="shared" si="354"/>
        <v>2009.7916666665406</v>
      </c>
      <c r="G1674" s="15">
        <v>3.39</v>
      </c>
      <c r="H1674" s="14">
        <f t="shared" ref="H1674:H1737" si="364">B1674*$E$1859/E1674</f>
        <v>1576.5736365570801</v>
      </c>
      <c r="I1674" s="14">
        <f t="shared" ref="I1674:I1737" si="365">C1674*$E$1859/E1674</f>
        <v>34.558828035976681</v>
      </c>
      <c r="J1674" s="16">
        <f t="shared" si="355"/>
        <v>798614.75043836155</v>
      </c>
      <c r="K1674" s="14">
        <f t="shared" ref="K1674:K1737" si="366">D1674*$E$1859/E1674</f>
        <v>37.433397979433508</v>
      </c>
      <c r="L1674" s="16">
        <f t="shared" ref="L1674:L1737" si="367">K1674*(J1674/H1674)</f>
        <v>18961.920390023475</v>
      </c>
      <c r="M1674" s="35">
        <f t="shared" si="358"/>
        <v>19.358008443486835</v>
      </c>
      <c r="N1674" s="17"/>
      <c r="O1674" s="18">
        <f t="shared" si="359"/>
        <v>21.420018718305073</v>
      </c>
      <c r="P1674" s="18"/>
      <c r="Q1674" s="37">
        <f t="shared" si="360"/>
        <v>4.3170097780186552E-2</v>
      </c>
      <c r="R1674" s="15">
        <f t="shared" si="356"/>
        <v>1.0019842066094584</v>
      </c>
      <c r="S1674" s="15">
        <f t="shared" si="357"/>
        <v>43.238088780194055</v>
      </c>
      <c r="T1674" s="21">
        <f t="shared" si="361"/>
        <v>0.11073097359151762</v>
      </c>
      <c r="U1674" s="21">
        <f t="shared" si="362"/>
        <v>2.1192844126104893E-2</v>
      </c>
      <c r="V1674" s="21">
        <f t="shared" si="363"/>
        <v>8.953812946541273E-2</v>
      </c>
      <c r="Y1674" s="36"/>
      <c r="Z1674" s="36"/>
    </row>
    <row r="1675" spans="1:26" x14ac:dyDescent="0.25">
      <c r="A1675" s="12">
        <v>2009.11</v>
      </c>
      <c r="B1675" s="13">
        <v>1088.07</v>
      </c>
      <c r="C1675" s="14">
        <f>C1673/3+C1676*2/3</f>
        <v>22.906666666666666</v>
      </c>
      <c r="D1675" s="13">
        <f>D1673/3+D1676*2/3</f>
        <v>38.159999999999997</v>
      </c>
      <c r="E1675" s="13">
        <v>216.33</v>
      </c>
      <c r="F1675" s="14">
        <f t="shared" ref="F1675:F1738" si="368">F1674+1/12</f>
        <v>2009.8749999998738</v>
      </c>
      <c r="G1675" s="15">
        <v>3.4</v>
      </c>
      <c r="H1675" s="14">
        <f t="shared" si="364"/>
        <v>1605.5759692830393</v>
      </c>
      <c r="I1675" s="14">
        <f t="shared" si="365"/>
        <v>33.801495801167952</v>
      </c>
      <c r="J1675" s="16">
        <f t="shared" ref="J1675:J1738" si="369">J1674*((H1675+(I1675/12))/H1674)</f>
        <v>814732.7554698548</v>
      </c>
      <c r="K1675" s="14">
        <f t="shared" si="366"/>
        <v>56.30959312161972</v>
      </c>
      <c r="L1675" s="16">
        <f t="shared" si="367"/>
        <v>28573.714879308915</v>
      </c>
      <c r="M1675" s="35">
        <f t="shared" si="358"/>
        <v>19.812761079966055</v>
      </c>
      <c r="N1675" s="17"/>
      <c r="O1675" s="18">
        <f t="shared" si="359"/>
        <v>21.938367056892957</v>
      </c>
      <c r="P1675" s="18"/>
      <c r="Q1675" s="37">
        <f t="shared" si="360"/>
        <v>4.1896014709401859E-2</v>
      </c>
      <c r="R1675" s="15">
        <f t="shared" ref="R1675:R1738" si="370">((G1675/G1676+G1675/1200+((1+G1676/1200)^(-119))*(1-G1675/G1676)))</f>
        <v>0.98700030830100394</v>
      </c>
      <c r="S1675" s="15">
        <f t="shared" ref="S1675:S1738" si="371">S1674*R1674*E1674/E1675</f>
        <v>43.29324114446721</v>
      </c>
      <c r="T1675" s="21">
        <f t="shared" si="361"/>
        <v>0.11339393605862647</v>
      </c>
      <c r="U1675" s="21">
        <f t="shared" si="362"/>
        <v>2.0333961691598956E-2</v>
      </c>
      <c r="V1675" s="21">
        <f t="shared" si="363"/>
        <v>9.3059974367027509E-2</v>
      </c>
      <c r="Y1675" s="36"/>
      <c r="Z1675" s="36"/>
    </row>
    <row r="1676" spans="1:26" x14ac:dyDescent="0.25">
      <c r="A1676" s="12">
        <v>2009.12</v>
      </c>
      <c r="B1676" s="13">
        <v>1110.3800000000001</v>
      </c>
      <c r="C1676" s="14">
        <v>22.41</v>
      </c>
      <c r="D1676" s="13">
        <v>50.97</v>
      </c>
      <c r="E1676" s="13">
        <v>215.94900000000001</v>
      </c>
      <c r="F1676" s="14">
        <f t="shared" si="368"/>
        <v>2009.9583333332071</v>
      </c>
      <c r="G1676" s="15">
        <v>3.59</v>
      </c>
      <c r="H1676" s="14">
        <f t="shared" si="364"/>
        <v>1641.3878220783606</v>
      </c>
      <c r="I1676" s="14">
        <f t="shared" si="365"/>
        <v>33.126948515621734</v>
      </c>
      <c r="J1676" s="16">
        <f t="shared" si="369"/>
        <v>834305.93311950297</v>
      </c>
      <c r="K1676" s="14">
        <f t="shared" si="366"/>
        <v>75.34496054624006</v>
      </c>
      <c r="L1676" s="16">
        <f t="shared" si="367"/>
        <v>38297.315703724009</v>
      </c>
      <c r="M1676" s="35">
        <f t="shared" si="358"/>
        <v>20.322376500216535</v>
      </c>
      <c r="N1676" s="17"/>
      <c r="O1676" s="18">
        <f t="shared" si="359"/>
        <v>22.511278992034359</v>
      </c>
      <c r="P1676" s="18"/>
      <c r="Q1676" s="37">
        <f t="shared" si="360"/>
        <v>3.8549596504991027E-2</v>
      </c>
      <c r="R1676" s="15">
        <f t="shared" si="370"/>
        <v>0.99140152775318757</v>
      </c>
      <c r="S1676" s="15">
        <f t="shared" si="371"/>
        <v>42.805831909740633</v>
      </c>
      <c r="T1676" s="21">
        <f t="shared" si="361"/>
        <v>0.11356901199859681</v>
      </c>
      <c r="U1676" s="21">
        <f t="shared" si="362"/>
        <v>2.1274266242021111E-2</v>
      </c>
      <c r="V1676" s="21">
        <f t="shared" si="363"/>
        <v>9.2294745756575702E-2</v>
      </c>
      <c r="Y1676" s="36"/>
      <c r="Z1676" s="36"/>
    </row>
    <row r="1677" spans="1:26" x14ac:dyDescent="0.25">
      <c r="A1677" s="12">
        <v>2010.01</v>
      </c>
      <c r="B1677" s="13">
        <v>1123.58</v>
      </c>
      <c r="C1677" s="14">
        <f>C1676*2/3+C1679/3</f>
        <v>22.24</v>
      </c>
      <c r="D1677" s="13">
        <f>D1676*2/3+D1679/3</f>
        <v>54.289999999999992</v>
      </c>
      <c r="E1677" s="13">
        <v>216.68700000000001</v>
      </c>
      <c r="F1677" s="14">
        <f t="shared" si="368"/>
        <v>2010.0416666665403</v>
      </c>
      <c r="G1677" s="15">
        <v>3.73</v>
      </c>
      <c r="H1677" s="14">
        <f t="shared" si="364"/>
        <v>1655.2435974008586</v>
      </c>
      <c r="I1677" s="14">
        <f t="shared" si="365"/>
        <v>32.763681808322588</v>
      </c>
      <c r="J1677" s="16">
        <f t="shared" si="369"/>
        <v>842736.52249658841</v>
      </c>
      <c r="K1677" s="14">
        <f t="shared" si="366"/>
        <v>79.979329378319846</v>
      </c>
      <c r="L1677" s="16">
        <f t="shared" si="367"/>
        <v>40719.989503497556</v>
      </c>
      <c r="M1677" s="35">
        <f t="shared" si="358"/>
        <v>20.527859801454415</v>
      </c>
      <c r="N1677" s="17"/>
      <c r="O1677" s="18">
        <f t="shared" si="359"/>
        <v>22.741430277197438</v>
      </c>
      <c r="P1677" s="18"/>
      <c r="Q1677" s="37">
        <f t="shared" si="360"/>
        <v>3.6702678750251273E-2</v>
      </c>
      <c r="R1677" s="15">
        <f t="shared" si="370"/>
        <v>1.0064260099968045</v>
      </c>
      <c r="S1677" s="15">
        <f t="shared" si="371"/>
        <v>42.293231152403486</v>
      </c>
      <c r="T1677" s="21">
        <f t="shared" si="361"/>
        <v>0.1156869295242009</v>
      </c>
      <c r="U1677" s="21">
        <f t="shared" si="362"/>
        <v>2.3192198999803626E-2</v>
      </c>
      <c r="V1677" s="21">
        <f t="shared" si="363"/>
        <v>9.2494730524397273E-2</v>
      </c>
      <c r="Y1677" s="36"/>
      <c r="Z1677" s="36"/>
    </row>
    <row r="1678" spans="1:26" x14ac:dyDescent="0.25">
      <c r="A1678" s="12">
        <v>2010.02</v>
      </c>
      <c r="B1678" s="13">
        <v>1089.1600000000001</v>
      </c>
      <c r="C1678" s="14">
        <f>C1676/3+C1679*2/3</f>
        <v>22.07</v>
      </c>
      <c r="D1678" s="13">
        <f>D1676/3+D1679*2/3</f>
        <v>57.61</v>
      </c>
      <c r="E1678" s="13">
        <v>216.74100000000001</v>
      </c>
      <c r="F1678" s="14">
        <f t="shared" si="368"/>
        <v>2010.1249999998736</v>
      </c>
      <c r="G1678" s="15">
        <v>3.69</v>
      </c>
      <c r="H1678" s="14">
        <f t="shared" si="364"/>
        <v>1604.1367336129292</v>
      </c>
      <c r="I1678" s="14">
        <f t="shared" si="365"/>
        <v>32.50513947522618</v>
      </c>
      <c r="J1678" s="16">
        <f t="shared" si="369"/>
        <v>818095.52803631267</v>
      </c>
      <c r="K1678" s="14">
        <f t="shared" si="366"/>
        <v>84.849165617026756</v>
      </c>
      <c r="L1678" s="16">
        <f t="shared" si="367"/>
        <v>43272.323047276775</v>
      </c>
      <c r="M1678" s="35">
        <f t="shared" si="358"/>
        <v>19.920539306600439</v>
      </c>
      <c r="N1678" s="17"/>
      <c r="O1678" s="18">
        <f t="shared" si="359"/>
        <v>22.07037780464016</v>
      </c>
      <c r="P1678" s="18"/>
      <c r="Q1678" s="37">
        <f t="shared" si="360"/>
        <v>3.8007944073646077E-2</v>
      </c>
      <c r="R1678" s="15">
        <f t="shared" si="370"/>
        <v>0.99976353173900601</v>
      </c>
      <c r="S1678" s="15">
        <f t="shared" si="371"/>
        <v>42.554403007216735</v>
      </c>
      <c r="T1678" s="21">
        <f t="shared" si="361"/>
        <v>0.11883422247401376</v>
      </c>
      <c r="U1678" s="21">
        <f t="shared" si="362"/>
        <v>2.4851064787257959E-2</v>
      </c>
      <c r="V1678" s="21">
        <f t="shared" si="363"/>
        <v>9.3983157686755803E-2</v>
      </c>
      <c r="Y1678" s="36"/>
      <c r="Z1678" s="36"/>
    </row>
    <row r="1679" spans="1:26" x14ac:dyDescent="0.25">
      <c r="A1679" s="12">
        <v>2010.03</v>
      </c>
      <c r="B1679" s="13">
        <v>1152.05</v>
      </c>
      <c r="C1679" s="14">
        <v>21.9</v>
      </c>
      <c r="D1679" s="13">
        <v>60.93</v>
      </c>
      <c r="E1679" s="13">
        <v>217.631</v>
      </c>
      <c r="F1679" s="14">
        <f t="shared" si="368"/>
        <v>2010.2083333332068</v>
      </c>
      <c r="G1679" s="15">
        <v>3.73</v>
      </c>
      <c r="H1679" s="14">
        <f t="shared" si="364"/>
        <v>1689.8234949294902</v>
      </c>
      <c r="I1679" s="14">
        <f t="shared" si="365"/>
        <v>32.122854510616584</v>
      </c>
      <c r="J1679" s="16">
        <f t="shared" si="369"/>
        <v>863160.21508292074</v>
      </c>
      <c r="K1679" s="14">
        <f t="shared" si="366"/>
        <v>89.371941795975729</v>
      </c>
      <c r="L1679" s="16">
        <f t="shared" si="367"/>
        <v>45651.101866240489</v>
      </c>
      <c r="M1679" s="35">
        <f t="shared" si="358"/>
        <v>21.004601209715357</v>
      </c>
      <c r="N1679" s="17"/>
      <c r="O1679" s="18">
        <f t="shared" si="359"/>
        <v>23.269199472972957</v>
      </c>
      <c r="P1679" s="18"/>
      <c r="Q1679" s="37">
        <f t="shared" si="360"/>
        <v>3.4595708150527094E-2</v>
      </c>
      <c r="R1679" s="15">
        <f t="shared" si="370"/>
        <v>0.9932295149287379</v>
      </c>
      <c r="S1679" s="15">
        <f t="shared" si="371"/>
        <v>42.370355548114091</v>
      </c>
      <c r="T1679" s="21">
        <f t="shared" si="361"/>
        <v>8.9995831852772934E-2</v>
      </c>
      <c r="U1679" s="21">
        <f t="shared" si="362"/>
        <v>3.1617360277725215E-2</v>
      </c>
      <c r="V1679" s="21">
        <f t="shared" si="363"/>
        <v>5.8378471575047719E-2</v>
      </c>
      <c r="Y1679" s="36"/>
      <c r="Z1679" s="36"/>
    </row>
    <row r="1680" spans="1:26" x14ac:dyDescent="0.25">
      <c r="A1680" s="12">
        <v>2010.04</v>
      </c>
      <c r="B1680" s="13">
        <v>1197.32</v>
      </c>
      <c r="C1680" s="14">
        <f>C1679*2/3+C1682/3</f>
        <v>21.946666666666665</v>
      </c>
      <c r="D1680" s="13">
        <f>D1679*2/3+D1682/3</f>
        <v>62.986666666666665</v>
      </c>
      <c r="E1680" s="13">
        <v>218.00899999999999</v>
      </c>
      <c r="F1680" s="14">
        <f t="shared" si="368"/>
        <v>2010.2916666665401</v>
      </c>
      <c r="G1680" s="15">
        <v>3.85</v>
      </c>
      <c r="H1680" s="14">
        <f t="shared" si="364"/>
        <v>1753.1803231059262</v>
      </c>
      <c r="I1680" s="14">
        <f t="shared" si="365"/>
        <v>32.135489391110752</v>
      </c>
      <c r="J1680" s="16">
        <f t="shared" si="369"/>
        <v>896890.72003486427</v>
      </c>
      <c r="K1680" s="14">
        <f t="shared" si="366"/>
        <v>92.228464084816039</v>
      </c>
      <c r="L1680" s="16">
        <f t="shared" si="367"/>
        <v>47182.170864315849</v>
      </c>
      <c r="M1680" s="35">
        <f t="shared" si="358"/>
        <v>21.804845599625153</v>
      </c>
      <c r="N1680" s="17"/>
      <c r="O1680" s="18">
        <f t="shared" si="359"/>
        <v>24.150482266532826</v>
      </c>
      <c r="P1680" s="18"/>
      <c r="Q1680" s="37">
        <f t="shared" si="360"/>
        <v>3.1766404576117541E-2</v>
      </c>
      <c r="R1680" s="15">
        <f t="shared" si="370"/>
        <v>1.039328421597483</v>
      </c>
      <c r="S1680" s="15">
        <f t="shared" si="371"/>
        <v>42.010520249699262</v>
      </c>
      <c r="T1680" s="21">
        <f t="shared" si="361"/>
        <v>9.1157985758824056E-2</v>
      </c>
      <c r="U1680" s="21">
        <f t="shared" si="362"/>
        <v>3.5327636286682118E-2</v>
      </c>
      <c r="V1680" s="21">
        <f t="shared" si="363"/>
        <v>5.5830349472141938E-2</v>
      </c>
      <c r="Y1680" s="36"/>
      <c r="Z1680" s="36"/>
    </row>
    <row r="1681" spans="1:26" x14ac:dyDescent="0.25">
      <c r="A1681" s="12">
        <v>2010.05</v>
      </c>
      <c r="B1681" s="13">
        <v>1125.06</v>
      </c>
      <c r="C1681" s="14">
        <f>C1679/3+C1682*2/3</f>
        <v>21.993333333333332</v>
      </c>
      <c r="D1681" s="13">
        <f>D1679/3+D1682*2/3</f>
        <v>65.043333333333322</v>
      </c>
      <c r="E1681" s="13">
        <v>218.178</v>
      </c>
      <c r="F1681" s="14">
        <f t="shared" si="368"/>
        <v>2010.3749999998734</v>
      </c>
      <c r="G1681" s="15">
        <v>3.42</v>
      </c>
      <c r="H1681" s="14">
        <f t="shared" si="364"/>
        <v>1646.0972954651702</v>
      </c>
      <c r="I1681" s="14">
        <f t="shared" si="365"/>
        <v>32.178876253945546</v>
      </c>
      <c r="J1681" s="16">
        <f t="shared" si="369"/>
        <v>843481.09948849154</v>
      </c>
      <c r="K1681" s="14">
        <f t="shared" si="366"/>
        <v>95.166173437896234</v>
      </c>
      <c r="L1681" s="16">
        <f t="shared" si="367"/>
        <v>48764.352402890909</v>
      </c>
      <c r="M1681" s="35">
        <f t="shared" si="358"/>
        <v>20.480068638423404</v>
      </c>
      <c r="N1681" s="17"/>
      <c r="O1681" s="18">
        <f t="shared" si="359"/>
        <v>22.679628014583436</v>
      </c>
      <c r="P1681" s="18"/>
      <c r="Q1681" s="37">
        <f t="shared" si="360"/>
        <v>3.899284791518768E-2</v>
      </c>
      <c r="R1681" s="15">
        <f t="shared" si="370"/>
        <v>1.0215228025568179</v>
      </c>
      <c r="S1681" s="15">
        <f t="shared" si="371"/>
        <v>43.628906688575761</v>
      </c>
      <c r="T1681" s="21">
        <f t="shared" si="361"/>
        <v>0.10417436781651523</v>
      </c>
      <c r="U1681" s="21">
        <f t="shared" si="362"/>
        <v>3.1377276679924737E-2</v>
      </c>
      <c r="V1681" s="21">
        <f t="shared" si="363"/>
        <v>7.2797091136590497E-2</v>
      </c>
      <c r="Y1681" s="36"/>
      <c r="Z1681" s="36"/>
    </row>
    <row r="1682" spans="1:26" x14ac:dyDescent="0.25">
      <c r="A1682" s="12">
        <v>2010.06</v>
      </c>
      <c r="B1682" s="13">
        <v>1083.3599999999999</v>
      </c>
      <c r="C1682" s="14">
        <v>22.04</v>
      </c>
      <c r="D1682" s="13">
        <v>67.099999999999994</v>
      </c>
      <c r="E1682" s="13">
        <v>217.965</v>
      </c>
      <c r="F1682" s="14">
        <f t="shared" si="368"/>
        <v>2010.4583333332066</v>
      </c>
      <c r="G1682" s="15">
        <v>3.2</v>
      </c>
      <c r="H1682" s="14">
        <f t="shared" si="364"/>
        <v>1586.6341884247465</v>
      </c>
      <c r="I1682" s="14">
        <f t="shared" si="365"/>
        <v>32.278667767760865</v>
      </c>
      <c r="J1682" s="16">
        <f t="shared" si="369"/>
        <v>814389.7836091175</v>
      </c>
      <c r="K1682" s="14">
        <f t="shared" si="366"/>
        <v>98.271261670451651</v>
      </c>
      <c r="L1682" s="16">
        <f t="shared" si="367"/>
        <v>50440.808669483631</v>
      </c>
      <c r="M1682" s="35">
        <f t="shared" si="358"/>
        <v>19.742039853739453</v>
      </c>
      <c r="N1682" s="17"/>
      <c r="O1682" s="18">
        <f t="shared" si="359"/>
        <v>21.859418086479788</v>
      </c>
      <c r="P1682" s="18"/>
      <c r="Q1682" s="37">
        <f t="shared" si="360"/>
        <v>4.2382194886901634E-2</v>
      </c>
      <c r="R1682" s="15">
        <f t="shared" si="370"/>
        <v>1.0189388850860499</v>
      </c>
      <c r="S1682" s="15">
        <f t="shared" si="371"/>
        <v>44.611475748375675</v>
      </c>
      <c r="T1682" s="21">
        <f t="shared" si="361"/>
        <v>0.11445705377866222</v>
      </c>
      <c r="U1682" s="21">
        <f t="shared" si="362"/>
        <v>2.7987409428008148E-2</v>
      </c>
      <c r="V1682" s="21">
        <f t="shared" si="363"/>
        <v>8.6469644350654074E-2</v>
      </c>
      <c r="Y1682" s="36"/>
      <c r="Z1682" s="36"/>
    </row>
    <row r="1683" spans="1:26" x14ac:dyDescent="0.25">
      <c r="A1683" s="12">
        <v>2010.07</v>
      </c>
      <c r="B1683" s="13">
        <v>1079.8</v>
      </c>
      <c r="C1683" s="14">
        <f>C1682*2/3+C1685/3</f>
        <v>22.143333333333334</v>
      </c>
      <c r="D1683" s="13">
        <f>D1682*2/3+D1685/3</f>
        <v>68.686666666666667</v>
      </c>
      <c r="E1683" s="13">
        <v>218.011</v>
      </c>
      <c r="F1683" s="14">
        <f t="shared" si="368"/>
        <v>2010.5416666665399</v>
      </c>
      <c r="G1683" s="15">
        <v>3.01</v>
      </c>
      <c r="H1683" s="14">
        <f t="shared" si="364"/>
        <v>1581.086715349225</v>
      </c>
      <c r="I1683" s="14">
        <f t="shared" si="365"/>
        <v>32.423161851160408</v>
      </c>
      <c r="J1683" s="16">
        <f t="shared" si="369"/>
        <v>812929.21941555582</v>
      </c>
      <c r="K1683" s="14">
        <f t="shared" si="366"/>
        <v>100.57378791284229</v>
      </c>
      <c r="L1683" s="16">
        <f t="shared" si="367"/>
        <v>51710.870825699036</v>
      </c>
      <c r="M1683" s="35">
        <f t="shared" si="358"/>
        <v>19.668660470717704</v>
      </c>
      <c r="N1683" s="17"/>
      <c r="O1683" s="18">
        <f t="shared" si="359"/>
        <v>21.774656015068224</v>
      </c>
      <c r="P1683" s="18"/>
      <c r="Q1683" s="37">
        <f t="shared" si="360"/>
        <v>4.4255547690110753E-2</v>
      </c>
      <c r="R1683" s="15">
        <f t="shared" si="370"/>
        <v>1.0294520196577643</v>
      </c>
      <c r="S1683" s="15">
        <f t="shared" si="371"/>
        <v>45.446776134510152</v>
      </c>
      <c r="T1683" s="21">
        <f t="shared" si="361"/>
        <v>0.1179078523833712</v>
      </c>
      <c r="U1683" s="21">
        <f t="shared" si="362"/>
        <v>2.6706010440047612E-2</v>
      </c>
      <c r="V1683" s="21">
        <f t="shared" si="363"/>
        <v>9.1201841943323592E-2</v>
      </c>
      <c r="Y1683" s="36"/>
      <c r="Z1683" s="36"/>
    </row>
    <row r="1684" spans="1:26" x14ac:dyDescent="0.25">
      <c r="A1684" s="12">
        <v>2010.08</v>
      </c>
      <c r="B1684" s="13">
        <v>1087.28</v>
      </c>
      <c r="C1684" s="14">
        <f>C1682/3+C1685*2/3</f>
        <v>22.246666666666666</v>
      </c>
      <c r="D1684" s="13">
        <f>D1682/3+D1685*2/3</f>
        <v>70.273333333333326</v>
      </c>
      <c r="E1684" s="13">
        <v>218.31200000000001</v>
      </c>
      <c r="F1684" s="14">
        <f t="shared" si="368"/>
        <v>2010.6249999998731</v>
      </c>
      <c r="G1684" s="15">
        <v>2.7</v>
      </c>
      <c r="H1684" s="14">
        <f t="shared" si="364"/>
        <v>1589.8441919821169</v>
      </c>
      <c r="I1684" s="14">
        <f t="shared" si="365"/>
        <v>32.529554292327788</v>
      </c>
      <c r="J1684" s="16">
        <f t="shared" si="369"/>
        <v>818825.72969819012</v>
      </c>
      <c r="K1684" s="14">
        <f t="shared" si="366"/>
        <v>102.75517884190207</v>
      </c>
      <c r="L1684" s="16">
        <f t="shared" si="367"/>
        <v>52922.534623087719</v>
      </c>
      <c r="M1684" s="35">
        <f t="shared" si="358"/>
        <v>19.770299174358573</v>
      </c>
      <c r="N1684" s="17"/>
      <c r="O1684" s="18">
        <f t="shared" si="359"/>
        <v>21.882717641224716</v>
      </c>
      <c r="P1684" s="18"/>
      <c r="Q1684" s="37">
        <f t="shared" si="360"/>
        <v>4.7235393545863251E-2</v>
      </c>
      <c r="R1684" s="15">
        <f t="shared" si="370"/>
        <v>1.006606134301999</v>
      </c>
      <c r="S1684" s="15">
        <f t="shared" si="371"/>
        <v>46.720769780709809</v>
      </c>
      <c r="T1684" s="21">
        <f t="shared" si="361"/>
        <v>0.12316107219014527</v>
      </c>
      <c r="U1684" s="21">
        <f t="shared" si="362"/>
        <v>2.330691784663852E-2</v>
      </c>
      <c r="V1684" s="21">
        <f t="shared" si="363"/>
        <v>9.9854154343506751E-2</v>
      </c>
      <c r="Y1684" s="36"/>
      <c r="Z1684" s="36"/>
    </row>
    <row r="1685" spans="1:26" x14ac:dyDescent="0.25">
      <c r="A1685" s="12">
        <v>2010.09</v>
      </c>
      <c r="B1685" s="13">
        <v>1122.08</v>
      </c>
      <c r="C1685" s="14">
        <v>22.35</v>
      </c>
      <c r="D1685" s="13">
        <v>71.86</v>
      </c>
      <c r="E1685" s="13">
        <v>218.43899999999999</v>
      </c>
      <c r="F1685" s="14">
        <f t="shared" si="368"/>
        <v>2010.7083333332064</v>
      </c>
      <c r="G1685" s="15">
        <v>2.65</v>
      </c>
      <c r="H1685" s="14">
        <f t="shared" si="364"/>
        <v>1639.7755832978539</v>
      </c>
      <c r="I1685" s="14">
        <f t="shared" si="365"/>
        <v>32.661650048755021</v>
      </c>
      <c r="J1685" s="16">
        <f t="shared" si="369"/>
        <v>845943.97904147708</v>
      </c>
      <c r="K1685" s="14">
        <f t="shared" si="366"/>
        <v>105.01414642073986</v>
      </c>
      <c r="L1685" s="16">
        <f t="shared" si="367"/>
        <v>54175.757819336002</v>
      </c>
      <c r="M1685" s="35">
        <f t="shared" si="358"/>
        <v>20.381395233204021</v>
      </c>
      <c r="N1685" s="17"/>
      <c r="O1685" s="18">
        <f t="shared" si="359"/>
        <v>22.552614727121686</v>
      </c>
      <c r="P1685" s="18"/>
      <c r="Q1685" s="37">
        <f t="shared" si="360"/>
        <v>4.5746695534279888E-2</v>
      </c>
      <c r="R1685" s="15">
        <f t="shared" si="370"/>
        <v>1.0118423248854442</v>
      </c>
      <c r="S1685" s="15">
        <f t="shared" si="371"/>
        <v>47.002070653156359</v>
      </c>
      <c r="T1685" s="21">
        <f t="shared" si="361"/>
        <v>0.11864716983627432</v>
      </c>
      <c r="U1685" s="21">
        <f t="shared" si="362"/>
        <v>2.2311539911794798E-2</v>
      </c>
      <c r="V1685" s="21">
        <f t="shared" si="363"/>
        <v>9.6335629924479527E-2</v>
      </c>
      <c r="Y1685" s="36"/>
      <c r="Z1685" s="36"/>
    </row>
    <row r="1686" spans="1:26" x14ac:dyDescent="0.25">
      <c r="A1686" s="12">
        <v>2010.1</v>
      </c>
      <c r="B1686" s="13">
        <v>1171.58</v>
      </c>
      <c r="C1686" s="14">
        <f>C1685*2/3+C1688/3</f>
        <v>22.476666666666667</v>
      </c>
      <c r="D1686" s="13">
        <f>D1685*2/3+D1688/3</f>
        <v>73.69</v>
      </c>
      <c r="E1686" s="13">
        <v>218.71100000000001</v>
      </c>
      <c r="F1686" s="14">
        <f t="shared" si="368"/>
        <v>2010.7916666665396</v>
      </c>
      <c r="G1686" s="15">
        <v>2.54</v>
      </c>
      <c r="H1686" s="14">
        <f t="shared" si="364"/>
        <v>1709.984195536575</v>
      </c>
      <c r="I1686" s="14">
        <f t="shared" si="365"/>
        <v>32.805907209361507</v>
      </c>
      <c r="J1686" s="16">
        <f t="shared" si="369"/>
        <v>883574.26012105867</v>
      </c>
      <c r="K1686" s="14">
        <f t="shared" si="366"/>
        <v>107.55452924178478</v>
      </c>
      <c r="L1686" s="16">
        <f t="shared" si="367"/>
        <v>55575.024521006511</v>
      </c>
      <c r="M1686" s="35">
        <f t="shared" si="358"/>
        <v>21.240127651759419</v>
      </c>
      <c r="N1686" s="17"/>
      <c r="O1686" s="18">
        <f t="shared" si="359"/>
        <v>23.493816810047182</v>
      </c>
      <c r="P1686" s="18"/>
      <c r="Q1686" s="37">
        <f t="shared" si="360"/>
        <v>4.4813802887339084E-2</v>
      </c>
      <c r="R1686" s="15">
        <f t="shared" si="370"/>
        <v>0.98304994184036232</v>
      </c>
      <c r="S1686" s="15">
        <f t="shared" si="371"/>
        <v>47.499538072109083</v>
      </c>
      <c r="T1686" s="21">
        <f t="shared" ref="T1686:T1739" si="372">(J1806/J1686)^(1/10)-1</f>
        <v>0.11564998089743628</v>
      </c>
      <c r="U1686" s="21">
        <f t="shared" si="362"/>
        <v>2.01756368609185E-2</v>
      </c>
      <c r="V1686" s="21">
        <f t="shared" si="363"/>
        <v>9.5474344036517778E-2</v>
      </c>
      <c r="Y1686" s="36"/>
      <c r="Z1686" s="36"/>
    </row>
    <row r="1687" spans="1:26" x14ac:dyDescent="0.25">
      <c r="A1687" s="12">
        <v>2010.11</v>
      </c>
      <c r="B1687" s="13">
        <v>1198.8900000000001</v>
      </c>
      <c r="C1687" s="14">
        <f>C1685/3+C1688*2/3</f>
        <v>22.603333333333335</v>
      </c>
      <c r="D1687" s="13">
        <f>D1685/3+D1688*2/3</f>
        <v>75.52</v>
      </c>
      <c r="E1687" s="13">
        <v>218.803</v>
      </c>
      <c r="F1687" s="14">
        <f t="shared" si="368"/>
        <v>2010.8749999998729</v>
      </c>
      <c r="G1687" s="15">
        <v>2.76</v>
      </c>
      <c r="H1687" s="14">
        <f t="shared" si="364"/>
        <v>1749.1088570312104</v>
      </c>
      <c r="I1687" s="14">
        <f t="shared" si="365"/>
        <v>32.97691242045736</v>
      </c>
      <c r="J1687" s="16">
        <f t="shared" si="369"/>
        <v>905210.52622141002</v>
      </c>
      <c r="K1687" s="14">
        <f t="shared" si="366"/>
        <v>110.17916646481078</v>
      </c>
      <c r="L1687" s="16">
        <f t="shared" si="367"/>
        <v>57020.659893935954</v>
      </c>
      <c r="M1687" s="35">
        <f t="shared" si="358"/>
        <v>21.700723827760605</v>
      </c>
      <c r="N1687" s="17"/>
      <c r="O1687" s="18">
        <f t="shared" si="359"/>
        <v>23.993185849903504</v>
      </c>
      <c r="P1687" s="18"/>
      <c r="Q1687" s="37">
        <f t="shared" si="360"/>
        <v>4.1598763705560954E-2</v>
      </c>
      <c r="R1687" s="15">
        <f t="shared" si="370"/>
        <v>0.95750629597564929</v>
      </c>
      <c r="S1687" s="15">
        <f t="shared" si="371"/>
        <v>46.674784558024029</v>
      </c>
      <c r="T1687" s="21">
        <f t="shared" si="372"/>
        <v>0.11734634061825444</v>
      </c>
      <c r="U1687" s="21">
        <f t="shared" si="362"/>
        <v>2.1315070488141297E-2</v>
      </c>
      <c r="V1687" s="21">
        <f t="shared" si="363"/>
        <v>9.6031270130113144E-2</v>
      </c>
      <c r="Y1687" s="36"/>
      <c r="Z1687" s="36"/>
    </row>
    <row r="1688" spans="1:26" x14ac:dyDescent="0.25">
      <c r="A1688" s="12">
        <v>2010.12</v>
      </c>
      <c r="B1688" s="13">
        <v>1241.53</v>
      </c>
      <c r="C1688" s="14">
        <v>22.73</v>
      </c>
      <c r="D1688" s="13">
        <v>77.349999999999994</v>
      </c>
      <c r="E1688" s="13">
        <v>219.179</v>
      </c>
      <c r="F1688" s="14">
        <f t="shared" si="368"/>
        <v>2010.9583333332062</v>
      </c>
      <c r="G1688" s="15">
        <v>3.29</v>
      </c>
      <c r="H1688" s="14">
        <f t="shared" si="364"/>
        <v>1808.2107654702315</v>
      </c>
      <c r="I1688" s="14">
        <f t="shared" si="365"/>
        <v>33.104822838866852</v>
      </c>
      <c r="J1688" s="16">
        <f t="shared" si="369"/>
        <v>937225.06070214184</v>
      </c>
      <c r="K1688" s="14">
        <f t="shared" si="366"/>
        <v>112.65543539755173</v>
      </c>
      <c r="L1688" s="16">
        <f t="shared" si="367"/>
        <v>58391.145155824401</v>
      </c>
      <c r="M1688" s="35">
        <f t="shared" si="358"/>
        <v>22.396379773044206</v>
      </c>
      <c r="N1688" s="17"/>
      <c r="O1688" s="18">
        <f t="shared" si="359"/>
        <v>24.75055377797063</v>
      </c>
      <c r="P1688" s="18"/>
      <c r="Q1688" s="37">
        <f t="shared" si="360"/>
        <v>3.5101900448263779E-2</v>
      </c>
      <c r="R1688" s="15">
        <f t="shared" si="370"/>
        <v>0.99432977220497754</v>
      </c>
      <c r="S1688" s="15">
        <f t="shared" si="371"/>
        <v>44.614732301828184</v>
      </c>
      <c r="T1688" s="21">
        <f t="shared" si="372"/>
        <v>0.11801886562262776</v>
      </c>
      <c r="U1688" s="21">
        <f t="shared" si="362"/>
        <v>2.5329539767073417E-2</v>
      </c>
      <c r="V1688" s="21">
        <f t="shared" si="363"/>
        <v>9.2689325855554339E-2</v>
      </c>
      <c r="Y1688" s="36"/>
      <c r="Z1688" s="36"/>
    </row>
    <row r="1689" spans="1:26" x14ac:dyDescent="0.25">
      <c r="A1689" s="12">
        <v>2011.01</v>
      </c>
      <c r="B1689" s="13">
        <v>1282.6199999999999</v>
      </c>
      <c r="C1689" s="14">
        <f>C1688*2/3+C1691/3</f>
        <v>22.963333333333335</v>
      </c>
      <c r="D1689" s="13">
        <f>D1688*2/3+D1691/3</f>
        <v>78.67</v>
      </c>
      <c r="E1689" s="13">
        <v>220.22300000000001</v>
      </c>
      <c r="F1689" s="14">
        <f t="shared" si="368"/>
        <v>2011.0416666665394</v>
      </c>
      <c r="G1689" s="15">
        <v>3.39</v>
      </c>
      <c r="H1689" s="14">
        <f t="shared" si="364"/>
        <v>1859.1999823360857</v>
      </c>
      <c r="I1689" s="14">
        <f t="shared" si="365"/>
        <v>33.286108845730602</v>
      </c>
      <c r="J1689" s="16">
        <f t="shared" si="369"/>
        <v>965091.32908731047</v>
      </c>
      <c r="K1689" s="14">
        <f t="shared" si="366"/>
        <v>114.03475901699636</v>
      </c>
      <c r="L1689" s="16">
        <f t="shared" si="367"/>
        <v>59194.254618904051</v>
      </c>
      <c r="M1689" s="35">
        <f t="shared" si="358"/>
        <v>22.978299430554973</v>
      </c>
      <c r="N1689" s="17"/>
      <c r="O1689" s="18">
        <f t="shared" si="359"/>
        <v>25.380551443716641</v>
      </c>
      <c r="P1689" s="18"/>
      <c r="Q1689" s="37">
        <f t="shared" si="360"/>
        <v>3.2812539448880615E-2</v>
      </c>
      <c r="R1689" s="15">
        <f t="shared" si="370"/>
        <v>0.98698454237292954</v>
      </c>
      <c r="S1689" s="15">
        <f t="shared" si="371"/>
        <v>44.151453078433043</v>
      </c>
      <c r="T1689" s="21">
        <f t="shared" si="372"/>
        <v>0.11735056505854025</v>
      </c>
      <c r="U1689" s="21">
        <f t="shared" si="362"/>
        <v>2.4589398477465663E-2</v>
      </c>
      <c r="V1689" s="21">
        <f t="shared" si="363"/>
        <v>9.2761166581074583E-2</v>
      </c>
      <c r="Y1689" s="36"/>
      <c r="Z1689" s="36"/>
    </row>
    <row r="1690" spans="1:26" x14ac:dyDescent="0.25">
      <c r="A1690" s="12">
        <v>2011.02</v>
      </c>
      <c r="B1690" s="13">
        <v>1321.12</v>
      </c>
      <c r="C1690" s="14">
        <f>C1688/3+C1691*2/3</f>
        <v>23.196666666666665</v>
      </c>
      <c r="D1690" s="13">
        <f>D1688/3+D1691*2/3</f>
        <v>79.990000000000009</v>
      </c>
      <c r="E1690" s="13">
        <v>221.309</v>
      </c>
      <c r="F1690" s="14">
        <f t="shared" si="368"/>
        <v>2011.1249999998727</v>
      </c>
      <c r="G1690" s="15">
        <v>3.58</v>
      </c>
      <c r="H1690" s="14">
        <f t="shared" si="364"/>
        <v>1905.6097445652902</v>
      </c>
      <c r="I1690" s="14">
        <f t="shared" si="365"/>
        <v>33.459333021552055</v>
      </c>
      <c r="J1690" s="16">
        <f t="shared" si="369"/>
        <v>990629.51876290154</v>
      </c>
      <c r="K1690" s="14">
        <f t="shared" si="366"/>
        <v>115.37916575918736</v>
      </c>
      <c r="L1690" s="16">
        <f t="shared" si="367"/>
        <v>59979.755969059974</v>
      </c>
      <c r="M1690" s="35">
        <f t="shared" si="358"/>
        <v>23.489828703298517</v>
      </c>
      <c r="N1690" s="17"/>
      <c r="O1690" s="18">
        <f t="shared" si="359"/>
        <v>25.931891523572471</v>
      </c>
      <c r="P1690" s="18"/>
      <c r="Q1690" s="37">
        <f t="shared" si="360"/>
        <v>3.0059945553653114E-2</v>
      </c>
      <c r="R1690" s="15">
        <f t="shared" si="370"/>
        <v>1.0172700924103824</v>
      </c>
      <c r="S1690" s="15">
        <f t="shared" si="371"/>
        <v>43.362963112026527</v>
      </c>
      <c r="T1690" s="21">
        <f t="shared" si="372"/>
        <v>0.11657182162075608</v>
      </c>
      <c r="U1690" s="21">
        <f t="shared" si="362"/>
        <v>2.4237185033735509E-2</v>
      </c>
      <c r="V1690" s="21">
        <f t="shared" si="363"/>
        <v>9.2334636587020569E-2</v>
      </c>
      <c r="Y1690" s="36"/>
      <c r="Z1690" s="36"/>
    </row>
    <row r="1691" spans="1:26" x14ac:dyDescent="0.25">
      <c r="A1691" s="12">
        <v>2011.03</v>
      </c>
      <c r="B1691" s="13">
        <v>1304.49</v>
      </c>
      <c r="C1691" s="14">
        <v>23.43</v>
      </c>
      <c r="D1691" s="13">
        <v>81.31</v>
      </c>
      <c r="E1691" s="13">
        <v>223.46700000000001</v>
      </c>
      <c r="F1691" s="14">
        <f t="shared" si="368"/>
        <v>2011.2083333332059</v>
      </c>
      <c r="G1691" s="15">
        <v>3.41</v>
      </c>
      <c r="H1691" s="14">
        <f t="shared" si="364"/>
        <v>1863.4516507806516</v>
      </c>
      <c r="I1691" s="14">
        <f t="shared" si="365"/>
        <v>33.469533823786051</v>
      </c>
      <c r="J1691" s="16">
        <f t="shared" si="369"/>
        <v>970163.59707022144</v>
      </c>
      <c r="K1691" s="14">
        <f t="shared" si="366"/>
        <v>116.15056744396261</v>
      </c>
      <c r="L1691" s="16">
        <f t="shared" si="367"/>
        <v>60471.143571648478</v>
      </c>
      <c r="M1691" s="35">
        <f t="shared" si="358"/>
        <v>22.899336430143638</v>
      </c>
      <c r="N1691" s="17"/>
      <c r="O1691" s="18">
        <f t="shared" si="359"/>
        <v>25.267990036105875</v>
      </c>
      <c r="P1691" s="18"/>
      <c r="Q1691" s="37">
        <f t="shared" si="360"/>
        <v>3.3618415146610424E-2</v>
      </c>
      <c r="R1691" s="15">
        <f t="shared" si="370"/>
        <v>0.99864955434184033</v>
      </c>
      <c r="S1691" s="15">
        <f t="shared" si="371"/>
        <v>43.685861509861702</v>
      </c>
      <c r="T1691" s="21">
        <f t="shared" si="372"/>
        <v>0.11903020592699298</v>
      </c>
      <c r="U1691" s="21">
        <f t="shared" si="362"/>
        <v>1.953879574426054E-2</v>
      </c>
      <c r="V1691" s="21">
        <f t="shared" si="363"/>
        <v>9.9491410182732443E-2</v>
      </c>
      <c r="Y1691" s="36"/>
      <c r="Z1691" s="36"/>
    </row>
    <row r="1692" spans="1:26" x14ac:dyDescent="0.25">
      <c r="A1692" s="12">
        <v>2011.04</v>
      </c>
      <c r="B1692" s="13">
        <v>1331.51</v>
      </c>
      <c r="C1692" s="14">
        <f>C1691*2/3+C1694/3</f>
        <v>23.733333333333334</v>
      </c>
      <c r="D1692" s="13">
        <f>D1691*2/3+D1694/3</f>
        <v>82.163333333333341</v>
      </c>
      <c r="E1692" s="13">
        <v>224.90600000000001</v>
      </c>
      <c r="F1692" s="14">
        <f t="shared" si="368"/>
        <v>2011.2916666665392</v>
      </c>
      <c r="G1692" s="15">
        <v>3.46</v>
      </c>
      <c r="H1692" s="14">
        <f t="shared" si="364"/>
        <v>1889.8797184379246</v>
      </c>
      <c r="I1692" s="14">
        <f t="shared" si="365"/>
        <v>33.685924489935047</v>
      </c>
      <c r="J1692" s="16">
        <f t="shared" si="369"/>
        <v>985384.25169587927</v>
      </c>
      <c r="K1692" s="14">
        <f t="shared" si="366"/>
        <v>116.61858886972037</v>
      </c>
      <c r="L1692" s="16">
        <f t="shared" si="367"/>
        <v>60804.991876520478</v>
      </c>
      <c r="M1692" s="35">
        <f t="shared" si="358"/>
        <v>23.143929447285938</v>
      </c>
      <c r="N1692" s="17"/>
      <c r="O1692" s="18">
        <f t="shared" si="359"/>
        <v>25.526061033561675</v>
      </c>
      <c r="P1692" s="18"/>
      <c r="Q1692" s="37">
        <f t="shared" si="360"/>
        <v>3.2908223969483313E-2</v>
      </c>
      <c r="R1692" s="15">
        <f t="shared" si="370"/>
        <v>1.0275324139969944</v>
      </c>
      <c r="S1692" s="15">
        <f t="shared" si="371"/>
        <v>43.347731465568302</v>
      </c>
      <c r="T1692" s="21">
        <f t="shared" si="372"/>
        <v>0.12292232877039733</v>
      </c>
      <c r="U1692" s="21">
        <f t="shared" si="362"/>
        <v>1.9353414887507636E-2</v>
      </c>
      <c r="V1692" s="21">
        <f t="shared" si="363"/>
        <v>0.10356891388288969</v>
      </c>
      <c r="Y1692" s="36"/>
      <c r="Z1692" s="36"/>
    </row>
    <row r="1693" spans="1:26" x14ac:dyDescent="0.25">
      <c r="A1693" s="12">
        <v>2011.05</v>
      </c>
      <c r="B1693" s="13">
        <v>1338.31</v>
      </c>
      <c r="C1693" s="14">
        <f>C1691/3+C1694*2/3</f>
        <v>24.036666666666665</v>
      </c>
      <c r="D1693" s="13">
        <f>D1691/3+D1694*2/3</f>
        <v>83.016666666666666</v>
      </c>
      <c r="E1693" s="13">
        <v>225.964</v>
      </c>
      <c r="F1693" s="14">
        <f t="shared" si="368"/>
        <v>2011.3749999998724</v>
      </c>
      <c r="G1693" s="15">
        <v>3.17</v>
      </c>
      <c r="H1693" s="14">
        <f t="shared" si="364"/>
        <v>1890.6373907126795</v>
      </c>
      <c r="I1693" s="14">
        <f t="shared" si="365"/>
        <v>33.956722095850061</v>
      </c>
      <c r="J1693" s="16">
        <f t="shared" si="369"/>
        <v>987254.72342963086</v>
      </c>
      <c r="K1693" s="14">
        <f t="shared" si="366"/>
        <v>117.27807014244154</v>
      </c>
      <c r="L1693" s="16">
        <f t="shared" si="367"/>
        <v>61240.367545673158</v>
      </c>
      <c r="M1693" s="35">
        <f t="shared" si="358"/>
        <v>23.059491506095334</v>
      </c>
      <c r="N1693" s="17"/>
      <c r="O1693" s="18">
        <f t="shared" si="359"/>
        <v>25.422751410495927</v>
      </c>
      <c r="P1693" s="18"/>
      <c r="Q1693" s="37">
        <f t="shared" si="360"/>
        <v>3.5984982522714586E-2</v>
      </c>
      <c r="R1693" s="15">
        <f t="shared" si="370"/>
        <v>1.0172079264743594</v>
      </c>
      <c r="S1693" s="15">
        <f t="shared" si="371"/>
        <v>44.33265005467247</v>
      </c>
      <c r="T1693" s="21">
        <f t="shared" si="372"/>
        <v>0.12266336224044827</v>
      </c>
      <c r="U1693" s="21">
        <f t="shared" si="362"/>
        <v>1.6578487443136503E-2</v>
      </c>
      <c r="V1693" s="21">
        <f t="shared" si="363"/>
        <v>0.10608487479731177</v>
      </c>
      <c r="Y1693" s="36"/>
      <c r="Z1693" s="36"/>
    </row>
    <row r="1694" spans="1:26" x14ac:dyDescent="0.25">
      <c r="A1694" s="12">
        <v>2011.06</v>
      </c>
      <c r="B1694" s="13">
        <v>1287.29</v>
      </c>
      <c r="C1694" s="14">
        <v>24.34</v>
      </c>
      <c r="D1694" s="13">
        <v>83.87</v>
      </c>
      <c r="E1694" s="13">
        <v>225.72200000000001</v>
      </c>
      <c r="F1694" s="14">
        <f t="shared" si="368"/>
        <v>2011.4583333332057</v>
      </c>
      <c r="G1694" s="15">
        <v>3</v>
      </c>
      <c r="H1694" s="14">
        <f t="shared" si="364"/>
        <v>1820.5108826122391</v>
      </c>
      <c r="I1694" s="14">
        <f t="shared" si="365"/>
        <v>34.422107592525307</v>
      </c>
      <c r="J1694" s="16">
        <f t="shared" si="369"/>
        <v>952133.88129457226</v>
      </c>
      <c r="K1694" s="14">
        <f t="shared" si="366"/>
        <v>118.61060656471231</v>
      </c>
      <c r="L1694" s="16">
        <f t="shared" si="367"/>
        <v>62033.783082425703</v>
      </c>
      <c r="M1694" s="35">
        <f t="shared" si="358"/>
        <v>22.100831286610987</v>
      </c>
      <c r="N1694" s="17"/>
      <c r="O1694" s="18">
        <f t="shared" si="359"/>
        <v>24.359226657703807</v>
      </c>
      <c r="P1694" s="18"/>
      <c r="Q1694" s="37">
        <f t="shared" si="360"/>
        <v>3.9283553984869657E-2</v>
      </c>
      <c r="R1694" s="15">
        <f t="shared" si="370"/>
        <v>1.0024999999999999</v>
      </c>
      <c r="S1694" s="15">
        <f t="shared" si="371"/>
        <v>45.143870635489286</v>
      </c>
      <c r="T1694" s="21">
        <f t="shared" si="372"/>
        <v>0.12771753734754632</v>
      </c>
      <c r="U1694" s="21">
        <f t="shared" si="362"/>
        <v>1.4863335423374924E-2</v>
      </c>
      <c r="V1694" s="21">
        <f t="shared" si="363"/>
        <v>0.11285420192417139</v>
      </c>
      <c r="Y1694" s="36"/>
      <c r="Z1694" s="36"/>
    </row>
    <row r="1695" spans="1:26" x14ac:dyDescent="0.25">
      <c r="A1695" s="12">
        <v>2011.07</v>
      </c>
      <c r="B1695" s="13">
        <v>1325.19</v>
      </c>
      <c r="C1695" s="14">
        <f>C1694*2/3+C1697/3</f>
        <v>24.619999999999997</v>
      </c>
      <c r="D1695" s="13">
        <f>D1694*2/3+D1697/3</f>
        <v>84.906666666666666</v>
      </c>
      <c r="E1695" s="13">
        <v>225.922</v>
      </c>
      <c r="F1695" s="14">
        <f t="shared" si="368"/>
        <v>2011.541666666539</v>
      </c>
      <c r="G1695" s="15">
        <v>3</v>
      </c>
      <c r="H1695" s="14">
        <f t="shared" si="364"/>
        <v>1872.4507325315813</v>
      </c>
      <c r="I1695" s="14">
        <f t="shared" si="365"/>
        <v>34.787266003310862</v>
      </c>
      <c r="J1695" s="16">
        <f t="shared" si="369"/>
        <v>980814.76932415622</v>
      </c>
      <c r="K1695" s="14">
        <f t="shared" si="366"/>
        <v>119.97038175417471</v>
      </c>
      <c r="L1695" s="16">
        <f t="shared" si="367"/>
        <v>62842.092591062174</v>
      </c>
      <c r="M1695" s="35">
        <f t="shared" si="358"/>
        <v>22.610981701156611</v>
      </c>
      <c r="N1695" s="17"/>
      <c r="O1695" s="18">
        <f t="shared" si="359"/>
        <v>24.915089078411945</v>
      </c>
      <c r="P1695" s="18"/>
      <c r="Q1695" s="37">
        <f t="shared" si="360"/>
        <v>3.864150412461094E-2</v>
      </c>
      <c r="R1695" s="15">
        <f t="shared" si="370"/>
        <v>1.0645164336237931</v>
      </c>
      <c r="S1695" s="15">
        <f t="shared" si="371"/>
        <v>45.216666280852998</v>
      </c>
      <c r="T1695" s="21">
        <f t="shared" si="372"/>
        <v>0.12723865357579878</v>
      </c>
      <c r="U1695" s="21">
        <f t="shared" si="362"/>
        <v>1.6208166046813854E-2</v>
      </c>
      <c r="V1695" s="21">
        <f t="shared" si="363"/>
        <v>0.11103048752898492</v>
      </c>
      <c r="Y1695" s="36"/>
      <c r="Z1695" s="36"/>
    </row>
    <row r="1696" spans="1:26" x14ac:dyDescent="0.25">
      <c r="A1696" s="12">
        <v>2011.08</v>
      </c>
      <c r="B1696" s="13">
        <v>1185.31</v>
      </c>
      <c r="C1696" s="14">
        <f>C1694/3+C1697*2/3</f>
        <v>24.9</v>
      </c>
      <c r="D1696" s="13">
        <f>D1694/3+D1697*2/3</f>
        <v>85.943333333333342</v>
      </c>
      <c r="E1696" s="13">
        <v>226.54499999999999</v>
      </c>
      <c r="F1696" s="14">
        <f t="shared" si="368"/>
        <v>2011.6249999998722</v>
      </c>
      <c r="G1696" s="15">
        <v>2.2999999999999998</v>
      </c>
      <c r="H1696" s="14">
        <f t="shared" si="364"/>
        <v>1670.1990812200661</v>
      </c>
      <c r="I1696" s="14">
        <f t="shared" si="365"/>
        <v>35.08614381248757</v>
      </c>
      <c r="J1696" s="16">
        <f t="shared" si="369"/>
        <v>876404.19517175481</v>
      </c>
      <c r="K1696" s="14">
        <f t="shared" si="366"/>
        <v>121.10121096618036</v>
      </c>
      <c r="L1696" s="16">
        <f t="shared" si="367"/>
        <v>63545.484202763713</v>
      </c>
      <c r="M1696" s="35">
        <f t="shared" si="358"/>
        <v>20.049852721660486</v>
      </c>
      <c r="N1696" s="17"/>
      <c r="O1696" s="18">
        <f t="shared" si="359"/>
        <v>22.092618712120778</v>
      </c>
      <c r="P1696" s="18"/>
      <c r="Q1696" s="37">
        <f t="shared" si="360"/>
        <v>5.1573026527262582E-2</v>
      </c>
      <c r="R1696" s="15">
        <f t="shared" si="370"/>
        <v>1.0307073647848104</v>
      </c>
      <c r="S1696" s="15">
        <f t="shared" si="371"/>
        <v>48.001515882157548</v>
      </c>
      <c r="T1696" s="21">
        <f t="shared" si="372"/>
        <v>0.1422302518538705</v>
      </c>
      <c r="U1696" s="21">
        <f t="shared" si="362"/>
        <v>1.0430351899859192E-2</v>
      </c>
      <c r="V1696" s="21">
        <f t="shared" si="363"/>
        <v>0.13179989995401131</v>
      </c>
      <c r="Y1696" s="36"/>
      <c r="Z1696" s="36"/>
    </row>
    <row r="1697" spans="1:26" x14ac:dyDescent="0.25">
      <c r="A1697" s="12">
        <v>2011.09</v>
      </c>
      <c r="B1697" s="13">
        <v>1173.8800000000001</v>
      </c>
      <c r="C1697" s="14">
        <v>25.18</v>
      </c>
      <c r="D1697" s="13">
        <v>86.98</v>
      </c>
      <c r="E1697" s="13">
        <v>226.88900000000001</v>
      </c>
      <c r="F1697" s="14">
        <f t="shared" si="368"/>
        <v>2011.7083333332055</v>
      </c>
      <c r="G1697" s="15">
        <v>1.98</v>
      </c>
      <c r="H1697" s="14">
        <f t="shared" si="364"/>
        <v>1651.5854031707131</v>
      </c>
      <c r="I1697" s="14">
        <f t="shared" si="365"/>
        <v>35.426892401130054</v>
      </c>
      <c r="J1697" s="16">
        <f t="shared" si="369"/>
        <v>868186.16340685356</v>
      </c>
      <c r="K1697" s="14">
        <f t="shared" si="366"/>
        <v>122.37613586379238</v>
      </c>
      <c r="L1697" s="16">
        <f t="shared" si="367"/>
        <v>64329.260651112643</v>
      </c>
      <c r="M1697" s="35">
        <f t="shared" si="358"/>
        <v>19.698114568877703</v>
      </c>
      <c r="N1697" s="17"/>
      <c r="O1697" s="18">
        <f t="shared" si="359"/>
        <v>21.706400031075063</v>
      </c>
      <c r="P1697" s="18"/>
      <c r="Q1697" s="37">
        <f t="shared" si="360"/>
        <v>5.5358354551440635E-2</v>
      </c>
      <c r="R1697" s="15">
        <f t="shared" si="370"/>
        <v>0.98647982816789093</v>
      </c>
      <c r="S1697" s="15">
        <f t="shared" si="371"/>
        <v>49.400503148048266</v>
      </c>
      <c r="T1697" s="21">
        <f t="shared" si="372"/>
        <v>0.14290119686247271</v>
      </c>
      <c r="U1697" s="21">
        <f t="shared" si="362"/>
        <v>6.5234102391205084E-3</v>
      </c>
      <c r="V1697" s="21">
        <f t="shared" si="363"/>
        <v>0.1363777866233522</v>
      </c>
      <c r="Y1697" s="36"/>
      <c r="Z1697" s="36"/>
    </row>
    <row r="1698" spans="1:26" x14ac:dyDescent="0.25">
      <c r="A1698" s="12">
        <v>2011.1</v>
      </c>
      <c r="B1698" s="13">
        <v>1207.22</v>
      </c>
      <c r="C1698" s="14">
        <f>C1697*2/3+C1700/3</f>
        <v>25.596666666666664</v>
      </c>
      <c r="D1698" s="13">
        <f>D1697*2/3+D1700/3</f>
        <v>86.97</v>
      </c>
      <c r="E1698" s="13">
        <v>226.42099999999999</v>
      </c>
      <c r="F1698" s="14">
        <f t="shared" si="368"/>
        <v>2011.7916666665387</v>
      </c>
      <c r="G1698" s="15">
        <v>2.15</v>
      </c>
      <c r="H1698" s="14">
        <f t="shared" si="364"/>
        <v>1702.0036657818837</v>
      </c>
      <c r="I1698" s="14">
        <f t="shared" si="365"/>
        <v>36.087556947750706</v>
      </c>
      <c r="J1698" s="16">
        <f t="shared" si="369"/>
        <v>896270.2885313658</v>
      </c>
      <c r="K1698" s="14">
        <f t="shared" si="366"/>
        <v>122.61498220129755</v>
      </c>
      <c r="L1698" s="16">
        <f t="shared" si="367"/>
        <v>64568.700811428644</v>
      </c>
      <c r="M1698" s="35">
        <f t="shared" si="358"/>
        <v>20.15582478668874</v>
      </c>
      <c r="N1698" s="17"/>
      <c r="O1698" s="18">
        <f t="shared" si="359"/>
        <v>22.212668163493934</v>
      </c>
      <c r="P1698" s="18"/>
      <c r="Q1698" s="37">
        <f t="shared" si="360"/>
        <v>5.2639316240052067E-2</v>
      </c>
      <c r="R1698" s="15">
        <f t="shared" si="370"/>
        <v>1.0143693635798472</v>
      </c>
      <c r="S1698" s="15">
        <f t="shared" si="371"/>
        <v>48.833327513485166</v>
      </c>
      <c r="T1698" s="21">
        <f t="shared" si="372"/>
        <v>0.13884072918840928</v>
      </c>
      <c r="U1698" s="21">
        <f t="shared" si="362"/>
        <v>5.0132943302627631E-3</v>
      </c>
      <c r="V1698" s="21">
        <f t="shared" si="363"/>
        <v>0.13382743485814652</v>
      </c>
      <c r="Y1698" s="36"/>
      <c r="Z1698" s="36"/>
    </row>
    <row r="1699" spans="1:26" x14ac:dyDescent="0.25">
      <c r="A1699" s="12">
        <v>2011.11</v>
      </c>
      <c r="B1699" s="13">
        <v>1226.42</v>
      </c>
      <c r="C1699" s="14">
        <f>C1697/3+C1700*2/3</f>
        <v>26.013333333333335</v>
      </c>
      <c r="D1699" s="13">
        <f>D1697/3+D1700*2/3</f>
        <v>86.960000000000008</v>
      </c>
      <c r="E1699" s="13">
        <v>226.23</v>
      </c>
      <c r="F1699" s="14">
        <f t="shared" si="368"/>
        <v>2011.874999999872</v>
      </c>
      <c r="G1699" s="15">
        <v>2.0099999999999998</v>
      </c>
      <c r="H1699" s="14">
        <f t="shared" si="364"/>
        <v>1730.5326685673867</v>
      </c>
      <c r="I1699" s="14">
        <f t="shared" si="365"/>
        <v>36.705959745981218</v>
      </c>
      <c r="J1699" s="16">
        <f t="shared" si="369"/>
        <v>912904.3514038244</v>
      </c>
      <c r="K1699" s="14">
        <f t="shared" si="366"/>
        <v>122.70439234407459</v>
      </c>
      <c r="L1699" s="16">
        <f t="shared" si="367"/>
        <v>64729.996573829994</v>
      </c>
      <c r="M1699" s="35">
        <f t="shared" si="358"/>
        <v>20.345246797645814</v>
      </c>
      <c r="N1699" s="17"/>
      <c r="O1699" s="18">
        <f t="shared" si="359"/>
        <v>22.423888769998189</v>
      </c>
      <c r="P1699" s="18"/>
      <c r="Q1699" s="37">
        <f t="shared" si="360"/>
        <v>5.3664048821724611E-2</v>
      </c>
      <c r="R1699" s="15">
        <f t="shared" si="370"/>
        <v>1.0043741279485761</v>
      </c>
      <c r="S1699" s="15">
        <f t="shared" si="371"/>
        <v>49.576852466966351</v>
      </c>
      <c r="T1699" s="21">
        <f t="shared" si="372"/>
        <v>0.14147135410418943</v>
      </c>
      <c r="U1699" s="21">
        <f t="shared" si="362"/>
        <v>3.3198404340519794E-3</v>
      </c>
      <c r="V1699" s="21">
        <f t="shared" si="363"/>
        <v>0.13815151367013745</v>
      </c>
      <c r="Y1699" s="36"/>
      <c r="Z1699" s="36"/>
    </row>
    <row r="1700" spans="1:26" x14ac:dyDescent="0.25">
      <c r="A1700" s="12">
        <v>2011.12</v>
      </c>
      <c r="B1700" s="13">
        <v>1243.32</v>
      </c>
      <c r="C1700" s="14">
        <v>26.43</v>
      </c>
      <c r="D1700" s="13">
        <v>86.95</v>
      </c>
      <c r="E1700" s="13">
        <v>225.672</v>
      </c>
      <c r="F1700" s="14">
        <f t="shared" si="368"/>
        <v>2011.9583333332052</v>
      </c>
      <c r="G1700" s="15">
        <v>1.98</v>
      </c>
      <c r="H1700" s="14">
        <f t="shared" si="364"/>
        <v>1758.7172181750498</v>
      </c>
      <c r="I1700" s="14">
        <f t="shared" si="365"/>
        <v>37.386108223439315</v>
      </c>
      <c r="J1700" s="16">
        <f t="shared" si="369"/>
        <v>929416.00717209338</v>
      </c>
      <c r="K1700" s="14">
        <f t="shared" si="366"/>
        <v>122.99364774983158</v>
      </c>
      <c r="L1700" s="16">
        <f t="shared" si="367"/>
        <v>64997.524228367212</v>
      </c>
      <c r="M1700" s="35">
        <f t="shared" si="358"/>
        <v>20.523575499431686</v>
      </c>
      <c r="N1700" s="17"/>
      <c r="O1700" s="18">
        <f t="shared" si="359"/>
        <v>22.623608815264802</v>
      </c>
      <c r="P1700" s="18"/>
      <c r="Q1700" s="37">
        <f t="shared" si="360"/>
        <v>5.3689049554547091E-2</v>
      </c>
      <c r="R1700" s="15">
        <f t="shared" si="370"/>
        <v>1.0025501440208808</v>
      </c>
      <c r="S1700" s="15">
        <f t="shared" si="371"/>
        <v>49.916828638275653</v>
      </c>
      <c r="T1700" s="21">
        <f t="shared" si="372"/>
        <v>0.13938028915548339</v>
      </c>
      <c r="U1700" s="21">
        <f t="shared" si="362"/>
        <v>3.2849756444806033E-3</v>
      </c>
      <c r="V1700" s="21">
        <f t="shared" si="363"/>
        <v>0.13609531351100279</v>
      </c>
      <c r="Y1700" s="36"/>
      <c r="Z1700" s="36"/>
    </row>
    <row r="1701" spans="1:26" x14ac:dyDescent="0.25">
      <c r="A1701" s="12">
        <v>2012.01</v>
      </c>
      <c r="B1701" s="13">
        <v>1300.58</v>
      </c>
      <c r="C1701" s="14">
        <f>C1700*2/3+C1703/3</f>
        <v>26.736666666666668</v>
      </c>
      <c r="D1701" s="13">
        <f>D1700*2/3+D1703/3</f>
        <v>87.48</v>
      </c>
      <c r="E1701" s="13">
        <v>226.66499999999999</v>
      </c>
      <c r="F1701" s="14">
        <f t="shared" si="368"/>
        <v>2012.0416666665385</v>
      </c>
      <c r="G1701" s="15">
        <v>1.97</v>
      </c>
      <c r="H1701" s="14">
        <f t="shared" si="364"/>
        <v>1831.6537528511235</v>
      </c>
      <c r="I1701" s="14">
        <f t="shared" si="365"/>
        <v>37.654212611857432</v>
      </c>
      <c r="J1701" s="16">
        <f t="shared" si="369"/>
        <v>969618.46331446455</v>
      </c>
      <c r="K1701" s="14">
        <f t="shared" si="366"/>
        <v>123.20124121500889</v>
      </c>
      <c r="L1701" s="16">
        <f t="shared" si="367"/>
        <v>65218.766374040308</v>
      </c>
      <c r="M1701" s="35">
        <f t="shared" si="358"/>
        <v>21.213008091803445</v>
      </c>
      <c r="N1701" s="17"/>
      <c r="O1701" s="18">
        <f t="shared" si="359"/>
        <v>23.386046013731423</v>
      </c>
      <c r="P1701" s="18"/>
      <c r="Q1701" s="37">
        <f t="shared" si="360"/>
        <v>5.2423716122966452E-2</v>
      </c>
      <c r="R1701" s="15">
        <f t="shared" si="370"/>
        <v>1.0016416666666668</v>
      </c>
      <c r="S1701" s="15">
        <f t="shared" si="371"/>
        <v>49.824884709754606</v>
      </c>
      <c r="T1701" s="21">
        <f t="shared" si="372"/>
        <v>0.13126854152476009</v>
      </c>
      <c r="U1701" s="21">
        <f t="shared" si="362"/>
        <v>7.9281946645526347E-5</v>
      </c>
      <c r="V1701" s="21">
        <f t="shared" si="363"/>
        <v>0.13118925957811456</v>
      </c>
      <c r="Y1701" s="36"/>
      <c r="Z1701" s="36"/>
    </row>
    <row r="1702" spans="1:26" x14ac:dyDescent="0.25">
      <c r="A1702" s="12">
        <v>2012.02</v>
      </c>
      <c r="B1702" s="13">
        <v>1352.49</v>
      </c>
      <c r="C1702" s="14">
        <f>C1700/3+C1703*2/3</f>
        <v>27.043333333333337</v>
      </c>
      <c r="D1702" s="13">
        <f>D1700/3+D1703*2/3</f>
        <v>88.01</v>
      </c>
      <c r="E1702" s="13">
        <v>227.66300000000001</v>
      </c>
      <c r="F1702" s="14">
        <f t="shared" si="368"/>
        <v>2012.1249999998718</v>
      </c>
      <c r="G1702" s="15">
        <v>1.97</v>
      </c>
      <c r="H1702" s="14">
        <f t="shared" si="364"/>
        <v>1896.4106334582248</v>
      </c>
      <c r="I1702" s="14">
        <f t="shared" si="365"/>
        <v>37.919145352267748</v>
      </c>
      <c r="J1702" s="16">
        <f t="shared" si="369"/>
        <v>1005571.4332729031</v>
      </c>
      <c r="K1702" s="14">
        <f t="shared" si="366"/>
        <v>123.40431341500373</v>
      </c>
      <c r="L1702" s="16">
        <f t="shared" si="367"/>
        <v>65435.117333472495</v>
      </c>
      <c r="M1702" s="35">
        <f t="shared" si="358"/>
        <v>21.797435963717525</v>
      </c>
      <c r="N1702" s="17"/>
      <c r="O1702" s="18">
        <f t="shared" si="359"/>
        <v>24.031932260644211</v>
      </c>
      <c r="P1702" s="18"/>
      <c r="Q1702" s="37">
        <f t="shared" si="360"/>
        <v>5.1205760095649297E-2</v>
      </c>
      <c r="R1702" s="15">
        <f t="shared" si="370"/>
        <v>0.98381158299933291</v>
      </c>
      <c r="S1702" s="15">
        <f t="shared" si="371"/>
        <v>49.687906026101899</v>
      </c>
      <c r="T1702" s="21">
        <f t="shared" si="372"/>
        <v>0.12282176668922729</v>
      </c>
      <c r="U1702" s="21">
        <f t="shared" si="362"/>
        <v>-1.9490135365755057E-3</v>
      </c>
      <c r="V1702" s="21">
        <f t="shared" si="363"/>
        <v>0.12477078022580279</v>
      </c>
      <c r="Y1702" s="36"/>
      <c r="Z1702" s="36"/>
    </row>
    <row r="1703" spans="1:26" x14ac:dyDescent="0.25">
      <c r="A1703" s="12">
        <v>2012.03</v>
      </c>
      <c r="B1703" s="13">
        <v>1389.24</v>
      </c>
      <c r="C1703" s="14">
        <v>27.35</v>
      </c>
      <c r="D1703" s="13">
        <v>88.54</v>
      </c>
      <c r="E1703" s="13">
        <v>229.392</v>
      </c>
      <c r="F1703" s="14">
        <f t="shared" si="368"/>
        <v>2012.208333333205</v>
      </c>
      <c r="G1703" s="15">
        <v>2.17</v>
      </c>
      <c r="H1703" s="14">
        <f t="shared" si="364"/>
        <v>1933.2578617388569</v>
      </c>
      <c r="I1703" s="14">
        <f t="shared" si="365"/>
        <v>38.060092222047842</v>
      </c>
      <c r="J1703" s="16">
        <f t="shared" si="369"/>
        <v>1026791.4499550271</v>
      </c>
      <c r="K1703" s="14">
        <f t="shared" si="366"/>
        <v>123.21172085338632</v>
      </c>
      <c r="L1703" s="16">
        <f t="shared" si="367"/>
        <v>65440.179507513531</v>
      </c>
      <c r="M1703" s="35">
        <f t="shared" si="358"/>
        <v>22.053943972904698</v>
      </c>
      <c r="N1703" s="17"/>
      <c r="O1703" s="18">
        <f t="shared" si="359"/>
        <v>24.315942005487798</v>
      </c>
      <c r="P1703" s="18"/>
      <c r="Q1703" s="37">
        <f t="shared" si="360"/>
        <v>4.8872819302674717E-2</v>
      </c>
      <c r="R1703" s="15">
        <f t="shared" si="370"/>
        <v>1.0125684261707941</v>
      </c>
      <c r="S1703" s="15">
        <f t="shared" si="371"/>
        <v>48.515086812518632</v>
      </c>
      <c r="T1703" s="21">
        <f t="shared" si="372"/>
        <v>0.11799260850579563</v>
      </c>
      <c r="U1703" s="21">
        <f t="shared" si="362"/>
        <v>-2.5243235935009656E-3</v>
      </c>
      <c r="V1703" s="21">
        <f t="shared" si="363"/>
        <v>0.12051693209929659</v>
      </c>
      <c r="Y1703" s="36"/>
      <c r="Z1703" s="36"/>
    </row>
    <row r="1704" spans="1:26" x14ac:dyDescent="0.25">
      <c r="A1704" s="12">
        <v>2012.04</v>
      </c>
      <c r="B1704" s="13">
        <v>1386.43</v>
      </c>
      <c r="C1704" s="14">
        <f>C1703*2/3+C1706/3</f>
        <v>27.673333333333332</v>
      </c>
      <c r="D1704" s="13">
        <f>D1703*2/3+D1706/3</f>
        <v>88.333333333333343</v>
      </c>
      <c r="E1704" s="13">
        <v>230.08500000000001</v>
      </c>
      <c r="F1704" s="14">
        <f t="shared" si="368"/>
        <v>2012.2916666665383</v>
      </c>
      <c r="G1704" s="15">
        <v>2.0499999999999998</v>
      </c>
      <c r="H1704" s="14">
        <f t="shared" si="364"/>
        <v>1923.5364226916136</v>
      </c>
      <c r="I1704" s="14">
        <f t="shared" si="365"/>
        <v>38.394051343344117</v>
      </c>
      <c r="J1704" s="16">
        <f t="shared" si="369"/>
        <v>1023327.5215313394</v>
      </c>
      <c r="K1704" s="14">
        <f t="shared" si="366"/>
        <v>122.55388588275345</v>
      </c>
      <c r="L1704" s="16">
        <f t="shared" si="367"/>
        <v>65199.058783062719</v>
      </c>
      <c r="M1704" s="35">
        <f t="shared" si="358"/>
        <v>21.779246906824888</v>
      </c>
      <c r="N1704" s="17"/>
      <c r="O1704" s="18">
        <f t="shared" si="359"/>
        <v>24.015130965765497</v>
      </c>
      <c r="P1704" s="18"/>
      <c r="Q1704" s="37">
        <f t="shared" si="360"/>
        <v>5.0382220122844462E-2</v>
      </c>
      <c r="R1704" s="15">
        <f t="shared" si="370"/>
        <v>1.0243977858120352</v>
      </c>
      <c r="S1704" s="15">
        <f t="shared" si="371"/>
        <v>48.976884486240564</v>
      </c>
      <c r="T1704" s="21">
        <f t="shared" si="372"/>
        <v>0.11788165486930291</v>
      </c>
      <c r="U1704" s="21">
        <f t="shared" si="362"/>
        <v>-9.3262172199778393E-3</v>
      </c>
      <c r="V1704" s="21">
        <f t="shared" si="363"/>
        <v>0.12720787208928075</v>
      </c>
      <c r="Y1704" s="36"/>
      <c r="Z1704" s="36"/>
    </row>
    <row r="1705" spans="1:26" x14ac:dyDescent="0.25">
      <c r="A1705" s="12">
        <v>2012.05</v>
      </c>
      <c r="B1705" s="13">
        <v>1341.27</v>
      </c>
      <c r="C1705" s="14">
        <f>C1703/3+C1706*2/3</f>
        <v>27.996666666666666</v>
      </c>
      <c r="D1705" s="13">
        <f>D1703/3+D1706*2/3</f>
        <v>88.126666666666665</v>
      </c>
      <c r="E1705" s="13">
        <v>229.815</v>
      </c>
      <c r="F1705" s="14">
        <f t="shared" si="368"/>
        <v>2012.3749999998715</v>
      </c>
      <c r="G1705" s="15">
        <v>1.8</v>
      </c>
      <c r="H1705" s="14">
        <f t="shared" si="364"/>
        <v>1863.0675980027409</v>
      </c>
      <c r="I1705" s="14">
        <f t="shared" si="365"/>
        <v>38.888279405898935</v>
      </c>
      <c r="J1705" s="16">
        <f t="shared" si="369"/>
        <v>992881.97103755584</v>
      </c>
      <c r="K1705" s="14">
        <f t="shared" si="366"/>
        <v>122.41080258758853</v>
      </c>
      <c r="L1705" s="16">
        <f t="shared" si="367"/>
        <v>65236.215304129422</v>
      </c>
      <c r="M1705" s="35">
        <f t="shared" si="358"/>
        <v>20.941467419743475</v>
      </c>
      <c r="N1705" s="17"/>
      <c r="O1705" s="18">
        <f t="shared" si="359"/>
        <v>23.095237989596868</v>
      </c>
      <c r="P1705" s="18"/>
      <c r="Q1705" s="37">
        <f t="shared" si="360"/>
        <v>5.459875443949011E-2</v>
      </c>
      <c r="R1705" s="15">
        <f t="shared" si="370"/>
        <v>1.0179797396872907</v>
      </c>
      <c r="S1705" s="15">
        <f t="shared" si="371"/>
        <v>50.230756780313044</v>
      </c>
      <c r="T1705" s="21">
        <f t="shared" si="372"/>
        <v>0.11088943740564572</v>
      </c>
      <c r="U1705" s="21">
        <f t="shared" si="362"/>
        <v>-1.3963687404937475E-2</v>
      </c>
      <c r="V1705" s="21">
        <f t="shared" si="363"/>
        <v>0.12485312481058319</v>
      </c>
      <c r="Y1705" s="36"/>
      <c r="Z1705" s="36"/>
    </row>
    <row r="1706" spans="1:26" x14ac:dyDescent="0.25">
      <c r="A1706" s="12">
        <v>2012.06</v>
      </c>
      <c r="B1706" s="13">
        <v>1323.48</v>
      </c>
      <c r="C1706" s="14">
        <v>28.32</v>
      </c>
      <c r="D1706" s="13">
        <v>87.92</v>
      </c>
      <c r="E1706" s="13">
        <v>229.47800000000001</v>
      </c>
      <c r="F1706" s="14">
        <f t="shared" si="368"/>
        <v>2012.4583333332048</v>
      </c>
      <c r="G1706" s="15">
        <v>1.62</v>
      </c>
      <c r="H1706" s="14">
        <f t="shared" si="364"/>
        <v>1841.0564295488016</v>
      </c>
      <c r="I1706" s="14">
        <f t="shared" si="365"/>
        <v>39.395168861503052</v>
      </c>
      <c r="J1706" s="16">
        <f t="shared" si="369"/>
        <v>982901.15788995964</v>
      </c>
      <c r="K1706" s="14">
        <f t="shared" si="366"/>
        <v>122.30308073105043</v>
      </c>
      <c r="L1706" s="16">
        <f t="shared" si="367"/>
        <v>65295.032642491955</v>
      </c>
      <c r="M1706" s="35">
        <f t="shared" si="358"/>
        <v>20.54750408685609</v>
      </c>
      <c r="N1706" s="17"/>
      <c r="O1706" s="18">
        <f t="shared" si="359"/>
        <v>22.66553633791575</v>
      </c>
      <c r="P1706" s="18"/>
      <c r="Q1706" s="37">
        <f t="shared" si="360"/>
        <v>5.7106964442697764E-2</v>
      </c>
      <c r="R1706" s="15">
        <f t="shared" si="370"/>
        <v>1.009626024902085</v>
      </c>
      <c r="S1706" s="15">
        <f t="shared" si="371"/>
        <v>51.208985408177099</v>
      </c>
      <c r="T1706" s="21">
        <f t="shared" si="372"/>
        <v>0.1066982746530154</v>
      </c>
      <c r="U1706" s="21">
        <f t="shared" si="362"/>
        <v>-1.8990050147513204E-2</v>
      </c>
      <c r="V1706" s="21">
        <f t="shared" si="363"/>
        <v>0.12568832480052861</v>
      </c>
      <c r="Y1706" s="36"/>
      <c r="Z1706" s="36"/>
    </row>
    <row r="1707" spans="1:26" x14ac:dyDescent="0.25">
      <c r="A1707" s="12">
        <v>2012.07</v>
      </c>
      <c r="B1707" s="13">
        <v>1359.78</v>
      </c>
      <c r="C1707" s="14">
        <f>C1706*2/3+C1709/3</f>
        <v>28.743333333333332</v>
      </c>
      <c r="D1707" s="13">
        <f>D1706*2/3+D1709/3</f>
        <v>87.446666666666673</v>
      </c>
      <c r="E1707" s="13">
        <v>229.10400000000001</v>
      </c>
      <c r="F1707" s="14">
        <f t="shared" si="368"/>
        <v>2012.541666666538</v>
      </c>
      <c r="G1707" s="15">
        <v>1.53</v>
      </c>
      <c r="H1707" s="14">
        <f t="shared" si="364"/>
        <v>1894.6402135711285</v>
      </c>
      <c r="I1707" s="14">
        <f t="shared" si="365"/>
        <v>40.049327983506743</v>
      </c>
      <c r="J1707" s="16">
        <f t="shared" si="369"/>
        <v>1013290.1997641537</v>
      </c>
      <c r="K1707" s="14">
        <f t="shared" si="366"/>
        <v>121.84321817456988</v>
      </c>
      <c r="L1707" s="16">
        <f t="shared" si="367"/>
        <v>65164.107675782885</v>
      </c>
      <c r="M1707" s="35">
        <f t="shared" si="358"/>
        <v>20.999341293380564</v>
      </c>
      <c r="N1707" s="17"/>
      <c r="O1707" s="18">
        <f t="shared" si="359"/>
        <v>23.168289603671155</v>
      </c>
      <c r="P1707" s="18"/>
      <c r="Q1707" s="37">
        <f t="shared" si="360"/>
        <v>5.6678853537401985E-2</v>
      </c>
      <c r="R1707" s="15">
        <f t="shared" si="370"/>
        <v>0.98758185677390697</v>
      </c>
      <c r="S1707" s="15">
        <f t="shared" si="371"/>
        <v>51.786324997243128</v>
      </c>
      <c r="T1707" s="21">
        <f t="shared" si="372"/>
        <v>0.10385926245499943</v>
      </c>
      <c r="U1707" s="21">
        <f t="shared" si="362"/>
        <v>-1.7820101163145141E-2</v>
      </c>
      <c r="V1707" s="21">
        <f t="shared" si="363"/>
        <v>0.12167936361814458</v>
      </c>
      <c r="Y1707" s="36"/>
      <c r="Z1707" s="36"/>
    </row>
    <row r="1708" spans="1:26" x14ac:dyDescent="0.25">
      <c r="A1708" s="12">
        <v>2012.08</v>
      </c>
      <c r="B1708" s="13">
        <v>1403.45</v>
      </c>
      <c r="C1708" s="14">
        <f>C1706/3+C1709*2/3</f>
        <v>29.166666666666664</v>
      </c>
      <c r="D1708" s="13">
        <f>D1706/3+D1709*2/3</f>
        <v>86.973333333333329</v>
      </c>
      <c r="E1708" s="13">
        <v>230.37899999999999</v>
      </c>
      <c r="F1708" s="14">
        <f t="shared" si="368"/>
        <v>2012.6249999998713</v>
      </c>
      <c r="G1708" s="15">
        <v>1.68</v>
      </c>
      <c r="H1708" s="14">
        <f t="shared" si="364"/>
        <v>1944.6651418966135</v>
      </c>
      <c r="I1708" s="14">
        <f t="shared" si="365"/>
        <v>40.414264827378645</v>
      </c>
      <c r="J1708" s="16">
        <f t="shared" si="369"/>
        <v>1041845.692306718</v>
      </c>
      <c r="K1708" s="14">
        <f t="shared" si="366"/>
        <v>120.51302832868154</v>
      </c>
      <c r="L1708" s="16">
        <f t="shared" si="367"/>
        <v>64564.318414542453</v>
      </c>
      <c r="M1708" s="35">
        <f t="shared" si="358"/>
        <v>21.410428453442933</v>
      </c>
      <c r="N1708" s="17"/>
      <c r="O1708" s="18">
        <f t="shared" si="359"/>
        <v>23.625464836831117</v>
      </c>
      <c r="P1708" s="18"/>
      <c r="Q1708" s="37">
        <f t="shared" si="360"/>
        <v>5.4492344264520584E-2</v>
      </c>
      <c r="R1708" s="15">
        <f t="shared" si="370"/>
        <v>0.99775557799757064</v>
      </c>
      <c r="S1708" s="15">
        <f t="shared" si="371"/>
        <v>50.860189993820796</v>
      </c>
      <c r="T1708" s="21">
        <f t="shared" si="372"/>
        <v>0.1077353723690242</v>
      </c>
      <c r="U1708" s="21">
        <f t="shared" si="362"/>
        <v>-1.5773679081037995E-2</v>
      </c>
      <c r="V1708" s="21">
        <f t="shared" si="363"/>
        <v>0.12350905145006219</v>
      </c>
      <c r="Y1708" s="36"/>
      <c r="Z1708" s="36"/>
    </row>
    <row r="1709" spans="1:26" x14ac:dyDescent="0.25">
      <c r="A1709" s="12">
        <v>2012.09</v>
      </c>
      <c r="B1709" s="13">
        <v>1443.42</v>
      </c>
      <c r="C1709" s="14">
        <v>29.59</v>
      </c>
      <c r="D1709" s="13">
        <v>86.5</v>
      </c>
      <c r="E1709" s="13">
        <v>231.40700000000001</v>
      </c>
      <c r="F1709" s="14">
        <f t="shared" si="368"/>
        <v>2012.7083333332046</v>
      </c>
      <c r="G1709" s="15">
        <v>1.72</v>
      </c>
      <c r="H1709" s="14">
        <f t="shared" si="364"/>
        <v>1991.1638546370673</v>
      </c>
      <c r="I1709" s="14">
        <f t="shared" si="365"/>
        <v>40.818707277653637</v>
      </c>
      <c r="J1709" s="16">
        <f t="shared" si="369"/>
        <v>1068579.5407081493</v>
      </c>
      <c r="K1709" s="14">
        <f t="shared" si="366"/>
        <v>119.32471035880501</v>
      </c>
      <c r="L1709" s="16">
        <f t="shared" si="367"/>
        <v>64036.891737162368</v>
      </c>
      <c r="M1709" s="35">
        <f t="shared" si="358"/>
        <v>21.783690301727674</v>
      </c>
      <c r="N1709" s="17"/>
      <c r="O1709" s="18">
        <f t="shared" si="359"/>
        <v>24.040589108752897</v>
      </c>
      <c r="P1709" s="18"/>
      <c r="Q1709" s="37">
        <f t="shared" si="360"/>
        <v>5.3578290187035298E-2</v>
      </c>
      <c r="R1709" s="15">
        <f t="shared" si="370"/>
        <v>0.99870399172195323</v>
      </c>
      <c r="S1709" s="15">
        <f t="shared" si="371"/>
        <v>50.520604602725506</v>
      </c>
      <c r="T1709" s="21">
        <f t="shared" si="372"/>
        <v>9.6380583447934098E-2</v>
      </c>
      <c r="U1709" s="21">
        <f t="shared" si="362"/>
        <v>-2.0303581951340743E-2</v>
      </c>
      <c r="V1709" s="21">
        <f t="shared" si="363"/>
        <v>0.11668416539927484</v>
      </c>
      <c r="Y1709" s="36"/>
      <c r="Z1709" s="36"/>
    </row>
    <row r="1710" spans="1:26" x14ac:dyDescent="0.25">
      <c r="A1710" s="12">
        <v>2012.1</v>
      </c>
      <c r="B1710" s="41">
        <v>1437.82</v>
      </c>
      <c r="C1710" s="14">
        <f>C1709*2/3+C1712/3</f>
        <v>30.143333333333331</v>
      </c>
      <c r="D1710" s="13">
        <f>D1709*2/3+D1712/3</f>
        <v>86.50333333333333</v>
      </c>
      <c r="E1710" s="13">
        <v>231.31700000000001</v>
      </c>
      <c r="F1710" s="42">
        <f t="shared" si="368"/>
        <v>2012.7916666665378</v>
      </c>
      <c r="G1710" s="15">
        <v>1.75</v>
      </c>
      <c r="H1710" s="14">
        <f t="shared" si="364"/>
        <v>1984.2104960292579</v>
      </c>
      <c r="I1710" s="14">
        <f t="shared" si="365"/>
        <v>41.5981961478548</v>
      </c>
      <c r="J1710" s="16">
        <f t="shared" si="369"/>
        <v>1066708.289231613</v>
      </c>
      <c r="K1710" s="14">
        <f t="shared" si="366"/>
        <v>119.37573683876811</v>
      </c>
      <c r="L1710" s="16">
        <f t="shared" si="367"/>
        <v>64176.199185455735</v>
      </c>
      <c r="M1710" s="35">
        <f t="shared" si="358"/>
        <v>21.57710965452878</v>
      </c>
      <c r="N1710" s="17"/>
      <c r="O1710" s="18">
        <f t="shared" si="359"/>
        <v>23.816813659366225</v>
      </c>
      <c r="P1710" s="18"/>
      <c r="Q1710" s="37">
        <f t="shared" si="360"/>
        <v>5.3508222372874691E-2</v>
      </c>
      <c r="R1710" s="15">
        <f t="shared" si="370"/>
        <v>1.0106004066436509</v>
      </c>
      <c r="S1710" s="15">
        <f t="shared" si="371"/>
        <v>50.47476038422527</v>
      </c>
      <c r="T1710" s="21">
        <f t="shared" si="372"/>
        <v>9.2693827456812095E-2</v>
      </c>
      <c r="U1710" s="21">
        <f t="shared" si="362"/>
        <v>-2.4064601069763936E-2</v>
      </c>
      <c r="V1710" s="21">
        <f t="shared" si="363"/>
        <v>0.11675842852657603</v>
      </c>
      <c r="Y1710" s="36"/>
      <c r="Z1710" s="36"/>
    </row>
    <row r="1711" spans="1:26" x14ac:dyDescent="0.25">
      <c r="A1711" s="12">
        <v>2012.11</v>
      </c>
      <c r="B1711" s="41">
        <v>1394.51</v>
      </c>
      <c r="C1711" s="14">
        <f>C1709/3+C1712*2/3</f>
        <v>30.696666666666665</v>
      </c>
      <c r="D1711" s="13">
        <f>D1709/3+D1712*2/3</f>
        <v>86.506666666666675</v>
      </c>
      <c r="E1711" s="13">
        <v>230.221</v>
      </c>
      <c r="F1711" s="42">
        <f t="shared" si="368"/>
        <v>2012.8749999998711</v>
      </c>
      <c r="G1711" s="15">
        <v>1.65</v>
      </c>
      <c r="H1711" s="14">
        <f t="shared" si="364"/>
        <v>1933.6037088493224</v>
      </c>
      <c r="I1711" s="14">
        <f t="shared" si="365"/>
        <v>42.563472844209102</v>
      </c>
      <c r="J1711" s="16">
        <f t="shared" si="369"/>
        <v>1041409.0016636404</v>
      </c>
      <c r="K1711" s="14">
        <f t="shared" si="366"/>
        <v>119.94866405178789</v>
      </c>
      <c r="L1711" s="16">
        <f t="shared" si="367"/>
        <v>64602.492180466725</v>
      </c>
      <c r="M1711" s="35">
        <f t="shared" si="358"/>
        <v>20.898162059573689</v>
      </c>
      <c r="N1711" s="17"/>
      <c r="O1711" s="18">
        <f t="shared" si="359"/>
        <v>23.073935342391596</v>
      </c>
      <c r="P1711" s="18"/>
      <c r="Q1711" s="37">
        <f t="shared" si="360"/>
        <v>5.552737765751057E-2</v>
      </c>
      <c r="R1711" s="15">
        <f t="shared" si="370"/>
        <v>0.99499726149574863</v>
      </c>
      <c r="S1711" s="15">
        <f t="shared" si="371"/>
        <v>51.252652882237626</v>
      </c>
      <c r="T1711" s="21">
        <f t="shared" si="372"/>
        <v>0.10108790636910014</v>
      </c>
      <c r="U1711" s="21">
        <f t="shared" si="362"/>
        <v>-2.4418648856516456E-2</v>
      </c>
      <c r="V1711" s="21">
        <f t="shared" si="363"/>
        <v>0.1255065552256166</v>
      </c>
      <c r="Y1711" s="36"/>
      <c r="Z1711" s="36"/>
    </row>
    <row r="1712" spans="1:26" x14ac:dyDescent="0.25">
      <c r="A1712" s="12">
        <v>2012.12</v>
      </c>
      <c r="B1712" s="13">
        <v>1422.29</v>
      </c>
      <c r="C1712" s="14">
        <v>31.25</v>
      </c>
      <c r="D1712" s="13">
        <v>86.51</v>
      </c>
      <c r="E1712" s="13">
        <v>229.601</v>
      </c>
      <c r="F1712" s="42">
        <f t="shared" si="368"/>
        <v>2012.9583333332043</v>
      </c>
      <c r="G1712" s="15">
        <v>1.72</v>
      </c>
      <c r="H1712" s="14">
        <f t="shared" si="364"/>
        <v>1977.4483775985291</v>
      </c>
      <c r="I1712" s="14">
        <f t="shared" si="365"/>
        <v>43.447722897548338</v>
      </c>
      <c r="J1712" s="16">
        <f t="shared" si="369"/>
        <v>1066973.0835356223</v>
      </c>
      <c r="K1712" s="14">
        <f t="shared" si="366"/>
        <v>120.27720025174104</v>
      </c>
      <c r="L1712" s="16">
        <f t="shared" si="367"/>
        <v>64898.045726727105</v>
      </c>
      <c r="M1712" s="35">
        <f t="shared" si="358"/>
        <v>21.238261139845605</v>
      </c>
      <c r="N1712" s="17"/>
      <c r="O1712" s="18">
        <f t="shared" si="359"/>
        <v>23.456313867189611</v>
      </c>
      <c r="P1712" s="18"/>
      <c r="Q1712" s="37">
        <f t="shared" si="360"/>
        <v>5.4011137971734811E-2</v>
      </c>
      <c r="R1712" s="15">
        <f t="shared" si="370"/>
        <v>0.98428092591792593</v>
      </c>
      <c r="S1712" s="15">
        <f t="shared" si="371"/>
        <v>51.133956304185233</v>
      </c>
      <c r="T1712" s="21">
        <f t="shared" si="372"/>
        <v>9.8771828705218612E-2</v>
      </c>
      <c r="U1712" s="21">
        <f t="shared" si="362"/>
        <v>-2.1411373169075598E-2</v>
      </c>
      <c r="V1712" s="21">
        <f t="shared" si="363"/>
        <v>0.12018320187429421</v>
      </c>
      <c r="Y1712" s="36"/>
      <c r="Z1712" s="36"/>
    </row>
    <row r="1713" spans="1:26" x14ac:dyDescent="0.25">
      <c r="A1713" s="12">
        <v>2013.01</v>
      </c>
      <c r="B1713" s="13">
        <v>1480.4</v>
      </c>
      <c r="C1713" s="14">
        <f>C1712*2/3+C1715/3</f>
        <v>31.536666666666665</v>
      </c>
      <c r="D1713" s="13">
        <f>D1712*2/3+D1715/3</f>
        <v>86.906666666666666</v>
      </c>
      <c r="E1713" s="13">
        <v>230.28</v>
      </c>
      <c r="F1713" s="42">
        <f t="shared" si="368"/>
        <v>2013.0416666665376</v>
      </c>
      <c r="G1713" s="15">
        <v>1.91</v>
      </c>
      <c r="H1713" s="14">
        <f t="shared" si="364"/>
        <v>2052.1713922181689</v>
      </c>
      <c r="I1713" s="14">
        <f t="shared" si="365"/>
        <v>43.716998878177279</v>
      </c>
      <c r="J1713" s="16">
        <f t="shared" si="369"/>
        <v>1109257.1289878411</v>
      </c>
      <c r="K1713" s="14">
        <f t="shared" si="366"/>
        <v>120.47242307914998</v>
      </c>
      <c r="L1713" s="16">
        <f t="shared" si="367"/>
        <v>65118.77840892323</v>
      </c>
      <c r="M1713" s="35">
        <f t="shared" si="358"/>
        <v>21.900475413821802</v>
      </c>
      <c r="N1713" s="17"/>
      <c r="O1713" s="18">
        <f t="shared" si="359"/>
        <v>24.193771416596853</v>
      </c>
      <c r="P1713" s="18"/>
      <c r="Q1713" s="37">
        <f t="shared" si="360"/>
        <v>5.0537938236435147E-2</v>
      </c>
      <c r="R1713" s="15">
        <f t="shared" si="370"/>
        <v>0.99529370145332274</v>
      </c>
      <c r="S1713" s="15">
        <f t="shared" si="371"/>
        <v>50.18177508306858</v>
      </c>
      <c r="T1713" s="21">
        <f t="shared" si="372"/>
        <v>9.5135580101541883E-2</v>
      </c>
      <c r="U1713" s="21">
        <f t="shared" si="362"/>
        <v>-1.9323204210377476E-2</v>
      </c>
      <c r="V1713" s="21">
        <f t="shared" si="363"/>
        <v>0.11445878431191936</v>
      </c>
      <c r="Y1713" s="36"/>
      <c r="Z1713" s="36"/>
    </row>
    <row r="1714" spans="1:26" x14ac:dyDescent="0.25">
      <c r="A1714" s="12">
        <v>2013.02</v>
      </c>
      <c r="B1714" s="13">
        <v>1512.31</v>
      </c>
      <c r="C1714" s="14">
        <f>C1712/3+C1715*2/3</f>
        <v>31.823333333333331</v>
      </c>
      <c r="D1714" s="13">
        <f>D1712/3+D1715*2/3</f>
        <v>87.303333333333342</v>
      </c>
      <c r="E1714" s="13">
        <v>232.166</v>
      </c>
      <c r="F1714" s="42">
        <f t="shared" si="368"/>
        <v>2013.1249999998709</v>
      </c>
      <c r="G1714" s="15">
        <v>1.98</v>
      </c>
      <c r="H1714" s="14">
        <f t="shared" si="364"/>
        <v>2079.3757671450594</v>
      </c>
      <c r="I1714" s="14">
        <f t="shared" si="365"/>
        <v>43.756021029493247</v>
      </c>
      <c r="J1714" s="16">
        <f t="shared" si="369"/>
        <v>1125932.8170642226</v>
      </c>
      <c r="K1714" s="14">
        <f t="shared" si="366"/>
        <v>120.03916903566125</v>
      </c>
      <c r="L1714" s="16">
        <f t="shared" si="367"/>
        <v>64998.372052751656</v>
      </c>
      <c r="M1714" s="35">
        <f t="shared" si="358"/>
        <v>22.052724336861932</v>
      </c>
      <c r="N1714" s="17"/>
      <c r="O1714" s="18">
        <f t="shared" si="359"/>
        <v>24.367396962422955</v>
      </c>
      <c r="P1714" s="18"/>
      <c r="Q1714" s="37">
        <f t="shared" si="360"/>
        <v>4.9571974966961689E-2</v>
      </c>
      <c r="R1714" s="15">
        <f t="shared" si="370"/>
        <v>1.0034511580252754</v>
      </c>
      <c r="S1714" s="15">
        <f t="shared" si="371"/>
        <v>49.539871656185113</v>
      </c>
      <c r="T1714" s="21">
        <f t="shared" si="372"/>
        <v>9.62866850892663E-2</v>
      </c>
      <c r="U1714" s="21">
        <f t="shared" si="362"/>
        <v>-2.0113744427384672E-2</v>
      </c>
      <c r="V1714" s="21">
        <f t="shared" si="363"/>
        <v>0.11640042951665097</v>
      </c>
      <c r="Y1714" s="36"/>
      <c r="Z1714" s="36"/>
    </row>
    <row r="1715" spans="1:26" x14ac:dyDescent="0.25">
      <c r="A1715" s="12">
        <v>2013.03</v>
      </c>
      <c r="B1715" s="13">
        <v>1550.83</v>
      </c>
      <c r="C1715" s="14">
        <v>32.11</v>
      </c>
      <c r="D1715" s="13">
        <v>87.7</v>
      </c>
      <c r="E1715" s="13">
        <v>232.773</v>
      </c>
      <c r="F1715" s="42">
        <f t="shared" si="368"/>
        <v>2013.2083333332041</v>
      </c>
      <c r="G1715" s="15">
        <v>1.96</v>
      </c>
      <c r="H1715" s="14">
        <f t="shared" si="364"/>
        <v>2126.7789993470028</v>
      </c>
      <c r="I1715" s="14">
        <f t="shared" si="365"/>
        <v>44.035048115546033</v>
      </c>
      <c r="J1715" s="16">
        <f t="shared" si="369"/>
        <v>1153587.5413782224</v>
      </c>
      <c r="K1715" s="14">
        <f t="shared" si="366"/>
        <v>120.27012518634031</v>
      </c>
      <c r="L1715" s="16">
        <f t="shared" si="367"/>
        <v>65235.794625374867</v>
      </c>
      <c r="M1715" s="35">
        <f t="shared" si="358"/>
        <v>22.419207114602568</v>
      </c>
      <c r="N1715" s="17"/>
      <c r="O1715" s="18">
        <f t="shared" si="359"/>
        <v>24.777200805369681</v>
      </c>
      <c r="P1715" s="18"/>
      <c r="Q1715" s="37">
        <f t="shared" si="360"/>
        <v>4.8684797595349036E-2</v>
      </c>
      <c r="R1715" s="15">
        <f t="shared" si="370"/>
        <v>1.019820122666715</v>
      </c>
      <c r="S1715" s="15">
        <f t="shared" si="371"/>
        <v>49.581211079830545</v>
      </c>
      <c r="T1715" s="21">
        <f t="shared" si="372"/>
        <v>9.040935916596915E-2</v>
      </c>
      <c r="U1715" s="21">
        <f t="shared" si="362"/>
        <v>-1.9485916171135154E-2</v>
      </c>
      <c r="V1715" s="21">
        <f t="shared" si="363"/>
        <v>0.1098952753371043</v>
      </c>
      <c r="Y1715" s="36"/>
      <c r="Z1715" s="36"/>
    </row>
    <row r="1716" spans="1:26" x14ac:dyDescent="0.25">
      <c r="A1716" s="12">
        <v>2013.04</v>
      </c>
      <c r="B1716" s="13">
        <v>1570.7</v>
      </c>
      <c r="C1716" s="14">
        <f>C1715*2/3+C1718/3</f>
        <v>32.49666666666667</v>
      </c>
      <c r="D1716" s="13">
        <f>D1715*2/3+D1718/3</f>
        <v>88.783333333333331</v>
      </c>
      <c r="E1716" s="13">
        <v>232.53100000000001</v>
      </c>
      <c r="F1716" s="42">
        <f t="shared" si="368"/>
        <v>2013.2916666665374</v>
      </c>
      <c r="G1716" s="15">
        <v>1.76</v>
      </c>
      <c r="H1716" s="14">
        <f t="shared" si="364"/>
        <v>2156.2700859240267</v>
      </c>
      <c r="I1716" s="14">
        <f t="shared" si="365"/>
        <v>44.611695566039216</v>
      </c>
      <c r="J1716" s="16">
        <f t="shared" si="369"/>
        <v>1171600.3084557853</v>
      </c>
      <c r="K1716" s="14">
        <f t="shared" si="366"/>
        <v>121.88250193880954</v>
      </c>
      <c r="L1716" s="16">
        <f t="shared" si="367"/>
        <v>66224.346290867834</v>
      </c>
      <c r="M1716" s="35">
        <f t="shared" si="358"/>
        <v>22.595655396105585</v>
      </c>
      <c r="N1716" s="17"/>
      <c r="O1716" s="18">
        <f t="shared" si="359"/>
        <v>24.976932098870417</v>
      </c>
      <c r="P1716" s="18"/>
      <c r="Q1716" s="37">
        <f t="shared" si="360"/>
        <v>5.045254718824474E-2</v>
      </c>
      <c r="R1716" s="15">
        <f t="shared" si="370"/>
        <v>0.98613460955449705</v>
      </c>
      <c r="S1716" s="15">
        <f t="shared" si="371"/>
        <v>50.616539718281743</v>
      </c>
      <c r="T1716" s="21">
        <f t="shared" si="372"/>
        <v>9.2444602239405649E-2</v>
      </c>
      <c r="U1716" s="21">
        <f t="shared" si="362"/>
        <v>-2.0082681848827222E-2</v>
      </c>
      <c r="V1716" s="21">
        <f t="shared" si="363"/>
        <v>0.11252728408823287</v>
      </c>
      <c r="Y1716" s="36"/>
      <c r="Z1716" s="36"/>
    </row>
    <row r="1717" spans="1:26" x14ac:dyDescent="0.25">
      <c r="A1717" s="12">
        <v>2013.05</v>
      </c>
      <c r="B1717" s="13">
        <v>1639.84</v>
      </c>
      <c r="C1717" s="14">
        <f>C1715/3+C1718*2/3</f>
        <v>32.88333333333334</v>
      </c>
      <c r="D1717" s="13">
        <f>D1715/3+D1718*2/3</f>
        <v>89.866666666666674</v>
      </c>
      <c r="E1717" s="13">
        <v>232.94499999999999</v>
      </c>
      <c r="F1717" s="42">
        <f t="shared" si="368"/>
        <v>2013.3749999998706</v>
      </c>
      <c r="G1717" s="15">
        <v>1.93</v>
      </c>
      <c r="H1717" s="14">
        <f t="shared" si="364"/>
        <v>2247.185149799308</v>
      </c>
      <c r="I1717" s="14">
        <f t="shared" si="365"/>
        <v>45.062285553814554</v>
      </c>
      <c r="J1717" s="16">
        <f t="shared" si="369"/>
        <v>1223038.9941325723</v>
      </c>
      <c r="K1717" s="14">
        <f t="shared" si="366"/>
        <v>123.15045296815413</v>
      </c>
      <c r="L1717" s="16">
        <f t="shared" si="367"/>
        <v>67025.098549887305</v>
      </c>
      <c r="M1717" s="35">
        <f t="shared" si="358"/>
        <v>23.411841781842391</v>
      </c>
      <c r="N1717" s="17"/>
      <c r="O1717" s="18">
        <f t="shared" si="359"/>
        <v>25.881910504712472</v>
      </c>
      <c r="P1717" s="18"/>
      <c r="Q1717" s="37">
        <f t="shared" si="360"/>
        <v>4.7559095488884831E-2</v>
      </c>
      <c r="R1717" s="15">
        <f t="shared" si="370"/>
        <v>0.96882821841789979</v>
      </c>
      <c r="S1717" s="15">
        <f t="shared" si="371"/>
        <v>49.826011014749959</v>
      </c>
      <c r="T1717" s="21">
        <f t="shared" si="372"/>
        <v>8.828702183228887E-2</v>
      </c>
      <c r="U1717" s="21">
        <f t="shared" si="362"/>
        <v>-1.9404900566528327E-2</v>
      </c>
      <c r="V1717" s="21">
        <f t="shared" si="363"/>
        <v>0.1076919223988172</v>
      </c>
      <c r="Y1717" s="36"/>
      <c r="Z1717" s="36"/>
    </row>
    <row r="1718" spans="1:26" x14ac:dyDescent="0.25">
      <c r="A1718" s="12">
        <v>2013.06</v>
      </c>
      <c r="B1718" s="13">
        <v>1618.77</v>
      </c>
      <c r="C1718" s="14">
        <v>33.270000000000003</v>
      </c>
      <c r="D1718" s="13">
        <v>90.95</v>
      </c>
      <c r="E1718" s="13">
        <v>233.50399999999999</v>
      </c>
      <c r="F1718" s="42">
        <f t="shared" si="368"/>
        <v>2013.4583333332039</v>
      </c>
      <c r="G1718" s="15">
        <v>2.2999999999999998</v>
      </c>
      <c r="H1718" s="14">
        <f t="shared" si="364"/>
        <v>2213.0009283995128</v>
      </c>
      <c r="I1718" s="14">
        <f t="shared" si="365"/>
        <v>45.483015430142515</v>
      </c>
      <c r="J1718" s="16">
        <f t="shared" si="369"/>
        <v>1206496.9612523795</v>
      </c>
      <c r="K1718" s="14">
        <f t="shared" si="366"/>
        <v>124.33664723088253</v>
      </c>
      <c r="L1718" s="16">
        <f t="shared" si="367"/>
        <v>67786.590204849315</v>
      </c>
      <c r="M1718" s="35">
        <f t="shared" si="358"/>
        <v>22.92533317391532</v>
      </c>
      <c r="N1718" s="17"/>
      <c r="O1718" s="18">
        <f t="shared" si="359"/>
        <v>25.347211669351619</v>
      </c>
      <c r="P1718" s="18"/>
      <c r="Q1718" s="37">
        <f t="shared" si="360"/>
        <v>4.4899452656777174E-2</v>
      </c>
      <c r="R1718" s="15">
        <f t="shared" si="370"/>
        <v>0.97744062666193965</v>
      </c>
      <c r="S1718" s="15">
        <f t="shared" si="371"/>
        <v>48.157282063143434</v>
      </c>
      <c r="T1718" s="21">
        <f t="shared" si="372"/>
        <v>9.4687106207306693E-2</v>
      </c>
      <c r="U1718" s="21">
        <f t="shared" si="362"/>
        <v>-1.7554058565415032E-2</v>
      </c>
      <c r="V1718" s="21">
        <f t="shared" si="363"/>
        <v>0.11224116477272172</v>
      </c>
      <c r="Y1718" s="36"/>
      <c r="Z1718" s="36"/>
    </row>
    <row r="1719" spans="1:26" x14ac:dyDescent="0.25">
      <c r="A1719" s="12">
        <v>2013.07</v>
      </c>
      <c r="B1719" s="13">
        <v>1668.68</v>
      </c>
      <c r="C1719" s="14">
        <f>C1718*2/3+C1721/3</f>
        <v>33.646666666666668</v>
      </c>
      <c r="D1719" s="13">
        <f>D1718*2/3+D1721/3</f>
        <v>92.09</v>
      </c>
      <c r="E1719" s="13">
        <v>233.596</v>
      </c>
      <c r="F1719" s="42">
        <f t="shared" si="368"/>
        <v>2013.5416666665371</v>
      </c>
      <c r="G1719" s="15">
        <v>2.58</v>
      </c>
      <c r="H1719" s="14">
        <f t="shared" si="364"/>
        <v>2280.3338410760452</v>
      </c>
      <c r="I1719" s="14">
        <f t="shared" si="365"/>
        <v>45.979835941825478</v>
      </c>
      <c r="J1719" s="16">
        <f t="shared" si="369"/>
        <v>1245294.8809142697</v>
      </c>
      <c r="K1719" s="14">
        <f t="shared" si="366"/>
        <v>125.84554463689443</v>
      </c>
      <c r="L1719" s="16">
        <f t="shared" si="367"/>
        <v>68724.50414902503</v>
      </c>
      <c r="M1719" s="35">
        <f t="shared" si="358"/>
        <v>23.492460177159629</v>
      </c>
      <c r="N1719" s="17"/>
      <c r="O1719" s="18">
        <f t="shared" si="359"/>
        <v>25.976012306614152</v>
      </c>
      <c r="P1719" s="18"/>
      <c r="Q1719" s="37">
        <f t="shared" si="360"/>
        <v>4.0975328731904334E-2</v>
      </c>
      <c r="R1719" s="15">
        <f t="shared" si="370"/>
        <v>0.98827007178827742</v>
      </c>
      <c r="S1719" s="15">
        <f t="shared" si="371"/>
        <v>47.052345450094542</v>
      </c>
      <c r="T1719" s="21">
        <f t="shared" si="372"/>
        <v>9.5177071372000377E-2</v>
      </c>
      <c r="U1719" s="21">
        <f t="shared" si="362"/>
        <v>-1.6367659498454534E-2</v>
      </c>
      <c r="V1719" s="21">
        <f t="shared" si="363"/>
        <v>0.11154473087045491</v>
      </c>
      <c r="Y1719" s="36"/>
      <c r="Z1719" s="36"/>
    </row>
    <row r="1720" spans="1:26" x14ac:dyDescent="0.25">
      <c r="A1720" s="12">
        <v>2013.08</v>
      </c>
      <c r="B1720" s="13">
        <v>1670.09</v>
      </c>
      <c r="C1720" s="14">
        <f>C1718/3+C1721*2/3</f>
        <v>34.023333333333333</v>
      </c>
      <c r="D1720" s="13">
        <f>D1718/3+D1721*2/3</f>
        <v>93.23</v>
      </c>
      <c r="E1720" s="13">
        <v>233.87700000000001</v>
      </c>
      <c r="F1720" s="42">
        <f t="shared" si="368"/>
        <v>2013.6249999998704</v>
      </c>
      <c r="G1720" s="15">
        <v>2.74</v>
      </c>
      <c r="H1720" s="14">
        <f t="shared" si="364"/>
        <v>2279.5185710651317</v>
      </c>
      <c r="I1720" s="14">
        <f t="shared" si="365"/>
        <v>46.438707005534226</v>
      </c>
      <c r="J1720" s="16">
        <f t="shared" si="369"/>
        <v>1246963.0162414378</v>
      </c>
      <c r="K1720" s="14">
        <f t="shared" si="366"/>
        <v>127.25033763473959</v>
      </c>
      <c r="L1720" s="16">
        <f t="shared" si="367"/>
        <v>69609.639003999342</v>
      </c>
      <c r="M1720" s="35">
        <f t="shared" si="358"/>
        <v>23.356649094916087</v>
      </c>
      <c r="N1720" s="17"/>
      <c r="O1720" s="18">
        <f t="shared" si="359"/>
        <v>25.827397250944145</v>
      </c>
      <c r="P1720" s="18"/>
      <c r="Q1720" s="37">
        <f t="shared" si="360"/>
        <v>3.9356890135809078E-2</v>
      </c>
      <c r="R1720" s="15">
        <f t="shared" si="370"/>
        <v>0.99623107360015073</v>
      </c>
      <c r="S1720" s="15">
        <f t="shared" si="371"/>
        <v>46.444555194675061</v>
      </c>
      <c r="T1720" s="21">
        <f t="shared" si="372"/>
        <v>9.3456913563226163E-2</v>
      </c>
      <c r="U1720" s="21">
        <f t="shared" si="362"/>
        <v>-1.7368565067377606E-2</v>
      </c>
      <c r="V1720" s="21">
        <f t="shared" si="363"/>
        <v>0.11082547863060377</v>
      </c>
      <c r="Y1720" s="36"/>
      <c r="Z1720" s="36"/>
    </row>
    <row r="1721" spans="1:26" x14ac:dyDescent="0.25">
      <c r="A1721" s="12">
        <v>2013.09</v>
      </c>
      <c r="B1721" s="13">
        <v>1687.17</v>
      </c>
      <c r="C1721" s="14">
        <v>34.4</v>
      </c>
      <c r="D1721" s="13">
        <v>94.37</v>
      </c>
      <c r="E1721" s="13">
        <v>234.149</v>
      </c>
      <c r="F1721" s="42">
        <f t="shared" si="368"/>
        <v>2013.7083333332037</v>
      </c>
      <c r="G1721" s="15">
        <v>2.81</v>
      </c>
      <c r="H1721" s="14">
        <f t="shared" si="364"/>
        <v>2300.1561013927021</v>
      </c>
      <c r="I1721" s="14">
        <f t="shared" si="365"/>
        <v>46.898279300787088</v>
      </c>
      <c r="J1721" s="16">
        <f t="shared" si="369"/>
        <v>1260390.2397663274</v>
      </c>
      <c r="K1721" s="14">
        <f t="shared" si="366"/>
        <v>128.65670400044411</v>
      </c>
      <c r="L1721" s="16">
        <f t="shared" si="367"/>
        <v>70498.543079090014</v>
      </c>
      <c r="M1721" s="35">
        <f t="shared" si="358"/>
        <v>23.442287167960597</v>
      </c>
      <c r="N1721" s="17"/>
      <c r="O1721" s="18">
        <f t="shared" si="359"/>
        <v>25.923107076121401</v>
      </c>
      <c r="P1721" s="18"/>
      <c r="Q1721" s="37">
        <f t="shared" si="360"/>
        <v>3.8287251690726408E-2</v>
      </c>
      <c r="R1721" s="15">
        <f t="shared" si="370"/>
        <v>1.0189187020214248</v>
      </c>
      <c r="S1721" s="15">
        <f t="shared" si="371"/>
        <v>46.215759948362788</v>
      </c>
      <c r="T1721" s="21">
        <f t="shared" si="372"/>
        <v>9.0969927078267565E-2</v>
      </c>
      <c r="U1721" s="21">
        <f t="shared" si="362"/>
        <v>-1.8451454905172304E-2</v>
      </c>
      <c r="V1721" s="21">
        <f t="shared" si="363"/>
        <v>0.10942138198343987</v>
      </c>
      <c r="Y1721" s="36"/>
      <c r="Z1721" s="36"/>
    </row>
    <row r="1722" spans="1:26" x14ac:dyDescent="0.25">
      <c r="A1722" s="12">
        <v>2013.1</v>
      </c>
      <c r="B1722" s="13">
        <v>1720.03</v>
      </c>
      <c r="C1722" s="14">
        <f>C1721*2/3+C1724/3</f>
        <v>34.596666666666664</v>
      </c>
      <c r="D1722" s="13">
        <f>D1721*2/3+D1724/3</f>
        <v>96.313333333333333</v>
      </c>
      <c r="E1722" s="13">
        <v>233.54599999999999</v>
      </c>
      <c r="F1722" s="42">
        <f t="shared" si="368"/>
        <v>2013.7916666665369</v>
      </c>
      <c r="G1722" s="15">
        <v>2.62</v>
      </c>
      <c r="H1722" s="14">
        <f t="shared" si="364"/>
        <v>2351.0093798009807</v>
      </c>
      <c r="I1722" s="14">
        <f t="shared" si="365"/>
        <v>47.28817976615597</v>
      </c>
      <c r="J1722" s="16">
        <f t="shared" si="369"/>
        <v>1290415.0595645271</v>
      </c>
      <c r="K1722" s="14">
        <f t="shared" si="366"/>
        <v>131.64511669364205</v>
      </c>
      <c r="L1722" s="16">
        <f t="shared" si="367"/>
        <v>72256.981430667773</v>
      </c>
      <c r="M1722" s="35">
        <f t="shared" si="358"/>
        <v>23.834737887631427</v>
      </c>
      <c r="N1722" s="17"/>
      <c r="O1722" s="18">
        <f t="shared" si="359"/>
        <v>26.356918954589545</v>
      </c>
      <c r="P1722" s="18"/>
      <c r="Q1722" s="37">
        <f t="shared" si="360"/>
        <v>3.9331513230855576E-2</v>
      </c>
      <c r="R1722" s="15">
        <f t="shared" si="370"/>
        <v>0.99350010533486743</v>
      </c>
      <c r="S1722" s="15">
        <f t="shared" si="371"/>
        <v>47.211685603120436</v>
      </c>
      <c r="T1722" s="21">
        <f t="shared" si="372"/>
        <v>8.5094937339579291E-2</v>
      </c>
      <c r="U1722" s="21">
        <f t="shared" si="362"/>
        <v>-2.3426729790562928E-2</v>
      </c>
      <c r="V1722" s="21">
        <f t="shared" si="363"/>
        <v>0.10852166713014222</v>
      </c>
      <c r="Y1722" s="36"/>
      <c r="Z1722" s="36"/>
    </row>
    <row r="1723" spans="1:26" x14ac:dyDescent="0.25">
      <c r="A1723" s="12">
        <v>2013.11</v>
      </c>
      <c r="B1723" s="13">
        <v>1783.54</v>
      </c>
      <c r="C1723" s="14">
        <f>C1721/3+C1724*2/3</f>
        <v>34.793333333333337</v>
      </c>
      <c r="D1723" s="13">
        <f>D1721/3+D1724*2/3</f>
        <v>98.256666666666661</v>
      </c>
      <c r="E1723" s="13">
        <v>233.06899999999999</v>
      </c>
      <c r="F1723" s="42">
        <f t="shared" si="368"/>
        <v>2013.8749999998702</v>
      </c>
      <c r="G1723" s="15">
        <v>2.72</v>
      </c>
      <c r="H1723" s="14">
        <f t="shared" si="364"/>
        <v>2442.80676782412</v>
      </c>
      <c r="I1723" s="14">
        <f t="shared" si="365"/>
        <v>47.654322382356</v>
      </c>
      <c r="J1723" s="16">
        <f t="shared" si="369"/>
        <v>1342980.2347328924</v>
      </c>
      <c r="K1723" s="14">
        <f t="shared" si="366"/>
        <v>134.57620816868248</v>
      </c>
      <c r="L1723" s="16">
        <f t="shared" si="367"/>
        <v>73985.871505024596</v>
      </c>
      <c r="M1723" s="35">
        <f t="shared" si="358"/>
        <v>24.642077092412045</v>
      </c>
      <c r="N1723" s="17"/>
      <c r="O1723" s="18">
        <f t="shared" si="359"/>
        <v>27.246316008132855</v>
      </c>
      <c r="P1723" s="18"/>
      <c r="Q1723" s="37">
        <f t="shared" si="360"/>
        <v>3.7024686012149415E-2</v>
      </c>
      <c r="R1723" s="15">
        <f t="shared" si="370"/>
        <v>0.98677017693488689</v>
      </c>
      <c r="S1723" s="15">
        <f t="shared" si="371"/>
        <v>47.000810211486936</v>
      </c>
      <c r="T1723" s="21">
        <f t="shared" si="372"/>
        <v>8.5864096873947471E-2</v>
      </c>
      <c r="U1723" s="21">
        <f t="shared" si="362"/>
        <v>-2.0093601815271867E-2</v>
      </c>
      <c r="V1723" s="21">
        <f t="shared" si="363"/>
        <v>0.10595769868921934</v>
      </c>
      <c r="Y1723" s="36"/>
      <c r="Z1723" s="36"/>
    </row>
    <row r="1724" spans="1:26" x14ac:dyDescent="0.25">
      <c r="A1724" s="12">
        <v>2013.12</v>
      </c>
      <c r="B1724" s="13">
        <v>1807.78</v>
      </c>
      <c r="C1724" s="14">
        <v>34.99</v>
      </c>
      <c r="D1724" s="13">
        <v>100.2</v>
      </c>
      <c r="E1724" s="13">
        <v>233.04900000000001</v>
      </c>
      <c r="F1724" s="42">
        <f t="shared" si="368"/>
        <v>2013.9583333332034</v>
      </c>
      <c r="G1724" s="15">
        <v>2.9</v>
      </c>
      <c r="H1724" s="14">
        <f t="shared" si="364"/>
        <v>2476.2193164956716</v>
      </c>
      <c r="I1724" s="14">
        <f t="shared" si="365"/>
        <v>47.927797566177055</v>
      </c>
      <c r="J1724" s="16">
        <f t="shared" si="369"/>
        <v>1363545.1985776706</v>
      </c>
      <c r="K1724" s="14">
        <f t="shared" si="366"/>
        <v>137.24965178996686</v>
      </c>
      <c r="L1724" s="16">
        <f t="shared" si="367"/>
        <v>75577.353935480307</v>
      </c>
      <c r="M1724" s="35">
        <f t="shared" si="358"/>
        <v>24.861869296461933</v>
      </c>
      <c r="N1724" s="17"/>
      <c r="O1724" s="18">
        <f t="shared" si="359"/>
        <v>27.48375359866268</v>
      </c>
      <c r="P1724" s="18"/>
      <c r="Q1724" s="37">
        <f t="shared" si="360"/>
        <v>3.4968173305041088E-2</v>
      </c>
      <c r="R1724" s="15">
        <f t="shared" si="370"/>
        <v>1.0058668846418555</v>
      </c>
      <c r="S1724" s="15">
        <f t="shared" si="371"/>
        <v>46.382978001290546</v>
      </c>
      <c r="T1724" s="21">
        <f t="shared" si="372"/>
        <v>8.9808652495178221E-2</v>
      </c>
      <c r="U1724" s="21">
        <f t="shared" si="362"/>
        <v>-1.456289910728148E-2</v>
      </c>
      <c r="V1724" s="21">
        <f t="shared" si="363"/>
        <v>0.1043715516024597</v>
      </c>
      <c r="Y1724" s="36"/>
      <c r="Z1724" s="36"/>
    </row>
    <row r="1725" spans="1:26" x14ac:dyDescent="0.25">
      <c r="A1725" s="12">
        <v>2014.01</v>
      </c>
      <c r="B1725" s="13">
        <v>1822.36</v>
      </c>
      <c r="C1725" s="14">
        <f>C1724*2/3+C1727/3</f>
        <v>35.403333333333336</v>
      </c>
      <c r="D1725" s="13">
        <f>D1724*2/3+D1727/3</f>
        <v>100.41666666666666</v>
      </c>
      <c r="E1725" s="13">
        <v>233.916</v>
      </c>
      <c r="F1725" s="42">
        <f t="shared" si="368"/>
        <v>2014.0416666665367</v>
      </c>
      <c r="G1725" s="15">
        <v>2.86</v>
      </c>
      <c r="H1725" s="14">
        <f t="shared" si="364"/>
        <v>2486.9383470134571</v>
      </c>
      <c r="I1725" s="14">
        <f t="shared" si="365"/>
        <v>48.314222919053556</v>
      </c>
      <c r="J1725" s="16">
        <f t="shared" si="369"/>
        <v>1371664.7411476767</v>
      </c>
      <c r="K1725" s="14">
        <f t="shared" si="366"/>
        <v>137.03662229888786</v>
      </c>
      <c r="L1725" s="16">
        <f t="shared" si="367"/>
        <v>75582.212674908267</v>
      </c>
      <c r="M1725" s="35">
        <f t="shared" si="358"/>
        <v>24.859609093632702</v>
      </c>
      <c r="N1725" s="17"/>
      <c r="O1725" s="18">
        <f t="shared" si="359"/>
        <v>27.474102609349288</v>
      </c>
      <c r="P1725" s="18"/>
      <c r="Q1725" s="37">
        <f t="shared" si="360"/>
        <v>3.5253275788467722E-2</v>
      </c>
      <c r="R1725" s="15">
        <f t="shared" si="370"/>
        <v>1.0154143860838949</v>
      </c>
      <c r="S1725" s="15">
        <f t="shared" si="371"/>
        <v>46.482176374067258</v>
      </c>
      <c r="T1725" s="21">
        <f t="shared" si="372"/>
        <v>9.1699550059707979E-2</v>
      </c>
      <c r="U1725" s="21">
        <f t="shared" si="362"/>
        <v>-1.529972843184757E-2</v>
      </c>
      <c r="V1725" s="21">
        <f t="shared" si="363"/>
        <v>0.10699927849155555</v>
      </c>
      <c r="Y1725" s="36"/>
      <c r="Z1725" s="36"/>
    </row>
    <row r="1726" spans="1:26" x14ac:dyDescent="0.25">
      <c r="A1726" s="12">
        <v>2014.02</v>
      </c>
      <c r="B1726" s="13">
        <v>1817.04</v>
      </c>
      <c r="C1726" s="14">
        <f>C1724/3+C1727*2/3</f>
        <v>35.816666666666663</v>
      </c>
      <c r="D1726" s="13">
        <f>D1724/3+D1727*2/3</f>
        <v>100.63333333333333</v>
      </c>
      <c r="E1726" s="13">
        <v>234.78100000000001</v>
      </c>
      <c r="F1726" s="42">
        <f t="shared" si="368"/>
        <v>2014.1249999998699</v>
      </c>
      <c r="G1726" s="15">
        <v>2.71</v>
      </c>
      <c r="H1726" s="14">
        <f t="shared" si="364"/>
        <v>2470.5424089683565</v>
      </c>
      <c r="I1726" s="14">
        <f t="shared" si="365"/>
        <v>48.698209146679936</v>
      </c>
      <c r="J1726" s="16">
        <f t="shared" si="369"/>
        <v>1364859.8832396115</v>
      </c>
      <c r="K1726" s="14">
        <f t="shared" si="366"/>
        <v>136.82633170202581</v>
      </c>
      <c r="L1726" s="16">
        <f t="shared" si="367"/>
        <v>75590.190410418189</v>
      </c>
      <c r="M1726" s="35">
        <f t="shared" si="358"/>
        <v>24.590930877894117</v>
      </c>
      <c r="N1726" s="17"/>
      <c r="O1726" s="18">
        <f t="shared" si="359"/>
        <v>27.170675136889404</v>
      </c>
      <c r="P1726" s="18"/>
      <c r="Q1726" s="37">
        <f t="shared" si="360"/>
        <v>3.7019397023219075E-2</v>
      </c>
      <c r="R1726" s="15">
        <f t="shared" si="370"/>
        <v>1.0013900105334868</v>
      </c>
      <c r="S1726" s="15">
        <f t="shared" si="371"/>
        <v>47.024777256091646</v>
      </c>
      <c r="T1726" s="21">
        <f t="shared" si="372"/>
        <v>9.6068584008855762E-2</v>
      </c>
      <c r="U1726" s="21">
        <f t="shared" si="362"/>
        <v>-1.7913080091109368E-2</v>
      </c>
      <c r="V1726" s="21">
        <f t="shared" si="363"/>
        <v>0.11398166409996513</v>
      </c>
      <c r="Y1726" s="36"/>
      <c r="Z1726" s="36"/>
    </row>
    <row r="1727" spans="1:26" x14ac:dyDescent="0.25">
      <c r="A1727" s="12">
        <v>2014.03</v>
      </c>
      <c r="B1727" s="13">
        <v>1863.52</v>
      </c>
      <c r="C1727" s="14">
        <v>36.229999999999997</v>
      </c>
      <c r="D1727" s="13">
        <v>100.85</v>
      </c>
      <c r="E1727" s="13">
        <v>236.29300000000001</v>
      </c>
      <c r="F1727" s="42">
        <f t="shared" si="368"/>
        <v>2014.2083333332032</v>
      </c>
      <c r="G1727" s="15">
        <v>2.72</v>
      </c>
      <c r="H1727" s="14">
        <f t="shared" si="364"/>
        <v>2517.5260636582539</v>
      </c>
      <c r="I1727" s="14">
        <f t="shared" si="365"/>
        <v>48.944990816486289</v>
      </c>
      <c r="J1727" s="16">
        <f t="shared" si="369"/>
        <v>1393069.488711461</v>
      </c>
      <c r="K1727" s="14">
        <f t="shared" si="366"/>
        <v>136.24350880051458</v>
      </c>
      <c r="L1727" s="16">
        <f t="shared" si="367"/>
        <v>75390.153009654241</v>
      </c>
      <c r="M1727" s="35">
        <f t="shared" si="358"/>
        <v>24.956039153965374</v>
      </c>
      <c r="N1727" s="17"/>
      <c r="O1727" s="18">
        <f t="shared" si="359"/>
        <v>27.56681236508285</v>
      </c>
      <c r="P1727" s="18"/>
      <c r="Q1727" s="37">
        <f t="shared" si="360"/>
        <v>3.6323988184061087E-2</v>
      </c>
      <c r="R1727" s="15">
        <f t="shared" si="370"/>
        <v>1.0031354035167042</v>
      </c>
      <c r="S1727" s="15">
        <f t="shared" si="371"/>
        <v>46.788820125589524</v>
      </c>
      <c r="T1727" s="21">
        <f t="shared" si="372"/>
        <v>9.6660150754855234E-2</v>
      </c>
      <c r="U1727" s="21">
        <f t="shared" si="362"/>
        <v>-1.7707883318866635E-2</v>
      </c>
      <c r="V1727" s="21">
        <f t="shared" si="363"/>
        <v>0.11436803407372187</v>
      </c>
      <c r="Y1727" s="36"/>
      <c r="Z1727" s="36"/>
    </row>
    <row r="1728" spans="1:26" x14ac:dyDescent="0.25">
      <c r="A1728" s="12">
        <v>2014.04</v>
      </c>
      <c r="B1728" s="13">
        <v>1864.26</v>
      </c>
      <c r="C1728" s="14">
        <f>C1727*2/3+C1730/3</f>
        <v>36.61333333333333</v>
      </c>
      <c r="D1728" s="13">
        <f>D1727*2/3+D1730/3</f>
        <v>101.60666666666667</v>
      </c>
      <c r="E1728" s="13">
        <v>237.072</v>
      </c>
      <c r="F1728" s="42">
        <f t="shared" si="368"/>
        <v>2014.2916666665365</v>
      </c>
      <c r="G1728" s="15">
        <v>2.71</v>
      </c>
      <c r="H1728" s="14">
        <f t="shared" si="364"/>
        <v>2510.2500899726656</v>
      </c>
      <c r="I1728" s="14">
        <f t="shared" si="365"/>
        <v>49.300324683359179</v>
      </c>
      <c r="J1728" s="16">
        <f t="shared" si="369"/>
        <v>1391316.6943720377</v>
      </c>
      <c r="K1728" s="14">
        <f t="shared" si="366"/>
        <v>136.8146847230658</v>
      </c>
      <c r="L1728" s="16">
        <f t="shared" si="367"/>
        <v>75830.115752538899</v>
      </c>
      <c r="M1728" s="35">
        <f t="shared" si="358"/>
        <v>24.786315396962621</v>
      </c>
      <c r="N1728" s="17"/>
      <c r="O1728" s="18">
        <f t="shared" si="359"/>
        <v>27.372610571113665</v>
      </c>
      <c r="P1728" s="18"/>
      <c r="Q1728" s="37">
        <f t="shared" si="360"/>
        <v>3.6708065945364923E-2</v>
      </c>
      <c r="R1728" s="15">
        <f t="shared" si="370"/>
        <v>1.0153830378430897</v>
      </c>
      <c r="S1728" s="15">
        <f t="shared" si="371"/>
        <v>46.781295512448587</v>
      </c>
      <c r="T1728" s="21">
        <f t="shared" si="372"/>
        <v>9.5261374639840524E-2</v>
      </c>
      <c r="U1728" s="21">
        <f t="shared" si="362"/>
        <v>-2.0336021968586415E-2</v>
      </c>
      <c r="V1728" s="21">
        <f t="shared" si="363"/>
        <v>0.11559739660842694</v>
      </c>
      <c r="Y1728" s="36"/>
      <c r="Z1728" s="36"/>
    </row>
    <row r="1729" spans="1:26" x14ac:dyDescent="0.25">
      <c r="A1729" s="12">
        <v>2014.05</v>
      </c>
      <c r="B1729" s="13">
        <v>1889.77</v>
      </c>
      <c r="C1729" s="14">
        <f>C1727/3+C1730*2/3</f>
        <v>36.99666666666667</v>
      </c>
      <c r="D1729" s="13">
        <f>D1727/3+D1730*2/3</f>
        <v>102.36333333333334</v>
      </c>
      <c r="E1729" s="13">
        <v>237.9</v>
      </c>
      <c r="F1729" s="42">
        <f t="shared" si="368"/>
        <v>2014.3749999998697</v>
      </c>
      <c r="G1729" s="15">
        <v>2.56</v>
      </c>
      <c r="H1729" s="14">
        <f t="shared" si="364"/>
        <v>2535.7432714796128</v>
      </c>
      <c r="I1729" s="14">
        <f t="shared" si="365"/>
        <v>49.643103958245753</v>
      </c>
      <c r="J1729" s="16">
        <f t="shared" si="369"/>
        <v>1407739.3059925865</v>
      </c>
      <c r="K1729" s="14">
        <f t="shared" si="366"/>
        <v>137.35382281771049</v>
      </c>
      <c r="L1729" s="16">
        <f t="shared" si="367"/>
        <v>76253.135474557464</v>
      </c>
      <c r="M1729" s="35">
        <f t="shared" ref="M1729:M1792" si="373">H1729/AVERAGE(K1609:K1728)</f>
        <v>24.943274109902578</v>
      </c>
      <c r="N1729" s="17"/>
      <c r="O1729" s="18">
        <f t="shared" ref="O1729:O1792" si="374">J1729/AVERAGE(L1609:L1728)</f>
        <v>27.53863238689576</v>
      </c>
      <c r="P1729" s="18"/>
      <c r="Q1729" s="37">
        <f t="shared" ref="Q1729:Q1792" si="375">1/M1729-(G1729/100-(((E1729/E1609)^(1/10))-1))</f>
        <v>3.7713962344599714E-2</v>
      </c>
      <c r="R1729" s="15">
        <f t="shared" si="370"/>
        <v>0.99864009586182401</v>
      </c>
      <c r="S1729" s="15">
        <f t="shared" si="371"/>
        <v>47.335609137407339</v>
      </c>
      <c r="T1729" s="21">
        <f t="shared" si="372"/>
        <v>9.6518028642502918E-2</v>
      </c>
      <c r="U1729" s="21">
        <f t="shared" si="362"/>
        <v>-2.0815540757668116E-2</v>
      </c>
      <c r="V1729" s="21">
        <f t="shared" si="363"/>
        <v>0.11733356940017103</v>
      </c>
      <c r="Y1729" s="36"/>
      <c r="Z1729" s="36"/>
    </row>
    <row r="1730" spans="1:26" x14ac:dyDescent="0.25">
      <c r="A1730" s="12">
        <v>2014.06</v>
      </c>
      <c r="B1730" s="13">
        <v>1947.09</v>
      </c>
      <c r="C1730" s="14">
        <v>37.380000000000003</v>
      </c>
      <c r="D1730" s="13">
        <v>103.12</v>
      </c>
      <c r="E1730" s="13">
        <v>238.34299999999999</v>
      </c>
      <c r="F1730" s="42">
        <f t="shared" si="368"/>
        <v>2014.458333333203</v>
      </c>
      <c r="G1730" s="15">
        <v>2.6</v>
      </c>
      <c r="H1730" s="14">
        <f t="shared" si="364"/>
        <v>2607.8007046357552</v>
      </c>
      <c r="I1730" s="14">
        <f t="shared" si="365"/>
        <v>50.064244764897637</v>
      </c>
      <c r="J1730" s="16">
        <f t="shared" si="369"/>
        <v>1450058.7313256504</v>
      </c>
      <c r="K1730" s="14">
        <f t="shared" si="366"/>
        <v>138.11195613045061</v>
      </c>
      <c r="L1730" s="16">
        <f t="shared" si="367"/>
        <v>76796.68447493494</v>
      </c>
      <c r="M1730" s="35">
        <f t="shared" si="373"/>
        <v>25.55800762351128</v>
      </c>
      <c r="N1730" s="17"/>
      <c r="O1730" s="18">
        <f t="shared" si="374"/>
        <v>28.208601072722161</v>
      </c>
      <c r="P1730" s="18"/>
      <c r="Q1730" s="37">
        <f t="shared" si="375"/>
        <v>3.6215896801316892E-2</v>
      </c>
      <c r="R1730" s="15">
        <f t="shared" si="370"/>
        <v>1.0074215711496362</v>
      </c>
      <c r="S1730" s="15">
        <f t="shared" si="371"/>
        <v>47.183375811246862</v>
      </c>
      <c r="T1730" s="21">
        <f t="shared" si="372"/>
        <v>9.7059789757809378E-2</v>
      </c>
      <c r="U1730" s="21">
        <f t="shared" ref="U1730:U1739" si="376">(($S1850/$S1730)^(1/10)-1)</f>
        <v>-1.8838959434372637E-2</v>
      </c>
      <c r="V1730" s="21">
        <f t="shared" ref="V1730:V1735" si="377">T1730-U1730</f>
        <v>0.11589874919218202</v>
      </c>
      <c r="Y1730" s="36"/>
      <c r="Z1730" s="36"/>
    </row>
    <row r="1731" spans="1:26" x14ac:dyDescent="0.25">
      <c r="A1731" s="12">
        <v>2014.07</v>
      </c>
      <c r="B1731" s="13">
        <v>1973.1</v>
      </c>
      <c r="C1731" s="14">
        <f>C1730*2/3+C1733/3</f>
        <v>37.75</v>
      </c>
      <c r="D1731" s="13">
        <f>D1730*2/3+D1733/3</f>
        <v>104.06666666666666</v>
      </c>
      <c r="E1731" s="13">
        <v>238.25</v>
      </c>
      <c r="F1731" s="42">
        <f t="shared" si="368"/>
        <v>2014.5416666665362</v>
      </c>
      <c r="G1731" s="15">
        <v>2.54</v>
      </c>
      <c r="H1731" s="14">
        <f t="shared" si="364"/>
        <v>2643.6682835257075</v>
      </c>
      <c r="I1731" s="14">
        <f t="shared" si="365"/>
        <v>50.579533578174171</v>
      </c>
      <c r="J1731" s="16">
        <f t="shared" si="369"/>
        <v>1472346.4916704178</v>
      </c>
      <c r="K1731" s="14">
        <f t="shared" si="366"/>
        <v>139.43426386848543</v>
      </c>
      <c r="L1731" s="16">
        <f t="shared" si="367"/>
        <v>77655.563107040434</v>
      </c>
      <c r="M1731" s="35">
        <f t="shared" si="373"/>
        <v>25.817545976158723</v>
      </c>
      <c r="N1731" s="17"/>
      <c r="O1731" s="18">
        <f t="shared" si="374"/>
        <v>28.485636237139374</v>
      </c>
      <c r="P1731" s="18"/>
      <c r="Q1731" s="37">
        <f t="shared" si="375"/>
        <v>3.6544567621686584E-2</v>
      </c>
      <c r="R1731" s="15">
        <f t="shared" si="370"/>
        <v>1.0126870256928058</v>
      </c>
      <c r="S1731" s="15">
        <f t="shared" si="371"/>
        <v>47.55210513631738</v>
      </c>
      <c r="T1731" s="21">
        <f t="shared" si="372"/>
        <v>9.7840142810726061E-2</v>
      </c>
      <c r="U1731" s="21">
        <f t="shared" si="376"/>
        <v>-1.8892036444462246E-2</v>
      </c>
      <c r="V1731" s="21">
        <f t="shared" si="377"/>
        <v>0.11673217925518831</v>
      </c>
      <c r="Y1731" s="36"/>
      <c r="Z1731" s="36"/>
    </row>
    <row r="1732" spans="1:26" x14ac:dyDescent="0.25">
      <c r="A1732" s="12">
        <v>2014.08</v>
      </c>
      <c r="B1732" s="13">
        <v>1961.53</v>
      </c>
      <c r="C1732" s="14">
        <f>C1730/3+C1733*2/3</f>
        <v>38.120000000000005</v>
      </c>
      <c r="D1732" s="13">
        <f>D1730/3+D1733*2/3</f>
        <v>105.01333333333334</v>
      </c>
      <c r="E1732" s="13">
        <v>237.852</v>
      </c>
      <c r="F1732" s="42">
        <f t="shared" si="368"/>
        <v>2014.6249999998695</v>
      </c>
      <c r="G1732" s="15">
        <v>2.42</v>
      </c>
      <c r="H1732" s="14">
        <f t="shared" si="364"/>
        <v>2632.5638942073215</v>
      </c>
      <c r="I1732" s="14">
        <f t="shared" si="365"/>
        <v>51.160744748835398</v>
      </c>
      <c r="J1732" s="16">
        <f t="shared" si="369"/>
        <v>1468536.5154096598</v>
      </c>
      <c r="K1732" s="14">
        <f t="shared" si="366"/>
        <v>140.93809921015304</v>
      </c>
      <c r="L1732" s="16">
        <f t="shared" si="367"/>
        <v>78620.217179898536</v>
      </c>
      <c r="M1732" s="35">
        <f t="shared" si="373"/>
        <v>25.617606421799387</v>
      </c>
      <c r="N1732" s="17"/>
      <c r="O1732" s="18">
        <f t="shared" si="374"/>
        <v>28.256055533515134</v>
      </c>
      <c r="P1732" s="18"/>
      <c r="Q1732" s="37">
        <f t="shared" si="375"/>
        <v>3.7821815914264707E-2</v>
      </c>
      <c r="R1732" s="15">
        <f t="shared" si="370"/>
        <v>0.99237806645546012</v>
      </c>
      <c r="S1732" s="15">
        <f t="shared" si="371"/>
        <v>48.235978801818128</v>
      </c>
      <c r="T1732" s="21">
        <f t="shared" si="372"/>
        <v>9.6965642776506211E-2</v>
      </c>
      <c r="U1732" s="21">
        <f t="shared" si="376"/>
        <v>-1.7015245552202574E-2</v>
      </c>
      <c r="V1732" s="21">
        <f t="shared" si="377"/>
        <v>0.11398088832870878</v>
      </c>
      <c r="Y1732" s="36"/>
      <c r="Z1732" s="36"/>
    </row>
    <row r="1733" spans="1:26" x14ac:dyDescent="0.25">
      <c r="A1733" s="12">
        <v>2014.09</v>
      </c>
      <c r="B1733" s="13">
        <v>1993.23</v>
      </c>
      <c r="C1733" s="14">
        <v>38.49</v>
      </c>
      <c r="D1733" s="13">
        <v>105.96</v>
      </c>
      <c r="E1733" s="13">
        <v>238.03100000000001</v>
      </c>
      <c r="F1733" s="42">
        <f t="shared" si="368"/>
        <v>2014.7083333332027</v>
      </c>
      <c r="G1733" s="15">
        <v>2.5299999999999998</v>
      </c>
      <c r="H1733" s="14">
        <f t="shared" si="364"/>
        <v>2673.0966857888247</v>
      </c>
      <c r="I1733" s="14">
        <f t="shared" si="365"/>
        <v>51.61847425335354</v>
      </c>
      <c r="J1733" s="16">
        <f t="shared" si="369"/>
        <v>1493546.6785107469</v>
      </c>
      <c r="K1733" s="14">
        <f t="shared" si="366"/>
        <v>142.10167658834348</v>
      </c>
      <c r="L1733" s="16">
        <f t="shared" si="367"/>
        <v>79396.861403349714</v>
      </c>
      <c r="M1733" s="35">
        <f t="shared" si="373"/>
        <v>25.918436892606184</v>
      </c>
      <c r="N1733" s="17"/>
      <c r="O1733" s="18">
        <f t="shared" si="374"/>
        <v>28.578155878854133</v>
      </c>
      <c r="P1733" s="18"/>
      <c r="Q1733" s="37">
        <f t="shared" si="375"/>
        <v>3.6129997383744936E-2</v>
      </c>
      <c r="R1733" s="15">
        <f t="shared" si="370"/>
        <v>1.0224851615240083</v>
      </c>
      <c r="S1733" s="15">
        <f t="shared" si="371"/>
        <v>47.832330256389731</v>
      </c>
      <c r="T1733" s="21">
        <f t="shared" si="372"/>
        <v>9.7884629559263692E-2</v>
      </c>
      <c r="U1733" s="21">
        <f t="shared" si="376"/>
        <v>-1.4817972567779281E-2</v>
      </c>
      <c r="V1733" s="21">
        <f t="shared" si="377"/>
        <v>0.11270260212704297</v>
      </c>
      <c r="Y1733" s="36"/>
      <c r="Z1733" s="36"/>
    </row>
    <row r="1734" spans="1:26" x14ac:dyDescent="0.25">
      <c r="A1734" s="12">
        <v>2014.1</v>
      </c>
      <c r="B1734" s="13">
        <v>1937.27</v>
      </c>
      <c r="C1734" s="14">
        <f>C1733*2/3+C1736/3</f>
        <v>38.806666666666665</v>
      </c>
      <c r="D1734" s="13">
        <f>D1733*2/3+D1736/3</f>
        <v>104.74333333333334</v>
      </c>
      <c r="E1734" s="13">
        <v>237.43299999999999</v>
      </c>
      <c r="F1734" s="42">
        <f t="shared" si="368"/>
        <v>2014.791666666536</v>
      </c>
      <c r="G1734" s="15">
        <v>2.2999999999999998</v>
      </c>
      <c r="H1734" s="14">
        <f t="shared" si="364"/>
        <v>2604.5928663454524</v>
      </c>
      <c r="I1734" s="14">
        <f t="shared" si="365"/>
        <v>52.174228252461383</v>
      </c>
      <c r="J1734" s="16">
        <f t="shared" si="369"/>
        <v>1457700.6382003324</v>
      </c>
      <c r="K1734" s="14">
        <f t="shared" si="366"/>
        <v>140.82380814096325</v>
      </c>
      <c r="L1734" s="16">
        <f t="shared" si="367"/>
        <v>78814.219931775224</v>
      </c>
      <c r="M1734" s="35">
        <f t="shared" si="373"/>
        <v>25.162748283083243</v>
      </c>
      <c r="N1734" s="17"/>
      <c r="O1734" s="18">
        <f t="shared" si="374"/>
        <v>27.736945618288235</v>
      </c>
      <c r="P1734" s="18"/>
      <c r="Q1734" s="37">
        <f t="shared" si="375"/>
        <v>3.8794517149685945E-2</v>
      </c>
      <c r="R1734" s="15">
        <f t="shared" si="370"/>
        <v>0.99926264515940255</v>
      </c>
      <c r="S1734" s="15">
        <f t="shared" si="371"/>
        <v>49.031027490766135</v>
      </c>
      <c r="T1734" s="21">
        <f t="shared" si="372"/>
        <v>0.10384932199804964</v>
      </c>
      <c r="U1734" s="21">
        <f t="shared" si="376"/>
        <v>-2.0135087228841497E-2</v>
      </c>
      <c r="V1734" s="21">
        <f t="shared" si="377"/>
        <v>0.12398440922689113</v>
      </c>
      <c r="Y1734" s="36"/>
      <c r="Z1734" s="36"/>
    </row>
    <row r="1735" spans="1:26" x14ac:dyDescent="0.25">
      <c r="A1735" s="12">
        <v>2014.11</v>
      </c>
      <c r="B1735" s="13">
        <v>2044.57</v>
      </c>
      <c r="C1735" s="14">
        <f>C1733/3+C1736*2/3</f>
        <v>39.123333333333335</v>
      </c>
      <c r="D1735" s="13">
        <f>D1733/3+D1736*2/3</f>
        <v>103.52666666666667</v>
      </c>
      <c r="E1735" s="13">
        <v>236.15100000000001</v>
      </c>
      <c r="F1735" s="42">
        <f t="shared" si="368"/>
        <v>2014.8749999998693</v>
      </c>
      <c r="G1735" s="15">
        <v>2.33</v>
      </c>
      <c r="H1735" s="14">
        <f t="shared" si="364"/>
        <v>2763.7768109599356</v>
      </c>
      <c r="I1735" s="14">
        <f t="shared" si="365"/>
        <v>52.885526753362591</v>
      </c>
      <c r="J1735" s="16">
        <f t="shared" si="369"/>
        <v>1549256.9090141163</v>
      </c>
      <c r="K1735" s="14">
        <f t="shared" si="366"/>
        <v>139.94365595177095</v>
      </c>
      <c r="L1735" s="16">
        <f t="shared" si="367"/>
        <v>78446.52107804321</v>
      </c>
      <c r="M1735" s="35">
        <f t="shared" si="373"/>
        <v>26.60681714714341</v>
      </c>
      <c r="N1735" s="17"/>
      <c r="O1735" s="18">
        <f t="shared" si="374"/>
        <v>29.318654523381458</v>
      </c>
      <c r="P1735" s="18"/>
      <c r="Q1735" s="37">
        <f t="shared" si="375"/>
        <v>3.5730893913858905E-2</v>
      </c>
      <c r="R1735" s="15">
        <f t="shared" si="370"/>
        <v>1.0126191447923387</v>
      </c>
      <c r="S1735" s="15">
        <f t="shared" si="371"/>
        <v>49.260854165077269</v>
      </c>
      <c r="T1735" s="21">
        <f t="shared" si="372"/>
        <v>9.9898924015714652E-2</v>
      </c>
      <c r="U1735" s="21">
        <f t="shared" si="376"/>
        <v>-2.2266435389391215E-2</v>
      </c>
      <c r="V1735" s="21">
        <f t="shared" si="377"/>
        <v>0.12216535940510587</v>
      </c>
      <c r="Y1735" s="36"/>
      <c r="Z1735" s="36"/>
    </row>
    <row r="1736" spans="1:26" x14ac:dyDescent="0.25">
      <c r="A1736" s="12">
        <v>2014.12</v>
      </c>
      <c r="B1736" s="13">
        <v>2054.27</v>
      </c>
      <c r="C1736" s="14">
        <v>39.44</v>
      </c>
      <c r="D1736" s="13">
        <v>102.31</v>
      </c>
      <c r="E1736" s="13">
        <v>234.81200000000001</v>
      </c>
      <c r="F1736" s="42">
        <f t="shared" si="368"/>
        <v>2014.9583333332025</v>
      </c>
      <c r="G1736" s="15">
        <v>2.21</v>
      </c>
      <c r="H1736" s="14">
        <f t="shared" si="364"/>
        <v>2792.7239516506811</v>
      </c>
      <c r="I1736" s="14">
        <f t="shared" si="365"/>
        <v>53.617602677886964</v>
      </c>
      <c r="J1736" s="16">
        <f t="shared" si="369"/>
        <v>1567988.1047781298</v>
      </c>
      <c r="K1736" s="14">
        <f t="shared" si="366"/>
        <v>139.08765035432597</v>
      </c>
      <c r="L1736" s="16">
        <f t="shared" si="367"/>
        <v>78091.420796609251</v>
      </c>
      <c r="M1736" s="35">
        <f t="shared" si="373"/>
        <v>26.794085482572541</v>
      </c>
      <c r="N1736" s="17"/>
      <c r="O1736" s="18">
        <f t="shared" si="374"/>
        <v>29.51533288223138</v>
      </c>
      <c r="P1736" s="18"/>
      <c r="Q1736" s="37">
        <f t="shared" si="375"/>
        <v>3.6462452421064551E-2</v>
      </c>
      <c r="R1736" s="15">
        <f t="shared" si="370"/>
        <v>1.0316759538025049</v>
      </c>
      <c r="S1736" s="15">
        <f t="shared" si="371"/>
        <v>50.166935603599093</v>
      </c>
      <c r="T1736" s="21">
        <f t="shared" si="372"/>
        <v>0.10014421879394297</v>
      </c>
      <c r="U1736" s="21">
        <f t="shared" si="376"/>
        <v>-2.3962041581859439E-2</v>
      </c>
      <c r="V1736" s="21">
        <f>T1736-U1736</f>
        <v>0.12410626037580241</v>
      </c>
      <c r="Y1736" s="36"/>
      <c r="Z1736" s="36"/>
    </row>
    <row r="1737" spans="1:26" x14ac:dyDescent="0.25">
      <c r="A1737" s="12">
        <v>2015.01</v>
      </c>
      <c r="B1737" s="13">
        <v>2028.18</v>
      </c>
      <c r="C1737" s="14">
        <f>C1736*2/3+C1739/3</f>
        <v>39.896666666666668</v>
      </c>
      <c r="D1737" s="13">
        <f>D1736*2/3+D1739/3</f>
        <v>101.28999999999999</v>
      </c>
      <c r="E1737" s="13">
        <v>233.70699999999999</v>
      </c>
      <c r="F1737" s="42">
        <f t="shared" si="368"/>
        <v>2015.0416666665358</v>
      </c>
      <c r="G1737" s="15">
        <v>1.88</v>
      </c>
      <c r="H1737" s="14">
        <f t="shared" si="364"/>
        <v>2770.2920053314615</v>
      </c>
      <c r="I1737" s="14">
        <f t="shared" si="365"/>
        <v>54.494875556430337</v>
      </c>
      <c r="J1737" s="16">
        <f t="shared" si="369"/>
        <v>1557943.2826758034</v>
      </c>
      <c r="K1737" s="14">
        <f t="shared" si="366"/>
        <v>138.35205811122469</v>
      </c>
      <c r="L1737" s="16">
        <f t="shared" si="367"/>
        <v>77805.754470624961</v>
      </c>
      <c r="M1737" s="35">
        <f t="shared" si="373"/>
        <v>26.492295420383115</v>
      </c>
      <c r="N1737" s="17"/>
      <c r="O1737" s="18">
        <f t="shared" si="374"/>
        <v>29.174671165351537</v>
      </c>
      <c r="P1737" s="18"/>
      <c r="Q1737" s="37">
        <f t="shared" si="375"/>
        <v>3.9491690665337344E-2</v>
      </c>
      <c r="R1737" s="15">
        <f t="shared" si="370"/>
        <v>0.99256957350474684</v>
      </c>
      <c r="S1737" s="15">
        <f t="shared" si="371"/>
        <v>52.000730981532968</v>
      </c>
      <c r="T1737" s="21">
        <f t="shared" si="372"/>
        <v>9.9557514289752902E-2</v>
      </c>
      <c r="U1737" s="21">
        <f t="shared" si="376"/>
        <v>-2.9601199546678281E-2</v>
      </c>
      <c r="V1737" s="21">
        <f>T1737-U1737</f>
        <v>0.12915871383643118</v>
      </c>
      <c r="Y1737" s="36"/>
      <c r="Z1737" s="36"/>
    </row>
    <row r="1738" spans="1:26" x14ac:dyDescent="0.25">
      <c r="A1738" s="12">
        <v>2015.02</v>
      </c>
      <c r="B1738" s="13">
        <v>2082.1999999999998</v>
      </c>
      <c r="C1738" s="14">
        <f>C1736/3+C1739*2/3</f>
        <v>40.353333333333332</v>
      </c>
      <c r="D1738" s="13">
        <f>D1736/3+D1739*2/3</f>
        <v>100.27000000000001</v>
      </c>
      <c r="E1738" s="13">
        <v>234.72200000000001</v>
      </c>
      <c r="F1738" s="42">
        <f t="shared" si="368"/>
        <v>2015.124999999869</v>
      </c>
      <c r="G1738" s="15">
        <v>1.98</v>
      </c>
      <c r="H1738" s="14">
        <f t="shared" ref="H1738:H1801" si="378">B1738*$E$1859/E1738</f>
        <v>2831.7794032941083</v>
      </c>
      <c r="I1738" s="14">
        <f t="shared" ref="I1738:I1801" si="379">C1738*$E$1859/E1738</f>
        <v>54.880289207374375</v>
      </c>
      <c r="J1738" s="16">
        <f t="shared" si="369"/>
        <v>1595094.2075315751</v>
      </c>
      <c r="K1738" s="14">
        <f t="shared" ref="K1738:K1801" si="380">D1738*$E$1859/E1738</f>
        <v>136.36659339559134</v>
      </c>
      <c r="L1738" s="16">
        <f t="shared" ref="L1738:L1801" si="381">K1738*(J1738/H1738)</f>
        <v>76813.032460470204</v>
      </c>
      <c r="M1738" s="35">
        <f t="shared" si="373"/>
        <v>26.995513699383231</v>
      </c>
      <c r="N1738" s="17"/>
      <c r="O1738" s="18">
        <f t="shared" si="374"/>
        <v>29.719916695619279</v>
      </c>
      <c r="P1738" s="18"/>
      <c r="Q1738" s="37">
        <f t="shared" si="375"/>
        <v>3.7643355355397111E-2</v>
      </c>
      <c r="R1738" s="15">
        <f t="shared" si="370"/>
        <v>0.99626735737370631</v>
      </c>
      <c r="S1738" s="15">
        <f t="shared" si="371"/>
        <v>51.391149302171641</v>
      </c>
      <c r="T1738" s="21">
        <f t="shared" si="372"/>
        <v>9.7693672705292611E-2</v>
      </c>
      <c r="U1738" s="21">
        <f t="shared" si="376"/>
        <v>-2.7011670752367101E-2</v>
      </c>
      <c r="V1738" s="21">
        <f>T1738-U1738</f>
        <v>0.12470534345765971</v>
      </c>
      <c r="Y1738" s="36"/>
      <c r="Z1738" s="36"/>
    </row>
    <row r="1739" spans="1:26" x14ac:dyDescent="0.25">
      <c r="A1739" s="12">
        <v>2015.03</v>
      </c>
      <c r="B1739" s="13">
        <v>2079.9899999999998</v>
      </c>
      <c r="C1739" s="14">
        <v>40.81</v>
      </c>
      <c r="D1739" s="13">
        <v>99.25</v>
      </c>
      <c r="E1739" s="13">
        <v>236.119</v>
      </c>
      <c r="F1739" s="42">
        <f t="shared" ref="F1739:F1802" si="382">F1738+1/12</f>
        <v>2015.2083333332023</v>
      </c>
      <c r="G1739" s="15">
        <v>2.04</v>
      </c>
      <c r="H1739" s="14">
        <f t="shared" si="378"/>
        <v>2812.0373531778455</v>
      </c>
      <c r="I1739" s="14">
        <f t="shared" si="379"/>
        <v>55.172978900469666</v>
      </c>
      <c r="J1739" s="16">
        <f t="shared" ref="J1739:J1802" si="383">J1738*((H1739+(I1739/12))/H1738)</f>
        <v>1586563.6743378118</v>
      </c>
      <c r="K1739" s="14">
        <f t="shared" si="380"/>
        <v>134.18079284174502</v>
      </c>
      <c r="L1739" s="16">
        <f t="shared" si="381"/>
        <v>75705.385448020344</v>
      </c>
      <c r="M1739" s="35">
        <f t="shared" si="373"/>
        <v>26.728605452928466</v>
      </c>
      <c r="N1739" s="17"/>
      <c r="O1739" s="18">
        <f t="shared" si="374"/>
        <v>29.418369171807676</v>
      </c>
      <c r="P1739" s="18"/>
      <c r="Q1739" s="37">
        <f t="shared" si="375"/>
        <v>3.7223880316747802E-2</v>
      </c>
      <c r="R1739" s="15">
        <f t="shared" ref="R1739:R1802" si="384">((G1739/G1740+G1739/1200+((1+G1740/1200)^(-119))*(1-G1739/G1740)))</f>
        <v>1.0107144985822074</v>
      </c>
      <c r="S1739" s="15">
        <f t="shared" ref="S1739:S1802" si="385">S1738*R1738*E1738/E1739</f>
        <v>50.896403284317735</v>
      </c>
      <c r="T1739" s="21">
        <f t="shared" si="372"/>
        <v>9.3272252444048132E-2</v>
      </c>
      <c r="U1739" s="21">
        <f t="shared" si="376"/>
        <v>-2.3607089539859016E-2</v>
      </c>
      <c r="V1739" s="21">
        <f>T1739-U1739</f>
        <v>0.11687934198390715</v>
      </c>
      <c r="Y1739" s="36"/>
      <c r="Z1739" s="36"/>
    </row>
    <row r="1740" spans="1:26" x14ac:dyDescent="0.25">
      <c r="A1740" s="12">
        <v>2015.04</v>
      </c>
      <c r="B1740" s="13">
        <v>2094.86</v>
      </c>
      <c r="C1740" s="14">
        <f>C1739*2/3+C1742/3</f>
        <v>41.120000000000005</v>
      </c>
      <c r="D1740" s="13">
        <f>D1739*2/3+D1742/3</f>
        <v>97.803333333333342</v>
      </c>
      <c r="E1740" s="13">
        <v>236.59899999999999</v>
      </c>
      <c r="F1740" s="42">
        <f t="shared" si="382"/>
        <v>2015.2916666665355</v>
      </c>
      <c r="G1740" s="15">
        <v>1.94</v>
      </c>
      <c r="H1740" s="14">
        <f t="shared" si="378"/>
        <v>2826.3951099962378</v>
      </c>
      <c r="I1740" s="14">
        <f t="shared" si="379"/>
        <v>55.479300250635028</v>
      </c>
      <c r="J1740" s="16">
        <f t="shared" si="383"/>
        <v>1597272.8548483825</v>
      </c>
      <c r="K1740" s="14">
        <f t="shared" si="380"/>
        <v>131.95672411266881</v>
      </c>
      <c r="L1740" s="16">
        <f t="shared" si="381"/>
        <v>74572.338699016313</v>
      </c>
      <c r="M1740" s="35">
        <f t="shared" si="373"/>
        <v>26.791371680192317</v>
      </c>
      <c r="N1740" s="17"/>
      <c r="O1740" s="18">
        <f t="shared" si="374"/>
        <v>29.480373846198773</v>
      </c>
      <c r="P1740" s="18"/>
      <c r="Q1740" s="37">
        <f t="shared" si="375"/>
        <v>3.7659701264943557E-2</v>
      </c>
      <c r="R1740" s="15">
        <f t="shared" si="384"/>
        <v>0.97847099852944608</v>
      </c>
      <c r="S1740" s="15">
        <f t="shared" si="385"/>
        <v>51.337370357985399</v>
      </c>
      <c r="T1740" s="21"/>
      <c r="U1740" s="21"/>
      <c r="Y1740" s="36"/>
      <c r="Z1740" s="36"/>
    </row>
    <row r="1741" spans="1:26" x14ac:dyDescent="0.25">
      <c r="A1741" s="12">
        <v>2015.05</v>
      </c>
      <c r="B1741" s="13">
        <v>2111.94</v>
      </c>
      <c r="C1741" s="14">
        <f>C1739/3+C1742*2/3</f>
        <v>41.43</v>
      </c>
      <c r="D1741" s="13">
        <f>D1739/3+D1742*2/3</f>
        <v>96.356666666666669</v>
      </c>
      <c r="E1741" s="13">
        <v>237.80500000000001</v>
      </c>
      <c r="F1741" s="42">
        <f t="shared" si="382"/>
        <v>2015.3749999998688</v>
      </c>
      <c r="G1741" s="15">
        <v>2.2000000000000002</v>
      </c>
      <c r="H1741" s="14">
        <f t="shared" si="378"/>
        <v>2834.9889311410602</v>
      </c>
      <c r="I1741" s="14">
        <f t="shared" si="379"/>
        <v>55.614075881499531</v>
      </c>
      <c r="J1741" s="16">
        <f t="shared" si="383"/>
        <v>1604748.5429803783</v>
      </c>
      <c r="K1741" s="14">
        <f t="shared" si="380"/>
        <v>129.34557015902379</v>
      </c>
      <c r="L1741" s="16">
        <f t="shared" si="381"/>
        <v>73216.199532079176</v>
      </c>
      <c r="M1741" s="35">
        <f t="shared" si="373"/>
        <v>26.806111379650815</v>
      </c>
      <c r="N1741" s="17"/>
      <c r="O1741" s="18">
        <f t="shared" si="374"/>
        <v>29.489896186353274</v>
      </c>
      <c r="P1741" s="18"/>
      <c r="Q1741" s="37">
        <f t="shared" si="375"/>
        <v>3.5662686878219954E-2</v>
      </c>
      <c r="R1741" s="15">
        <f t="shared" si="384"/>
        <v>0.98769891518516217</v>
      </c>
      <c r="S1741" s="15">
        <f t="shared" si="385"/>
        <v>49.977381725373014</v>
      </c>
      <c r="T1741" s="21"/>
      <c r="U1741" s="21"/>
      <c r="Y1741" s="36"/>
      <c r="Z1741" s="36"/>
    </row>
    <row r="1742" spans="1:26" x14ac:dyDescent="0.25">
      <c r="A1742" s="12">
        <v>2015.06</v>
      </c>
      <c r="B1742" s="13">
        <v>2099.29</v>
      </c>
      <c r="C1742" s="14">
        <v>41.74</v>
      </c>
      <c r="D1742" s="13">
        <v>94.91</v>
      </c>
      <c r="E1742" s="13">
        <v>238.63800000000001</v>
      </c>
      <c r="F1742" s="42">
        <f t="shared" si="382"/>
        <v>2015.4583333332021</v>
      </c>
      <c r="G1742" s="15">
        <v>2.36</v>
      </c>
      <c r="H1742" s="14">
        <f t="shared" si="378"/>
        <v>2808.1713869752502</v>
      </c>
      <c r="I1742" s="14">
        <f t="shared" si="379"/>
        <v>55.834626798749554</v>
      </c>
      <c r="J1742" s="16">
        <f t="shared" si="383"/>
        <v>1592202.2140680873</v>
      </c>
      <c r="K1742" s="14">
        <f t="shared" si="380"/>
        <v>126.95889864564734</v>
      </c>
      <c r="L1742" s="16">
        <f t="shared" si="381"/>
        <v>71984.295708169026</v>
      </c>
      <c r="M1742" s="35">
        <f t="shared" si="373"/>
        <v>26.495895292784834</v>
      </c>
      <c r="N1742" s="17"/>
      <c r="O1742" s="18">
        <f t="shared" si="374"/>
        <v>29.142936079173268</v>
      </c>
      <c r="P1742" s="18"/>
      <c r="Q1742" s="37">
        <f t="shared" si="375"/>
        <v>3.4803820835284618E-2</v>
      </c>
      <c r="R1742" s="15">
        <f t="shared" si="384"/>
        <v>1.0055070611790184</v>
      </c>
      <c r="S1742" s="15">
        <f t="shared" si="385"/>
        <v>49.19029849313543</v>
      </c>
      <c r="T1742" s="21"/>
      <c r="U1742" s="21"/>
      <c r="Y1742" s="36"/>
      <c r="Z1742" s="36"/>
    </row>
    <row r="1743" spans="1:26" x14ac:dyDescent="0.25">
      <c r="A1743" s="12">
        <v>2015.07</v>
      </c>
      <c r="B1743" s="13">
        <v>2094.14</v>
      </c>
      <c r="C1743" s="14">
        <f>C1742*2/3+C1745/3</f>
        <v>41.99666666666667</v>
      </c>
      <c r="D1743" s="13">
        <f>D1742*2/3+D1745/3</f>
        <v>93.493333333333339</v>
      </c>
      <c r="E1743" s="13">
        <v>238.654</v>
      </c>
      <c r="F1743" s="42">
        <f t="shared" si="382"/>
        <v>2015.5416666665353</v>
      </c>
      <c r="G1743" s="15">
        <v>2.3199999999999998</v>
      </c>
      <c r="H1743" s="14">
        <f t="shared" si="378"/>
        <v>2801.094546372572</v>
      </c>
      <c r="I1743" s="14">
        <f t="shared" si="379"/>
        <v>56.174197506292224</v>
      </c>
      <c r="J1743" s="16">
        <f t="shared" si="383"/>
        <v>1590843.9026925906</v>
      </c>
      <c r="K1743" s="14">
        <f t="shared" si="380"/>
        <v>125.0554719943237</v>
      </c>
      <c r="L1743" s="16">
        <f t="shared" si="381"/>
        <v>71023.570189070117</v>
      </c>
      <c r="M1743" s="35">
        <f t="shared" si="373"/>
        <v>26.381136336399685</v>
      </c>
      <c r="N1743" s="17"/>
      <c r="O1743" s="18">
        <f t="shared" si="374"/>
        <v>29.011703864238939</v>
      </c>
      <c r="P1743" s="18"/>
      <c r="Q1743" s="37">
        <f t="shared" si="375"/>
        <v>3.4903750808582525E-2</v>
      </c>
      <c r="R1743" s="15">
        <f t="shared" si="384"/>
        <v>1.0153058960838337</v>
      </c>
      <c r="S1743" s="15">
        <f t="shared" si="385"/>
        <v>49.45787646622945</v>
      </c>
      <c r="T1743" s="21"/>
      <c r="U1743" s="21"/>
      <c r="Y1743" s="36"/>
      <c r="Z1743" s="36"/>
    </row>
    <row r="1744" spans="1:26" x14ac:dyDescent="0.25">
      <c r="A1744" s="12">
        <v>2015.08</v>
      </c>
      <c r="B1744" s="13">
        <v>2039.87</v>
      </c>
      <c r="C1744" s="14">
        <f>C1742/3+C1745*2/3</f>
        <v>42.25333333333333</v>
      </c>
      <c r="D1744" s="13">
        <f>D1742/3+D1745*2/3</f>
        <v>92.076666666666668</v>
      </c>
      <c r="E1744" s="13">
        <v>238.316</v>
      </c>
      <c r="F1744" s="42">
        <f t="shared" si="382"/>
        <v>2015.6249999998686</v>
      </c>
      <c r="G1744" s="15">
        <v>2.17</v>
      </c>
      <c r="H1744" s="14">
        <f t="shared" si="378"/>
        <v>2732.3734929043781</v>
      </c>
      <c r="I1744" s="14">
        <f t="shared" si="379"/>
        <v>56.597669452883267</v>
      </c>
      <c r="J1744" s="16">
        <f t="shared" si="383"/>
        <v>1554493.3633714397</v>
      </c>
      <c r="K1744" s="14">
        <f t="shared" si="380"/>
        <v>123.33523377224634</v>
      </c>
      <c r="L1744" s="16">
        <f t="shared" si="381"/>
        <v>70167.49462205809</v>
      </c>
      <c r="M1744" s="35">
        <f t="shared" si="373"/>
        <v>25.693658417057694</v>
      </c>
      <c r="N1744" s="17"/>
      <c r="O1744" s="18">
        <f t="shared" si="374"/>
        <v>28.252525181771933</v>
      </c>
      <c r="P1744" s="18"/>
      <c r="Q1744" s="37">
        <f t="shared" si="375"/>
        <v>3.6752837833655239E-2</v>
      </c>
      <c r="R1744" s="15">
        <f t="shared" si="384"/>
        <v>1.0018083333333334</v>
      </c>
      <c r="S1744" s="15">
        <f t="shared" si="385"/>
        <v>50.286092584231355</v>
      </c>
      <c r="T1744" s="21"/>
      <c r="U1744" s="21"/>
      <c r="Y1744" s="36"/>
      <c r="Z1744" s="36"/>
    </row>
    <row r="1745" spans="1:26" x14ac:dyDescent="0.25">
      <c r="A1745" s="12">
        <v>2015.09</v>
      </c>
      <c r="B1745" s="13">
        <v>1944.41</v>
      </c>
      <c r="C1745" s="14">
        <v>42.51</v>
      </c>
      <c r="D1745" s="13">
        <v>90.66</v>
      </c>
      <c r="E1745" s="13">
        <v>237.94499999999999</v>
      </c>
      <c r="F1745" s="42">
        <f t="shared" si="382"/>
        <v>2015.7083333332018</v>
      </c>
      <c r="G1745" s="15">
        <v>2.17</v>
      </c>
      <c r="H1745" s="14">
        <f t="shared" si="378"/>
        <v>2608.5672420307205</v>
      </c>
      <c r="I1745" s="14">
        <f t="shared" si="379"/>
        <v>57.030252600390831</v>
      </c>
      <c r="J1745" s="16">
        <f t="shared" si="383"/>
        <v>1486761.6885561044</v>
      </c>
      <c r="K1745" s="14">
        <f t="shared" si="380"/>
        <v>121.62697484712849</v>
      </c>
      <c r="L1745" s="16">
        <f t="shared" si="381"/>
        <v>69321.704107928075</v>
      </c>
      <c r="M1745" s="35">
        <f t="shared" si="373"/>
        <v>24.496752170486431</v>
      </c>
      <c r="N1745" s="17"/>
      <c r="O1745" s="18">
        <f t="shared" si="374"/>
        <v>26.936105268538274</v>
      </c>
      <c r="P1745" s="18"/>
      <c r="Q1745" s="37">
        <f t="shared" si="375"/>
        <v>3.7258269041931802E-2</v>
      </c>
      <c r="R1745" s="15">
        <f t="shared" si="384"/>
        <v>1.0107664318974605</v>
      </c>
      <c r="S1745" s="15">
        <f t="shared" si="385"/>
        <v>50.45557364769126</v>
      </c>
      <c r="T1745" s="21"/>
      <c r="U1745" s="21"/>
      <c r="Y1745" s="36"/>
      <c r="Z1745" s="36"/>
    </row>
    <row r="1746" spans="1:26" x14ac:dyDescent="0.25">
      <c r="A1746" s="12">
        <v>2015.1</v>
      </c>
      <c r="B1746" s="13">
        <v>2024.81</v>
      </c>
      <c r="C1746" s="14">
        <f>C1745*2/3+C1748/3</f>
        <v>42.803333333333335</v>
      </c>
      <c r="D1746" s="13">
        <f>D1745*2/3+D1748/3</f>
        <v>89.283333333333331</v>
      </c>
      <c r="E1746" s="13">
        <v>237.83799999999999</v>
      </c>
      <c r="F1746" s="42">
        <f t="shared" si="382"/>
        <v>2015.7916666665351</v>
      </c>
      <c r="G1746" s="15">
        <v>2.0699999999999998</v>
      </c>
      <c r="H1746" s="14">
        <f t="shared" si="378"/>
        <v>2717.6517655084544</v>
      </c>
      <c r="I1746" s="14">
        <f t="shared" si="379"/>
        <v>57.449614730755094</v>
      </c>
      <c r="J1746" s="16">
        <f t="shared" si="383"/>
        <v>1551663.4137037487</v>
      </c>
      <c r="K1746" s="14">
        <f t="shared" si="380"/>
        <v>119.8339639096079</v>
      </c>
      <c r="L1746" s="16">
        <f t="shared" si="381"/>
        <v>68420.08968093287</v>
      </c>
      <c r="M1746" s="35">
        <f t="shared" si="373"/>
        <v>25.49144104606675</v>
      </c>
      <c r="N1746" s="17"/>
      <c r="O1746" s="18">
        <f t="shared" si="374"/>
        <v>28.028090261451567</v>
      </c>
      <c r="P1746" s="18"/>
      <c r="Q1746" s="37">
        <f t="shared" si="375"/>
        <v>3.6414970181741099E-2</v>
      </c>
      <c r="R1746" s="15">
        <f t="shared" si="384"/>
        <v>0.98485958803942653</v>
      </c>
      <c r="S1746" s="15">
        <f t="shared" si="385"/>
        <v>51.02174379432018</v>
      </c>
      <c r="T1746" s="21"/>
      <c r="U1746" s="21"/>
      <c r="Y1746" s="36"/>
      <c r="Z1746" s="36"/>
    </row>
    <row r="1747" spans="1:26" x14ac:dyDescent="0.25">
      <c r="A1747" s="12">
        <v>2015.11</v>
      </c>
      <c r="B1747" s="13">
        <v>2080.62</v>
      </c>
      <c r="C1747" s="14">
        <f>C1745/3+C1748*2/3</f>
        <v>43.096666666666664</v>
      </c>
      <c r="D1747" s="13">
        <f>D1745/3+D1748*2/3</f>
        <v>87.906666666666666</v>
      </c>
      <c r="E1747" s="13">
        <v>237.33600000000001</v>
      </c>
      <c r="F1747" s="42">
        <f t="shared" si="382"/>
        <v>2015.8749999998684</v>
      </c>
      <c r="G1747" s="15">
        <v>2.2599999999999998</v>
      </c>
      <c r="H1747" s="14">
        <f t="shared" si="378"/>
        <v>2798.4652842805126</v>
      </c>
      <c r="I1747" s="14">
        <f t="shared" si="379"/>
        <v>57.965666741104009</v>
      </c>
      <c r="J1747" s="16">
        <f t="shared" si="383"/>
        <v>1600562.4849996476</v>
      </c>
      <c r="K1747" s="14">
        <f t="shared" si="380"/>
        <v>118.23579265963299</v>
      </c>
      <c r="L1747" s="16">
        <f t="shared" si="381"/>
        <v>67624.127831144404</v>
      </c>
      <c r="M1747" s="35">
        <f t="shared" si="373"/>
        <v>26.225851890971931</v>
      </c>
      <c r="N1747" s="17"/>
      <c r="O1747" s="18">
        <f t="shared" si="374"/>
        <v>28.832783137035253</v>
      </c>
      <c r="P1747" s="18"/>
      <c r="Q1747" s="37">
        <f t="shared" si="375"/>
        <v>3.4022422553502671E-2</v>
      </c>
      <c r="R1747" s="15">
        <f t="shared" si="384"/>
        <v>1.0036603474335184</v>
      </c>
      <c r="S1747" s="15">
        <f t="shared" si="385"/>
        <v>50.355538020405099</v>
      </c>
      <c r="T1747" s="21"/>
      <c r="U1747" s="21"/>
      <c r="Y1747" s="36"/>
      <c r="Z1747" s="36"/>
    </row>
    <row r="1748" spans="1:26" x14ac:dyDescent="0.25">
      <c r="A1748" s="12">
        <v>2015.12</v>
      </c>
      <c r="B1748" s="13">
        <v>2054.08</v>
      </c>
      <c r="C1748" s="14">
        <v>43.39</v>
      </c>
      <c r="D1748" s="13">
        <v>86.53</v>
      </c>
      <c r="E1748" s="13">
        <v>236.52500000000001</v>
      </c>
      <c r="F1748" s="42">
        <f t="shared" si="382"/>
        <v>2015.9583333332016</v>
      </c>
      <c r="G1748" s="15">
        <v>2.2400000000000002</v>
      </c>
      <c r="H1748" s="14">
        <f t="shared" si="378"/>
        <v>2772.2416008455757</v>
      </c>
      <c r="I1748" s="14">
        <f t="shared" si="379"/>
        <v>58.560310728252809</v>
      </c>
      <c r="J1748" s="16">
        <f t="shared" si="383"/>
        <v>1588355.1305812944</v>
      </c>
      <c r="K1748" s="14">
        <f t="shared" si="380"/>
        <v>116.78321473417182</v>
      </c>
      <c r="L1748" s="16">
        <f t="shared" si="381"/>
        <v>66910.913620306615</v>
      </c>
      <c r="M1748" s="35">
        <f t="shared" si="373"/>
        <v>25.96542403712418</v>
      </c>
      <c r="N1748" s="17"/>
      <c r="O1748" s="18">
        <f t="shared" si="374"/>
        <v>28.544376783609195</v>
      </c>
      <c r="P1748" s="18"/>
      <c r="Q1748" s="37">
        <f t="shared" si="375"/>
        <v>3.4669421198152701E-2</v>
      </c>
      <c r="R1748" s="15">
        <f t="shared" si="384"/>
        <v>1.0152908634069941</v>
      </c>
      <c r="S1748" s="15">
        <f t="shared" si="385"/>
        <v>50.713148503829032</v>
      </c>
      <c r="T1748" s="21"/>
      <c r="U1748" s="21"/>
      <c r="Y1748" s="36"/>
      <c r="Z1748" s="36"/>
    </row>
    <row r="1749" spans="1:26" x14ac:dyDescent="0.25">
      <c r="A1749" s="12">
        <v>2016.01</v>
      </c>
      <c r="B1749" s="13">
        <v>1918.6</v>
      </c>
      <c r="C1749" s="14">
        <f>C1748*2/3+C1751/3</f>
        <v>43.553333333333335</v>
      </c>
      <c r="D1749" s="13">
        <f>D1748*2/3+D1751/3</f>
        <v>86.5</v>
      </c>
      <c r="E1749" s="13">
        <v>236.916</v>
      </c>
      <c r="F1749" s="42">
        <f t="shared" si="382"/>
        <v>2016.0416666665349</v>
      </c>
      <c r="G1749" s="15">
        <v>2.09</v>
      </c>
      <c r="H1749" s="14">
        <f t="shared" si="378"/>
        <v>2585.1206811696966</v>
      </c>
      <c r="I1749" s="14">
        <f t="shared" si="379"/>
        <v>58.683739567329056</v>
      </c>
      <c r="J1749" s="16">
        <f t="shared" si="383"/>
        <v>1483946.1493621373</v>
      </c>
      <c r="K1749" s="14">
        <f t="shared" si="380"/>
        <v>116.55005677117624</v>
      </c>
      <c r="L1749" s="16">
        <f t="shared" si="381"/>
        <v>66903.649494331738</v>
      </c>
      <c r="M1749" s="35">
        <f t="shared" si="373"/>
        <v>24.206167203878476</v>
      </c>
      <c r="N1749" s="17"/>
      <c r="O1749" s="18">
        <f t="shared" si="374"/>
        <v>26.611684960823307</v>
      </c>
      <c r="P1749" s="18"/>
      <c r="Q1749" s="37">
        <f t="shared" si="375"/>
        <v>3.8363476058954779E-2</v>
      </c>
      <c r="R1749" s="15">
        <f t="shared" si="384"/>
        <v>1.0299038708817461</v>
      </c>
      <c r="S1749" s="15">
        <f t="shared" si="385"/>
        <v>51.403620891290167</v>
      </c>
      <c r="T1749" s="21"/>
      <c r="U1749" s="21"/>
      <c r="Y1749" s="36"/>
      <c r="Z1749" s="36"/>
    </row>
    <row r="1750" spans="1:26" x14ac:dyDescent="0.25">
      <c r="A1750" s="12">
        <v>2016.02</v>
      </c>
      <c r="B1750" s="13">
        <v>1904.42</v>
      </c>
      <c r="C1750" s="14">
        <f>C1748/3+C1751*2/3</f>
        <v>43.716666666666669</v>
      </c>
      <c r="D1750" s="13">
        <f>D1748/3+D1751*2/3</f>
        <v>86.47</v>
      </c>
      <c r="E1750" s="13">
        <v>237.11099999999999</v>
      </c>
      <c r="F1750" s="42">
        <f t="shared" si="382"/>
        <v>2016.1249999998681</v>
      </c>
      <c r="G1750" s="15">
        <v>1.78</v>
      </c>
      <c r="H1750" s="14">
        <f t="shared" si="378"/>
        <v>2563.904266820181</v>
      </c>
      <c r="I1750" s="14">
        <f t="shared" si="379"/>
        <v>58.855372343192279</v>
      </c>
      <c r="J1750" s="16">
        <f t="shared" si="383"/>
        <v>1474582.6279772143</v>
      </c>
      <c r="K1750" s="14">
        <f t="shared" si="380"/>
        <v>116.41381730497528</v>
      </c>
      <c r="L1750" s="16">
        <f t="shared" si="381"/>
        <v>66953.277029851452</v>
      </c>
      <c r="M1750" s="35">
        <f t="shared" si="373"/>
        <v>24.002606777289756</v>
      </c>
      <c r="N1750" s="17"/>
      <c r="O1750" s="18">
        <f t="shared" si="374"/>
        <v>26.389562040454308</v>
      </c>
      <c r="P1750" s="18"/>
      <c r="Q1750" s="37">
        <f t="shared" si="375"/>
        <v>4.1692460653196026E-2</v>
      </c>
      <c r="R1750" s="15">
        <f t="shared" si="384"/>
        <v>0.99154338121189667</v>
      </c>
      <c r="S1750" s="15">
        <f t="shared" si="385"/>
        <v>52.89724964840763</v>
      </c>
      <c r="T1750" s="21"/>
      <c r="U1750" s="21"/>
      <c r="Y1750" s="36"/>
      <c r="Z1750" s="36"/>
    </row>
    <row r="1751" spans="1:26" x14ac:dyDescent="0.25">
      <c r="A1751" s="12">
        <v>2016.03</v>
      </c>
      <c r="B1751" s="13">
        <v>2021.95</v>
      </c>
      <c r="C1751" s="14">
        <v>43.88</v>
      </c>
      <c r="D1751" s="13">
        <v>86.44</v>
      </c>
      <c r="E1751" s="13">
        <v>238.13200000000001</v>
      </c>
      <c r="F1751" s="42">
        <f t="shared" si="382"/>
        <v>2016.2083333332014</v>
      </c>
      <c r="G1751" s="15">
        <v>1.89</v>
      </c>
      <c r="H1751" s="14">
        <f t="shared" si="378"/>
        <v>2710.4626424630028</v>
      </c>
      <c r="I1751" s="14">
        <f t="shared" si="379"/>
        <v>58.821979154418543</v>
      </c>
      <c r="J1751" s="16">
        <f t="shared" si="383"/>
        <v>1561692.1949430222</v>
      </c>
      <c r="K1751" s="14">
        <f t="shared" si="380"/>
        <v>115.87447306535867</v>
      </c>
      <c r="L1751" s="16">
        <f t="shared" si="381"/>
        <v>66763.606088614877</v>
      </c>
      <c r="M1751" s="35">
        <f t="shared" si="373"/>
        <v>25.372298620187905</v>
      </c>
      <c r="N1751" s="17"/>
      <c r="O1751" s="18">
        <f t="shared" si="374"/>
        <v>27.893951322288949</v>
      </c>
      <c r="P1751" s="18"/>
      <c r="Q1751" s="37">
        <f t="shared" si="375"/>
        <v>3.8218811175538908E-2</v>
      </c>
      <c r="R1751" s="15">
        <f t="shared" si="384"/>
        <v>1.0088321078779696</v>
      </c>
      <c r="S1751" s="15">
        <f t="shared" si="385"/>
        <v>52.225036757425741</v>
      </c>
      <c r="T1751" s="21"/>
      <c r="U1751" s="21"/>
      <c r="Y1751" s="36"/>
      <c r="Z1751" s="36"/>
    </row>
    <row r="1752" spans="1:26" x14ac:dyDescent="0.25">
      <c r="A1752" s="12">
        <v>2016.04</v>
      </c>
      <c r="B1752" s="13">
        <v>2075.54</v>
      </c>
      <c r="C1752" s="14">
        <f>C1751*2/3+C1754/3</f>
        <v>44.073333333333338</v>
      </c>
      <c r="D1752" s="13">
        <f>D1751*2/3+D1754/3</f>
        <v>86.6</v>
      </c>
      <c r="E1752" s="13">
        <v>239.261</v>
      </c>
      <c r="F1752" s="42">
        <f t="shared" si="382"/>
        <v>2016.2916666665346</v>
      </c>
      <c r="G1752" s="15">
        <v>1.81</v>
      </c>
      <c r="H1752" s="14">
        <f t="shared" si="378"/>
        <v>2769.1722285286769</v>
      </c>
      <c r="I1752" s="14">
        <f t="shared" si="379"/>
        <v>58.802360197998546</v>
      </c>
      <c r="J1752" s="16">
        <f t="shared" si="383"/>
        <v>1598342.3592672264</v>
      </c>
      <c r="K1752" s="14">
        <f t="shared" si="380"/>
        <v>115.54116759522024</v>
      </c>
      <c r="L1752" s="16">
        <f t="shared" si="381"/>
        <v>66689.36677324542</v>
      </c>
      <c r="M1752" s="35">
        <f t="shared" si="373"/>
        <v>25.922337543673873</v>
      </c>
      <c r="N1752" s="17"/>
      <c r="O1752" s="18">
        <f t="shared" si="374"/>
        <v>28.495838319794856</v>
      </c>
      <c r="P1752" s="18"/>
      <c r="Q1752" s="37">
        <f t="shared" si="375"/>
        <v>3.7801695835920898E-2</v>
      </c>
      <c r="R1752" s="15">
        <f t="shared" si="384"/>
        <v>1.0015083333333332</v>
      </c>
      <c r="S1752" s="15">
        <f t="shared" si="385"/>
        <v>52.437683294830734</v>
      </c>
      <c r="T1752" s="21"/>
      <c r="U1752" s="21"/>
      <c r="Y1752" s="36"/>
      <c r="Z1752" s="36"/>
    </row>
    <row r="1753" spans="1:26" x14ac:dyDescent="0.25">
      <c r="A1753" s="12">
        <v>2016.05</v>
      </c>
      <c r="B1753" s="13">
        <v>2065.5500000000002</v>
      </c>
      <c r="C1753" s="14">
        <f>C1751/3+C1754*2/3</f>
        <v>44.266666666666666</v>
      </c>
      <c r="D1753" s="13">
        <f>D1751/3+D1754*2/3</f>
        <v>86.759999999999991</v>
      </c>
      <c r="E1753" s="13">
        <v>240.22900000000001</v>
      </c>
      <c r="F1753" s="42">
        <f t="shared" si="382"/>
        <v>2016.3749999998679</v>
      </c>
      <c r="G1753" s="15">
        <v>1.81</v>
      </c>
      <c r="H1753" s="14">
        <f t="shared" si="378"/>
        <v>2744.738993939116</v>
      </c>
      <c r="I1753" s="14">
        <f t="shared" si="379"/>
        <v>58.822321479366195</v>
      </c>
      <c r="J1753" s="16">
        <f t="shared" si="383"/>
        <v>1587069.0181501401</v>
      </c>
      <c r="K1753" s="14">
        <f t="shared" si="380"/>
        <v>115.28820658621559</v>
      </c>
      <c r="L1753" s="16">
        <f t="shared" si="381"/>
        <v>66662.200389584425</v>
      </c>
      <c r="M1753" s="35">
        <f t="shared" si="373"/>
        <v>25.694709923449967</v>
      </c>
      <c r="N1753" s="17"/>
      <c r="O1753" s="18">
        <f t="shared" si="374"/>
        <v>28.24329283796467</v>
      </c>
      <c r="P1753" s="18"/>
      <c r="Q1753" s="37">
        <f t="shared" si="375"/>
        <v>3.8050579748610758E-2</v>
      </c>
      <c r="R1753" s="15">
        <f t="shared" si="384"/>
        <v>1.0170574109450992</v>
      </c>
      <c r="S1753" s="15">
        <f t="shared" si="385"/>
        <v>52.305161050733084</v>
      </c>
      <c r="T1753" s="21"/>
      <c r="U1753" s="21"/>
      <c r="Y1753" s="36"/>
      <c r="Z1753" s="36"/>
    </row>
    <row r="1754" spans="1:26" x14ac:dyDescent="0.25">
      <c r="A1754" s="12">
        <v>2016.06</v>
      </c>
      <c r="B1754" s="13">
        <v>2083.89</v>
      </c>
      <c r="C1754" s="14">
        <v>44.46</v>
      </c>
      <c r="D1754" s="13">
        <v>86.92</v>
      </c>
      <c r="E1754" s="13">
        <v>241.018</v>
      </c>
      <c r="F1754" s="42">
        <f t="shared" si="382"/>
        <v>2016.4583333332012</v>
      </c>
      <c r="G1754" s="15">
        <v>1.64</v>
      </c>
      <c r="H1754" s="14">
        <f t="shared" si="378"/>
        <v>2760.0445101403202</v>
      </c>
      <c r="I1754" s="14">
        <f t="shared" si="379"/>
        <v>58.885823589939321</v>
      </c>
      <c r="J1754" s="16">
        <f t="shared" si="383"/>
        <v>1598756.4315956018</v>
      </c>
      <c r="K1754" s="14">
        <f t="shared" si="380"/>
        <v>115.12271224555839</v>
      </c>
      <c r="L1754" s="16">
        <f t="shared" si="381"/>
        <v>66684.858142363446</v>
      </c>
      <c r="M1754" s="35">
        <f t="shared" si="373"/>
        <v>25.840372927670501</v>
      </c>
      <c r="N1754" s="17"/>
      <c r="O1754" s="18">
        <f t="shared" si="374"/>
        <v>28.400742884581803</v>
      </c>
      <c r="P1754" s="18"/>
      <c r="Q1754" s="37">
        <f t="shared" si="375"/>
        <v>3.9664015774759087E-2</v>
      </c>
      <c r="R1754" s="15">
        <f t="shared" si="384"/>
        <v>1.0142593049193578</v>
      </c>
      <c r="S1754" s="15">
        <f t="shared" si="385"/>
        <v>53.023204059830036</v>
      </c>
      <c r="T1754" s="21"/>
      <c r="U1754" s="21"/>
      <c r="Y1754" s="36"/>
      <c r="Z1754" s="36"/>
    </row>
    <row r="1755" spans="1:26" x14ac:dyDescent="0.25">
      <c r="A1755" s="12">
        <v>2016.07</v>
      </c>
      <c r="B1755" s="13">
        <v>2148.9</v>
      </c>
      <c r="C1755" s="14">
        <f>C1754*2/3+C1757/3</f>
        <v>44.65</v>
      </c>
      <c r="D1755" s="13">
        <f>D1754*2/3+D1757/3</f>
        <v>87.643333333333331</v>
      </c>
      <c r="E1755" s="13">
        <v>240.62799999999999</v>
      </c>
      <c r="F1755" s="42">
        <f t="shared" si="382"/>
        <v>2016.5416666665344</v>
      </c>
      <c r="G1755" s="15">
        <v>1.5</v>
      </c>
      <c r="H1755" s="14">
        <f t="shared" si="378"/>
        <v>2850.7610604335318</v>
      </c>
      <c r="I1755" s="14">
        <f t="shared" si="379"/>
        <v>59.233320000166216</v>
      </c>
      <c r="J1755" s="16">
        <f t="shared" si="383"/>
        <v>1654163.2575656832</v>
      </c>
      <c r="K1755" s="14">
        <f t="shared" si="380"/>
        <v>116.26888262518629</v>
      </c>
      <c r="L1755" s="16">
        <f t="shared" si="381"/>
        <v>67465.392419648051</v>
      </c>
      <c r="M1755" s="35">
        <f t="shared" si="373"/>
        <v>26.694003256096298</v>
      </c>
      <c r="N1755" s="17"/>
      <c r="O1755" s="18">
        <f t="shared" si="374"/>
        <v>29.334649115975495</v>
      </c>
      <c r="P1755" s="18"/>
      <c r="Q1755" s="37">
        <f t="shared" si="375"/>
        <v>3.9361427411852348E-2</v>
      </c>
      <c r="R1755" s="15">
        <f t="shared" si="384"/>
        <v>0.99574070049945806</v>
      </c>
      <c r="S1755" s="15">
        <f t="shared" si="385"/>
        <v>53.866441344053619</v>
      </c>
      <c r="T1755" s="21"/>
      <c r="U1755" s="21"/>
      <c r="Y1755" s="36"/>
      <c r="Z1755" s="36"/>
    </row>
    <row r="1756" spans="1:26" x14ac:dyDescent="0.25">
      <c r="A1756" s="12">
        <v>2016.08</v>
      </c>
      <c r="B1756" s="13">
        <v>2170.9499999999998</v>
      </c>
      <c r="C1756" s="14">
        <f>C1754/3+C1757*2/3</f>
        <v>44.84</v>
      </c>
      <c r="D1756" s="13">
        <f>D1754/3+D1757*2/3</f>
        <v>88.366666666666674</v>
      </c>
      <c r="E1756" s="13">
        <v>240.84899999999999</v>
      </c>
      <c r="F1756" s="42">
        <f t="shared" si="382"/>
        <v>2016.6249999998677</v>
      </c>
      <c r="G1756" s="15">
        <v>1.56</v>
      </c>
      <c r="H1756" s="14">
        <f t="shared" si="378"/>
        <v>2877.3702380952373</v>
      </c>
      <c r="I1756" s="14">
        <f t="shared" si="379"/>
        <v>59.430793650793639</v>
      </c>
      <c r="J1756" s="16">
        <f t="shared" si="383"/>
        <v>1672477.0607328685</v>
      </c>
      <c r="K1756" s="14">
        <f t="shared" si="380"/>
        <v>117.12089947089945</v>
      </c>
      <c r="L1756" s="16">
        <f t="shared" si="381"/>
        <v>68076.751161209526</v>
      </c>
      <c r="M1756" s="35">
        <f t="shared" si="373"/>
        <v>26.948872433723853</v>
      </c>
      <c r="N1756" s="17"/>
      <c r="O1756" s="18">
        <f t="shared" si="374"/>
        <v>29.609327744137776</v>
      </c>
      <c r="P1756" s="18"/>
      <c r="Q1756" s="37">
        <f t="shared" si="375"/>
        <v>3.8300806050264383E-2</v>
      </c>
      <c r="R1756" s="15">
        <f t="shared" si="384"/>
        <v>0.99489432651798682</v>
      </c>
      <c r="S1756" s="15">
        <f t="shared" si="385"/>
        <v>53.587791396307523</v>
      </c>
      <c r="T1756" s="21"/>
      <c r="U1756" s="21"/>
      <c r="Y1756" s="36"/>
      <c r="Z1756" s="36"/>
    </row>
    <row r="1757" spans="1:26" x14ac:dyDescent="0.25">
      <c r="A1757" s="12">
        <v>2016.09</v>
      </c>
      <c r="B1757" s="13">
        <v>2157.69</v>
      </c>
      <c r="C1757" s="14">
        <v>45.03</v>
      </c>
      <c r="D1757" s="13">
        <v>89.09</v>
      </c>
      <c r="E1757" s="13">
        <v>241.428</v>
      </c>
      <c r="F1757" s="42">
        <f t="shared" si="382"/>
        <v>2016.7083333332009</v>
      </c>
      <c r="G1757" s="15">
        <v>1.63</v>
      </c>
      <c r="H1757" s="14">
        <f t="shared" si="378"/>
        <v>2852.9370273746204</v>
      </c>
      <c r="I1757" s="14">
        <f t="shared" si="379"/>
        <v>59.539486368606767</v>
      </c>
      <c r="J1757" s="16">
        <f t="shared" si="383"/>
        <v>1661159.1629098784</v>
      </c>
      <c r="K1757" s="14">
        <f t="shared" si="380"/>
        <v>117.79642106549362</v>
      </c>
      <c r="L1757" s="16">
        <f t="shared" si="381"/>
        <v>68588.47648348051</v>
      </c>
      <c r="M1757" s="35">
        <f t="shared" si="373"/>
        <v>26.727873346478528</v>
      </c>
      <c r="N1757" s="17"/>
      <c r="O1757" s="18">
        <f t="shared" si="374"/>
        <v>29.360965010602932</v>
      </c>
      <c r="P1757" s="18"/>
      <c r="Q1757" s="37">
        <f t="shared" si="375"/>
        <v>3.8651942503325029E-2</v>
      </c>
      <c r="R1757" s="15">
        <f t="shared" si="384"/>
        <v>0.98953692026663531</v>
      </c>
      <c r="S1757" s="15">
        <f t="shared" si="385"/>
        <v>53.186329913648542</v>
      </c>
      <c r="T1757" s="21"/>
      <c r="U1757" s="21"/>
      <c r="Y1757" s="36"/>
      <c r="Z1757" s="36"/>
    </row>
    <row r="1758" spans="1:26" x14ac:dyDescent="0.25">
      <c r="A1758" s="12">
        <v>2016.1</v>
      </c>
      <c r="B1758" s="13">
        <v>2143.02</v>
      </c>
      <c r="C1758" s="14">
        <f>C1757*2/3+C1760/3</f>
        <v>45.25333333333333</v>
      </c>
      <c r="D1758" s="13">
        <f>D1757*2/3+D1760/3</f>
        <v>90.91</v>
      </c>
      <c r="E1758" s="13">
        <v>241.72900000000001</v>
      </c>
      <c r="F1758" s="42">
        <f t="shared" si="382"/>
        <v>2016.7916666665342</v>
      </c>
      <c r="G1758" s="15">
        <v>1.76</v>
      </c>
      <c r="H1758" s="14">
        <f t="shared" si="378"/>
        <v>2830.0117731426503</v>
      </c>
      <c r="I1758" s="14">
        <f t="shared" si="379"/>
        <v>59.760275735775707</v>
      </c>
      <c r="J1758" s="16">
        <f t="shared" si="383"/>
        <v>1650710.3219287887</v>
      </c>
      <c r="K1758" s="14">
        <f t="shared" si="380"/>
        <v>120.0531820964799</v>
      </c>
      <c r="L1758" s="16">
        <f t="shared" si="381"/>
        <v>70025.513232049256</v>
      </c>
      <c r="M1758" s="35">
        <f t="shared" si="373"/>
        <v>26.525143085070589</v>
      </c>
      <c r="N1758" s="17"/>
      <c r="O1758" s="18">
        <f t="shared" si="374"/>
        <v>29.132461051587665</v>
      </c>
      <c r="P1758" s="18"/>
      <c r="Q1758" s="37">
        <f t="shared" si="375"/>
        <v>3.8318053948397809E-2</v>
      </c>
      <c r="R1758" s="15">
        <f t="shared" si="384"/>
        <v>0.96754053622219582</v>
      </c>
      <c r="S1758" s="15">
        <f t="shared" si="385"/>
        <v>52.564302636886822</v>
      </c>
      <c r="T1758" s="21"/>
      <c r="U1758" s="21"/>
      <c r="Y1758" s="36"/>
      <c r="Z1758" s="36"/>
    </row>
    <row r="1759" spans="1:26" x14ac:dyDescent="0.25">
      <c r="A1759" s="12">
        <v>2016.11</v>
      </c>
      <c r="B1759" s="13">
        <v>2164.9899999999998</v>
      </c>
      <c r="C1759" s="14">
        <f>C1757/3+C1760*2/3</f>
        <v>45.476666666666667</v>
      </c>
      <c r="D1759" s="13">
        <f>D1757/3+D1760*2/3</f>
        <v>92.73</v>
      </c>
      <c r="E1759" s="13">
        <v>241.35300000000001</v>
      </c>
      <c r="F1759" s="42">
        <f t="shared" si="382"/>
        <v>2016.8749999998674</v>
      </c>
      <c r="G1759" s="15">
        <v>2.14</v>
      </c>
      <c r="H1759" s="14">
        <f t="shared" si="378"/>
        <v>2863.4787646932077</v>
      </c>
      <c r="I1759" s="14">
        <f t="shared" si="379"/>
        <v>60.14876248344401</v>
      </c>
      <c r="J1759" s="16">
        <f t="shared" si="383"/>
        <v>1673154.8658900887</v>
      </c>
      <c r="K1759" s="14">
        <f t="shared" si="380"/>
        <v>122.64739599259173</v>
      </c>
      <c r="L1759" s="16">
        <f t="shared" si="381"/>
        <v>71663.911017597275</v>
      </c>
      <c r="M1759" s="35">
        <f t="shared" si="373"/>
        <v>26.850953531056259</v>
      </c>
      <c r="N1759" s="17"/>
      <c r="O1759" s="18">
        <f t="shared" si="374"/>
        <v>29.482997451792823</v>
      </c>
      <c r="P1759" s="18"/>
      <c r="Q1759" s="37">
        <f t="shared" si="375"/>
        <v>3.4053579702832945E-2</v>
      </c>
      <c r="R1759" s="15">
        <f t="shared" si="384"/>
        <v>0.97105630787266772</v>
      </c>
      <c r="S1759" s="15">
        <f t="shared" si="385"/>
        <v>50.937324574501631</v>
      </c>
      <c r="T1759" s="21"/>
      <c r="U1759" s="21"/>
      <c r="Y1759" s="36"/>
      <c r="Z1759" s="36"/>
    </row>
    <row r="1760" spans="1:26" x14ac:dyDescent="0.25">
      <c r="A1760" s="12">
        <v>2016.12</v>
      </c>
      <c r="B1760" s="13">
        <v>2246.63</v>
      </c>
      <c r="C1760" s="14">
        <v>45.7</v>
      </c>
      <c r="D1760" s="13">
        <v>94.55</v>
      </c>
      <c r="E1760" s="13">
        <v>241.43199999999999</v>
      </c>
      <c r="F1760" s="42">
        <f t="shared" si="382"/>
        <v>2016.9583333332007</v>
      </c>
      <c r="G1760" s="15">
        <v>2.4900000000000002</v>
      </c>
      <c r="H1760" s="14">
        <f t="shared" si="378"/>
        <v>2970.4859004398745</v>
      </c>
      <c r="I1760" s="14">
        <f t="shared" si="379"/>
        <v>60.424371458630162</v>
      </c>
      <c r="J1760" s="16">
        <f t="shared" si="383"/>
        <v>1738622.2464871802</v>
      </c>
      <c r="K1760" s="14">
        <f t="shared" si="380"/>
        <v>125.01366130007618</v>
      </c>
      <c r="L1760" s="16">
        <f t="shared" si="381"/>
        <v>73170.363346595972</v>
      </c>
      <c r="M1760" s="35">
        <f t="shared" si="373"/>
        <v>27.865098223923525</v>
      </c>
      <c r="N1760" s="17"/>
      <c r="O1760" s="18">
        <f t="shared" si="374"/>
        <v>30.586141859448869</v>
      </c>
      <c r="P1760" s="18"/>
      <c r="Q1760" s="37">
        <f t="shared" si="375"/>
        <v>2.9079989463697952E-2</v>
      </c>
      <c r="R1760" s="15">
        <f t="shared" si="384"/>
        <v>1.007357647465936</v>
      </c>
      <c r="S1760" s="15">
        <f t="shared" si="385"/>
        <v>49.4468253305144</v>
      </c>
      <c r="T1760" s="21"/>
      <c r="U1760" s="21"/>
      <c r="Y1760" s="36"/>
      <c r="Z1760" s="36"/>
    </row>
    <row r="1761" spans="1:26" x14ac:dyDescent="0.25">
      <c r="A1761" s="12">
        <v>2017.01</v>
      </c>
      <c r="B1761" s="13">
        <v>2275.12</v>
      </c>
      <c r="C1761" s="14">
        <f>C1760*2/3+C1763/3</f>
        <v>45.926666666666669</v>
      </c>
      <c r="D1761" s="13">
        <f>D1760*2/3+D1763/3</f>
        <v>96.463333333333338</v>
      </c>
      <c r="E1761" s="13">
        <v>242.839</v>
      </c>
      <c r="F1761" s="42">
        <f t="shared" si="382"/>
        <v>2017.041666666534</v>
      </c>
      <c r="G1761" s="15">
        <v>2.4300000000000002</v>
      </c>
      <c r="H1761" s="14">
        <f t="shared" si="378"/>
        <v>2990.7261352583387</v>
      </c>
      <c r="I1761" s="14">
        <f t="shared" si="379"/>
        <v>60.372236323929279</v>
      </c>
      <c r="J1761" s="16">
        <f t="shared" si="383"/>
        <v>1753413.4849458153</v>
      </c>
      <c r="K1761" s="14">
        <f t="shared" si="380"/>
        <v>126.80448156323047</v>
      </c>
      <c r="L1761" s="16">
        <f t="shared" si="381"/>
        <v>74343.379456683542</v>
      </c>
      <c r="M1761" s="35">
        <f t="shared" si="373"/>
        <v>28.063573742124458</v>
      </c>
      <c r="N1761" s="17"/>
      <c r="O1761" s="18">
        <f t="shared" si="374"/>
        <v>30.792138471115784</v>
      </c>
      <c r="P1761" s="18"/>
      <c r="Q1761" s="37">
        <f t="shared" si="375"/>
        <v>2.9707513831380643E-2</v>
      </c>
      <c r="R1761" s="15">
        <f t="shared" si="384"/>
        <v>1.0029058632521781</v>
      </c>
      <c r="S1761" s="15">
        <f t="shared" si="385"/>
        <v>49.522036685233282</v>
      </c>
      <c r="T1761" s="21"/>
      <c r="U1761" s="21"/>
      <c r="Y1761" s="36"/>
      <c r="Z1761" s="36"/>
    </row>
    <row r="1762" spans="1:26" x14ac:dyDescent="0.25">
      <c r="A1762" s="12">
        <v>2017.02</v>
      </c>
      <c r="B1762" s="13">
        <v>2329.91</v>
      </c>
      <c r="C1762" s="14">
        <f>C1760/3+C1763*2/3</f>
        <v>46.153333333333336</v>
      </c>
      <c r="D1762" s="13">
        <f>D1760/3+D1763*2/3</f>
        <v>98.376666666666665</v>
      </c>
      <c r="E1762" s="13">
        <v>243.60300000000001</v>
      </c>
      <c r="F1762" s="42">
        <f t="shared" si="382"/>
        <v>2017.1249999998672</v>
      </c>
      <c r="G1762" s="15">
        <v>2.42</v>
      </c>
      <c r="H1762" s="14">
        <f t="shared" si="378"/>
        <v>3053.1439890108072</v>
      </c>
      <c r="I1762" s="14">
        <f t="shared" si="379"/>
        <v>60.47992078641613</v>
      </c>
      <c r="J1762" s="16">
        <f t="shared" si="383"/>
        <v>1792962.9099052323</v>
      </c>
      <c r="K1762" s="14">
        <f t="shared" si="380"/>
        <v>128.91404753499199</v>
      </c>
      <c r="L1762" s="16">
        <f t="shared" si="381"/>
        <v>75704.94763035643</v>
      </c>
      <c r="M1762" s="35">
        <f t="shared" si="373"/>
        <v>28.655106525184124</v>
      </c>
      <c r="N1762" s="17"/>
      <c r="O1762" s="18">
        <f t="shared" si="374"/>
        <v>31.427485362109678</v>
      </c>
      <c r="P1762" s="18"/>
      <c r="Q1762" s="37">
        <f t="shared" si="375"/>
        <v>2.8848426114245408E-2</v>
      </c>
      <c r="R1762" s="15">
        <f t="shared" si="384"/>
        <v>0.99674665450456046</v>
      </c>
      <c r="S1762" s="15">
        <f t="shared" si="385"/>
        <v>49.510176125895683</v>
      </c>
      <c r="T1762" s="21"/>
      <c r="U1762" s="21"/>
      <c r="Y1762" s="36"/>
      <c r="Z1762" s="36"/>
    </row>
    <row r="1763" spans="1:26" x14ac:dyDescent="0.25">
      <c r="A1763" s="12">
        <v>2017.03</v>
      </c>
      <c r="B1763" s="13">
        <v>2366.8200000000002</v>
      </c>
      <c r="C1763" s="14">
        <v>46.38</v>
      </c>
      <c r="D1763" s="13">
        <v>100.29</v>
      </c>
      <c r="E1763" s="13">
        <v>243.80099999999999</v>
      </c>
      <c r="F1763" s="42">
        <f t="shared" si="382"/>
        <v>2017.2083333332005</v>
      </c>
      <c r="G1763" s="15">
        <v>2.48</v>
      </c>
      <c r="H1763" s="14">
        <f t="shared" si="378"/>
        <v>3098.9924725903497</v>
      </c>
      <c r="I1763" s="14">
        <f t="shared" si="379"/>
        <v>60.727588443033447</v>
      </c>
      <c r="J1763" s="16">
        <f t="shared" si="383"/>
        <v>1822859.3566508119</v>
      </c>
      <c r="K1763" s="14">
        <f t="shared" si="380"/>
        <v>131.31457190495524</v>
      </c>
      <c r="L1763" s="16">
        <f t="shared" si="381"/>
        <v>77240.586474049531</v>
      </c>
      <c r="M1763" s="35">
        <f t="shared" si="373"/>
        <v>29.086921742464639</v>
      </c>
      <c r="N1763" s="17"/>
      <c r="O1763" s="18">
        <f t="shared" si="374"/>
        <v>31.88602629500566</v>
      </c>
      <c r="P1763" s="18"/>
      <c r="Q1763" s="37">
        <f t="shared" si="375"/>
        <v>2.689051103307533E-2</v>
      </c>
      <c r="R1763" s="15">
        <f t="shared" si="384"/>
        <v>1.0180137495984991</v>
      </c>
      <c r="S1763" s="15">
        <f t="shared" si="385"/>
        <v>49.309024147523175</v>
      </c>
      <c r="T1763" s="21"/>
      <c r="U1763" s="21"/>
      <c r="Y1763" s="36"/>
      <c r="Z1763" s="36"/>
    </row>
    <row r="1764" spans="1:26" x14ac:dyDescent="0.25">
      <c r="A1764" s="12">
        <v>2017.04</v>
      </c>
      <c r="B1764" s="13">
        <v>2359.31</v>
      </c>
      <c r="C1764" s="14">
        <f>C1763*2/3+C1766/3</f>
        <v>46.660000000000004</v>
      </c>
      <c r="D1764" s="13">
        <f>D1763*2/3+D1766/3</f>
        <v>101.53333333333333</v>
      </c>
      <c r="E1764" s="13">
        <v>244.524</v>
      </c>
      <c r="F1764" s="42">
        <f t="shared" si="382"/>
        <v>2017.2916666665337</v>
      </c>
      <c r="G1764" s="15">
        <v>2.2999999999999998</v>
      </c>
      <c r="H1764" s="14">
        <f t="shared" si="378"/>
        <v>3080.0253466121922</v>
      </c>
      <c r="I1764" s="14">
        <f t="shared" si="379"/>
        <v>60.913564844350645</v>
      </c>
      <c r="J1764" s="16">
        <f t="shared" si="383"/>
        <v>1814688.5296868673</v>
      </c>
      <c r="K1764" s="14">
        <f t="shared" si="380"/>
        <v>132.54944886118878</v>
      </c>
      <c r="L1764" s="16">
        <f t="shared" si="381"/>
        <v>78095.449678453981</v>
      </c>
      <c r="M1764" s="35">
        <f t="shared" si="373"/>
        <v>28.904245956275158</v>
      </c>
      <c r="N1764" s="17"/>
      <c r="O1764" s="18">
        <f t="shared" si="374"/>
        <v>31.670821333081481</v>
      </c>
      <c r="P1764" s="18"/>
      <c r="Q1764" s="37">
        <f t="shared" si="375"/>
        <v>2.8550370848229603E-2</v>
      </c>
      <c r="R1764" s="15">
        <f t="shared" si="384"/>
        <v>1.0019166666666666</v>
      </c>
      <c r="S1764" s="15">
        <f t="shared" si="385"/>
        <v>50.048843047509614</v>
      </c>
      <c r="T1764" s="21"/>
      <c r="U1764" s="21"/>
      <c r="Y1764" s="36"/>
      <c r="Z1764" s="36"/>
    </row>
    <row r="1765" spans="1:26" x14ac:dyDescent="0.25">
      <c r="A1765" s="12">
        <v>2017.05</v>
      </c>
      <c r="B1765" s="13">
        <v>2395.35</v>
      </c>
      <c r="C1765" s="14">
        <f>C1763/3+C1766*2/3</f>
        <v>46.94</v>
      </c>
      <c r="D1765" s="13">
        <f>D1763/3+D1766*2/3</f>
        <v>102.77666666666667</v>
      </c>
      <c r="E1765" s="13">
        <v>244.733</v>
      </c>
      <c r="F1765" s="42">
        <f t="shared" si="382"/>
        <v>2017.374999999867</v>
      </c>
      <c r="G1765" s="15">
        <v>2.2999999999999998</v>
      </c>
      <c r="H1765" s="14">
        <f t="shared" si="378"/>
        <v>3124.4042473838822</v>
      </c>
      <c r="I1765" s="14">
        <f t="shared" si="379"/>
        <v>61.226766598701417</v>
      </c>
      <c r="J1765" s="16">
        <f t="shared" si="383"/>
        <v>1843841.8097220364</v>
      </c>
      <c r="K1765" s="14">
        <f t="shared" si="380"/>
        <v>134.05800983793219</v>
      </c>
      <c r="L1765" s="16">
        <f t="shared" si="381"/>
        <v>79113.246525086186</v>
      </c>
      <c r="M1765" s="35">
        <f t="shared" si="373"/>
        <v>29.313344980271427</v>
      </c>
      <c r="N1765" s="17"/>
      <c r="O1765" s="18">
        <f t="shared" si="374"/>
        <v>32.103121568918986</v>
      </c>
      <c r="P1765" s="18"/>
      <c r="Q1765" s="37">
        <f t="shared" si="375"/>
        <v>2.7535015841958353E-2</v>
      </c>
      <c r="R1765" s="15">
        <f t="shared" si="384"/>
        <v>1.0117137776044203</v>
      </c>
      <c r="S1765" s="15">
        <f t="shared" si="385"/>
        <v>50.101946769210365</v>
      </c>
      <c r="T1765" s="21"/>
      <c r="U1765" s="21"/>
      <c r="Y1765" s="36"/>
      <c r="Z1765" s="36"/>
    </row>
    <row r="1766" spans="1:26" x14ac:dyDescent="0.25">
      <c r="A1766" s="12">
        <v>2017.06</v>
      </c>
      <c r="B1766" s="13">
        <v>2433.9899999999998</v>
      </c>
      <c r="C1766" s="14">
        <v>47.22</v>
      </c>
      <c r="D1766" s="13">
        <v>104.02</v>
      </c>
      <c r="E1766" s="13">
        <v>244.95500000000001</v>
      </c>
      <c r="F1766" s="42">
        <f t="shared" si="382"/>
        <v>2017.4583333332002</v>
      </c>
      <c r="G1766" s="15">
        <v>2.19</v>
      </c>
      <c r="H1766" s="14">
        <f t="shared" si="378"/>
        <v>3171.9275164622059</v>
      </c>
      <c r="I1766" s="14">
        <f t="shared" si="379"/>
        <v>61.536167908391313</v>
      </c>
      <c r="J1766" s="16">
        <f t="shared" si="383"/>
        <v>1874913.537121759</v>
      </c>
      <c r="K1766" s="14">
        <f t="shared" si="380"/>
        <v>135.55680190239016</v>
      </c>
      <c r="L1766" s="16">
        <f t="shared" si="381"/>
        <v>80127.077815194541</v>
      </c>
      <c r="M1766" s="35">
        <f t="shared" si="373"/>
        <v>29.748503240632754</v>
      </c>
      <c r="N1766" s="17"/>
      <c r="O1766" s="18">
        <f t="shared" si="374"/>
        <v>32.562583794402144</v>
      </c>
      <c r="P1766" s="18"/>
      <c r="Q1766" s="37">
        <f t="shared" si="375"/>
        <v>2.8031372275517271E-2</v>
      </c>
      <c r="R1766" s="15">
        <f t="shared" si="384"/>
        <v>0.9903187178348567</v>
      </c>
      <c r="S1766" s="15">
        <f t="shared" si="385"/>
        <v>50.642891106865946</v>
      </c>
      <c r="T1766" s="21"/>
      <c r="U1766" s="21"/>
      <c r="Y1766" s="36"/>
      <c r="Z1766" s="36"/>
    </row>
    <row r="1767" spans="1:26" x14ac:dyDescent="0.25">
      <c r="A1767" s="12">
        <v>2017.07</v>
      </c>
      <c r="B1767" s="13">
        <v>2454.1</v>
      </c>
      <c r="C1767" s="14">
        <f>C1766*2/3+C1769/3</f>
        <v>47.536666666666669</v>
      </c>
      <c r="D1767" s="13">
        <f>D1766*2/3+D1769/3</f>
        <v>105.03999999999999</v>
      </c>
      <c r="E1767" s="13">
        <v>244.786</v>
      </c>
      <c r="F1767" s="42">
        <f t="shared" si="382"/>
        <v>2017.5416666665335</v>
      </c>
      <c r="G1767" s="15">
        <v>2.3199999999999998</v>
      </c>
      <c r="H1767" s="14">
        <f t="shared" si="378"/>
        <v>3200.3424585147836</v>
      </c>
      <c r="I1767" s="14">
        <f t="shared" si="379"/>
        <v>61.991611046655706</v>
      </c>
      <c r="J1767" s="16">
        <f t="shared" si="383"/>
        <v>1894763.0771083303</v>
      </c>
      <c r="K1767" s="14">
        <f t="shared" si="380"/>
        <v>136.98055166553638</v>
      </c>
      <c r="L1767" s="16">
        <f t="shared" si="381"/>
        <v>81099.349504689701</v>
      </c>
      <c r="M1767" s="35">
        <f t="shared" si="373"/>
        <v>30.002220744018572</v>
      </c>
      <c r="N1767" s="17"/>
      <c r="O1767" s="18">
        <f t="shared" si="374"/>
        <v>32.822440838488504</v>
      </c>
      <c r="P1767" s="18"/>
      <c r="Q1767" s="37">
        <f t="shared" si="375"/>
        <v>2.640281656600614E-2</v>
      </c>
      <c r="R1767" s="15">
        <f t="shared" si="384"/>
        <v>1.0117210216151993</v>
      </c>
      <c r="S1767" s="15">
        <f t="shared" si="385"/>
        <v>50.187228293382596</v>
      </c>
      <c r="T1767" s="21"/>
      <c r="U1767" s="21"/>
      <c r="Y1767" s="36"/>
      <c r="Z1767" s="36"/>
    </row>
    <row r="1768" spans="1:26" x14ac:dyDescent="0.25">
      <c r="A1768" s="12">
        <v>2017.08</v>
      </c>
      <c r="B1768" s="13">
        <v>2456.2199999999998</v>
      </c>
      <c r="C1768" s="14">
        <f>C1766/3+C1769*2/3</f>
        <v>47.853333333333339</v>
      </c>
      <c r="D1768" s="13">
        <f>D1766/3+D1769*2/3</f>
        <v>106.06</v>
      </c>
      <c r="E1768" s="13">
        <v>245.51900000000001</v>
      </c>
      <c r="F1768" s="42">
        <f t="shared" si="382"/>
        <v>2017.6249999998668</v>
      </c>
      <c r="G1768" s="15">
        <v>2.21</v>
      </c>
      <c r="H1768" s="14">
        <f t="shared" si="378"/>
        <v>3193.5441921399142</v>
      </c>
      <c r="I1768" s="14">
        <f t="shared" si="379"/>
        <v>62.218260066770107</v>
      </c>
      <c r="J1768" s="16">
        <f t="shared" si="383"/>
        <v>1893807.8567435183</v>
      </c>
      <c r="K1768" s="14">
        <f t="shared" si="380"/>
        <v>137.89778481502444</v>
      </c>
      <c r="L1768" s="16">
        <f t="shared" si="381"/>
        <v>81774.947393237395</v>
      </c>
      <c r="M1768" s="35">
        <f t="shared" si="373"/>
        <v>29.914959397497491</v>
      </c>
      <c r="N1768" s="17"/>
      <c r="O1768" s="18">
        <f t="shared" si="374"/>
        <v>32.710126862242042</v>
      </c>
      <c r="P1768" s="18"/>
      <c r="Q1768" s="37">
        <f t="shared" si="375"/>
        <v>2.8090568896086635E-2</v>
      </c>
      <c r="R1768" s="15">
        <f t="shared" si="384"/>
        <v>1.0027318846719444</v>
      </c>
      <c r="S1768" s="15">
        <f t="shared" si="385"/>
        <v>50.62388307804467</v>
      </c>
      <c r="T1768" s="21"/>
      <c r="U1768" s="21"/>
      <c r="Y1768" s="36"/>
      <c r="Z1768" s="36"/>
    </row>
    <row r="1769" spans="1:26" x14ac:dyDescent="0.25">
      <c r="A1769" s="12">
        <v>2017.09</v>
      </c>
      <c r="B1769" s="13">
        <v>2492.84</v>
      </c>
      <c r="C1769" s="14">
        <v>48.17</v>
      </c>
      <c r="D1769" s="13">
        <v>107.08</v>
      </c>
      <c r="E1769" s="13">
        <v>246.81899999999999</v>
      </c>
      <c r="F1769" s="42">
        <f t="shared" si="382"/>
        <v>2017.7083333332</v>
      </c>
      <c r="G1769" s="15">
        <v>2.2000000000000002</v>
      </c>
      <c r="H1769" s="14">
        <f t="shared" si="378"/>
        <v>3224.0857925038176</v>
      </c>
      <c r="I1769" s="14">
        <f t="shared" si="379"/>
        <v>62.300112572370828</v>
      </c>
      <c r="J1769" s="16">
        <f t="shared" si="383"/>
        <v>1914998.0941549919</v>
      </c>
      <c r="K1769" s="14">
        <f t="shared" si="380"/>
        <v>138.49067997196323</v>
      </c>
      <c r="L1769" s="16">
        <f t="shared" si="381"/>
        <v>82258.787536350734</v>
      </c>
      <c r="M1769" s="35">
        <f t="shared" si="373"/>
        <v>30.1681144106789</v>
      </c>
      <c r="N1769" s="17"/>
      <c r="O1769" s="18">
        <f t="shared" si="374"/>
        <v>32.970280770701351</v>
      </c>
      <c r="P1769" s="18"/>
      <c r="Q1769" s="37">
        <f t="shared" si="375"/>
        <v>2.8167211336622037E-2</v>
      </c>
      <c r="R1769" s="15">
        <f t="shared" si="384"/>
        <v>0.98769891518516217</v>
      </c>
      <c r="S1769" s="15">
        <f t="shared" si="385"/>
        <v>50.494816387392703</v>
      </c>
      <c r="T1769" s="21"/>
      <c r="U1769" s="21"/>
      <c r="Y1769" s="36"/>
      <c r="Z1769" s="36"/>
    </row>
    <row r="1770" spans="1:26" x14ac:dyDescent="0.25">
      <c r="A1770" s="12">
        <v>2017.1</v>
      </c>
      <c r="B1770" s="13">
        <v>2557</v>
      </c>
      <c r="C1770" s="14">
        <f>C1769*2/3+C1772/3</f>
        <v>48.423333333333332</v>
      </c>
      <c r="D1770" s="13">
        <f>D1769*2/3+D1772/3</f>
        <v>108.01333333333334</v>
      </c>
      <c r="E1770" s="13">
        <v>246.66300000000001</v>
      </c>
      <c r="F1770" s="42">
        <f t="shared" si="382"/>
        <v>2017.7916666665333</v>
      </c>
      <c r="G1770" s="15">
        <v>2.36</v>
      </c>
      <c r="H1770" s="14">
        <f t="shared" si="378"/>
        <v>3309.1579138338529</v>
      </c>
      <c r="I1770" s="14">
        <f t="shared" si="379"/>
        <v>62.667366724370204</v>
      </c>
      <c r="J1770" s="16">
        <f t="shared" si="383"/>
        <v>1968629.9199379827</v>
      </c>
      <c r="K1770" s="14">
        <f t="shared" si="380"/>
        <v>139.78614657785448</v>
      </c>
      <c r="L1770" s="16">
        <f t="shared" si="381"/>
        <v>83159.280309829745</v>
      </c>
      <c r="M1770" s="35">
        <f t="shared" si="373"/>
        <v>30.920393290333831</v>
      </c>
      <c r="N1770" s="17"/>
      <c r="O1770" s="18">
        <f t="shared" si="374"/>
        <v>33.77535045295933</v>
      </c>
      <c r="P1770" s="18"/>
      <c r="Q1770" s="37">
        <f t="shared" si="375"/>
        <v>2.5479157179329286E-2</v>
      </c>
      <c r="R1770" s="15">
        <f t="shared" si="384"/>
        <v>1.0028504917557177</v>
      </c>
      <c r="S1770" s="15">
        <f t="shared" si="385"/>
        <v>49.905217566999767</v>
      </c>
      <c r="T1770" s="21"/>
      <c r="U1770" s="21"/>
      <c r="Y1770" s="36"/>
      <c r="Z1770" s="36"/>
    </row>
    <row r="1771" spans="1:26" x14ac:dyDescent="0.25">
      <c r="A1771" s="12">
        <v>2017.11</v>
      </c>
      <c r="B1771" s="13">
        <v>2593.61</v>
      </c>
      <c r="C1771" s="14">
        <f>C1769/3+C1772*2/3</f>
        <v>48.676666666666662</v>
      </c>
      <c r="D1771" s="13">
        <f>D1769/3+D1772*2/3</f>
        <v>108.94666666666666</v>
      </c>
      <c r="E1771" s="13">
        <v>246.66900000000001</v>
      </c>
      <c r="F1771" s="42">
        <f t="shared" si="382"/>
        <v>2017.8749999998665</v>
      </c>
      <c r="G1771" s="15">
        <v>2.35</v>
      </c>
      <c r="H1771" s="14">
        <f t="shared" si="378"/>
        <v>3356.4553349022367</v>
      </c>
      <c r="I1771" s="14">
        <f t="shared" si="379"/>
        <v>62.993687377281539</v>
      </c>
      <c r="J1771" s="16">
        <f t="shared" si="383"/>
        <v>1999890.2563809347</v>
      </c>
      <c r="K1771" s="14">
        <f t="shared" si="380"/>
        <v>140.99059633219679</v>
      </c>
      <c r="L1771" s="16">
        <f t="shared" si="381"/>
        <v>84006.99300660014</v>
      </c>
      <c r="M1771" s="35">
        <f t="shared" si="373"/>
        <v>31.298913333880265</v>
      </c>
      <c r="N1771" s="17"/>
      <c r="O1771" s="18">
        <f t="shared" si="374"/>
        <v>34.172935972227108</v>
      </c>
      <c r="P1771" s="18"/>
      <c r="Q1771" s="37">
        <f t="shared" si="375"/>
        <v>2.4588565855586081E-2</v>
      </c>
      <c r="R1771" s="15">
        <f t="shared" si="384"/>
        <v>0.99754979283024348</v>
      </c>
      <c r="S1771" s="15">
        <f t="shared" si="385"/>
        <v>50.04625461881735</v>
      </c>
      <c r="T1771" s="21"/>
      <c r="U1771" s="21"/>
      <c r="Y1771" s="36"/>
      <c r="Z1771" s="36"/>
    </row>
    <row r="1772" spans="1:26" x14ac:dyDescent="0.25">
      <c r="A1772" s="12">
        <v>2017.12</v>
      </c>
      <c r="B1772" s="13">
        <v>2664.34</v>
      </c>
      <c r="C1772" s="14">
        <v>48.93</v>
      </c>
      <c r="D1772" s="13">
        <v>109.88</v>
      </c>
      <c r="E1772" s="13">
        <v>246.524</v>
      </c>
      <c r="F1772" s="42">
        <f t="shared" si="382"/>
        <v>2017.9583333331998</v>
      </c>
      <c r="G1772" s="15">
        <v>2.4</v>
      </c>
      <c r="H1772" s="14">
        <f t="shared" si="378"/>
        <v>3450.0168217698879</v>
      </c>
      <c r="I1772" s="14">
        <f t="shared" si="379"/>
        <v>63.358776691113221</v>
      </c>
      <c r="J1772" s="16">
        <f t="shared" si="383"/>
        <v>2058783.3155507357</v>
      </c>
      <c r="K1772" s="14">
        <f t="shared" si="380"/>
        <v>142.28208425954466</v>
      </c>
      <c r="L1772" s="16">
        <f t="shared" si="381"/>
        <v>84906.247217965734</v>
      </c>
      <c r="M1772" s="35">
        <f t="shared" si="373"/>
        <v>32.086132007705991</v>
      </c>
      <c r="N1772" s="17"/>
      <c r="O1772" s="18">
        <f t="shared" si="374"/>
        <v>35.017141106605784</v>
      </c>
      <c r="P1772" s="18"/>
      <c r="Q1772" s="37">
        <f t="shared" si="375"/>
        <v>2.3313129772496815E-2</v>
      </c>
      <c r="R1772" s="15">
        <f t="shared" si="384"/>
        <v>0.98626540285410402</v>
      </c>
      <c r="S1772" s="15">
        <f t="shared" si="385"/>
        <v>49.952994909684698</v>
      </c>
      <c r="T1772" s="21"/>
      <c r="U1772" s="21"/>
      <c r="Y1772" s="36"/>
      <c r="Z1772" s="36"/>
    </row>
    <row r="1773" spans="1:26" x14ac:dyDescent="0.25">
      <c r="A1773" s="12">
        <v>2018.01</v>
      </c>
      <c r="B1773" s="13">
        <v>2789.8</v>
      </c>
      <c r="C1773" s="14">
        <f>C1772*2/3+C1775/3</f>
        <v>49.286666666666662</v>
      </c>
      <c r="D1773" s="13">
        <f>D1772*2/3+D1775/3</f>
        <v>111.73333333333332</v>
      </c>
      <c r="E1773" s="13">
        <v>247.86699999999999</v>
      </c>
      <c r="F1773" s="42">
        <f t="shared" si="382"/>
        <v>2018.041666666533</v>
      </c>
      <c r="G1773" s="15">
        <v>2.58</v>
      </c>
      <c r="H1773" s="14">
        <f t="shared" si="378"/>
        <v>3592.9000266271823</v>
      </c>
      <c r="I1773" s="14">
        <f t="shared" si="379"/>
        <v>63.47482471110176</v>
      </c>
      <c r="J1773" s="16">
        <f t="shared" si="383"/>
        <v>2147204.8073379882</v>
      </c>
      <c r="K1773" s="14">
        <f t="shared" si="380"/>
        <v>143.89802004031725</v>
      </c>
      <c r="L1773" s="16">
        <f t="shared" si="381"/>
        <v>85996.971278669138</v>
      </c>
      <c r="M1773" s="35">
        <f t="shared" si="373"/>
        <v>33.307343828030653</v>
      </c>
      <c r="N1773" s="17"/>
      <c r="O1773" s="18">
        <f t="shared" si="374"/>
        <v>36.333940411695849</v>
      </c>
      <c r="P1773" s="18"/>
      <c r="Q1773" s="37">
        <f t="shared" si="375"/>
        <v>2.0418663333554906E-2</v>
      </c>
      <c r="R1773" s="15">
        <f t="shared" si="384"/>
        <v>0.97799847417367836</v>
      </c>
      <c r="S1773" s="15">
        <f t="shared" si="385"/>
        <v>48.999971277655213</v>
      </c>
      <c r="T1773" s="21"/>
      <c r="U1773" s="21"/>
      <c r="Y1773" s="36"/>
      <c r="Z1773" s="36"/>
    </row>
    <row r="1774" spans="1:26" x14ac:dyDescent="0.25">
      <c r="A1774" s="12">
        <v>2018.02</v>
      </c>
      <c r="B1774" s="13">
        <v>2705.16</v>
      </c>
      <c r="C1774" s="14">
        <f>C1772/3+C1775*2/3</f>
        <v>49.643333333333331</v>
      </c>
      <c r="D1774" s="13">
        <f>D1772/3+D1775*2/3</f>
        <v>113.58666666666666</v>
      </c>
      <c r="E1774" s="13">
        <v>248.99100000000001</v>
      </c>
      <c r="F1774" s="42">
        <f t="shared" si="382"/>
        <v>2018.1249999998663</v>
      </c>
      <c r="G1774" s="15">
        <v>2.86</v>
      </c>
      <c r="H1774" s="14">
        <f t="shared" si="378"/>
        <v>3468.1676356976741</v>
      </c>
      <c r="I1774" s="14">
        <f t="shared" si="379"/>
        <v>63.64555220202066</v>
      </c>
      <c r="J1774" s="16">
        <f t="shared" si="383"/>
        <v>2075831.3621461822</v>
      </c>
      <c r="K1774" s="14">
        <f t="shared" si="380"/>
        <v>145.62451063157565</v>
      </c>
      <c r="L1774" s="16">
        <f t="shared" si="381"/>
        <v>87161.855486666609</v>
      </c>
      <c r="M1774" s="35">
        <f t="shared" si="373"/>
        <v>32.035382339250276</v>
      </c>
      <c r="N1774" s="17"/>
      <c r="O1774" s="18">
        <f t="shared" si="374"/>
        <v>34.934084784156298</v>
      </c>
      <c r="P1774" s="18"/>
      <c r="Q1774" s="37">
        <f t="shared" si="375"/>
        <v>1.8975837596655457E-2</v>
      </c>
      <c r="R1774" s="15">
        <f t="shared" si="384"/>
        <v>1.0041100839387809</v>
      </c>
      <c r="S1774" s="15">
        <f t="shared" si="385"/>
        <v>47.705567186833449</v>
      </c>
      <c r="T1774" s="21"/>
      <c r="U1774" s="21"/>
      <c r="Y1774" s="36"/>
      <c r="Z1774" s="36"/>
    </row>
    <row r="1775" spans="1:26" x14ac:dyDescent="0.25">
      <c r="A1775" s="12">
        <v>2018.03</v>
      </c>
      <c r="B1775" s="13">
        <v>2702.77</v>
      </c>
      <c r="C1775" s="14">
        <v>50</v>
      </c>
      <c r="D1775" s="13">
        <v>115.44</v>
      </c>
      <c r="E1775" s="13">
        <v>249.554</v>
      </c>
      <c r="F1775" s="42">
        <f t="shared" si="382"/>
        <v>2018.2083333331996</v>
      </c>
      <c r="G1775" s="15">
        <v>2.84</v>
      </c>
      <c r="H1775" s="14">
        <f t="shared" si="378"/>
        <v>3457.2861616523869</v>
      </c>
      <c r="I1775" s="14">
        <f t="shared" si="379"/>
        <v>63.958201431353508</v>
      </c>
      <c r="J1775" s="16">
        <f t="shared" si="383"/>
        <v>2072508.5022769447</v>
      </c>
      <c r="K1775" s="14">
        <f t="shared" si="380"/>
        <v>147.66669546470899</v>
      </c>
      <c r="L1775" s="16">
        <f t="shared" si="381"/>
        <v>88520.436997173456</v>
      </c>
      <c r="M1775" s="35">
        <f t="shared" si="373"/>
        <v>31.808409057643107</v>
      </c>
      <c r="N1775" s="17"/>
      <c r="O1775" s="18">
        <f t="shared" si="374"/>
        <v>34.675728647302471</v>
      </c>
      <c r="P1775" s="18"/>
      <c r="Q1775" s="37">
        <f t="shared" si="375"/>
        <v>1.8751132383798639E-2</v>
      </c>
      <c r="R1775" s="15">
        <f t="shared" si="384"/>
        <v>0.99978023319015985</v>
      </c>
      <c r="S1775" s="15">
        <f t="shared" si="385"/>
        <v>47.793573784582307</v>
      </c>
      <c r="T1775" s="21"/>
      <c r="U1775" s="21"/>
      <c r="Y1775" s="36"/>
      <c r="Z1775" s="36"/>
    </row>
    <row r="1776" spans="1:26" x14ac:dyDescent="0.25">
      <c r="A1776" s="12">
        <v>2018.04</v>
      </c>
      <c r="B1776" s="13">
        <v>2653.63</v>
      </c>
      <c r="C1776" s="14">
        <f>C1775*2/3+C1778/3</f>
        <v>50.33</v>
      </c>
      <c r="D1776" s="13">
        <f>D1775*2/3+D1778/3</f>
        <v>117.78666666666666</v>
      </c>
      <c r="E1776" s="13">
        <v>250.54599999999999</v>
      </c>
      <c r="F1776" s="42">
        <f t="shared" si="382"/>
        <v>2018.2916666665328</v>
      </c>
      <c r="G1776" s="15">
        <v>2.87</v>
      </c>
      <c r="H1776" s="14">
        <f t="shared" si="378"/>
        <v>3380.9883032057978</v>
      </c>
      <c r="I1776" s="14">
        <f t="shared" si="379"/>
        <v>64.125421140229719</v>
      </c>
      <c r="J1776" s="16">
        <f t="shared" si="383"/>
        <v>2029974.2967132293</v>
      </c>
      <c r="K1776" s="14">
        <f t="shared" si="380"/>
        <v>150.07191743897988</v>
      </c>
      <c r="L1776" s="16">
        <f t="shared" si="381"/>
        <v>90104.462878721679</v>
      </c>
      <c r="M1776" s="35">
        <f t="shared" si="373"/>
        <v>30.970179293325213</v>
      </c>
      <c r="N1776" s="17"/>
      <c r="O1776" s="18">
        <f t="shared" si="374"/>
        <v>33.753721250693452</v>
      </c>
      <c r="P1776" s="18"/>
      <c r="Q1776" s="37">
        <f t="shared" si="375"/>
        <v>1.9090860063881398E-2</v>
      </c>
      <c r="R1776" s="15">
        <f t="shared" si="384"/>
        <v>0.993298828410901</v>
      </c>
      <c r="S1776" s="15">
        <f t="shared" si="385"/>
        <v>47.593880311248526</v>
      </c>
      <c r="T1776" s="21"/>
      <c r="U1776" s="21"/>
      <c r="Y1776" s="36"/>
      <c r="Z1776" s="36"/>
    </row>
    <row r="1777" spans="1:26" x14ac:dyDescent="0.25">
      <c r="A1777" s="12">
        <v>2018.05</v>
      </c>
      <c r="B1777" s="13">
        <v>2701.49</v>
      </c>
      <c r="C1777" s="14">
        <f>C1775/3+C1778*2/3</f>
        <v>50.66</v>
      </c>
      <c r="D1777" s="13">
        <f>D1775/3+D1778*2/3</f>
        <v>120.13333333333333</v>
      </c>
      <c r="E1777" s="13">
        <v>251.58799999999999</v>
      </c>
      <c r="F1777" s="42">
        <f t="shared" si="382"/>
        <v>2018.3749999998661</v>
      </c>
      <c r="G1777" s="15">
        <v>2.976</v>
      </c>
      <c r="H1777" s="14">
        <f t="shared" si="378"/>
        <v>3427.7111330627836</v>
      </c>
      <c r="I1777" s="14">
        <f t="shared" si="379"/>
        <v>64.278544803408735</v>
      </c>
      <c r="J1777" s="16">
        <f t="shared" si="383"/>
        <v>2061243.1990814803</v>
      </c>
      <c r="K1777" s="14">
        <f t="shared" si="380"/>
        <v>152.42786910875446</v>
      </c>
      <c r="L1777" s="16">
        <f t="shared" si="381"/>
        <v>91662.014783072242</v>
      </c>
      <c r="M1777" s="35">
        <f t="shared" si="373"/>
        <v>31.243615074864593</v>
      </c>
      <c r="N1777" s="17"/>
      <c r="O1777" s="18">
        <f t="shared" si="374"/>
        <v>34.044187061418882</v>
      </c>
      <c r="P1777" s="18"/>
      <c r="Q1777" s="37">
        <f t="shared" si="375"/>
        <v>1.7318266255325305E-2</v>
      </c>
      <c r="R1777" s="15">
        <f t="shared" si="384"/>
        <v>1.0081593472990933</v>
      </c>
      <c r="S1777" s="15">
        <f t="shared" si="385"/>
        <v>47.079147290191592</v>
      </c>
      <c r="T1777" s="21"/>
      <c r="U1777" s="21"/>
      <c r="Y1777" s="36"/>
      <c r="Z1777" s="36"/>
    </row>
    <row r="1778" spans="1:26" x14ac:dyDescent="0.25">
      <c r="A1778" s="12">
        <v>2018.06</v>
      </c>
      <c r="B1778" s="13">
        <v>2754.35</v>
      </c>
      <c r="C1778" s="14">
        <v>50.99</v>
      </c>
      <c r="D1778" s="13">
        <v>122.48</v>
      </c>
      <c r="E1778" s="13">
        <v>251.989</v>
      </c>
      <c r="F1778" s="42">
        <f t="shared" si="382"/>
        <v>2018.4583333331993</v>
      </c>
      <c r="G1778" s="15">
        <v>2.91</v>
      </c>
      <c r="H1778" s="14">
        <f t="shared" si="378"/>
        <v>3489.2197047291738</v>
      </c>
      <c r="I1778" s="14">
        <f t="shared" si="379"/>
        <v>64.594300921865624</v>
      </c>
      <c r="J1778" s="16">
        <f t="shared" si="383"/>
        <v>2101468.1480254461</v>
      </c>
      <c r="K1778" s="14">
        <f t="shared" si="380"/>
        <v>155.15806975701315</v>
      </c>
      <c r="L1778" s="16">
        <f t="shared" si="381"/>
        <v>93447.753106960474</v>
      </c>
      <c r="M1778" s="35">
        <f t="shared" si="373"/>
        <v>31.630556496454595</v>
      </c>
      <c r="N1778" s="17"/>
      <c r="O1778" s="18">
        <f t="shared" si="374"/>
        <v>34.45891963367427</v>
      </c>
      <c r="P1778" s="18"/>
      <c r="Q1778" s="37">
        <f t="shared" si="375"/>
        <v>1.6730979295013722E-2</v>
      </c>
      <c r="R1778" s="15">
        <f t="shared" si="384"/>
        <v>1.0041476505871525</v>
      </c>
      <c r="S1778" s="15">
        <f t="shared" si="385"/>
        <v>47.387752216668503</v>
      </c>
      <c r="T1778" s="21"/>
      <c r="U1778" s="21"/>
      <c r="Y1778" s="36"/>
      <c r="Z1778" s="36"/>
    </row>
    <row r="1779" spans="1:26" x14ac:dyDescent="0.25">
      <c r="A1779" s="12">
        <v>2018.07</v>
      </c>
      <c r="B1779" s="13">
        <v>2793.64</v>
      </c>
      <c r="C1779" s="14">
        <f>C1778*2/3+C1781/3</f>
        <v>51.44</v>
      </c>
      <c r="D1779" s="13">
        <f>D1778*2/3+D1781/3</f>
        <v>125.11666666666667</v>
      </c>
      <c r="E1779" s="13">
        <v>252.006</v>
      </c>
      <c r="F1779" s="42">
        <f t="shared" si="382"/>
        <v>2018.5416666665326</v>
      </c>
      <c r="G1779" s="15">
        <v>2.89</v>
      </c>
      <c r="H1779" s="14">
        <f t="shared" si="378"/>
        <v>3538.7536710237046</v>
      </c>
      <c r="I1779" s="14">
        <f t="shared" si="379"/>
        <v>65.159966508733902</v>
      </c>
      <c r="J1779" s="16">
        <f t="shared" si="383"/>
        <v>2134571.5431585987</v>
      </c>
      <c r="K1779" s="14">
        <f t="shared" si="380"/>
        <v>158.48751574036595</v>
      </c>
      <c r="L1779" s="16">
        <f t="shared" si="381"/>
        <v>95599.460288915812</v>
      </c>
      <c r="M1779" s="35">
        <f t="shared" si="373"/>
        <v>31.88636696215897</v>
      </c>
      <c r="N1779" s="17"/>
      <c r="O1779" s="18">
        <f t="shared" si="374"/>
        <v>34.731777571325317</v>
      </c>
      <c r="P1779" s="18"/>
      <c r="Q1779" s="37">
        <f t="shared" si="375"/>
        <v>1.6153150850947949E-2</v>
      </c>
      <c r="R1779" s="15">
        <f t="shared" si="384"/>
        <v>1.0024083333333333</v>
      </c>
      <c r="S1779" s="15">
        <f t="shared" si="385"/>
        <v>47.581090079413954</v>
      </c>
      <c r="T1779" s="21"/>
      <c r="U1779" s="21"/>
      <c r="Y1779" s="36"/>
      <c r="Z1779" s="36"/>
    </row>
    <row r="1780" spans="1:26" x14ac:dyDescent="0.25">
      <c r="A1780" s="12">
        <v>2018.08</v>
      </c>
      <c r="B1780" s="13">
        <v>2857.82</v>
      </c>
      <c r="C1780" s="14">
        <f>C1778/3+C1781*2/3</f>
        <v>51.89</v>
      </c>
      <c r="D1780" s="13">
        <f>D1778/3+D1781*2/3</f>
        <v>127.75333333333333</v>
      </c>
      <c r="E1780" s="13">
        <v>252.14599999999999</v>
      </c>
      <c r="F1780" s="42">
        <f>F1779+1/12</f>
        <v>2018.6249999998658</v>
      </c>
      <c r="G1780" s="15">
        <v>2.89</v>
      </c>
      <c r="H1780" s="14">
        <f t="shared" si="378"/>
        <v>3618.0416477358349</v>
      </c>
      <c r="I1780" s="14">
        <f t="shared" si="379"/>
        <v>65.693494027269907</v>
      </c>
      <c r="J1780" s="16">
        <f t="shared" si="383"/>
        <v>2185700.1317902287</v>
      </c>
      <c r="K1780" s="14">
        <f t="shared" si="380"/>
        <v>161.73757641736663</v>
      </c>
      <c r="L1780" s="16">
        <f t="shared" si="381"/>
        <v>97707.510446181943</v>
      </c>
      <c r="M1780" s="35">
        <f t="shared" si="373"/>
        <v>32.390276880301109</v>
      </c>
      <c r="N1780" s="17"/>
      <c r="O1780" s="18">
        <f t="shared" si="374"/>
        <v>35.274629408295603</v>
      </c>
      <c r="P1780" s="18"/>
      <c r="Q1780" s="37">
        <f t="shared" si="375"/>
        <v>1.6127083652587609E-2</v>
      </c>
      <c r="R1780" s="15">
        <f t="shared" si="384"/>
        <v>0.99298310639894383</v>
      </c>
      <c r="S1780" s="15">
        <f t="shared" si="385"/>
        <v>47.669198946914648</v>
      </c>
      <c r="T1780" s="21"/>
      <c r="U1780" s="21"/>
      <c r="Y1780" s="36"/>
      <c r="Z1780" s="36"/>
    </row>
    <row r="1781" spans="1:26" x14ac:dyDescent="0.25">
      <c r="A1781" s="12">
        <v>2018.09</v>
      </c>
      <c r="B1781" s="13">
        <v>2901.5</v>
      </c>
      <c r="C1781" s="14">
        <v>52.34</v>
      </c>
      <c r="D1781" s="13">
        <v>130.38999999999999</v>
      </c>
      <c r="E1781" s="13">
        <v>252.43899999999999</v>
      </c>
      <c r="F1781" s="42">
        <f t="shared" si="382"/>
        <v>2018.7083333331991</v>
      </c>
      <c r="G1781" s="15">
        <v>3</v>
      </c>
      <c r="H1781" s="14">
        <f t="shared" si="378"/>
        <v>3669.0776019157092</v>
      </c>
      <c r="I1781" s="14">
        <f t="shared" si="379"/>
        <v>66.186290430559453</v>
      </c>
      <c r="J1781" s="16">
        <f t="shared" si="383"/>
        <v>2219863.5234224782</v>
      </c>
      <c r="K1781" s="14">
        <f t="shared" si="380"/>
        <v>164.8840353313077</v>
      </c>
      <c r="L1781" s="16">
        <f t="shared" si="381"/>
        <v>99758.057838723733</v>
      </c>
      <c r="M1781" s="35">
        <f t="shared" si="373"/>
        <v>32.622891120500178</v>
      </c>
      <c r="N1781" s="17"/>
      <c r="O1781" s="18">
        <f t="shared" si="374"/>
        <v>35.522018512241381</v>
      </c>
      <c r="P1781" s="18"/>
      <c r="Q1781" s="37">
        <f t="shared" si="375"/>
        <v>1.5065111583944926E-2</v>
      </c>
      <c r="R1781" s="15">
        <f t="shared" si="384"/>
        <v>0.98973841038753507</v>
      </c>
      <c r="S1781" s="15">
        <f t="shared" si="385"/>
        <v>47.27976896800547</v>
      </c>
      <c r="T1781" s="21"/>
      <c r="U1781" s="21"/>
      <c r="Y1781" s="36"/>
      <c r="Z1781" s="36"/>
    </row>
    <row r="1782" spans="1:26" x14ac:dyDescent="0.25">
      <c r="A1782" s="12">
        <v>2018.1</v>
      </c>
      <c r="B1782" s="13">
        <v>2785.46</v>
      </c>
      <c r="C1782" s="14">
        <f>C1781*2/3+C1784/3</f>
        <v>52.81</v>
      </c>
      <c r="D1782" s="13">
        <f>D1781*2/3+D1784/3</f>
        <v>131.05666666666667</v>
      </c>
      <c r="E1782" s="13">
        <v>252.88499999999999</v>
      </c>
      <c r="F1782" s="42">
        <f t="shared" si="382"/>
        <v>2018.7916666665324</v>
      </c>
      <c r="G1782" s="15">
        <v>3.15</v>
      </c>
      <c r="H1782" s="14">
        <f t="shared" si="378"/>
        <v>3516.1276229511427</v>
      </c>
      <c r="I1782" s="14">
        <f t="shared" si="379"/>
        <v>66.662849140913849</v>
      </c>
      <c r="J1782" s="16">
        <f t="shared" si="383"/>
        <v>2130686.8295009425</v>
      </c>
      <c r="K1782" s="14">
        <f t="shared" si="380"/>
        <v>165.43478127080158</v>
      </c>
      <c r="L1782" s="16">
        <f t="shared" si="381"/>
        <v>100249.40713022691</v>
      </c>
      <c r="M1782" s="35">
        <f t="shared" si="373"/>
        <v>31.037961078006489</v>
      </c>
      <c r="N1782" s="17"/>
      <c r="O1782" s="18">
        <f t="shared" si="374"/>
        <v>33.793743849936064</v>
      </c>
      <c r="P1782" s="18"/>
      <c r="Q1782" s="37">
        <f t="shared" si="375"/>
        <v>1.6340087128316715E-2</v>
      </c>
      <c r="R1782" s="15">
        <f t="shared" si="384"/>
        <v>1.0051809433745449</v>
      </c>
      <c r="S1782" s="15">
        <f t="shared" si="385"/>
        <v>46.712074196252551</v>
      </c>
      <c r="T1782" s="21"/>
      <c r="U1782" s="21"/>
      <c r="Y1782" s="36"/>
      <c r="Z1782" s="36"/>
    </row>
    <row r="1783" spans="1:26" x14ac:dyDescent="0.25">
      <c r="A1783" s="12">
        <v>2018.11</v>
      </c>
      <c r="B1783" s="13">
        <v>2723.23</v>
      </c>
      <c r="C1783" s="14">
        <f>C1781/3+C1784*2/3</f>
        <v>53.28</v>
      </c>
      <c r="D1783" s="13">
        <f>D1781/3+D1784*2/3</f>
        <v>131.72333333333333</v>
      </c>
      <c r="E1783" s="13">
        <v>252.03800000000001</v>
      </c>
      <c r="F1783" s="42">
        <f t="shared" si="382"/>
        <v>2018.8749999998656</v>
      </c>
      <c r="G1783" s="15">
        <v>3.12</v>
      </c>
      <c r="H1783" s="14">
        <f t="shared" si="378"/>
        <v>3449.1260929502682</v>
      </c>
      <c r="I1783" s="14">
        <f t="shared" si="379"/>
        <v>67.482158404684995</v>
      </c>
      <c r="J1783" s="16">
        <f t="shared" si="383"/>
        <v>2093493.261450669</v>
      </c>
      <c r="K1783" s="14">
        <f t="shared" si="380"/>
        <v>166.83511346833939</v>
      </c>
      <c r="L1783" s="16">
        <f t="shared" si="381"/>
        <v>101262.80582585887</v>
      </c>
      <c r="M1783" s="35">
        <f t="shared" si="373"/>
        <v>30.195583406705236</v>
      </c>
      <c r="N1783" s="17"/>
      <c r="O1783" s="18">
        <f t="shared" si="374"/>
        <v>32.880333947031971</v>
      </c>
      <c r="P1783" s="18"/>
      <c r="Q1783" s="37">
        <f t="shared" si="375"/>
        <v>1.9163540746558339E-2</v>
      </c>
      <c r="R1783" s="15">
        <f t="shared" si="384"/>
        <v>1.0276497972023233</v>
      </c>
      <c r="S1783" s="15">
        <f t="shared" si="385"/>
        <v>47.111880916102173</v>
      </c>
      <c r="T1783" s="21"/>
      <c r="U1783" s="21"/>
      <c r="Y1783" s="36"/>
      <c r="Z1783" s="36"/>
    </row>
    <row r="1784" spans="1:26" x14ac:dyDescent="0.25">
      <c r="A1784" s="12">
        <v>2018.12</v>
      </c>
      <c r="B1784" s="13">
        <v>2567.31</v>
      </c>
      <c r="C1784" s="14">
        <v>53.75</v>
      </c>
      <c r="D1784" s="13">
        <v>132.38999999999999</v>
      </c>
      <c r="E1784" s="13">
        <v>251.233</v>
      </c>
      <c r="F1784" s="42">
        <f t="shared" si="382"/>
        <v>2018.9583333331989</v>
      </c>
      <c r="G1784" s="15">
        <v>2.83</v>
      </c>
      <c r="H1784" s="14">
        <f t="shared" si="378"/>
        <v>3262.0634305803765</v>
      </c>
      <c r="I1784" s="14">
        <f t="shared" si="379"/>
        <v>68.295573730361824</v>
      </c>
      <c r="J1784" s="16">
        <f t="shared" si="383"/>
        <v>1983407.4834037272</v>
      </c>
      <c r="K1784" s="14">
        <f t="shared" si="380"/>
        <v>168.21676290535075</v>
      </c>
      <c r="L1784" s="16">
        <f t="shared" si="381"/>
        <v>102279.55203221248</v>
      </c>
      <c r="M1784" s="35">
        <f t="shared" si="373"/>
        <v>28.291857012072864</v>
      </c>
      <c r="N1784" s="17"/>
      <c r="O1784" s="18">
        <f t="shared" si="374"/>
        <v>30.818335095022299</v>
      </c>
      <c r="P1784" s="18"/>
      <c r="Q1784" s="37">
        <f t="shared" si="375"/>
        <v>2.5024375553964886E-2</v>
      </c>
      <c r="R1784" s="15">
        <f t="shared" si="384"/>
        <v>1.0127831755337824</v>
      </c>
      <c r="S1784" s="15">
        <f t="shared" si="385"/>
        <v>48.569644507754305</v>
      </c>
      <c r="T1784" s="21"/>
      <c r="U1784" s="21"/>
      <c r="Y1784" s="36"/>
      <c r="Z1784" s="36"/>
    </row>
    <row r="1785" spans="1:26" x14ac:dyDescent="0.25">
      <c r="A1785" s="12">
        <v>2019.01</v>
      </c>
      <c r="B1785" s="13">
        <v>2607.39</v>
      </c>
      <c r="C1785" s="14">
        <f>C1784*2/3+C1787/3</f>
        <v>54.146666666666668</v>
      </c>
      <c r="D1785" s="13">
        <f>D1784*2/3+D1787/3</f>
        <v>133.05666666666664</v>
      </c>
      <c r="E1785" s="13">
        <v>251.71199999999999</v>
      </c>
      <c r="F1785" s="42">
        <f t="shared" si="382"/>
        <v>2019.0416666665321</v>
      </c>
      <c r="G1785" s="15">
        <v>2.71</v>
      </c>
      <c r="H1785" s="14">
        <f t="shared" si="378"/>
        <v>3306.6851778818641</v>
      </c>
      <c r="I1785" s="14">
        <f t="shared" si="379"/>
        <v>68.668661035892853</v>
      </c>
      <c r="J1785" s="16">
        <f t="shared" si="383"/>
        <v>2014017.8432755605</v>
      </c>
      <c r="K1785" s="14">
        <f t="shared" si="380"/>
        <v>168.74211663197084</v>
      </c>
      <c r="L1785" s="16">
        <f t="shared" si="381"/>
        <v>102776.53164023606</v>
      </c>
      <c r="M1785" s="35">
        <f t="shared" si="373"/>
        <v>28.380164463547576</v>
      </c>
      <c r="N1785" s="17"/>
      <c r="O1785" s="18">
        <f t="shared" si="374"/>
        <v>30.929105694293309</v>
      </c>
      <c r="P1785" s="18"/>
      <c r="Q1785" s="37">
        <f t="shared" si="375"/>
        <v>2.5866221302712586E-2</v>
      </c>
      <c r="R1785" s="15">
        <f t="shared" si="384"/>
        <v>1.0048682752251044</v>
      </c>
      <c r="S1785" s="15">
        <f t="shared" si="385"/>
        <v>49.096910792719015</v>
      </c>
      <c r="T1785" s="21"/>
      <c r="U1785" s="21"/>
      <c r="Y1785" s="36"/>
      <c r="Z1785" s="36"/>
    </row>
    <row r="1786" spans="1:26" x14ac:dyDescent="0.25">
      <c r="A1786" s="12">
        <v>2019.02</v>
      </c>
      <c r="B1786" s="13">
        <v>2754.86</v>
      </c>
      <c r="C1786" s="14">
        <f>C1784/3+C1787*2/3</f>
        <v>54.543333333333337</v>
      </c>
      <c r="D1786" s="13">
        <f>D1784/3+D1787*2/3</f>
        <v>133.7233333333333</v>
      </c>
      <c r="E1786" s="13">
        <v>252.77600000000001</v>
      </c>
      <c r="F1786" s="42">
        <f t="shared" si="382"/>
        <v>2019.1249999998654</v>
      </c>
      <c r="G1786" s="15">
        <v>2.68</v>
      </c>
      <c r="H1786" s="14">
        <f t="shared" si="378"/>
        <v>3479.0003268902101</v>
      </c>
      <c r="I1786" s="14">
        <f t="shared" si="379"/>
        <v>68.880550915962459</v>
      </c>
      <c r="J1786" s="16">
        <f t="shared" si="383"/>
        <v>2122466.7340412936</v>
      </c>
      <c r="K1786" s="14">
        <f t="shared" si="380"/>
        <v>168.87374326808444</v>
      </c>
      <c r="L1786" s="16">
        <f t="shared" si="381"/>
        <v>103026.40662869082</v>
      </c>
      <c r="M1786" s="35">
        <f t="shared" si="373"/>
        <v>29.541548965131206</v>
      </c>
      <c r="N1786" s="17"/>
      <c r="O1786" s="18">
        <f t="shared" si="374"/>
        <v>32.208640010689486</v>
      </c>
      <c r="P1786" s="18"/>
      <c r="Q1786" s="37">
        <f t="shared" si="375"/>
        <v>2.4705412201290373E-2</v>
      </c>
      <c r="R1786" s="15">
        <f t="shared" si="384"/>
        <v>1.0118535170500875</v>
      </c>
      <c r="S1786" s="15">
        <f t="shared" si="385"/>
        <v>49.128260300190959</v>
      </c>
      <c r="T1786" s="21"/>
      <c r="U1786" s="21"/>
      <c r="Y1786" s="36"/>
      <c r="Z1786" s="36"/>
    </row>
    <row r="1787" spans="1:26" x14ac:dyDescent="0.25">
      <c r="A1787" s="12">
        <v>2019.03</v>
      </c>
      <c r="B1787" s="13">
        <v>2803.98</v>
      </c>
      <c r="C1787" s="43">
        <v>54.94</v>
      </c>
      <c r="D1787" s="13">
        <v>134.38999999999999</v>
      </c>
      <c r="E1787" s="13">
        <v>254.202</v>
      </c>
      <c r="F1787" s="42">
        <f t="shared" si="382"/>
        <v>2019.2083333331987</v>
      </c>
      <c r="G1787" s="15">
        <v>2.57</v>
      </c>
      <c r="H1787" s="14">
        <f t="shared" si="378"/>
        <v>3521.1678019449087</v>
      </c>
      <c r="I1787" s="14">
        <f t="shared" si="379"/>
        <v>68.992274923092637</v>
      </c>
      <c r="J1787" s="16">
        <f t="shared" si="383"/>
        <v>2151699.8098893194</v>
      </c>
      <c r="K1787" s="14">
        <f t="shared" si="380"/>
        <v>168.76359350044444</v>
      </c>
      <c r="L1787" s="16">
        <f t="shared" si="381"/>
        <v>103127.31811604419</v>
      </c>
      <c r="M1787" s="35">
        <f t="shared" si="373"/>
        <v>29.576196014784816</v>
      </c>
      <c r="N1787" s="17"/>
      <c r="O1787" s="18">
        <f t="shared" si="374"/>
        <v>32.26103863164942</v>
      </c>
      <c r="P1787" s="18"/>
      <c r="Q1787" s="37">
        <f t="shared" si="375"/>
        <v>2.6091124483199852E-2</v>
      </c>
      <c r="R1787" s="15">
        <f t="shared" si="384"/>
        <v>1.0056466121980145</v>
      </c>
      <c r="S1787" s="15">
        <f t="shared" si="385"/>
        <v>49.431740807206211</v>
      </c>
      <c r="T1787" s="21"/>
      <c r="U1787" s="21"/>
      <c r="Y1787" s="36"/>
      <c r="Z1787" s="36"/>
    </row>
    <row r="1788" spans="1:26" x14ac:dyDescent="0.25">
      <c r="A1788" s="12">
        <v>2019.04</v>
      </c>
      <c r="B1788" s="13">
        <v>2903.8</v>
      </c>
      <c r="C1788" s="14">
        <f>C1787*2/3+C1790/3</f>
        <v>55.319091580592705</v>
      </c>
      <c r="D1788" s="13">
        <f>D1787*2/3+D1790/3</f>
        <v>134.68333333333334</v>
      </c>
      <c r="E1788" s="13">
        <v>255.548</v>
      </c>
      <c r="F1788" s="42">
        <f t="shared" si="382"/>
        <v>2019.2916666665319</v>
      </c>
      <c r="G1788" s="15">
        <v>2.5299999999999998</v>
      </c>
      <c r="H1788" s="14">
        <f t="shared" si="378"/>
        <v>3627.3126297212252</v>
      </c>
      <c r="I1788" s="14">
        <f t="shared" si="379"/>
        <v>69.102431143670017</v>
      </c>
      <c r="J1788" s="16">
        <f t="shared" si="383"/>
        <v>2220081.2276328681</v>
      </c>
      <c r="K1788" s="14">
        <f t="shared" si="380"/>
        <v>168.24111716128994</v>
      </c>
      <c r="L1788" s="16">
        <f t="shared" si="381"/>
        <v>102971.25835400284</v>
      </c>
      <c r="M1788" s="35">
        <f t="shared" si="373"/>
        <v>30.133517171387506</v>
      </c>
      <c r="N1788" s="17"/>
      <c r="O1788" s="18">
        <f t="shared" si="374"/>
        <v>32.88369036371968</v>
      </c>
      <c r="P1788" s="18"/>
      <c r="Q1788" s="37">
        <f t="shared" si="375"/>
        <v>2.6149618052130192E-2</v>
      </c>
      <c r="R1788" s="15">
        <f t="shared" si="384"/>
        <v>1.0135705386413667</v>
      </c>
      <c r="S1788" s="15">
        <f t="shared" si="385"/>
        <v>49.449029984294569</v>
      </c>
      <c r="T1788" s="21"/>
      <c r="U1788" s="21"/>
      <c r="Y1788" s="36"/>
      <c r="Z1788" s="36"/>
    </row>
    <row r="1789" spans="1:26" x14ac:dyDescent="0.25">
      <c r="A1789" s="12">
        <v>2019.05</v>
      </c>
      <c r="B1789" s="13">
        <v>2854.71</v>
      </c>
      <c r="C1789" s="14">
        <f>C1787/3+C1790*2/3</f>
        <v>55.698183161185412</v>
      </c>
      <c r="D1789" s="13">
        <f>D1787/3+D1790*2/3</f>
        <v>134.97666666666666</v>
      </c>
      <c r="E1789" s="13">
        <v>256.09199999999998</v>
      </c>
      <c r="F1789" s="42">
        <f t="shared" si="382"/>
        <v>2019.3749999998652</v>
      </c>
      <c r="G1789" s="15">
        <v>2.4</v>
      </c>
      <c r="H1789" s="14">
        <f t="shared" si="378"/>
        <v>3558.4163252073467</v>
      </c>
      <c r="I1789" s="14">
        <f t="shared" si="379"/>
        <v>69.428181582420308</v>
      </c>
      <c r="J1789" s="16">
        <f t="shared" si="383"/>
        <v>2181454.6401128056</v>
      </c>
      <c r="K1789" s="14">
        <f t="shared" si="380"/>
        <v>168.24937530913363</v>
      </c>
      <c r="L1789" s="16">
        <f t="shared" si="381"/>
        <v>103143.7434299664</v>
      </c>
      <c r="M1789" s="35">
        <f t="shared" si="373"/>
        <v>29.242030936939852</v>
      </c>
      <c r="N1789" s="17"/>
      <c r="O1789" s="18">
        <f t="shared" si="374"/>
        <v>31.926648340129908</v>
      </c>
      <c r="P1789" s="18"/>
      <c r="Q1789" s="37">
        <f t="shared" si="375"/>
        <v>2.8384138933322749E-2</v>
      </c>
      <c r="R1789" s="15">
        <f t="shared" si="384"/>
        <v>1.0324722275649159</v>
      </c>
      <c r="S1789" s="15">
        <f t="shared" si="385"/>
        <v>50.013613048112227</v>
      </c>
      <c r="T1789" s="21"/>
      <c r="U1789" s="21"/>
      <c r="Y1789" s="36"/>
      <c r="Z1789" s="36"/>
    </row>
    <row r="1790" spans="1:26" x14ac:dyDescent="0.25">
      <c r="A1790" s="12">
        <v>2019.06</v>
      </c>
      <c r="B1790" s="13">
        <v>2890.17</v>
      </c>
      <c r="C1790" s="43">
        <v>56.077274741778119</v>
      </c>
      <c r="D1790" s="13">
        <v>135.27000000000001</v>
      </c>
      <c r="E1790" s="13">
        <v>256.14299999999997</v>
      </c>
      <c r="F1790" s="42">
        <f t="shared" si="382"/>
        <v>2019.4583333331984</v>
      </c>
      <c r="G1790" s="15">
        <v>2.06</v>
      </c>
      <c r="H1790" s="14">
        <f t="shared" si="378"/>
        <v>3601.9001592274622</v>
      </c>
      <c r="I1790" s="14">
        <f t="shared" si="379"/>
        <v>69.886804174651573</v>
      </c>
      <c r="J1790" s="16">
        <f t="shared" si="383"/>
        <v>2211682.2964914511</v>
      </c>
      <c r="K1790" s="14">
        <f t="shared" si="380"/>
        <v>168.58144487649477</v>
      </c>
      <c r="L1790" s="16">
        <f t="shared" si="381"/>
        <v>103514.41757626667</v>
      </c>
      <c r="M1790" s="35">
        <f t="shared" si="373"/>
        <v>29.283796275306265</v>
      </c>
      <c r="N1790" s="17"/>
      <c r="O1790" s="18">
        <f t="shared" si="374"/>
        <v>31.987942034596209</v>
      </c>
      <c r="P1790" s="18"/>
      <c r="Q1790" s="37">
        <f t="shared" si="375"/>
        <v>3.0885119389954169E-2</v>
      </c>
      <c r="R1790" s="15">
        <f t="shared" si="384"/>
        <v>1.0410658037704619</v>
      </c>
      <c r="S1790" s="15">
        <f t="shared" si="385"/>
        <v>51.62738502413935</v>
      </c>
      <c r="T1790" s="21"/>
      <c r="U1790" s="21"/>
      <c r="Y1790" s="36"/>
      <c r="Z1790" s="36"/>
    </row>
    <row r="1791" spans="1:26" x14ac:dyDescent="0.25">
      <c r="A1791" s="12">
        <v>2019.07</v>
      </c>
      <c r="B1791" s="13">
        <v>2996.1136363636365</v>
      </c>
      <c r="C1791" s="14">
        <f>C1790*2/3+C1793/3</f>
        <v>56.458183161185417</v>
      </c>
      <c r="D1791" s="13">
        <f>D1790*2/3+D1793/3</f>
        <v>134.48000000000002</v>
      </c>
      <c r="E1791" s="13">
        <v>256.57100000000003</v>
      </c>
      <c r="F1791" s="42">
        <f t="shared" si="382"/>
        <v>2019.5416666665317</v>
      </c>
      <c r="G1791" s="15">
        <v>1.63</v>
      </c>
      <c r="H1791" s="14">
        <f t="shared" si="378"/>
        <v>3727.7045849173051</v>
      </c>
      <c r="I1791" s="14">
        <f t="shared" si="379"/>
        <v>70.244140833551668</v>
      </c>
      <c r="J1791" s="16">
        <f>J1790*((H1791+(I1791/12))/H1790)</f>
        <v>2292524.5978154754</v>
      </c>
      <c r="K1791" s="14">
        <f t="shared" si="380"/>
        <v>167.3173228463076</v>
      </c>
      <c r="L1791" s="16">
        <f t="shared" si="381"/>
        <v>102899.53764517601</v>
      </c>
      <c r="M1791" s="35">
        <f t="shared" si="373"/>
        <v>29.986685335042523</v>
      </c>
      <c r="N1791" s="17"/>
      <c r="O1791" s="18">
        <f>J1791/AVERAGE(L1671:L1790)</f>
        <v>32.770388154606167</v>
      </c>
      <c r="P1791" s="18"/>
      <c r="Q1791" s="37">
        <f t="shared" si="375"/>
        <v>3.4716014055352379E-2</v>
      </c>
      <c r="R1791" s="15">
        <f t="shared" si="384"/>
        <v>1.0013583333333334</v>
      </c>
      <c r="S1791" s="15">
        <f t="shared" si="385"/>
        <v>53.657845958539426</v>
      </c>
      <c r="T1791" s="21"/>
      <c r="U1791" s="21"/>
      <c r="Y1791" s="36"/>
      <c r="Z1791" s="36"/>
    </row>
    <row r="1792" spans="1:26" x14ac:dyDescent="0.25">
      <c r="A1792" s="12">
        <v>2019.08</v>
      </c>
      <c r="B1792" s="44">
        <v>2897.4981818181818</v>
      </c>
      <c r="C1792" s="14">
        <f>C1790/3+C1793*2/3</f>
        <v>56.839091580592708</v>
      </c>
      <c r="D1792" s="13">
        <f>D1790/3+D1793*2/3</f>
        <v>133.69</v>
      </c>
      <c r="E1792" s="13">
        <v>256.55799999999999</v>
      </c>
      <c r="F1792" s="42">
        <f t="shared" si="382"/>
        <v>2019.6249999998649</v>
      </c>
      <c r="G1792" s="15">
        <v>1.63</v>
      </c>
      <c r="H1792" s="14">
        <f t="shared" si="378"/>
        <v>3605.1918800001977</v>
      </c>
      <c r="I1792" s="14">
        <f t="shared" si="379"/>
        <v>70.721642801637799</v>
      </c>
      <c r="J1792" s="16">
        <f t="shared" si="383"/>
        <v>2220804.1977675771</v>
      </c>
      <c r="K1792" s="14">
        <f t="shared" si="380"/>
        <v>166.34284896592578</v>
      </c>
      <c r="L1792" s="16">
        <f t="shared" si="381"/>
        <v>102467.47178741726</v>
      </c>
      <c r="M1792" s="35">
        <f t="shared" si="373"/>
        <v>28.705397371833076</v>
      </c>
      <c r="N1792" s="17"/>
      <c r="O1792" s="18">
        <f t="shared" si="374"/>
        <v>31.38611285417004</v>
      </c>
      <c r="P1792" s="18"/>
      <c r="Q1792" s="37">
        <f t="shared" si="375"/>
        <v>3.5971412380679191E-2</v>
      </c>
      <c r="R1792" s="15">
        <f t="shared" si="384"/>
        <v>0.99497440143010019</v>
      </c>
      <c r="S1792" s="15">
        <f t="shared" si="385"/>
        <v>53.733453778621382</v>
      </c>
      <c r="T1792" s="21"/>
      <c r="U1792" s="21"/>
      <c r="Y1792" s="36"/>
      <c r="Z1792" s="36"/>
    </row>
    <row r="1793" spans="1:26" x14ac:dyDescent="0.25">
      <c r="A1793" s="12">
        <v>2019.09</v>
      </c>
      <c r="B1793" s="44">
        <v>2982.1559999999999</v>
      </c>
      <c r="C1793" s="14">
        <v>57.22</v>
      </c>
      <c r="D1793" s="13">
        <v>132.9</v>
      </c>
      <c r="E1793" s="13">
        <v>256.75900000000001</v>
      </c>
      <c r="F1793" s="42">
        <f t="shared" si="382"/>
        <v>2019.7083333331982</v>
      </c>
      <c r="G1793" s="15">
        <v>1.7</v>
      </c>
      <c r="H1793" s="14">
        <f t="shared" si="378"/>
        <v>3707.6220479048434</v>
      </c>
      <c r="I1793" s="14">
        <f t="shared" si="379"/>
        <v>71.139851027617311</v>
      </c>
      <c r="J1793" s="16">
        <f t="shared" si="383"/>
        <v>2287553.2072109301</v>
      </c>
      <c r="K1793" s="14">
        <f t="shared" si="380"/>
        <v>165.23044742345928</v>
      </c>
      <c r="L1793" s="16">
        <f t="shared" si="381"/>
        <v>101944.97579547568</v>
      </c>
      <c r="M1793" s="35">
        <f t="shared" ref="M1793:M1856" si="386">H1793/AVERAGE(K1673:K1792)</f>
        <v>29.229520233035277</v>
      </c>
      <c r="N1793" s="17"/>
      <c r="O1793" s="18">
        <f t="shared" ref="O1793:O1854" si="387">J1793/AVERAGE(L1673:L1792)</f>
        <v>31.974134120476862</v>
      </c>
      <c r="P1793" s="18"/>
      <c r="Q1793" s="37">
        <f t="shared" ref="Q1793:Q1856" si="388">1/M1793-(G1793/100-(((E1793/E1673)^(1/10))-1))</f>
        <v>3.4662807416811853E-2</v>
      </c>
      <c r="R1793" s="15">
        <f t="shared" si="384"/>
        <v>1.0005051189267946</v>
      </c>
      <c r="S1793" s="15">
        <f t="shared" si="385"/>
        <v>53.421557966589454</v>
      </c>
      <c r="T1793" s="21"/>
      <c r="U1793" s="21"/>
      <c r="Y1793" s="36"/>
      <c r="Z1793" s="36"/>
    </row>
    <row r="1794" spans="1:26" x14ac:dyDescent="0.25">
      <c r="A1794" s="12">
        <v>2019.1</v>
      </c>
      <c r="B1794" s="44">
        <v>2977.68</v>
      </c>
      <c r="C1794" s="14">
        <f>C1793*2/3+C1796/3</f>
        <v>57.56</v>
      </c>
      <c r="D1794" s="13">
        <f>D1793*2/3+D1796/3</f>
        <v>135.09</v>
      </c>
      <c r="E1794" s="13">
        <v>257.346</v>
      </c>
      <c r="F1794" s="42">
        <f t="shared" si="382"/>
        <v>2019.7916666665315</v>
      </c>
      <c r="G1794" s="15">
        <v>1.71</v>
      </c>
      <c r="H1794" s="14">
        <f t="shared" si="378"/>
        <v>3693.6128730969185</v>
      </c>
      <c r="I1794" s="14">
        <f t="shared" si="379"/>
        <v>71.399330007072166</v>
      </c>
      <c r="J1794" s="16">
        <f t="shared" si="383"/>
        <v>2282580.7697128491</v>
      </c>
      <c r="K1794" s="14">
        <f t="shared" si="380"/>
        <v>167.57010928866191</v>
      </c>
      <c r="L1794" s="16">
        <f t="shared" si="381"/>
        <v>103555.06171936165</v>
      </c>
      <c r="M1794" s="35">
        <f t="shared" si="386"/>
        <v>28.841122881953403</v>
      </c>
      <c r="N1794" s="17"/>
      <c r="O1794" s="18">
        <f t="shared" si="387"/>
        <v>31.564281230570653</v>
      </c>
      <c r="P1794" s="18"/>
      <c r="Q1794" s="37">
        <f t="shared" si="388"/>
        <v>3.5157941464796741E-2</v>
      </c>
      <c r="R1794" s="15">
        <f t="shared" si="384"/>
        <v>0.99235361515253806</v>
      </c>
      <c r="S1794" s="15">
        <f t="shared" si="385"/>
        <v>53.326627374930382</v>
      </c>
      <c r="T1794" s="21"/>
      <c r="U1794" s="21"/>
      <c r="Y1794" s="36"/>
      <c r="Z1794" s="36"/>
    </row>
    <row r="1795" spans="1:26" x14ac:dyDescent="0.25">
      <c r="A1795" s="12">
        <v>2019.11</v>
      </c>
      <c r="B1795" s="44">
        <v>3104.9044999999996</v>
      </c>
      <c r="C1795" s="14">
        <f>C1793/3+C1796*2/3</f>
        <v>57.900000000000006</v>
      </c>
      <c r="D1795" s="13">
        <f>D1793/3+D1796*2/3</f>
        <v>137.28</v>
      </c>
      <c r="E1795" s="13">
        <v>257.20800000000003</v>
      </c>
      <c r="F1795" s="42">
        <f t="shared" si="382"/>
        <v>2019.8749999998647</v>
      </c>
      <c r="G1795" s="15">
        <v>1.81</v>
      </c>
      <c r="H1795" s="14">
        <f t="shared" si="378"/>
        <v>3853.4927643862147</v>
      </c>
      <c r="I1795" s="14">
        <f t="shared" si="379"/>
        <v>71.859611481757938</v>
      </c>
      <c r="J1795" s="16">
        <f t="shared" si="383"/>
        <v>2385084.0798690538</v>
      </c>
      <c r="K1795" s="14">
        <f t="shared" si="380"/>
        <v>170.37802183446854</v>
      </c>
      <c r="L1795" s="16">
        <f t="shared" si="381"/>
        <v>105453.91733769067</v>
      </c>
      <c r="M1795" s="35">
        <f t="shared" si="386"/>
        <v>29.836867659083431</v>
      </c>
      <c r="N1795" s="17"/>
      <c r="O1795" s="18">
        <f t="shared" si="387"/>
        <v>32.663322842581977</v>
      </c>
      <c r="P1795" s="18"/>
      <c r="Q1795" s="37">
        <f t="shared" si="388"/>
        <v>3.2874241630862971E-2</v>
      </c>
      <c r="R1795" s="15">
        <f t="shared" si="384"/>
        <v>0.99698360950010423</v>
      </c>
      <c r="S1795" s="15">
        <f t="shared" si="385"/>
        <v>52.947264060961942</v>
      </c>
      <c r="T1795" s="21"/>
      <c r="U1795" s="21"/>
      <c r="Y1795" s="36"/>
      <c r="Z1795" s="36"/>
    </row>
    <row r="1796" spans="1:26" x14ac:dyDescent="0.25">
      <c r="A1796" s="12">
        <v>2019.12</v>
      </c>
      <c r="B1796" s="44">
        <v>3176.7495238095235</v>
      </c>
      <c r="C1796" s="14">
        <v>58.24</v>
      </c>
      <c r="D1796" s="13">
        <v>139.47</v>
      </c>
      <c r="E1796" s="13">
        <v>256.97399999999999</v>
      </c>
      <c r="F1796" s="42">
        <f t="shared" si="382"/>
        <v>2019.958333333198</v>
      </c>
      <c r="G1796" s="15">
        <v>1.86</v>
      </c>
      <c r="H1796" s="14">
        <f t="shared" si="378"/>
        <v>3946.2497037258158</v>
      </c>
      <c r="I1796" s="14">
        <f t="shared" si="379"/>
        <v>72.347404484500373</v>
      </c>
      <c r="J1796" s="16">
        <f t="shared" si="383"/>
        <v>2446226.7022319227</v>
      </c>
      <c r="K1796" s="14">
        <f t="shared" si="380"/>
        <v>173.25364875434863</v>
      </c>
      <c r="L1796" s="16">
        <f t="shared" si="381"/>
        <v>107397.58851089794</v>
      </c>
      <c r="M1796" s="35">
        <f t="shared" si="386"/>
        <v>30.331822322243294</v>
      </c>
      <c r="N1796" s="17"/>
      <c r="O1796" s="18">
        <f t="shared" si="387"/>
        <v>33.209287577306554</v>
      </c>
      <c r="P1796" s="18"/>
      <c r="Q1796" s="37">
        <f t="shared" si="388"/>
        <v>3.1914083264958287E-2</v>
      </c>
      <c r="R1796" s="15">
        <f t="shared" si="384"/>
        <v>1.0106433946666906</v>
      </c>
      <c r="S1796" s="15">
        <f t="shared" si="385"/>
        <v>52.835622676000852</v>
      </c>
      <c r="T1796" s="21"/>
      <c r="U1796" s="21"/>
      <c r="Y1796" s="36"/>
      <c r="Z1796" s="36"/>
    </row>
    <row r="1797" spans="1:26" x14ac:dyDescent="0.25">
      <c r="A1797" s="12">
        <v>2020.01</v>
      </c>
      <c r="B1797" s="44">
        <v>3278.2028571428577</v>
      </c>
      <c r="C1797" s="14">
        <f>C1796*2/3+C1799/3</f>
        <v>58.686867862126704</v>
      </c>
      <c r="D1797" s="13">
        <f>D1796*2/3+D1799/3</f>
        <v>131.75666666666666</v>
      </c>
      <c r="E1797" s="13">
        <v>257.971</v>
      </c>
      <c r="F1797" s="42">
        <f t="shared" si="382"/>
        <v>2020.0416666665312</v>
      </c>
      <c r="G1797" s="15">
        <v>1.76</v>
      </c>
      <c r="H1797" s="14">
        <f t="shared" si="378"/>
        <v>4056.5395147461199</v>
      </c>
      <c r="I1797" s="14">
        <f t="shared" si="379"/>
        <v>72.620764746355263</v>
      </c>
      <c r="J1797" s="16">
        <f t="shared" si="383"/>
        <v>2518345.246814019</v>
      </c>
      <c r="K1797" s="14">
        <f t="shared" si="380"/>
        <v>163.03936881148132</v>
      </c>
      <c r="L1797" s="16">
        <f t="shared" si="381"/>
        <v>101216.66952765989</v>
      </c>
      <c r="M1797" s="35">
        <f t="shared" si="386"/>
        <v>30.985220300230694</v>
      </c>
      <c r="N1797" s="17"/>
      <c r="O1797" s="18">
        <f t="shared" si="387"/>
        <v>33.923158399287814</v>
      </c>
      <c r="P1797" s="18"/>
      <c r="Q1797" s="37">
        <f t="shared" si="388"/>
        <v>3.2265730188327429E-2</v>
      </c>
      <c r="R1797" s="15">
        <f t="shared" si="384"/>
        <v>1.0254101377073785</v>
      </c>
      <c r="S1797" s="15">
        <f t="shared" si="385"/>
        <v>53.191601882673268</v>
      </c>
      <c r="T1797" s="21"/>
      <c r="U1797" s="21"/>
      <c r="Y1797" s="36"/>
      <c r="Z1797" s="36"/>
    </row>
    <row r="1798" spans="1:26" x14ac:dyDescent="0.25">
      <c r="A1798" s="12">
        <v>2020.02</v>
      </c>
      <c r="B1798" s="44">
        <v>3277.3142105263164</v>
      </c>
      <c r="C1798" s="14">
        <f>C1796/3+C1799*2/3</f>
        <v>59.133735724253413</v>
      </c>
      <c r="D1798" s="13">
        <f>D1796/3+D1799*2/3</f>
        <v>124.04333333333332</v>
      </c>
      <c r="E1798" s="13">
        <v>258.678</v>
      </c>
      <c r="F1798" s="42">
        <f t="shared" si="382"/>
        <v>2020.1249999998645</v>
      </c>
      <c r="G1798" s="15">
        <v>1.5</v>
      </c>
      <c r="H1798" s="14">
        <f t="shared" si="378"/>
        <v>4044.3558437181196</v>
      </c>
      <c r="I1798" s="14">
        <f t="shared" si="379"/>
        <v>72.9737383340061</v>
      </c>
      <c r="J1798" s="16">
        <f t="shared" si="383"/>
        <v>2514556.7300967686</v>
      </c>
      <c r="K1798" s="14">
        <f t="shared" si="380"/>
        <v>153.07515478058946</v>
      </c>
      <c r="L1798" s="16">
        <f t="shared" si="381"/>
        <v>95173.663134020535</v>
      </c>
      <c r="M1798" s="35">
        <f t="shared" si="386"/>
        <v>30.729689264735743</v>
      </c>
      <c r="N1798" s="17"/>
      <c r="O1798" s="18">
        <f t="shared" si="387"/>
        <v>33.643652731592447</v>
      </c>
      <c r="P1798" s="18"/>
      <c r="Q1798" s="37">
        <f t="shared" si="388"/>
        <v>3.5387275516498742E-2</v>
      </c>
      <c r="R1798" s="15">
        <f t="shared" si="384"/>
        <v>1.0610850801002183</v>
      </c>
      <c r="S1798" s="15">
        <f t="shared" si="385"/>
        <v>54.394134260785947</v>
      </c>
      <c r="T1798" s="21"/>
      <c r="U1798" s="21"/>
      <c r="Y1798" s="36"/>
      <c r="Z1798" s="36"/>
    </row>
    <row r="1799" spans="1:26" x14ac:dyDescent="0.25">
      <c r="A1799" s="12">
        <v>2020.03</v>
      </c>
      <c r="B1799" s="44">
        <v>2652.3936363636367</v>
      </c>
      <c r="C1799" s="14">
        <v>59.580603586380121</v>
      </c>
      <c r="D1799" s="13">
        <v>116.33</v>
      </c>
      <c r="E1799" s="13">
        <v>258.11500000000001</v>
      </c>
      <c r="F1799" s="42">
        <f t="shared" si="382"/>
        <v>2020.2083333331977</v>
      </c>
      <c r="G1799" s="15">
        <v>0.87</v>
      </c>
      <c r="H1799" s="14">
        <f t="shared" si="378"/>
        <v>3280.3146767790249</v>
      </c>
      <c r="I1799" s="14">
        <f t="shared" si="379"/>
        <v>73.685566771191333</v>
      </c>
      <c r="J1799" s="16">
        <f t="shared" si="383"/>
        <v>2043335.9999678365</v>
      </c>
      <c r="K1799" s="14">
        <f t="shared" si="380"/>
        <v>143.86967345950444</v>
      </c>
      <c r="L1799" s="16">
        <f t="shared" si="381"/>
        <v>89617.647100880829</v>
      </c>
      <c r="M1799" s="35">
        <f t="shared" si="386"/>
        <v>24.817168629099413</v>
      </c>
      <c r="N1799" s="17"/>
      <c r="O1799" s="18">
        <f t="shared" si="387"/>
        <v>27.181633677916505</v>
      </c>
      <c r="P1799" s="18"/>
      <c r="Q1799" s="37">
        <f t="shared" si="388"/>
        <v>4.8801470894720617E-2</v>
      </c>
      <c r="R1799" s="15">
        <f t="shared" si="384"/>
        <v>1.0208777676284946</v>
      </c>
      <c r="S1799" s="15">
        <f t="shared" si="385"/>
        <v>57.842696104706377</v>
      </c>
      <c r="T1799" s="21"/>
      <c r="U1799" s="21"/>
      <c r="Y1799" s="36"/>
      <c r="Z1799" s="36"/>
    </row>
    <row r="1800" spans="1:26" x14ac:dyDescent="0.25">
      <c r="A1800" s="12">
        <v>2020.04</v>
      </c>
      <c r="B1800" s="44">
        <v>2761.9752380952382</v>
      </c>
      <c r="C1800" s="14">
        <f>C1799*2/3+C1802/3</f>
        <v>59.613735724253416</v>
      </c>
      <c r="D1800" s="13">
        <f>D1799*2/3+D1802/3</f>
        <v>110.63</v>
      </c>
      <c r="E1800" s="13">
        <v>256.38900000000001</v>
      </c>
      <c r="F1800" s="42">
        <f t="shared" si="382"/>
        <v>2020.291666666531</v>
      </c>
      <c r="G1800" s="15">
        <v>0.66</v>
      </c>
      <c r="H1800" s="14">
        <f t="shared" si="378"/>
        <v>3438.8336336285124</v>
      </c>
      <c r="I1800" s="14">
        <f t="shared" si="379"/>
        <v>74.222866522214417</v>
      </c>
      <c r="J1800" s="16">
        <f t="shared" si="383"/>
        <v>2145931.6487498716</v>
      </c>
      <c r="K1800" s="14">
        <f t="shared" si="380"/>
        <v>137.74133802542227</v>
      </c>
      <c r="L1800" s="16">
        <f t="shared" si="381"/>
        <v>85954.578819801915</v>
      </c>
      <c r="M1800" s="35">
        <f t="shared" si="386"/>
        <v>25.927358825280162</v>
      </c>
      <c r="N1800" s="17"/>
      <c r="O1800" s="18">
        <f t="shared" si="387"/>
        <v>28.407962507549211</v>
      </c>
      <c r="P1800" s="18"/>
      <c r="Q1800" s="37">
        <f t="shared" si="388"/>
        <v>4.8317436544444883E-2</v>
      </c>
      <c r="R1800" s="15">
        <f t="shared" si="384"/>
        <v>0.99959081861874433</v>
      </c>
      <c r="S1800" s="15">
        <f t="shared" si="385"/>
        <v>59.447846768444819</v>
      </c>
      <c r="T1800" s="21"/>
      <c r="U1800" s="21"/>
      <c r="Y1800" s="36"/>
      <c r="Z1800" s="36"/>
    </row>
    <row r="1801" spans="1:26" x14ac:dyDescent="0.25">
      <c r="A1801" s="12">
        <v>2020.05</v>
      </c>
      <c r="B1801" s="44">
        <v>2919.6149999999998</v>
      </c>
      <c r="C1801" s="14">
        <f>C1799/3+C1802*2/3</f>
        <v>59.646867862126712</v>
      </c>
      <c r="D1801" s="13">
        <f>D1799/3+D1802*2/3</f>
        <v>104.93</v>
      </c>
      <c r="E1801" s="13">
        <v>256.39400000000001</v>
      </c>
      <c r="F1801" s="42">
        <f t="shared" si="382"/>
        <v>2020.3749999998643</v>
      </c>
      <c r="G1801" s="15">
        <v>0.67</v>
      </c>
      <c r="H1801" s="14">
        <f t="shared" si="378"/>
        <v>3635.0342055878828</v>
      </c>
      <c r="I1801" s="14">
        <f t="shared" si="379"/>
        <v>74.262669884560538</v>
      </c>
      <c r="J1801" s="16">
        <f t="shared" si="383"/>
        <v>2272228.3181861108</v>
      </c>
      <c r="K1801" s="14">
        <f t="shared" si="380"/>
        <v>130.64193025187794</v>
      </c>
      <c r="L1801" s="16">
        <f t="shared" si="381"/>
        <v>81663.136210517026</v>
      </c>
      <c r="M1801" s="35">
        <f t="shared" si="386"/>
        <v>27.328480997698453</v>
      </c>
      <c r="N1801" s="17"/>
      <c r="O1801" s="18">
        <f t="shared" si="387"/>
        <v>29.95177329626355</v>
      </c>
      <c r="P1801" s="18"/>
      <c r="Q1801" s="37">
        <f t="shared" si="388"/>
        <v>4.6163229869854272E-2</v>
      </c>
      <c r="R1801" s="15">
        <f t="shared" si="384"/>
        <v>0.99482027711052812</v>
      </c>
      <c r="S1801" s="15">
        <f t="shared" si="385"/>
        <v>59.42236298424605</v>
      </c>
      <c r="T1801" s="21"/>
      <c r="U1801" s="21"/>
      <c r="Y1801" s="36"/>
      <c r="Z1801" s="36"/>
    </row>
    <row r="1802" spans="1:26" x14ac:dyDescent="0.25">
      <c r="A1802" s="12">
        <v>2020.06</v>
      </c>
      <c r="B1802" s="44">
        <v>3104.6609090909087</v>
      </c>
      <c r="C1802" s="14">
        <v>59.68</v>
      </c>
      <c r="D1802" s="13">
        <v>99.23</v>
      </c>
      <c r="E1802" s="13">
        <v>257.79700000000003</v>
      </c>
      <c r="F1802" s="42">
        <f t="shared" si="382"/>
        <v>2020.4583333331975</v>
      </c>
      <c r="G1802" s="15">
        <v>0.73</v>
      </c>
      <c r="H1802" s="14">
        <f t="shared" ref="H1802:H1859" si="389">B1802*$E$1859/E1802</f>
        <v>3844.3868925179659</v>
      </c>
      <c r="I1802" s="14">
        <f t="shared" ref="I1802:I1856" si="390">C1802*$E$1859/E1802</f>
        <v>73.899538939553182</v>
      </c>
      <c r="J1802" s="16">
        <f t="shared" si="383"/>
        <v>2406942.3616105351</v>
      </c>
      <c r="K1802" s="14">
        <f t="shared" ref="K1802:K1856" si="391">D1802*$E$1859/E1802</f>
        <v>122.87284264363041</v>
      </c>
      <c r="L1802" s="16">
        <f t="shared" ref="L1802:L1856" si="392">K1802*(J1802/H1802)</f>
        <v>76929.783166738678</v>
      </c>
      <c r="M1802" s="35">
        <f t="shared" si="386"/>
        <v>28.838315955122837</v>
      </c>
      <c r="N1802" s="17"/>
      <c r="O1802" s="18">
        <f t="shared" si="387"/>
        <v>31.613284503327364</v>
      </c>
      <c r="P1802" s="18"/>
      <c r="Q1802" s="37">
        <f t="shared" si="388"/>
        <v>4.4301523235910661E-2</v>
      </c>
      <c r="R1802" s="15">
        <f t="shared" si="384"/>
        <v>1.0111854455272233</v>
      </c>
      <c r="S1802" s="15">
        <f t="shared" si="385"/>
        <v>58.792854352515221</v>
      </c>
      <c r="T1802" s="21"/>
      <c r="U1802" s="21"/>
      <c r="Y1802" s="36"/>
      <c r="Z1802" s="36"/>
    </row>
    <row r="1803" spans="1:26" x14ac:dyDescent="0.25">
      <c r="A1803" s="12">
        <v>2020.07</v>
      </c>
      <c r="B1803" s="44">
        <v>3207.6190909090906</v>
      </c>
      <c r="C1803" s="14">
        <f>C1802*2/3+C1805/3</f>
        <v>59.403333333333336</v>
      </c>
      <c r="D1803" s="13">
        <f>D1802*2/3+D1805/3</f>
        <v>98.893333333333345</v>
      </c>
      <c r="E1803" s="13">
        <v>259.101</v>
      </c>
      <c r="F1803" s="42">
        <f t="shared" ref="F1803:F1859" si="393">F1802+1/12</f>
        <v>2020.5416666665308</v>
      </c>
      <c r="G1803" s="15">
        <v>0.62</v>
      </c>
      <c r="H1803" s="14">
        <f t="shared" si="389"/>
        <v>3951.8866002429363</v>
      </c>
      <c r="I1803" s="14">
        <f t="shared" si="390"/>
        <v>73.186756393581391</v>
      </c>
      <c r="J1803" s="16">
        <f t="shared" ref="J1803:J1854" si="394">J1802*((H1803+(I1803/12))/H1802)</f>
        <v>2478065.612222705</v>
      </c>
      <c r="K1803" s="14">
        <f t="shared" si="391"/>
        <v>121.83966605043334</v>
      </c>
      <c r="L1803" s="16">
        <f t="shared" si="392"/>
        <v>76400.645359033471</v>
      </c>
      <c r="M1803" s="35">
        <f t="shared" si="386"/>
        <v>29.599194927667</v>
      </c>
      <c r="N1803" s="17"/>
      <c r="O1803" s="18">
        <f t="shared" si="387"/>
        <v>32.453341337253285</v>
      </c>
      <c r="P1803" s="18"/>
      <c r="Q1803" s="37">
        <f t="shared" si="388"/>
        <v>4.5001885969564961E-2</v>
      </c>
      <c r="R1803" s="15">
        <f t="shared" ref="R1803:R1858" si="395">((G1803/G1804+G1803/1200+((1+G1804/1200)^(-119))*(1-G1803/G1804)))</f>
        <v>0.99763627625134665</v>
      </c>
      <c r="S1803" s="15">
        <f t="shared" ref="S1803:S1857" si="396">S1802*R1802*E1802/E1803</f>
        <v>59.151277059463752</v>
      </c>
      <c r="T1803" s="21"/>
      <c r="U1803" s="21"/>
      <c r="Y1803" s="36"/>
      <c r="Z1803" s="36"/>
    </row>
    <row r="1804" spans="1:26" x14ac:dyDescent="0.25">
      <c r="A1804" s="12">
        <v>2020.08</v>
      </c>
      <c r="B1804" s="44">
        <v>3391.71</v>
      </c>
      <c r="C1804" s="14">
        <f>C1802/3+C1805*2/3</f>
        <v>59.126666666666665</v>
      </c>
      <c r="D1804" s="13">
        <f>D1802/3+D1805*2/3</f>
        <v>98.556666666666672</v>
      </c>
      <c r="E1804" s="13">
        <v>259.91800000000001</v>
      </c>
      <c r="F1804" s="42">
        <f t="shared" si="393"/>
        <v>2020.624999999864</v>
      </c>
      <c r="G1804" s="15">
        <v>0.65</v>
      </c>
      <c r="H1804" s="14">
        <f t="shared" si="389"/>
        <v>4165.5574529466976</v>
      </c>
      <c r="I1804" s="14">
        <f t="shared" si="390"/>
        <v>72.616918015168849</v>
      </c>
      <c r="J1804" s="16">
        <f t="shared" si="394"/>
        <v>2615844.4095704337</v>
      </c>
      <c r="K1804" s="14">
        <f t="shared" si="391"/>
        <v>121.04320751801205</v>
      </c>
      <c r="L1804" s="16">
        <f t="shared" si="392"/>
        <v>76011.482563632118</v>
      </c>
      <c r="M1804" s="35">
        <f t="shared" si="386"/>
        <v>31.158208965355222</v>
      </c>
      <c r="N1804" s="17"/>
      <c r="O1804" s="18">
        <f t="shared" si="387"/>
        <v>34.165665199989746</v>
      </c>
      <c r="P1804" s="18"/>
      <c r="Q1804" s="37">
        <f t="shared" si="388"/>
        <v>4.3191404179545548E-2</v>
      </c>
      <c r="R1804" s="15">
        <f t="shared" si="395"/>
        <v>0.99766554423298126</v>
      </c>
      <c r="S1804" s="15">
        <f t="shared" si="396"/>
        <v>58.825969116208604</v>
      </c>
      <c r="T1804" s="21"/>
      <c r="U1804" s="21"/>
      <c r="Y1804" s="36"/>
      <c r="Z1804" s="36"/>
    </row>
    <row r="1805" spans="1:26" x14ac:dyDescent="0.25">
      <c r="A1805" s="12">
        <v>2020.09</v>
      </c>
      <c r="B1805" s="44">
        <v>3365.5166666666664</v>
      </c>
      <c r="C1805" s="14">
        <f>58.85</f>
        <v>58.85</v>
      </c>
      <c r="D1805" s="13">
        <v>98.22</v>
      </c>
      <c r="E1805" s="13">
        <v>260.27999999999997</v>
      </c>
      <c r="F1805" s="42">
        <f t="shared" si="393"/>
        <v>2020.7083333331973</v>
      </c>
      <c r="G1805" s="15">
        <v>0.68</v>
      </c>
      <c r="H1805" s="14">
        <f t="shared" si="389"/>
        <v>4127.6391312880987</v>
      </c>
      <c r="I1805" s="14">
        <f t="shared" si="390"/>
        <v>72.1766037536499</v>
      </c>
      <c r="J1805" s="16">
        <f t="shared" si="394"/>
        <v>2595809.9083331488</v>
      </c>
      <c r="K1805" s="14">
        <f t="shared" si="391"/>
        <v>120.46195447210694</v>
      </c>
      <c r="L1805" s="16">
        <f t="shared" si="392"/>
        <v>75756.703783910911</v>
      </c>
      <c r="M1805" s="35">
        <f>H1805/AVERAGE(K1685:K1804)</f>
        <v>30.839426043811251</v>
      </c>
      <c r="N1805" s="17"/>
      <c r="O1805" s="18">
        <f t="shared" si="387"/>
        <v>33.819004850298626</v>
      </c>
      <c r="P1805" s="18"/>
      <c r="Q1805" s="37">
        <f t="shared" si="388"/>
        <v>4.3305608427917058E-2</v>
      </c>
      <c r="R1805" s="15">
        <f t="shared" si="395"/>
        <v>0.99007799751736891</v>
      </c>
      <c r="S1805" s="15">
        <f t="shared" si="396"/>
        <v>58.607017748531568</v>
      </c>
      <c r="T1805" s="21"/>
      <c r="U1805" s="21"/>
      <c r="Y1805" s="36"/>
      <c r="Z1805" s="36"/>
    </row>
    <row r="1806" spans="1:26" x14ac:dyDescent="0.25">
      <c r="A1806" s="12">
        <v>2020.1</v>
      </c>
      <c r="B1806" s="44">
        <v>3418.701363636364</v>
      </c>
      <c r="C1806" s="14">
        <f>C1805*2/3+C1808/3</f>
        <v>58.659615378670054</v>
      </c>
      <c r="D1806" s="13">
        <f>D1805*2/3+D1808/3</f>
        <v>96.856666666666669</v>
      </c>
      <c r="E1806" s="13">
        <v>260.38799999999998</v>
      </c>
      <c r="F1806" s="42">
        <f t="shared" si="393"/>
        <v>2020.7916666665305</v>
      </c>
      <c r="G1806" s="15">
        <v>0.79</v>
      </c>
      <c r="H1806" s="14">
        <f t="shared" si="389"/>
        <v>4191.1284646400054</v>
      </c>
      <c r="I1806" s="14">
        <f t="shared" si="390"/>
        <v>71.913266936213418</v>
      </c>
      <c r="J1806" s="16">
        <f t="shared" si="394"/>
        <v>2639506.1551276683</v>
      </c>
      <c r="K1806" s="14">
        <f t="shared" si="391"/>
        <v>118.7406238446728</v>
      </c>
      <c r="L1806" s="16">
        <f t="shared" si="392"/>
        <v>74780.959387422117</v>
      </c>
      <c r="M1806" s="35">
        <f t="shared" si="386"/>
        <v>31.283694032592848</v>
      </c>
      <c r="N1806" s="17"/>
      <c r="O1806" s="18">
        <f t="shared" si="387"/>
        <v>34.30790857534533</v>
      </c>
      <c r="P1806" s="18"/>
      <c r="Q1806" s="37">
        <f t="shared" si="388"/>
        <v>4.1660697490221707E-2</v>
      </c>
      <c r="R1806" s="15">
        <f t="shared" si="395"/>
        <v>0.99306022792378179</v>
      </c>
      <c r="S1806" s="15">
        <f t="shared" si="396"/>
        <v>58.001451780491003</v>
      </c>
      <c r="T1806" s="21"/>
      <c r="U1806" s="21"/>
      <c r="Y1806" s="36"/>
      <c r="Z1806" s="36"/>
    </row>
    <row r="1807" spans="1:26" x14ac:dyDescent="0.25">
      <c r="A1807" s="12">
        <v>2020.11</v>
      </c>
      <c r="B1807" s="44">
        <v>3548.9925000000012</v>
      </c>
      <c r="C1807" s="14">
        <f>C1805/3+C1808*2/3</f>
        <v>58.469230757340114</v>
      </c>
      <c r="D1807" s="13">
        <f>D1805/3+D1808*2/3</f>
        <v>95.493333333333339</v>
      </c>
      <c r="E1807" s="13">
        <v>260.22899999999998</v>
      </c>
      <c r="F1807" s="42">
        <f t="shared" si="393"/>
        <v>2020.8749999998638</v>
      </c>
      <c r="G1807" s="15">
        <v>0.87</v>
      </c>
      <c r="H1807" s="14">
        <f t="shared" si="389"/>
        <v>4353.5161736249611</v>
      </c>
      <c r="I1807" s="14">
        <f t="shared" si="390"/>
        <v>71.723662916021993</v>
      </c>
      <c r="J1807" s="16">
        <f t="shared" si="394"/>
        <v>2745539.5576532185</v>
      </c>
      <c r="K1807" s="14">
        <f t="shared" si="391"/>
        <v>117.14078605125997</v>
      </c>
      <c r="L1807" s="16">
        <f t="shared" si="392"/>
        <v>73874.69096055608</v>
      </c>
      <c r="M1807" s="35">
        <f t="shared" si="386"/>
        <v>32.473204096612555</v>
      </c>
      <c r="N1807" s="17"/>
      <c r="O1807" s="18">
        <f t="shared" si="387"/>
        <v>35.612031301968486</v>
      </c>
      <c r="P1807" s="18"/>
      <c r="Q1807" s="37">
        <f t="shared" si="388"/>
        <v>3.9584837150407767E-2</v>
      </c>
      <c r="R1807" s="15">
        <f t="shared" si="395"/>
        <v>0.99504322719134342</v>
      </c>
      <c r="S1807" s="15">
        <f t="shared" si="396"/>
        <v>57.634127892212327</v>
      </c>
      <c r="T1807" s="21"/>
      <c r="U1807" s="21"/>
      <c r="Y1807" s="36"/>
      <c r="Z1807" s="36"/>
    </row>
    <row r="1808" spans="1:26" x14ac:dyDescent="0.25">
      <c r="A1808" s="12">
        <v>2020.12</v>
      </c>
      <c r="B1808" s="44">
        <v>3695.3099999999995</v>
      </c>
      <c r="C1808" s="14">
        <v>58.278846136010173</v>
      </c>
      <c r="D1808" s="13">
        <v>94.13</v>
      </c>
      <c r="E1808" s="13">
        <v>260.47399999999999</v>
      </c>
      <c r="F1808" s="42">
        <f t="shared" si="393"/>
        <v>2020.9583333331971</v>
      </c>
      <c r="G1808" s="15">
        <v>0.93</v>
      </c>
      <c r="H1808" s="14">
        <f t="shared" si="389"/>
        <v>4528.7387833526545</v>
      </c>
      <c r="I1808" s="14">
        <f t="shared" si="390"/>
        <v>71.422876766818305</v>
      </c>
      <c r="J1808" s="16">
        <f t="shared" si="394"/>
        <v>2859797.0408051624</v>
      </c>
      <c r="K1808" s="14">
        <f t="shared" si="391"/>
        <v>115.35978894246639</v>
      </c>
      <c r="L1808" s="16">
        <f t="shared" si="392"/>
        <v>72847.121202548646</v>
      </c>
      <c r="M1808" s="35">
        <f t="shared" si="386"/>
        <v>33.76559141811709</v>
      </c>
      <c r="N1808" s="17"/>
      <c r="O1808" s="18">
        <f t="shared" si="387"/>
        <v>37.026596400604198</v>
      </c>
      <c r="P1808" s="18"/>
      <c r="Q1808" s="37">
        <f t="shared" si="388"/>
        <v>3.7727217459252047E-2</v>
      </c>
      <c r="R1808" s="15">
        <f t="shared" si="395"/>
        <v>0.98667487501523965</v>
      </c>
      <c r="S1808" s="15">
        <f t="shared" si="396"/>
        <v>57.29450706953979</v>
      </c>
      <c r="T1808" s="21"/>
      <c r="U1808" s="21"/>
      <c r="Y1808" s="36"/>
      <c r="Z1808" s="36"/>
    </row>
    <row r="1809" spans="1:26" x14ac:dyDescent="0.25">
      <c r="A1809" s="12">
        <v>2021.01</v>
      </c>
      <c r="B1809" s="44">
        <v>3793.7484210526318</v>
      </c>
      <c r="C1809" s="14">
        <f>C1808*2/3+C1811/3</f>
        <v>58.063693112307661</v>
      </c>
      <c r="D1809" s="13">
        <f>D1808*2/3+D1811/3</f>
        <v>105.48666666666665</v>
      </c>
      <c r="E1809" s="13">
        <v>261.58199999999999</v>
      </c>
      <c r="F1809" s="42">
        <f>F1808+1/12</f>
        <v>2021.0416666665303</v>
      </c>
      <c r="G1809" s="15">
        <v>1.08</v>
      </c>
      <c r="H1809" s="14">
        <f t="shared" si="389"/>
        <v>4629.6850235973088</v>
      </c>
      <c r="I1809" s="14">
        <f t="shared" si="390"/>
        <v>70.857785119608394</v>
      </c>
      <c r="J1809" s="16">
        <f t="shared" si="394"/>
        <v>2927271.0876499312</v>
      </c>
      <c r="K1809" s="14">
        <f t="shared" si="391"/>
        <v>128.73021261656635</v>
      </c>
      <c r="L1809" s="16">
        <f t="shared" si="392"/>
        <v>81393.923685699032</v>
      </c>
      <c r="M1809" s="35">
        <f t="shared" si="386"/>
        <v>34.512432294106908</v>
      </c>
      <c r="N1809" s="17"/>
      <c r="O1809" s="18">
        <f t="shared" si="387"/>
        <v>37.841180467856603</v>
      </c>
      <c r="P1809" s="18"/>
      <c r="Q1809" s="37">
        <f t="shared" si="388"/>
        <v>3.5534737619675016E-2</v>
      </c>
      <c r="R1809" s="15">
        <f t="shared" si="395"/>
        <v>0.98412841193197109</v>
      </c>
      <c r="S1809" s="15">
        <f t="shared" si="396"/>
        <v>56.29159833046144</v>
      </c>
      <c r="T1809" s="21"/>
      <c r="U1809" s="21"/>
      <c r="Y1809" s="36"/>
      <c r="Z1809" s="36"/>
    </row>
    <row r="1810" spans="1:26" x14ac:dyDescent="0.25">
      <c r="A1810" s="12">
        <v>2021.02</v>
      </c>
      <c r="B1810" s="44">
        <v>3883.4321052631576</v>
      </c>
      <c r="C1810" s="14">
        <f>C1808/3+C1811*2/3</f>
        <v>57.848540088605162</v>
      </c>
      <c r="D1810" s="13">
        <f>D1808/3+D1811*2/3</f>
        <v>116.84333333333332</v>
      </c>
      <c r="E1810" s="13">
        <v>263.01400000000001</v>
      </c>
      <c r="F1810" s="42">
        <f t="shared" si="393"/>
        <v>2021.1249999998636</v>
      </c>
      <c r="G1810" s="15">
        <v>1.26</v>
      </c>
      <c r="H1810" s="14">
        <f t="shared" si="389"/>
        <v>4713.3275732780667</v>
      </c>
      <c r="I1810" s="14">
        <f t="shared" si="390"/>
        <v>70.210862886973985</v>
      </c>
      <c r="J1810" s="16">
        <f t="shared" si="394"/>
        <v>2983856.2768776827</v>
      </c>
      <c r="K1810" s="14">
        <f t="shared" si="391"/>
        <v>141.81293500852928</v>
      </c>
      <c r="L1810" s="16">
        <f t="shared" si="392"/>
        <v>89777.213590387328</v>
      </c>
      <c r="M1810" s="35">
        <f t="shared" si="386"/>
        <v>35.10390717196983</v>
      </c>
      <c r="N1810" s="17"/>
      <c r="O1810" s="18">
        <f t="shared" si="387"/>
        <v>38.480638192752046</v>
      </c>
      <c r="P1810" s="18"/>
      <c r="Q1810" s="37">
        <f t="shared" si="388"/>
        <v>3.3301489166802964E-2</v>
      </c>
      <c r="R1810" s="15">
        <f t="shared" si="395"/>
        <v>0.96899048053213055</v>
      </c>
      <c r="S1810" s="15">
        <f t="shared" si="396"/>
        <v>55.096541710126829</v>
      </c>
      <c r="T1810" s="21"/>
      <c r="U1810" s="21"/>
      <c r="Y1810" s="36"/>
      <c r="Z1810" s="36"/>
    </row>
    <row r="1811" spans="1:26" x14ac:dyDescent="0.25">
      <c r="A1811" s="12">
        <v>2021.03</v>
      </c>
      <c r="B1811" s="44">
        <v>3910.5082608695648</v>
      </c>
      <c r="C1811" s="14">
        <v>57.633387064902649</v>
      </c>
      <c r="D1811" s="13">
        <v>128.19999999999999</v>
      </c>
      <c r="E1811" s="13">
        <v>264.87700000000001</v>
      </c>
      <c r="F1811" s="42">
        <f t="shared" si="393"/>
        <v>2021.2083333331968</v>
      </c>
      <c r="G1811" s="15">
        <v>1.61</v>
      </c>
      <c r="H1811" s="14">
        <f t="shared" si="389"/>
        <v>4712.8078402009705</v>
      </c>
      <c r="I1811" s="14">
        <f t="shared" si="390"/>
        <v>69.457743162115804</v>
      </c>
      <c r="J1811" s="16">
        <f t="shared" si="394"/>
        <v>2987191.5393917356</v>
      </c>
      <c r="K1811" s="14">
        <f t="shared" si="391"/>
        <v>154.50215798276173</v>
      </c>
      <c r="L1811" s="16">
        <f t="shared" si="392"/>
        <v>97930.481104485254</v>
      </c>
      <c r="M1811" s="35">
        <f t="shared" si="386"/>
        <v>35.04254511219208</v>
      </c>
      <c r="N1811" s="17"/>
      <c r="O1811" s="18">
        <f t="shared" si="387"/>
        <v>38.400680076306422</v>
      </c>
      <c r="P1811" s="18"/>
      <c r="Q1811" s="37">
        <f t="shared" si="388"/>
        <v>2.9582246986088724E-2</v>
      </c>
      <c r="R1811" s="15">
        <f t="shared" si="395"/>
        <v>0.99859771179400214</v>
      </c>
      <c r="S1811" s="15">
        <f t="shared" si="396"/>
        <v>53.012522252729312</v>
      </c>
      <c r="T1811" s="21"/>
      <c r="U1811" s="21"/>
      <c r="Y1811" s="36"/>
      <c r="Z1811" s="36"/>
    </row>
    <row r="1812" spans="1:26" x14ac:dyDescent="0.25">
      <c r="A1812" s="12">
        <v>2021.04</v>
      </c>
      <c r="B1812" s="44">
        <v>4141.1761904761906</v>
      </c>
      <c r="C1812" s="14">
        <f>C1811*2/3+C1814/3</f>
        <v>57.710605421407152</v>
      </c>
      <c r="D1812" s="13">
        <f>D1811*2/3+D1814/3</f>
        <v>138.38666666666666</v>
      </c>
      <c r="E1812" s="13">
        <v>267.05399999999997</v>
      </c>
      <c r="F1812" s="42">
        <f t="shared" si="393"/>
        <v>2021.2916666665301</v>
      </c>
      <c r="G1812" s="15">
        <v>1.64</v>
      </c>
      <c r="H1812" s="14">
        <f t="shared" si="389"/>
        <v>4950.1162091258866</v>
      </c>
      <c r="I1812" s="14">
        <f t="shared" si="390"/>
        <v>68.983832175980496</v>
      </c>
      <c r="J1812" s="16">
        <f t="shared" si="394"/>
        <v>3141252.112865271</v>
      </c>
      <c r="K1812" s="14">
        <f t="shared" si="391"/>
        <v>165.41920707672099</v>
      </c>
      <c r="L1812" s="16">
        <f t="shared" si="392"/>
        <v>104971.96667429451</v>
      </c>
      <c r="M1812" s="35">
        <f t="shared" si="386"/>
        <v>36.719814109133004</v>
      </c>
      <c r="N1812" s="17"/>
      <c r="O1812" s="18">
        <f t="shared" si="387"/>
        <v>40.219749436274689</v>
      </c>
      <c r="P1812" s="18"/>
      <c r="Q1812" s="37">
        <f t="shared" si="388"/>
        <v>2.8158458253758532E-2</v>
      </c>
      <c r="R1812" s="15">
        <f t="shared" si="395"/>
        <v>1.0031977488541435</v>
      </c>
      <c r="S1812" s="15">
        <f t="shared" si="396"/>
        <v>52.506636145538643</v>
      </c>
      <c r="T1812" s="21"/>
      <c r="U1812" s="21"/>
      <c r="Y1812" s="36"/>
      <c r="Z1812" s="36"/>
    </row>
    <row r="1813" spans="1:26" x14ac:dyDescent="0.25">
      <c r="A1813" s="12">
        <v>2021.05</v>
      </c>
      <c r="B1813" s="44">
        <v>4167.8495000000012</v>
      </c>
      <c r="C1813" s="14">
        <f>C1811/3+C1814*2/3</f>
        <v>57.787823777911655</v>
      </c>
      <c r="D1813" s="13">
        <f>D1811/3+D1814*2/3</f>
        <v>148.57333333333332</v>
      </c>
      <c r="E1813" s="13">
        <v>269.19499999999999</v>
      </c>
      <c r="F1813" s="42">
        <f t="shared" si="393"/>
        <v>2021.3749999998633</v>
      </c>
      <c r="G1813" s="15">
        <v>1.62</v>
      </c>
      <c r="H1813" s="14">
        <f t="shared" si="389"/>
        <v>4942.3763491697464</v>
      </c>
      <c r="I1813" s="14">
        <f t="shared" si="390"/>
        <v>68.52674826908688</v>
      </c>
      <c r="J1813" s="16">
        <f t="shared" si="394"/>
        <v>3139964.358173152</v>
      </c>
      <c r="K1813" s="14">
        <f t="shared" si="391"/>
        <v>176.18326400316988</v>
      </c>
      <c r="L1813" s="16">
        <f t="shared" si="392"/>
        <v>111931.81789353133</v>
      </c>
      <c r="M1813" s="35">
        <f t="shared" si="386"/>
        <v>36.55213398979906</v>
      </c>
      <c r="N1813" s="17"/>
      <c r="O1813" s="18">
        <f t="shared" si="387"/>
        <v>40.014691437684377</v>
      </c>
      <c r="P1813" s="18"/>
      <c r="Q1813" s="37">
        <f t="shared" si="388"/>
        <v>2.8818345425616624E-2</v>
      </c>
      <c r="R1813" s="15">
        <f t="shared" si="395"/>
        <v>1.0105500616202074</v>
      </c>
      <c r="S1813" s="15">
        <f t="shared" si="396"/>
        <v>52.25560053668012</v>
      </c>
      <c r="T1813" s="21"/>
      <c r="U1813" s="21"/>
      <c r="Y1813" s="36"/>
      <c r="Z1813" s="36"/>
    </row>
    <row r="1814" spans="1:26" x14ac:dyDescent="0.25">
      <c r="A1814" s="12">
        <v>2021.06</v>
      </c>
      <c r="B1814" s="44">
        <v>4238.4895454545458</v>
      </c>
      <c r="C1814" s="14">
        <v>57.86504213441615</v>
      </c>
      <c r="D1814" s="13">
        <v>158.76</v>
      </c>
      <c r="E1814" s="13">
        <v>271.69600000000003</v>
      </c>
      <c r="F1814" s="42">
        <f t="shared" si="393"/>
        <v>2021.4583333331966</v>
      </c>
      <c r="G1814" s="15">
        <v>1.52</v>
      </c>
      <c r="H1814" s="14">
        <f t="shared" si="389"/>
        <v>4979.8773332871015</v>
      </c>
      <c r="I1814" s="14">
        <f t="shared" si="390"/>
        <v>67.986675117297949</v>
      </c>
      <c r="J1814" s="16">
        <f t="shared" si="394"/>
        <v>3167388.6959155826</v>
      </c>
      <c r="K1814" s="14">
        <f t="shared" si="391"/>
        <v>186.5299694511512</v>
      </c>
      <c r="L1814" s="16">
        <f t="shared" si="392"/>
        <v>118640.05419167089</v>
      </c>
      <c r="M1814" s="35">
        <f t="shared" si="386"/>
        <v>36.696258013088361</v>
      </c>
      <c r="N1814" s="17"/>
      <c r="O1814" s="18">
        <f t="shared" si="387"/>
        <v>40.148049521730421</v>
      </c>
      <c r="P1814" s="18"/>
      <c r="Q1814" s="37">
        <f t="shared" si="388"/>
        <v>3.0761593765331406E-2</v>
      </c>
      <c r="R1814" s="15">
        <f t="shared" si="395"/>
        <v>1.019847179067535</v>
      </c>
      <c r="S1814" s="15">
        <f t="shared" si="396"/>
        <v>52.320805376807286</v>
      </c>
      <c r="T1814" s="21"/>
      <c r="U1814" s="21"/>
      <c r="Y1814" s="36"/>
      <c r="Z1814" s="36"/>
    </row>
    <row r="1815" spans="1:26" x14ac:dyDescent="0.25">
      <c r="A1815" s="12">
        <v>2021.07</v>
      </c>
      <c r="B1815" s="44">
        <v>4363.7128571428575</v>
      </c>
      <c r="C1815" s="14">
        <f>C1814*2/3+C1817/3</f>
        <v>58.328189005792169</v>
      </c>
      <c r="D1815" s="13">
        <f>D1814*2/3+D1817/3</f>
        <v>164.31666666666666</v>
      </c>
      <c r="E1815" s="13">
        <v>273.00299999999999</v>
      </c>
      <c r="F1815" s="42">
        <f t="shared" si="393"/>
        <v>2021.5416666665299</v>
      </c>
      <c r="G1815" s="15">
        <v>1.32</v>
      </c>
      <c r="H1815" s="14">
        <f t="shared" si="389"/>
        <v>5102.4589477535819</v>
      </c>
      <c r="I1815" s="14">
        <f t="shared" si="390"/>
        <v>68.202743773963931</v>
      </c>
      <c r="J1815" s="16">
        <f t="shared" si="394"/>
        <v>3248970.1572187101</v>
      </c>
      <c r="K1815" s="14">
        <f t="shared" si="391"/>
        <v>192.13432999515263</v>
      </c>
      <c r="L1815" s="16">
        <f t="shared" si="392"/>
        <v>122340.7597637392</v>
      </c>
      <c r="M1815" s="35">
        <f t="shared" si="386"/>
        <v>37.443383184615392</v>
      </c>
      <c r="N1815" s="17"/>
      <c r="O1815" s="18">
        <f t="shared" si="387"/>
        <v>40.937356042115049</v>
      </c>
      <c r="P1815" s="18"/>
      <c r="Q1815" s="37">
        <f t="shared" si="388"/>
        <v>3.261658108639498E-2</v>
      </c>
      <c r="R1815" s="15">
        <f t="shared" si="395"/>
        <v>1.0048233757041396</v>
      </c>
      <c r="S1815" s="15">
        <f t="shared" si="396"/>
        <v>53.103768840735192</v>
      </c>
      <c r="T1815" s="21"/>
      <c r="U1815" s="21"/>
      <c r="Y1815" s="36"/>
      <c r="Z1815" s="36"/>
    </row>
    <row r="1816" spans="1:26" x14ac:dyDescent="0.25">
      <c r="A1816" s="12">
        <v>2021.08</v>
      </c>
      <c r="B1816" s="44">
        <v>4454.2063636363628</v>
      </c>
      <c r="C1816" s="14">
        <f>C1814/3+C1817*2/3</f>
        <v>58.791335877168187</v>
      </c>
      <c r="D1816" s="13">
        <f>D1814/3+D1817*2/3</f>
        <v>169.87333333333333</v>
      </c>
      <c r="E1816" s="13">
        <f>273.567</f>
        <v>273.56700000000001</v>
      </c>
      <c r="F1816" s="42">
        <f t="shared" si="393"/>
        <v>2021.6249999998631</v>
      </c>
      <c r="G1816" s="15">
        <v>1.28</v>
      </c>
      <c r="H1816" s="14">
        <f t="shared" si="389"/>
        <v>5197.5347264223428</v>
      </c>
      <c r="I1816" s="14">
        <f t="shared" si="390"/>
        <v>68.602571342221694</v>
      </c>
      <c r="J1816" s="16">
        <f t="shared" si="394"/>
        <v>3313149.4767400529</v>
      </c>
      <c r="K1816" s="14">
        <f t="shared" si="391"/>
        <v>198.2221920163372</v>
      </c>
      <c r="L1816" s="16">
        <f t="shared" si="392"/>
        <v>126356.01036363876</v>
      </c>
      <c r="M1816" s="35">
        <f t="shared" si="386"/>
        <v>37.973500614070488</v>
      </c>
      <c r="N1816" s="17"/>
      <c r="O1816" s="18">
        <f t="shared" si="387"/>
        <v>41.48683671871958</v>
      </c>
      <c r="P1816" s="18"/>
      <c r="Q1816" s="37">
        <f t="shared" si="388"/>
        <v>3.2573428847369482E-2</v>
      </c>
      <c r="R1816" s="15">
        <f t="shared" si="395"/>
        <v>0.99272583098797629</v>
      </c>
      <c r="S1816" s="15">
        <f t="shared" si="396"/>
        <v>53.249898698327804</v>
      </c>
      <c r="T1816" s="21"/>
      <c r="U1816" s="21"/>
      <c r="Y1816" s="36"/>
      <c r="Z1816" s="36"/>
    </row>
    <row r="1817" spans="1:26" x14ac:dyDescent="0.25">
      <c r="A1817" s="12">
        <v>2021.09</v>
      </c>
      <c r="B1817" s="44">
        <v>4445.5433333333331</v>
      </c>
      <c r="C1817" s="14">
        <v>59.254482748544206</v>
      </c>
      <c r="D1817" s="13">
        <v>175.43</v>
      </c>
      <c r="E1817" s="13">
        <v>274.31</v>
      </c>
      <c r="F1817" s="42">
        <f t="shared" si="393"/>
        <v>2021.7083333331964</v>
      </c>
      <c r="G1817" s="15">
        <v>1.37</v>
      </c>
      <c r="H1817" s="14">
        <f t="shared" si="389"/>
        <v>5173.3752529558997</v>
      </c>
      <c r="I1817" s="14">
        <f t="shared" si="390"/>
        <v>68.955727498930585</v>
      </c>
      <c r="J1817" s="16">
        <f t="shared" si="394"/>
        <v>3301412.0735201337</v>
      </c>
      <c r="K1817" s="14">
        <f t="shared" si="391"/>
        <v>204.15169813349854</v>
      </c>
      <c r="L1817" s="16">
        <f t="shared" si="392"/>
        <v>130280.30020874173</v>
      </c>
      <c r="M1817" s="35">
        <f t="shared" si="386"/>
        <v>37.620346686651203</v>
      </c>
      <c r="N1817" s="17"/>
      <c r="O1817" s="18">
        <f t="shared" si="387"/>
        <v>41.07067653074045</v>
      </c>
      <c r="P1817" s="18"/>
      <c r="Q1817" s="37">
        <f t="shared" si="388"/>
        <v>3.2042416075777444E-2</v>
      </c>
      <c r="R1817" s="15">
        <f t="shared" si="395"/>
        <v>0.9818778716640022</v>
      </c>
      <c r="S1817" s="15">
        <f t="shared" si="396"/>
        <v>52.719365674443196</v>
      </c>
      <c r="T1817" s="21"/>
      <c r="U1817" s="21"/>
      <c r="Y1817" s="36"/>
      <c r="Z1817" s="36"/>
    </row>
    <row r="1818" spans="1:26" x14ac:dyDescent="0.25">
      <c r="A1818" s="12">
        <v>2021.1</v>
      </c>
      <c r="B1818" s="44">
        <v>4460.7071428571426</v>
      </c>
      <c r="C1818" s="14">
        <f>C1817*2/3+C1820/3</f>
        <v>59.635360926493661</v>
      </c>
      <c r="D1818" s="13">
        <f>D1817*2/3+D1820/3</f>
        <v>182.91</v>
      </c>
      <c r="E1818" s="13">
        <v>276.589</v>
      </c>
      <c r="F1818" s="42">
        <f t="shared" si="393"/>
        <v>2021.7916666665296</v>
      </c>
      <c r="G1818" s="15">
        <v>1.58</v>
      </c>
      <c r="H1818" s="14">
        <f t="shared" si="389"/>
        <v>5148.2494404926738</v>
      </c>
      <c r="I1818" s="14">
        <f t="shared" si="390"/>
        <v>68.827139664396498</v>
      </c>
      <c r="J1818" s="16">
        <f t="shared" si="394"/>
        <v>3289038.1213122346</v>
      </c>
      <c r="K1818" s="14">
        <f t="shared" si="391"/>
        <v>211.10247209758876</v>
      </c>
      <c r="L1818" s="16">
        <f t="shared" si="392"/>
        <v>134866.05228781939</v>
      </c>
      <c r="M1818" s="35">
        <f t="shared" si="386"/>
        <v>37.253025000325316</v>
      </c>
      <c r="N1818" s="17"/>
      <c r="O1818" s="18">
        <f t="shared" si="387"/>
        <v>40.638887886402145</v>
      </c>
      <c r="P1818" s="18"/>
      <c r="Q1818" s="37">
        <f t="shared" si="388"/>
        <v>3.1258728814100648E-2</v>
      </c>
      <c r="R1818" s="15">
        <f t="shared" si="395"/>
        <v>1.0031530998335139</v>
      </c>
      <c r="S1818" s="15">
        <f t="shared" si="396"/>
        <v>51.337460852973216</v>
      </c>
      <c r="T1818" s="21"/>
      <c r="U1818" s="21"/>
      <c r="Y1818" s="36"/>
      <c r="Z1818" s="36"/>
    </row>
    <row r="1819" spans="1:26" x14ac:dyDescent="0.25">
      <c r="A1819" s="12">
        <v>2021.11</v>
      </c>
      <c r="B1819" s="44">
        <v>4667.3866666666672</v>
      </c>
      <c r="C1819" s="14">
        <f>C1817/3+C1820*2/3</f>
        <v>60.016239104443123</v>
      </c>
      <c r="D1819" s="13">
        <f>D1817/3+D1820*2/3</f>
        <v>190.39</v>
      </c>
      <c r="E1819" s="13">
        <v>277.94799999999998</v>
      </c>
      <c r="F1819" s="42">
        <f t="shared" si="393"/>
        <v>2021.8749999998629</v>
      </c>
      <c r="G1819" s="15">
        <v>1.56</v>
      </c>
      <c r="H1819" s="14">
        <f t="shared" si="389"/>
        <v>5360.4469376526058</v>
      </c>
      <c r="I1819" s="14">
        <f t="shared" si="390"/>
        <v>68.928050768632545</v>
      </c>
      <c r="J1819" s="16">
        <f t="shared" si="394"/>
        <v>3428273.3923641508</v>
      </c>
      <c r="K1819" s="14">
        <f t="shared" si="391"/>
        <v>218.66101211377662</v>
      </c>
      <c r="L1819" s="16">
        <f t="shared" si="392"/>
        <v>139844.63207938147</v>
      </c>
      <c r="M1819" s="35">
        <f t="shared" si="386"/>
        <v>38.582627497719216</v>
      </c>
      <c r="N1819" s="17"/>
      <c r="O1819" s="18">
        <f t="shared" si="387"/>
        <v>42.0548576178589</v>
      </c>
      <c r="P1819" s="18"/>
      <c r="Q1819" s="37">
        <f t="shared" si="388"/>
        <v>3.1119985899904265E-2</v>
      </c>
      <c r="R1819" s="15">
        <f t="shared" si="395"/>
        <v>1.0096002483721682</v>
      </c>
      <c r="S1819" s="15">
        <f t="shared" si="396"/>
        <v>51.247531959183569</v>
      </c>
      <c r="T1819" s="21"/>
      <c r="U1819" s="21"/>
      <c r="Y1819" s="36"/>
      <c r="Z1819" s="36"/>
    </row>
    <row r="1820" spans="1:26" x14ac:dyDescent="0.25">
      <c r="A1820" s="12">
        <v>2021.12</v>
      </c>
      <c r="B1820" s="44">
        <v>4674.7727272727261</v>
      </c>
      <c r="C1820" s="14">
        <v>60.397117282392585</v>
      </c>
      <c r="D1820" s="13">
        <v>197.87</v>
      </c>
      <c r="E1820" s="13">
        <v>278.80200000000002</v>
      </c>
      <c r="F1820" s="42">
        <f t="shared" si="393"/>
        <v>2021.9583333331962</v>
      </c>
      <c r="G1820" s="15">
        <v>1.47</v>
      </c>
      <c r="H1820" s="14">
        <f t="shared" si="389"/>
        <v>5352.4841550145366</v>
      </c>
      <c r="I1820" s="14">
        <f t="shared" si="390"/>
        <v>69.153011733933027</v>
      </c>
      <c r="J1820" s="16">
        <f t="shared" si="394"/>
        <v>3426866.362299141</v>
      </c>
      <c r="K1820" s="14">
        <f t="shared" si="391"/>
        <v>226.55562131907223</v>
      </c>
      <c r="L1820" s="16">
        <f t="shared" si="392"/>
        <v>145049.62843481827</v>
      </c>
      <c r="M1820" s="35">
        <f t="shared" si="386"/>
        <v>38.30484987346744</v>
      </c>
      <c r="N1820" s="17"/>
      <c r="O1820" s="18">
        <f t="shared" si="387"/>
        <v>41.717265819554598</v>
      </c>
      <c r="P1820" s="18"/>
      <c r="Q1820" s="37">
        <f t="shared" si="388"/>
        <v>3.2773352076795374E-2</v>
      </c>
      <c r="R1820" s="15">
        <f t="shared" si="395"/>
        <v>0.97485415546659682</v>
      </c>
      <c r="S1820" s="15">
        <f t="shared" si="396"/>
        <v>51.581037371920011</v>
      </c>
      <c r="T1820" s="21"/>
      <c r="U1820" s="21"/>
      <c r="Y1820" s="36"/>
      <c r="Z1820" s="36"/>
    </row>
    <row r="1821" spans="1:26" x14ac:dyDescent="0.25">
      <c r="A1821" s="12">
        <v>2022.01</v>
      </c>
      <c r="B1821" s="44">
        <v>4573.8154999999997</v>
      </c>
      <c r="C1821" s="14">
        <f>C1820*2/3+C1823/3</f>
        <v>60.921402962953294</v>
      </c>
      <c r="D1821" s="13">
        <f>D1820*2/3+D1823/3</f>
        <v>197.88333333333333</v>
      </c>
      <c r="E1821" s="13">
        <v>281.14800000000002</v>
      </c>
      <c r="F1821" s="42">
        <f t="shared" si="393"/>
        <v>2022.0416666665294</v>
      </c>
      <c r="G1821" s="15">
        <v>1.76</v>
      </c>
      <c r="H1821" s="14">
        <f t="shared" si="389"/>
        <v>5193.1924495914936</v>
      </c>
      <c r="I1821" s="14">
        <f t="shared" si="390"/>
        <v>69.171257538860047</v>
      </c>
      <c r="J1821" s="16">
        <f t="shared" si="394"/>
        <v>3328572.1901174691</v>
      </c>
      <c r="K1821" s="14">
        <f t="shared" si="391"/>
        <v>224.68029866238888</v>
      </c>
      <c r="L1821" s="16">
        <f t="shared" si="392"/>
        <v>144008.6422858724</v>
      </c>
      <c r="M1821" s="35">
        <f t="shared" si="386"/>
        <v>36.936758070297451</v>
      </c>
      <c r="N1821" s="17"/>
      <c r="O1821" s="18">
        <f t="shared" si="387"/>
        <v>40.194254833176458</v>
      </c>
      <c r="P1821" s="18"/>
      <c r="Q1821" s="37">
        <f t="shared" si="388"/>
        <v>3.124778631386585E-2</v>
      </c>
      <c r="R1821" s="15">
        <f t="shared" si="395"/>
        <v>0.98613460955449705</v>
      </c>
      <c r="S1821" s="15">
        <f t="shared" si="396"/>
        <v>49.864400944375319</v>
      </c>
      <c r="T1821" s="21"/>
      <c r="U1821" s="21"/>
      <c r="Y1821" s="36"/>
      <c r="Z1821" s="36"/>
    </row>
    <row r="1822" spans="1:26" x14ac:dyDescent="0.25">
      <c r="A1822" s="12">
        <v>2022.02</v>
      </c>
      <c r="B1822" s="44">
        <v>4435.9805263157887</v>
      </c>
      <c r="C1822" s="14">
        <f>C1820/3+C1823*2/3</f>
        <v>61.445688643514018</v>
      </c>
      <c r="D1822" s="13">
        <f>D1820/3+D1823*2/3</f>
        <v>197.89666666666665</v>
      </c>
      <c r="E1822" s="13">
        <v>283.71600000000001</v>
      </c>
      <c r="F1822" s="42">
        <f t="shared" si="393"/>
        <v>2022.1249999998627</v>
      </c>
      <c r="G1822" s="15">
        <v>1.93</v>
      </c>
      <c r="H1822" s="14">
        <f t="shared" si="389"/>
        <v>4991.1035035062841</v>
      </c>
      <c r="I1822" s="14">
        <f t="shared" si="390"/>
        <v>69.135062709282735</v>
      </c>
      <c r="J1822" s="16">
        <f t="shared" si="394"/>
        <v>3202736.1271777828</v>
      </c>
      <c r="K1822" s="14">
        <f t="shared" si="391"/>
        <v>222.6616506706236</v>
      </c>
      <c r="L1822" s="16">
        <f t="shared" si="392"/>
        <v>142879.52799192988</v>
      </c>
      <c r="M1822" s="35">
        <f t="shared" si="386"/>
        <v>35.287149225694876</v>
      </c>
      <c r="N1822" s="17"/>
      <c r="O1822" s="18">
        <f t="shared" si="387"/>
        <v>38.370495009112147</v>
      </c>
      <c r="P1822" s="18"/>
      <c r="Q1822" s="37">
        <f t="shared" si="388"/>
        <v>3.129367892287957E-2</v>
      </c>
      <c r="R1822" s="15">
        <f t="shared" si="395"/>
        <v>0.98374387238665295</v>
      </c>
      <c r="S1822" s="15">
        <f t="shared" si="396"/>
        <v>48.72793163914745</v>
      </c>
      <c r="T1822" s="21"/>
      <c r="U1822" s="21"/>
      <c r="Y1822" s="36"/>
      <c r="Z1822" s="36"/>
    </row>
    <row r="1823" spans="1:26" x14ac:dyDescent="0.25">
      <c r="A1823" s="12">
        <v>2022.03</v>
      </c>
      <c r="B1823" s="44">
        <v>4391.2652173913057</v>
      </c>
      <c r="C1823" s="14">
        <v>61.969974324074734</v>
      </c>
      <c r="D1823" s="13">
        <v>197.91</v>
      </c>
      <c r="E1823" s="13">
        <v>287.50400000000002</v>
      </c>
      <c r="F1823" s="42">
        <f t="shared" si="393"/>
        <v>2022.2083333331959</v>
      </c>
      <c r="G1823" s="15">
        <v>2.13</v>
      </c>
      <c r="H1823" s="14">
        <f t="shared" si="389"/>
        <v>4875.6952192952476</v>
      </c>
      <c r="I1823" s="14">
        <f t="shared" si="390"/>
        <v>68.806299003555736</v>
      </c>
      <c r="J1823" s="16">
        <f t="shared" si="394"/>
        <v>3132359.2564105894</v>
      </c>
      <c r="K1823" s="14">
        <f t="shared" si="391"/>
        <v>219.74278324823297</v>
      </c>
      <c r="L1823" s="16">
        <f t="shared" si="392"/>
        <v>141172.34777372319</v>
      </c>
      <c r="M1823" s="35">
        <f t="shared" si="386"/>
        <v>34.270798693291731</v>
      </c>
      <c r="N1823" s="17"/>
      <c r="O1823" s="18">
        <f t="shared" si="387"/>
        <v>37.239411741602154</v>
      </c>
      <c r="P1823" s="18"/>
      <c r="Q1823" s="37">
        <f t="shared" si="388"/>
        <v>3.0716673054595876E-2</v>
      </c>
      <c r="R1823" s="15">
        <f t="shared" si="395"/>
        <v>0.94801589886303184</v>
      </c>
      <c r="S1823" s="15">
        <f t="shared" si="396"/>
        <v>47.304227468898212</v>
      </c>
      <c r="T1823" s="21"/>
      <c r="U1823" s="21"/>
      <c r="Y1823" s="36"/>
      <c r="Z1823" s="36"/>
    </row>
    <row r="1824" spans="1:26" x14ac:dyDescent="0.25">
      <c r="A1824" s="12">
        <v>2022.04</v>
      </c>
      <c r="B1824" s="44">
        <v>4391.2959999999994</v>
      </c>
      <c r="C1824" s="14">
        <f>C1823*2/3+C1826/3</f>
        <v>62.653316216049816</v>
      </c>
      <c r="D1824" s="13">
        <f>D1823*2/3+D1826/3</f>
        <v>196.02666666666664</v>
      </c>
      <c r="E1824" s="13">
        <v>289.10899999999998</v>
      </c>
      <c r="F1824" s="42">
        <f t="shared" si="393"/>
        <v>2022.2916666665292</v>
      </c>
      <c r="G1824" s="15">
        <v>2.75</v>
      </c>
      <c r="H1824" s="14">
        <f t="shared" si="389"/>
        <v>4848.6615939593703</v>
      </c>
      <c r="I1824" s="14">
        <f t="shared" si="390"/>
        <v>69.178831960075712</v>
      </c>
      <c r="J1824" s="16">
        <f t="shared" si="394"/>
        <v>3118695.3013561997</v>
      </c>
      <c r="K1824" s="14">
        <f t="shared" si="391"/>
        <v>216.44338483639956</v>
      </c>
      <c r="L1824" s="16">
        <f t="shared" si="392"/>
        <v>139217.99948667802</v>
      </c>
      <c r="M1824" s="35">
        <f t="shared" si="386"/>
        <v>33.889164755913853</v>
      </c>
      <c r="N1824" s="17"/>
      <c r="O1824" s="18">
        <f t="shared" si="387"/>
        <v>36.800852348372821</v>
      </c>
      <c r="P1824" s="18"/>
      <c r="Q1824" s="37">
        <f t="shared" si="388"/>
        <v>2.5106179878196182E-2</v>
      </c>
      <c r="R1824" s="15">
        <f t="shared" si="395"/>
        <v>0.98937792522351686</v>
      </c>
      <c r="S1824" s="15">
        <f t="shared" si="396"/>
        <v>44.596200053523745</v>
      </c>
      <c r="T1824" s="21"/>
      <c r="U1824" s="21"/>
      <c r="Y1824" s="36"/>
      <c r="Z1824" s="36"/>
    </row>
    <row r="1825" spans="1:26" x14ac:dyDescent="0.25">
      <c r="A1825" s="12">
        <v>2022.05</v>
      </c>
      <c r="B1825" s="44">
        <v>4040.3599999999997</v>
      </c>
      <c r="C1825" s="14">
        <f>C1823/3+C1826*2/3</f>
        <v>63.336658108024906</v>
      </c>
      <c r="D1825" s="13">
        <f>D1823/3+D1826*2/3</f>
        <v>194.14333333333332</v>
      </c>
      <c r="E1825" s="13">
        <v>292.29599999999999</v>
      </c>
      <c r="F1825" s="42">
        <f t="shared" si="393"/>
        <v>2022.3749999998624</v>
      </c>
      <c r="G1825" s="15">
        <v>2.9</v>
      </c>
      <c r="H1825" s="14">
        <f t="shared" si="389"/>
        <v>4412.5329781454402</v>
      </c>
      <c r="I1825" s="14">
        <f t="shared" si="390"/>
        <v>69.170839387377029</v>
      </c>
      <c r="J1825" s="16">
        <f t="shared" si="394"/>
        <v>2841881.7227494782</v>
      </c>
      <c r="K1825" s="14">
        <f t="shared" si="391"/>
        <v>212.02661664317444</v>
      </c>
      <c r="L1825" s="16">
        <f t="shared" si="392"/>
        <v>136555.25512421157</v>
      </c>
      <c r="M1825" s="35">
        <f t="shared" si="386"/>
        <v>30.673155079545143</v>
      </c>
      <c r="N1825" s="17"/>
      <c r="O1825" s="18">
        <f t="shared" si="387"/>
        <v>33.292110895037766</v>
      </c>
      <c r="P1825" s="18"/>
      <c r="Q1825" s="37">
        <f t="shared" si="388"/>
        <v>2.7942547874479147E-2</v>
      </c>
      <c r="R1825" s="15">
        <f t="shared" si="395"/>
        <v>0.98198846172615695</v>
      </c>
      <c r="S1825" s="15">
        <f t="shared" si="396"/>
        <v>43.641413710395256</v>
      </c>
      <c r="T1825" s="21"/>
      <c r="U1825" s="21"/>
      <c r="Y1825" s="36"/>
      <c r="Z1825" s="36"/>
    </row>
    <row r="1826" spans="1:26" x14ac:dyDescent="0.25">
      <c r="A1826" s="12">
        <v>2022.06</v>
      </c>
      <c r="B1826" s="44">
        <v>3898.9466666666676</v>
      </c>
      <c r="C1826" s="14">
        <v>64.02</v>
      </c>
      <c r="D1826" s="13">
        <v>192.26</v>
      </c>
      <c r="E1826" s="13">
        <v>296.31099999999998</v>
      </c>
      <c r="F1826" s="42">
        <f t="shared" si="393"/>
        <v>2022.4583333331957</v>
      </c>
      <c r="G1826" s="15">
        <v>3.14</v>
      </c>
      <c r="H1826" s="14">
        <f t="shared" si="389"/>
        <v>4200.3965576933242</v>
      </c>
      <c r="I1826" s="14">
        <f t="shared" si="390"/>
        <v>68.969752759769278</v>
      </c>
      <c r="J1826" s="16">
        <f t="shared" si="394"/>
        <v>2708957.3996298192</v>
      </c>
      <c r="K1826" s="14">
        <f t="shared" si="391"/>
        <v>207.12472142444926</v>
      </c>
      <c r="L1826" s="16">
        <f t="shared" si="392"/>
        <v>133580.7319719246</v>
      </c>
      <c r="M1826" s="35">
        <f t="shared" si="386"/>
        <v>29.047721395103839</v>
      </c>
      <c r="N1826" s="17"/>
      <c r="O1826" s="18">
        <f t="shared" si="387"/>
        <v>31.515503555204603</v>
      </c>
      <c r="P1826" s="18"/>
      <c r="Q1826" s="37">
        <f t="shared" si="388"/>
        <v>2.8915813659970376E-2</v>
      </c>
      <c r="R1826" s="15">
        <f t="shared" si="395"/>
        <v>1.0232786529757065</v>
      </c>
      <c r="S1826" s="15">
        <f t="shared" si="396"/>
        <v>42.274676557157136</v>
      </c>
      <c r="T1826" s="21"/>
      <c r="U1826" s="21"/>
      <c r="Y1826" s="36"/>
      <c r="Z1826" s="36"/>
    </row>
    <row r="1827" spans="1:26" x14ac:dyDescent="0.25">
      <c r="A1827" s="12">
        <v>2022.07</v>
      </c>
      <c r="B1827" s="44">
        <v>3911.729499999999</v>
      </c>
      <c r="C1827" s="14">
        <f>C1826*2/3+C1829/3</f>
        <v>64.452768447835695</v>
      </c>
      <c r="D1827" s="13">
        <f>D1826*2/3+D1829/3</f>
        <v>190.58333333333331</v>
      </c>
      <c r="E1827" s="13">
        <v>296.27600000000001</v>
      </c>
      <c r="F1827" s="42">
        <f t="shared" si="393"/>
        <v>2022.541666666529</v>
      </c>
      <c r="G1827" s="15">
        <v>2.9</v>
      </c>
      <c r="H1827" s="14">
        <f t="shared" si="389"/>
        <v>4214.6655377241132</v>
      </c>
      <c r="I1827" s="14">
        <f t="shared" si="390"/>
        <v>69.444183701353893</v>
      </c>
      <c r="J1827" s="16">
        <f t="shared" si="394"/>
        <v>2721892.0919225384</v>
      </c>
      <c r="K1827" s="14">
        <f t="shared" si="391"/>
        <v>205.34267695774651</v>
      </c>
      <c r="L1827" s="16">
        <f t="shared" si="392"/>
        <v>132613.27703059147</v>
      </c>
      <c r="M1827" s="35">
        <f t="shared" si="386"/>
        <v>29.004618317208934</v>
      </c>
      <c r="N1827" s="17"/>
      <c r="O1827" s="18">
        <f t="shared" si="387"/>
        <v>31.457727149066923</v>
      </c>
      <c r="P1827" s="18"/>
      <c r="Q1827" s="37">
        <f t="shared" si="388"/>
        <v>3.1522201242460787E-2</v>
      </c>
      <c r="R1827" s="15">
        <f t="shared" si="395"/>
        <v>1.0024166666666667</v>
      </c>
      <c r="S1827" s="15">
        <f t="shared" si="396"/>
        <v>43.263884375134964</v>
      </c>
      <c r="T1827" s="21"/>
      <c r="U1827" s="21"/>
      <c r="Y1827" s="36"/>
      <c r="Z1827" s="36"/>
    </row>
    <row r="1828" spans="1:26" x14ac:dyDescent="0.25">
      <c r="A1828" s="12">
        <v>2022.08</v>
      </c>
      <c r="B1828" s="44">
        <v>4158.5630434782615</v>
      </c>
      <c r="C1828" s="14">
        <f>C1826/3+C1829*2/3</f>
        <v>64.885536895671393</v>
      </c>
      <c r="D1828" s="13">
        <f>D1826/3+D1829*2/3</f>
        <v>188.90666666666664</v>
      </c>
      <c r="E1828" s="13">
        <v>296.17099999999999</v>
      </c>
      <c r="F1828" s="42">
        <f t="shared" si="393"/>
        <v>2022.6249999998622</v>
      </c>
      <c r="G1828" s="15">
        <v>2.9</v>
      </c>
      <c r="H1828" s="14">
        <f t="shared" si="389"/>
        <v>4482.2030989551704</v>
      </c>
      <c r="I1828" s="14">
        <f t="shared" si="390"/>
        <v>69.935252035495253</v>
      </c>
      <c r="J1828" s="16">
        <f t="shared" si="394"/>
        <v>2898435.4932914684</v>
      </c>
      <c r="K1828" s="14">
        <f t="shared" si="391"/>
        <v>203.60832284952491</v>
      </c>
      <c r="L1828" s="16">
        <f t="shared" si="392"/>
        <v>131664.17867458481</v>
      </c>
      <c r="M1828" s="35">
        <f t="shared" si="386"/>
        <v>30.698763365175289</v>
      </c>
      <c r="N1828" s="17"/>
      <c r="O1828" s="18">
        <f t="shared" si="387"/>
        <v>33.28189040223441</v>
      </c>
      <c r="P1828" s="18"/>
      <c r="Q1828" s="37">
        <f t="shared" si="388"/>
        <v>2.9013917428899812E-2</v>
      </c>
      <c r="R1828" s="15">
        <f t="shared" si="395"/>
        <v>0.9505808982687256</v>
      </c>
      <c r="S1828" s="15">
        <f t="shared" si="396"/>
        <v>43.383813954645731</v>
      </c>
      <c r="T1828" s="21"/>
      <c r="U1828" s="21"/>
      <c r="Y1828" s="36"/>
      <c r="Z1828" s="36"/>
    </row>
    <row r="1829" spans="1:26" x14ac:dyDescent="0.25">
      <c r="A1829" s="12">
        <v>2022.09</v>
      </c>
      <c r="B1829" s="44">
        <v>3850.5204761904752</v>
      </c>
      <c r="C1829" s="14">
        <v>65.318305343507092</v>
      </c>
      <c r="D1829" s="13">
        <v>187.23</v>
      </c>
      <c r="E1829" s="13">
        <v>296.80799999999999</v>
      </c>
      <c r="F1829" s="42">
        <f t="shared" si="393"/>
        <v>2022.7083333331955</v>
      </c>
      <c r="G1829" s="15">
        <v>3.52</v>
      </c>
      <c r="H1829" s="14">
        <f t="shared" si="389"/>
        <v>4141.2801261076556</v>
      </c>
      <c r="I1829" s="14">
        <f t="shared" si="390"/>
        <v>70.250606758938432</v>
      </c>
      <c r="J1829" s="16">
        <f t="shared" si="394"/>
        <v>2681761.8726334809</v>
      </c>
      <c r="K1829" s="14">
        <f t="shared" si="391"/>
        <v>201.36807031818543</v>
      </c>
      <c r="L1829" s="16">
        <f t="shared" si="392"/>
        <v>130399.58585285259</v>
      </c>
      <c r="M1829" s="35">
        <f t="shared" si="386"/>
        <v>28.229884655821966</v>
      </c>
      <c r="N1829" s="17"/>
      <c r="O1829" s="18">
        <f t="shared" si="387"/>
        <v>30.597432345703741</v>
      </c>
      <c r="P1829" s="18"/>
      <c r="Q1829" s="37">
        <f t="shared" si="388"/>
        <v>2.5426554002999167E-2</v>
      </c>
      <c r="R1829" s="15">
        <f t="shared" si="395"/>
        <v>0.96529350397212954</v>
      </c>
      <c r="S1829" s="15">
        <f t="shared" si="396"/>
        <v>41.15131722355639</v>
      </c>
      <c r="T1829" s="21"/>
      <c r="U1829" s="21"/>
      <c r="Y1829" s="36"/>
      <c r="Z1829" s="36"/>
    </row>
    <row r="1830" spans="1:26" x14ac:dyDescent="0.25">
      <c r="A1830" s="12">
        <v>2022.1</v>
      </c>
      <c r="B1830" s="44">
        <v>3726.0509523809519</v>
      </c>
      <c r="C1830" s="14">
        <f>C1829*2/3+C1832/3</f>
        <v>65.852203562338062</v>
      </c>
      <c r="D1830" s="13">
        <f>D1829*2/3+D1832/3</f>
        <v>182.40333333333334</v>
      </c>
      <c r="E1830" s="13">
        <v>298.012</v>
      </c>
      <c r="F1830" s="42">
        <f t="shared" si="393"/>
        <v>2022.7916666665287</v>
      </c>
      <c r="G1830" s="15">
        <v>3.98</v>
      </c>
      <c r="H1830" s="14">
        <f t="shared" si="389"/>
        <v>3991.2213200962487</v>
      </c>
      <c r="I1830" s="14">
        <f t="shared" si="390"/>
        <v>70.538680815776985</v>
      </c>
      <c r="J1830" s="16">
        <f t="shared" si="394"/>
        <v>2588395.092931659</v>
      </c>
      <c r="K1830" s="14">
        <f t="shared" si="391"/>
        <v>195.38435790616927</v>
      </c>
      <c r="L1830" s="16">
        <f t="shared" si="392"/>
        <v>126711.06728497223</v>
      </c>
      <c r="M1830" s="35">
        <f t="shared" si="386"/>
        <v>27.080766925400692</v>
      </c>
      <c r="N1830" s="17"/>
      <c r="O1830" s="18">
        <f t="shared" si="387"/>
        <v>29.346998336096615</v>
      </c>
      <c r="P1830" s="18"/>
      <c r="Q1830" s="37">
        <f t="shared" si="388"/>
        <v>2.2784690077350303E-2</v>
      </c>
      <c r="R1830" s="15">
        <f t="shared" si="395"/>
        <v>1.0107119558279947</v>
      </c>
      <c r="S1830" s="15">
        <f t="shared" si="396"/>
        <v>39.562613673629379</v>
      </c>
      <c r="T1830" s="21"/>
      <c r="U1830" s="21"/>
      <c r="Y1830" s="36"/>
      <c r="Z1830" s="36"/>
    </row>
    <row r="1831" spans="1:26" x14ac:dyDescent="0.25">
      <c r="A1831" s="12">
        <v>2022.11</v>
      </c>
      <c r="B1831" s="44">
        <v>3917.488571428571</v>
      </c>
      <c r="C1831" s="14">
        <f>C1829/3+C1832*2/3</f>
        <v>66.386101781169032</v>
      </c>
      <c r="D1831" s="13">
        <f>D1829/3+D1832*2/3</f>
        <v>177.57666666666665</v>
      </c>
      <c r="E1831" s="13">
        <v>297.71100000000001</v>
      </c>
      <c r="F1831" s="42">
        <f t="shared" si="393"/>
        <v>2022.874999999862</v>
      </c>
      <c r="G1831" s="15">
        <v>3.89</v>
      </c>
      <c r="H1831" s="14">
        <f t="shared" si="389"/>
        <v>4200.5255449604274</v>
      </c>
      <c r="I1831" s="14">
        <f t="shared" si="390"/>
        <v>71.182470931996662</v>
      </c>
      <c r="J1831" s="16">
        <f t="shared" si="394"/>
        <v>2727980.45133689</v>
      </c>
      <c r="K1831" s="14">
        <f t="shared" si="391"/>
        <v>190.40650940565396</v>
      </c>
      <c r="L1831" s="16">
        <f t="shared" si="392"/>
        <v>123657.20191586435</v>
      </c>
      <c r="M1831" s="35">
        <f t="shared" si="386"/>
        <v>28.378949016273314</v>
      </c>
      <c r="N1831" s="17"/>
      <c r="O1831" s="18">
        <f t="shared" si="387"/>
        <v>30.747932135302147</v>
      </c>
      <c r="P1831" s="18"/>
      <c r="Q1831" s="37">
        <f>1/M1831-(G1831/100-(((E1831/E1711)^(1/10))-1))</f>
        <v>2.2379046474016222E-2</v>
      </c>
      <c r="R1831" s="15">
        <f t="shared" si="395"/>
        <v>1.025709583392977</v>
      </c>
      <c r="S1831" s="15">
        <f t="shared" si="396"/>
        <v>40.026834805279734</v>
      </c>
      <c r="T1831" s="21"/>
      <c r="U1831" s="21"/>
      <c r="Y1831" s="36"/>
      <c r="Z1831" s="36"/>
    </row>
    <row r="1832" spans="1:26" x14ac:dyDescent="0.25">
      <c r="A1832" s="12">
        <v>2022.12</v>
      </c>
      <c r="B1832" s="44">
        <v>3912.3809523809532</v>
      </c>
      <c r="C1832" s="14">
        <v>66.92</v>
      </c>
      <c r="D1832" s="13">
        <v>172.75</v>
      </c>
      <c r="E1832" s="13">
        <v>296.79700000000003</v>
      </c>
      <c r="F1832" s="42">
        <f t="shared" si="393"/>
        <v>2022.9583333331952</v>
      </c>
      <c r="G1832" s="15">
        <v>3.62</v>
      </c>
      <c r="H1832" s="14">
        <f t="shared" si="389"/>
        <v>4207.9677483583855</v>
      </c>
      <c r="I1832" s="14">
        <f t="shared" si="390"/>
        <v>71.975915726910955</v>
      </c>
      <c r="J1832" s="16">
        <f t="shared" si="394"/>
        <v>2736709.0241264696</v>
      </c>
      <c r="K1832" s="14">
        <f t="shared" si="391"/>
        <v>185.80154575349474</v>
      </c>
      <c r="L1832" s="16">
        <f t="shared" si="392"/>
        <v>120838.56088455205</v>
      </c>
      <c r="M1832" s="35">
        <f t="shared" si="386"/>
        <v>28.31690128452729</v>
      </c>
      <c r="N1832" s="17"/>
      <c r="O1832" s="18">
        <f t="shared" si="387"/>
        <v>30.676157998177377</v>
      </c>
      <c r="P1832" s="18"/>
      <c r="Q1832" s="37">
        <f t="shared" si="388"/>
        <v>2.5117462709333217E-2</v>
      </c>
      <c r="R1832" s="15">
        <f t="shared" si="395"/>
        <v>1.010537679225576</v>
      </c>
      <c r="S1832" s="15">
        <f t="shared" si="396"/>
        <v>41.182341608123906</v>
      </c>
      <c r="T1832" s="21"/>
      <c r="U1832" s="21"/>
      <c r="Y1832" s="36"/>
      <c r="Z1832" s="36"/>
    </row>
    <row r="1833" spans="1:26" x14ac:dyDescent="0.25">
      <c r="A1833" s="12">
        <v>2023.01</v>
      </c>
      <c r="B1833" s="44">
        <v>3960.6565000000001</v>
      </c>
      <c r="C1833" s="14">
        <f>C1832*2/3+C1835/3</f>
        <v>67.349999999999994</v>
      </c>
      <c r="D1833" s="13">
        <f>D1832*2/3+D1835/3</f>
        <v>173.55666666666667</v>
      </c>
      <c r="E1833" s="13">
        <v>299.17</v>
      </c>
      <c r="F1833" s="42">
        <f t="shared" si="393"/>
        <v>2023.0416666665285</v>
      </c>
      <c r="G1833" s="15">
        <v>3.53</v>
      </c>
      <c r="H1833" s="14">
        <f t="shared" si="389"/>
        <v>4226.1013746640692</v>
      </c>
      <c r="I1833" s="14">
        <f t="shared" si="390"/>
        <v>71.863825500551499</v>
      </c>
      <c r="J1833" s="16">
        <f t="shared" si="394"/>
        <v>2752397.2757984609</v>
      </c>
      <c r="K1833" s="14">
        <f t="shared" si="391"/>
        <v>185.18850791077529</v>
      </c>
      <c r="L1833" s="16">
        <f t="shared" si="392"/>
        <v>120610.53427127417</v>
      </c>
      <c r="M1833" s="35">
        <f t="shared" si="386"/>
        <v>28.334813423755698</v>
      </c>
      <c r="N1833" s="17"/>
      <c r="O1833" s="18">
        <f t="shared" si="387"/>
        <v>30.691634492755608</v>
      </c>
      <c r="P1833" s="18"/>
      <c r="Q1833" s="37">
        <f t="shared" si="388"/>
        <v>2.6509359149697258E-2</v>
      </c>
      <c r="R1833" s="15">
        <f t="shared" si="395"/>
        <v>0.98474563111309221</v>
      </c>
      <c r="S1833" s="15">
        <f t="shared" si="396"/>
        <v>41.286209646277321</v>
      </c>
      <c r="T1833" s="21"/>
      <c r="U1833" s="21"/>
      <c r="Y1833" s="36"/>
      <c r="Z1833" s="36"/>
    </row>
    <row r="1834" spans="1:26" x14ac:dyDescent="0.25">
      <c r="A1834" s="12">
        <v>2023.02</v>
      </c>
      <c r="B1834" s="44">
        <v>4079.6847368421049</v>
      </c>
      <c r="C1834" s="14">
        <f>C1832/3+C1835*2/3</f>
        <v>67.78</v>
      </c>
      <c r="D1834" s="13">
        <f>D1832/3+D1835*2/3</f>
        <v>174.36333333333332</v>
      </c>
      <c r="E1834" s="13">
        <v>300.83999999999997</v>
      </c>
      <c r="F1834" s="42">
        <f t="shared" si="393"/>
        <v>2023.1249999998618</v>
      </c>
      <c r="G1834" s="15">
        <v>3.75</v>
      </c>
      <c r="H1834" s="14">
        <f t="shared" si="389"/>
        <v>4328.9423000169691</v>
      </c>
      <c r="I1834" s="14">
        <f t="shared" si="390"/>
        <v>71.92117235075122</v>
      </c>
      <c r="J1834" s="16">
        <f t="shared" si="394"/>
        <v>2823279.4812787455</v>
      </c>
      <c r="K1834" s="14">
        <f t="shared" si="391"/>
        <v>185.01645541927041</v>
      </c>
      <c r="L1834" s="16">
        <f t="shared" si="392"/>
        <v>120665.30946418535</v>
      </c>
      <c r="M1834" s="35">
        <f t="shared" si="386"/>
        <v>28.919762943866651</v>
      </c>
      <c r="N1834" s="17"/>
      <c r="O1834" s="18">
        <f t="shared" si="387"/>
        <v>31.320528304023131</v>
      </c>
      <c r="P1834" s="18"/>
      <c r="Q1834" s="37">
        <f t="shared" si="388"/>
        <v>2.3329672948302599E-2</v>
      </c>
      <c r="R1834" s="15">
        <f t="shared" si="395"/>
        <v>1.0106002730113013</v>
      </c>
      <c r="S1834" s="15">
        <f t="shared" si="396"/>
        <v>40.430725795175164</v>
      </c>
      <c r="T1834" s="21"/>
      <c r="U1834" s="21"/>
      <c r="Y1834" s="36"/>
      <c r="Z1834" s="36"/>
    </row>
    <row r="1835" spans="1:26" x14ac:dyDescent="0.25">
      <c r="A1835" s="12">
        <v>2023.03</v>
      </c>
      <c r="B1835" s="44">
        <v>3968.5591304347827</v>
      </c>
      <c r="C1835" s="14">
        <v>68.209999999999994</v>
      </c>
      <c r="D1835" s="13">
        <v>175.17</v>
      </c>
      <c r="E1835" s="13">
        <v>301.83600000000001</v>
      </c>
      <c r="F1835" s="42">
        <f t="shared" si="393"/>
        <v>2023.208333333195</v>
      </c>
      <c r="G1835" s="15">
        <v>3.66</v>
      </c>
      <c r="H1835" s="14">
        <f t="shared" si="389"/>
        <v>4197.1316539344416</v>
      </c>
      <c r="I1835" s="14">
        <f t="shared" si="390"/>
        <v>72.138612706900403</v>
      </c>
      <c r="J1835" s="16">
        <f t="shared" si="394"/>
        <v>2741234.9588229423</v>
      </c>
      <c r="K1835" s="14">
        <f t="shared" si="391"/>
        <v>185.25906447541041</v>
      </c>
      <c r="L1835" s="16">
        <f t="shared" si="392"/>
        <v>120996.59144663105</v>
      </c>
      <c r="M1835" s="35">
        <f t="shared" si="386"/>
        <v>27.938131253997902</v>
      </c>
      <c r="N1835" s="17"/>
      <c r="O1835" s="18">
        <f t="shared" si="387"/>
        <v>30.25465535450811</v>
      </c>
      <c r="P1835" s="18"/>
      <c r="Q1835" s="37">
        <f t="shared" si="388"/>
        <v>2.5515858811858194E-2</v>
      </c>
      <c r="R1835" s="15">
        <f t="shared" si="395"/>
        <v>1.0198184492993052</v>
      </c>
      <c r="S1835" s="15">
        <f t="shared" si="396"/>
        <v>40.724474788021006</v>
      </c>
      <c r="T1835" s="21"/>
      <c r="U1835" s="21"/>
      <c r="Y1835" s="36"/>
      <c r="Z1835" s="36"/>
    </row>
    <row r="1836" spans="1:26" x14ac:dyDescent="0.25">
      <c r="A1836" s="12">
        <v>2023.04</v>
      </c>
      <c r="B1836" s="44">
        <v>4121.4673684210529</v>
      </c>
      <c r="C1836" s="14">
        <f>C1835*2/3+C1838/3</f>
        <v>68.376666666666665</v>
      </c>
      <c r="D1836" s="13">
        <f>D1835*2/3+D1838/3</f>
        <v>177.11666666666665</v>
      </c>
      <c r="E1836" s="13">
        <v>303.363</v>
      </c>
      <c r="F1836" s="42">
        <f t="shared" si="393"/>
        <v>2023.2916666665283</v>
      </c>
      <c r="G1836" s="15">
        <v>3.46</v>
      </c>
      <c r="H1836" s="14">
        <f t="shared" si="389"/>
        <v>4336.9061951558115</v>
      </c>
      <c r="I1836" s="14">
        <f t="shared" si="390"/>
        <v>71.950876414284735</v>
      </c>
      <c r="J1836" s="16">
        <f t="shared" si="394"/>
        <v>2836440.7040418885</v>
      </c>
      <c r="K1836" s="14">
        <f t="shared" si="391"/>
        <v>186.37497285979717</v>
      </c>
      <c r="L1836" s="16">
        <f t="shared" si="392"/>
        <v>121893.70381695298</v>
      </c>
      <c r="M1836" s="35">
        <f t="shared" si="386"/>
        <v>28.764841267615385</v>
      </c>
      <c r="N1836" s="17"/>
      <c r="O1836" s="18">
        <f t="shared" si="387"/>
        <v>31.145696913600144</v>
      </c>
      <c r="P1836" s="18"/>
      <c r="Q1836" s="37">
        <f t="shared" si="388"/>
        <v>2.7112004406285126E-2</v>
      </c>
      <c r="R1836" s="15">
        <f t="shared" si="395"/>
        <v>0.99370823619587745</v>
      </c>
      <c r="S1836" s="15">
        <f t="shared" si="396"/>
        <v>41.322518507230491</v>
      </c>
      <c r="T1836" s="21"/>
      <c r="U1836" s="21"/>
      <c r="Y1836" s="36"/>
      <c r="Z1836" s="36"/>
    </row>
    <row r="1837" spans="1:26" x14ac:dyDescent="0.25">
      <c r="A1837" s="12">
        <v>2023.05</v>
      </c>
      <c r="B1837" s="44">
        <v>4146.1731818181825</v>
      </c>
      <c r="C1837" s="14">
        <f>C1835/3+C1838*2/3</f>
        <v>68.543333333333322</v>
      </c>
      <c r="D1837" s="13">
        <f>D1835/3+D1838*2/3</f>
        <v>179.06333333333333</v>
      </c>
      <c r="E1837" s="13">
        <v>304.12700000000001</v>
      </c>
      <c r="F1837" s="42">
        <f t="shared" si="393"/>
        <v>2023.3749999998615</v>
      </c>
      <c r="G1837" s="15">
        <v>3.57</v>
      </c>
      <c r="H1837" s="14">
        <f t="shared" si="389"/>
        <v>4351.9433532260891</v>
      </c>
      <c r="I1837" s="14">
        <f t="shared" si="390"/>
        <v>71.945066167533042</v>
      </c>
      <c r="J1837" s="16">
        <f t="shared" si="394"/>
        <v>2850196.5161462245</v>
      </c>
      <c r="K1837" s="14">
        <f t="shared" si="391"/>
        <v>187.9500563854354</v>
      </c>
      <c r="L1837" s="16">
        <f t="shared" si="392"/>
        <v>123093.19134913482</v>
      </c>
      <c r="M1837" s="35">
        <f t="shared" si="386"/>
        <v>28.762051343131244</v>
      </c>
      <c r="N1837" s="17"/>
      <c r="O1837" s="18">
        <f t="shared" si="387"/>
        <v>31.138125637345357</v>
      </c>
      <c r="P1837" s="18"/>
      <c r="Q1837" s="37">
        <f t="shared" si="388"/>
        <v>2.6091008325915092E-2</v>
      </c>
      <c r="R1837" s="15">
        <f t="shared" si="395"/>
        <v>0.98808733454707542</v>
      </c>
      <c r="S1837" s="15">
        <f t="shared" si="396"/>
        <v>40.959373460871703</v>
      </c>
      <c r="T1837" s="21"/>
      <c r="U1837" s="21"/>
      <c r="Y1837" s="36"/>
      <c r="Z1837" s="36"/>
    </row>
    <row r="1838" spans="1:26" x14ac:dyDescent="0.25">
      <c r="A1838" s="12">
        <v>2023.06</v>
      </c>
      <c r="B1838" s="44">
        <v>4345.3728571428574</v>
      </c>
      <c r="C1838" s="14">
        <v>68.709999999999994</v>
      </c>
      <c r="D1838" s="13">
        <v>181.01</v>
      </c>
      <c r="E1838" s="13">
        <v>305.10899999999998</v>
      </c>
      <c r="F1838" s="42">
        <f t="shared" si="393"/>
        <v>2023.4583333331948</v>
      </c>
      <c r="G1838" s="15">
        <v>3.75</v>
      </c>
      <c r="H1838" s="14">
        <f t="shared" si="389"/>
        <v>4546.3493248103823</v>
      </c>
      <c r="I1838" s="14">
        <f t="shared" si="390"/>
        <v>71.887884510125858</v>
      </c>
      <c r="J1838" s="16">
        <f t="shared" si="394"/>
        <v>2981441.2788649662</v>
      </c>
      <c r="K1838" s="14">
        <f t="shared" si="391"/>
        <v>189.38183634373283</v>
      </c>
      <c r="L1838" s="16">
        <f t="shared" si="392"/>
        <v>124194.33351967603</v>
      </c>
      <c r="M1838" s="35">
        <f t="shared" si="386"/>
        <v>29.940031645987499</v>
      </c>
      <c r="N1838" s="17"/>
      <c r="O1838" s="18">
        <f t="shared" si="387"/>
        <v>32.406543360990902</v>
      </c>
      <c r="P1838" s="18"/>
      <c r="Q1838" s="37">
        <f t="shared" si="388"/>
        <v>2.3007997787991841E-2</v>
      </c>
      <c r="R1838" s="15">
        <f t="shared" si="395"/>
        <v>0.99080526900270016</v>
      </c>
      <c r="S1838" s="15">
        <f t="shared" si="396"/>
        <v>40.341179937454221</v>
      </c>
      <c r="T1838" s="21"/>
      <c r="U1838" s="21"/>
      <c r="Y1838" s="36"/>
      <c r="Z1838" s="36"/>
    </row>
    <row r="1839" spans="1:26" x14ac:dyDescent="0.25">
      <c r="A1839" s="12">
        <v>2023.07</v>
      </c>
      <c r="B1839" s="44">
        <v>4508.0755000000008</v>
      </c>
      <c r="C1839" s="14">
        <f>C1838*2/3+C1841/3</f>
        <v>68.911045363540723</v>
      </c>
      <c r="D1839" s="13">
        <f>D1838*2/3+D1841/3</f>
        <v>182.09</v>
      </c>
      <c r="E1839" s="13">
        <v>305.69099999999997</v>
      </c>
      <c r="F1839" s="42">
        <f t="shared" si="393"/>
        <v>2023.541666666528</v>
      </c>
      <c r="G1839" s="15">
        <v>3.9</v>
      </c>
      <c r="H1839" s="14">
        <f t="shared" si="389"/>
        <v>4707.5972637328214</v>
      </c>
      <c r="I1839" s="14">
        <f t="shared" si="390"/>
        <v>71.960961743957611</v>
      </c>
      <c r="J1839" s="16">
        <f t="shared" si="394"/>
        <v>3091118.3349148203</v>
      </c>
      <c r="K1839" s="14">
        <f t="shared" si="391"/>
        <v>190.14907486645006</v>
      </c>
      <c r="L1839" s="16">
        <f t="shared" si="392"/>
        <v>124856.32452354438</v>
      </c>
      <c r="M1839" s="35">
        <f t="shared" si="386"/>
        <v>30.891659813659938</v>
      </c>
      <c r="N1839" s="17"/>
      <c r="O1839" s="18">
        <f t="shared" si="387"/>
        <v>33.427875526957614</v>
      </c>
      <c r="P1839" s="18"/>
      <c r="Q1839" s="37">
        <f t="shared" si="388"/>
        <v>2.0634383972327502E-2</v>
      </c>
      <c r="R1839" s="15">
        <f t="shared" si="395"/>
        <v>0.98135146080306712</v>
      </c>
      <c r="S1839" s="15">
        <f t="shared" si="396"/>
        <v>39.894154940088249</v>
      </c>
      <c r="T1839" s="21"/>
      <c r="U1839" s="21"/>
      <c r="Y1839" s="36"/>
      <c r="Z1839" s="36"/>
    </row>
    <row r="1840" spans="1:26" x14ac:dyDescent="0.25">
      <c r="A1840" s="12">
        <v>2023.08</v>
      </c>
      <c r="B1840" s="44">
        <v>4457.358695652174</v>
      </c>
      <c r="C1840" s="14">
        <f>C1838/3+C1841*2/3</f>
        <v>69.112090727081437</v>
      </c>
      <c r="D1840" s="13">
        <f>D1838/3+D1841*2/3</f>
        <v>183.17</v>
      </c>
      <c r="E1840" s="13">
        <v>307.02600000000001</v>
      </c>
      <c r="F1840" s="42">
        <f t="shared" si="393"/>
        <v>2023.6249999998613</v>
      </c>
      <c r="G1840" s="15">
        <v>4.17</v>
      </c>
      <c r="H1840" s="14">
        <f t="shared" si="389"/>
        <v>4634.3966683780336</v>
      </c>
      <c r="I1840" s="14">
        <f t="shared" si="390"/>
        <v>71.857094050485273</v>
      </c>
      <c r="J1840" s="16">
        <f t="shared" si="394"/>
        <v>3046985.0345539283</v>
      </c>
      <c r="K1840" s="14">
        <f t="shared" si="391"/>
        <v>190.44517071844072</v>
      </c>
      <c r="L1840" s="16">
        <f t="shared" si="392"/>
        <v>125212.32570392967</v>
      </c>
      <c r="M1840" s="35">
        <f t="shared" si="386"/>
        <v>30.304748245365207</v>
      </c>
      <c r="N1840" s="17"/>
      <c r="O1840" s="18">
        <f t="shared" si="387"/>
        <v>32.784769089831492</v>
      </c>
      <c r="P1840" s="18"/>
      <c r="Q1840" s="37">
        <f t="shared" si="388"/>
        <v>1.8885514103789199E-2</v>
      </c>
      <c r="R1840" s="15">
        <f t="shared" si="395"/>
        <v>0.98660777581481551</v>
      </c>
      <c r="S1840" s="15">
        <f t="shared" si="396"/>
        <v>38.979955716786741</v>
      </c>
      <c r="T1840" s="21"/>
      <c r="U1840" s="21"/>
      <c r="Y1840" s="36"/>
      <c r="Z1840" s="36"/>
    </row>
    <row r="1841" spans="1:26" x14ac:dyDescent="0.25">
      <c r="A1841" s="12">
        <v>2023.09</v>
      </c>
      <c r="B1841" s="44">
        <v>4409.0949999999993</v>
      </c>
      <c r="C1841" s="14">
        <v>69.313136090622152</v>
      </c>
      <c r="D1841" s="13">
        <v>184.25</v>
      </c>
      <c r="E1841" s="13">
        <v>307.78899999999999</v>
      </c>
      <c r="F1841" s="42">
        <f t="shared" si="393"/>
        <v>2023.7083333331946</v>
      </c>
      <c r="G1841" s="15">
        <v>4.38</v>
      </c>
      <c r="H1841" s="14">
        <f t="shared" si="389"/>
        <v>4572.8518902478627</v>
      </c>
      <c r="I1841" s="14">
        <f t="shared" si="390"/>
        <v>71.887474729169796</v>
      </c>
      <c r="J1841" s="16">
        <f t="shared" si="394"/>
        <v>3010459.7451313366</v>
      </c>
      <c r="K1841" s="14">
        <f t="shared" si="391"/>
        <v>191.0931746261237</v>
      </c>
      <c r="L1841" s="16">
        <f t="shared" si="392"/>
        <v>125802.96138786958</v>
      </c>
      <c r="M1841" s="35">
        <f t="shared" si="386"/>
        <v>29.799681861350248</v>
      </c>
      <c r="N1841" s="17"/>
      <c r="O1841" s="18">
        <f t="shared" si="387"/>
        <v>32.231075598026557</v>
      </c>
      <c r="P1841" s="18"/>
      <c r="Q1841" s="37">
        <f t="shared" si="388"/>
        <v>1.7480411780019328E-2</v>
      </c>
      <c r="R1841" s="15">
        <f t="shared" si="395"/>
        <v>0.97056219286462397</v>
      </c>
      <c r="S1841" s="15">
        <f t="shared" si="396"/>
        <v>38.362591324966367</v>
      </c>
      <c r="T1841" s="21"/>
      <c r="U1841" s="21"/>
      <c r="Y1841" s="36"/>
      <c r="Z1841" s="36"/>
    </row>
    <row r="1842" spans="1:26" x14ac:dyDescent="0.25">
      <c r="A1842" s="12">
        <v>2023.1</v>
      </c>
      <c r="B1842" s="44">
        <v>4269.4009090909085</v>
      </c>
      <c r="C1842" s="14">
        <f>C1841*2/3+C1844/3</f>
        <v>69.643321374994017</v>
      </c>
      <c r="D1842" s="13">
        <f>D1841*2/3+D1844/3</f>
        <v>186.97666666666666</v>
      </c>
      <c r="E1842" s="13">
        <v>307.67099999999999</v>
      </c>
      <c r="F1842" s="42">
        <f t="shared" si="393"/>
        <v>2023.7916666665278</v>
      </c>
      <c r="G1842" s="15">
        <v>4.8</v>
      </c>
      <c r="H1842" s="14">
        <f t="shared" si="389"/>
        <v>4429.6677064151445</v>
      </c>
      <c r="I1842" s="14">
        <f t="shared" si="390"/>
        <v>72.2576254212658</v>
      </c>
      <c r="J1842" s="16">
        <f t="shared" si="394"/>
        <v>2920160.9901980394</v>
      </c>
      <c r="K1842" s="14">
        <f t="shared" si="391"/>
        <v>193.99548550778803</v>
      </c>
      <c r="L1842" s="16">
        <f t="shared" si="392"/>
        <v>127887.25624587065</v>
      </c>
      <c r="M1842" s="35">
        <f t="shared" si="386"/>
        <v>28.769054954983979</v>
      </c>
      <c r="N1842" s="17"/>
      <c r="O1842" s="18">
        <f t="shared" si="387"/>
        <v>31.110796090030483</v>
      </c>
      <c r="P1842" s="18"/>
      <c r="Q1842" s="37">
        <f t="shared" si="388"/>
        <v>1.4708202841239325E-2</v>
      </c>
      <c r="R1842" s="15">
        <f t="shared" si="395"/>
        <v>1.0279627897378596</v>
      </c>
      <c r="S1842" s="15">
        <f t="shared" si="396"/>
        <v>37.247560712387028</v>
      </c>
      <c r="T1842" s="21"/>
      <c r="U1842" s="21"/>
      <c r="Y1842" s="36"/>
      <c r="Z1842" s="36"/>
    </row>
    <row r="1843" spans="1:26" x14ac:dyDescent="0.25">
      <c r="A1843" s="12">
        <v>2023.11</v>
      </c>
      <c r="B1843" s="44">
        <v>4460.0633333333317</v>
      </c>
      <c r="C1843" s="14">
        <f>C1841/3+C1844*2/3</f>
        <v>69.973506659365881</v>
      </c>
      <c r="D1843" s="13">
        <f>D1841/3+D1844*2/3</f>
        <v>189.70333333333332</v>
      </c>
      <c r="E1843" s="13">
        <v>307.05099999999999</v>
      </c>
      <c r="F1843" s="42">
        <f t="shared" si="393"/>
        <v>2023.8749999998611</v>
      </c>
      <c r="G1843" s="15">
        <v>4.5</v>
      </c>
      <c r="H1843" s="14">
        <f t="shared" si="389"/>
        <v>4636.8311690837427</v>
      </c>
      <c r="I1843" s="14">
        <f t="shared" si="390"/>
        <v>72.746800311857314</v>
      </c>
      <c r="J1843" s="16">
        <f t="shared" si="394"/>
        <v>3060725.3396969452</v>
      </c>
      <c r="K1843" s="14">
        <f t="shared" si="391"/>
        <v>197.22193680637196</v>
      </c>
      <c r="L1843" s="16">
        <f t="shared" si="392"/>
        <v>130184.20501315223</v>
      </c>
      <c r="M1843" s="35">
        <f t="shared" si="386"/>
        <v>30.013224817381492</v>
      </c>
      <c r="N1843" s="17"/>
      <c r="O1843" s="18">
        <f t="shared" si="387"/>
        <v>32.448080510002065</v>
      </c>
      <c r="P1843" s="18"/>
      <c r="Q1843" s="37">
        <f t="shared" si="388"/>
        <v>1.6270088123310981E-2</v>
      </c>
      <c r="R1843" s="15">
        <f t="shared" si="395"/>
        <v>1.0429532306785569</v>
      </c>
      <c r="S1843" s="15">
        <f t="shared" si="396"/>
        <v>38.366420111333071</v>
      </c>
      <c r="T1843" s="21"/>
      <c r="U1843" s="21"/>
      <c r="Y1843" s="36"/>
      <c r="Z1843" s="36"/>
    </row>
    <row r="1844" spans="1:26" x14ac:dyDescent="0.25">
      <c r="A1844" s="12">
        <v>2023.12</v>
      </c>
      <c r="B1844" s="44">
        <v>4685.0515000000005</v>
      </c>
      <c r="C1844" s="14">
        <v>70.303691943737746</v>
      </c>
      <c r="D1844" s="13">
        <v>192.42999999999998</v>
      </c>
      <c r="E1844" s="13">
        <v>306.74599999999998</v>
      </c>
      <c r="F1844" s="42">
        <f t="shared" si="393"/>
        <v>2023.9583333331943</v>
      </c>
      <c r="G1844" s="15">
        <v>4.0199999999999996</v>
      </c>
      <c r="H1844" s="14">
        <f t="shared" si="389"/>
        <v>4875.5794121382178</v>
      </c>
      <c r="I1844" s="14">
        <f t="shared" si="390"/>
        <v>73.162746031328624</v>
      </c>
      <c r="J1844" s="16">
        <f t="shared" si="394"/>
        <v>3222345.1383387335</v>
      </c>
      <c r="K1844" s="14">
        <f t="shared" si="391"/>
        <v>200.25558871183318</v>
      </c>
      <c r="L1844" s="16">
        <f t="shared" si="392"/>
        <v>132351.98694625284</v>
      </c>
      <c r="M1844" s="35">
        <f t="shared" si="386"/>
        <v>31.452310923844578</v>
      </c>
      <c r="N1844" s="17"/>
      <c r="O1844" s="18">
        <f t="shared" si="387"/>
        <v>33.992713288867627</v>
      </c>
      <c r="P1844" s="18"/>
      <c r="Q1844" s="37">
        <f t="shared" si="388"/>
        <v>1.9452275096519332E-2</v>
      </c>
      <c r="R1844" s="15">
        <f t="shared" si="395"/>
        <v>1.0000891411034831</v>
      </c>
      <c r="S1844" s="15">
        <f t="shared" si="396"/>
        <v>40.054168424398405</v>
      </c>
      <c r="T1844" s="21"/>
      <c r="U1844" s="21"/>
      <c r="Y1844" s="36"/>
      <c r="Z1844" s="36"/>
    </row>
    <row r="1845" spans="1:26" x14ac:dyDescent="0.25">
      <c r="A1845" s="12">
        <v>2024.01</v>
      </c>
      <c r="B1845" s="44">
        <v>4815.6139130434785</v>
      </c>
      <c r="C1845" s="14">
        <f>C1844*2/3+C1847/3</f>
        <v>70.477403206648589</v>
      </c>
      <c r="D1845" s="13">
        <f>D1844*2/3+D1847/3</f>
        <v>192.08333333333331</v>
      </c>
      <c r="E1845" s="13">
        <v>308.41699999999997</v>
      </c>
      <c r="F1845" s="42">
        <f t="shared" si="393"/>
        <v>2024.0416666665276</v>
      </c>
      <c r="G1845" s="15">
        <v>4.0599999999999996</v>
      </c>
      <c r="H1845" s="14">
        <f t="shared" si="389"/>
        <v>4984.2994424065328</v>
      </c>
      <c r="I1845" s="14">
        <f t="shared" si="390"/>
        <v>72.946147230301705</v>
      </c>
      <c r="J1845" s="16">
        <f t="shared" si="394"/>
        <v>3298217.4743790813</v>
      </c>
      <c r="K1845" s="14">
        <f t="shared" si="391"/>
        <v>198.81179606939085</v>
      </c>
      <c r="L1845" s="16">
        <f t="shared" si="392"/>
        <v>131558.01481946209</v>
      </c>
      <c r="M1845" s="35">
        <f t="shared" si="386"/>
        <v>32.045123012596036</v>
      </c>
      <c r="N1845" s="17"/>
      <c r="O1845" s="18">
        <f t="shared" si="387"/>
        <v>34.620305475067696</v>
      </c>
      <c r="P1845" s="18"/>
      <c r="Q1845" s="37">
        <f t="shared" si="388"/>
        <v>1.8640848094390757E-2</v>
      </c>
      <c r="R1845" s="15">
        <f t="shared" si="395"/>
        <v>0.99124004692812817</v>
      </c>
      <c r="S1845" s="15">
        <f t="shared" si="396"/>
        <v>39.840706497215045</v>
      </c>
      <c r="T1845" s="21"/>
      <c r="U1845" s="21"/>
      <c r="Y1845" s="36"/>
      <c r="Z1845" s="36"/>
    </row>
    <row r="1846" spans="1:26" x14ac:dyDescent="0.25">
      <c r="A1846" s="12">
        <v>2024.02</v>
      </c>
      <c r="B1846" s="44">
        <v>5011.9615000000003</v>
      </c>
      <c r="C1846" s="14">
        <f>C1844/3+C1847*2/3</f>
        <v>70.651114469559431</v>
      </c>
      <c r="D1846" s="13">
        <f>D1844/3+D1847*2/3</f>
        <v>191.73666666666665</v>
      </c>
      <c r="E1846" s="13">
        <v>310.32600000000002</v>
      </c>
      <c r="F1846" s="42">
        <f t="shared" si="393"/>
        <v>2024.1249999998608</v>
      </c>
      <c r="G1846" s="15">
        <v>4.21</v>
      </c>
      <c r="H1846" s="14">
        <f t="shared" si="389"/>
        <v>5155.613309908772</v>
      </c>
      <c r="I1846" s="14">
        <f t="shared" si="390"/>
        <v>72.676102184573594</v>
      </c>
      <c r="J1846" s="16">
        <f t="shared" si="394"/>
        <v>3415587.132979115</v>
      </c>
      <c r="K1846" s="14">
        <f t="shared" si="391"/>
        <v>197.23218358006304</v>
      </c>
      <c r="L1846" s="16">
        <f t="shared" si="392"/>
        <v>130666.06588797063</v>
      </c>
      <c r="M1846" s="35">
        <f t="shared" si="386"/>
        <v>33.037192685599045</v>
      </c>
      <c r="N1846" s="17"/>
      <c r="O1846" s="18">
        <f t="shared" si="387"/>
        <v>35.677606889805922</v>
      </c>
      <c r="P1846" s="18"/>
      <c r="Q1846" s="37">
        <f t="shared" si="388"/>
        <v>1.6458700663730952E-2</v>
      </c>
      <c r="R1846" s="15">
        <f t="shared" si="395"/>
        <v>1.0035083333333332</v>
      </c>
      <c r="S1846" s="15">
        <f t="shared" si="396"/>
        <v>39.248766793899847</v>
      </c>
      <c r="T1846" s="21"/>
      <c r="U1846" s="21"/>
      <c r="Y1846" s="36"/>
      <c r="Z1846" s="36"/>
    </row>
    <row r="1847" spans="1:26" x14ac:dyDescent="0.25">
      <c r="A1847" s="12">
        <v>2024.03</v>
      </c>
      <c r="B1847" s="44">
        <v>5170.5724999999993</v>
      </c>
      <c r="C1847" s="14">
        <v>70.824825732470273</v>
      </c>
      <c r="D1847" s="13">
        <v>191.39</v>
      </c>
      <c r="E1847" s="13">
        <v>312.33199999999999</v>
      </c>
      <c r="F1847" s="42">
        <f t="shared" si="393"/>
        <v>2024.2083333331941</v>
      </c>
      <c r="G1847" s="15">
        <v>4.21</v>
      </c>
      <c r="H1847" s="14">
        <f t="shared" si="389"/>
        <v>5284.6097701684403</v>
      </c>
      <c r="I1847" s="14">
        <f t="shared" si="390"/>
        <v>72.386871286746228</v>
      </c>
      <c r="J1847" s="16">
        <f t="shared" si="394"/>
        <v>3505043.4713401287</v>
      </c>
      <c r="K1847" s="14">
        <f t="shared" si="391"/>
        <v>195.61111732067153</v>
      </c>
      <c r="L1847" s="16">
        <f t="shared" si="392"/>
        <v>129740.03748710366</v>
      </c>
      <c r="M1847" s="35">
        <f t="shared" si="386"/>
        <v>33.754920176406017</v>
      </c>
      <c r="N1847" s="17"/>
      <c r="O1847" s="18">
        <f t="shared" si="387"/>
        <v>36.437339841163144</v>
      </c>
      <c r="P1847" s="18"/>
      <c r="Q1847" s="37">
        <f t="shared" si="388"/>
        <v>1.5817560669086517E-2</v>
      </c>
      <c r="R1847" s="15">
        <f t="shared" si="395"/>
        <v>0.97719786967999001</v>
      </c>
      <c r="S1847" s="15">
        <f t="shared" si="396"/>
        <v>39.133498963191165</v>
      </c>
      <c r="T1847" s="21"/>
      <c r="U1847" s="21"/>
      <c r="Y1847" s="36"/>
      <c r="Z1847" s="36"/>
    </row>
    <row r="1848" spans="1:26" x14ac:dyDescent="0.25">
      <c r="A1848" s="12">
        <v>2024.04</v>
      </c>
      <c r="B1848" s="44">
        <v>5112.4927272727282</v>
      </c>
      <c r="C1848" s="14">
        <f>C1847*2/3+C1850/3</f>
        <v>71.208483689883664</v>
      </c>
      <c r="D1848" s="13">
        <f>D1847*2/3+D1850/3</f>
        <v>193.17999999999998</v>
      </c>
      <c r="E1848" s="13">
        <v>313.548</v>
      </c>
      <c r="F1848" s="42">
        <f t="shared" si="393"/>
        <v>2024.2916666665274</v>
      </c>
      <c r="G1848" s="15">
        <v>4.54</v>
      </c>
      <c r="H1848" s="14">
        <f t="shared" si="389"/>
        <v>5204.9845147995311</v>
      </c>
      <c r="I1848" s="14">
        <f t="shared" si="390"/>
        <v>72.496739790164511</v>
      </c>
      <c r="J1848" s="16">
        <f t="shared" si="394"/>
        <v>3456238.613335425</v>
      </c>
      <c r="K1848" s="14">
        <f t="shared" si="391"/>
        <v>196.67488292063726</v>
      </c>
      <c r="L1848" s="16">
        <f t="shared" si="392"/>
        <v>130596.99268859612</v>
      </c>
      <c r="M1848" s="35">
        <f t="shared" si="386"/>
        <v>33.141593030769812</v>
      </c>
      <c r="N1848" s="17"/>
      <c r="O1848" s="18">
        <f t="shared" si="387"/>
        <v>35.761600875700182</v>
      </c>
      <c r="P1848" s="18"/>
      <c r="Q1848" s="37">
        <f t="shared" si="388"/>
        <v>1.3126938242554186E-2</v>
      </c>
      <c r="R1848" s="15">
        <f t="shared" si="395"/>
        <v>1.008580318470897</v>
      </c>
      <c r="S1848" s="15">
        <f t="shared" si="396"/>
        <v>38.092865133472479</v>
      </c>
      <c r="T1848" s="21"/>
      <c r="U1848" s="21"/>
      <c r="Y1848" s="36"/>
      <c r="Z1848" s="36"/>
    </row>
    <row r="1849" spans="1:26" x14ac:dyDescent="0.25">
      <c r="A1849" s="12">
        <v>2024.05</v>
      </c>
      <c r="B1849" s="44">
        <v>5235.2254545454543</v>
      </c>
      <c r="C1849" s="14">
        <f>C1847/3+C1850*2/3</f>
        <v>71.592141647297069</v>
      </c>
      <c r="D1849" s="13">
        <f>D1847/3+D1850*2/3</f>
        <v>194.96999999999997</v>
      </c>
      <c r="E1849" s="13">
        <v>314.06900000000002</v>
      </c>
      <c r="F1849" s="42">
        <f t="shared" si="393"/>
        <v>2024.3749999998606</v>
      </c>
      <c r="G1849" s="15">
        <v>4.4800000000000004</v>
      </c>
      <c r="H1849" s="14">
        <f t="shared" si="389"/>
        <v>5321.0959604823356</v>
      </c>
      <c r="I1849" s="14">
        <f t="shared" si="390"/>
        <v>72.766427927369421</v>
      </c>
      <c r="J1849" s="16">
        <f t="shared" si="394"/>
        <v>3537366.0478131934</v>
      </c>
      <c r="K1849" s="14">
        <f t="shared" si="391"/>
        <v>198.1679850128474</v>
      </c>
      <c r="L1849" s="16">
        <f t="shared" si="392"/>
        <v>131738.40636477791</v>
      </c>
      <c r="M1849" s="35">
        <f t="shared" si="386"/>
        <v>33.773634540111978</v>
      </c>
      <c r="N1849" s="17"/>
      <c r="O1849" s="18">
        <f t="shared" si="387"/>
        <v>36.428996869506577</v>
      </c>
      <c r="P1849" s="18"/>
      <c r="Q1849" s="37">
        <f t="shared" si="388"/>
        <v>1.2974480037317885E-2</v>
      </c>
      <c r="R1849" s="15">
        <f t="shared" si="395"/>
        <v>1.0174320683685538</v>
      </c>
      <c r="S1849" s="15">
        <f t="shared" si="396"/>
        <v>38.35598069295407</v>
      </c>
      <c r="T1849" s="21"/>
      <c r="U1849" s="21"/>
      <c r="Y1849" s="36"/>
      <c r="Z1849" s="36"/>
    </row>
    <row r="1850" spans="1:26" x14ac:dyDescent="0.25">
      <c r="A1850" s="12">
        <v>2024.06</v>
      </c>
      <c r="B1850" s="44">
        <v>5415.1405263157876</v>
      </c>
      <c r="C1850" s="14">
        <v>71.97579960471046</v>
      </c>
      <c r="D1850" s="13">
        <v>196.76</v>
      </c>
      <c r="E1850" s="13">
        <v>314.17500000000001</v>
      </c>
      <c r="F1850" s="42">
        <f t="shared" si="393"/>
        <v>2024.4583333331939</v>
      </c>
      <c r="G1850" s="15">
        <v>4.3099999999999996</v>
      </c>
      <c r="H1850" s="14">
        <f t="shared" si="389"/>
        <v>5502.1050891407285</v>
      </c>
      <c r="I1850" s="14">
        <f t="shared" si="390"/>
        <v>73.13169646762303</v>
      </c>
      <c r="J1850" s="16">
        <f t="shared" si="394"/>
        <v>3661748.9473733092</v>
      </c>
      <c r="K1850" s="14">
        <f t="shared" si="391"/>
        <v>199.91987134558755</v>
      </c>
      <c r="L1850" s="16">
        <f t="shared" si="392"/>
        <v>133050.23560955629</v>
      </c>
      <c r="M1850" s="35">
        <f t="shared" si="386"/>
        <v>34.810548780043</v>
      </c>
      <c r="N1850" s="17"/>
      <c r="O1850" s="18">
        <f t="shared" si="387"/>
        <v>37.531221118283369</v>
      </c>
      <c r="P1850" s="18"/>
      <c r="Q1850" s="37">
        <f t="shared" si="388"/>
        <v>1.3635937085514954E-2</v>
      </c>
      <c r="R1850" s="15">
        <f t="shared" si="395"/>
        <v>1.0084399770505938</v>
      </c>
      <c r="S1850" s="15">
        <f t="shared" si="396"/>
        <v>39.011438197630191</v>
      </c>
      <c r="T1850" s="21"/>
      <c r="U1850" s="21"/>
      <c r="Y1850" s="36"/>
      <c r="Z1850" s="36"/>
    </row>
    <row r="1851" spans="1:26" x14ac:dyDescent="0.25">
      <c r="A1851" s="12">
        <v>2024.07</v>
      </c>
      <c r="B1851" s="44">
        <v>5538.0045454545461</v>
      </c>
      <c r="C1851" s="14">
        <f>C1850*2/3+C1853/3</f>
        <v>72.450533069806966</v>
      </c>
      <c r="D1851" s="13">
        <f>D1850*2/3+D1853/3</f>
        <v>197.93</v>
      </c>
      <c r="E1851" s="13">
        <v>314.54000000000002</v>
      </c>
      <c r="F1851" s="42">
        <f t="shared" si="393"/>
        <v>2024.5416666665271</v>
      </c>
      <c r="G1851" s="15">
        <v>4.25</v>
      </c>
      <c r="H1851" s="14">
        <f t="shared" si="389"/>
        <v>5620.4126025379046</v>
      </c>
      <c r="I1851" s="14">
        <f t="shared" si="390"/>
        <v>73.528630354836608</v>
      </c>
      <c r="J1851" s="16">
        <f t="shared" si="394"/>
        <v>3744562.5894248565</v>
      </c>
      <c r="K1851" s="14">
        <f t="shared" si="391"/>
        <v>200.87528951802625</v>
      </c>
      <c r="L1851" s="16">
        <f t="shared" si="392"/>
        <v>133831.82827706201</v>
      </c>
      <c r="M1851" s="35">
        <f t="shared" si="386"/>
        <v>35.44355307890725</v>
      </c>
      <c r="N1851" s="17"/>
      <c r="O1851" s="18">
        <f t="shared" si="387"/>
        <v>38.196496898915179</v>
      </c>
      <c r="P1851" s="18"/>
      <c r="Q1851" s="37">
        <f t="shared" si="388"/>
        <v>1.388238291797797E-2</v>
      </c>
      <c r="R1851" s="15">
        <f t="shared" si="395"/>
        <v>1.0347953873374927</v>
      </c>
      <c r="S1851" s="15">
        <f t="shared" si="396"/>
        <v>39.295041926022087</v>
      </c>
      <c r="T1851" s="21"/>
      <c r="U1851" s="21"/>
      <c r="Y1851" s="36"/>
      <c r="Z1851" s="36"/>
    </row>
    <row r="1852" spans="1:26" x14ac:dyDescent="0.25">
      <c r="A1852" s="12">
        <v>2024.08</v>
      </c>
      <c r="B1852" s="44">
        <v>5478.2145454545462</v>
      </c>
      <c r="C1852" s="14">
        <f>C1850/3+C1853*2/3</f>
        <v>72.925266534903486</v>
      </c>
      <c r="D1852" s="13">
        <f>D1850/3+D1853*2/3</f>
        <v>199.10000000000002</v>
      </c>
      <c r="E1852" s="13">
        <v>314.79599999999999</v>
      </c>
      <c r="F1852" s="42">
        <f t="shared" si="393"/>
        <v>2024.6249999998604</v>
      </c>
      <c r="G1852" s="15">
        <v>3.87</v>
      </c>
      <c r="H1852" s="14">
        <f t="shared" si="389"/>
        <v>5555.2115856213941</v>
      </c>
      <c r="I1852" s="14">
        <f t="shared" si="390"/>
        <v>73.950240936686455</v>
      </c>
      <c r="J1852" s="16">
        <f t="shared" si="394"/>
        <v>3705228.5827903035</v>
      </c>
      <c r="K1852" s="14">
        <f t="shared" si="391"/>
        <v>201.89837720301398</v>
      </c>
      <c r="L1852" s="16">
        <f t="shared" si="392"/>
        <v>134662.67242958795</v>
      </c>
      <c r="M1852" s="35">
        <f t="shared" si="386"/>
        <v>34.919631348614779</v>
      </c>
      <c r="N1852" s="17"/>
      <c r="O1852" s="18">
        <f t="shared" si="387"/>
        <v>37.615646194918888</v>
      </c>
      <c r="P1852" s="18"/>
      <c r="Q1852" s="37">
        <f t="shared" si="388"/>
        <v>1.836127351969969E-2</v>
      </c>
      <c r="R1852" s="15">
        <f t="shared" si="395"/>
        <v>1.0156488206884879</v>
      </c>
      <c r="S1852" s="15">
        <f t="shared" si="396"/>
        <v>40.629260505529295</v>
      </c>
      <c r="T1852" s="21"/>
      <c r="U1852" s="21"/>
      <c r="Y1852" s="36"/>
      <c r="Z1852" s="36"/>
    </row>
    <row r="1853" spans="1:26" x14ac:dyDescent="0.25">
      <c r="A1853" s="12">
        <v>2024.09</v>
      </c>
      <c r="B1853" s="44">
        <v>5621.2604999999985</v>
      </c>
      <c r="C1853" s="14">
        <v>73.400000000000006</v>
      </c>
      <c r="D1853" s="13">
        <v>200.27</v>
      </c>
      <c r="E1853" s="13">
        <v>315.30099999999999</v>
      </c>
      <c r="F1853" s="42">
        <f t="shared" si="393"/>
        <v>2024.7083333331937</v>
      </c>
      <c r="G1853" s="15">
        <v>3.72</v>
      </c>
      <c r="H1853" s="14">
        <f t="shared" si="389"/>
        <v>5691.1382692736433</v>
      </c>
      <c r="I1853" s="14">
        <f t="shared" si="390"/>
        <v>74.312433833067431</v>
      </c>
      <c r="J1853" s="16">
        <f t="shared" si="394"/>
        <v>3800019.7180706272</v>
      </c>
      <c r="K1853" s="14">
        <f t="shared" si="391"/>
        <v>202.75955209466505</v>
      </c>
      <c r="L1853" s="16">
        <f t="shared" si="392"/>
        <v>135384.21657171106</v>
      </c>
      <c r="M1853" s="35">
        <f t="shared" si="386"/>
        <v>35.660183635152116</v>
      </c>
      <c r="N1853" s="17"/>
      <c r="O1853" s="18">
        <f t="shared" si="387"/>
        <v>38.395926785941953</v>
      </c>
      <c r="P1853" s="18"/>
      <c r="Q1853" s="37">
        <f t="shared" si="388"/>
        <v>1.9354053101094493E-2</v>
      </c>
      <c r="R1853" s="15">
        <f t="shared" si="395"/>
        <v>0.97217942267488533</v>
      </c>
      <c r="S1853" s="15">
        <f t="shared" si="396"/>
        <v>41.198968575388285</v>
      </c>
      <c r="T1853" s="21"/>
      <c r="U1853" s="21"/>
      <c r="Y1853" s="36"/>
      <c r="Z1853" s="36"/>
    </row>
    <row r="1854" spans="1:26" x14ac:dyDescent="0.25">
      <c r="A1854" s="12">
        <v>2024.1</v>
      </c>
      <c r="B1854" s="44">
        <v>5792.3195652173899</v>
      </c>
      <c r="C1854" s="14">
        <f>C1853*2/3+C1856/3</f>
        <v>73.877418196586916</v>
      </c>
      <c r="D1854" s="13">
        <f>D1853*2/3+D1856/3</f>
        <v>203.94</v>
      </c>
      <c r="E1854" s="13">
        <v>315.66399999999999</v>
      </c>
      <c r="F1854" s="42">
        <f t="shared" si="393"/>
        <v>2024.7916666665269</v>
      </c>
      <c r="G1854" s="15">
        <v>4.0999999999999996</v>
      </c>
      <c r="H1854" s="14">
        <f t="shared" si="389"/>
        <v>5857.5800464052827</v>
      </c>
      <c r="I1854" s="14">
        <f t="shared" si="390"/>
        <v>74.709774872724068</v>
      </c>
      <c r="J1854" s="16">
        <f t="shared" si="394"/>
        <v>3915311.285785798</v>
      </c>
      <c r="K1854" s="14">
        <f t="shared" si="391"/>
        <v>206.2377362321962</v>
      </c>
      <c r="L1854" s="16">
        <f t="shared" si="392"/>
        <v>137852.99216190394</v>
      </c>
      <c r="M1854" s="35">
        <f t="shared" si="386"/>
        <v>36.587210527930146</v>
      </c>
      <c r="N1854" s="17"/>
      <c r="O1854" s="18">
        <f t="shared" si="387"/>
        <v>39.375226098070669</v>
      </c>
      <c r="P1854" s="18"/>
      <c r="Q1854" s="37">
        <f t="shared" si="388"/>
        <v>1.5220655326476956E-2</v>
      </c>
      <c r="R1854" s="15">
        <f t="shared" si="395"/>
        <v>0.9825141032158925</v>
      </c>
      <c r="S1854" s="15">
        <f t="shared" si="396"/>
        <v>40.006730502140421</v>
      </c>
      <c r="T1854" s="21"/>
      <c r="U1854" s="21"/>
      <c r="Y1854" s="36"/>
      <c r="Z1854" s="36"/>
    </row>
    <row r="1855" spans="1:26" x14ac:dyDescent="0.25">
      <c r="A1855" s="12">
        <v>2024.11</v>
      </c>
      <c r="B1855" s="44">
        <v>5929.9160000000002</v>
      </c>
      <c r="C1855" s="14">
        <f>C1853/3+C1856*2/3</f>
        <v>74.354836393173827</v>
      </c>
      <c r="D1855" s="13">
        <f>D1853/3+D1856*2/3</f>
        <v>207.61</v>
      </c>
      <c r="E1855" s="45">
        <v>315.49299999999999</v>
      </c>
      <c r="F1855" s="43">
        <f t="shared" si="393"/>
        <v>2024.8749999998602</v>
      </c>
      <c r="G1855" s="46">
        <v>4.3600000000000003</v>
      </c>
      <c r="H1855" s="14">
        <f t="shared" si="389"/>
        <v>5999.9770216074512</v>
      </c>
      <c r="I1855" s="14">
        <f t="shared" si="390"/>
        <v>75.23332704956097</v>
      </c>
      <c r="J1855" s="47">
        <f>J1854*((H1855+(I1855/12))/H1854)</f>
        <v>4014682.5797328134</v>
      </c>
      <c r="K1855" s="14">
        <f t="shared" si="391"/>
        <v>210.06287938242681</v>
      </c>
      <c r="L1855" s="16">
        <f t="shared" si="392"/>
        <v>140556.5020446039</v>
      </c>
      <c r="M1855" s="48">
        <f t="shared" si="386"/>
        <v>37.349470695251142</v>
      </c>
      <c r="N1855" s="49"/>
      <c r="O1855" s="50">
        <f>J1855/AVERAGE(L1735:L1854)</f>
        <v>40.175794196285835</v>
      </c>
      <c r="P1855" s="50"/>
      <c r="Q1855" s="51">
        <f t="shared" si="388"/>
        <v>1.2564257039117854E-2</v>
      </c>
      <c r="R1855" s="15">
        <f t="shared" si="395"/>
        <v>1.001224844194049</v>
      </c>
      <c r="S1855" s="46">
        <f t="shared" si="396"/>
        <v>39.328481779916515</v>
      </c>
      <c r="T1855" s="52"/>
      <c r="U1855" s="52"/>
      <c r="V1855" s="52"/>
      <c r="W1855" s="52"/>
      <c r="X1855" s="53"/>
      <c r="Y1855" s="36"/>
      <c r="Z1855" s="36"/>
    </row>
    <row r="1856" spans="1:26" x14ac:dyDescent="0.25">
      <c r="A1856" s="12">
        <v>2024.12</v>
      </c>
      <c r="B1856" s="44">
        <v>6010.9085714285711</v>
      </c>
      <c r="C1856" s="43">
        <v>74.832254589760723</v>
      </c>
      <c r="D1856" s="45">
        <v>211.27999999999997</v>
      </c>
      <c r="E1856" s="45">
        <v>315.60500000000002</v>
      </c>
      <c r="F1856" s="43">
        <f t="shared" si="393"/>
        <v>2024.9583333331934</v>
      </c>
      <c r="G1856" s="46">
        <v>4.3899999999999997</v>
      </c>
      <c r="H1856" s="14">
        <f t="shared" si="389"/>
        <v>6079.768190065789</v>
      </c>
      <c r="I1856" s="14">
        <f t="shared" si="390"/>
        <v>75.689516092174415</v>
      </c>
      <c r="J1856" s="47">
        <f>J1855*((H1856+(I1856/12))/H1855)</f>
        <v>4072292.5774475345</v>
      </c>
      <c r="K1856" s="14">
        <f t="shared" si="391"/>
        <v>213.7003762297808</v>
      </c>
      <c r="L1856" s="16">
        <f t="shared" si="392"/>
        <v>143138.75606972195</v>
      </c>
      <c r="M1856" s="48">
        <f t="shared" si="386"/>
        <v>37.709002964192258</v>
      </c>
      <c r="N1856" s="49"/>
      <c r="O1856" s="50">
        <f>J1856/AVERAGE(L1736:L1855)</f>
        <v>40.542318234506027</v>
      </c>
      <c r="P1856" s="50"/>
      <c r="Q1856" s="51">
        <f t="shared" si="388"/>
        <v>1.2631042337639693E-2</v>
      </c>
      <c r="R1856" s="15">
        <f t="shared" si="395"/>
        <v>0.98460265407566361</v>
      </c>
      <c r="S1856" s="46">
        <f t="shared" si="396"/>
        <v>39.362679293207805</v>
      </c>
      <c r="T1856" s="52"/>
      <c r="U1856" s="52"/>
      <c r="V1856" s="52"/>
      <c r="W1856" s="52"/>
      <c r="X1856" s="53"/>
      <c r="Y1856" s="36"/>
      <c r="Z1856" s="36"/>
    </row>
    <row r="1857" spans="1:26" x14ac:dyDescent="0.25">
      <c r="A1857" s="12">
        <v>2025.01</v>
      </c>
      <c r="B1857" s="44">
        <v>5979.5155000000004</v>
      </c>
      <c r="C1857" s="43"/>
      <c r="D1857" s="45"/>
      <c r="E1857" s="45">
        <v>317.67099999999999</v>
      </c>
      <c r="F1857" s="43">
        <f t="shared" si="393"/>
        <v>2025.0416666665267</v>
      </c>
      <c r="G1857" s="46">
        <v>4.63</v>
      </c>
      <c r="H1857" s="14">
        <f t="shared" si="389"/>
        <v>6008.6817105362143</v>
      </c>
      <c r="I1857" s="43"/>
      <c r="J1857" s="47">
        <f>J1856*((H1857+(I1857/12))/H1856)</f>
        <v>4024678.1069783848</v>
      </c>
      <c r="K1857" s="43"/>
      <c r="L1857" s="47"/>
      <c r="M1857" s="48">
        <f>H1857/AVERAGE(K1737:K1856)</f>
        <v>37.124926873638351</v>
      </c>
      <c r="N1857" s="49"/>
      <c r="O1857" s="50">
        <f>J1857/AVERAGE(L1737:L1856)</f>
        <v>39.853214558333491</v>
      </c>
      <c r="P1857" s="50"/>
      <c r="Q1857" s="51">
        <f>1/M1857-(G1857/100-(((E1857/E1737)^(1/10))-1))</f>
        <v>1.180682893184349E-2</v>
      </c>
      <c r="R1857" s="15">
        <f t="shared" si="395"/>
        <v>1.0182692432286788</v>
      </c>
      <c r="S1857" s="46">
        <f t="shared" si="396"/>
        <v>38.504541713708477</v>
      </c>
      <c r="T1857" s="52"/>
      <c r="U1857" s="52"/>
      <c r="V1857" s="52"/>
      <c r="W1857" s="52"/>
      <c r="X1857" s="53"/>
      <c r="Y1857" s="36"/>
      <c r="Z1857" s="36"/>
    </row>
    <row r="1858" spans="1:26" x14ac:dyDescent="0.25">
      <c r="A1858" s="12">
        <v>2025.02</v>
      </c>
      <c r="B1858" s="44">
        <v>6038.69</v>
      </c>
      <c r="C1858" s="43"/>
      <c r="D1858" s="45"/>
      <c r="E1858" s="45">
        <f>1.5*E1857-0.5*E1856</f>
        <v>318.70399999999995</v>
      </c>
      <c r="F1858" s="43">
        <f t="shared" si="393"/>
        <v>2025.1249999998599</v>
      </c>
      <c r="G1858" s="46">
        <v>4.45</v>
      </c>
      <c r="H1858" s="14">
        <f t="shared" si="389"/>
        <v>6048.4764582339712</v>
      </c>
      <c r="I1858" s="43"/>
      <c r="J1858" s="47">
        <f>J1857*((H1858+(I1858/12))/H1857)</f>
        <v>4051333.0468716146</v>
      </c>
      <c r="K1858" s="43"/>
      <c r="L1858" s="47"/>
      <c r="M1858" s="48">
        <f>H1858/AVERAGE(K1738:K1857)</f>
        <v>37.325262170934771</v>
      </c>
      <c r="N1858" s="49"/>
      <c r="O1858" s="50">
        <f>J1858/AVERAGE(L1738:L1857)</f>
        <v>40.039920426017005</v>
      </c>
      <c r="P1858" s="50"/>
      <c r="Q1858" s="51">
        <f>1/M1858-(G1858/100-(((E1858/E1738)^(1/10))-1))</f>
        <v>1.3350160292149287E-2</v>
      </c>
      <c r="R1858" s="15">
        <f t="shared" si="395"/>
        <v>1.0272399123902014</v>
      </c>
      <c r="S1858" s="46">
        <f>S1857*R1857*E1857/E1858</f>
        <v>39.080907571114068</v>
      </c>
      <c r="T1858" s="52"/>
      <c r="U1858" s="52"/>
      <c r="V1858" s="52"/>
      <c r="W1858" s="52"/>
      <c r="X1858" s="53"/>
      <c r="Y1858" s="36"/>
      <c r="Z1858" s="36"/>
    </row>
    <row r="1859" spans="1:26" x14ac:dyDescent="0.25">
      <c r="A1859" s="12">
        <v>2025.02</v>
      </c>
      <c r="B1859" s="44">
        <v>5778.15</v>
      </c>
      <c r="C1859" s="43"/>
      <c r="D1859" s="45"/>
      <c r="E1859" s="45">
        <f>1.5*E1858-0.5*E1857</f>
        <v>319.2204999999999</v>
      </c>
      <c r="F1859" s="43">
        <f t="shared" si="393"/>
        <v>2025.2083333331932</v>
      </c>
      <c r="G1859" s="46">
        <v>4.16</v>
      </c>
      <c r="H1859" s="14">
        <f t="shared" si="389"/>
        <v>5778.15</v>
      </c>
      <c r="I1859" s="43"/>
      <c r="J1859" s="47">
        <f>J1858*((H1859+(I1859/12))/H1858)</f>
        <v>3870265.5464441068</v>
      </c>
      <c r="K1859" s="43"/>
      <c r="L1859" s="47"/>
      <c r="M1859" s="48">
        <f>H1859/AVERAGE(K1739:K1858)</f>
        <v>35.609247720671902</v>
      </c>
      <c r="N1859" s="49"/>
      <c r="O1859" s="50">
        <f>J1859/AVERAGE(L1739:L1858)</f>
        <v>38.172491204227846</v>
      </c>
      <c r="P1859" s="50"/>
      <c r="Q1859" s="51">
        <f>1/M1859-(G1859/100-(((E1859/E1739)^(1/10))-1))</f>
        <v>1.7096464895786471E-2</v>
      </c>
      <c r="R1859" s="46"/>
      <c r="S1859" s="46">
        <f>S1858*R1858*E1858/E1859</f>
        <v>40.080512547332646</v>
      </c>
      <c r="T1859" s="52"/>
      <c r="U1859" s="52"/>
      <c r="V1859" s="52"/>
      <c r="W1859" s="52"/>
      <c r="X1859" s="53"/>
      <c r="Y1859" s="36"/>
      <c r="Z1859" s="36"/>
    </row>
    <row r="1860" spans="1:26" s="63" customFormat="1" ht="38.4" customHeight="1" x14ac:dyDescent="0.25">
      <c r="A1860" s="54"/>
      <c r="B1860" s="55" t="s">
        <v>578</v>
      </c>
      <c r="C1860" s="56"/>
      <c r="D1860" s="55"/>
      <c r="E1860" s="55" t="s">
        <v>579</v>
      </c>
      <c r="F1860" s="56"/>
      <c r="G1860" s="55" t="s">
        <v>580</v>
      </c>
      <c r="H1860" s="56"/>
      <c r="I1860" s="56"/>
      <c r="J1860" s="57"/>
      <c r="K1860" s="56"/>
      <c r="L1860" s="57"/>
      <c r="M1860" s="58"/>
      <c r="N1860" s="59"/>
      <c r="O1860" s="60"/>
      <c r="P1860" s="60"/>
      <c r="Q1860" s="61"/>
      <c r="R1860" s="56"/>
      <c r="S1860" s="56"/>
      <c r="T1860" s="54"/>
      <c r="U1860" s="54"/>
      <c r="V1860" s="21"/>
      <c r="W1860" s="21"/>
      <c r="X1860" s="62"/>
    </row>
    <row r="1861" spans="1:26" x14ac:dyDescent="0.25">
      <c r="A1861" s="12"/>
      <c r="B1861" s="13"/>
      <c r="C1861" s="14"/>
      <c r="D1861" s="13"/>
      <c r="E1861" s="13"/>
      <c r="F1861" s="14"/>
      <c r="G1861" s="15"/>
      <c r="H1861" s="14"/>
      <c r="I1861" s="14"/>
      <c r="J1861" s="16"/>
      <c r="K1861" s="14"/>
      <c r="L1861" s="16"/>
      <c r="M1861" s="17"/>
      <c r="N1861" s="17"/>
    </row>
    <row r="1862" spans="1:26" x14ac:dyDescent="0.25">
      <c r="A1862" s="12"/>
      <c r="B1862" s="13"/>
      <c r="C1862" s="14"/>
      <c r="D1862" s="13"/>
      <c r="E1862" s="13"/>
      <c r="F1862" s="14"/>
      <c r="G1862" s="15"/>
      <c r="H1862" s="14"/>
      <c r="I1862" s="14"/>
      <c r="J1862" s="16"/>
      <c r="K1862" s="14"/>
      <c r="L1862" s="16"/>
      <c r="M1862" s="17"/>
      <c r="N1862" s="17"/>
      <c r="Q1862" s="64"/>
      <c r="T1862" s="65"/>
      <c r="U1862" s="65"/>
    </row>
    <row r="1863" spans="1:26" x14ac:dyDescent="0.25">
      <c r="A1863" s="12"/>
      <c r="B1863" s="13"/>
      <c r="C1863" s="14"/>
      <c r="D1863" s="13"/>
      <c r="E1863" s="13"/>
      <c r="F1863" s="14"/>
      <c r="G1863" s="15"/>
      <c r="H1863" s="14"/>
      <c r="I1863" s="14"/>
      <c r="J1863" s="16"/>
      <c r="K1863" s="14"/>
      <c r="L1863" s="16"/>
      <c r="M1863" s="17"/>
      <c r="N1863" s="17"/>
    </row>
    <row r="1864" spans="1:26" x14ac:dyDescent="0.25">
      <c r="A1864" s="12"/>
      <c r="B1864" s="13"/>
      <c r="C1864" s="14"/>
      <c r="D1864" s="13"/>
      <c r="E1864" s="13"/>
      <c r="F1864" s="14"/>
      <c r="G1864" s="15"/>
      <c r="H1864" s="14"/>
      <c r="I1864" s="14"/>
      <c r="J1864" s="16"/>
      <c r="K1864" s="14"/>
      <c r="L1864" s="16"/>
      <c r="M1864" s="17"/>
      <c r="N1864" s="17"/>
    </row>
    <row r="1865" spans="1:26" x14ac:dyDescent="0.25">
      <c r="A1865" s="12"/>
      <c r="B1865" s="13"/>
      <c r="C1865" s="14"/>
      <c r="D1865" s="13"/>
      <c r="E1865" s="13"/>
      <c r="F1865" s="14"/>
      <c r="G1865" s="15"/>
      <c r="H1865" s="14"/>
      <c r="I1865" s="14"/>
      <c r="J1865" s="16"/>
      <c r="K1865" s="14"/>
      <c r="L1865" s="16"/>
      <c r="M1865" s="17"/>
      <c r="N1865" s="17"/>
    </row>
    <row r="1866" spans="1:26" x14ac:dyDescent="0.25">
      <c r="A1866" s="12"/>
      <c r="B1866" s="13"/>
      <c r="C1866" s="14"/>
      <c r="D1866" s="13"/>
      <c r="E1866" s="13"/>
      <c r="F1866" s="14"/>
      <c r="G1866" s="15"/>
      <c r="H1866" s="14"/>
      <c r="I1866" s="14"/>
      <c r="J1866" s="16"/>
      <c r="K1866" s="14"/>
      <c r="L1866" s="16"/>
      <c r="M1866" s="17"/>
      <c r="N1866" s="17"/>
    </row>
    <row r="1867" spans="1:26" x14ac:dyDescent="0.25">
      <c r="A1867" s="12"/>
      <c r="B1867" s="13"/>
      <c r="C1867" s="14"/>
      <c r="D1867" s="13"/>
      <c r="E1867" s="13"/>
      <c r="F1867" s="14"/>
      <c r="G1867" s="15"/>
      <c r="H1867" s="14"/>
      <c r="I1867" s="14"/>
      <c r="J1867" s="16"/>
      <c r="K1867" s="14"/>
      <c r="L1867" s="16"/>
      <c r="M1867" s="17"/>
      <c r="N1867" s="17"/>
    </row>
    <row r="1868" spans="1:26" x14ac:dyDescent="0.25">
      <c r="A1868" s="12"/>
      <c r="B1868" s="13"/>
      <c r="C1868" s="14"/>
      <c r="D1868" s="13"/>
      <c r="E1868" s="13"/>
      <c r="F1868" s="14"/>
      <c r="G1868" s="15"/>
      <c r="H1868" s="14"/>
      <c r="I1868" s="14"/>
      <c r="J1868" s="16"/>
      <c r="K1868" s="14"/>
      <c r="L1868" s="16"/>
      <c r="M1868" s="17"/>
      <c r="N1868" s="17"/>
    </row>
    <row r="1869" spans="1:26" x14ac:dyDescent="0.25">
      <c r="A1869" s="12"/>
      <c r="B1869" s="13"/>
      <c r="C1869" s="14"/>
      <c r="D1869" s="13"/>
      <c r="E1869" s="13"/>
      <c r="F1869" s="14"/>
      <c r="G1869" s="15"/>
      <c r="H1869" s="14"/>
      <c r="I1869" s="14"/>
      <c r="J1869" s="16"/>
      <c r="K1869" s="14"/>
      <c r="L1869" s="16"/>
      <c r="M1869" s="17"/>
      <c r="N1869" s="17"/>
    </row>
    <row r="1870" spans="1:26" x14ac:dyDescent="0.25">
      <c r="A1870" s="12"/>
      <c r="B1870" s="13"/>
      <c r="C1870" s="14"/>
      <c r="D1870" s="13"/>
      <c r="E1870" s="13"/>
      <c r="F1870" s="14"/>
      <c r="G1870" s="15"/>
      <c r="H1870" s="14"/>
      <c r="I1870" s="14"/>
      <c r="J1870" s="16"/>
      <c r="K1870" s="14"/>
      <c r="L1870" s="16"/>
      <c r="M1870" s="17"/>
      <c r="N1870" s="17"/>
    </row>
    <row r="1871" spans="1:26" x14ac:dyDescent="0.25">
      <c r="A1871" s="12"/>
      <c r="B1871" s="13"/>
      <c r="C1871" s="14"/>
      <c r="D1871" s="13"/>
      <c r="E1871" s="13"/>
      <c r="F1871" s="14"/>
      <c r="G1871" s="15"/>
      <c r="H1871" s="14"/>
      <c r="I1871" s="14"/>
      <c r="J1871" s="16"/>
      <c r="K1871" s="14"/>
      <c r="L1871" s="16"/>
      <c r="M1871" s="17"/>
      <c r="N1871" s="17"/>
    </row>
    <row r="1872" spans="1:26" x14ac:dyDescent="0.25">
      <c r="A1872" s="12"/>
      <c r="B1872" s="13"/>
      <c r="C1872" s="14"/>
      <c r="D1872" s="13"/>
      <c r="E1872" s="13"/>
      <c r="F1872" s="14"/>
      <c r="G1872" s="15"/>
      <c r="H1872" s="14"/>
      <c r="I1872" s="14"/>
      <c r="J1872" s="16"/>
      <c r="K1872" s="14"/>
      <c r="L1872" s="16"/>
      <c r="M1872" s="17"/>
      <c r="N1872" s="17"/>
    </row>
    <row r="1873" spans="1:14" x14ac:dyDescent="0.25">
      <c r="A1873" s="12"/>
      <c r="B1873" s="13"/>
      <c r="C1873" s="14"/>
      <c r="D1873" s="13"/>
      <c r="E1873" s="13"/>
      <c r="F1873" s="14"/>
      <c r="G1873" s="15"/>
      <c r="H1873" s="14"/>
      <c r="I1873" s="14"/>
      <c r="J1873" s="16"/>
      <c r="K1873" s="14"/>
      <c r="L1873" s="16"/>
      <c r="M1873" s="17"/>
      <c r="N1873" s="17"/>
    </row>
    <row r="1874" spans="1:14" x14ac:dyDescent="0.25">
      <c r="A1874" s="12"/>
      <c r="B1874" s="13"/>
      <c r="C1874" s="14"/>
      <c r="D1874" s="13"/>
      <c r="E1874" s="13"/>
      <c r="F1874" s="14"/>
      <c r="G1874" s="15"/>
      <c r="H1874" s="14"/>
      <c r="I1874" s="14"/>
      <c r="J1874" s="16"/>
      <c r="K1874" s="14"/>
      <c r="L1874" s="16"/>
      <c r="M1874" s="17"/>
      <c r="N1874" s="17"/>
    </row>
    <row r="1875" spans="1:14" x14ac:dyDescent="0.25">
      <c r="A1875" s="12"/>
      <c r="B1875" s="13"/>
      <c r="C1875" s="14"/>
      <c r="D1875" s="13"/>
      <c r="E1875" s="13"/>
      <c r="F1875" s="14"/>
      <c r="G1875" s="15"/>
      <c r="H1875" s="14"/>
      <c r="I1875" s="14"/>
      <c r="J1875" s="16"/>
      <c r="K1875" s="14"/>
      <c r="L1875" s="16"/>
      <c r="M1875" s="17"/>
      <c r="N1875" s="17"/>
    </row>
    <row r="1876" spans="1:14" x14ac:dyDescent="0.25">
      <c r="A1876" s="12"/>
      <c r="B1876" s="13"/>
      <c r="C1876" s="14"/>
      <c r="D1876" s="13"/>
      <c r="E1876" s="13"/>
      <c r="F1876" s="14"/>
      <c r="G1876" s="15"/>
      <c r="H1876" s="14"/>
      <c r="I1876" s="14"/>
      <c r="J1876" s="16"/>
      <c r="K1876" s="14"/>
      <c r="L1876" s="16"/>
      <c r="M1876" s="17"/>
      <c r="N1876" s="17"/>
    </row>
    <row r="1877" spans="1:14" x14ac:dyDescent="0.25">
      <c r="A1877" s="12"/>
      <c r="B1877" s="13"/>
      <c r="C1877" s="14"/>
      <c r="D1877" s="13"/>
      <c r="E1877" s="13"/>
      <c r="F1877" s="14"/>
      <c r="G1877" s="15"/>
      <c r="H1877" s="14"/>
      <c r="I1877" s="14"/>
      <c r="J1877" s="16"/>
      <c r="K1877" s="14"/>
      <c r="L1877" s="16"/>
      <c r="M1877" s="17"/>
      <c r="N1877" s="17"/>
    </row>
    <row r="1878" spans="1:14" x14ac:dyDescent="0.25">
      <c r="A1878" s="12"/>
      <c r="B1878" s="13"/>
      <c r="C1878" s="14"/>
      <c r="D1878" s="13"/>
      <c r="E1878" s="13"/>
      <c r="F1878" s="14"/>
      <c r="G1878" s="15"/>
      <c r="H1878" s="14"/>
      <c r="I1878" s="14"/>
      <c r="J1878" s="16"/>
      <c r="K1878" s="14"/>
      <c r="L1878" s="16"/>
      <c r="M1878" s="17"/>
      <c r="N1878" s="17"/>
    </row>
    <row r="1879" spans="1:14" x14ac:dyDescent="0.25">
      <c r="A1879" s="12"/>
      <c r="B1879" s="13"/>
      <c r="C1879" s="14"/>
      <c r="D1879" s="13"/>
      <c r="E1879" s="13"/>
      <c r="F1879" s="14"/>
      <c r="G1879" s="15"/>
      <c r="H1879" s="14"/>
      <c r="I1879" s="14"/>
      <c r="J1879" s="16"/>
      <c r="K1879" s="14"/>
      <c r="L1879" s="16"/>
      <c r="M1879" s="17"/>
      <c r="N1879" s="17"/>
    </row>
    <row r="1880" spans="1:14" x14ac:dyDescent="0.25">
      <c r="A1880" s="12"/>
      <c r="B1880" s="13"/>
      <c r="C1880" s="14"/>
      <c r="D1880" s="13"/>
      <c r="E1880" s="13"/>
      <c r="F1880" s="14"/>
      <c r="G1880" s="15"/>
      <c r="H1880" s="14"/>
      <c r="I1880" s="14"/>
      <c r="J1880" s="16"/>
      <c r="K1880" s="14"/>
      <c r="L1880" s="16"/>
      <c r="M1880" s="17"/>
      <c r="N1880" s="17"/>
    </row>
    <row r="1881" spans="1:14" x14ac:dyDescent="0.25">
      <c r="A1881" s="12"/>
      <c r="B1881" s="13"/>
      <c r="C1881" s="14"/>
      <c r="D1881" s="13"/>
      <c r="E1881" s="13"/>
      <c r="F1881" s="14"/>
      <c r="G1881" s="15"/>
      <c r="H1881" s="14"/>
      <c r="I1881" s="14"/>
      <c r="J1881" s="16"/>
      <c r="K1881" s="14"/>
      <c r="L1881" s="16"/>
      <c r="M1881" s="17"/>
      <c r="N1881" s="17"/>
    </row>
    <row r="1882" spans="1:14" x14ac:dyDescent="0.25">
      <c r="A1882" s="12"/>
      <c r="B1882" s="13"/>
      <c r="C1882" s="14"/>
      <c r="D1882" s="13"/>
      <c r="E1882" s="13"/>
      <c r="F1882" s="14"/>
      <c r="G1882" s="15"/>
      <c r="H1882" s="14"/>
      <c r="I1882" s="14"/>
      <c r="J1882" s="16"/>
      <c r="K1882" s="14"/>
      <c r="L1882" s="16"/>
      <c r="M1882" s="17"/>
      <c r="N1882" s="17"/>
    </row>
    <row r="1883" spans="1:14" x14ac:dyDescent="0.25">
      <c r="A1883" s="12"/>
      <c r="B1883" s="13"/>
      <c r="C1883" s="14"/>
      <c r="D1883" s="13"/>
      <c r="E1883" s="13"/>
      <c r="F1883" s="14"/>
      <c r="G1883" s="15"/>
      <c r="H1883" s="14"/>
      <c r="I1883" s="14"/>
      <c r="J1883" s="16"/>
      <c r="K1883" s="14"/>
      <c r="L1883" s="16"/>
      <c r="M1883" s="17"/>
      <c r="N1883" s="17"/>
    </row>
    <row r="1884" spans="1:14" x14ac:dyDescent="0.25">
      <c r="A1884" s="12"/>
      <c r="B1884" s="13"/>
      <c r="C1884" s="14"/>
      <c r="D1884" s="13"/>
      <c r="E1884" s="13"/>
      <c r="F1884" s="14"/>
      <c r="G1884" s="15"/>
      <c r="H1884" s="14"/>
      <c r="I1884" s="14"/>
      <c r="J1884" s="16"/>
      <c r="K1884" s="14"/>
      <c r="L1884" s="16"/>
      <c r="M1884" s="17"/>
      <c r="N1884" s="17"/>
    </row>
    <row r="1885" spans="1:14" x14ac:dyDescent="0.25">
      <c r="A1885" s="12"/>
      <c r="B1885" s="13"/>
      <c r="C1885" s="14"/>
      <c r="D1885" s="13"/>
      <c r="E1885" s="13"/>
      <c r="F1885" s="14"/>
      <c r="G1885" s="15"/>
      <c r="H1885" s="14"/>
      <c r="I1885" s="14"/>
      <c r="J1885" s="16"/>
      <c r="K1885" s="14"/>
      <c r="L1885" s="16"/>
      <c r="M1885" s="17"/>
      <c r="N1885" s="17"/>
    </row>
    <row r="1886" spans="1:14" x14ac:dyDescent="0.25">
      <c r="A1886" s="12"/>
      <c r="B1886" s="13"/>
      <c r="C1886" s="14"/>
      <c r="D1886" s="13"/>
      <c r="E1886" s="13"/>
      <c r="F1886" s="14"/>
      <c r="G1886" s="15"/>
      <c r="H1886" s="14"/>
      <c r="I1886" s="14"/>
      <c r="J1886" s="16"/>
      <c r="K1886" s="14"/>
      <c r="L1886" s="16"/>
      <c r="M1886" s="17"/>
      <c r="N1886" s="17"/>
    </row>
    <row r="1887" spans="1:14" x14ac:dyDescent="0.25">
      <c r="A1887" s="12"/>
      <c r="B1887" s="13"/>
      <c r="C1887" s="14"/>
      <c r="D1887" s="13"/>
      <c r="E1887" s="13"/>
      <c r="F1887" s="14"/>
      <c r="G1887" s="15"/>
      <c r="H1887" s="14"/>
      <c r="I1887" s="14"/>
      <c r="J1887" s="16"/>
      <c r="K1887" s="14"/>
      <c r="L1887" s="16"/>
      <c r="M1887" s="17"/>
      <c r="N1887" s="17"/>
    </row>
    <row r="1888" spans="1:14" x14ac:dyDescent="0.25">
      <c r="A1888" s="12"/>
      <c r="B1888" s="13"/>
      <c r="C1888" s="14"/>
      <c r="D1888" s="13"/>
      <c r="E1888" s="13"/>
      <c r="F1888" s="14"/>
      <c r="G1888" s="15"/>
      <c r="H1888" s="14"/>
      <c r="I1888" s="14"/>
      <c r="J1888" s="16"/>
      <c r="K1888" s="14"/>
      <c r="L1888" s="16"/>
      <c r="M1888" s="17"/>
      <c r="N1888" s="17"/>
    </row>
    <row r="1889" spans="1:14" x14ac:dyDescent="0.25">
      <c r="A1889" s="12"/>
      <c r="B1889" s="13"/>
      <c r="C1889" s="14"/>
      <c r="D1889" s="13"/>
      <c r="E1889" s="13"/>
      <c r="F1889" s="14"/>
      <c r="G1889" s="15"/>
      <c r="H1889" s="14"/>
      <c r="I1889" s="14"/>
      <c r="J1889" s="16"/>
      <c r="K1889" s="14"/>
      <c r="L1889" s="16"/>
      <c r="M1889" s="17"/>
      <c r="N1889" s="17"/>
    </row>
    <row r="1890" spans="1:14" x14ac:dyDescent="0.25">
      <c r="A1890" s="12"/>
      <c r="B1890" s="13"/>
      <c r="C1890" s="14"/>
      <c r="D1890" s="13"/>
      <c r="E1890" s="13"/>
      <c r="F1890" s="14"/>
      <c r="G1890" s="15"/>
      <c r="H1890" s="14"/>
      <c r="I1890" s="14"/>
      <c r="J1890" s="16"/>
      <c r="K1890" s="14"/>
      <c r="L1890" s="16"/>
      <c r="M1890" s="17"/>
      <c r="N1890" s="17"/>
    </row>
    <row r="1891" spans="1:14" x14ac:dyDescent="0.25">
      <c r="A1891" s="12"/>
      <c r="B1891" s="13"/>
      <c r="C1891" s="14"/>
      <c r="D1891" s="13"/>
      <c r="E1891" s="13"/>
      <c r="F1891" s="14"/>
      <c r="G1891" s="15"/>
      <c r="H1891" s="14"/>
      <c r="I1891" s="14"/>
      <c r="J1891" s="16"/>
      <c r="K1891" s="14"/>
      <c r="L1891" s="16"/>
      <c r="M1891" s="17"/>
      <c r="N1891" s="17"/>
    </row>
    <row r="1892" spans="1:14" x14ac:dyDescent="0.25">
      <c r="A1892" s="12"/>
      <c r="B1892" s="13"/>
      <c r="C1892" s="14"/>
      <c r="D1892" s="13"/>
      <c r="E1892" s="13"/>
      <c r="F1892" s="14"/>
      <c r="G1892" s="15"/>
      <c r="H1892" s="14"/>
      <c r="I1892" s="14"/>
      <c r="J1892" s="16"/>
      <c r="K1892" s="14"/>
      <c r="L1892" s="16"/>
      <c r="M1892" s="17"/>
      <c r="N1892" s="17"/>
    </row>
    <row r="1893" spans="1:14" x14ac:dyDescent="0.25">
      <c r="A1893" s="12"/>
      <c r="B1893" s="13"/>
      <c r="C1893" s="14"/>
      <c r="D1893" s="13"/>
      <c r="E1893" s="13"/>
      <c r="F1893" s="14"/>
      <c r="G1893" s="15"/>
      <c r="H1893" s="14"/>
      <c r="I1893" s="14"/>
      <c r="J1893" s="16"/>
      <c r="K1893" s="14"/>
      <c r="L1893" s="16"/>
      <c r="M1893" s="17"/>
      <c r="N1893" s="17"/>
    </row>
    <row r="1894" spans="1:14" x14ac:dyDescent="0.25">
      <c r="A1894" s="12"/>
      <c r="B1894" s="13"/>
      <c r="C1894" s="14"/>
      <c r="D1894" s="13"/>
      <c r="E1894" s="13"/>
      <c r="F1894" s="14"/>
      <c r="G1894" s="15"/>
      <c r="H1894" s="14"/>
      <c r="I1894" s="14"/>
      <c r="J1894" s="16"/>
      <c r="K1894" s="14"/>
      <c r="L1894" s="16"/>
      <c r="M1894" s="17"/>
      <c r="N1894" s="17"/>
    </row>
    <row r="1895" spans="1:14" x14ac:dyDescent="0.25">
      <c r="A1895" s="12"/>
      <c r="B1895" s="13"/>
      <c r="C1895" s="14"/>
      <c r="D1895" s="13"/>
      <c r="E1895" s="13"/>
      <c r="F1895" s="14"/>
      <c r="G1895" s="15"/>
      <c r="H1895" s="14"/>
      <c r="I1895" s="14"/>
      <c r="J1895" s="16"/>
      <c r="K1895" s="14"/>
      <c r="L1895" s="16"/>
      <c r="M1895" s="17"/>
      <c r="N1895" s="17"/>
    </row>
    <row r="1896" spans="1:14" x14ac:dyDescent="0.25">
      <c r="A1896" s="12"/>
      <c r="B1896" s="13"/>
      <c r="C1896" s="14"/>
      <c r="D1896" s="13"/>
      <c r="E1896" s="13"/>
      <c r="F1896" s="14"/>
      <c r="G1896" s="15"/>
      <c r="H1896" s="14"/>
      <c r="I1896" s="14"/>
      <c r="J1896" s="16"/>
      <c r="K1896" s="14"/>
      <c r="L1896" s="16"/>
      <c r="M1896" s="17"/>
      <c r="N1896" s="17"/>
    </row>
    <row r="1897" spans="1:14" x14ac:dyDescent="0.25">
      <c r="A1897" s="12"/>
      <c r="B1897" s="13"/>
      <c r="C1897" s="14"/>
      <c r="D1897" s="13"/>
      <c r="E1897" s="13"/>
      <c r="F1897" s="14"/>
      <c r="G1897" s="15"/>
      <c r="H1897" s="14"/>
      <c r="I1897" s="14"/>
      <c r="J1897" s="16"/>
      <c r="K1897" s="14"/>
      <c r="L1897" s="16"/>
      <c r="M1897" s="17"/>
      <c r="N1897" s="17"/>
    </row>
    <row r="1898" spans="1:14" x14ac:dyDescent="0.25">
      <c r="A1898" s="12"/>
      <c r="B1898" s="13"/>
      <c r="C1898" s="14"/>
      <c r="D1898" s="13"/>
      <c r="E1898" s="13"/>
      <c r="F1898" s="14"/>
      <c r="G1898" s="15"/>
      <c r="H1898" s="14"/>
      <c r="I1898" s="14"/>
      <c r="J1898" s="16"/>
      <c r="K1898" s="14"/>
      <c r="L1898" s="16"/>
      <c r="M1898" s="17"/>
      <c r="N1898" s="17"/>
    </row>
    <row r="1899" spans="1:14" x14ac:dyDescent="0.25">
      <c r="A1899" s="12"/>
      <c r="B1899" s="13"/>
      <c r="C1899" s="14"/>
      <c r="D1899" s="13"/>
      <c r="E1899" s="13"/>
      <c r="F1899" s="14"/>
      <c r="G1899" s="15"/>
      <c r="H1899" s="14"/>
      <c r="I1899" s="14"/>
      <c r="J1899" s="16"/>
      <c r="K1899" s="14"/>
      <c r="L1899" s="16"/>
      <c r="M1899" s="17"/>
      <c r="N1899" s="17"/>
    </row>
    <row r="1900" spans="1:14" x14ac:dyDescent="0.25">
      <c r="A1900" s="12"/>
      <c r="B1900" s="13"/>
      <c r="C1900" s="14"/>
      <c r="D1900" s="13"/>
      <c r="E1900" s="13"/>
      <c r="F1900" s="14"/>
      <c r="G1900" s="15"/>
      <c r="H1900" s="14"/>
      <c r="I1900" s="14"/>
      <c r="J1900" s="16"/>
      <c r="K1900" s="14"/>
      <c r="L1900" s="16"/>
      <c r="M1900" s="17"/>
      <c r="N1900" s="17"/>
    </row>
    <row r="1901" spans="1:14" x14ac:dyDescent="0.25">
      <c r="A1901" s="12"/>
      <c r="B1901" s="13"/>
      <c r="C1901" s="14"/>
      <c r="D1901" s="13"/>
      <c r="E1901" s="13"/>
      <c r="F1901" s="14"/>
      <c r="G1901" s="15"/>
      <c r="H1901" s="14"/>
      <c r="I1901" s="14"/>
      <c r="J1901" s="16"/>
      <c r="K1901" s="14"/>
      <c r="L1901" s="16"/>
      <c r="M1901" s="17"/>
      <c r="N1901" s="17"/>
    </row>
    <row r="1902" spans="1:14" x14ac:dyDescent="0.25">
      <c r="A1902" s="12"/>
      <c r="B1902" s="13"/>
      <c r="C1902" s="14"/>
      <c r="D1902" s="13"/>
      <c r="E1902" s="13"/>
      <c r="F1902" s="14"/>
      <c r="G1902" s="15"/>
      <c r="H1902" s="14"/>
      <c r="I1902" s="14"/>
      <c r="J1902" s="16"/>
      <c r="K1902" s="14"/>
      <c r="L1902" s="16"/>
      <c r="M1902" s="17"/>
      <c r="N1902" s="17"/>
    </row>
    <row r="1903" spans="1:14" x14ac:dyDescent="0.25">
      <c r="A1903" s="12"/>
      <c r="B1903" s="13"/>
      <c r="C1903" s="14"/>
      <c r="D1903" s="13"/>
      <c r="E1903" s="13"/>
      <c r="F1903" s="14"/>
      <c r="G1903" s="15"/>
      <c r="H1903" s="14"/>
      <c r="I1903" s="14"/>
      <c r="J1903" s="16"/>
      <c r="K1903" s="14"/>
      <c r="L1903" s="16"/>
      <c r="M1903" s="17"/>
      <c r="N1903" s="17"/>
    </row>
    <row r="1904" spans="1:14" x14ac:dyDescent="0.25">
      <c r="A1904" s="12"/>
      <c r="B1904" s="13"/>
      <c r="C1904" s="14"/>
      <c r="D1904" s="13"/>
      <c r="E1904" s="13"/>
      <c r="F1904" s="14"/>
      <c r="G1904" s="15"/>
      <c r="H1904" s="14"/>
      <c r="I1904" s="14"/>
      <c r="J1904" s="16"/>
      <c r="K1904" s="14"/>
      <c r="L1904" s="16"/>
      <c r="M1904" s="17"/>
      <c r="N1904" s="17"/>
    </row>
    <row r="1905" spans="1:14" x14ac:dyDescent="0.25">
      <c r="A1905" s="12"/>
      <c r="B1905" s="13"/>
      <c r="C1905" s="14"/>
      <c r="D1905" s="13"/>
      <c r="E1905" s="13"/>
      <c r="F1905" s="14"/>
      <c r="G1905" s="15"/>
      <c r="H1905" s="14"/>
      <c r="I1905" s="14"/>
      <c r="J1905" s="16"/>
      <c r="K1905" s="14"/>
      <c r="L1905" s="16"/>
      <c r="M1905" s="17"/>
      <c r="N1905" s="17"/>
    </row>
    <row r="1906" spans="1:14" x14ac:dyDescent="0.25">
      <c r="A1906" s="12"/>
      <c r="B1906" s="13"/>
      <c r="C1906" s="14"/>
      <c r="D1906" s="13"/>
      <c r="E1906" s="13"/>
      <c r="F1906" s="14"/>
      <c r="G1906" s="15"/>
      <c r="H1906" s="14"/>
      <c r="I1906" s="14"/>
      <c r="J1906" s="16"/>
      <c r="K1906" s="14"/>
      <c r="L1906" s="16"/>
      <c r="M1906" s="17"/>
      <c r="N1906" s="17"/>
    </row>
    <row r="1907" spans="1:14" x14ac:dyDescent="0.25">
      <c r="A1907" s="12"/>
      <c r="B1907" s="13"/>
      <c r="C1907" s="14"/>
      <c r="D1907" s="13"/>
      <c r="E1907" s="13"/>
      <c r="F1907" s="14"/>
      <c r="G1907" s="15"/>
      <c r="H1907" s="14"/>
      <c r="I1907" s="14"/>
      <c r="J1907" s="16"/>
      <c r="K1907" s="14"/>
      <c r="L1907" s="16"/>
      <c r="M1907" s="17"/>
      <c r="N1907" s="17"/>
    </row>
    <row r="1908" spans="1:14" x14ac:dyDescent="0.25">
      <c r="A1908" s="12"/>
      <c r="B1908" s="13"/>
      <c r="C1908" s="14"/>
      <c r="D1908" s="13"/>
      <c r="E1908" s="13"/>
      <c r="F1908" s="14"/>
      <c r="G1908" s="15"/>
      <c r="H1908" s="14"/>
      <c r="I1908" s="14"/>
      <c r="J1908" s="16"/>
      <c r="K1908" s="14"/>
      <c r="L1908" s="16"/>
      <c r="M1908" s="17"/>
      <c r="N1908" s="17"/>
    </row>
    <row r="1909" spans="1:14" x14ac:dyDescent="0.25">
      <c r="A1909" s="12"/>
      <c r="B1909" s="13"/>
      <c r="C1909" s="14"/>
      <c r="D1909" s="13"/>
      <c r="E1909" s="13"/>
      <c r="F1909" s="14"/>
      <c r="G1909" s="15"/>
      <c r="H1909" s="14"/>
      <c r="I1909" s="14"/>
      <c r="J1909" s="16"/>
      <c r="K1909" s="14"/>
      <c r="L1909" s="16"/>
      <c r="M1909" s="17"/>
      <c r="N1909" s="17"/>
    </row>
    <row r="1910" spans="1:14" x14ac:dyDescent="0.25">
      <c r="A1910" s="12"/>
      <c r="B1910" s="13"/>
      <c r="C1910" s="14"/>
      <c r="D1910" s="13"/>
      <c r="E1910" s="13"/>
      <c r="F1910" s="14"/>
      <c r="G1910" s="15"/>
      <c r="H1910" s="14"/>
      <c r="I1910" s="14"/>
      <c r="J1910" s="16"/>
      <c r="K1910" s="14"/>
      <c r="L1910" s="16"/>
      <c r="M1910" s="17"/>
      <c r="N1910" s="17"/>
    </row>
    <row r="1911" spans="1:14" x14ac:dyDescent="0.25">
      <c r="A1911" s="12"/>
      <c r="B1911" s="13"/>
      <c r="C1911" s="14"/>
      <c r="D1911" s="13"/>
      <c r="E1911" s="13"/>
      <c r="F1911" s="14"/>
      <c r="G1911" s="15"/>
      <c r="H1911" s="14"/>
      <c r="I1911" s="14"/>
      <c r="J1911" s="16"/>
      <c r="K1911" s="14"/>
      <c r="L1911" s="16"/>
      <c r="M1911" s="17"/>
      <c r="N1911" s="17"/>
    </row>
    <row r="1912" spans="1:14" x14ac:dyDescent="0.25">
      <c r="A1912" s="12"/>
      <c r="B1912" s="13"/>
      <c r="C1912" s="14"/>
      <c r="D1912" s="13"/>
      <c r="E1912" s="13"/>
      <c r="F1912" s="14"/>
      <c r="G1912" s="15"/>
      <c r="H1912" s="14"/>
      <c r="I1912" s="14"/>
      <c r="J1912" s="16"/>
      <c r="K1912" s="14"/>
      <c r="L1912" s="16"/>
      <c r="M1912" s="17"/>
      <c r="N1912" s="17"/>
    </row>
    <row r="1913" spans="1:14" x14ac:dyDescent="0.25">
      <c r="A1913" s="12"/>
      <c r="B1913" s="13"/>
      <c r="C1913" s="14"/>
      <c r="D1913" s="13"/>
      <c r="E1913" s="13"/>
      <c r="F1913" s="14"/>
      <c r="G1913" s="15"/>
      <c r="H1913" s="14"/>
      <c r="I1913" s="14"/>
      <c r="J1913" s="16"/>
      <c r="K1913" s="14"/>
      <c r="L1913" s="16"/>
      <c r="M1913" s="17"/>
      <c r="N1913" s="17"/>
    </row>
    <row r="1914" spans="1:14" x14ac:dyDescent="0.25">
      <c r="A1914" s="12"/>
      <c r="B1914" s="13"/>
      <c r="C1914" s="14"/>
      <c r="D1914" s="13"/>
      <c r="E1914" s="13"/>
      <c r="F1914" s="14"/>
      <c r="G1914" s="15"/>
      <c r="H1914" s="14"/>
      <c r="I1914" s="14"/>
      <c r="J1914" s="16"/>
      <c r="K1914" s="14"/>
      <c r="L1914" s="16"/>
      <c r="M1914" s="17"/>
      <c r="N1914" s="17"/>
    </row>
    <row r="1915" spans="1:14" x14ac:dyDescent="0.25">
      <c r="A1915" s="12"/>
      <c r="B1915" s="13"/>
      <c r="C1915" s="14"/>
      <c r="D1915" s="13"/>
      <c r="E1915" s="13"/>
      <c r="F1915" s="14"/>
      <c r="G1915" s="15"/>
      <c r="H1915" s="14"/>
      <c r="I1915" s="14"/>
      <c r="J1915" s="16"/>
      <c r="K1915" s="14"/>
      <c r="L1915" s="16"/>
      <c r="M1915" s="17"/>
      <c r="N1915" s="17"/>
    </row>
    <row r="1916" spans="1:14" x14ac:dyDescent="0.25">
      <c r="A1916" s="12"/>
      <c r="B1916" s="13"/>
      <c r="C1916" s="14"/>
      <c r="D1916" s="13"/>
      <c r="E1916" s="13"/>
      <c r="F1916" s="14"/>
      <c r="G1916" s="15"/>
      <c r="H1916" s="14"/>
      <c r="I1916" s="14"/>
      <c r="J1916" s="16"/>
      <c r="K1916" s="14"/>
      <c r="L1916" s="16"/>
      <c r="M1916" s="17"/>
      <c r="N1916" s="17"/>
    </row>
    <row r="1917" spans="1:14" x14ac:dyDescent="0.25">
      <c r="A1917" s="12"/>
      <c r="B1917" s="13"/>
      <c r="C1917" s="14"/>
      <c r="D1917" s="13"/>
      <c r="E1917" s="13"/>
      <c r="F1917" s="14"/>
      <c r="G1917" s="15"/>
      <c r="H1917" s="14"/>
      <c r="I1917" s="14"/>
      <c r="J1917" s="16"/>
      <c r="K1917" s="14"/>
      <c r="L1917" s="16"/>
      <c r="M1917" s="17"/>
      <c r="N1917" s="17"/>
    </row>
    <row r="1918" spans="1:14" x14ac:dyDescent="0.25">
      <c r="A1918" s="12"/>
      <c r="B1918" s="13"/>
      <c r="C1918" s="14"/>
      <c r="D1918" s="13"/>
      <c r="E1918" s="13"/>
      <c r="F1918" s="14"/>
      <c r="G1918" s="15"/>
      <c r="H1918" s="14"/>
      <c r="I1918" s="14"/>
      <c r="J1918" s="16"/>
      <c r="K1918" s="14"/>
      <c r="L1918" s="16"/>
      <c r="M1918" s="17"/>
      <c r="N1918" s="17"/>
    </row>
    <row r="1919" spans="1:14" x14ac:dyDescent="0.25">
      <c r="A1919" s="12"/>
      <c r="B1919" s="13"/>
      <c r="C1919" s="14"/>
      <c r="D1919" s="13"/>
      <c r="E1919" s="13"/>
      <c r="F1919" s="14"/>
      <c r="G1919" s="15"/>
      <c r="H1919" s="14"/>
      <c r="I1919" s="14"/>
      <c r="J1919" s="16"/>
      <c r="K1919" s="14"/>
      <c r="L1919" s="16"/>
      <c r="M1919" s="17"/>
      <c r="N1919" s="17"/>
    </row>
    <row r="1920" spans="1:14" x14ac:dyDescent="0.25">
      <c r="A1920" s="12"/>
      <c r="B1920" s="13"/>
      <c r="C1920" s="14"/>
      <c r="D1920" s="13"/>
      <c r="E1920" s="13"/>
      <c r="F1920" s="14"/>
      <c r="G1920" s="15"/>
      <c r="H1920" s="14"/>
      <c r="I1920" s="14"/>
      <c r="J1920" s="16"/>
      <c r="K1920" s="14"/>
      <c r="L1920" s="16"/>
      <c r="M1920" s="17"/>
      <c r="N1920" s="17"/>
    </row>
    <row r="1921" spans="1:14" x14ac:dyDescent="0.25">
      <c r="A1921" s="12"/>
      <c r="B1921" s="13"/>
      <c r="C1921" s="14"/>
      <c r="D1921" s="13"/>
      <c r="E1921" s="13"/>
      <c r="F1921" s="14"/>
      <c r="G1921" s="15"/>
      <c r="H1921" s="14"/>
      <c r="I1921" s="14"/>
      <c r="J1921" s="16"/>
      <c r="K1921" s="14"/>
      <c r="L1921" s="16"/>
      <c r="M1921" s="17"/>
      <c r="N1921" s="17"/>
    </row>
    <row r="1922" spans="1:14" x14ac:dyDescent="0.25">
      <c r="A1922" s="12"/>
      <c r="B1922" s="13"/>
      <c r="C1922" s="14"/>
      <c r="D1922" s="13"/>
      <c r="E1922" s="13"/>
      <c r="F1922" s="14"/>
      <c r="G1922" s="15"/>
      <c r="H1922" s="14"/>
      <c r="I1922" s="14"/>
      <c r="J1922" s="16"/>
      <c r="K1922" s="14"/>
      <c r="L1922" s="16"/>
      <c r="M1922" s="17"/>
      <c r="N1922" s="17"/>
    </row>
    <row r="1923" spans="1:14" x14ac:dyDescent="0.25">
      <c r="A1923" s="12"/>
      <c r="B1923" s="13"/>
      <c r="C1923" s="14"/>
      <c r="D1923" s="13"/>
      <c r="E1923" s="13"/>
      <c r="F1923" s="14"/>
      <c r="G1923" s="15"/>
      <c r="H1923" s="14"/>
      <c r="I1923" s="14"/>
      <c r="J1923" s="16"/>
      <c r="K1923" s="14"/>
      <c r="L1923" s="16"/>
      <c r="M1923" s="17"/>
      <c r="N1923" s="17"/>
    </row>
    <row r="1924" spans="1:14" x14ac:dyDescent="0.25">
      <c r="A1924" s="12"/>
      <c r="B1924" s="13"/>
      <c r="C1924" s="14"/>
      <c r="D1924" s="13"/>
      <c r="E1924" s="13"/>
      <c r="F1924" s="14"/>
      <c r="G1924" s="15"/>
      <c r="H1924" s="14"/>
      <c r="I1924" s="14"/>
      <c r="J1924" s="16"/>
      <c r="K1924" s="14"/>
      <c r="L1924" s="16"/>
      <c r="M1924" s="17"/>
      <c r="N1924" s="17"/>
    </row>
    <row r="1925" spans="1:14" x14ac:dyDescent="0.25">
      <c r="A1925" s="12"/>
      <c r="B1925" s="13"/>
      <c r="C1925" s="14"/>
      <c r="D1925" s="13"/>
      <c r="E1925" s="13"/>
      <c r="F1925" s="14"/>
      <c r="G1925" s="15"/>
      <c r="H1925" s="14"/>
      <c r="I1925" s="14"/>
      <c r="J1925" s="16"/>
      <c r="K1925" s="14"/>
      <c r="L1925" s="16"/>
      <c r="M1925" s="17"/>
      <c r="N1925" s="17"/>
    </row>
    <row r="1926" spans="1:14" x14ac:dyDescent="0.25">
      <c r="A1926" s="12"/>
      <c r="B1926" s="13"/>
      <c r="C1926" s="14"/>
      <c r="D1926" s="13"/>
      <c r="E1926" s="13"/>
      <c r="F1926" s="14"/>
      <c r="G1926" s="15"/>
      <c r="H1926" s="14"/>
      <c r="I1926" s="14"/>
      <c r="J1926" s="16"/>
      <c r="K1926" s="14"/>
      <c r="L1926" s="16"/>
      <c r="M1926" s="17"/>
      <c r="N1926" s="17"/>
    </row>
    <row r="1927" spans="1:14" x14ac:dyDescent="0.25">
      <c r="A1927" s="12"/>
      <c r="B1927" s="13"/>
      <c r="C1927" s="14"/>
      <c r="D1927" s="13"/>
      <c r="E1927" s="13"/>
      <c r="F1927" s="14"/>
      <c r="G1927" s="15"/>
      <c r="H1927" s="14"/>
      <c r="I1927" s="14"/>
      <c r="J1927" s="16"/>
      <c r="K1927" s="14"/>
      <c r="L1927" s="16"/>
      <c r="M1927" s="17"/>
      <c r="N1927" s="17"/>
    </row>
    <row r="1928" spans="1:14" x14ac:dyDescent="0.25">
      <c r="A1928" s="12"/>
      <c r="B1928" s="13"/>
      <c r="C1928" s="14"/>
      <c r="D1928" s="13"/>
      <c r="E1928" s="13"/>
      <c r="F1928" s="14"/>
      <c r="G1928" s="15"/>
      <c r="H1928" s="14"/>
      <c r="I1928" s="14"/>
      <c r="J1928" s="16"/>
      <c r="K1928" s="14"/>
      <c r="L1928" s="16"/>
      <c r="M1928" s="17"/>
      <c r="N1928" s="17"/>
    </row>
    <row r="1929" spans="1:14" x14ac:dyDescent="0.25">
      <c r="A1929" s="12"/>
      <c r="B1929" s="13"/>
      <c r="C1929" s="14"/>
      <c r="D1929" s="13"/>
      <c r="E1929" s="13"/>
      <c r="F1929" s="14"/>
      <c r="G1929" s="15"/>
      <c r="H1929" s="14"/>
      <c r="I1929" s="14"/>
      <c r="J1929" s="16"/>
      <c r="K1929" s="14"/>
      <c r="L1929" s="16"/>
      <c r="M1929" s="17"/>
      <c r="N1929" s="17"/>
    </row>
    <row r="1930" spans="1:14" x14ac:dyDescent="0.25">
      <c r="A1930" s="12"/>
      <c r="B1930" s="13"/>
      <c r="C1930" s="14"/>
      <c r="D1930" s="13"/>
      <c r="E1930" s="13"/>
      <c r="F1930" s="14"/>
      <c r="G1930" s="15"/>
      <c r="H1930" s="14"/>
      <c r="I1930" s="14"/>
      <c r="J1930" s="16"/>
      <c r="K1930" s="14"/>
      <c r="L1930" s="16"/>
      <c r="M1930" s="17"/>
      <c r="N1930" s="17"/>
    </row>
    <row r="1931" spans="1:14" x14ac:dyDescent="0.25">
      <c r="A1931" s="12"/>
      <c r="B1931" s="13"/>
      <c r="C1931" s="14"/>
      <c r="D1931" s="13"/>
      <c r="E1931" s="13"/>
      <c r="F1931" s="14"/>
      <c r="G1931" s="15"/>
      <c r="H1931" s="14"/>
      <c r="I1931" s="14"/>
      <c r="J1931" s="16"/>
      <c r="K1931" s="14"/>
      <c r="L1931" s="16"/>
      <c r="M1931" s="17"/>
      <c r="N1931" s="17"/>
    </row>
    <row r="1932" spans="1:14" x14ac:dyDescent="0.25">
      <c r="A1932" s="12"/>
      <c r="B1932" s="13"/>
      <c r="C1932" s="14"/>
      <c r="D1932" s="13"/>
      <c r="E1932" s="13"/>
      <c r="F1932" s="14"/>
      <c r="G1932" s="15"/>
      <c r="H1932" s="14"/>
      <c r="I1932" s="14"/>
      <c r="J1932" s="16"/>
      <c r="K1932" s="14"/>
      <c r="L1932" s="16"/>
      <c r="M1932" s="17"/>
      <c r="N1932" s="17"/>
    </row>
    <row r="1933" spans="1:14" x14ac:dyDescent="0.25">
      <c r="A1933" s="12"/>
      <c r="B1933" s="13"/>
      <c r="C1933" s="14"/>
      <c r="D1933" s="13"/>
      <c r="E1933" s="13"/>
      <c r="F1933" s="14"/>
      <c r="G1933" s="15"/>
      <c r="H1933" s="14"/>
      <c r="I1933" s="14"/>
      <c r="J1933" s="16"/>
      <c r="K1933" s="14"/>
      <c r="L1933" s="16"/>
      <c r="M1933" s="17"/>
      <c r="N1933" s="17"/>
    </row>
    <row r="1934" spans="1:14" x14ac:dyDescent="0.25">
      <c r="A1934" s="12"/>
      <c r="B1934" s="13"/>
      <c r="C1934" s="14"/>
      <c r="D1934" s="13"/>
      <c r="E1934" s="13"/>
      <c r="F1934" s="14"/>
      <c r="G1934" s="15"/>
      <c r="H1934" s="14"/>
      <c r="I1934" s="14"/>
      <c r="J1934" s="16"/>
      <c r="K1934" s="14"/>
      <c r="L1934" s="16"/>
      <c r="M1934" s="17"/>
      <c r="N1934" s="17"/>
    </row>
    <row r="1935" spans="1:14" x14ac:dyDescent="0.25">
      <c r="A1935" s="12"/>
      <c r="B1935" s="13"/>
      <c r="C1935" s="14"/>
      <c r="D1935" s="13"/>
      <c r="E1935" s="13"/>
      <c r="F1935" s="14"/>
      <c r="G1935" s="15"/>
      <c r="H1935" s="14"/>
      <c r="I1935" s="14"/>
      <c r="J1935" s="16"/>
      <c r="K1935" s="14"/>
      <c r="L1935" s="16"/>
      <c r="M1935" s="17"/>
      <c r="N1935" s="17"/>
    </row>
    <row r="1936" spans="1:14" x14ac:dyDescent="0.25">
      <c r="A1936" s="12"/>
      <c r="B1936" s="13"/>
      <c r="C1936" s="14"/>
      <c r="D1936" s="13"/>
      <c r="E1936" s="13"/>
      <c r="F1936" s="14"/>
      <c r="G1936" s="15"/>
      <c r="H1936" s="14"/>
      <c r="I1936" s="14"/>
      <c r="J1936" s="16"/>
      <c r="K1936" s="14"/>
      <c r="L1936" s="16"/>
      <c r="M1936" s="17"/>
      <c r="N1936" s="17"/>
    </row>
    <row r="1937" spans="1:14" x14ac:dyDescent="0.25">
      <c r="A1937" s="12"/>
      <c r="B1937" s="13"/>
      <c r="C1937" s="14"/>
      <c r="D1937" s="13"/>
      <c r="E1937" s="13"/>
      <c r="F1937" s="14"/>
      <c r="G1937" s="15"/>
      <c r="H1937" s="14"/>
      <c r="I1937" s="14"/>
      <c r="J1937" s="16"/>
      <c r="K1937" s="14"/>
      <c r="L1937" s="16"/>
      <c r="M1937" s="17"/>
      <c r="N1937" s="17"/>
    </row>
    <row r="1938" spans="1:14" x14ac:dyDescent="0.25">
      <c r="A1938" s="12"/>
      <c r="B1938" s="13"/>
      <c r="C1938" s="14"/>
      <c r="D1938" s="13"/>
      <c r="E1938" s="13"/>
      <c r="F1938" s="14"/>
      <c r="G1938" s="15"/>
      <c r="H1938" s="14"/>
      <c r="I1938" s="14"/>
      <c r="J1938" s="16"/>
      <c r="K1938" s="14"/>
      <c r="L1938" s="16"/>
      <c r="M1938" s="17"/>
      <c r="N1938" s="17"/>
    </row>
    <row r="1939" spans="1:14" x14ac:dyDescent="0.25">
      <c r="A1939" s="12"/>
      <c r="B1939" s="13"/>
      <c r="C1939" s="14"/>
      <c r="D1939" s="13"/>
      <c r="E1939" s="13"/>
      <c r="F1939" s="14"/>
      <c r="G1939" s="15"/>
      <c r="H1939" s="14"/>
      <c r="I1939" s="14"/>
      <c r="J1939" s="16"/>
      <c r="K1939" s="14"/>
      <c r="L1939" s="16"/>
      <c r="M1939" s="17"/>
      <c r="N1939" s="17"/>
    </row>
    <row r="1940" spans="1:14" x14ac:dyDescent="0.25">
      <c r="A1940" s="12"/>
      <c r="B1940" s="13"/>
      <c r="C1940" s="14"/>
      <c r="D1940" s="13"/>
      <c r="E1940" s="13"/>
      <c r="F1940" s="14"/>
      <c r="G1940" s="15"/>
      <c r="H1940" s="14"/>
      <c r="I1940" s="14"/>
      <c r="J1940" s="16"/>
      <c r="K1940" s="14"/>
      <c r="L1940" s="16"/>
      <c r="M1940" s="17"/>
      <c r="N1940" s="17"/>
    </row>
    <row r="1941" spans="1:14" x14ac:dyDescent="0.25">
      <c r="A1941" s="12"/>
      <c r="B1941" s="13"/>
      <c r="C1941" s="14"/>
      <c r="D1941" s="13"/>
      <c r="E1941" s="13"/>
      <c r="F1941" s="14"/>
      <c r="G1941" s="15"/>
      <c r="H1941" s="14"/>
      <c r="I1941" s="14"/>
      <c r="J1941" s="16"/>
      <c r="K1941" s="14"/>
      <c r="L1941" s="16"/>
      <c r="M1941" s="17"/>
      <c r="N1941" s="17"/>
    </row>
    <row r="1942" spans="1:14" x14ac:dyDescent="0.25">
      <c r="A1942" s="12"/>
      <c r="B1942" s="13"/>
      <c r="C1942" s="14"/>
      <c r="D1942" s="13"/>
      <c r="E1942" s="13"/>
      <c r="F1942" s="14"/>
      <c r="G1942" s="15"/>
      <c r="H1942" s="14"/>
      <c r="I1942" s="14"/>
      <c r="J1942" s="16"/>
      <c r="K1942" s="14"/>
      <c r="L1942" s="16"/>
      <c r="M1942" s="17"/>
      <c r="N1942" s="17"/>
    </row>
    <row r="1943" spans="1:14" x14ac:dyDescent="0.25">
      <c r="A1943" s="12"/>
      <c r="B1943" s="13"/>
      <c r="C1943" s="14"/>
      <c r="D1943" s="13"/>
      <c r="E1943" s="13"/>
      <c r="F1943" s="14"/>
      <c r="G1943" s="15"/>
      <c r="H1943" s="14"/>
      <c r="I1943" s="14"/>
      <c r="J1943" s="16"/>
      <c r="K1943" s="14"/>
      <c r="L1943" s="16"/>
      <c r="M1943" s="17"/>
      <c r="N1943" s="17"/>
    </row>
    <row r="1944" spans="1:14" x14ac:dyDescent="0.25">
      <c r="A1944" s="12"/>
      <c r="B1944" s="13"/>
      <c r="C1944" s="14"/>
      <c r="D1944" s="13"/>
      <c r="E1944" s="13"/>
      <c r="F1944" s="14"/>
      <c r="G1944" s="15"/>
      <c r="H1944" s="14"/>
      <c r="I1944" s="14"/>
      <c r="J1944" s="16"/>
      <c r="K1944" s="14"/>
      <c r="L1944" s="16"/>
      <c r="M1944" s="17"/>
      <c r="N1944" s="17"/>
    </row>
    <row r="1945" spans="1:14" x14ac:dyDescent="0.25">
      <c r="A1945" s="12"/>
      <c r="B1945" s="13"/>
      <c r="C1945" s="14"/>
      <c r="D1945" s="13"/>
      <c r="E1945" s="13"/>
      <c r="F1945" s="14"/>
      <c r="G1945" s="15"/>
      <c r="H1945" s="14"/>
      <c r="I1945" s="14"/>
      <c r="J1945" s="16"/>
      <c r="K1945" s="14"/>
      <c r="L1945" s="16"/>
      <c r="M1945" s="17"/>
      <c r="N1945" s="17"/>
    </row>
    <row r="1946" spans="1:14" x14ac:dyDescent="0.25">
      <c r="A1946" s="12"/>
      <c r="B1946" s="13"/>
      <c r="C1946" s="14"/>
      <c r="D1946" s="13"/>
      <c r="E1946" s="13"/>
      <c r="F1946" s="14"/>
      <c r="G1946" s="15"/>
      <c r="H1946" s="14"/>
      <c r="I1946" s="14"/>
      <c r="J1946" s="16"/>
      <c r="K1946" s="14"/>
      <c r="L1946" s="16"/>
      <c r="M1946" s="17"/>
      <c r="N1946" s="17"/>
    </row>
    <row r="1947" spans="1:14" x14ac:dyDescent="0.25">
      <c r="A1947" s="12"/>
      <c r="B1947" s="13"/>
      <c r="C1947" s="14"/>
      <c r="D1947" s="13"/>
      <c r="E1947" s="13"/>
      <c r="F1947" s="14"/>
      <c r="G1947" s="15"/>
      <c r="H1947" s="14"/>
      <c r="I1947" s="14"/>
      <c r="J1947" s="16"/>
      <c r="K1947" s="14"/>
      <c r="L1947" s="16"/>
      <c r="M1947" s="17"/>
      <c r="N1947" s="17"/>
    </row>
    <row r="1948" spans="1:14" x14ac:dyDescent="0.25">
      <c r="A1948" s="12"/>
      <c r="B1948" s="13"/>
      <c r="C1948" s="14"/>
      <c r="D1948" s="13"/>
      <c r="E1948" s="13"/>
      <c r="F1948" s="14"/>
      <c r="G1948" s="15"/>
      <c r="H1948" s="14"/>
      <c r="I1948" s="14"/>
      <c r="J1948" s="16"/>
      <c r="K1948" s="14"/>
      <c r="L1948" s="16"/>
      <c r="M1948" s="17"/>
      <c r="N1948" s="17"/>
    </row>
    <row r="1949" spans="1:14" x14ac:dyDescent="0.25">
      <c r="A1949" s="12"/>
      <c r="B1949" s="13"/>
      <c r="C1949" s="14"/>
      <c r="D1949" s="13"/>
      <c r="E1949" s="13"/>
      <c r="F1949" s="14"/>
      <c r="G1949" s="15"/>
      <c r="H1949" s="14"/>
      <c r="I1949" s="14"/>
      <c r="J1949" s="16"/>
      <c r="K1949" s="14"/>
      <c r="L1949" s="16"/>
      <c r="M1949" s="17"/>
      <c r="N1949" s="17"/>
    </row>
    <row r="1950" spans="1:14" x14ac:dyDescent="0.25">
      <c r="A1950" s="12"/>
      <c r="B1950" s="13"/>
      <c r="C1950" s="14"/>
      <c r="D1950" s="13"/>
      <c r="E1950" s="13"/>
      <c r="F1950" s="14"/>
      <c r="G1950" s="15"/>
      <c r="H1950" s="14"/>
      <c r="I1950" s="14"/>
      <c r="J1950" s="16"/>
      <c r="K1950" s="14"/>
      <c r="L1950" s="16"/>
      <c r="M1950" s="17"/>
      <c r="N1950" s="17"/>
    </row>
    <row r="1951" spans="1:14" x14ac:dyDescent="0.25">
      <c r="A1951" s="12"/>
      <c r="B1951" s="13"/>
      <c r="C1951" s="14"/>
      <c r="D1951" s="13"/>
      <c r="E1951" s="13"/>
      <c r="F1951" s="14"/>
      <c r="G1951" s="15"/>
      <c r="H1951" s="14"/>
      <c r="I1951" s="14"/>
      <c r="J1951" s="16"/>
      <c r="K1951" s="14"/>
      <c r="L1951" s="16"/>
      <c r="M1951" s="17"/>
      <c r="N1951" s="17"/>
    </row>
    <row r="1952" spans="1:14" x14ac:dyDescent="0.25">
      <c r="A1952" s="12"/>
      <c r="B1952" s="13"/>
      <c r="C1952" s="14"/>
      <c r="D1952" s="13"/>
      <c r="E1952" s="13"/>
      <c r="F1952" s="14"/>
      <c r="G1952" s="15"/>
      <c r="H1952" s="14"/>
      <c r="I1952" s="14"/>
      <c r="J1952" s="16"/>
      <c r="K1952" s="14"/>
      <c r="L1952" s="16"/>
      <c r="M1952" s="17"/>
      <c r="N1952" s="17"/>
    </row>
    <row r="1953" spans="1:14" x14ac:dyDescent="0.25">
      <c r="A1953" s="12"/>
      <c r="B1953" s="13"/>
      <c r="C1953" s="14"/>
      <c r="D1953" s="13"/>
      <c r="E1953" s="13"/>
      <c r="F1953" s="14"/>
      <c r="G1953" s="15"/>
      <c r="H1953" s="14"/>
      <c r="I1953" s="14"/>
      <c r="J1953" s="16"/>
      <c r="K1953" s="14"/>
      <c r="L1953" s="16"/>
      <c r="M1953" s="17"/>
      <c r="N1953" s="17"/>
    </row>
    <row r="1954" spans="1:14" x14ac:dyDescent="0.25">
      <c r="A1954" s="12"/>
      <c r="B1954" s="13"/>
      <c r="C1954" s="14"/>
      <c r="D1954" s="13"/>
      <c r="E1954" s="13"/>
      <c r="F1954" s="14"/>
      <c r="G1954" s="15"/>
      <c r="H1954" s="14"/>
      <c r="I1954" s="14"/>
      <c r="J1954" s="16"/>
      <c r="K1954" s="14"/>
      <c r="L1954" s="16"/>
      <c r="M1954" s="17"/>
      <c r="N1954" s="17"/>
    </row>
    <row r="1955" spans="1:14" x14ac:dyDescent="0.25">
      <c r="A1955" s="12"/>
      <c r="B1955" s="13"/>
      <c r="C1955" s="14"/>
      <c r="D1955" s="13"/>
      <c r="E1955" s="13"/>
      <c r="F1955" s="14"/>
      <c r="G1955" s="15"/>
      <c r="H1955" s="14"/>
      <c r="I1955" s="14"/>
      <c r="J1955" s="16"/>
      <c r="K1955" s="14"/>
      <c r="L1955" s="16"/>
      <c r="M1955" s="17"/>
      <c r="N1955" s="17"/>
    </row>
    <row r="1956" spans="1:14" x14ac:dyDescent="0.25">
      <c r="A1956" s="12"/>
      <c r="B1956" s="13"/>
      <c r="C1956" s="14"/>
      <c r="D1956" s="13"/>
      <c r="E1956" s="13"/>
      <c r="F1956" s="14"/>
      <c r="G1956" s="15"/>
      <c r="H1956" s="14"/>
      <c r="I1956" s="14"/>
      <c r="J1956" s="16"/>
      <c r="K1956" s="14"/>
      <c r="L1956" s="16"/>
      <c r="M1956" s="17"/>
      <c r="N1956" s="17"/>
    </row>
    <row r="1957" spans="1:14" x14ac:dyDescent="0.25">
      <c r="A1957" s="12"/>
      <c r="B1957" s="13"/>
      <c r="C1957" s="14"/>
      <c r="D1957" s="13"/>
      <c r="E1957" s="13"/>
      <c r="F1957" s="14"/>
      <c r="G1957" s="15"/>
      <c r="H1957" s="14"/>
      <c r="I1957" s="14"/>
      <c r="J1957" s="16"/>
      <c r="K1957" s="14"/>
      <c r="L1957" s="16"/>
      <c r="M1957" s="17"/>
      <c r="N1957" s="17"/>
    </row>
    <row r="1958" spans="1:14" x14ac:dyDescent="0.25">
      <c r="A1958" s="12"/>
      <c r="B1958" s="13"/>
      <c r="C1958" s="14"/>
      <c r="D1958" s="13"/>
      <c r="E1958" s="13"/>
      <c r="F1958" s="14"/>
      <c r="G1958" s="15"/>
      <c r="H1958" s="14"/>
      <c r="I1958" s="14"/>
      <c r="J1958" s="16"/>
      <c r="K1958" s="14"/>
      <c r="L1958" s="16"/>
      <c r="M1958" s="17"/>
      <c r="N1958" s="17"/>
    </row>
    <row r="1959" spans="1:14" x14ac:dyDescent="0.25">
      <c r="A1959" s="12"/>
      <c r="B1959" s="13"/>
      <c r="C1959" s="14"/>
      <c r="D1959" s="13"/>
      <c r="E1959" s="13"/>
      <c r="F1959" s="14"/>
      <c r="G1959" s="15"/>
      <c r="H1959" s="14"/>
      <c r="I1959" s="14"/>
      <c r="J1959" s="16"/>
      <c r="K1959" s="14"/>
      <c r="L1959" s="16"/>
      <c r="M1959" s="17"/>
      <c r="N1959" s="17"/>
    </row>
    <row r="1960" spans="1:14" x14ac:dyDescent="0.25">
      <c r="A1960" s="12"/>
      <c r="B1960" s="13"/>
      <c r="C1960" s="14"/>
      <c r="D1960" s="13"/>
      <c r="E1960" s="13"/>
      <c r="F1960" s="14"/>
      <c r="G1960" s="15"/>
      <c r="H1960" s="14"/>
      <c r="I1960" s="14"/>
      <c r="J1960" s="16"/>
      <c r="K1960" s="14"/>
      <c r="L1960" s="16"/>
      <c r="M1960" s="17"/>
      <c r="N1960" s="17"/>
    </row>
    <row r="1961" spans="1:14" x14ac:dyDescent="0.25">
      <c r="A1961" s="12"/>
      <c r="B1961" s="13"/>
      <c r="C1961" s="14"/>
      <c r="D1961" s="13"/>
      <c r="E1961" s="13"/>
      <c r="F1961" s="14"/>
      <c r="G1961" s="15"/>
      <c r="H1961" s="14"/>
      <c r="I1961" s="14"/>
      <c r="J1961" s="16"/>
      <c r="K1961" s="14"/>
      <c r="L1961" s="16"/>
      <c r="M1961" s="17"/>
      <c r="N1961" s="17"/>
    </row>
    <row r="1962" spans="1:14" x14ac:dyDescent="0.25">
      <c r="A1962" s="12"/>
      <c r="B1962" s="13"/>
      <c r="C1962" s="14"/>
      <c r="D1962" s="13"/>
      <c r="E1962" s="13"/>
      <c r="F1962" s="14"/>
      <c r="G1962" s="15"/>
      <c r="H1962" s="14"/>
      <c r="I1962" s="14"/>
      <c r="J1962" s="16"/>
      <c r="K1962" s="14"/>
      <c r="L1962" s="16"/>
      <c r="M1962" s="17"/>
      <c r="N1962" s="17"/>
    </row>
    <row r="1963" spans="1:14" x14ac:dyDescent="0.25">
      <c r="A1963" s="12"/>
      <c r="B1963" s="13"/>
      <c r="C1963" s="14"/>
      <c r="D1963" s="13"/>
      <c r="E1963" s="13"/>
      <c r="F1963" s="14"/>
      <c r="G1963" s="15"/>
      <c r="H1963" s="14"/>
      <c r="I1963" s="14"/>
      <c r="J1963" s="16"/>
      <c r="K1963" s="14"/>
      <c r="L1963" s="16"/>
      <c r="M1963" s="17"/>
      <c r="N1963" s="17"/>
    </row>
    <row r="1964" spans="1:14" x14ac:dyDescent="0.25">
      <c r="A1964" s="12"/>
      <c r="B1964" s="13"/>
      <c r="C1964" s="14"/>
      <c r="D1964" s="13"/>
      <c r="E1964" s="13"/>
      <c r="F1964" s="14"/>
      <c r="G1964" s="15"/>
      <c r="H1964" s="14"/>
      <c r="I1964" s="14"/>
      <c r="J1964" s="16"/>
      <c r="K1964" s="14"/>
      <c r="L1964" s="16"/>
      <c r="M1964" s="17"/>
      <c r="N1964" s="17"/>
    </row>
    <row r="1965" spans="1:14" x14ac:dyDescent="0.25">
      <c r="A1965" s="12"/>
      <c r="B1965" s="13"/>
      <c r="C1965" s="14"/>
      <c r="D1965" s="13"/>
      <c r="E1965" s="13"/>
      <c r="F1965" s="14"/>
      <c r="G1965" s="15"/>
      <c r="H1965" s="14"/>
      <c r="I1965" s="14"/>
      <c r="J1965" s="16"/>
      <c r="K1965" s="14"/>
      <c r="L1965" s="16"/>
      <c r="M1965" s="17"/>
      <c r="N1965" s="17"/>
    </row>
    <row r="1966" spans="1:14" x14ac:dyDescent="0.25">
      <c r="A1966" s="12"/>
      <c r="B1966" s="13"/>
      <c r="C1966" s="14"/>
      <c r="D1966" s="13"/>
      <c r="E1966" s="13"/>
      <c r="F1966" s="14"/>
      <c r="G1966" s="15"/>
      <c r="H1966" s="14"/>
      <c r="I1966" s="14"/>
      <c r="J1966" s="16"/>
      <c r="K1966" s="14"/>
      <c r="L1966" s="16"/>
      <c r="M1966" s="17"/>
      <c r="N1966" s="17"/>
    </row>
    <row r="1967" spans="1:14" x14ac:dyDescent="0.25">
      <c r="A1967" s="12"/>
      <c r="B1967" s="13"/>
      <c r="C1967" s="14"/>
      <c r="D1967" s="13"/>
      <c r="E1967" s="13"/>
      <c r="F1967" s="14"/>
      <c r="G1967" s="15"/>
      <c r="H1967" s="14"/>
      <c r="I1967" s="14"/>
      <c r="J1967" s="16"/>
      <c r="K1967" s="14"/>
      <c r="L1967" s="16"/>
      <c r="M1967" s="17"/>
      <c r="N1967" s="17"/>
    </row>
    <row r="1968" spans="1:14" x14ac:dyDescent="0.25">
      <c r="A1968" s="12"/>
      <c r="B1968" s="13"/>
      <c r="C1968" s="14"/>
      <c r="D1968" s="13"/>
      <c r="E1968" s="13"/>
      <c r="F1968" s="14"/>
      <c r="G1968" s="15"/>
      <c r="H1968" s="14"/>
      <c r="I1968" s="14"/>
      <c r="J1968" s="16"/>
      <c r="K1968" s="14"/>
      <c r="L1968" s="16"/>
      <c r="M1968" s="17"/>
      <c r="N1968" s="17"/>
    </row>
    <row r="1969" spans="1:14" x14ac:dyDescent="0.25">
      <c r="A1969" s="12"/>
      <c r="B1969" s="13"/>
      <c r="C1969" s="14"/>
      <c r="D1969" s="13"/>
      <c r="E1969" s="13"/>
      <c r="F1969" s="14"/>
      <c r="G1969" s="15"/>
      <c r="H1969" s="14"/>
      <c r="I1969" s="14"/>
      <c r="J1969" s="16"/>
      <c r="K1969" s="14"/>
      <c r="L1969" s="16"/>
      <c r="M1969" s="17"/>
      <c r="N1969" s="17"/>
    </row>
    <row r="1970" spans="1:14" x14ac:dyDescent="0.25">
      <c r="A1970" s="12"/>
      <c r="B1970" s="13"/>
      <c r="C1970" s="14"/>
      <c r="D1970" s="13"/>
      <c r="E1970" s="13"/>
      <c r="F1970" s="14"/>
      <c r="G1970" s="15"/>
      <c r="H1970" s="14"/>
      <c r="I1970" s="14"/>
      <c r="J1970" s="16"/>
      <c r="K1970" s="14"/>
      <c r="L1970" s="16"/>
      <c r="M1970" s="17"/>
      <c r="N1970" s="17"/>
    </row>
    <row r="1971" spans="1:14" x14ac:dyDescent="0.25">
      <c r="A1971" s="12"/>
      <c r="B1971" s="13"/>
      <c r="C1971" s="14"/>
      <c r="D1971" s="13"/>
      <c r="E1971" s="13"/>
      <c r="F1971" s="14"/>
      <c r="G1971" s="15"/>
      <c r="H1971" s="14"/>
      <c r="I1971" s="14"/>
      <c r="J1971" s="16"/>
      <c r="K1971" s="14"/>
      <c r="L1971" s="16"/>
      <c r="M1971" s="17"/>
      <c r="N1971" s="17"/>
    </row>
    <row r="1972" spans="1:14" x14ac:dyDescent="0.25">
      <c r="A1972" s="12"/>
      <c r="B1972" s="13"/>
      <c r="C1972" s="14"/>
      <c r="D1972" s="13"/>
      <c r="E1972" s="13"/>
      <c r="F1972" s="14"/>
      <c r="G1972" s="15"/>
      <c r="H1972" s="14"/>
      <c r="I1972" s="14"/>
      <c r="J1972" s="16"/>
      <c r="K1972" s="14"/>
      <c r="L1972" s="16"/>
      <c r="M1972" s="17"/>
      <c r="N1972" s="17"/>
    </row>
    <row r="1973" spans="1:14" x14ac:dyDescent="0.25">
      <c r="A1973" s="12"/>
      <c r="B1973" s="13"/>
      <c r="C1973" s="14"/>
      <c r="D1973" s="13"/>
      <c r="E1973" s="13"/>
      <c r="F1973" s="14"/>
      <c r="G1973" s="15"/>
      <c r="H1973" s="14"/>
      <c r="I1973" s="14"/>
      <c r="J1973" s="16"/>
      <c r="K1973" s="14"/>
      <c r="L1973" s="16"/>
      <c r="M1973" s="17"/>
      <c r="N1973" s="17"/>
    </row>
    <row r="1974" spans="1:14" x14ac:dyDescent="0.25">
      <c r="A1974" s="12"/>
      <c r="B1974" s="13"/>
      <c r="C1974" s="14"/>
      <c r="D1974" s="13"/>
      <c r="E1974" s="13"/>
      <c r="F1974" s="14"/>
      <c r="G1974" s="15"/>
      <c r="H1974" s="14"/>
      <c r="I1974" s="14"/>
      <c r="J1974" s="16"/>
      <c r="K1974" s="14"/>
      <c r="L1974" s="16"/>
      <c r="M1974" s="17"/>
      <c r="N1974" s="17"/>
    </row>
    <row r="1975" spans="1:14" x14ac:dyDescent="0.25">
      <c r="A1975" s="12"/>
      <c r="B1975" s="13"/>
      <c r="C1975" s="14"/>
      <c r="D1975" s="13"/>
      <c r="E1975" s="13"/>
      <c r="F1975" s="14"/>
      <c r="G1975" s="15"/>
      <c r="H1975" s="14"/>
      <c r="I1975" s="14"/>
      <c r="J1975" s="16"/>
      <c r="K1975" s="14"/>
      <c r="L1975" s="16"/>
      <c r="M1975" s="17"/>
      <c r="N1975" s="17"/>
    </row>
    <row r="1976" spans="1:14" x14ac:dyDescent="0.25">
      <c r="A1976" s="12"/>
      <c r="B1976" s="13"/>
      <c r="C1976" s="14"/>
      <c r="D1976" s="13"/>
      <c r="E1976" s="13"/>
      <c r="F1976" s="14"/>
      <c r="G1976" s="15"/>
      <c r="H1976" s="14"/>
      <c r="I1976" s="14"/>
      <c r="J1976" s="16"/>
      <c r="K1976" s="14"/>
      <c r="L1976" s="16"/>
      <c r="M1976" s="17"/>
      <c r="N1976" s="17"/>
    </row>
    <row r="1977" spans="1:14" x14ac:dyDescent="0.25">
      <c r="A1977" s="12"/>
      <c r="B1977" s="13"/>
      <c r="C1977" s="14"/>
      <c r="D1977" s="13"/>
      <c r="E1977" s="13"/>
      <c r="F1977" s="14"/>
      <c r="G1977" s="15"/>
      <c r="H1977" s="14"/>
      <c r="I1977" s="14"/>
      <c r="J1977" s="16"/>
      <c r="K1977" s="14"/>
      <c r="L1977" s="16"/>
      <c r="M1977" s="17"/>
      <c r="N1977" s="17"/>
    </row>
    <row r="1978" spans="1:14" x14ac:dyDescent="0.25">
      <c r="A1978" s="12"/>
      <c r="B1978" s="13"/>
      <c r="C1978" s="14"/>
      <c r="D1978" s="13"/>
      <c r="E1978" s="13"/>
      <c r="F1978" s="14"/>
      <c r="G1978" s="15"/>
      <c r="H1978" s="14"/>
      <c r="I1978" s="14"/>
      <c r="J1978" s="16"/>
      <c r="K1978" s="14"/>
      <c r="L1978" s="16"/>
      <c r="M1978" s="17"/>
      <c r="N1978" s="17"/>
    </row>
    <row r="1979" spans="1:14" x14ac:dyDescent="0.25">
      <c r="A1979" s="12"/>
      <c r="B1979" s="13"/>
      <c r="C1979" s="14"/>
      <c r="D1979" s="13"/>
      <c r="E1979" s="13"/>
      <c r="F1979" s="14"/>
      <c r="G1979" s="15"/>
      <c r="H1979" s="14"/>
      <c r="I1979" s="14"/>
      <c r="J1979" s="16"/>
      <c r="K1979" s="14"/>
      <c r="L1979" s="16"/>
      <c r="M1979" s="17"/>
      <c r="N1979" s="17"/>
    </row>
    <row r="1980" spans="1:14" x14ac:dyDescent="0.25">
      <c r="A1980" s="12"/>
      <c r="B1980" s="13"/>
      <c r="C1980" s="14"/>
      <c r="D1980" s="13"/>
      <c r="E1980" s="13"/>
      <c r="F1980" s="14"/>
      <c r="G1980" s="15"/>
      <c r="H1980" s="14"/>
      <c r="I1980" s="14"/>
      <c r="J1980" s="16"/>
      <c r="K1980" s="14"/>
      <c r="L1980" s="16"/>
      <c r="M1980" s="17"/>
      <c r="N1980" s="17"/>
    </row>
    <row r="1981" spans="1:14" x14ac:dyDescent="0.25">
      <c r="A1981" s="12"/>
      <c r="B1981" s="13"/>
      <c r="C1981" s="14"/>
      <c r="D1981" s="13"/>
      <c r="E1981" s="13"/>
      <c r="F1981" s="14"/>
      <c r="G1981" s="15"/>
      <c r="H1981" s="14"/>
      <c r="I1981" s="14"/>
      <c r="J1981" s="16"/>
      <c r="K1981" s="14"/>
      <c r="L1981" s="16"/>
      <c r="M1981" s="17"/>
      <c r="N1981" s="17"/>
    </row>
    <row r="1982" spans="1:14" x14ac:dyDescent="0.25">
      <c r="A1982" s="12"/>
      <c r="B1982" s="13"/>
      <c r="C1982" s="14"/>
      <c r="D1982" s="13"/>
      <c r="E1982" s="13"/>
      <c r="F1982" s="14"/>
      <c r="G1982" s="15"/>
      <c r="H1982" s="14"/>
      <c r="I1982" s="14"/>
      <c r="J1982" s="16"/>
      <c r="K1982" s="14"/>
      <c r="L1982" s="16"/>
      <c r="M1982" s="17"/>
      <c r="N1982" s="17"/>
    </row>
    <row r="1983" spans="1:14" x14ac:dyDescent="0.25">
      <c r="A1983" s="12"/>
      <c r="B1983" s="13"/>
      <c r="C1983" s="14"/>
      <c r="D1983" s="13"/>
      <c r="E1983" s="13"/>
      <c r="F1983" s="14"/>
      <c r="G1983" s="15"/>
      <c r="H1983" s="14"/>
      <c r="I1983" s="14"/>
      <c r="J1983" s="16"/>
      <c r="K1983" s="14"/>
      <c r="L1983" s="16"/>
      <c r="M1983" s="17"/>
      <c r="N1983" s="17"/>
    </row>
    <row r="1984" spans="1:14" x14ac:dyDescent="0.25">
      <c r="A1984" s="12"/>
      <c r="B1984" s="13"/>
      <c r="C1984" s="14"/>
      <c r="D1984" s="13"/>
      <c r="E1984" s="13"/>
      <c r="F1984" s="14"/>
      <c r="G1984" s="15"/>
      <c r="H1984" s="14"/>
      <c r="I1984" s="14"/>
      <c r="J1984" s="16"/>
      <c r="K1984" s="14"/>
      <c r="L1984" s="16"/>
      <c r="M1984" s="17"/>
      <c r="N1984" s="17"/>
    </row>
    <row r="1985" spans="1:14" x14ac:dyDescent="0.25">
      <c r="A1985" s="12"/>
      <c r="B1985" s="13"/>
      <c r="C1985" s="14"/>
      <c r="D1985" s="13"/>
      <c r="E1985" s="13"/>
      <c r="F1985" s="14"/>
      <c r="G1985" s="15"/>
      <c r="H1985" s="14"/>
      <c r="I1985" s="14"/>
      <c r="J1985" s="16"/>
      <c r="K1985" s="14"/>
      <c r="L1985" s="16"/>
      <c r="M1985" s="17"/>
      <c r="N1985" s="17"/>
    </row>
    <row r="1986" spans="1:14" x14ac:dyDescent="0.25">
      <c r="A1986" s="12"/>
      <c r="B1986" s="13"/>
      <c r="C1986" s="14"/>
      <c r="D1986" s="13"/>
      <c r="E1986" s="13"/>
      <c r="F1986" s="14"/>
      <c r="G1986" s="15"/>
      <c r="H1986" s="14"/>
      <c r="I1986" s="14"/>
      <c r="J1986" s="16"/>
      <c r="K1986" s="14"/>
      <c r="L1986" s="16"/>
      <c r="M1986" s="17"/>
      <c r="N1986" s="17"/>
    </row>
    <row r="1987" spans="1:14" x14ac:dyDescent="0.25">
      <c r="A1987" s="12"/>
      <c r="B1987" s="13"/>
      <c r="C1987" s="14"/>
      <c r="D1987" s="13"/>
      <c r="E1987" s="13"/>
      <c r="F1987" s="14"/>
      <c r="G1987" s="15"/>
      <c r="H1987" s="14"/>
      <c r="I1987" s="14"/>
      <c r="J1987" s="16"/>
      <c r="K1987" s="14"/>
      <c r="L1987" s="16"/>
      <c r="M1987" s="17"/>
      <c r="N1987" s="17"/>
    </row>
    <row r="1988" spans="1:14" x14ac:dyDescent="0.25">
      <c r="A1988" s="12"/>
      <c r="B1988" s="13"/>
      <c r="C1988" s="14"/>
      <c r="D1988" s="13"/>
      <c r="E1988" s="13"/>
      <c r="F1988" s="14"/>
      <c r="G1988" s="15"/>
      <c r="H1988" s="14"/>
      <c r="I1988" s="14"/>
      <c r="J1988" s="16"/>
      <c r="K1988" s="14"/>
      <c r="L1988" s="16"/>
      <c r="M1988" s="17"/>
      <c r="N1988" s="17"/>
    </row>
    <row r="1989" spans="1:14" x14ac:dyDescent="0.25">
      <c r="A1989" s="12"/>
      <c r="B1989" s="13"/>
      <c r="C1989" s="14"/>
      <c r="D1989" s="13"/>
      <c r="E1989" s="13"/>
      <c r="F1989" s="14"/>
      <c r="G1989" s="15"/>
      <c r="H1989" s="14"/>
      <c r="I1989" s="14"/>
      <c r="J1989" s="16"/>
      <c r="K1989" s="14"/>
      <c r="L1989" s="16"/>
      <c r="M1989" s="17"/>
      <c r="N1989" s="17"/>
    </row>
    <row r="1990" spans="1:14" x14ac:dyDescent="0.25">
      <c r="A1990" s="12"/>
      <c r="B1990" s="13"/>
      <c r="C1990" s="14"/>
      <c r="D1990" s="13"/>
      <c r="E1990" s="13"/>
      <c r="F1990" s="14"/>
      <c r="G1990" s="15"/>
      <c r="H1990" s="14"/>
      <c r="I1990" s="14"/>
      <c r="J1990" s="16"/>
      <c r="K1990" s="14"/>
      <c r="L1990" s="16"/>
      <c r="M1990" s="17"/>
      <c r="N1990" s="17"/>
    </row>
    <row r="1991" spans="1:14" x14ac:dyDescent="0.25">
      <c r="A1991" s="12"/>
      <c r="B1991" s="13"/>
      <c r="C1991" s="14"/>
      <c r="D1991" s="13"/>
      <c r="E1991" s="13"/>
      <c r="F1991" s="14"/>
      <c r="G1991" s="15"/>
      <c r="H1991" s="14"/>
      <c r="I1991" s="14"/>
      <c r="J1991" s="16"/>
      <c r="K1991" s="14"/>
      <c r="L1991" s="16"/>
      <c r="M1991" s="17"/>
      <c r="N1991" s="17"/>
    </row>
    <row r="1992" spans="1:14" x14ac:dyDescent="0.25">
      <c r="A1992" s="12"/>
      <c r="B1992" s="13"/>
      <c r="C1992" s="14"/>
      <c r="D1992" s="13"/>
      <c r="E1992" s="13"/>
      <c r="F1992" s="14"/>
      <c r="G1992" s="15"/>
      <c r="H1992" s="14"/>
      <c r="I1992" s="14"/>
      <c r="J1992" s="16"/>
      <c r="K1992" s="14"/>
      <c r="L1992" s="16"/>
      <c r="M1992" s="17"/>
      <c r="N1992" s="17"/>
    </row>
    <row r="1993" spans="1:14" x14ac:dyDescent="0.25">
      <c r="A1993" s="12"/>
      <c r="B1993" s="13"/>
      <c r="C1993" s="14"/>
      <c r="D1993" s="13"/>
      <c r="E1993" s="13"/>
      <c r="F1993" s="14"/>
      <c r="G1993" s="15"/>
      <c r="H1993" s="14"/>
      <c r="I1993" s="14"/>
      <c r="J1993" s="16"/>
      <c r="K1993" s="14"/>
      <c r="L1993" s="16"/>
      <c r="M1993" s="17"/>
      <c r="N1993" s="17"/>
    </row>
    <row r="1994" spans="1:14" x14ac:dyDescent="0.25">
      <c r="A1994" s="12"/>
      <c r="B1994" s="13"/>
      <c r="C1994" s="14"/>
      <c r="D1994" s="13"/>
      <c r="E1994" s="13"/>
      <c r="F1994" s="14"/>
      <c r="G1994" s="15"/>
      <c r="H1994" s="14"/>
      <c r="I1994" s="14"/>
      <c r="J1994" s="16"/>
      <c r="K1994" s="14"/>
      <c r="L1994" s="16"/>
      <c r="M1994" s="17"/>
      <c r="N1994" s="17"/>
    </row>
    <row r="1995" spans="1:14" x14ac:dyDescent="0.25">
      <c r="A1995" s="12"/>
      <c r="B1995" s="13"/>
      <c r="C1995" s="14"/>
      <c r="D1995" s="13"/>
      <c r="E1995" s="13"/>
      <c r="F1995" s="14"/>
      <c r="G1995" s="15"/>
      <c r="H1995" s="14"/>
      <c r="I1995" s="14"/>
      <c r="J1995" s="16"/>
      <c r="K1995" s="14"/>
      <c r="L1995" s="16"/>
      <c r="M1995" s="17"/>
      <c r="N1995" s="17"/>
    </row>
    <row r="1996" spans="1:14" x14ac:dyDescent="0.25">
      <c r="A1996" s="12"/>
      <c r="B1996" s="13"/>
      <c r="C1996" s="14"/>
      <c r="D1996" s="13"/>
      <c r="E1996" s="13"/>
      <c r="F1996" s="14"/>
      <c r="G1996" s="15"/>
      <c r="H1996" s="14"/>
      <c r="I1996" s="14"/>
      <c r="J1996" s="16"/>
      <c r="K1996" s="14"/>
      <c r="L1996" s="16"/>
      <c r="M1996" s="17"/>
      <c r="N1996" s="17"/>
    </row>
    <row r="1997" spans="1:14" x14ac:dyDescent="0.25">
      <c r="A1997" s="12"/>
      <c r="B1997" s="13"/>
      <c r="C1997" s="14"/>
      <c r="D1997" s="13"/>
      <c r="E1997" s="13"/>
      <c r="F1997" s="14"/>
      <c r="G1997" s="15"/>
      <c r="H1997" s="14"/>
      <c r="I1997" s="14"/>
      <c r="J1997" s="16"/>
      <c r="K1997" s="14"/>
      <c r="L1997" s="16"/>
      <c r="M1997" s="17"/>
      <c r="N1997" s="17"/>
    </row>
    <row r="1998" spans="1:14" x14ac:dyDescent="0.25">
      <c r="A1998" s="12"/>
      <c r="B1998" s="13"/>
      <c r="C1998" s="14"/>
      <c r="D1998" s="13"/>
      <c r="E1998" s="13"/>
      <c r="F1998" s="14"/>
      <c r="G1998" s="15"/>
      <c r="H1998" s="14"/>
      <c r="I1998" s="14"/>
      <c r="J1998" s="16"/>
      <c r="K1998" s="14"/>
      <c r="L1998" s="16"/>
      <c r="M1998" s="17"/>
      <c r="N1998" s="17"/>
    </row>
    <row r="1999" spans="1:14" x14ac:dyDescent="0.25">
      <c r="A1999" s="12"/>
      <c r="B1999" s="13"/>
      <c r="C1999" s="14"/>
      <c r="D1999" s="13"/>
      <c r="E1999" s="13"/>
      <c r="F1999" s="14"/>
      <c r="G1999" s="15"/>
      <c r="H1999" s="14"/>
      <c r="I1999" s="14"/>
      <c r="J1999" s="16"/>
      <c r="K1999" s="14"/>
      <c r="L1999" s="16"/>
      <c r="M1999" s="17"/>
      <c r="N1999" s="17"/>
    </row>
    <row r="2000" spans="1:14" x14ac:dyDescent="0.25">
      <c r="A2000" s="12"/>
      <c r="B2000" s="13"/>
      <c r="C2000" s="14"/>
      <c r="D2000" s="13"/>
      <c r="E2000" s="13"/>
      <c r="F2000" s="14"/>
      <c r="G2000" s="15"/>
      <c r="H2000" s="14"/>
      <c r="I2000" s="14"/>
      <c r="J2000" s="16"/>
      <c r="K2000" s="14"/>
      <c r="L2000" s="16"/>
      <c r="M2000" s="17"/>
      <c r="N2000" s="17"/>
    </row>
    <row r="2001" spans="1:14" x14ac:dyDescent="0.25">
      <c r="A2001" s="12"/>
      <c r="B2001" s="13"/>
      <c r="C2001" s="14"/>
      <c r="D2001" s="13"/>
      <c r="E2001" s="13"/>
      <c r="F2001" s="14"/>
      <c r="G2001" s="15"/>
      <c r="H2001" s="14"/>
      <c r="I2001" s="14"/>
      <c r="J2001" s="16"/>
      <c r="K2001" s="14"/>
      <c r="L2001" s="16"/>
      <c r="M2001" s="17"/>
      <c r="N2001" s="17"/>
    </row>
    <row r="2002" spans="1:14" x14ac:dyDescent="0.25">
      <c r="A2002" s="12"/>
      <c r="B2002" s="13"/>
      <c r="C2002" s="14"/>
      <c r="D2002" s="13"/>
      <c r="E2002" s="13"/>
      <c r="F2002" s="14"/>
      <c r="G2002" s="15"/>
      <c r="H2002" s="14"/>
      <c r="I2002" s="14"/>
      <c r="J2002" s="16"/>
      <c r="K2002" s="14"/>
      <c r="L2002" s="16"/>
      <c r="M2002" s="17"/>
      <c r="N2002" s="17"/>
    </row>
    <row r="2003" spans="1:14" x14ac:dyDescent="0.25">
      <c r="A2003" s="12"/>
      <c r="B2003" s="13"/>
      <c r="C2003" s="14"/>
      <c r="D2003" s="13"/>
      <c r="E2003" s="13"/>
      <c r="F2003" s="14"/>
      <c r="G2003" s="15"/>
      <c r="H2003" s="14"/>
      <c r="I2003" s="14"/>
      <c r="J2003" s="16"/>
      <c r="K2003" s="14"/>
      <c r="L2003" s="16"/>
      <c r="M2003" s="17"/>
      <c r="N2003" s="17"/>
    </row>
    <row r="2004" spans="1:14" x14ac:dyDescent="0.25">
      <c r="A2004" s="12"/>
      <c r="B2004" s="13"/>
      <c r="C2004" s="14"/>
      <c r="D2004" s="13"/>
      <c r="E2004" s="13"/>
      <c r="F2004" s="14"/>
      <c r="G2004" s="15"/>
      <c r="H2004" s="14"/>
      <c r="I2004" s="14"/>
      <c r="J2004" s="16"/>
      <c r="K2004" s="14"/>
      <c r="L2004" s="16"/>
      <c r="M2004" s="17"/>
      <c r="N2004" s="17"/>
    </row>
    <row r="2005" spans="1:14" x14ac:dyDescent="0.25">
      <c r="A2005" s="12"/>
      <c r="B2005" s="13"/>
      <c r="C2005" s="14"/>
      <c r="D2005" s="13"/>
      <c r="E2005" s="13"/>
      <c r="F2005" s="14"/>
      <c r="G2005" s="15"/>
      <c r="H2005" s="14"/>
      <c r="I2005" s="14"/>
      <c r="J2005" s="16"/>
      <c r="K2005" s="14"/>
      <c r="L2005" s="16"/>
      <c r="M2005" s="17"/>
      <c r="N2005" s="17"/>
    </row>
    <row r="2006" spans="1:14" x14ac:dyDescent="0.25">
      <c r="A2006" s="12"/>
      <c r="B2006" s="13"/>
      <c r="C2006" s="14"/>
      <c r="D2006" s="13"/>
      <c r="E2006" s="13"/>
      <c r="F2006" s="14"/>
      <c r="G2006" s="15"/>
      <c r="H2006" s="14"/>
      <c r="I2006" s="14"/>
      <c r="J2006" s="16"/>
      <c r="K2006" s="14"/>
      <c r="L2006" s="16"/>
      <c r="M2006" s="17"/>
      <c r="N2006" s="17"/>
    </row>
    <row r="2007" spans="1:14" x14ac:dyDescent="0.25">
      <c r="A2007" s="12"/>
      <c r="B2007" s="13"/>
      <c r="C2007" s="14"/>
      <c r="D2007" s="13"/>
      <c r="E2007" s="13"/>
      <c r="F2007" s="14"/>
      <c r="G2007" s="15"/>
      <c r="H2007" s="14"/>
      <c r="I2007" s="14"/>
      <c r="J2007" s="16"/>
      <c r="K2007" s="14"/>
      <c r="L2007" s="16"/>
      <c r="M2007" s="17"/>
      <c r="N2007" s="17"/>
    </row>
    <row r="2008" spans="1:14" x14ac:dyDescent="0.25">
      <c r="A2008" s="12"/>
      <c r="B2008" s="13"/>
      <c r="C2008" s="14"/>
      <c r="D2008" s="13"/>
      <c r="E2008" s="13"/>
      <c r="F2008" s="14"/>
      <c r="G2008" s="15"/>
      <c r="H2008" s="14"/>
      <c r="I2008" s="14"/>
      <c r="J2008" s="16"/>
      <c r="K2008" s="14"/>
      <c r="L2008" s="16"/>
      <c r="M2008" s="17"/>
      <c r="N2008" s="17"/>
    </row>
    <row r="2009" spans="1:14" x14ac:dyDescent="0.25">
      <c r="A2009" s="12"/>
      <c r="B2009" s="13"/>
      <c r="C2009" s="14"/>
      <c r="D2009" s="13"/>
      <c r="E2009" s="13"/>
      <c r="F2009" s="14"/>
      <c r="G2009" s="15"/>
      <c r="H2009" s="14"/>
      <c r="I2009" s="14"/>
      <c r="J2009" s="16"/>
      <c r="K2009" s="14"/>
      <c r="L2009" s="16"/>
      <c r="M2009" s="17"/>
      <c r="N2009" s="17"/>
    </row>
    <row r="2010" spans="1:14" x14ac:dyDescent="0.25">
      <c r="A2010" s="12"/>
      <c r="B2010" s="13"/>
      <c r="C2010" s="14"/>
      <c r="D2010" s="13"/>
      <c r="E2010" s="13"/>
      <c r="F2010" s="14"/>
      <c r="G2010" s="15"/>
      <c r="H2010" s="14"/>
      <c r="I2010" s="14"/>
      <c r="J2010" s="16"/>
      <c r="K2010" s="14"/>
      <c r="L2010" s="16"/>
      <c r="M2010" s="17"/>
      <c r="N2010" s="17"/>
    </row>
    <row r="2011" spans="1:14" x14ac:dyDescent="0.25">
      <c r="A2011" s="12"/>
      <c r="B2011" s="13"/>
      <c r="C2011" s="14"/>
      <c r="D2011" s="13"/>
      <c r="E2011" s="13"/>
      <c r="F2011" s="14"/>
      <c r="G2011" s="15"/>
      <c r="H2011" s="14"/>
      <c r="I2011" s="14"/>
      <c r="J2011" s="16"/>
      <c r="K2011" s="14"/>
      <c r="L2011" s="16"/>
      <c r="M2011" s="17"/>
      <c r="N2011" s="17"/>
    </row>
    <row r="2012" spans="1:14" x14ac:dyDescent="0.25">
      <c r="A2012" s="12"/>
      <c r="B2012" s="13"/>
      <c r="C2012" s="14"/>
      <c r="D2012" s="13"/>
      <c r="E2012" s="13"/>
      <c r="F2012" s="14"/>
      <c r="G2012" s="15"/>
      <c r="H2012" s="14"/>
      <c r="I2012" s="14"/>
      <c r="J2012" s="16"/>
      <c r="K2012" s="14"/>
      <c r="L2012" s="16"/>
      <c r="M2012" s="17"/>
      <c r="N2012" s="17"/>
    </row>
    <row r="2013" spans="1:14" x14ac:dyDescent="0.25">
      <c r="A2013" s="12"/>
      <c r="B2013" s="13"/>
      <c r="C2013" s="14"/>
      <c r="D2013" s="13"/>
      <c r="E2013" s="13"/>
      <c r="F2013" s="14"/>
      <c r="G2013" s="15"/>
      <c r="H2013" s="14"/>
      <c r="I2013" s="14"/>
      <c r="J2013" s="16"/>
      <c r="K2013" s="14"/>
      <c r="L2013" s="16"/>
      <c r="M2013" s="17"/>
      <c r="N2013" s="17"/>
    </row>
    <row r="2014" spans="1:14" x14ac:dyDescent="0.25">
      <c r="A2014" s="12"/>
      <c r="B2014" s="13"/>
      <c r="C2014" s="14"/>
      <c r="D2014" s="13"/>
      <c r="E2014" s="13"/>
      <c r="F2014" s="14"/>
      <c r="G2014" s="15"/>
      <c r="H2014" s="14"/>
      <c r="I2014" s="14"/>
      <c r="J2014" s="16"/>
      <c r="K2014" s="14"/>
      <c r="L2014" s="16"/>
      <c r="M2014" s="17"/>
      <c r="N2014" s="17"/>
    </row>
    <row r="2015" spans="1:14" x14ac:dyDescent="0.25">
      <c r="A2015" s="12"/>
      <c r="B2015" s="13"/>
      <c r="C2015" s="14"/>
      <c r="D2015" s="13"/>
      <c r="E2015" s="13"/>
      <c r="F2015" s="14"/>
      <c r="G2015" s="15"/>
      <c r="H2015" s="14"/>
      <c r="I2015" s="14"/>
      <c r="J2015" s="16"/>
      <c r="K2015" s="14"/>
      <c r="L2015" s="16"/>
      <c r="M2015" s="17"/>
      <c r="N2015" s="17"/>
    </row>
    <row r="2016" spans="1:14" x14ac:dyDescent="0.25">
      <c r="A2016" s="12"/>
      <c r="B2016" s="13"/>
      <c r="C2016" s="14"/>
      <c r="D2016" s="13"/>
      <c r="E2016" s="13"/>
      <c r="F2016" s="14"/>
      <c r="G2016" s="15"/>
      <c r="H2016" s="14"/>
      <c r="I2016" s="14"/>
      <c r="J2016" s="16"/>
      <c r="K2016" s="14"/>
      <c r="L2016" s="16"/>
      <c r="M2016" s="17"/>
      <c r="N2016" s="17"/>
    </row>
    <row r="2017" spans="1:14" x14ac:dyDescent="0.25">
      <c r="A2017" s="12"/>
      <c r="B2017" s="13"/>
      <c r="C2017" s="14"/>
      <c r="D2017" s="13"/>
      <c r="E2017" s="13"/>
      <c r="F2017" s="14"/>
      <c r="G2017" s="15"/>
      <c r="H2017" s="14"/>
      <c r="I2017" s="14"/>
      <c r="J2017" s="16"/>
      <c r="K2017" s="14"/>
      <c r="L2017" s="16"/>
      <c r="M2017" s="17"/>
      <c r="N2017" s="17"/>
    </row>
    <row r="2018" spans="1:14" x14ac:dyDescent="0.25">
      <c r="A2018" s="12"/>
      <c r="B2018" s="13"/>
      <c r="C2018" s="14"/>
      <c r="D2018" s="13"/>
      <c r="E2018" s="13"/>
      <c r="F2018" s="14"/>
      <c r="G2018" s="15"/>
      <c r="H2018" s="14"/>
      <c r="I2018" s="14"/>
      <c r="J2018" s="16"/>
      <c r="K2018" s="14"/>
      <c r="L2018" s="16"/>
      <c r="M2018" s="17"/>
      <c r="N2018" s="17"/>
    </row>
    <row r="2019" spans="1:14" x14ac:dyDescent="0.25">
      <c r="A2019" s="12"/>
      <c r="B2019" s="13"/>
      <c r="C2019" s="14"/>
      <c r="D2019" s="13"/>
      <c r="E2019" s="13"/>
      <c r="F2019" s="14"/>
      <c r="G2019" s="15"/>
      <c r="H2019" s="14"/>
      <c r="I2019" s="14"/>
      <c r="J2019" s="16"/>
      <c r="K2019" s="14"/>
      <c r="L2019" s="16"/>
      <c r="M2019" s="17"/>
      <c r="N2019" s="17"/>
    </row>
    <row r="2020" spans="1:14" x14ac:dyDescent="0.25">
      <c r="A2020" s="12"/>
      <c r="B2020" s="13"/>
      <c r="C2020" s="14"/>
      <c r="D2020" s="13"/>
      <c r="E2020" s="13"/>
      <c r="F2020" s="14"/>
      <c r="G2020" s="15"/>
      <c r="H2020" s="14"/>
      <c r="I2020" s="14"/>
      <c r="J2020" s="16"/>
      <c r="K2020" s="14"/>
      <c r="L2020" s="16"/>
      <c r="M2020" s="17"/>
      <c r="N2020" s="17"/>
    </row>
    <row r="2021" spans="1:14" x14ac:dyDescent="0.25">
      <c r="A2021" s="12"/>
      <c r="B2021" s="13"/>
      <c r="C2021" s="14"/>
      <c r="D2021" s="13"/>
      <c r="E2021" s="13"/>
      <c r="F2021" s="14"/>
      <c r="G2021" s="15"/>
      <c r="H2021" s="14"/>
      <c r="I2021" s="14"/>
      <c r="J2021" s="16"/>
      <c r="K2021" s="14"/>
      <c r="L2021" s="16"/>
      <c r="M2021" s="17"/>
      <c r="N2021" s="17"/>
    </row>
    <row r="2022" spans="1:14" x14ac:dyDescent="0.25">
      <c r="A2022" s="12"/>
      <c r="B2022" s="13"/>
      <c r="C2022" s="14"/>
      <c r="D2022" s="13"/>
      <c r="E2022" s="13"/>
      <c r="F2022" s="14"/>
      <c r="G2022" s="15"/>
      <c r="H2022" s="14"/>
      <c r="I2022" s="14"/>
      <c r="J2022" s="16"/>
      <c r="K2022" s="14"/>
      <c r="L2022" s="16"/>
      <c r="M2022" s="17"/>
      <c r="N2022" s="17"/>
    </row>
    <row r="2023" spans="1:14" x14ac:dyDescent="0.25">
      <c r="A2023" s="12"/>
      <c r="B2023" s="13"/>
      <c r="C2023" s="14"/>
      <c r="D2023" s="13"/>
      <c r="E2023" s="13"/>
      <c r="F2023" s="14"/>
      <c r="G2023" s="15"/>
      <c r="H2023" s="14"/>
      <c r="I2023" s="14"/>
      <c r="J2023" s="16"/>
      <c r="K2023" s="14"/>
      <c r="L2023" s="16"/>
      <c r="M2023" s="17"/>
      <c r="N2023" s="17"/>
    </row>
    <row r="2024" spans="1:14" x14ac:dyDescent="0.25">
      <c r="A2024" s="12"/>
      <c r="B2024" s="13"/>
      <c r="C2024" s="14"/>
      <c r="D2024" s="13"/>
      <c r="E2024" s="13"/>
      <c r="F2024" s="14"/>
      <c r="G2024" s="15"/>
      <c r="H2024" s="14"/>
      <c r="I2024" s="14"/>
      <c r="J2024" s="16"/>
      <c r="K2024" s="14"/>
      <c r="L2024" s="16"/>
      <c r="M2024" s="17"/>
      <c r="N2024" s="17"/>
    </row>
    <row r="2025" spans="1:14" x14ac:dyDescent="0.25">
      <c r="A2025" s="12"/>
      <c r="B2025" s="13"/>
      <c r="C2025" s="14"/>
      <c r="D2025" s="13"/>
      <c r="E2025" s="13"/>
      <c r="F2025" s="14"/>
      <c r="G2025" s="15"/>
      <c r="H2025" s="14"/>
      <c r="I2025" s="14"/>
      <c r="J2025" s="16"/>
      <c r="K2025" s="14"/>
      <c r="L2025" s="16"/>
      <c r="M2025" s="17"/>
      <c r="N2025" s="17"/>
    </row>
    <row r="2026" spans="1:14" x14ac:dyDescent="0.25">
      <c r="A2026" s="12"/>
      <c r="B2026" s="13"/>
      <c r="C2026" s="14"/>
      <c r="D2026" s="13"/>
      <c r="E2026" s="13"/>
      <c r="F2026" s="14"/>
      <c r="G2026" s="15"/>
      <c r="H2026" s="14"/>
      <c r="I2026" s="14"/>
      <c r="J2026" s="16"/>
      <c r="K2026" s="14"/>
      <c r="L2026" s="16"/>
      <c r="M2026" s="17"/>
      <c r="N2026" s="17"/>
    </row>
    <row r="2027" spans="1:14" x14ac:dyDescent="0.25">
      <c r="A2027" s="12"/>
      <c r="B2027" s="13"/>
      <c r="C2027" s="14"/>
      <c r="D2027" s="13"/>
      <c r="E2027" s="13"/>
      <c r="F2027" s="14"/>
      <c r="G2027" s="15"/>
      <c r="H2027" s="14"/>
      <c r="I2027" s="14"/>
      <c r="J2027" s="16"/>
      <c r="K2027" s="14"/>
      <c r="L2027" s="16"/>
      <c r="M2027" s="17"/>
      <c r="N2027" s="17"/>
    </row>
    <row r="2028" spans="1:14" x14ac:dyDescent="0.25">
      <c r="A2028" s="12"/>
      <c r="B2028" s="13"/>
      <c r="C2028" s="14"/>
      <c r="D2028" s="13"/>
      <c r="E2028" s="13"/>
      <c r="F2028" s="14"/>
      <c r="G2028" s="15"/>
      <c r="H2028" s="14"/>
      <c r="I2028" s="14"/>
      <c r="J2028" s="16"/>
      <c r="K2028" s="14"/>
      <c r="L2028" s="16"/>
      <c r="M2028" s="17"/>
      <c r="N2028" s="17"/>
    </row>
    <row r="2029" spans="1:14" x14ac:dyDescent="0.25">
      <c r="A2029" s="12"/>
      <c r="B2029" s="13"/>
      <c r="C2029" s="14"/>
      <c r="D2029" s="13"/>
      <c r="E2029" s="13"/>
      <c r="F2029" s="14"/>
      <c r="G2029" s="15"/>
      <c r="H2029" s="14"/>
      <c r="I2029" s="14"/>
      <c r="J2029" s="16"/>
      <c r="K2029" s="14"/>
      <c r="L2029" s="16"/>
      <c r="M2029" s="17"/>
      <c r="N2029" s="17"/>
    </row>
    <row r="2030" spans="1:14" x14ac:dyDescent="0.25">
      <c r="A2030" s="12"/>
      <c r="B2030" s="13"/>
      <c r="C2030" s="14"/>
      <c r="D2030" s="13"/>
      <c r="E2030" s="13"/>
      <c r="F2030" s="14"/>
      <c r="G2030" s="15"/>
      <c r="H2030" s="14"/>
      <c r="I2030" s="14"/>
      <c r="J2030" s="16"/>
      <c r="K2030" s="14"/>
      <c r="L2030" s="16"/>
      <c r="M2030" s="17"/>
      <c r="N2030" s="17"/>
    </row>
    <row r="2031" spans="1:14" x14ac:dyDescent="0.25">
      <c r="A2031" s="12"/>
      <c r="B2031" s="13"/>
      <c r="C2031" s="14"/>
      <c r="D2031" s="13"/>
      <c r="E2031" s="13"/>
      <c r="F2031" s="14"/>
      <c r="G2031" s="15"/>
      <c r="H2031" s="14"/>
      <c r="I2031" s="14"/>
      <c r="J2031" s="16"/>
      <c r="K2031" s="14"/>
      <c r="L2031" s="16"/>
      <c r="M2031" s="17"/>
      <c r="N2031" s="17"/>
    </row>
    <row r="2032" spans="1:14" x14ac:dyDescent="0.25">
      <c r="A2032" s="12"/>
      <c r="B2032" s="13"/>
      <c r="C2032" s="14"/>
      <c r="D2032" s="13"/>
      <c r="E2032" s="13"/>
      <c r="F2032" s="14"/>
      <c r="G2032" s="15"/>
      <c r="H2032" s="14"/>
      <c r="I2032" s="14"/>
      <c r="J2032" s="16"/>
      <c r="K2032" s="14"/>
      <c r="L2032" s="16"/>
      <c r="M2032" s="17"/>
      <c r="N2032" s="17"/>
    </row>
    <row r="2033" spans="1:14" x14ac:dyDescent="0.25">
      <c r="A2033" s="12"/>
      <c r="B2033" s="13"/>
      <c r="C2033" s="14"/>
      <c r="D2033" s="13"/>
      <c r="E2033" s="13"/>
      <c r="F2033" s="14"/>
      <c r="G2033" s="15"/>
      <c r="H2033" s="14"/>
      <c r="I2033" s="14"/>
      <c r="J2033" s="16"/>
      <c r="K2033" s="14"/>
      <c r="L2033" s="16"/>
      <c r="M2033" s="17"/>
      <c r="N2033" s="17"/>
    </row>
    <row r="2034" spans="1:14" x14ac:dyDescent="0.25">
      <c r="A2034" s="12"/>
      <c r="B2034" s="13"/>
      <c r="C2034" s="14"/>
      <c r="D2034" s="13"/>
      <c r="E2034" s="13"/>
      <c r="F2034" s="14"/>
      <c r="G2034" s="15"/>
      <c r="H2034" s="14"/>
      <c r="I2034" s="14"/>
      <c r="J2034" s="16"/>
      <c r="K2034" s="14"/>
      <c r="L2034" s="16"/>
      <c r="M2034" s="17"/>
      <c r="N2034" s="17"/>
    </row>
    <row r="2035" spans="1:14" x14ac:dyDescent="0.25">
      <c r="A2035" s="12"/>
      <c r="B2035" s="13"/>
      <c r="C2035" s="14"/>
      <c r="D2035" s="13"/>
      <c r="E2035" s="13"/>
      <c r="F2035" s="14"/>
      <c r="G2035" s="15"/>
      <c r="H2035" s="14"/>
      <c r="I2035" s="14"/>
      <c r="J2035" s="16"/>
      <c r="K2035" s="14"/>
      <c r="L2035" s="16"/>
      <c r="M2035" s="17"/>
      <c r="N2035" s="17"/>
    </row>
    <row r="2036" spans="1:14" x14ac:dyDescent="0.25">
      <c r="A2036" s="12"/>
      <c r="B2036" s="13"/>
      <c r="C2036" s="14"/>
      <c r="D2036" s="13"/>
      <c r="E2036" s="13"/>
      <c r="F2036" s="14"/>
      <c r="G2036" s="15"/>
      <c r="H2036" s="14"/>
      <c r="I2036" s="14"/>
      <c r="J2036" s="16"/>
      <c r="K2036" s="14"/>
      <c r="L2036" s="16"/>
      <c r="M2036" s="17"/>
      <c r="N2036" s="17"/>
    </row>
    <row r="2037" spans="1:14" x14ac:dyDescent="0.25">
      <c r="A2037" s="12"/>
      <c r="B2037" s="13"/>
      <c r="C2037" s="14"/>
      <c r="D2037" s="13"/>
      <c r="E2037" s="13"/>
      <c r="F2037" s="14"/>
      <c r="G2037" s="15"/>
      <c r="H2037" s="14"/>
      <c r="I2037" s="14"/>
      <c r="J2037" s="16"/>
      <c r="K2037" s="14"/>
      <c r="L2037" s="16"/>
      <c r="M2037" s="17"/>
      <c r="N2037" s="17"/>
    </row>
    <row r="2038" spans="1:14" x14ac:dyDescent="0.25">
      <c r="A2038" s="12"/>
      <c r="B2038" s="13"/>
      <c r="C2038" s="14"/>
      <c r="D2038" s="13"/>
      <c r="E2038" s="13"/>
      <c r="F2038" s="14"/>
      <c r="G2038" s="15"/>
      <c r="H2038" s="14"/>
      <c r="I2038" s="14"/>
      <c r="J2038" s="16"/>
      <c r="K2038" s="14"/>
      <c r="L2038" s="16"/>
      <c r="M2038" s="17"/>
      <c r="N2038" s="17"/>
    </row>
    <row r="2039" spans="1:14" x14ac:dyDescent="0.25">
      <c r="A2039" s="12"/>
      <c r="B2039" s="13"/>
      <c r="C2039" s="14"/>
      <c r="D2039" s="13"/>
      <c r="E2039" s="13"/>
      <c r="F2039" s="14"/>
      <c r="G2039" s="15"/>
      <c r="H2039" s="14"/>
      <c r="I2039" s="14"/>
      <c r="J2039" s="16"/>
      <c r="K2039" s="14"/>
      <c r="L2039" s="16"/>
      <c r="M2039" s="17"/>
      <c r="N2039" s="17"/>
    </row>
    <row r="2040" spans="1:14" x14ac:dyDescent="0.25">
      <c r="A2040" s="12"/>
      <c r="B2040" s="13"/>
      <c r="C2040" s="14"/>
      <c r="D2040" s="13"/>
      <c r="E2040" s="13"/>
      <c r="F2040" s="14"/>
      <c r="G2040" s="15"/>
      <c r="H2040" s="14"/>
      <c r="I2040" s="14"/>
      <c r="J2040" s="16"/>
      <c r="K2040" s="14"/>
      <c r="L2040" s="16"/>
      <c r="M2040" s="17"/>
      <c r="N2040" s="17"/>
    </row>
    <row r="2041" spans="1:14" x14ac:dyDescent="0.25">
      <c r="A2041" s="12"/>
      <c r="B2041" s="13"/>
      <c r="C2041" s="14"/>
      <c r="D2041" s="13"/>
      <c r="E2041" s="13"/>
      <c r="F2041" s="14"/>
      <c r="G2041" s="15"/>
      <c r="H2041" s="14"/>
      <c r="I2041" s="14"/>
      <c r="J2041" s="16"/>
      <c r="K2041" s="14"/>
      <c r="L2041" s="16"/>
      <c r="M2041" s="17"/>
      <c r="N2041" s="17"/>
    </row>
    <row r="2042" spans="1:14" x14ac:dyDescent="0.25">
      <c r="A2042" s="12"/>
      <c r="B2042" s="13"/>
      <c r="C2042" s="14"/>
      <c r="D2042" s="13"/>
      <c r="E2042" s="13"/>
      <c r="F2042" s="14"/>
      <c r="G2042" s="15"/>
      <c r="H2042" s="14"/>
      <c r="I2042" s="14"/>
      <c r="J2042" s="16"/>
      <c r="K2042" s="14"/>
      <c r="L2042" s="16"/>
      <c r="M2042" s="17"/>
      <c r="N2042" s="17"/>
    </row>
    <row r="2043" spans="1:14" x14ac:dyDescent="0.25">
      <c r="A2043" s="12"/>
      <c r="B2043" s="13"/>
      <c r="C2043" s="14"/>
      <c r="D2043" s="13"/>
      <c r="E2043" s="13"/>
      <c r="F2043" s="14"/>
      <c r="G2043" s="15"/>
      <c r="H2043" s="14"/>
      <c r="I2043" s="14"/>
      <c r="J2043" s="16"/>
      <c r="K2043" s="14"/>
      <c r="L2043" s="16"/>
      <c r="M2043" s="17"/>
      <c r="N2043" s="17"/>
    </row>
    <row r="2044" spans="1:14" x14ac:dyDescent="0.25">
      <c r="A2044" s="12"/>
      <c r="B2044" s="13"/>
      <c r="C2044" s="14"/>
      <c r="D2044" s="13"/>
      <c r="E2044" s="13"/>
      <c r="F2044" s="14"/>
      <c r="G2044" s="15"/>
      <c r="H2044" s="14"/>
      <c r="I2044" s="14"/>
      <c r="J2044" s="16"/>
      <c r="K2044" s="14"/>
      <c r="L2044" s="16"/>
      <c r="M2044" s="17"/>
      <c r="N2044" s="17"/>
    </row>
    <row r="2045" spans="1:14" x14ac:dyDescent="0.25">
      <c r="A2045" s="12"/>
      <c r="B2045" s="13"/>
      <c r="C2045" s="14"/>
      <c r="D2045" s="13"/>
      <c r="E2045" s="13"/>
      <c r="F2045" s="14"/>
      <c r="G2045" s="15"/>
      <c r="H2045" s="14"/>
      <c r="I2045" s="14"/>
      <c r="J2045" s="16"/>
      <c r="K2045" s="14"/>
      <c r="L2045" s="16"/>
      <c r="M2045" s="17"/>
      <c r="N2045" s="17"/>
    </row>
    <row r="2046" spans="1:14" x14ac:dyDescent="0.25">
      <c r="A2046" s="12"/>
      <c r="B2046" s="13"/>
      <c r="C2046" s="14"/>
      <c r="D2046" s="13"/>
      <c r="E2046" s="13"/>
      <c r="F2046" s="14"/>
      <c r="G2046" s="15"/>
      <c r="H2046" s="14"/>
      <c r="I2046" s="14"/>
      <c r="J2046" s="16"/>
      <c r="K2046" s="14"/>
      <c r="L2046" s="16"/>
      <c r="M2046" s="17"/>
      <c r="N2046" s="17"/>
    </row>
    <row r="2047" spans="1:14" x14ac:dyDescent="0.25">
      <c r="A2047" s="12"/>
      <c r="B2047" s="13"/>
      <c r="C2047" s="14"/>
      <c r="D2047" s="13"/>
      <c r="E2047" s="13"/>
      <c r="F2047" s="14"/>
      <c r="G2047" s="15"/>
      <c r="H2047" s="14"/>
      <c r="I2047" s="14"/>
      <c r="J2047" s="16"/>
      <c r="K2047" s="14"/>
      <c r="L2047" s="16"/>
      <c r="M2047" s="17"/>
      <c r="N2047" s="17"/>
    </row>
    <row r="2048" spans="1:14" x14ac:dyDescent="0.25">
      <c r="A2048" s="12"/>
      <c r="B2048" s="13"/>
      <c r="C2048" s="14"/>
      <c r="D2048" s="13"/>
      <c r="E2048" s="13"/>
      <c r="F2048" s="14"/>
      <c r="G2048" s="15"/>
      <c r="H2048" s="14"/>
      <c r="I2048" s="14"/>
      <c r="J2048" s="16"/>
      <c r="K2048" s="14"/>
      <c r="L2048" s="16"/>
      <c r="M2048" s="17"/>
      <c r="N2048" s="17"/>
    </row>
    <row r="2049" spans="1:14" x14ac:dyDescent="0.25">
      <c r="A2049" s="12"/>
      <c r="B2049" s="13"/>
      <c r="C2049" s="14"/>
      <c r="D2049" s="13"/>
      <c r="E2049" s="13"/>
      <c r="F2049" s="14"/>
      <c r="G2049" s="15"/>
      <c r="H2049" s="14"/>
      <c r="I2049" s="14"/>
      <c r="J2049" s="16"/>
      <c r="K2049" s="14"/>
      <c r="L2049" s="16"/>
      <c r="M2049" s="17"/>
      <c r="N2049" s="17"/>
    </row>
    <row r="2050" spans="1:14" x14ac:dyDescent="0.25">
      <c r="A2050" s="12"/>
      <c r="B2050" s="13"/>
      <c r="C2050" s="14"/>
      <c r="D2050" s="13"/>
      <c r="E2050" s="13"/>
      <c r="F2050" s="14"/>
      <c r="G2050" s="15"/>
      <c r="H2050" s="14"/>
      <c r="I2050" s="14"/>
      <c r="J2050" s="16"/>
      <c r="K2050" s="14"/>
      <c r="L2050" s="16"/>
      <c r="M2050" s="17"/>
      <c r="N2050" s="17"/>
    </row>
    <row r="2051" spans="1:14" x14ac:dyDescent="0.25">
      <c r="A2051" s="12"/>
      <c r="B2051" s="13"/>
      <c r="C2051" s="14"/>
      <c r="D2051" s="13"/>
      <c r="E2051" s="13"/>
      <c r="F2051" s="14"/>
      <c r="G2051" s="15"/>
      <c r="H2051" s="14"/>
      <c r="I2051" s="14"/>
      <c r="J2051" s="16"/>
      <c r="K2051" s="14"/>
      <c r="L2051" s="16"/>
      <c r="M2051" s="17"/>
      <c r="N2051" s="17"/>
    </row>
    <row r="2052" spans="1:14" x14ac:dyDescent="0.25">
      <c r="A2052" s="12"/>
      <c r="B2052" s="13"/>
      <c r="C2052" s="14"/>
      <c r="D2052" s="13"/>
      <c r="E2052" s="13"/>
      <c r="F2052" s="14"/>
      <c r="G2052" s="15"/>
      <c r="H2052" s="14"/>
      <c r="I2052" s="14"/>
      <c r="J2052" s="16"/>
      <c r="K2052" s="14"/>
      <c r="L2052" s="16"/>
      <c r="M2052" s="17"/>
      <c r="N2052" s="17"/>
    </row>
    <row r="2053" spans="1:14" x14ac:dyDescent="0.25">
      <c r="A2053" s="12"/>
      <c r="B2053" s="13"/>
      <c r="C2053" s="14"/>
      <c r="D2053" s="13"/>
      <c r="E2053" s="13"/>
      <c r="F2053" s="14"/>
      <c r="G2053" s="15"/>
      <c r="H2053" s="14"/>
      <c r="I2053" s="14"/>
      <c r="J2053" s="16"/>
      <c r="K2053" s="14"/>
      <c r="L2053" s="16"/>
      <c r="M2053" s="17"/>
      <c r="N2053" s="17"/>
    </row>
    <row r="2054" spans="1:14" x14ac:dyDescent="0.25">
      <c r="A2054" s="12"/>
      <c r="B2054" s="13"/>
      <c r="C2054" s="14"/>
      <c r="D2054" s="13"/>
      <c r="E2054" s="13"/>
      <c r="F2054" s="14"/>
      <c r="G2054" s="15"/>
      <c r="H2054" s="14"/>
      <c r="I2054" s="14"/>
      <c r="J2054" s="16"/>
      <c r="K2054" s="14"/>
      <c r="L2054" s="16"/>
      <c r="M2054" s="17"/>
      <c r="N2054" s="17"/>
    </row>
    <row r="2055" spans="1:14" x14ac:dyDescent="0.25">
      <c r="A2055" s="12"/>
      <c r="B2055" s="13"/>
      <c r="C2055" s="14"/>
      <c r="D2055" s="13"/>
      <c r="E2055" s="13"/>
      <c r="F2055" s="14"/>
      <c r="G2055" s="15"/>
      <c r="H2055" s="14"/>
      <c r="I2055" s="14"/>
      <c r="J2055" s="16"/>
      <c r="K2055" s="14"/>
      <c r="L2055" s="16"/>
      <c r="M2055" s="17"/>
      <c r="N2055" s="17"/>
    </row>
    <row r="2056" spans="1:14" x14ac:dyDescent="0.25">
      <c r="A2056" s="12"/>
      <c r="B2056" s="13"/>
      <c r="C2056" s="14"/>
      <c r="D2056" s="13"/>
      <c r="E2056" s="13"/>
      <c r="F2056" s="14"/>
      <c r="G2056" s="15"/>
      <c r="H2056" s="14"/>
      <c r="I2056" s="14"/>
      <c r="J2056" s="16"/>
      <c r="K2056" s="14"/>
      <c r="L2056" s="16"/>
      <c r="M2056" s="17"/>
      <c r="N2056" s="17"/>
    </row>
    <row r="2057" spans="1:14" x14ac:dyDescent="0.25">
      <c r="A2057" s="12"/>
      <c r="B2057" s="13"/>
      <c r="C2057" s="14"/>
      <c r="D2057" s="13"/>
      <c r="E2057" s="13"/>
      <c r="F2057" s="14"/>
      <c r="G2057" s="15"/>
      <c r="H2057" s="14"/>
      <c r="I2057" s="14"/>
      <c r="J2057" s="16"/>
      <c r="K2057" s="14"/>
      <c r="L2057" s="16"/>
      <c r="M2057" s="17"/>
      <c r="N2057" s="17"/>
    </row>
    <row r="2058" spans="1:14" x14ac:dyDescent="0.25">
      <c r="A2058" s="12"/>
      <c r="B2058" s="13"/>
      <c r="C2058" s="14"/>
      <c r="D2058" s="13"/>
      <c r="E2058" s="13"/>
      <c r="F2058" s="14"/>
      <c r="G2058" s="15"/>
      <c r="H2058" s="14"/>
      <c r="I2058" s="14"/>
      <c r="J2058" s="16"/>
      <c r="K2058" s="14"/>
      <c r="L2058" s="16"/>
      <c r="M2058" s="17"/>
      <c r="N2058" s="17"/>
    </row>
    <row r="2059" spans="1:14" x14ac:dyDescent="0.25">
      <c r="A2059" s="12"/>
      <c r="B2059" s="13"/>
      <c r="C2059" s="14"/>
      <c r="D2059" s="13"/>
      <c r="E2059" s="13"/>
      <c r="F2059" s="14"/>
      <c r="G2059" s="15"/>
      <c r="H2059" s="14"/>
      <c r="I2059" s="14"/>
      <c r="J2059" s="16"/>
      <c r="K2059" s="14"/>
      <c r="L2059" s="16"/>
      <c r="M2059" s="17"/>
      <c r="N2059" s="17"/>
    </row>
    <row r="2060" spans="1:14" x14ac:dyDescent="0.25">
      <c r="A2060" s="12"/>
      <c r="B2060" s="13"/>
      <c r="C2060" s="14"/>
      <c r="D2060" s="13"/>
      <c r="E2060" s="13"/>
      <c r="F2060" s="14"/>
      <c r="G2060" s="15"/>
      <c r="H2060" s="14"/>
      <c r="I2060" s="14"/>
      <c r="J2060" s="16"/>
      <c r="K2060" s="14"/>
      <c r="L2060" s="16"/>
      <c r="M2060" s="17"/>
      <c r="N2060" s="17"/>
    </row>
    <row r="2061" spans="1:14" x14ac:dyDescent="0.25">
      <c r="A2061" s="12"/>
      <c r="B2061" s="13"/>
      <c r="C2061" s="14"/>
      <c r="D2061" s="13"/>
      <c r="E2061" s="13"/>
      <c r="F2061" s="14"/>
      <c r="G2061" s="15"/>
      <c r="H2061" s="14"/>
      <c r="I2061" s="14"/>
      <c r="J2061" s="16"/>
      <c r="K2061" s="14"/>
      <c r="L2061" s="16"/>
      <c r="M2061" s="17"/>
      <c r="N2061" s="17"/>
    </row>
    <row r="2062" spans="1:14" x14ac:dyDescent="0.25">
      <c r="A2062" s="12"/>
      <c r="B2062" s="13"/>
      <c r="C2062" s="14"/>
      <c r="D2062" s="13"/>
      <c r="E2062" s="13"/>
      <c r="F2062" s="14"/>
      <c r="G2062" s="15"/>
      <c r="H2062" s="14"/>
      <c r="I2062" s="14"/>
      <c r="J2062" s="16"/>
      <c r="K2062" s="14"/>
      <c r="L2062" s="16"/>
      <c r="M2062" s="17"/>
      <c r="N2062" s="17"/>
    </row>
    <row r="2063" spans="1:14" x14ac:dyDescent="0.25">
      <c r="A2063" s="12"/>
      <c r="B2063" s="13"/>
      <c r="C2063" s="14"/>
      <c r="D2063" s="13"/>
      <c r="E2063" s="13"/>
      <c r="F2063" s="14"/>
      <c r="G2063" s="15"/>
      <c r="H2063" s="14"/>
      <c r="I2063" s="14"/>
      <c r="J2063" s="16"/>
      <c r="K2063" s="14"/>
      <c r="L2063" s="16"/>
      <c r="M2063" s="17"/>
      <c r="N2063" s="17"/>
    </row>
    <row r="2064" spans="1:14" x14ac:dyDescent="0.25">
      <c r="A2064" s="12"/>
      <c r="B2064" s="13"/>
      <c r="C2064" s="14"/>
      <c r="D2064" s="13"/>
      <c r="E2064" s="13"/>
      <c r="F2064" s="14"/>
      <c r="G2064" s="15"/>
      <c r="H2064" s="14"/>
      <c r="I2064" s="14"/>
      <c r="J2064" s="16"/>
      <c r="K2064" s="14"/>
      <c r="L2064" s="16"/>
      <c r="M2064" s="17"/>
      <c r="N2064" s="17"/>
    </row>
    <row r="2065" spans="1:14" x14ac:dyDescent="0.25">
      <c r="A2065" s="12"/>
      <c r="B2065" s="13"/>
      <c r="C2065" s="14"/>
      <c r="D2065" s="13"/>
      <c r="E2065" s="13"/>
      <c r="F2065" s="14"/>
      <c r="G2065" s="15"/>
      <c r="H2065" s="14"/>
      <c r="I2065" s="14"/>
      <c r="J2065" s="16"/>
      <c r="K2065" s="14"/>
      <c r="L2065" s="16"/>
      <c r="M2065" s="17"/>
      <c r="N2065" s="17"/>
    </row>
    <row r="2066" spans="1:14" x14ac:dyDescent="0.25">
      <c r="A2066" s="12"/>
      <c r="B2066" s="13"/>
      <c r="C2066" s="14"/>
      <c r="D2066" s="13"/>
      <c r="E2066" s="13"/>
      <c r="F2066" s="14"/>
      <c r="G2066" s="15"/>
      <c r="H2066" s="14"/>
      <c r="I2066" s="14"/>
      <c r="J2066" s="16"/>
      <c r="K2066" s="14"/>
      <c r="L2066" s="16"/>
      <c r="M2066" s="17"/>
      <c r="N2066" s="17"/>
    </row>
    <row r="2067" spans="1:14" x14ac:dyDescent="0.25">
      <c r="A2067" s="12"/>
      <c r="B2067" s="13"/>
      <c r="C2067" s="14"/>
      <c r="D2067" s="13"/>
      <c r="E2067" s="13"/>
      <c r="F2067" s="14"/>
      <c r="G2067" s="15"/>
      <c r="H2067" s="14"/>
      <c r="I2067" s="14"/>
      <c r="J2067" s="16"/>
      <c r="K2067" s="14"/>
      <c r="L2067" s="16"/>
      <c r="M2067" s="17"/>
      <c r="N2067" s="17"/>
    </row>
    <row r="2068" spans="1:14" x14ac:dyDescent="0.25">
      <c r="A2068" s="12"/>
      <c r="B2068" s="13"/>
      <c r="C2068" s="14"/>
      <c r="D2068" s="13"/>
      <c r="E2068" s="13"/>
      <c r="F2068" s="14"/>
      <c r="G2068" s="15"/>
      <c r="H2068" s="14"/>
      <c r="I2068" s="14"/>
      <c r="J2068" s="16"/>
      <c r="K2068" s="14"/>
      <c r="L2068" s="16"/>
      <c r="M2068" s="17"/>
      <c r="N2068" s="17"/>
    </row>
    <row r="2069" spans="1:14" x14ac:dyDescent="0.25">
      <c r="A2069" s="12"/>
      <c r="B2069" s="13"/>
      <c r="C2069" s="14"/>
      <c r="D2069" s="13"/>
      <c r="E2069" s="13"/>
      <c r="F2069" s="14"/>
      <c r="G2069" s="15"/>
      <c r="H2069" s="14"/>
      <c r="I2069" s="14"/>
      <c r="J2069" s="16"/>
      <c r="K2069" s="14"/>
      <c r="L2069" s="16"/>
      <c r="M2069" s="17"/>
      <c r="N2069" s="17"/>
    </row>
    <row r="2070" spans="1:14" x14ac:dyDescent="0.25">
      <c r="A2070" s="12"/>
      <c r="B2070" s="13"/>
      <c r="C2070" s="14"/>
      <c r="D2070" s="13"/>
      <c r="E2070" s="13"/>
      <c r="F2070" s="14"/>
      <c r="G2070" s="15"/>
      <c r="H2070" s="14"/>
      <c r="I2070" s="14"/>
      <c r="J2070" s="16"/>
      <c r="K2070" s="14"/>
      <c r="L2070" s="16"/>
      <c r="M2070" s="17"/>
      <c r="N2070" s="17"/>
    </row>
    <row r="2071" spans="1:14" x14ac:dyDescent="0.25">
      <c r="A2071" s="12"/>
      <c r="B2071" s="13"/>
      <c r="C2071" s="14"/>
      <c r="D2071" s="13"/>
      <c r="E2071" s="13"/>
      <c r="F2071" s="14"/>
      <c r="G2071" s="15"/>
      <c r="H2071" s="14"/>
      <c r="I2071" s="14"/>
      <c r="J2071" s="16"/>
      <c r="K2071" s="14"/>
      <c r="L2071" s="16"/>
      <c r="M2071" s="17"/>
      <c r="N2071" s="17"/>
    </row>
    <row r="2072" spans="1:14" x14ac:dyDescent="0.25">
      <c r="A2072" s="12"/>
      <c r="B2072" s="13"/>
      <c r="C2072" s="14"/>
      <c r="D2072" s="13"/>
      <c r="E2072" s="13"/>
      <c r="F2072" s="14"/>
      <c r="G2072" s="15"/>
      <c r="H2072" s="14"/>
      <c r="I2072" s="14"/>
      <c r="J2072" s="16"/>
      <c r="K2072" s="14"/>
      <c r="L2072" s="16"/>
      <c r="M2072" s="17"/>
      <c r="N2072" s="17"/>
    </row>
    <row r="2073" spans="1:14" x14ac:dyDescent="0.25">
      <c r="A2073" s="12"/>
      <c r="B2073" s="13"/>
      <c r="C2073" s="14"/>
      <c r="D2073" s="13"/>
      <c r="E2073" s="13"/>
      <c r="F2073" s="14"/>
      <c r="G2073" s="15"/>
      <c r="H2073" s="14"/>
      <c r="I2073" s="14"/>
      <c r="J2073" s="16"/>
      <c r="K2073" s="14"/>
      <c r="L2073" s="16"/>
      <c r="M2073" s="17"/>
      <c r="N2073" s="17"/>
    </row>
    <row r="2074" spans="1:14" x14ac:dyDescent="0.25">
      <c r="A2074" s="12"/>
      <c r="B2074" s="13"/>
      <c r="C2074" s="14"/>
      <c r="D2074" s="13"/>
      <c r="E2074" s="13"/>
      <c r="F2074" s="14"/>
      <c r="G2074" s="15"/>
      <c r="H2074" s="14"/>
      <c r="I2074" s="14"/>
      <c r="J2074" s="16"/>
      <c r="K2074" s="14"/>
      <c r="L2074" s="16"/>
      <c r="M2074" s="17"/>
      <c r="N2074" s="17"/>
    </row>
    <row r="2075" spans="1:14" x14ac:dyDescent="0.25">
      <c r="A2075" s="12"/>
      <c r="B2075" s="13"/>
      <c r="C2075" s="14"/>
      <c r="D2075" s="13"/>
      <c r="E2075" s="13"/>
      <c r="F2075" s="14"/>
      <c r="G2075" s="15"/>
      <c r="H2075" s="14"/>
      <c r="I2075" s="14"/>
      <c r="J2075" s="16"/>
      <c r="K2075" s="14"/>
      <c r="L2075" s="16"/>
      <c r="M2075" s="17"/>
      <c r="N2075" s="17"/>
    </row>
    <row r="2076" spans="1:14" x14ac:dyDescent="0.25">
      <c r="A2076" s="12"/>
      <c r="B2076" s="13"/>
      <c r="C2076" s="14"/>
      <c r="D2076" s="13"/>
      <c r="E2076" s="13"/>
      <c r="F2076" s="14"/>
      <c r="G2076" s="15"/>
      <c r="H2076" s="14"/>
      <c r="I2076" s="14"/>
      <c r="J2076" s="16"/>
      <c r="K2076" s="14"/>
      <c r="L2076" s="16"/>
      <c r="M2076" s="17"/>
      <c r="N2076" s="17"/>
    </row>
    <row r="2077" spans="1:14" x14ac:dyDescent="0.25">
      <c r="A2077" s="12"/>
      <c r="B2077" s="13"/>
      <c r="C2077" s="14"/>
      <c r="D2077" s="13"/>
      <c r="E2077" s="13"/>
      <c r="F2077" s="14"/>
      <c r="G2077" s="15"/>
      <c r="H2077" s="14"/>
      <c r="I2077" s="14"/>
      <c r="J2077" s="16"/>
      <c r="K2077" s="14"/>
      <c r="L2077" s="16"/>
      <c r="M2077" s="17"/>
      <c r="N2077" s="17"/>
    </row>
    <row r="2078" spans="1:14" x14ac:dyDescent="0.25">
      <c r="A2078" s="12"/>
      <c r="B2078" s="13"/>
      <c r="C2078" s="14"/>
      <c r="D2078" s="13"/>
      <c r="E2078" s="13"/>
      <c r="F2078" s="14"/>
      <c r="G2078" s="15"/>
      <c r="H2078" s="14"/>
      <c r="I2078" s="14"/>
      <c r="J2078" s="16"/>
      <c r="K2078" s="14"/>
      <c r="L2078" s="16"/>
      <c r="M2078" s="17"/>
      <c r="N2078" s="17"/>
    </row>
    <row r="2079" spans="1:14" x14ac:dyDescent="0.25">
      <c r="A2079" s="12"/>
      <c r="B2079" s="13"/>
      <c r="C2079" s="14"/>
      <c r="D2079" s="13"/>
      <c r="E2079" s="13"/>
      <c r="F2079" s="14"/>
      <c r="G2079" s="15"/>
      <c r="H2079" s="14"/>
      <c r="I2079" s="14"/>
      <c r="J2079" s="16"/>
      <c r="K2079" s="14"/>
      <c r="L2079" s="16"/>
      <c r="M2079" s="17"/>
      <c r="N2079" s="17"/>
    </row>
    <row r="2080" spans="1:14" x14ac:dyDescent="0.25">
      <c r="A2080" s="12"/>
      <c r="B2080" s="13"/>
      <c r="C2080" s="14"/>
      <c r="D2080" s="13"/>
      <c r="E2080" s="13"/>
      <c r="F2080" s="14"/>
      <c r="G2080" s="15"/>
      <c r="H2080" s="14"/>
      <c r="I2080" s="14"/>
      <c r="J2080" s="16"/>
      <c r="K2080" s="14"/>
      <c r="L2080" s="16"/>
      <c r="M2080" s="17"/>
      <c r="N2080" s="17"/>
    </row>
    <row r="2081" spans="1:14" x14ac:dyDescent="0.25">
      <c r="A2081" s="12"/>
      <c r="B2081" s="13"/>
      <c r="C2081" s="14"/>
      <c r="D2081" s="13"/>
      <c r="E2081" s="13"/>
      <c r="F2081" s="14"/>
      <c r="G2081" s="15"/>
      <c r="H2081" s="14"/>
      <c r="I2081" s="14"/>
      <c r="J2081" s="16"/>
      <c r="K2081" s="14"/>
      <c r="L2081" s="16"/>
      <c r="M2081" s="17"/>
      <c r="N2081" s="17"/>
    </row>
    <row r="2082" spans="1:14" x14ac:dyDescent="0.25">
      <c r="A2082" s="12"/>
      <c r="B2082" s="13"/>
      <c r="C2082" s="14"/>
      <c r="D2082" s="13"/>
      <c r="E2082" s="13"/>
      <c r="F2082" s="14"/>
      <c r="G2082" s="15"/>
      <c r="H2082" s="14"/>
      <c r="I2082" s="14"/>
      <c r="J2082" s="16"/>
      <c r="K2082" s="14"/>
      <c r="L2082" s="16"/>
      <c r="M2082" s="17"/>
      <c r="N2082" s="17"/>
    </row>
    <row r="2083" spans="1:14" x14ac:dyDescent="0.25">
      <c r="A2083" s="12"/>
      <c r="B2083" s="13"/>
      <c r="C2083" s="14"/>
      <c r="D2083" s="13"/>
      <c r="E2083" s="13"/>
      <c r="F2083" s="14"/>
      <c r="G2083" s="15"/>
      <c r="H2083" s="14"/>
      <c r="I2083" s="14"/>
      <c r="J2083" s="16"/>
      <c r="K2083" s="14"/>
      <c r="L2083" s="16"/>
      <c r="M2083" s="17"/>
      <c r="N2083" s="17"/>
    </row>
    <row r="2084" spans="1:14" x14ac:dyDescent="0.25">
      <c r="A2084" s="12"/>
      <c r="B2084" s="13"/>
      <c r="C2084" s="14"/>
      <c r="D2084" s="13"/>
      <c r="E2084" s="13"/>
      <c r="F2084" s="14"/>
      <c r="G2084" s="15"/>
      <c r="H2084" s="14"/>
      <c r="I2084" s="14"/>
      <c r="J2084" s="16"/>
      <c r="K2084" s="14"/>
      <c r="L2084" s="16"/>
      <c r="M2084" s="17"/>
      <c r="N2084" s="17"/>
    </row>
    <row r="2085" spans="1:14" x14ac:dyDescent="0.25">
      <c r="A2085" s="12"/>
      <c r="B2085" s="13"/>
      <c r="C2085" s="14"/>
      <c r="D2085" s="13"/>
      <c r="E2085" s="13"/>
      <c r="F2085" s="14"/>
      <c r="G2085" s="15"/>
      <c r="H2085" s="14"/>
      <c r="I2085" s="14"/>
      <c r="J2085" s="16"/>
      <c r="K2085" s="14"/>
      <c r="L2085" s="16"/>
      <c r="M2085" s="17"/>
      <c r="N2085" s="17"/>
    </row>
    <row r="2086" spans="1:14" x14ac:dyDescent="0.25">
      <c r="A2086" s="12"/>
      <c r="B2086" s="13"/>
      <c r="C2086" s="14"/>
      <c r="D2086" s="13"/>
      <c r="E2086" s="13"/>
      <c r="F2086" s="14"/>
      <c r="G2086" s="15"/>
      <c r="H2086" s="14"/>
      <c r="I2086" s="14"/>
      <c r="J2086" s="16"/>
      <c r="K2086" s="14"/>
      <c r="L2086" s="16"/>
      <c r="M2086" s="17"/>
      <c r="N2086" s="17"/>
    </row>
    <row r="2087" spans="1:14" x14ac:dyDescent="0.25">
      <c r="A2087" s="12"/>
      <c r="B2087" s="13"/>
      <c r="C2087" s="14"/>
      <c r="D2087" s="13"/>
      <c r="E2087" s="13"/>
      <c r="F2087" s="14"/>
      <c r="G2087" s="15"/>
      <c r="H2087" s="14"/>
      <c r="I2087" s="14"/>
      <c r="J2087" s="16"/>
      <c r="K2087" s="14"/>
      <c r="L2087" s="16"/>
      <c r="M2087" s="17"/>
      <c r="N2087" s="17"/>
    </row>
    <row r="2088" spans="1:14" x14ac:dyDescent="0.25">
      <c r="A2088" s="12"/>
      <c r="B2088" s="13"/>
      <c r="C2088" s="14"/>
      <c r="D2088" s="13"/>
      <c r="E2088" s="13"/>
      <c r="F2088" s="14"/>
      <c r="G2088" s="15"/>
      <c r="H2088" s="14"/>
      <c r="I2088" s="14"/>
      <c r="J2088" s="16"/>
      <c r="K2088" s="14"/>
      <c r="L2088" s="16"/>
      <c r="M2088" s="17"/>
      <c r="N2088" s="17"/>
    </row>
    <row r="2089" spans="1:14" x14ac:dyDescent="0.25">
      <c r="A2089" s="12"/>
      <c r="B2089" s="13"/>
      <c r="C2089" s="14"/>
      <c r="D2089" s="13"/>
      <c r="E2089" s="13"/>
      <c r="F2089" s="14"/>
      <c r="G2089" s="15"/>
      <c r="H2089" s="14"/>
      <c r="I2089" s="14"/>
      <c r="J2089" s="16"/>
      <c r="K2089" s="14"/>
      <c r="L2089" s="16"/>
      <c r="M2089" s="17"/>
      <c r="N2089" s="17"/>
    </row>
    <row r="2090" spans="1:14" x14ac:dyDescent="0.25">
      <c r="A2090" s="12"/>
      <c r="B2090" s="13"/>
      <c r="C2090" s="14"/>
      <c r="D2090" s="13"/>
      <c r="E2090" s="13"/>
      <c r="F2090" s="14"/>
      <c r="G2090" s="15"/>
      <c r="H2090" s="14"/>
      <c r="I2090" s="14"/>
      <c r="J2090" s="16"/>
      <c r="K2090" s="14"/>
      <c r="L2090" s="16"/>
      <c r="M2090" s="17"/>
      <c r="N2090" s="17"/>
    </row>
    <row r="2091" spans="1:14" x14ac:dyDescent="0.25">
      <c r="A2091" s="12"/>
      <c r="B2091" s="13"/>
      <c r="C2091" s="14"/>
      <c r="D2091" s="13"/>
      <c r="E2091" s="13"/>
      <c r="F2091" s="14"/>
      <c r="G2091" s="15"/>
      <c r="H2091" s="14"/>
      <c r="I2091" s="14"/>
      <c r="J2091" s="16"/>
      <c r="K2091" s="14"/>
      <c r="L2091" s="16"/>
      <c r="M2091" s="17"/>
      <c r="N2091" s="17"/>
    </row>
    <row r="2092" spans="1:14" x14ac:dyDescent="0.25">
      <c r="A2092" s="12"/>
      <c r="B2092" s="13"/>
      <c r="C2092" s="14"/>
      <c r="D2092" s="13"/>
      <c r="E2092" s="13"/>
      <c r="F2092" s="14"/>
      <c r="G2092" s="15"/>
      <c r="H2092" s="14"/>
      <c r="I2092" s="14"/>
      <c r="J2092" s="16"/>
      <c r="K2092" s="14"/>
      <c r="L2092" s="16"/>
      <c r="M2092" s="17"/>
      <c r="N2092" s="17"/>
    </row>
    <row r="2093" spans="1:14" x14ac:dyDescent="0.25">
      <c r="A2093" s="12"/>
      <c r="B2093" s="13"/>
      <c r="C2093" s="14"/>
      <c r="D2093" s="13"/>
      <c r="E2093" s="13"/>
      <c r="F2093" s="14"/>
      <c r="G2093" s="15"/>
      <c r="H2093" s="14"/>
      <c r="I2093" s="14"/>
      <c r="J2093" s="16"/>
      <c r="K2093" s="14"/>
      <c r="L2093" s="16"/>
      <c r="M2093" s="17"/>
      <c r="N2093" s="17"/>
    </row>
    <row r="2094" spans="1:14" x14ac:dyDescent="0.25">
      <c r="A2094" s="12"/>
      <c r="B2094" s="13"/>
      <c r="C2094" s="14"/>
      <c r="D2094" s="13"/>
      <c r="E2094" s="13"/>
      <c r="F2094" s="14"/>
      <c r="G2094" s="15"/>
      <c r="H2094" s="14"/>
      <c r="I2094" s="14"/>
      <c r="J2094" s="16"/>
      <c r="K2094" s="14"/>
      <c r="L2094" s="16"/>
      <c r="M2094" s="17"/>
      <c r="N2094" s="17"/>
    </row>
    <row r="2095" spans="1:14" x14ac:dyDescent="0.25">
      <c r="A2095" s="12"/>
      <c r="B2095" s="13"/>
      <c r="C2095" s="14"/>
      <c r="D2095" s="13"/>
      <c r="E2095" s="13"/>
      <c r="F2095" s="14"/>
      <c r="G2095" s="15"/>
      <c r="H2095" s="14"/>
      <c r="I2095" s="14"/>
      <c r="J2095" s="16"/>
      <c r="K2095" s="14"/>
      <c r="L2095" s="16"/>
      <c r="M2095" s="17"/>
      <c r="N2095" s="17"/>
    </row>
    <row r="2096" spans="1:14" x14ac:dyDescent="0.25">
      <c r="A2096" s="12"/>
      <c r="B2096" s="13"/>
      <c r="C2096" s="14"/>
      <c r="D2096" s="13"/>
      <c r="E2096" s="13"/>
      <c r="F2096" s="14"/>
      <c r="G2096" s="15"/>
      <c r="H2096" s="14"/>
      <c r="I2096" s="14"/>
      <c r="J2096" s="16"/>
      <c r="K2096" s="14"/>
      <c r="L2096" s="16"/>
      <c r="M2096" s="17"/>
      <c r="N2096" s="17"/>
    </row>
    <row r="2097" spans="1:14" x14ac:dyDescent="0.25">
      <c r="A2097" s="12"/>
      <c r="B2097" s="13"/>
      <c r="C2097" s="14"/>
      <c r="D2097" s="13"/>
      <c r="E2097" s="13"/>
      <c r="F2097" s="14"/>
      <c r="G2097" s="15"/>
      <c r="H2097" s="14"/>
      <c r="I2097" s="14"/>
      <c r="J2097" s="16"/>
      <c r="K2097" s="14"/>
      <c r="L2097" s="16"/>
      <c r="M2097" s="17"/>
      <c r="N2097" s="17"/>
    </row>
    <row r="2098" spans="1:14" x14ac:dyDescent="0.25">
      <c r="A2098" s="12"/>
      <c r="B2098" s="13"/>
      <c r="C2098" s="14"/>
      <c r="D2098" s="13"/>
      <c r="E2098" s="13"/>
      <c r="F2098" s="14"/>
      <c r="G2098" s="15"/>
      <c r="H2098" s="14"/>
      <c r="I2098" s="14"/>
      <c r="J2098" s="16"/>
      <c r="K2098" s="14"/>
      <c r="L2098" s="16"/>
      <c r="M2098" s="17"/>
      <c r="N2098" s="17"/>
    </row>
    <row r="2099" spans="1:14" x14ac:dyDescent="0.25">
      <c r="A2099" s="12"/>
      <c r="B2099" s="13"/>
      <c r="C2099" s="14"/>
      <c r="D2099" s="13"/>
      <c r="E2099" s="13"/>
      <c r="F2099" s="14"/>
      <c r="G2099" s="15"/>
      <c r="H2099" s="14"/>
      <c r="I2099" s="14"/>
      <c r="J2099" s="16"/>
      <c r="K2099" s="14"/>
      <c r="L2099" s="16"/>
      <c r="M2099" s="17"/>
      <c r="N2099" s="17"/>
    </row>
    <row r="2100" spans="1:14" x14ac:dyDescent="0.25">
      <c r="A2100" s="12"/>
      <c r="B2100" s="13"/>
      <c r="C2100" s="14"/>
      <c r="D2100" s="13"/>
      <c r="E2100" s="13"/>
      <c r="F2100" s="14"/>
      <c r="G2100" s="15"/>
      <c r="H2100" s="14"/>
      <c r="I2100" s="14"/>
      <c r="J2100" s="16"/>
      <c r="K2100" s="14"/>
      <c r="L2100" s="16"/>
      <c r="M2100" s="17"/>
      <c r="N2100" s="17"/>
    </row>
    <row r="2101" spans="1:14" x14ac:dyDescent="0.25">
      <c r="A2101" s="12"/>
      <c r="B2101" s="13"/>
      <c r="C2101" s="14"/>
      <c r="D2101" s="13"/>
      <c r="E2101" s="13"/>
      <c r="F2101" s="14"/>
      <c r="G2101" s="15"/>
      <c r="H2101" s="14"/>
      <c r="I2101" s="14"/>
      <c r="J2101" s="16"/>
      <c r="K2101" s="14"/>
      <c r="L2101" s="16"/>
      <c r="M2101" s="17"/>
      <c r="N2101" s="17"/>
    </row>
    <row r="2102" spans="1:14" x14ac:dyDescent="0.25">
      <c r="A2102" s="12"/>
      <c r="B2102" s="13"/>
      <c r="C2102" s="14"/>
      <c r="D2102" s="13"/>
      <c r="E2102" s="13"/>
      <c r="F2102" s="14"/>
      <c r="G2102" s="15"/>
      <c r="H2102" s="14"/>
      <c r="I2102" s="14"/>
      <c r="J2102" s="16"/>
      <c r="K2102" s="14"/>
      <c r="L2102" s="16"/>
      <c r="M2102" s="17"/>
      <c r="N2102" s="17"/>
    </row>
    <row r="2103" spans="1:14" x14ac:dyDescent="0.25">
      <c r="A2103" s="12"/>
      <c r="B2103" s="13"/>
      <c r="C2103" s="14"/>
      <c r="D2103" s="13"/>
      <c r="E2103" s="13"/>
      <c r="F2103" s="14"/>
      <c r="G2103" s="15"/>
      <c r="H2103" s="14"/>
      <c r="I2103" s="14"/>
      <c r="J2103" s="16"/>
      <c r="K2103" s="14"/>
      <c r="L2103" s="16"/>
      <c r="M2103" s="17"/>
      <c r="N2103" s="17"/>
    </row>
    <row r="2104" spans="1:14" x14ac:dyDescent="0.25">
      <c r="A2104" s="12"/>
      <c r="B2104" s="13"/>
      <c r="C2104" s="14"/>
      <c r="D2104" s="13"/>
      <c r="E2104" s="13"/>
      <c r="F2104" s="14"/>
      <c r="G2104" s="15"/>
      <c r="H2104" s="14"/>
      <c r="I2104" s="14"/>
      <c r="J2104" s="16"/>
      <c r="K2104" s="14"/>
      <c r="L2104" s="16"/>
      <c r="M2104" s="17"/>
      <c r="N2104" s="17"/>
    </row>
    <row r="2105" spans="1:14" x14ac:dyDescent="0.25">
      <c r="A2105" s="12"/>
      <c r="B2105" s="13"/>
      <c r="C2105" s="14"/>
      <c r="D2105" s="13"/>
      <c r="E2105" s="13"/>
      <c r="F2105" s="14"/>
      <c r="G2105" s="15"/>
      <c r="H2105" s="14"/>
      <c r="I2105" s="14"/>
      <c r="J2105" s="16"/>
      <c r="K2105" s="14"/>
      <c r="L2105" s="16"/>
      <c r="M2105" s="17"/>
      <c r="N2105" s="17"/>
    </row>
    <row r="2106" spans="1:14" x14ac:dyDescent="0.25">
      <c r="A2106" s="12"/>
      <c r="B2106" s="13"/>
      <c r="C2106" s="14"/>
      <c r="D2106" s="13"/>
      <c r="E2106" s="13"/>
      <c r="F2106" s="14"/>
      <c r="G2106" s="15"/>
      <c r="H2106" s="14"/>
      <c r="I2106" s="14"/>
      <c r="J2106" s="16"/>
      <c r="K2106" s="14"/>
      <c r="L2106" s="16"/>
      <c r="M2106" s="17"/>
      <c r="N2106" s="17"/>
    </row>
    <row r="2107" spans="1:14" x14ac:dyDescent="0.25">
      <c r="A2107" s="12"/>
      <c r="B2107" s="13"/>
      <c r="C2107" s="14"/>
      <c r="D2107" s="13"/>
      <c r="E2107" s="13"/>
      <c r="F2107" s="14"/>
      <c r="G2107" s="15"/>
      <c r="H2107" s="14"/>
      <c r="I2107" s="14"/>
      <c r="J2107" s="16"/>
      <c r="K2107" s="14"/>
      <c r="L2107" s="16"/>
      <c r="M2107" s="17"/>
      <c r="N2107" s="17"/>
    </row>
    <row r="2108" spans="1:14" x14ac:dyDescent="0.25">
      <c r="A2108" s="12"/>
      <c r="B2108" s="13"/>
      <c r="C2108" s="14"/>
      <c r="D2108" s="13"/>
      <c r="E2108" s="13"/>
      <c r="F2108" s="14"/>
      <c r="G2108" s="15"/>
      <c r="H2108" s="14"/>
      <c r="I2108" s="14"/>
      <c r="J2108" s="16"/>
      <c r="K2108" s="14"/>
      <c r="L2108" s="16"/>
      <c r="M2108" s="17"/>
      <c r="N2108" s="17"/>
    </row>
    <row r="2109" spans="1:14" x14ac:dyDescent="0.25">
      <c r="A2109" s="12"/>
      <c r="B2109" s="13"/>
      <c r="C2109" s="14"/>
      <c r="D2109" s="13"/>
      <c r="E2109" s="13"/>
      <c r="F2109" s="14"/>
      <c r="G2109" s="15"/>
      <c r="H2109" s="14"/>
      <c r="I2109" s="14"/>
      <c r="J2109" s="16"/>
      <c r="K2109" s="14"/>
      <c r="L2109" s="16"/>
      <c r="M2109" s="17"/>
      <c r="N2109" s="17"/>
    </row>
    <row r="2110" spans="1:14" x14ac:dyDescent="0.25">
      <c r="A2110" s="12"/>
      <c r="B2110" s="13"/>
      <c r="C2110" s="14"/>
      <c r="D2110" s="13"/>
      <c r="E2110" s="13"/>
      <c r="F2110" s="14"/>
      <c r="G2110" s="15"/>
      <c r="H2110" s="14"/>
      <c r="I2110" s="14"/>
      <c r="J2110" s="16"/>
      <c r="K2110" s="14"/>
      <c r="L2110" s="16"/>
      <c r="M2110" s="17"/>
      <c r="N2110" s="17"/>
    </row>
    <row r="2111" spans="1:14" x14ac:dyDescent="0.25">
      <c r="A2111" s="12"/>
      <c r="B2111" s="13"/>
      <c r="C2111" s="14"/>
      <c r="D2111" s="13"/>
      <c r="E2111" s="13"/>
      <c r="F2111" s="14"/>
      <c r="G2111" s="15"/>
      <c r="H2111" s="14"/>
      <c r="I2111" s="14"/>
      <c r="J2111" s="16"/>
      <c r="K2111" s="14"/>
      <c r="L2111" s="16"/>
      <c r="M2111" s="17"/>
      <c r="N2111" s="17"/>
    </row>
    <row r="2112" spans="1:14" x14ac:dyDescent="0.25">
      <c r="A2112" s="12"/>
      <c r="B2112" s="13"/>
      <c r="C2112" s="14"/>
      <c r="D2112" s="13"/>
      <c r="E2112" s="13"/>
      <c r="F2112" s="14"/>
      <c r="G2112" s="15"/>
      <c r="H2112" s="14"/>
      <c r="I2112" s="14"/>
      <c r="J2112" s="16"/>
      <c r="K2112" s="14"/>
      <c r="L2112" s="16"/>
      <c r="M2112" s="17"/>
      <c r="N2112" s="17"/>
    </row>
    <row r="2113" spans="1:14" x14ac:dyDescent="0.25">
      <c r="A2113" s="12"/>
      <c r="B2113" s="13"/>
      <c r="C2113" s="14"/>
      <c r="D2113" s="13"/>
      <c r="E2113" s="13"/>
      <c r="F2113" s="14"/>
      <c r="G2113" s="15"/>
      <c r="H2113" s="14"/>
      <c r="I2113" s="14"/>
      <c r="J2113" s="16"/>
      <c r="K2113" s="14"/>
      <c r="L2113" s="16"/>
      <c r="M2113" s="17"/>
      <c r="N2113" s="17"/>
    </row>
    <row r="2114" spans="1:14" x14ac:dyDescent="0.25">
      <c r="A2114" s="12"/>
      <c r="B2114" s="13"/>
      <c r="C2114" s="14"/>
      <c r="D2114" s="13"/>
      <c r="E2114" s="13"/>
      <c r="F2114" s="14"/>
      <c r="G2114" s="15"/>
      <c r="H2114" s="14"/>
      <c r="I2114" s="14"/>
      <c r="J2114" s="16"/>
      <c r="K2114" s="14"/>
      <c r="L2114" s="16"/>
      <c r="M2114" s="17"/>
      <c r="N2114" s="17"/>
    </row>
    <row r="2115" spans="1:14" x14ac:dyDescent="0.25">
      <c r="A2115" s="12"/>
      <c r="B2115" s="13"/>
      <c r="C2115" s="14"/>
      <c r="D2115" s="13"/>
      <c r="E2115" s="13"/>
      <c r="F2115" s="14"/>
      <c r="G2115" s="15"/>
      <c r="H2115" s="14"/>
      <c r="I2115" s="14"/>
      <c r="J2115" s="16"/>
      <c r="K2115" s="14"/>
      <c r="L2115" s="16"/>
      <c r="M2115" s="17"/>
      <c r="N2115" s="17"/>
    </row>
    <row r="2116" spans="1:14" x14ac:dyDescent="0.25">
      <c r="A2116" s="12"/>
      <c r="B2116" s="13"/>
      <c r="C2116" s="14"/>
      <c r="D2116" s="13"/>
      <c r="E2116" s="13"/>
      <c r="F2116" s="14"/>
      <c r="G2116" s="15"/>
      <c r="H2116" s="14"/>
      <c r="I2116" s="14"/>
      <c r="J2116" s="16"/>
      <c r="K2116" s="14"/>
      <c r="L2116" s="16"/>
      <c r="M2116" s="17"/>
      <c r="N2116" s="17"/>
    </row>
    <row r="2117" spans="1:14" x14ac:dyDescent="0.25">
      <c r="A2117" s="12"/>
      <c r="B2117" s="13"/>
      <c r="C2117" s="14"/>
      <c r="D2117" s="13"/>
      <c r="E2117" s="13"/>
      <c r="F2117" s="14"/>
      <c r="G2117" s="15"/>
      <c r="H2117" s="14"/>
      <c r="I2117" s="14"/>
      <c r="J2117" s="16"/>
      <c r="K2117" s="14"/>
      <c r="L2117" s="16"/>
      <c r="M2117" s="17"/>
      <c r="N2117" s="17"/>
    </row>
    <row r="2118" spans="1:14" x14ac:dyDescent="0.25">
      <c r="A2118" s="12"/>
      <c r="B2118" s="13"/>
      <c r="C2118" s="14"/>
      <c r="D2118" s="13"/>
      <c r="E2118" s="13"/>
      <c r="F2118" s="14"/>
      <c r="G2118" s="15"/>
      <c r="H2118" s="14"/>
      <c r="I2118" s="14"/>
      <c r="J2118" s="16"/>
      <c r="K2118" s="14"/>
      <c r="L2118" s="16"/>
      <c r="M2118" s="17"/>
      <c r="N2118" s="17"/>
    </row>
    <row r="2119" spans="1:14" x14ac:dyDescent="0.25">
      <c r="A2119" s="12"/>
      <c r="B2119" s="13"/>
      <c r="C2119" s="14"/>
      <c r="D2119" s="13"/>
      <c r="E2119" s="13"/>
      <c r="F2119" s="14"/>
      <c r="G2119" s="15"/>
      <c r="H2119" s="14"/>
      <c r="I2119" s="14"/>
      <c r="J2119" s="16"/>
      <c r="K2119" s="14"/>
      <c r="L2119" s="16"/>
      <c r="M2119" s="17"/>
      <c r="N2119" s="17"/>
    </row>
    <row r="2120" spans="1:14" x14ac:dyDescent="0.25">
      <c r="A2120" s="12"/>
      <c r="B2120" s="13"/>
      <c r="C2120" s="14"/>
      <c r="D2120" s="13"/>
      <c r="E2120" s="13"/>
      <c r="F2120" s="14"/>
      <c r="G2120" s="15"/>
      <c r="H2120" s="14"/>
      <c r="I2120" s="14"/>
      <c r="J2120" s="16"/>
      <c r="K2120" s="14"/>
      <c r="L2120" s="16"/>
      <c r="M2120" s="17"/>
      <c r="N2120" s="17"/>
    </row>
    <row r="2121" spans="1:14" x14ac:dyDescent="0.25">
      <c r="A2121" s="12"/>
      <c r="B2121" s="13"/>
      <c r="C2121" s="14"/>
      <c r="D2121" s="13"/>
      <c r="E2121" s="13"/>
      <c r="F2121" s="14"/>
      <c r="G2121" s="15"/>
      <c r="H2121" s="14"/>
      <c r="I2121" s="14"/>
      <c r="J2121" s="16"/>
      <c r="K2121" s="14"/>
      <c r="L2121" s="16"/>
      <c r="M2121" s="17"/>
      <c r="N2121" s="17"/>
    </row>
    <row r="2122" spans="1:14" x14ac:dyDescent="0.25">
      <c r="A2122" s="12"/>
      <c r="B2122" s="13"/>
      <c r="C2122" s="14"/>
      <c r="D2122" s="13"/>
      <c r="E2122" s="13"/>
      <c r="F2122" s="14"/>
      <c r="G2122" s="15"/>
      <c r="H2122" s="14"/>
      <c r="I2122" s="14"/>
      <c r="J2122" s="16"/>
      <c r="K2122" s="14"/>
      <c r="L2122" s="16"/>
      <c r="M2122" s="17"/>
      <c r="N2122" s="17"/>
    </row>
    <row r="2123" spans="1:14" x14ac:dyDescent="0.25">
      <c r="A2123" s="12"/>
      <c r="B2123" s="13"/>
      <c r="C2123" s="14"/>
      <c r="D2123" s="13"/>
      <c r="E2123" s="13"/>
      <c r="F2123" s="14"/>
      <c r="G2123" s="15"/>
      <c r="H2123" s="14"/>
      <c r="I2123" s="14"/>
      <c r="J2123" s="16"/>
      <c r="K2123" s="14"/>
      <c r="L2123" s="16"/>
      <c r="M2123" s="17"/>
      <c r="N2123" s="17"/>
    </row>
    <row r="2124" spans="1:14" x14ac:dyDescent="0.25">
      <c r="A2124" s="12"/>
      <c r="B2124" s="13"/>
      <c r="C2124" s="14"/>
      <c r="D2124" s="13"/>
      <c r="E2124" s="13"/>
      <c r="F2124" s="14"/>
      <c r="G2124" s="15"/>
      <c r="H2124" s="14"/>
      <c r="I2124" s="14"/>
      <c r="J2124" s="16"/>
      <c r="K2124" s="14"/>
      <c r="L2124" s="16"/>
      <c r="M2124" s="17"/>
      <c r="N2124" s="17"/>
    </row>
    <row r="2125" spans="1:14" x14ac:dyDescent="0.25">
      <c r="A2125" s="12"/>
      <c r="B2125" s="13"/>
      <c r="C2125" s="14"/>
      <c r="D2125" s="13"/>
      <c r="E2125" s="13"/>
      <c r="F2125" s="14"/>
      <c r="G2125" s="15"/>
      <c r="H2125" s="14"/>
      <c r="I2125" s="14"/>
      <c r="J2125" s="16"/>
      <c r="K2125" s="14"/>
      <c r="L2125" s="16"/>
      <c r="M2125" s="17"/>
      <c r="N2125" s="17"/>
    </row>
    <row r="2126" spans="1:14" x14ac:dyDescent="0.25">
      <c r="A2126" s="12"/>
      <c r="B2126" s="13"/>
      <c r="C2126" s="14"/>
      <c r="D2126" s="13"/>
      <c r="E2126" s="13"/>
      <c r="F2126" s="14"/>
      <c r="G2126" s="15"/>
      <c r="H2126" s="14"/>
      <c r="I2126" s="14"/>
      <c r="J2126" s="16"/>
      <c r="K2126" s="14"/>
      <c r="L2126" s="16"/>
      <c r="M2126" s="17"/>
      <c r="N2126" s="17"/>
    </row>
    <row r="2127" spans="1:14" x14ac:dyDescent="0.25">
      <c r="A2127" s="12"/>
      <c r="B2127" s="13"/>
      <c r="C2127" s="14"/>
      <c r="D2127" s="13"/>
      <c r="E2127" s="13"/>
      <c r="F2127" s="14"/>
      <c r="G2127" s="15"/>
      <c r="H2127" s="14"/>
      <c r="I2127" s="14"/>
      <c r="J2127" s="16"/>
      <c r="K2127" s="14"/>
      <c r="L2127" s="16"/>
      <c r="M2127" s="17"/>
      <c r="N2127" s="17"/>
    </row>
    <row r="2128" spans="1:14" x14ac:dyDescent="0.25">
      <c r="A2128" s="12"/>
      <c r="B2128" s="13"/>
      <c r="C2128" s="14"/>
      <c r="D2128" s="13"/>
      <c r="E2128" s="13"/>
      <c r="F2128" s="14"/>
      <c r="G2128" s="15"/>
      <c r="H2128" s="14"/>
      <c r="I2128" s="14"/>
      <c r="J2128" s="16"/>
      <c r="K2128" s="14"/>
      <c r="L2128" s="16"/>
      <c r="M2128" s="17"/>
      <c r="N2128" s="17"/>
    </row>
    <row r="2129" spans="1:14" x14ac:dyDescent="0.25">
      <c r="A2129" s="12"/>
      <c r="B2129" s="13"/>
      <c r="C2129" s="14"/>
      <c r="D2129" s="13"/>
      <c r="E2129" s="13"/>
      <c r="F2129" s="14"/>
      <c r="G2129" s="15"/>
      <c r="H2129" s="14"/>
      <c r="I2129" s="14"/>
      <c r="J2129" s="16"/>
      <c r="K2129" s="14"/>
      <c r="L2129" s="16"/>
      <c r="M2129" s="17"/>
      <c r="N2129" s="17"/>
    </row>
    <row r="2130" spans="1:14" x14ac:dyDescent="0.25">
      <c r="A2130" s="12"/>
      <c r="B2130" s="13"/>
      <c r="C2130" s="14"/>
      <c r="D2130" s="13"/>
      <c r="E2130" s="13"/>
      <c r="F2130" s="14"/>
      <c r="G2130" s="15"/>
      <c r="H2130" s="14"/>
      <c r="I2130" s="14"/>
      <c r="J2130" s="16"/>
      <c r="K2130" s="14"/>
      <c r="L2130" s="16"/>
      <c r="M2130" s="17"/>
      <c r="N2130" s="17"/>
    </row>
    <row r="2131" spans="1:14" x14ac:dyDescent="0.25">
      <c r="A2131" s="12"/>
      <c r="B2131" s="13"/>
      <c r="C2131" s="14"/>
      <c r="D2131" s="13"/>
      <c r="E2131" s="13"/>
      <c r="F2131" s="14"/>
      <c r="G2131" s="15"/>
      <c r="H2131" s="14"/>
      <c r="I2131" s="14"/>
      <c r="J2131" s="16"/>
      <c r="K2131" s="14"/>
      <c r="L2131" s="16"/>
      <c r="M2131" s="17"/>
      <c r="N2131" s="17"/>
    </row>
    <row r="2132" spans="1:14" x14ac:dyDescent="0.25">
      <c r="A2132" s="12"/>
      <c r="B2132" s="13"/>
      <c r="C2132" s="14"/>
      <c r="D2132" s="13"/>
      <c r="E2132" s="13"/>
      <c r="F2132" s="14"/>
      <c r="G2132" s="15"/>
      <c r="H2132" s="14"/>
      <c r="I2132" s="14"/>
      <c r="J2132" s="16"/>
      <c r="K2132" s="14"/>
      <c r="L2132" s="16"/>
      <c r="M2132" s="17"/>
      <c r="N2132" s="17"/>
    </row>
    <row r="2133" spans="1:14" x14ac:dyDescent="0.25">
      <c r="A2133" s="12"/>
      <c r="B2133" s="13"/>
      <c r="C2133" s="14"/>
      <c r="D2133" s="13"/>
      <c r="E2133" s="13"/>
      <c r="F2133" s="14"/>
      <c r="G2133" s="15"/>
      <c r="H2133" s="14"/>
      <c r="I2133" s="14"/>
      <c r="J2133" s="16"/>
      <c r="K2133" s="14"/>
      <c r="L2133" s="16"/>
      <c r="M2133" s="17"/>
      <c r="N2133" s="17"/>
    </row>
    <row r="2134" spans="1:14" x14ac:dyDescent="0.25">
      <c r="A2134" s="12"/>
      <c r="B2134" s="13"/>
      <c r="C2134" s="14"/>
      <c r="D2134" s="13"/>
      <c r="E2134" s="13"/>
      <c r="F2134" s="14"/>
      <c r="G2134" s="15"/>
      <c r="H2134" s="14"/>
      <c r="I2134" s="14"/>
      <c r="J2134" s="16"/>
      <c r="K2134" s="14"/>
      <c r="L2134" s="16"/>
      <c r="M2134" s="17"/>
      <c r="N2134" s="17"/>
    </row>
    <row r="2135" spans="1:14" x14ac:dyDescent="0.25">
      <c r="A2135" s="12"/>
      <c r="B2135" s="13"/>
      <c r="C2135" s="14"/>
      <c r="D2135" s="13"/>
      <c r="E2135" s="13"/>
      <c r="F2135" s="14"/>
      <c r="G2135" s="15"/>
      <c r="H2135" s="14"/>
      <c r="I2135" s="14"/>
      <c r="J2135" s="16"/>
      <c r="K2135" s="14"/>
      <c r="L2135" s="16"/>
      <c r="M2135" s="17"/>
      <c r="N2135" s="17"/>
    </row>
    <row r="2136" spans="1:14" x14ac:dyDescent="0.25">
      <c r="A2136" s="12"/>
      <c r="B2136" s="13"/>
      <c r="C2136" s="14"/>
      <c r="D2136" s="13"/>
      <c r="E2136" s="13"/>
      <c r="F2136" s="14"/>
      <c r="G2136" s="15"/>
      <c r="H2136" s="14"/>
      <c r="I2136" s="14"/>
      <c r="J2136" s="16"/>
      <c r="K2136" s="14"/>
      <c r="L2136" s="16"/>
      <c r="M2136" s="17"/>
      <c r="N2136" s="17"/>
    </row>
    <row r="2137" spans="1:14" x14ac:dyDescent="0.25">
      <c r="A2137" s="12"/>
      <c r="B2137" s="13"/>
      <c r="C2137" s="14"/>
      <c r="D2137" s="13"/>
      <c r="E2137" s="13"/>
      <c r="F2137" s="14"/>
      <c r="G2137" s="15"/>
      <c r="H2137" s="14"/>
      <c r="I2137" s="14"/>
      <c r="J2137" s="16"/>
      <c r="K2137" s="14"/>
      <c r="L2137" s="16"/>
      <c r="M2137" s="17"/>
      <c r="N2137" s="17"/>
    </row>
    <row r="2138" spans="1:14" x14ac:dyDescent="0.25">
      <c r="A2138" s="12"/>
      <c r="B2138" s="13"/>
      <c r="C2138" s="14"/>
      <c r="D2138" s="13"/>
      <c r="E2138" s="13"/>
      <c r="F2138" s="14"/>
      <c r="G2138" s="15"/>
      <c r="H2138" s="14"/>
      <c r="I2138" s="14"/>
      <c r="J2138" s="16"/>
      <c r="K2138" s="14"/>
      <c r="L2138" s="16"/>
      <c r="M2138" s="17"/>
      <c r="N2138" s="17"/>
    </row>
    <row r="2139" spans="1:14" x14ac:dyDescent="0.25">
      <c r="A2139" s="12"/>
      <c r="B2139" s="13"/>
      <c r="C2139" s="14"/>
      <c r="D2139" s="13"/>
      <c r="E2139" s="13"/>
      <c r="F2139" s="14"/>
      <c r="G2139" s="15"/>
      <c r="H2139" s="14"/>
      <c r="I2139" s="14"/>
      <c r="J2139" s="16"/>
      <c r="K2139" s="14"/>
      <c r="L2139" s="16"/>
      <c r="M2139" s="17"/>
      <c r="N2139" s="17"/>
    </row>
    <row r="2140" spans="1:14" x14ac:dyDescent="0.25">
      <c r="A2140" s="12"/>
      <c r="B2140" s="13"/>
      <c r="C2140" s="14"/>
      <c r="D2140" s="13"/>
      <c r="E2140" s="13"/>
      <c r="F2140" s="14"/>
      <c r="G2140" s="15"/>
      <c r="H2140" s="14"/>
      <c r="I2140" s="14"/>
      <c r="J2140" s="16"/>
      <c r="K2140" s="14"/>
      <c r="L2140" s="16"/>
      <c r="M2140" s="17"/>
      <c r="N2140" s="17"/>
    </row>
    <row r="2141" spans="1:14" x14ac:dyDescent="0.25">
      <c r="A2141" s="12"/>
      <c r="B2141" s="13"/>
      <c r="C2141" s="14"/>
      <c r="D2141" s="13"/>
      <c r="E2141" s="13"/>
      <c r="F2141" s="14"/>
      <c r="G2141" s="15"/>
      <c r="H2141" s="14"/>
      <c r="I2141" s="14"/>
      <c r="J2141" s="16"/>
      <c r="K2141" s="14"/>
      <c r="L2141" s="16"/>
      <c r="M2141" s="17"/>
      <c r="N2141" s="17"/>
    </row>
    <row r="2142" spans="1:14" x14ac:dyDescent="0.25">
      <c r="A2142" s="12"/>
      <c r="B2142" s="13"/>
      <c r="C2142" s="14"/>
      <c r="D2142" s="13"/>
      <c r="E2142" s="13"/>
      <c r="F2142" s="14"/>
      <c r="G2142" s="15"/>
      <c r="H2142" s="14"/>
      <c r="I2142" s="14"/>
      <c r="J2142" s="16"/>
      <c r="K2142" s="14"/>
      <c r="L2142" s="16"/>
      <c r="M2142" s="17"/>
      <c r="N2142" s="17"/>
    </row>
    <row r="2143" spans="1:14" x14ac:dyDescent="0.25">
      <c r="A2143" s="12"/>
      <c r="B2143" s="13"/>
      <c r="C2143" s="14"/>
      <c r="D2143" s="13"/>
      <c r="E2143" s="13"/>
      <c r="F2143" s="14"/>
      <c r="G2143" s="15"/>
      <c r="H2143" s="14"/>
      <c r="I2143" s="14"/>
      <c r="J2143" s="16"/>
      <c r="K2143" s="14"/>
      <c r="L2143" s="16"/>
      <c r="M2143" s="17"/>
      <c r="N2143" s="17"/>
    </row>
    <row r="2144" spans="1:14" x14ac:dyDescent="0.25">
      <c r="A2144" s="12"/>
      <c r="B2144" s="13"/>
      <c r="C2144" s="14"/>
      <c r="D2144" s="13"/>
      <c r="E2144" s="13"/>
      <c r="F2144" s="14"/>
      <c r="G2144" s="15"/>
      <c r="H2144" s="14"/>
      <c r="I2144" s="14"/>
      <c r="J2144" s="16"/>
      <c r="K2144" s="14"/>
      <c r="L2144" s="16"/>
      <c r="M2144" s="17"/>
      <c r="N2144" s="17"/>
    </row>
    <row r="2145" spans="1:14" x14ac:dyDescent="0.25">
      <c r="A2145" s="12"/>
      <c r="B2145" s="13"/>
      <c r="C2145" s="14"/>
      <c r="D2145" s="13"/>
      <c r="E2145" s="13"/>
      <c r="F2145" s="14"/>
      <c r="G2145" s="15"/>
      <c r="H2145" s="14"/>
      <c r="I2145" s="14"/>
      <c r="J2145" s="16"/>
      <c r="K2145" s="14"/>
      <c r="L2145" s="16"/>
      <c r="M2145" s="17"/>
      <c r="N2145" s="17"/>
    </row>
    <row r="2146" spans="1:14" x14ac:dyDescent="0.25">
      <c r="A2146" s="12"/>
      <c r="B2146" s="13"/>
      <c r="C2146" s="14"/>
      <c r="D2146" s="13"/>
      <c r="E2146" s="13"/>
      <c r="F2146" s="14"/>
      <c r="G2146" s="15"/>
      <c r="H2146" s="14"/>
      <c r="I2146" s="14"/>
      <c r="J2146" s="16"/>
      <c r="K2146" s="14"/>
      <c r="L2146" s="16"/>
      <c r="M2146" s="17"/>
      <c r="N2146" s="17"/>
    </row>
    <row r="2147" spans="1:14" x14ac:dyDescent="0.25">
      <c r="A2147" s="12"/>
      <c r="B2147" s="13"/>
      <c r="C2147" s="14"/>
      <c r="D2147" s="13"/>
      <c r="E2147" s="13"/>
      <c r="F2147" s="14"/>
      <c r="G2147" s="15"/>
      <c r="H2147" s="14"/>
      <c r="I2147" s="14"/>
      <c r="J2147" s="16"/>
      <c r="K2147" s="14"/>
      <c r="L2147" s="16"/>
      <c r="M2147" s="17"/>
      <c r="N2147" s="17"/>
    </row>
    <row r="2148" spans="1:14" x14ac:dyDescent="0.25">
      <c r="A2148" s="12"/>
      <c r="B2148" s="13"/>
      <c r="C2148" s="14"/>
      <c r="D2148" s="13"/>
      <c r="E2148" s="13"/>
      <c r="F2148" s="14"/>
      <c r="G2148" s="15"/>
      <c r="H2148" s="14"/>
      <c r="I2148" s="14"/>
      <c r="J2148" s="16"/>
      <c r="K2148" s="14"/>
      <c r="L2148" s="16"/>
      <c r="M2148" s="17"/>
      <c r="N2148" s="17"/>
    </row>
    <row r="2149" spans="1:14" x14ac:dyDescent="0.25">
      <c r="A2149" s="12"/>
      <c r="B2149" s="13"/>
      <c r="C2149" s="14"/>
      <c r="D2149" s="13"/>
      <c r="E2149" s="13"/>
      <c r="F2149" s="14"/>
      <c r="G2149" s="15"/>
      <c r="H2149" s="14"/>
      <c r="I2149" s="14"/>
      <c r="J2149" s="16"/>
      <c r="K2149" s="14"/>
      <c r="L2149" s="16"/>
      <c r="M2149" s="17"/>
      <c r="N2149" s="17"/>
    </row>
    <row r="2150" spans="1:14" x14ac:dyDescent="0.25">
      <c r="A2150" s="12"/>
      <c r="B2150" s="13"/>
      <c r="C2150" s="14"/>
      <c r="D2150" s="13"/>
      <c r="E2150" s="13"/>
      <c r="F2150" s="14"/>
      <c r="G2150" s="15"/>
      <c r="H2150" s="14"/>
      <c r="I2150" s="14"/>
      <c r="J2150" s="16"/>
      <c r="K2150" s="14"/>
      <c r="L2150" s="16"/>
      <c r="M2150" s="17"/>
      <c r="N2150" s="17"/>
    </row>
    <row r="2151" spans="1:14" x14ac:dyDescent="0.25">
      <c r="A2151" s="12"/>
      <c r="B2151" s="13"/>
      <c r="C2151" s="14"/>
      <c r="D2151" s="13"/>
      <c r="E2151" s="13"/>
      <c r="F2151" s="14"/>
      <c r="G2151" s="15"/>
      <c r="H2151" s="14"/>
      <c r="I2151" s="14"/>
      <c r="J2151" s="16"/>
      <c r="K2151" s="14"/>
      <c r="L2151" s="16"/>
      <c r="M2151" s="17"/>
      <c r="N2151" s="17"/>
    </row>
    <row r="2152" spans="1:14" x14ac:dyDescent="0.25">
      <c r="A2152" s="12"/>
      <c r="B2152" s="13"/>
      <c r="C2152" s="14"/>
      <c r="D2152" s="13"/>
      <c r="E2152" s="13"/>
      <c r="F2152" s="14"/>
      <c r="G2152" s="15"/>
      <c r="H2152" s="14"/>
      <c r="I2152" s="14"/>
      <c r="J2152" s="16"/>
      <c r="K2152" s="14"/>
      <c r="L2152" s="16"/>
      <c r="M2152" s="17"/>
      <c r="N2152" s="17"/>
    </row>
    <row r="2153" spans="1:14" x14ac:dyDescent="0.25">
      <c r="A2153" s="12"/>
      <c r="B2153" s="13"/>
      <c r="C2153" s="14"/>
      <c r="D2153" s="13"/>
      <c r="E2153" s="13"/>
      <c r="F2153" s="14"/>
      <c r="G2153" s="15"/>
      <c r="H2153" s="14"/>
      <c r="I2153" s="14"/>
      <c r="J2153" s="16"/>
      <c r="K2153" s="14"/>
      <c r="L2153" s="16"/>
      <c r="M2153" s="17"/>
      <c r="N2153" s="17"/>
    </row>
    <row r="2154" spans="1:14" x14ac:dyDescent="0.25">
      <c r="A2154" s="12"/>
      <c r="B2154" s="13"/>
      <c r="C2154" s="14"/>
      <c r="D2154" s="13"/>
      <c r="E2154" s="13"/>
      <c r="F2154" s="14"/>
      <c r="G2154" s="15"/>
      <c r="H2154" s="14"/>
      <c r="I2154" s="14"/>
      <c r="J2154" s="16"/>
      <c r="K2154" s="14"/>
      <c r="L2154" s="16"/>
      <c r="M2154" s="17"/>
      <c r="N2154" s="17"/>
    </row>
    <row r="2155" spans="1:14" x14ac:dyDescent="0.25">
      <c r="A2155" s="12"/>
      <c r="B2155" s="13"/>
      <c r="C2155" s="14"/>
      <c r="D2155" s="13"/>
      <c r="E2155" s="13"/>
      <c r="F2155" s="14"/>
      <c r="G2155" s="15"/>
      <c r="H2155" s="14"/>
      <c r="I2155" s="14"/>
      <c r="J2155" s="16"/>
      <c r="K2155" s="14"/>
      <c r="L2155" s="16"/>
      <c r="M2155" s="17"/>
      <c r="N2155" s="17"/>
    </row>
    <row r="2156" spans="1:14" x14ac:dyDescent="0.25">
      <c r="A2156" s="12"/>
      <c r="B2156" s="13"/>
      <c r="C2156" s="14"/>
      <c r="D2156" s="13"/>
      <c r="E2156" s="13"/>
      <c r="F2156" s="14"/>
      <c r="G2156" s="15"/>
      <c r="H2156" s="14"/>
      <c r="I2156" s="14"/>
      <c r="J2156" s="16"/>
      <c r="K2156" s="14"/>
      <c r="L2156" s="16"/>
      <c r="M2156" s="17"/>
      <c r="N2156" s="17"/>
    </row>
    <row r="2157" spans="1:14" x14ac:dyDescent="0.25">
      <c r="A2157" s="12"/>
      <c r="B2157" s="13"/>
      <c r="C2157" s="14"/>
      <c r="D2157" s="13"/>
      <c r="E2157" s="13"/>
      <c r="F2157" s="14"/>
      <c r="G2157" s="15"/>
      <c r="H2157" s="14"/>
      <c r="I2157" s="14"/>
      <c r="J2157" s="16"/>
      <c r="K2157" s="14"/>
      <c r="L2157" s="16"/>
      <c r="M2157" s="17"/>
      <c r="N2157" s="17"/>
    </row>
    <row r="2158" spans="1:14" x14ac:dyDescent="0.25">
      <c r="A2158" s="12"/>
      <c r="B2158" s="13"/>
      <c r="C2158" s="14"/>
      <c r="D2158" s="13"/>
      <c r="E2158" s="13"/>
      <c r="F2158" s="14"/>
      <c r="G2158" s="15"/>
      <c r="H2158" s="14"/>
      <c r="I2158" s="14"/>
      <c r="J2158" s="16"/>
      <c r="K2158" s="14"/>
      <c r="L2158" s="16"/>
      <c r="M2158" s="17"/>
      <c r="N2158" s="17"/>
    </row>
    <row r="2159" spans="1:14" x14ac:dyDescent="0.25">
      <c r="A2159" s="12"/>
      <c r="B2159" s="13"/>
      <c r="C2159" s="14"/>
      <c r="D2159" s="13"/>
      <c r="E2159" s="13"/>
      <c r="F2159" s="14"/>
      <c r="G2159" s="15"/>
      <c r="H2159" s="14"/>
      <c r="I2159" s="14"/>
      <c r="J2159" s="16"/>
      <c r="K2159" s="14"/>
      <c r="L2159" s="16"/>
      <c r="M2159" s="17"/>
      <c r="N2159" s="17"/>
    </row>
    <row r="2160" spans="1:14" x14ac:dyDescent="0.25">
      <c r="A2160" s="12"/>
      <c r="B2160" s="13"/>
      <c r="C2160" s="14"/>
      <c r="D2160" s="13"/>
      <c r="E2160" s="13"/>
      <c r="F2160" s="14"/>
      <c r="G2160" s="15"/>
      <c r="H2160" s="14"/>
      <c r="I2160" s="14"/>
      <c r="J2160" s="16"/>
      <c r="K2160" s="14"/>
      <c r="L2160" s="16"/>
      <c r="M2160" s="17"/>
      <c r="N2160" s="17"/>
    </row>
    <row r="2161" spans="1:14" x14ac:dyDescent="0.25">
      <c r="A2161" s="12"/>
      <c r="B2161" s="13"/>
      <c r="C2161" s="14"/>
      <c r="D2161" s="13"/>
      <c r="E2161" s="13"/>
      <c r="F2161" s="14"/>
      <c r="G2161" s="15"/>
      <c r="H2161" s="14"/>
      <c r="I2161" s="14"/>
      <c r="J2161" s="16"/>
      <c r="K2161" s="14"/>
      <c r="L2161" s="16"/>
      <c r="M2161" s="17"/>
      <c r="N2161" s="17"/>
    </row>
    <row r="2162" spans="1:14" x14ac:dyDescent="0.25">
      <c r="A2162" s="12"/>
      <c r="B2162" s="13"/>
      <c r="C2162" s="14"/>
      <c r="D2162" s="13"/>
      <c r="E2162" s="13"/>
      <c r="F2162" s="14"/>
      <c r="G2162" s="15"/>
      <c r="H2162" s="14"/>
      <c r="I2162" s="14"/>
      <c r="J2162" s="16"/>
      <c r="K2162" s="14"/>
      <c r="L2162" s="16"/>
      <c r="M2162" s="17"/>
      <c r="N2162" s="17"/>
    </row>
    <row r="2163" spans="1:14" x14ac:dyDescent="0.25">
      <c r="A2163" s="12"/>
      <c r="B2163" s="13"/>
      <c r="C2163" s="14"/>
      <c r="D2163" s="13"/>
      <c r="E2163" s="13"/>
      <c r="F2163" s="14"/>
      <c r="G2163" s="15"/>
      <c r="H2163" s="14"/>
      <c r="I2163" s="14"/>
      <c r="J2163" s="16"/>
      <c r="K2163" s="14"/>
      <c r="L2163" s="16"/>
      <c r="M2163" s="17"/>
      <c r="N2163" s="17"/>
    </row>
    <row r="2164" spans="1:14" x14ac:dyDescent="0.25">
      <c r="A2164" s="12"/>
      <c r="B2164" s="13"/>
      <c r="C2164" s="14"/>
      <c r="D2164" s="13"/>
      <c r="E2164" s="13"/>
      <c r="F2164" s="14"/>
      <c r="G2164" s="15"/>
      <c r="H2164" s="14"/>
      <c r="I2164" s="14"/>
      <c r="J2164" s="16"/>
      <c r="K2164" s="14"/>
      <c r="L2164" s="16"/>
      <c r="M2164" s="17"/>
      <c r="N2164" s="17"/>
    </row>
    <row r="2165" spans="1:14" x14ac:dyDescent="0.25">
      <c r="A2165" s="12"/>
      <c r="B2165" s="13"/>
      <c r="C2165" s="14"/>
      <c r="D2165" s="13"/>
      <c r="E2165" s="13"/>
      <c r="F2165" s="14"/>
      <c r="G2165" s="15"/>
      <c r="H2165" s="14"/>
      <c r="I2165" s="14"/>
      <c r="J2165" s="16"/>
      <c r="K2165" s="14"/>
      <c r="L2165" s="16"/>
      <c r="M2165" s="17"/>
      <c r="N2165" s="17"/>
    </row>
    <row r="2166" spans="1:14" x14ac:dyDescent="0.25">
      <c r="A2166" s="12"/>
      <c r="B2166" s="13"/>
      <c r="C2166" s="14"/>
      <c r="D2166" s="13"/>
      <c r="E2166" s="13"/>
      <c r="F2166" s="14"/>
      <c r="G2166" s="15"/>
      <c r="H2166" s="14"/>
      <c r="I2166" s="14"/>
      <c r="J2166" s="16"/>
      <c r="K2166" s="14"/>
      <c r="L2166" s="16"/>
      <c r="M2166" s="17"/>
      <c r="N2166" s="17"/>
    </row>
    <row r="2167" spans="1:14" x14ac:dyDescent="0.25">
      <c r="A2167" s="12"/>
      <c r="B2167" s="13"/>
      <c r="C2167" s="14"/>
      <c r="D2167" s="13"/>
      <c r="E2167" s="13"/>
      <c r="F2167" s="14"/>
      <c r="G2167" s="15"/>
      <c r="H2167" s="14"/>
      <c r="I2167" s="14"/>
      <c r="J2167" s="16"/>
      <c r="K2167" s="14"/>
      <c r="L2167" s="16"/>
      <c r="M2167" s="17"/>
      <c r="N2167" s="17"/>
    </row>
    <row r="2168" spans="1:14" x14ac:dyDescent="0.25">
      <c r="A2168" s="12"/>
      <c r="B2168" s="13"/>
      <c r="C2168" s="14"/>
      <c r="D2168" s="13"/>
      <c r="E2168" s="13"/>
      <c r="F2168" s="14"/>
      <c r="G2168" s="15"/>
      <c r="H2168" s="14"/>
      <c r="I2168" s="14"/>
      <c r="J2168" s="16"/>
      <c r="K2168" s="14"/>
      <c r="L2168" s="16"/>
      <c r="M2168" s="17"/>
      <c r="N2168" s="17"/>
    </row>
    <row r="2169" spans="1:14" x14ac:dyDescent="0.25">
      <c r="A2169" s="12"/>
      <c r="B2169" s="13"/>
      <c r="C2169" s="14"/>
      <c r="D2169" s="13"/>
      <c r="E2169" s="13"/>
      <c r="F2169" s="14"/>
      <c r="G2169" s="15"/>
      <c r="H2169" s="14"/>
      <c r="I2169" s="14"/>
      <c r="J2169" s="16"/>
      <c r="K2169" s="14"/>
      <c r="L2169" s="16"/>
      <c r="M2169" s="17"/>
      <c r="N2169" s="17"/>
    </row>
    <row r="2170" spans="1:14" x14ac:dyDescent="0.25">
      <c r="A2170" s="12"/>
      <c r="B2170" s="13"/>
      <c r="C2170" s="14"/>
      <c r="D2170" s="13"/>
      <c r="E2170" s="13"/>
      <c r="F2170" s="14"/>
      <c r="G2170" s="15"/>
      <c r="H2170" s="14"/>
      <c r="I2170" s="14"/>
      <c r="J2170" s="16"/>
      <c r="K2170" s="14"/>
      <c r="L2170" s="16"/>
      <c r="M2170" s="17"/>
      <c r="N2170" s="17"/>
    </row>
    <row r="2171" spans="1:14" x14ac:dyDescent="0.25">
      <c r="A2171" s="12"/>
      <c r="B2171" s="13"/>
      <c r="C2171" s="14"/>
      <c r="D2171" s="13"/>
      <c r="E2171" s="13"/>
      <c r="F2171" s="14"/>
      <c r="G2171" s="15"/>
      <c r="H2171" s="14"/>
      <c r="I2171" s="14"/>
      <c r="J2171" s="16"/>
      <c r="K2171" s="14"/>
      <c r="L2171" s="16"/>
      <c r="M2171" s="17"/>
      <c r="N2171" s="17"/>
    </row>
    <row r="2172" spans="1:14" x14ac:dyDescent="0.25">
      <c r="A2172" s="12"/>
      <c r="B2172" s="13"/>
      <c r="C2172" s="14"/>
      <c r="D2172" s="13"/>
      <c r="E2172" s="13"/>
      <c r="F2172" s="14"/>
      <c r="G2172" s="15"/>
      <c r="H2172" s="14"/>
      <c r="I2172" s="14"/>
      <c r="J2172" s="16"/>
      <c r="K2172" s="14"/>
      <c r="L2172" s="16"/>
      <c r="M2172" s="17"/>
      <c r="N2172" s="17"/>
    </row>
    <row r="2173" spans="1:14" x14ac:dyDescent="0.25">
      <c r="A2173" s="12"/>
      <c r="B2173" s="13"/>
      <c r="C2173" s="14"/>
      <c r="D2173" s="13"/>
      <c r="E2173" s="13"/>
      <c r="F2173" s="14"/>
      <c r="G2173" s="15"/>
      <c r="H2173" s="14"/>
      <c r="I2173" s="14"/>
      <c r="J2173" s="16"/>
      <c r="K2173" s="14"/>
      <c r="L2173" s="16"/>
      <c r="M2173" s="17"/>
      <c r="N2173" s="17"/>
    </row>
    <row r="2174" spans="1:14" x14ac:dyDescent="0.25">
      <c r="A2174" s="12"/>
      <c r="B2174" s="13"/>
      <c r="C2174" s="14"/>
      <c r="D2174" s="13"/>
      <c r="E2174" s="13"/>
      <c r="F2174" s="14"/>
      <c r="G2174" s="15"/>
      <c r="H2174" s="14"/>
      <c r="I2174" s="14"/>
      <c r="J2174" s="16"/>
      <c r="K2174" s="14"/>
      <c r="L2174" s="16"/>
      <c r="M2174" s="17"/>
      <c r="N2174" s="17"/>
    </row>
    <row r="2175" spans="1:14" x14ac:dyDescent="0.25">
      <c r="A2175" s="12"/>
      <c r="B2175" s="13"/>
      <c r="C2175" s="14"/>
      <c r="D2175" s="13"/>
      <c r="E2175" s="13"/>
      <c r="F2175" s="14"/>
      <c r="G2175" s="15"/>
      <c r="H2175" s="14"/>
      <c r="I2175" s="14"/>
      <c r="J2175" s="16"/>
      <c r="K2175" s="14"/>
      <c r="L2175" s="16"/>
      <c r="M2175" s="17"/>
      <c r="N2175" s="17"/>
    </row>
    <row r="2176" spans="1:14" x14ac:dyDescent="0.25">
      <c r="A2176" s="12"/>
      <c r="B2176" s="13"/>
      <c r="C2176" s="14"/>
      <c r="D2176" s="13"/>
      <c r="E2176" s="13"/>
      <c r="F2176" s="14"/>
      <c r="G2176" s="15"/>
      <c r="H2176" s="14"/>
      <c r="I2176" s="14"/>
      <c r="J2176" s="16"/>
      <c r="K2176" s="14"/>
      <c r="L2176" s="16"/>
      <c r="M2176" s="17"/>
      <c r="N2176" s="17"/>
    </row>
    <row r="2177" spans="1:14" x14ac:dyDescent="0.25">
      <c r="A2177" s="12"/>
      <c r="B2177" s="13"/>
      <c r="C2177" s="14"/>
      <c r="D2177" s="13"/>
      <c r="E2177" s="13"/>
      <c r="F2177" s="14"/>
      <c r="G2177" s="15"/>
      <c r="H2177" s="14"/>
      <c r="I2177" s="14"/>
      <c r="J2177" s="16"/>
      <c r="K2177" s="14"/>
      <c r="L2177" s="16"/>
      <c r="M2177" s="17"/>
      <c r="N2177" s="17"/>
    </row>
    <row r="2178" spans="1:14" x14ac:dyDescent="0.25">
      <c r="A2178" s="12"/>
      <c r="B2178" s="13"/>
      <c r="C2178" s="14"/>
      <c r="D2178" s="13"/>
      <c r="E2178" s="13"/>
      <c r="F2178" s="14"/>
      <c r="G2178" s="15"/>
      <c r="H2178" s="14"/>
      <c r="I2178" s="14"/>
      <c r="J2178" s="16"/>
      <c r="K2178" s="14"/>
      <c r="L2178" s="16"/>
      <c r="M2178" s="17"/>
      <c r="N2178" s="17"/>
    </row>
    <row r="2179" spans="1:14" x14ac:dyDescent="0.25">
      <c r="A2179" s="12"/>
      <c r="B2179" s="13"/>
      <c r="C2179" s="14"/>
      <c r="D2179" s="13"/>
      <c r="E2179" s="13"/>
      <c r="F2179" s="14"/>
      <c r="G2179" s="15"/>
      <c r="H2179" s="14"/>
      <c r="I2179" s="14"/>
      <c r="J2179" s="16"/>
      <c r="K2179" s="14"/>
      <c r="L2179" s="16"/>
      <c r="M2179" s="17"/>
      <c r="N2179" s="17"/>
    </row>
    <row r="2180" spans="1:14" x14ac:dyDescent="0.25">
      <c r="A2180" s="12"/>
      <c r="B2180" s="13"/>
      <c r="C2180" s="14"/>
      <c r="D2180" s="13"/>
      <c r="E2180" s="13"/>
      <c r="F2180" s="14"/>
      <c r="G2180" s="15"/>
      <c r="H2180" s="14"/>
      <c r="I2180" s="14"/>
      <c r="J2180" s="16"/>
      <c r="K2180" s="14"/>
      <c r="L2180" s="16"/>
      <c r="M2180" s="17"/>
      <c r="N2180" s="17"/>
    </row>
    <row r="2181" spans="1:14" x14ac:dyDescent="0.25">
      <c r="A2181" s="12"/>
      <c r="B2181" s="13"/>
      <c r="C2181" s="14"/>
      <c r="D2181" s="13"/>
      <c r="E2181" s="13"/>
      <c r="F2181" s="14"/>
      <c r="G2181" s="15"/>
      <c r="H2181" s="14"/>
      <c r="I2181" s="14"/>
      <c r="J2181" s="16"/>
      <c r="K2181" s="14"/>
      <c r="L2181" s="16"/>
      <c r="M2181" s="17"/>
      <c r="N2181" s="17"/>
    </row>
    <row r="2182" spans="1:14" x14ac:dyDescent="0.25">
      <c r="A2182" s="12"/>
      <c r="B2182" s="13"/>
      <c r="C2182" s="14"/>
      <c r="D2182" s="13"/>
      <c r="E2182" s="13"/>
      <c r="F2182" s="14"/>
      <c r="G2182" s="15"/>
      <c r="H2182" s="14"/>
      <c r="I2182" s="14"/>
      <c r="J2182" s="16"/>
      <c r="K2182" s="14"/>
      <c r="L2182" s="16"/>
      <c r="M2182" s="17"/>
      <c r="N2182" s="17"/>
    </row>
    <row r="2183" spans="1:14" x14ac:dyDescent="0.25">
      <c r="A2183" s="12"/>
      <c r="B2183" s="13"/>
      <c r="C2183" s="14"/>
      <c r="D2183" s="13"/>
      <c r="E2183" s="13"/>
      <c r="F2183" s="14"/>
      <c r="G2183" s="15"/>
      <c r="H2183" s="14"/>
      <c r="I2183" s="14"/>
      <c r="J2183" s="16"/>
      <c r="K2183" s="14"/>
      <c r="L2183" s="16"/>
      <c r="M2183" s="17"/>
      <c r="N2183" s="17"/>
    </row>
    <row r="2184" spans="1:14" x14ac:dyDescent="0.25">
      <c r="A2184" s="12"/>
      <c r="B2184" s="13"/>
      <c r="C2184" s="14"/>
      <c r="D2184" s="13"/>
      <c r="E2184" s="13"/>
      <c r="F2184" s="14"/>
      <c r="G2184" s="15"/>
      <c r="H2184" s="14"/>
      <c r="I2184" s="14"/>
      <c r="J2184" s="16"/>
      <c r="K2184" s="14"/>
      <c r="L2184" s="16"/>
      <c r="M2184" s="17"/>
      <c r="N2184" s="17"/>
    </row>
    <row r="2185" spans="1:14" x14ac:dyDescent="0.25">
      <c r="A2185" s="12"/>
      <c r="B2185" s="13"/>
      <c r="C2185" s="14"/>
      <c r="D2185" s="13"/>
      <c r="E2185" s="13"/>
      <c r="F2185" s="14"/>
      <c r="G2185" s="15"/>
      <c r="H2185" s="14"/>
      <c r="I2185" s="14"/>
      <c r="J2185" s="16"/>
      <c r="K2185" s="14"/>
      <c r="L2185" s="16"/>
      <c r="M2185" s="17"/>
      <c r="N2185" s="17"/>
    </row>
    <row r="2186" spans="1:14" x14ac:dyDescent="0.25">
      <c r="A2186" s="12"/>
      <c r="B2186" s="13"/>
      <c r="C2186" s="14"/>
      <c r="D2186" s="13"/>
      <c r="E2186" s="13"/>
      <c r="F2186" s="14"/>
      <c r="G2186" s="15"/>
      <c r="H2186" s="14"/>
      <c r="I2186" s="14"/>
      <c r="J2186" s="16"/>
      <c r="K2186" s="14"/>
      <c r="L2186" s="16"/>
      <c r="M2186" s="17"/>
      <c r="N2186" s="17"/>
    </row>
    <row r="2187" spans="1:14" x14ac:dyDescent="0.25">
      <c r="A2187" s="12"/>
      <c r="B2187" s="13"/>
      <c r="C2187" s="14"/>
      <c r="D2187" s="13"/>
      <c r="E2187" s="13"/>
      <c r="F2187" s="14"/>
      <c r="G2187" s="15"/>
      <c r="H2187" s="14"/>
      <c r="I2187" s="14"/>
      <c r="J2187" s="16"/>
      <c r="K2187" s="14"/>
      <c r="L2187" s="16"/>
      <c r="M2187" s="17"/>
      <c r="N2187" s="17"/>
    </row>
    <row r="2188" spans="1:14" x14ac:dyDescent="0.25">
      <c r="A2188" s="12"/>
      <c r="B2188" s="13"/>
      <c r="C2188" s="14"/>
      <c r="D2188" s="13"/>
      <c r="E2188" s="13"/>
      <c r="F2188" s="14"/>
      <c r="G2188" s="15"/>
      <c r="H2188" s="14"/>
      <c r="I2188" s="14"/>
      <c r="J2188" s="16"/>
      <c r="K2188" s="14"/>
      <c r="L2188" s="16"/>
      <c r="M2188" s="17"/>
      <c r="N2188" s="17"/>
    </row>
    <row r="2189" spans="1:14" x14ac:dyDescent="0.25">
      <c r="A2189" s="12"/>
      <c r="B2189" s="13"/>
      <c r="C2189" s="14"/>
      <c r="D2189" s="13"/>
      <c r="E2189" s="13"/>
      <c r="F2189" s="14"/>
      <c r="G2189" s="15"/>
      <c r="H2189" s="14"/>
      <c r="I2189" s="14"/>
      <c r="J2189" s="16"/>
      <c r="K2189" s="14"/>
      <c r="L2189" s="16"/>
      <c r="M2189" s="17"/>
      <c r="N2189" s="17"/>
    </row>
    <row r="2190" spans="1:14" x14ac:dyDescent="0.25">
      <c r="A2190" s="12"/>
      <c r="B2190" s="13"/>
      <c r="C2190" s="14"/>
      <c r="D2190" s="13"/>
      <c r="E2190" s="13"/>
      <c r="F2190" s="14"/>
      <c r="G2190" s="15"/>
      <c r="H2190" s="14"/>
      <c r="I2190" s="14"/>
      <c r="J2190" s="16"/>
      <c r="K2190" s="14"/>
      <c r="L2190" s="16"/>
      <c r="M2190" s="17"/>
      <c r="N2190" s="17"/>
    </row>
    <row r="2191" spans="1:14" x14ac:dyDescent="0.25">
      <c r="A2191" s="12"/>
      <c r="B2191" s="13"/>
      <c r="C2191" s="14"/>
      <c r="D2191" s="13"/>
      <c r="E2191" s="13"/>
      <c r="F2191" s="14"/>
      <c r="G2191" s="15"/>
      <c r="H2191" s="14"/>
      <c r="I2191" s="14"/>
      <c r="J2191" s="16"/>
      <c r="K2191" s="14"/>
      <c r="L2191" s="16"/>
      <c r="M2191" s="17"/>
      <c r="N2191" s="17"/>
    </row>
    <row r="2192" spans="1:14" x14ac:dyDescent="0.25">
      <c r="A2192" s="12"/>
      <c r="B2192" s="13"/>
      <c r="C2192" s="14"/>
      <c r="D2192" s="13"/>
      <c r="E2192" s="13"/>
      <c r="F2192" s="14"/>
      <c r="G2192" s="15"/>
      <c r="H2192" s="14"/>
      <c r="I2192" s="14"/>
      <c r="J2192" s="16"/>
      <c r="K2192" s="14"/>
      <c r="L2192" s="16"/>
      <c r="M2192" s="17"/>
      <c r="N2192" s="17"/>
    </row>
    <row r="2193" spans="1:14" x14ac:dyDescent="0.25">
      <c r="A2193" s="12"/>
      <c r="B2193" s="13"/>
      <c r="C2193" s="14"/>
      <c r="D2193" s="13"/>
      <c r="E2193" s="13"/>
      <c r="F2193" s="14"/>
      <c r="G2193" s="15"/>
      <c r="H2193" s="14"/>
      <c r="I2193" s="14"/>
      <c r="J2193" s="16"/>
      <c r="K2193" s="14"/>
      <c r="L2193" s="16"/>
      <c r="M2193" s="17"/>
      <c r="N2193" s="17"/>
    </row>
    <row r="2194" spans="1:14" x14ac:dyDescent="0.25">
      <c r="A2194" s="12"/>
      <c r="B2194" s="13"/>
      <c r="C2194" s="14"/>
      <c r="D2194" s="13"/>
      <c r="E2194" s="13"/>
      <c r="F2194" s="14"/>
      <c r="G2194" s="15"/>
      <c r="H2194" s="14"/>
      <c r="I2194" s="14"/>
      <c r="J2194" s="16"/>
      <c r="K2194" s="14"/>
      <c r="L2194" s="16"/>
      <c r="M2194" s="17"/>
      <c r="N2194" s="17"/>
    </row>
    <row r="2195" spans="1:14" x14ac:dyDescent="0.25">
      <c r="A2195" s="12"/>
      <c r="B2195" s="13"/>
      <c r="C2195" s="14"/>
      <c r="D2195" s="13"/>
      <c r="E2195" s="13"/>
      <c r="F2195" s="14"/>
      <c r="G2195" s="15"/>
      <c r="H2195" s="14"/>
      <c r="I2195" s="14"/>
      <c r="J2195" s="16"/>
      <c r="K2195" s="14"/>
      <c r="L2195" s="16"/>
      <c r="M2195" s="17"/>
      <c r="N2195" s="17"/>
    </row>
    <row r="2196" spans="1:14" x14ac:dyDescent="0.25">
      <c r="A2196" s="12"/>
      <c r="B2196" s="13"/>
      <c r="C2196" s="14"/>
      <c r="D2196" s="13"/>
      <c r="E2196" s="13"/>
      <c r="F2196" s="14"/>
      <c r="G2196" s="15"/>
      <c r="H2196" s="14"/>
      <c r="I2196" s="14"/>
      <c r="J2196" s="16"/>
      <c r="K2196" s="14"/>
      <c r="L2196" s="16"/>
      <c r="M2196" s="17"/>
      <c r="N2196" s="17"/>
    </row>
    <row r="2197" spans="1:14" x14ac:dyDescent="0.25">
      <c r="A2197" s="12"/>
      <c r="B2197" s="13"/>
      <c r="C2197" s="14"/>
      <c r="D2197" s="13"/>
      <c r="E2197" s="13"/>
      <c r="F2197" s="14"/>
      <c r="G2197" s="15"/>
      <c r="H2197" s="14"/>
      <c r="I2197" s="14"/>
      <c r="J2197" s="16"/>
      <c r="K2197" s="14"/>
      <c r="L2197" s="16"/>
      <c r="M2197" s="17"/>
      <c r="N2197" s="17"/>
    </row>
    <row r="2198" spans="1:14" x14ac:dyDescent="0.25">
      <c r="A2198" s="12"/>
      <c r="B2198" s="13"/>
      <c r="C2198" s="14"/>
      <c r="D2198" s="13"/>
      <c r="E2198" s="13"/>
      <c r="F2198" s="14"/>
      <c r="G2198" s="15"/>
      <c r="H2198" s="14"/>
      <c r="I2198" s="14"/>
      <c r="J2198" s="16"/>
      <c r="K2198" s="14"/>
      <c r="L2198" s="16"/>
      <c r="M2198" s="17"/>
      <c r="N2198" s="17"/>
    </row>
    <row r="2199" spans="1:14" x14ac:dyDescent="0.25">
      <c r="A2199" s="12"/>
      <c r="B2199" s="13"/>
      <c r="C2199" s="14"/>
      <c r="D2199" s="13"/>
      <c r="E2199" s="13"/>
      <c r="F2199" s="14"/>
      <c r="G2199" s="15"/>
      <c r="H2199" s="14"/>
      <c r="I2199" s="14"/>
      <c r="J2199" s="16"/>
      <c r="K2199" s="14"/>
      <c r="L2199" s="16"/>
      <c r="M2199" s="17"/>
      <c r="N2199" s="17"/>
    </row>
    <row r="2200" spans="1:14" x14ac:dyDescent="0.25">
      <c r="A2200" s="12"/>
      <c r="B2200" s="13"/>
      <c r="C2200" s="14"/>
      <c r="D2200" s="13"/>
      <c r="E2200" s="13"/>
      <c r="F2200" s="14"/>
      <c r="G2200" s="15"/>
      <c r="H2200" s="14"/>
      <c r="I2200" s="14"/>
      <c r="J2200" s="16"/>
      <c r="K2200" s="14"/>
      <c r="L2200" s="16"/>
      <c r="M2200" s="17"/>
      <c r="N2200" s="17"/>
    </row>
    <row r="2201" spans="1:14" x14ac:dyDescent="0.25">
      <c r="A2201" s="12"/>
      <c r="B2201" s="13"/>
      <c r="C2201" s="14"/>
      <c r="D2201" s="13"/>
      <c r="E2201" s="13"/>
      <c r="F2201" s="14"/>
      <c r="G2201" s="15"/>
      <c r="H2201" s="14"/>
      <c r="I2201" s="14"/>
      <c r="J2201" s="16"/>
      <c r="K2201" s="14"/>
      <c r="L2201" s="16"/>
      <c r="M2201" s="17"/>
      <c r="N2201" s="17"/>
    </row>
    <row r="2202" spans="1:14" x14ac:dyDescent="0.25">
      <c r="A2202" s="12"/>
      <c r="B2202" s="13"/>
      <c r="C2202" s="14"/>
      <c r="D2202" s="13"/>
      <c r="E2202" s="13"/>
      <c r="F2202" s="14"/>
      <c r="G2202" s="15"/>
      <c r="H2202" s="14"/>
      <c r="I2202" s="14"/>
      <c r="J2202" s="16"/>
      <c r="K2202" s="14"/>
      <c r="L2202" s="16"/>
      <c r="M2202" s="17"/>
      <c r="N2202" s="17"/>
    </row>
    <row r="2203" spans="1:14" x14ac:dyDescent="0.25">
      <c r="A2203" s="12"/>
      <c r="B2203" s="13"/>
      <c r="C2203" s="14"/>
      <c r="D2203" s="13"/>
      <c r="E2203" s="13"/>
      <c r="F2203" s="14"/>
      <c r="G2203" s="15"/>
      <c r="H2203" s="14"/>
      <c r="I2203" s="14"/>
      <c r="J2203" s="16"/>
      <c r="K2203" s="14"/>
      <c r="L2203" s="16"/>
      <c r="M2203" s="17"/>
      <c r="N2203" s="17"/>
    </row>
    <row r="2204" spans="1:14" x14ac:dyDescent="0.25">
      <c r="A2204" s="12"/>
      <c r="B2204" s="13"/>
      <c r="C2204" s="14"/>
      <c r="D2204" s="13"/>
      <c r="E2204" s="13"/>
      <c r="F2204" s="14"/>
      <c r="G2204" s="15"/>
      <c r="H2204" s="14"/>
      <c r="I2204" s="14"/>
      <c r="J2204" s="16"/>
      <c r="K2204" s="14"/>
      <c r="L2204" s="16"/>
      <c r="M2204" s="17"/>
      <c r="N2204" s="17"/>
    </row>
    <row r="2205" spans="1:14" x14ac:dyDescent="0.25">
      <c r="A2205" s="12"/>
      <c r="B2205" s="13"/>
      <c r="C2205" s="14"/>
      <c r="D2205" s="13"/>
      <c r="E2205" s="13"/>
      <c r="F2205" s="14"/>
      <c r="G2205" s="15"/>
      <c r="H2205" s="14"/>
      <c r="I2205" s="14"/>
      <c r="J2205" s="16"/>
      <c r="K2205" s="14"/>
      <c r="L2205" s="16"/>
      <c r="M2205" s="17"/>
      <c r="N2205" s="17"/>
    </row>
    <row r="2206" spans="1:14" x14ac:dyDescent="0.25">
      <c r="A2206" s="12"/>
      <c r="B2206" s="13"/>
      <c r="C2206" s="14"/>
      <c r="D2206" s="13"/>
      <c r="E2206" s="13"/>
      <c r="F2206" s="14"/>
      <c r="G2206" s="15"/>
      <c r="H2206" s="14"/>
      <c r="I2206" s="14"/>
      <c r="J2206" s="16"/>
      <c r="K2206" s="14"/>
      <c r="L2206" s="16"/>
      <c r="M2206" s="17"/>
      <c r="N2206" s="17"/>
    </row>
    <row r="2207" spans="1:14" x14ac:dyDescent="0.25">
      <c r="A2207" s="12"/>
      <c r="B2207" s="13"/>
      <c r="C2207" s="14"/>
      <c r="D2207" s="13"/>
      <c r="E2207" s="13"/>
      <c r="F2207" s="14"/>
      <c r="G2207" s="15"/>
      <c r="H2207" s="14"/>
      <c r="I2207" s="14"/>
      <c r="J2207" s="16"/>
      <c r="K2207" s="14"/>
      <c r="L2207" s="16"/>
      <c r="M2207" s="17"/>
      <c r="N2207" s="17"/>
    </row>
    <row r="2208" spans="1:14" x14ac:dyDescent="0.25">
      <c r="A2208" s="12"/>
      <c r="B2208" s="13"/>
      <c r="C2208" s="14"/>
      <c r="D2208" s="13"/>
      <c r="E2208" s="13"/>
      <c r="F2208" s="14"/>
      <c r="G2208" s="15"/>
      <c r="H2208" s="14"/>
      <c r="I2208" s="14"/>
      <c r="J2208" s="16"/>
      <c r="K2208" s="14"/>
      <c r="L2208" s="16"/>
      <c r="M2208" s="17"/>
      <c r="N2208" s="17"/>
    </row>
    <row r="2209" spans="1:14" x14ac:dyDescent="0.25">
      <c r="A2209" s="12"/>
      <c r="B2209" s="13"/>
      <c r="C2209" s="14"/>
      <c r="D2209" s="13"/>
      <c r="E2209" s="13"/>
      <c r="F2209" s="14"/>
      <c r="G2209" s="15"/>
      <c r="H2209" s="14"/>
      <c r="I2209" s="14"/>
      <c r="J2209" s="16"/>
      <c r="K2209" s="14"/>
      <c r="L2209" s="16"/>
      <c r="M2209" s="17"/>
      <c r="N2209" s="17"/>
    </row>
    <row r="2210" spans="1:14" x14ac:dyDescent="0.25">
      <c r="A2210" s="12"/>
      <c r="B2210" s="13"/>
      <c r="C2210" s="14"/>
      <c r="D2210" s="13"/>
      <c r="E2210" s="13"/>
      <c r="F2210" s="14"/>
      <c r="G2210" s="15"/>
      <c r="H2210" s="14"/>
      <c r="I2210" s="14"/>
      <c r="J2210" s="16"/>
      <c r="K2210" s="14"/>
      <c r="L2210" s="16"/>
      <c r="M2210" s="17"/>
      <c r="N2210" s="17"/>
    </row>
    <row r="2211" spans="1:14" x14ac:dyDescent="0.25">
      <c r="A2211" s="12"/>
      <c r="B2211" s="13"/>
      <c r="C2211" s="14"/>
      <c r="D2211" s="13"/>
      <c r="E2211" s="13"/>
      <c r="F2211" s="14"/>
      <c r="G2211" s="15"/>
      <c r="H2211" s="14"/>
      <c r="I2211" s="14"/>
      <c r="J2211" s="16"/>
      <c r="K2211" s="14"/>
      <c r="L2211" s="16"/>
      <c r="M2211" s="17"/>
      <c r="N2211" s="17"/>
    </row>
    <row r="2212" spans="1:14" x14ac:dyDescent="0.25">
      <c r="A2212" s="12"/>
      <c r="B2212" s="13"/>
      <c r="C2212" s="14"/>
      <c r="D2212" s="13"/>
      <c r="E2212" s="13"/>
      <c r="F2212" s="14"/>
      <c r="G2212" s="15"/>
      <c r="H2212" s="14"/>
      <c r="I2212" s="14"/>
      <c r="J2212" s="16"/>
      <c r="K2212" s="14"/>
      <c r="L2212" s="16"/>
      <c r="M2212" s="17"/>
      <c r="N2212" s="17"/>
    </row>
    <row r="2213" spans="1:14" x14ac:dyDescent="0.25">
      <c r="A2213" s="12"/>
      <c r="B2213" s="13"/>
      <c r="C2213" s="14"/>
      <c r="D2213" s="13"/>
      <c r="E2213" s="13"/>
      <c r="F2213" s="14"/>
      <c r="G2213" s="15"/>
      <c r="H2213" s="14"/>
      <c r="I2213" s="14"/>
      <c r="J2213" s="16"/>
      <c r="K2213" s="14"/>
      <c r="L2213" s="16"/>
      <c r="M2213" s="17"/>
      <c r="N2213" s="17"/>
    </row>
    <row r="2214" spans="1:14" x14ac:dyDescent="0.25">
      <c r="A2214" s="12"/>
      <c r="B2214" s="13"/>
      <c r="C2214" s="14"/>
      <c r="D2214" s="13"/>
      <c r="E2214" s="13"/>
      <c r="F2214" s="14"/>
      <c r="G2214" s="15"/>
      <c r="H2214" s="14"/>
      <c r="I2214" s="14"/>
      <c r="J2214" s="16"/>
      <c r="K2214" s="14"/>
      <c r="L2214" s="16"/>
      <c r="M2214" s="17"/>
      <c r="N2214" s="17"/>
    </row>
    <row r="2215" spans="1:14" x14ac:dyDescent="0.25">
      <c r="A2215" s="12"/>
      <c r="B2215" s="13"/>
      <c r="C2215" s="14"/>
      <c r="D2215" s="13"/>
      <c r="E2215" s="13"/>
      <c r="F2215" s="14"/>
      <c r="G2215" s="15"/>
      <c r="H2215" s="14"/>
      <c r="I2215" s="14"/>
      <c r="J2215" s="16"/>
      <c r="K2215" s="14"/>
      <c r="L2215" s="16"/>
      <c r="M2215" s="17"/>
      <c r="N2215" s="17"/>
    </row>
    <row r="2216" spans="1:14" x14ac:dyDescent="0.25">
      <c r="A2216" s="12"/>
      <c r="B2216" s="13"/>
      <c r="C2216" s="14"/>
      <c r="D2216" s="13"/>
      <c r="E2216" s="13"/>
      <c r="F2216" s="14"/>
      <c r="G2216" s="15"/>
      <c r="H2216" s="14"/>
      <c r="I2216" s="14"/>
      <c r="J2216" s="16"/>
      <c r="K2216" s="14"/>
      <c r="L2216" s="16"/>
      <c r="M2216" s="17"/>
      <c r="N2216" s="17"/>
    </row>
    <row r="2217" spans="1:14" x14ac:dyDescent="0.25">
      <c r="A2217" s="12"/>
      <c r="B2217" s="13"/>
      <c r="C2217" s="14"/>
      <c r="D2217" s="13"/>
      <c r="E2217" s="13"/>
      <c r="F2217" s="14"/>
      <c r="G2217" s="15"/>
      <c r="H2217" s="14"/>
      <c r="I2217" s="14"/>
      <c r="J2217" s="16"/>
      <c r="K2217" s="14"/>
      <c r="L2217" s="16"/>
      <c r="M2217" s="17"/>
      <c r="N2217" s="17"/>
    </row>
    <row r="2218" spans="1:14" x14ac:dyDescent="0.25">
      <c r="A2218" s="12"/>
      <c r="B2218" s="13"/>
      <c r="C2218" s="14"/>
      <c r="D2218" s="13"/>
      <c r="E2218" s="13"/>
      <c r="F2218" s="14"/>
      <c r="G2218" s="15"/>
      <c r="H2218" s="14"/>
      <c r="I2218" s="14"/>
      <c r="J2218" s="16"/>
      <c r="K2218" s="14"/>
      <c r="L2218" s="16"/>
      <c r="M2218" s="17"/>
      <c r="N2218" s="17"/>
    </row>
    <row r="2219" spans="1:14" x14ac:dyDescent="0.25">
      <c r="A2219" s="12"/>
      <c r="B2219" s="13"/>
      <c r="C2219" s="14"/>
      <c r="D2219" s="13"/>
      <c r="E2219" s="13"/>
      <c r="F2219" s="14"/>
      <c r="G2219" s="15"/>
      <c r="H2219" s="14"/>
      <c r="I2219" s="14"/>
      <c r="J2219" s="16"/>
      <c r="K2219" s="14"/>
      <c r="L2219" s="16"/>
      <c r="M2219" s="17"/>
      <c r="N2219" s="17"/>
    </row>
    <row r="2220" spans="1:14" x14ac:dyDescent="0.25">
      <c r="A2220" s="12"/>
      <c r="B2220" s="13"/>
      <c r="C2220" s="14"/>
      <c r="D2220" s="13"/>
      <c r="E2220" s="13"/>
      <c r="F2220" s="14"/>
      <c r="G2220" s="15"/>
      <c r="H2220" s="14"/>
      <c r="I2220" s="14"/>
      <c r="J2220" s="16"/>
      <c r="K2220" s="14"/>
      <c r="L2220" s="16"/>
      <c r="M2220" s="17"/>
      <c r="N2220" s="17"/>
    </row>
    <row r="2221" spans="1:14" x14ac:dyDescent="0.25">
      <c r="A2221" s="12"/>
      <c r="B2221" s="13"/>
      <c r="C2221" s="14"/>
      <c r="D2221" s="13"/>
      <c r="E2221" s="13"/>
      <c r="F2221" s="14"/>
      <c r="G2221" s="15"/>
      <c r="H2221" s="14"/>
      <c r="I2221" s="14"/>
      <c r="J2221" s="16"/>
      <c r="K2221" s="14"/>
      <c r="L2221" s="16"/>
      <c r="M2221" s="17"/>
      <c r="N2221" s="17"/>
    </row>
    <row r="2222" spans="1:14" x14ac:dyDescent="0.25">
      <c r="A2222" s="12"/>
      <c r="B2222" s="13"/>
      <c r="C2222" s="14"/>
      <c r="D2222" s="13"/>
      <c r="E2222" s="13"/>
      <c r="F2222" s="14"/>
      <c r="G2222" s="15"/>
      <c r="H2222" s="14"/>
      <c r="I2222" s="14"/>
      <c r="J2222" s="16"/>
      <c r="K2222" s="14"/>
      <c r="L2222" s="16"/>
      <c r="M2222" s="17"/>
      <c r="N2222" s="17"/>
    </row>
    <row r="2223" spans="1:14" x14ac:dyDescent="0.25">
      <c r="A2223" s="12"/>
      <c r="B2223" s="13"/>
      <c r="C2223" s="14"/>
      <c r="D2223" s="13"/>
      <c r="E2223" s="13"/>
      <c r="F2223" s="14"/>
      <c r="G2223" s="15"/>
      <c r="H2223" s="14"/>
      <c r="I2223" s="14"/>
      <c r="J2223" s="16"/>
      <c r="K2223" s="14"/>
      <c r="L2223" s="16"/>
      <c r="M2223" s="17"/>
      <c r="N2223" s="17"/>
    </row>
    <row r="2224" spans="1:14" x14ac:dyDescent="0.25">
      <c r="A2224" s="12"/>
      <c r="B2224" s="13"/>
      <c r="C2224" s="14"/>
      <c r="D2224" s="13"/>
      <c r="E2224" s="13"/>
      <c r="F2224" s="14"/>
      <c r="G2224" s="15"/>
      <c r="H2224" s="14"/>
      <c r="I2224" s="14"/>
      <c r="J2224" s="16"/>
      <c r="K2224" s="14"/>
      <c r="L2224" s="16"/>
      <c r="M2224" s="17"/>
      <c r="N2224" s="17"/>
    </row>
    <row r="2225" spans="1:14" x14ac:dyDescent="0.25">
      <c r="A2225" s="12"/>
      <c r="B2225" s="13"/>
      <c r="C2225" s="14"/>
      <c r="D2225" s="13"/>
      <c r="E2225" s="13"/>
      <c r="F2225" s="14"/>
      <c r="G2225" s="15"/>
      <c r="H2225" s="14"/>
      <c r="I2225" s="14"/>
      <c r="J2225" s="16"/>
      <c r="K2225" s="14"/>
      <c r="L2225" s="16"/>
      <c r="M2225" s="17"/>
      <c r="N2225" s="17"/>
    </row>
    <row r="2226" spans="1:14" x14ac:dyDescent="0.25">
      <c r="A2226" s="12"/>
      <c r="B2226" s="13"/>
      <c r="C2226" s="14"/>
      <c r="D2226" s="13"/>
      <c r="E2226" s="13"/>
      <c r="F2226" s="14"/>
      <c r="G2226" s="15"/>
      <c r="H2226" s="14"/>
      <c r="I2226" s="14"/>
      <c r="J2226" s="16"/>
      <c r="K2226" s="14"/>
      <c r="L2226" s="16"/>
      <c r="M2226" s="17"/>
      <c r="N2226" s="17"/>
    </row>
    <row r="2227" spans="1:14" x14ac:dyDescent="0.25">
      <c r="A2227" s="12"/>
      <c r="B2227" s="13"/>
      <c r="C2227" s="14"/>
      <c r="D2227" s="13"/>
      <c r="E2227" s="13"/>
      <c r="F2227" s="14"/>
      <c r="G2227" s="15"/>
      <c r="H2227" s="14"/>
      <c r="I2227" s="14"/>
      <c r="J2227" s="16"/>
      <c r="K2227" s="14"/>
      <c r="L2227" s="16"/>
      <c r="M2227" s="17"/>
      <c r="N2227" s="17"/>
    </row>
    <row r="2228" spans="1:14" x14ac:dyDescent="0.25">
      <c r="A2228" s="12"/>
      <c r="B2228" s="13"/>
      <c r="C2228" s="14"/>
      <c r="D2228" s="13"/>
      <c r="E2228" s="13"/>
      <c r="F2228" s="14"/>
      <c r="G2228" s="15"/>
      <c r="H2228" s="14"/>
      <c r="I2228" s="14"/>
      <c r="J2228" s="16"/>
      <c r="K2228" s="14"/>
      <c r="L2228" s="16"/>
      <c r="M2228" s="17"/>
      <c r="N2228" s="17"/>
    </row>
    <row r="2229" spans="1:14" x14ac:dyDescent="0.25">
      <c r="A2229" s="12"/>
      <c r="B2229" s="13"/>
      <c r="C2229" s="14"/>
      <c r="D2229" s="13"/>
      <c r="E2229" s="13"/>
      <c r="F2229" s="14"/>
      <c r="G2229" s="15"/>
      <c r="H2229" s="14"/>
      <c r="I2229" s="14"/>
      <c r="J2229" s="16"/>
      <c r="K2229" s="14"/>
      <c r="L2229" s="16"/>
      <c r="M2229" s="17"/>
      <c r="N2229" s="17"/>
    </row>
    <row r="2230" spans="1:14" x14ac:dyDescent="0.25">
      <c r="A2230" s="12"/>
      <c r="B2230" s="13"/>
      <c r="C2230" s="14"/>
      <c r="D2230" s="13"/>
      <c r="E2230" s="13"/>
      <c r="F2230" s="14"/>
      <c r="G2230" s="15"/>
      <c r="H2230" s="14"/>
      <c r="I2230" s="14"/>
      <c r="J2230" s="16"/>
      <c r="K2230" s="14"/>
      <c r="L2230" s="16"/>
      <c r="M2230" s="17"/>
      <c r="N2230" s="17"/>
    </row>
    <row r="2231" spans="1:14" x14ac:dyDescent="0.25">
      <c r="A2231" s="12"/>
      <c r="B2231" s="13"/>
      <c r="C2231" s="14"/>
      <c r="D2231" s="13"/>
      <c r="E2231" s="13"/>
      <c r="F2231" s="14"/>
      <c r="G2231" s="15"/>
      <c r="H2231" s="14"/>
      <c r="I2231" s="14"/>
      <c r="J2231" s="16"/>
      <c r="K2231" s="14"/>
      <c r="L2231" s="16"/>
      <c r="M2231" s="17"/>
      <c r="N2231" s="17"/>
    </row>
    <row r="2232" spans="1:14" x14ac:dyDescent="0.25">
      <c r="A2232" s="12"/>
      <c r="B2232" s="13"/>
      <c r="C2232" s="14"/>
      <c r="D2232" s="13"/>
      <c r="E2232" s="13"/>
      <c r="F2232" s="14"/>
      <c r="G2232" s="15"/>
      <c r="H2232" s="14"/>
      <c r="I2232" s="14"/>
      <c r="J2232" s="16"/>
      <c r="K2232" s="14"/>
      <c r="L2232" s="16"/>
      <c r="M2232" s="17"/>
      <c r="N2232" s="17"/>
    </row>
    <row r="2233" spans="1:14" x14ac:dyDescent="0.25">
      <c r="A2233" s="12"/>
      <c r="B2233" s="13"/>
      <c r="C2233" s="14"/>
      <c r="D2233" s="13"/>
      <c r="E2233" s="13"/>
      <c r="F2233" s="14"/>
      <c r="G2233" s="15"/>
      <c r="H2233" s="14"/>
      <c r="I2233" s="14"/>
      <c r="J2233" s="16"/>
      <c r="K2233" s="14"/>
      <c r="L2233" s="16"/>
      <c r="M2233" s="17"/>
      <c r="N2233" s="17"/>
    </row>
    <row r="2234" spans="1:14" x14ac:dyDescent="0.25">
      <c r="A2234" s="12"/>
      <c r="B2234" s="13"/>
      <c r="C2234" s="14"/>
      <c r="D2234" s="13"/>
      <c r="E2234" s="13"/>
      <c r="F2234" s="14"/>
      <c r="G2234" s="15"/>
      <c r="H2234" s="14"/>
      <c r="I2234" s="14"/>
      <c r="J2234" s="16"/>
      <c r="K2234" s="14"/>
      <c r="L2234" s="16"/>
      <c r="M2234" s="17"/>
      <c r="N2234" s="17"/>
    </row>
    <row r="2235" spans="1:14" x14ac:dyDescent="0.25">
      <c r="A2235" s="12"/>
      <c r="B2235" s="13"/>
      <c r="C2235" s="14"/>
      <c r="D2235" s="13"/>
      <c r="E2235" s="13"/>
      <c r="F2235" s="14"/>
      <c r="G2235" s="15"/>
      <c r="H2235" s="14"/>
      <c r="I2235" s="14"/>
      <c r="J2235" s="16"/>
      <c r="K2235" s="14"/>
      <c r="L2235" s="16"/>
      <c r="M2235" s="17"/>
      <c r="N2235" s="17"/>
    </row>
    <row r="2236" spans="1:14" x14ac:dyDescent="0.25">
      <c r="A2236" s="12"/>
      <c r="B2236" s="13"/>
      <c r="C2236" s="14"/>
      <c r="D2236" s="13"/>
      <c r="E2236" s="13"/>
      <c r="F2236" s="14"/>
      <c r="G2236" s="15"/>
      <c r="H2236" s="14"/>
      <c r="I2236" s="14"/>
      <c r="J2236" s="16"/>
      <c r="K2236" s="14"/>
      <c r="L2236" s="16"/>
      <c r="M2236" s="17"/>
      <c r="N2236" s="17"/>
    </row>
    <row r="2237" spans="1:14" x14ac:dyDescent="0.25">
      <c r="A2237" s="12"/>
      <c r="B2237" s="13"/>
      <c r="C2237" s="14"/>
      <c r="D2237" s="13"/>
      <c r="E2237" s="13"/>
      <c r="F2237" s="14"/>
      <c r="G2237" s="15"/>
      <c r="H2237" s="14"/>
      <c r="I2237" s="14"/>
      <c r="J2237" s="16"/>
      <c r="K2237" s="14"/>
      <c r="L2237" s="16"/>
      <c r="M2237" s="17"/>
      <c r="N2237" s="17"/>
    </row>
    <row r="2238" spans="1:14" x14ac:dyDescent="0.25">
      <c r="A2238" s="12"/>
      <c r="B2238" s="13"/>
      <c r="C2238" s="14"/>
      <c r="D2238" s="13"/>
      <c r="E2238" s="13"/>
      <c r="F2238" s="14"/>
      <c r="G2238" s="15"/>
      <c r="H2238" s="14"/>
      <c r="I2238" s="14"/>
      <c r="J2238" s="16"/>
      <c r="K2238" s="14"/>
      <c r="L2238" s="16"/>
      <c r="M2238" s="17"/>
      <c r="N2238" s="17"/>
    </row>
    <row r="2239" spans="1:14" x14ac:dyDescent="0.25">
      <c r="A2239" s="12"/>
      <c r="B2239" s="13"/>
      <c r="C2239" s="14"/>
      <c r="D2239" s="13"/>
      <c r="E2239" s="13"/>
      <c r="F2239" s="14"/>
      <c r="G2239" s="15"/>
      <c r="H2239" s="14"/>
      <c r="I2239" s="14"/>
      <c r="J2239" s="16"/>
      <c r="K2239" s="14"/>
      <c r="L2239" s="16"/>
      <c r="M2239" s="17"/>
      <c r="N2239" s="17"/>
    </row>
    <row r="2240" spans="1:14" x14ac:dyDescent="0.25">
      <c r="A2240" s="12"/>
      <c r="B2240" s="13"/>
      <c r="C2240" s="14"/>
      <c r="D2240" s="13"/>
      <c r="E2240" s="13"/>
      <c r="F2240" s="14"/>
      <c r="G2240" s="15"/>
      <c r="H2240" s="14"/>
      <c r="I2240" s="14"/>
      <c r="J2240" s="16"/>
      <c r="K2240" s="14"/>
      <c r="L2240" s="16"/>
      <c r="M2240" s="17"/>
      <c r="N2240" s="17"/>
    </row>
    <row r="2241" spans="1:14" x14ac:dyDescent="0.25">
      <c r="A2241" s="12"/>
      <c r="B2241" s="13"/>
      <c r="C2241" s="14"/>
      <c r="D2241" s="13"/>
      <c r="E2241" s="13"/>
      <c r="F2241" s="14"/>
      <c r="G2241" s="15"/>
      <c r="H2241" s="14"/>
      <c r="I2241" s="14"/>
      <c r="J2241" s="16"/>
      <c r="K2241" s="14"/>
      <c r="L2241" s="16"/>
      <c r="M2241" s="17"/>
      <c r="N2241" s="17"/>
    </row>
    <row r="2242" spans="1:14" x14ac:dyDescent="0.25">
      <c r="H2242" s="14"/>
      <c r="I2242" s="14"/>
      <c r="J2242" s="16"/>
      <c r="K2242" s="14"/>
      <c r="L2242" s="16"/>
    </row>
    <row r="2243" spans="1:14" x14ac:dyDescent="0.25">
      <c r="H2243" s="14"/>
      <c r="I2243" s="14"/>
      <c r="J2243" s="16"/>
      <c r="K2243" s="14"/>
      <c r="L2243" s="16"/>
    </row>
    <row r="2244" spans="1:14" x14ac:dyDescent="0.25">
      <c r="H2244" s="14"/>
      <c r="I2244" s="14"/>
      <c r="J2244" s="16"/>
      <c r="K2244" s="14"/>
      <c r="L2244" s="16"/>
    </row>
    <row r="2245" spans="1:14" x14ac:dyDescent="0.25">
      <c r="H2245" s="14"/>
      <c r="I2245" s="14"/>
      <c r="J2245" s="16"/>
      <c r="K2245" s="14"/>
      <c r="L2245" s="16"/>
    </row>
    <row r="2246" spans="1:14" x14ac:dyDescent="0.25">
      <c r="H2246" s="14"/>
      <c r="I2246" s="14"/>
      <c r="J2246" s="16"/>
      <c r="K2246" s="14"/>
      <c r="L2246" s="16"/>
    </row>
    <row r="2247" spans="1:14" x14ac:dyDescent="0.25">
      <c r="H2247" s="14"/>
      <c r="I2247" s="14"/>
      <c r="J2247" s="16"/>
      <c r="K2247" s="14"/>
      <c r="L2247" s="16"/>
    </row>
    <row r="2248" spans="1:14" x14ac:dyDescent="0.25">
      <c r="H2248" s="14"/>
      <c r="I2248" s="14"/>
      <c r="J2248" s="16"/>
      <c r="K2248" s="14"/>
      <c r="L2248" s="16"/>
    </row>
    <row r="2249" spans="1:14" x14ac:dyDescent="0.25">
      <c r="H2249" s="14"/>
      <c r="I2249" s="14"/>
      <c r="J2249" s="16"/>
      <c r="K2249" s="14"/>
      <c r="L2249" s="16"/>
    </row>
    <row r="2250" spans="1:14" x14ac:dyDescent="0.25">
      <c r="H2250" s="14"/>
      <c r="I2250" s="14"/>
      <c r="J2250" s="16"/>
      <c r="K2250" s="14"/>
      <c r="L2250" s="16"/>
    </row>
    <row r="2251" spans="1:14" x14ac:dyDescent="0.25">
      <c r="H2251" s="14"/>
      <c r="I2251" s="14"/>
      <c r="J2251" s="16"/>
      <c r="K2251" s="14"/>
      <c r="L2251" s="16"/>
    </row>
    <row r="2252" spans="1:14" x14ac:dyDescent="0.25">
      <c r="H2252" s="14"/>
      <c r="I2252" s="14"/>
      <c r="J2252" s="16"/>
      <c r="K2252" s="14"/>
      <c r="L2252" s="16"/>
    </row>
    <row r="2253" spans="1:14" x14ac:dyDescent="0.25">
      <c r="H2253" s="14"/>
      <c r="I2253" s="14"/>
      <c r="J2253" s="16"/>
      <c r="K2253" s="14"/>
      <c r="L2253" s="16"/>
    </row>
    <row r="2254" spans="1:14" x14ac:dyDescent="0.25">
      <c r="H2254" s="14"/>
      <c r="I2254" s="14"/>
      <c r="J2254" s="16"/>
      <c r="K2254" s="14"/>
      <c r="L2254" s="16"/>
    </row>
    <row r="2255" spans="1:14" x14ac:dyDescent="0.25">
      <c r="H2255" s="14"/>
      <c r="I2255" s="14"/>
      <c r="J2255" s="16"/>
      <c r="K2255" s="14"/>
      <c r="L2255" s="16"/>
    </row>
    <row r="2256" spans="1:14" x14ac:dyDescent="0.25">
      <c r="H2256" s="14"/>
      <c r="I2256" s="14"/>
      <c r="J2256" s="16"/>
      <c r="K2256" s="14"/>
      <c r="L2256" s="16"/>
    </row>
    <row r="2257" spans="8:12" x14ac:dyDescent="0.25">
      <c r="H2257" s="14"/>
      <c r="I2257" s="14"/>
      <c r="J2257" s="16"/>
      <c r="K2257" s="14"/>
      <c r="L2257" s="16"/>
    </row>
    <row r="2258" spans="8:12" x14ac:dyDescent="0.25">
      <c r="H2258" s="14"/>
      <c r="I2258" s="14"/>
      <c r="J2258" s="16"/>
      <c r="K2258" s="14"/>
      <c r="L2258" s="16"/>
    </row>
    <row r="2259" spans="8:12" x14ac:dyDescent="0.25">
      <c r="H2259" s="14"/>
      <c r="I2259" s="14"/>
      <c r="J2259" s="16"/>
      <c r="K2259" s="14"/>
      <c r="L2259" s="16"/>
    </row>
    <row r="2260" spans="8:12" x14ac:dyDescent="0.25">
      <c r="H2260" s="14"/>
      <c r="I2260" s="14"/>
      <c r="J2260" s="16"/>
      <c r="K2260" s="14"/>
      <c r="L2260" s="16"/>
    </row>
    <row r="2261" spans="8:12" x14ac:dyDescent="0.25">
      <c r="H2261" s="14"/>
      <c r="I2261" s="14"/>
      <c r="J2261" s="16"/>
      <c r="K2261" s="14"/>
      <c r="L2261" s="16"/>
    </row>
    <row r="2262" spans="8:12" x14ac:dyDescent="0.25">
      <c r="H2262" s="14"/>
      <c r="I2262" s="14"/>
      <c r="J2262" s="16"/>
      <c r="K2262" s="14"/>
      <c r="L2262" s="16"/>
    </row>
    <row r="2263" spans="8:12" x14ac:dyDescent="0.25">
      <c r="H2263" s="14"/>
      <c r="I2263" s="14"/>
      <c r="J2263" s="16"/>
      <c r="K2263" s="14"/>
      <c r="L2263" s="16"/>
    </row>
    <row r="2264" spans="8:12" x14ac:dyDescent="0.25">
      <c r="H2264" s="14"/>
      <c r="I2264" s="14"/>
      <c r="J2264" s="16"/>
      <c r="K2264" s="14"/>
      <c r="L2264" s="16"/>
    </row>
    <row r="2265" spans="8:12" x14ac:dyDescent="0.25">
      <c r="H2265" s="14"/>
      <c r="I2265" s="14"/>
      <c r="J2265" s="16"/>
      <c r="K2265" s="14"/>
      <c r="L2265" s="16"/>
    </row>
    <row r="2266" spans="8:12" x14ac:dyDescent="0.25">
      <c r="H2266" s="14"/>
      <c r="I2266" s="14"/>
      <c r="J2266" s="16"/>
      <c r="K2266" s="14"/>
      <c r="L2266" s="16"/>
    </row>
    <row r="2267" spans="8:12" x14ac:dyDescent="0.25">
      <c r="H2267" s="14"/>
      <c r="I2267" s="14"/>
      <c r="J2267" s="16"/>
      <c r="K2267" s="14"/>
      <c r="L2267" s="16"/>
    </row>
    <row r="2268" spans="8:12" x14ac:dyDescent="0.25">
      <c r="H2268" s="14"/>
      <c r="I2268" s="14"/>
      <c r="J2268" s="16"/>
      <c r="K2268" s="14"/>
      <c r="L2268" s="16"/>
    </row>
    <row r="2269" spans="8:12" x14ac:dyDescent="0.25">
      <c r="H2269" s="14"/>
      <c r="I2269" s="14"/>
      <c r="J2269" s="16"/>
      <c r="K2269" s="14"/>
      <c r="L2269" s="16"/>
    </row>
    <row r="2270" spans="8:12" x14ac:dyDescent="0.25">
      <c r="H2270" s="14"/>
      <c r="I2270" s="14"/>
      <c r="J2270" s="16"/>
      <c r="K2270" s="14"/>
      <c r="L2270" s="16"/>
    </row>
    <row r="2271" spans="8:12" x14ac:dyDescent="0.25">
      <c r="H2271" s="14"/>
      <c r="I2271" s="14"/>
      <c r="J2271" s="16"/>
      <c r="K2271" s="14"/>
      <c r="L2271" s="16"/>
    </row>
    <row r="2272" spans="8:12" x14ac:dyDescent="0.25">
      <c r="H2272" s="14"/>
      <c r="I2272" s="14"/>
      <c r="J2272" s="16"/>
      <c r="K2272" s="14"/>
      <c r="L2272" s="16"/>
    </row>
    <row r="2273" spans="8:12" x14ac:dyDescent="0.25">
      <c r="H2273" s="14"/>
      <c r="I2273" s="14"/>
      <c r="J2273" s="16"/>
      <c r="K2273" s="14"/>
      <c r="L2273" s="16"/>
    </row>
    <row r="2274" spans="8:12" x14ac:dyDescent="0.25">
      <c r="H2274" s="14"/>
      <c r="I2274" s="14"/>
      <c r="J2274" s="16"/>
      <c r="K2274" s="14"/>
      <c r="L2274" s="16"/>
    </row>
    <row r="2275" spans="8:12" x14ac:dyDescent="0.25">
      <c r="H2275" s="14"/>
      <c r="I2275" s="14"/>
      <c r="J2275" s="16"/>
      <c r="K2275" s="14"/>
      <c r="L2275" s="16"/>
    </row>
    <row r="2276" spans="8:12" x14ac:dyDescent="0.25">
      <c r="H2276" s="14"/>
      <c r="I2276" s="14"/>
      <c r="J2276" s="16"/>
      <c r="K2276" s="14"/>
      <c r="L2276" s="16"/>
    </row>
    <row r="2277" spans="8:12" x14ac:dyDescent="0.25">
      <c r="H2277" s="14"/>
      <c r="I2277" s="14"/>
      <c r="J2277" s="16"/>
      <c r="K2277" s="14"/>
      <c r="L2277" s="16"/>
    </row>
    <row r="2278" spans="8:12" x14ac:dyDescent="0.25">
      <c r="H2278" s="14"/>
      <c r="I2278" s="14"/>
      <c r="J2278" s="16"/>
      <c r="K2278" s="14"/>
      <c r="L2278" s="16"/>
    </row>
    <row r="2279" spans="8:12" x14ac:dyDescent="0.25">
      <c r="H2279" s="14"/>
      <c r="I2279" s="14"/>
      <c r="J2279" s="16"/>
      <c r="K2279" s="14"/>
      <c r="L2279" s="16"/>
    </row>
    <row r="2280" spans="8:12" x14ac:dyDescent="0.25">
      <c r="H2280" s="14"/>
      <c r="I2280" s="14"/>
      <c r="J2280" s="16"/>
      <c r="K2280" s="14"/>
      <c r="L2280" s="16"/>
    </row>
    <row r="2281" spans="8:12" x14ac:dyDescent="0.25">
      <c r="H2281" s="14"/>
      <c r="I2281" s="14"/>
      <c r="J2281" s="16"/>
      <c r="K2281" s="14"/>
      <c r="L2281" s="16"/>
    </row>
    <row r="2282" spans="8:12" x14ac:dyDescent="0.25">
      <c r="H2282" s="14"/>
      <c r="I2282" s="14"/>
      <c r="J2282" s="16"/>
      <c r="K2282" s="14"/>
      <c r="L2282" s="16"/>
    </row>
    <row r="2283" spans="8:12" x14ac:dyDescent="0.25">
      <c r="H2283" s="14"/>
      <c r="I2283" s="14"/>
      <c r="J2283" s="16"/>
      <c r="K2283" s="14"/>
      <c r="L2283" s="16"/>
    </row>
    <row r="2284" spans="8:12" x14ac:dyDescent="0.25">
      <c r="H2284" s="14"/>
      <c r="I2284" s="14"/>
      <c r="J2284" s="16"/>
      <c r="K2284" s="14"/>
      <c r="L2284" s="16"/>
    </row>
    <row r="2285" spans="8:12" x14ac:dyDescent="0.25">
      <c r="H2285" s="14"/>
      <c r="I2285" s="14"/>
      <c r="J2285" s="16"/>
      <c r="K2285" s="14"/>
      <c r="L2285" s="16"/>
    </row>
    <row r="2286" spans="8:12" x14ac:dyDescent="0.25">
      <c r="H2286" s="14"/>
      <c r="I2286" s="14"/>
      <c r="J2286" s="16"/>
      <c r="K2286" s="14"/>
      <c r="L2286" s="16"/>
    </row>
    <row r="2287" spans="8:12" x14ac:dyDescent="0.25">
      <c r="H2287" s="14"/>
      <c r="I2287" s="14"/>
      <c r="J2287" s="16"/>
      <c r="K2287" s="14"/>
      <c r="L2287" s="16"/>
    </row>
    <row r="2288" spans="8:12" x14ac:dyDescent="0.25">
      <c r="H2288" s="14"/>
      <c r="I2288" s="14"/>
      <c r="J2288" s="16"/>
      <c r="K2288" s="14"/>
      <c r="L2288" s="16"/>
    </row>
    <row r="2289" spans="8:12" x14ac:dyDescent="0.25">
      <c r="H2289" s="14"/>
      <c r="I2289" s="14"/>
      <c r="J2289" s="16"/>
      <c r="K2289" s="14"/>
      <c r="L2289" s="16"/>
    </row>
    <row r="2290" spans="8:12" x14ac:dyDescent="0.25">
      <c r="H2290" s="14"/>
      <c r="I2290" s="14"/>
      <c r="J2290" s="16"/>
      <c r="K2290" s="14"/>
      <c r="L2290" s="16"/>
    </row>
    <row r="2291" spans="8:12" x14ac:dyDescent="0.25">
      <c r="H2291" s="14"/>
      <c r="I2291" s="14"/>
      <c r="J2291" s="16"/>
      <c r="K2291" s="14"/>
      <c r="L2291" s="16"/>
    </row>
    <row r="2292" spans="8:12" x14ac:dyDescent="0.25">
      <c r="H2292" s="14"/>
      <c r="I2292" s="14"/>
      <c r="J2292" s="16"/>
      <c r="K2292" s="14"/>
      <c r="L2292" s="16"/>
    </row>
    <row r="2293" spans="8:12" x14ac:dyDescent="0.25">
      <c r="H2293" s="14"/>
      <c r="I2293" s="14"/>
      <c r="J2293" s="16"/>
      <c r="K2293" s="14"/>
      <c r="L2293" s="16"/>
    </row>
    <row r="2294" spans="8:12" x14ac:dyDescent="0.25">
      <c r="H2294" s="14"/>
      <c r="I2294" s="14"/>
      <c r="J2294" s="16"/>
      <c r="K2294" s="14"/>
      <c r="L2294" s="16"/>
    </row>
    <row r="2295" spans="8:12" x14ac:dyDescent="0.25">
      <c r="H2295" s="14"/>
      <c r="I2295" s="14"/>
      <c r="J2295" s="16"/>
      <c r="K2295" s="14"/>
      <c r="L2295" s="16"/>
    </row>
    <row r="2296" spans="8:12" x14ac:dyDescent="0.25">
      <c r="H2296" s="14"/>
      <c r="I2296" s="14"/>
      <c r="J2296" s="16"/>
      <c r="K2296" s="14"/>
      <c r="L2296" s="16"/>
    </row>
    <row r="2297" spans="8:12" x14ac:dyDescent="0.25">
      <c r="H2297" s="14"/>
      <c r="I2297" s="14"/>
      <c r="J2297" s="16"/>
      <c r="K2297" s="14"/>
      <c r="L2297" s="16"/>
    </row>
    <row r="2298" spans="8:12" x14ac:dyDescent="0.25">
      <c r="H2298" s="14"/>
      <c r="I2298" s="14"/>
      <c r="J2298" s="16"/>
      <c r="K2298" s="14"/>
      <c r="L2298" s="16"/>
    </row>
    <row r="2299" spans="8:12" x14ac:dyDescent="0.25">
      <c r="H2299" s="14"/>
      <c r="I2299" s="14"/>
      <c r="J2299" s="16"/>
      <c r="K2299" s="14"/>
      <c r="L2299" s="16"/>
    </row>
    <row r="2300" spans="8:12" x14ac:dyDescent="0.25">
      <c r="H2300" s="14"/>
      <c r="I2300" s="14"/>
      <c r="J2300" s="16"/>
      <c r="K2300" s="14"/>
      <c r="L2300" s="16"/>
    </row>
    <row r="2301" spans="8:12" x14ac:dyDescent="0.25">
      <c r="H2301" s="14"/>
      <c r="I2301" s="14"/>
      <c r="J2301" s="16"/>
      <c r="K2301" s="14"/>
      <c r="L2301" s="16"/>
    </row>
    <row r="2302" spans="8:12" x14ac:dyDescent="0.25">
      <c r="H2302" s="14"/>
      <c r="I2302" s="14"/>
      <c r="J2302" s="16"/>
      <c r="K2302" s="14"/>
      <c r="L2302" s="16"/>
    </row>
    <row r="2303" spans="8:12" x14ac:dyDescent="0.25">
      <c r="H2303" s="14"/>
      <c r="I2303" s="14"/>
      <c r="J2303" s="16"/>
      <c r="K2303" s="14"/>
      <c r="L2303" s="16"/>
    </row>
    <row r="2304" spans="8:12" x14ac:dyDescent="0.25">
      <c r="H2304" s="14"/>
      <c r="I2304" s="14"/>
      <c r="J2304" s="16"/>
      <c r="K2304" s="14"/>
      <c r="L2304" s="16"/>
    </row>
    <row r="2305" spans="8:12" x14ac:dyDescent="0.25">
      <c r="H2305" s="14"/>
      <c r="I2305" s="14"/>
      <c r="J2305" s="16"/>
      <c r="K2305" s="14"/>
      <c r="L2305" s="16"/>
    </row>
    <row r="2306" spans="8:12" x14ac:dyDescent="0.25">
      <c r="H2306" s="14"/>
      <c r="I2306" s="14"/>
      <c r="J2306" s="16"/>
      <c r="K2306" s="14"/>
      <c r="L2306" s="16"/>
    </row>
    <row r="2307" spans="8:12" x14ac:dyDescent="0.25">
      <c r="H2307" s="14"/>
      <c r="I2307" s="14"/>
      <c r="J2307" s="16"/>
      <c r="K2307" s="14"/>
      <c r="L2307" s="16"/>
    </row>
    <row r="2308" spans="8:12" x14ac:dyDescent="0.25">
      <c r="H2308" s="14"/>
      <c r="I2308" s="14"/>
      <c r="J2308" s="16"/>
      <c r="K2308" s="14"/>
      <c r="L2308" s="16"/>
    </row>
    <row r="2309" spans="8:12" x14ac:dyDescent="0.25">
      <c r="H2309" s="14"/>
      <c r="I2309" s="14"/>
      <c r="J2309" s="16"/>
      <c r="K2309" s="14"/>
      <c r="L2309" s="16"/>
    </row>
    <row r="2310" spans="8:12" x14ac:dyDescent="0.25">
      <c r="H2310" s="14"/>
      <c r="I2310" s="14"/>
      <c r="J2310" s="16"/>
      <c r="K2310" s="14"/>
      <c r="L2310" s="16"/>
    </row>
    <row r="2311" spans="8:12" x14ac:dyDescent="0.25">
      <c r="H2311" s="14"/>
      <c r="I2311" s="14"/>
      <c r="J2311" s="16"/>
      <c r="K2311" s="14"/>
      <c r="L2311" s="16"/>
    </row>
    <row r="2312" spans="8:12" x14ac:dyDescent="0.25">
      <c r="H2312" s="14"/>
      <c r="I2312" s="14"/>
      <c r="J2312" s="16"/>
      <c r="K2312" s="14"/>
      <c r="L2312" s="16"/>
    </row>
    <row r="2313" spans="8:12" x14ac:dyDescent="0.25">
      <c r="H2313" s="14"/>
      <c r="I2313" s="14"/>
      <c r="J2313" s="16"/>
      <c r="K2313" s="14"/>
      <c r="L2313" s="16"/>
    </row>
    <row r="2314" spans="8:12" x14ac:dyDescent="0.25">
      <c r="H2314" s="14"/>
      <c r="I2314" s="14"/>
      <c r="J2314" s="16"/>
      <c r="K2314" s="14"/>
      <c r="L2314" s="16"/>
    </row>
    <row r="2315" spans="8:12" x14ac:dyDescent="0.25">
      <c r="H2315" s="14"/>
      <c r="I2315" s="14"/>
      <c r="J2315" s="16"/>
      <c r="K2315" s="14"/>
      <c r="L2315" s="16"/>
    </row>
    <row r="2316" spans="8:12" x14ac:dyDescent="0.25">
      <c r="H2316" s="14"/>
      <c r="I2316" s="14"/>
      <c r="J2316" s="16"/>
      <c r="K2316" s="14"/>
      <c r="L2316" s="16"/>
    </row>
    <row r="2317" spans="8:12" x14ac:dyDescent="0.25">
      <c r="H2317" s="14"/>
      <c r="I2317" s="14"/>
      <c r="J2317" s="16"/>
      <c r="K2317" s="14"/>
      <c r="L2317" s="16"/>
    </row>
    <row r="2318" spans="8:12" x14ac:dyDescent="0.25">
      <c r="H2318" s="14"/>
      <c r="I2318" s="14"/>
      <c r="J2318" s="16"/>
      <c r="K2318" s="14"/>
      <c r="L2318" s="16"/>
    </row>
    <row r="2319" spans="8:12" x14ac:dyDescent="0.25">
      <c r="H2319" s="14"/>
      <c r="I2319" s="14"/>
      <c r="J2319" s="16"/>
      <c r="K2319" s="14"/>
      <c r="L2319" s="16"/>
    </row>
    <row r="2320" spans="8:12" x14ac:dyDescent="0.25">
      <c r="H2320" s="14"/>
      <c r="I2320" s="14"/>
      <c r="J2320" s="16"/>
      <c r="K2320" s="14"/>
      <c r="L2320" s="16"/>
    </row>
    <row r="2321" spans="8:12" x14ac:dyDescent="0.25">
      <c r="H2321" s="14"/>
      <c r="I2321" s="14"/>
      <c r="J2321" s="16"/>
      <c r="K2321" s="14"/>
      <c r="L2321" s="16"/>
    </row>
    <row r="2322" spans="8:12" x14ac:dyDescent="0.25">
      <c r="H2322" s="14"/>
      <c r="I2322" s="14"/>
      <c r="J2322" s="16"/>
      <c r="K2322" s="14"/>
      <c r="L2322" s="16"/>
    </row>
    <row r="2323" spans="8:12" x14ac:dyDescent="0.25">
      <c r="H2323" s="14"/>
      <c r="I2323" s="14"/>
      <c r="J2323" s="16"/>
      <c r="K2323" s="14"/>
      <c r="L2323" s="16"/>
    </row>
    <row r="2324" spans="8:12" x14ac:dyDescent="0.25">
      <c r="H2324" s="14"/>
      <c r="I2324" s="14"/>
      <c r="J2324" s="16"/>
      <c r="K2324" s="14"/>
      <c r="L2324" s="16"/>
    </row>
    <row r="2325" spans="8:12" x14ac:dyDescent="0.25">
      <c r="H2325" s="14"/>
      <c r="I2325" s="14"/>
      <c r="J2325" s="16"/>
      <c r="K2325" s="14"/>
      <c r="L2325" s="16"/>
    </row>
    <row r="2326" spans="8:12" x14ac:dyDescent="0.25">
      <c r="H2326" s="14"/>
      <c r="I2326" s="14"/>
      <c r="J2326" s="16"/>
      <c r="K2326" s="14"/>
      <c r="L2326" s="16"/>
    </row>
    <row r="2327" spans="8:12" x14ac:dyDescent="0.25">
      <c r="H2327" s="14"/>
      <c r="I2327" s="14"/>
      <c r="J2327" s="16"/>
      <c r="K2327" s="14"/>
      <c r="L2327" s="16"/>
    </row>
    <row r="2328" spans="8:12" x14ac:dyDescent="0.25">
      <c r="H2328" s="14"/>
      <c r="I2328" s="14"/>
      <c r="J2328" s="16"/>
      <c r="K2328" s="14"/>
      <c r="L2328" s="16"/>
    </row>
    <row r="2329" spans="8:12" x14ac:dyDescent="0.25">
      <c r="H2329" s="14"/>
      <c r="I2329" s="14"/>
      <c r="J2329" s="16"/>
      <c r="K2329" s="14"/>
      <c r="L2329" s="16"/>
    </row>
    <row r="2330" spans="8:12" x14ac:dyDescent="0.25">
      <c r="H2330" s="14"/>
      <c r="I2330" s="14"/>
      <c r="J2330" s="16"/>
      <c r="K2330" s="14"/>
      <c r="L2330" s="16"/>
    </row>
    <row r="2331" spans="8:12" x14ac:dyDescent="0.25">
      <c r="H2331" s="14"/>
      <c r="I2331" s="14"/>
      <c r="J2331" s="16"/>
      <c r="K2331" s="14"/>
      <c r="L2331" s="16"/>
    </row>
    <row r="2332" spans="8:12" x14ac:dyDescent="0.25">
      <c r="H2332" s="14"/>
      <c r="I2332" s="14"/>
      <c r="J2332" s="16"/>
      <c r="K2332" s="14"/>
      <c r="L2332" s="16"/>
    </row>
    <row r="2333" spans="8:12" x14ac:dyDescent="0.25">
      <c r="H2333" s="14"/>
      <c r="I2333" s="14"/>
      <c r="J2333" s="16"/>
      <c r="K2333" s="14"/>
      <c r="L2333" s="16"/>
    </row>
    <row r="2334" spans="8:12" x14ac:dyDescent="0.25">
      <c r="H2334" s="14"/>
      <c r="I2334" s="14"/>
      <c r="J2334" s="16"/>
      <c r="K2334" s="14"/>
      <c r="L2334" s="16"/>
    </row>
    <row r="2335" spans="8:12" x14ac:dyDescent="0.25">
      <c r="H2335" s="14"/>
      <c r="I2335" s="14"/>
      <c r="J2335" s="16"/>
      <c r="K2335" s="14"/>
      <c r="L2335" s="16"/>
    </row>
    <row r="2336" spans="8:12" x14ac:dyDescent="0.25">
      <c r="H2336" s="14"/>
      <c r="I2336" s="14"/>
      <c r="J2336" s="16"/>
      <c r="K2336" s="14"/>
      <c r="L2336" s="16"/>
    </row>
    <row r="2337" spans="8:12" x14ac:dyDescent="0.25">
      <c r="H2337" s="14"/>
      <c r="I2337" s="14"/>
      <c r="J2337" s="16"/>
      <c r="K2337" s="14"/>
      <c r="L2337" s="16"/>
    </row>
    <row r="2338" spans="8:12" x14ac:dyDescent="0.25">
      <c r="H2338" s="14"/>
      <c r="I2338" s="14"/>
      <c r="J2338" s="16"/>
      <c r="K2338" s="14"/>
      <c r="L2338" s="16"/>
    </row>
    <row r="2339" spans="8:12" x14ac:dyDescent="0.25">
      <c r="H2339" s="14"/>
      <c r="I2339" s="14"/>
      <c r="J2339" s="16"/>
      <c r="K2339" s="14"/>
      <c r="L2339" s="16"/>
    </row>
    <row r="2340" spans="8:12" x14ac:dyDescent="0.25">
      <c r="H2340" s="14"/>
      <c r="I2340" s="14"/>
      <c r="J2340" s="16"/>
      <c r="K2340" s="14"/>
      <c r="L2340" s="16"/>
    </row>
    <row r="2341" spans="8:12" x14ac:dyDescent="0.25">
      <c r="H2341" s="14"/>
      <c r="I2341" s="14"/>
      <c r="J2341" s="16"/>
      <c r="K2341" s="14"/>
      <c r="L2341" s="16"/>
    </row>
    <row r="2342" spans="8:12" x14ac:dyDescent="0.25">
      <c r="H2342" s="14"/>
      <c r="I2342" s="14"/>
      <c r="J2342" s="16"/>
      <c r="K2342" s="14"/>
      <c r="L2342" s="16"/>
    </row>
    <row r="2343" spans="8:12" x14ac:dyDescent="0.25">
      <c r="H2343" s="14"/>
      <c r="I2343" s="14"/>
      <c r="J2343" s="16"/>
      <c r="K2343" s="14"/>
      <c r="L2343" s="16"/>
    </row>
    <row r="2344" spans="8:12" x14ac:dyDescent="0.25">
      <c r="H2344" s="14"/>
      <c r="I2344" s="14"/>
      <c r="J2344" s="16"/>
      <c r="K2344" s="14"/>
      <c r="L2344" s="16"/>
    </row>
    <row r="2345" spans="8:12" x14ac:dyDescent="0.25">
      <c r="H2345" s="14"/>
      <c r="I2345" s="14"/>
      <c r="J2345" s="16"/>
      <c r="K2345" s="14"/>
      <c r="L2345" s="16"/>
    </row>
    <row r="2346" spans="8:12" x14ac:dyDescent="0.25">
      <c r="H2346" s="14"/>
      <c r="I2346" s="14"/>
      <c r="J2346" s="16"/>
      <c r="K2346" s="14"/>
      <c r="L2346" s="16"/>
    </row>
    <row r="2347" spans="8:12" x14ac:dyDescent="0.25">
      <c r="H2347" s="14"/>
      <c r="I2347" s="14"/>
      <c r="J2347" s="16"/>
      <c r="K2347" s="14"/>
      <c r="L2347" s="16"/>
    </row>
    <row r="2348" spans="8:12" x14ac:dyDescent="0.25">
      <c r="H2348" s="14"/>
      <c r="I2348" s="14"/>
      <c r="J2348" s="16"/>
      <c r="K2348" s="14"/>
      <c r="L2348" s="16"/>
    </row>
    <row r="2349" spans="8:12" x14ac:dyDescent="0.25">
      <c r="H2349" s="14"/>
      <c r="I2349" s="14"/>
      <c r="J2349" s="16"/>
      <c r="K2349" s="14"/>
      <c r="L2349" s="16"/>
    </row>
    <row r="2350" spans="8:12" x14ac:dyDescent="0.25">
      <c r="H2350" s="14"/>
      <c r="I2350" s="14"/>
      <c r="J2350" s="16"/>
      <c r="K2350" s="14"/>
      <c r="L2350" s="16"/>
    </row>
    <row r="2351" spans="8:12" x14ac:dyDescent="0.25">
      <c r="H2351" s="14"/>
      <c r="I2351" s="14"/>
      <c r="J2351" s="16"/>
      <c r="K2351" s="14"/>
      <c r="L2351" s="16"/>
    </row>
    <row r="2352" spans="8:12" x14ac:dyDescent="0.25">
      <c r="H2352" s="14"/>
      <c r="I2352" s="14"/>
      <c r="J2352" s="16"/>
      <c r="K2352" s="14"/>
      <c r="L2352" s="16"/>
    </row>
    <row r="2353" spans="8:12" x14ac:dyDescent="0.25">
      <c r="H2353" s="14"/>
      <c r="I2353" s="14"/>
      <c r="J2353" s="16"/>
      <c r="K2353" s="14"/>
      <c r="L2353" s="16"/>
    </row>
    <row r="2354" spans="8:12" x14ac:dyDescent="0.25">
      <c r="H2354" s="14"/>
      <c r="I2354" s="14"/>
      <c r="J2354" s="16"/>
      <c r="K2354" s="14"/>
      <c r="L2354" s="16"/>
    </row>
    <row r="2355" spans="8:12" x14ac:dyDescent="0.25">
      <c r="H2355" s="14"/>
      <c r="I2355" s="14"/>
      <c r="J2355" s="16"/>
      <c r="K2355" s="14"/>
      <c r="L2355" s="16"/>
    </row>
    <row r="2356" spans="8:12" x14ac:dyDescent="0.25">
      <c r="H2356" s="14"/>
      <c r="I2356" s="14"/>
      <c r="J2356" s="16"/>
      <c r="K2356" s="14"/>
      <c r="L2356" s="16"/>
    </row>
    <row r="2357" spans="8:12" x14ac:dyDescent="0.25">
      <c r="H2357" s="14"/>
      <c r="I2357" s="14"/>
      <c r="J2357" s="16"/>
      <c r="K2357" s="14"/>
      <c r="L2357" s="16"/>
    </row>
    <row r="2358" spans="8:12" x14ac:dyDescent="0.25">
      <c r="H2358" s="14"/>
      <c r="I2358" s="14"/>
      <c r="J2358" s="16"/>
      <c r="K2358" s="14"/>
      <c r="L2358" s="16"/>
    </row>
    <row r="2359" spans="8:12" x14ac:dyDescent="0.25">
      <c r="H2359" s="14"/>
      <c r="I2359" s="14"/>
      <c r="J2359" s="16"/>
      <c r="K2359" s="14"/>
      <c r="L2359" s="16"/>
    </row>
    <row r="2360" spans="8:12" x14ac:dyDescent="0.25">
      <c r="H2360" s="14"/>
      <c r="I2360" s="14"/>
      <c r="J2360" s="16"/>
      <c r="K2360" s="14"/>
      <c r="L2360" s="16"/>
    </row>
    <row r="2361" spans="8:12" x14ac:dyDescent="0.25">
      <c r="H2361" s="14"/>
      <c r="I2361" s="14"/>
      <c r="J2361" s="16"/>
      <c r="K2361" s="14"/>
      <c r="L2361" s="16"/>
    </row>
    <row r="2362" spans="8:12" x14ac:dyDescent="0.25">
      <c r="H2362" s="14"/>
      <c r="I2362" s="14"/>
      <c r="J2362" s="16"/>
      <c r="K2362" s="14"/>
      <c r="L2362" s="16"/>
    </row>
    <row r="2363" spans="8:12" x14ac:dyDescent="0.25">
      <c r="H2363" s="14"/>
      <c r="I2363" s="14"/>
      <c r="J2363" s="16"/>
      <c r="K2363" s="14"/>
      <c r="L2363" s="16"/>
    </row>
    <row r="2364" spans="8:12" x14ac:dyDescent="0.25">
      <c r="H2364" s="14"/>
      <c r="I2364" s="14"/>
      <c r="J2364" s="16"/>
      <c r="K2364" s="14"/>
      <c r="L2364" s="16"/>
    </row>
    <row r="2365" spans="8:12" x14ac:dyDescent="0.25">
      <c r="H2365" s="14"/>
      <c r="I2365" s="14"/>
      <c r="J2365" s="16"/>
      <c r="K2365" s="14"/>
      <c r="L2365" s="16"/>
    </row>
    <row r="2366" spans="8:12" x14ac:dyDescent="0.25">
      <c r="H2366" s="14"/>
      <c r="I2366" s="14"/>
      <c r="J2366" s="16"/>
      <c r="K2366" s="14"/>
      <c r="L2366" s="16"/>
    </row>
    <row r="2367" spans="8:12" x14ac:dyDescent="0.25">
      <c r="H2367" s="14"/>
      <c r="I2367" s="14"/>
      <c r="J2367" s="16"/>
      <c r="K2367" s="14"/>
      <c r="L2367" s="16"/>
    </row>
    <row r="2368" spans="8:12" x14ac:dyDescent="0.25">
      <c r="H2368" s="14"/>
      <c r="I2368" s="14"/>
      <c r="J2368" s="16"/>
      <c r="K2368" s="14"/>
      <c r="L2368" s="16"/>
    </row>
    <row r="2369" spans="8:12" x14ac:dyDescent="0.25">
      <c r="H2369" s="14"/>
      <c r="I2369" s="14"/>
      <c r="J2369" s="16"/>
      <c r="K2369" s="14"/>
      <c r="L2369" s="16"/>
    </row>
    <row r="2370" spans="8:12" x14ac:dyDescent="0.25">
      <c r="H2370" s="14"/>
      <c r="I2370" s="14"/>
      <c r="J2370" s="16"/>
      <c r="K2370" s="14"/>
      <c r="L2370" s="16"/>
    </row>
    <row r="2371" spans="8:12" x14ac:dyDescent="0.25">
      <c r="H2371" s="14"/>
      <c r="I2371" s="14"/>
      <c r="J2371" s="16"/>
      <c r="K2371" s="14"/>
      <c r="L2371" s="16"/>
    </row>
    <row r="2372" spans="8:12" x14ac:dyDescent="0.25">
      <c r="H2372" s="14"/>
      <c r="I2372" s="14"/>
      <c r="J2372" s="16"/>
      <c r="K2372" s="14"/>
      <c r="L2372" s="16"/>
    </row>
    <row r="2373" spans="8:12" x14ac:dyDescent="0.25">
      <c r="H2373" s="14"/>
      <c r="I2373" s="14"/>
      <c r="J2373" s="16"/>
      <c r="K2373" s="14"/>
      <c r="L2373" s="16"/>
    </row>
    <row r="2374" spans="8:12" x14ac:dyDescent="0.25">
      <c r="H2374" s="14"/>
      <c r="I2374" s="14"/>
      <c r="J2374" s="16"/>
      <c r="K2374" s="14"/>
      <c r="L2374" s="16"/>
    </row>
    <row r="2375" spans="8:12" x14ac:dyDescent="0.25">
      <c r="H2375" s="14"/>
      <c r="I2375" s="14"/>
      <c r="J2375" s="16"/>
      <c r="K2375" s="14"/>
      <c r="L2375" s="16"/>
    </row>
    <row r="2376" spans="8:12" x14ac:dyDescent="0.25">
      <c r="H2376" s="14"/>
      <c r="I2376" s="14"/>
      <c r="J2376" s="16"/>
      <c r="K2376" s="14"/>
      <c r="L2376" s="16"/>
    </row>
    <row r="2377" spans="8:12" x14ac:dyDescent="0.25">
      <c r="H2377" s="14"/>
      <c r="I2377" s="14"/>
      <c r="J2377" s="16"/>
      <c r="K2377" s="14"/>
      <c r="L2377" s="16"/>
    </row>
    <row r="2378" spans="8:12" x14ac:dyDescent="0.25">
      <c r="H2378" s="14"/>
      <c r="I2378" s="14"/>
      <c r="J2378" s="16"/>
      <c r="K2378" s="14"/>
      <c r="L2378" s="16"/>
    </row>
    <row r="2379" spans="8:12" x14ac:dyDescent="0.25">
      <c r="H2379" s="14"/>
      <c r="I2379" s="14"/>
      <c r="J2379" s="16"/>
      <c r="K2379" s="14"/>
      <c r="L2379" s="16"/>
    </row>
    <row r="2380" spans="8:12" x14ac:dyDescent="0.25">
      <c r="H2380" s="14"/>
      <c r="I2380" s="14"/>
      <c r="J2380" s="16"/>
      <c r="K2380" s="14"/>
      <c r="L2380" s="16"/>
    </row>
    <row r="2381" spans="8:12" x14ac:dyDescent="0.25">
      <c r="H2381" s="14"/>
      <c r="I2381" s="14"/>
      <c r="J2381" s="16"/>
      <c r="K2381" s="14"/>
      <c r="L2381" s="16"/>
    </row>
    <row r="2382" spans="8:12" x14ac:dyDescent="0.25">
      <c r="H2382" s="14"/>
      <c r="I2382" s="14"/>
      <c r="J2382" s="16"/>
      <c r="K2382" s="14"/>
      <c r="L2382" s="16"/>
    </row>
    <row r="2383" spans="8:12" x14ac:dyDescent="0.25">
      <c r="H2383" s="14"/>
      <c r="I2383" s="14"/>
      <c r="J2383" s="16"/>
      <c r="K2383" s="14"/>
      <c r="L2383" s="16"/>
    </row>
    <row r="2384" spans="8:12" x14ac:dyDescent="0.25">
      <c r="H2384" s="14"/>
      <c r="I2384" s="14"/>
      <c r="J2384" s="16"/>
      <c r="K2384" s="14"/>
      <c r="L2384" s="16"/>
    </row>
    <row r="2385" spans="8:12" x14ac:dyDescent="0.25">
      <c r="H2385" s="14"/>
      <c r="I2385" s="14"/>
      <c r="J2385" s="16"/>
      <c r="K2385" s="14"/>
      <c r="L2385" s="16"/>
    </row>
    <row r="2386" spans="8:12" x14ac:dyDescent="0.25">
      <c r="H2386" s="14"/>
      <c r="I2386" s="14"/>
      <c r="J2386" s="16"/>
      <c r="K2386" s="14"/>
      <c r="L2386" s="16"/>
    </row>
    <row r="2387" spans="8:12" x14ac:dyDescent="0.25">
      <c r="H2387" s="14"/>
      <c r="I2387" s="14"/>
      <c r="J2387" s="16"/>
      <c r="K2387" s="14"/>
      <c r="L2387" s="16"/>
    </row>
    <row r="2388" spans="8:12" x14ac:dyDescent="0.25">
      <c r="H2388" s="14"/>
      <c r="I2388" s="14"/>
      <c r="J2388" s="16"/>
      <c r="K2388" s="14"/>
      <c r="L2388" s="16"/>
    </row>
    <row r="2389" spans="8:12" x14ac:dyDescent="0.25">
      <c r="H2389" s="14"/>
      <c r="I2389" s="14"/>
      <c r="J2389" s="16"/>
      <c r="K2389" s="14"/>
      <c r="L2389" s="16"/>
    </row>
    <row r="2390" spans="8:12" x14ac:dyDescent="0.25">
      <c r="H2390" s="14"/>
      <c r="I2390" s="14"/>
      <c r="J2390" s="16"/>
      <c r="K2390" s="14"/>
      <c r="L2390" s="16"/>
    </row>
    <row r="2391" spans="8:12" x14ac:dyDescent="0.25">
      <c r="H2391" s="14"/>
      <c r="I2391" s="14"/>
      <c r="J2391" s="16"/>
      <c r="K2391" s="14"/>
      <c r="L2391" s="16"/>
    </row>
    <row r="2392" spans="8:12" x14ac:dyDescent="0.25">
      <c r="H2392" s="14"/>
      <c r="I2392" s="14"/>
      <c r="J2392" s="16"/>
      <c r="K2392" s="14"/>
      <c r="L2392" s="16"/>
    </row>
    <row r="2393" spans="8:12" x14ac:dyDescent="0.25">
      <c r="H2393" s="14"/>
      <c r="I2393" s="14"/>
      <c r="J2393" s="16"/>
      <c r="K2393" s="14"/>
      <c r="L2393" s="16"/>
    </row>
    <row r="2394" spans="8:12" x14ac:dyDescent="0.25">
      <c r="H2394" s="14"/>
      <c r="I2394" s="14"/>
      <c r="J2394" s="16"/>
      <c r="K2394" s="14"/>
      <c r="L2394" s="16"/>
    </row>
    <row r="2395" spans="8:12" x14ac:dyDescent="0.25">
      <c r="H2395" s="14"/>
      <c r="I2395" s="14"/>
      <c r="J2395" s="16"/>
      <c r="K2395" s="14"/>
      <c r="L2395" s="16"/>
    </row>
    <row r="2396" spans="8:12" x14ac:dyDescent="0.25">
      <c r="H2396" s="14"/>
      <c r="I2396" s="14"/>
      <c r="J2396" s="16"/>
      <c r="K2396" s="14"/>
      <c r="L2396" s="16"/>
    </row>
    <row r="2397" spans="8:12" x14ac:dyDescent="0.25">
      <c r="H2397" s="14"/>
      <c r="I2397" s="14"/>
      <c r="J2397" s="16"/>
      <c r="K2397" s="14"/>
      <c r="L2397" s="16"/>
    </row>
    <row r="2398" spans="8:12" x14ac:dyDescent="0.25">
      <c r="H2398" s="14"/>
      <c r="I2398" s="14"/>
      <c r="J2398" s="16"/>
      <c r="K2398" s="14"/>
      <c r="L2398" s="16"/>
    </row>
    <row r="2399" spans="8:12" x14ac:dyDescent="0.25">
      <c r="H2399" s="14"/>
      <c r="I2399" s="14"/>
      <c r="J2399" s="16"/>
      <c r="K2399" s="14"/>
      <c r="L2399" s="16"/>
    </row>
    <row r="2400" spans="8:12" x14ac:dyDescent="0.25">
      <c r="H2400" s="14"/>
      <c r="I2400" s="14"/>
      <c r="J2400" s="16"/>
      <c r="K2400" s="14"/>
      <c r="L2400" s="16"/>
    </row>
    <row r="2401" spans="8:12" x14ac:dyDescent="0.25">
      <c r="H2401" s="14"/>
      <c r="I2401" s="14"/>
      <c r="J2401" s="16"/>
      <c r="K2401" s="14"/>
      <c r="L2401" s="16"/>
    </row>
    <row r="2402" spans="8:12" x14ac:dyDescent="0.25">
      <c r="H2402" s="14"/>
      <c r="I2402" s="14"/>
      <c r="J2402" s="16"/>
      <c r="K2402" s="14"/>
      <c r="L2402" s="16"/>
    </row>
    <row r="2403" spans="8:12" x14ac:dyDescent="0.25">
      <c r="H2403" s="14"/>
      <c r="I2403" s="14"/>
      <c r="J2403" s="16"/>
      <c r="K2403" s="14"/>
      <c r="L2403" s="16"/>
    </row>
    <row r="2404" spans="8:12" x14ac:dyDescent="0.25">
      <c r="H2404" s="14"/>
      <c r="I2404" s="14"/>
      <c r="J2404" s="16"/>
      <c r="K2404" s="14"/>
      <c r="L2404" s="16"/>
    </row>
    <row r="2405" spans="8:12" x14ac:dyDescent="0.25">
      <c r="H2405" s="14"/>
      <c r="I2405" s="14"/>
      <c r="J2405" s="16"/>
      <c r="K2405" s="14"/>
      <c r="L2405" s="16"/>
    </row>
    <row r="2406" spans="8:12" x14ac:dyDescent="0.25">
      <c r="H2406" s="14"/>
      <c r="I2406" s="14"/>
      <c r="J2406" s="16"/>
      <c r="K2406" s="14"/>
      <c r="L2406" s="16"/>
    </row>
    <row r="2407" spans="8:12" x14ac:dyDescent="0.25">
      <c r="H2407" s="14"/>
      <c r="I2407" s="14"/>
      <c r="J2407" s="16"/>
      <c r="K2407" s="14"/>
      <c r="L2407" s="16"/>
    </row>
    <row r="2408" spans="8:12" x14ac:dyDescent="0.25">
      <c r="H2408" s="14"/>
      <c r="I2408" s="14"/>
      <c r="J2408" s="16"/>
      <c r="K2408" s="14"/>
      <c r="L2408" s="16"/>
    </row>
    <row r="2409" spans="8:12" x14ac:dyDescent="0.25">
      <c r="H2409" s="14"/>
      <c r="I2409" s="14"/>
      <c r="J2409" s="16"/>
      <c r="K2409" s="14"/>
      <c r="L2409" s="16"/>
    </row>
    <row r="2410" spans="8:12" x14ac:dyDescent="0.25">
      <c r="H2410" s="14"/>
      <c r="I2410" s="14"/>
      <c r="J2410" s="16"/>
      <c r="K2410" s="14"/>
      <c r="L2410" s="16"/>
    </row>
    <row r="2411" spans="8:12" x14ac:dyDescent="0.25">
      <c r="H2411" s="14"/>
      <c r="I2411" s="14"/>
      <c r="J2411" s="16"/>
      <c r="K2411" s="14"/>
      <c r="L2411" s="16"/>
    </row>
    <row r="2412" spans="8:12" x14ac:dyDescent="0.25">
      <c r="H2412" s="14"/>
      <c r="I2412" s="14"/>
      <c r="J2412" s="16"/>
      <c r="K2412" s="14"/>
      <c r="L2412" s="16"/>
    </row>
    <row r="2413" spans="8:12" x14ac:dyDescent="0.25">
      <c r="H2413" s="14"/>
      <c r="I2413" s="14"/>
      <c r="J2413" s="16"/>
      <c r="K2413" s="14"/>
      <c r="L2413" s="16"/>
    </row>
    <row r="2414" spans="8:12" x14ac:dyDescent="0.25">
      <c r="H2414" s="14"/>
      <c r="I2414" s="14"/>
      <c r="J2414" s="16"/>
      <c r="K2414" s="14"/>
      <c r="L2414" s="16"/>
    </row>
    <row r="2415" spans="8:12" x14ac:dyDescent="0.25">
      <c r="H2415" s="14"/>
      <c r="I2415" s="14"/>
      <c r="J2415" s="16"/>
      <c r="K2415" s="14"/>
      <c r="L2415" s="16"/>
    </row>
    <row r="2416" spans="8:12" x14ac:dyDescent="0.25">
      <c r="H2416" s="14"/>
      <c r="I2416" s="14"/>
      <c r="J2416" s="16"/>
      <c r="K2416" s="14"/>
      <c r="L2416" s="16"/>
    </row>
    <row r="2417" spans="8:12" x14ac:dyDescent="0.25">
      <c r="H2417" s="14"/>
      <c r="I2417" s="14"/>
      <c r="J2417" s="16"/>
      <c r="K2417" s="14"/>
      <c r="L2417" s="16"/>
    </row>
    <row r="2418" spans="8:12" x14ac:dyDescent="0.25">
      <c r="H2418" s="14"/>
      <c r="I2418" s="14"/>
      <c r="J2418" s="16"/>
      <c r="K2418" s="14"/>
      <c r="L2418" s="16"/>
    </row>
    <row r="2419" spans="8:12" x14ac:dyDescent="0.25">
      <c r="H2419" s="14"/>
      <c r="I2419" s="14"/>
      <c r="J2419" s="16"/>
      <c r="K2419" s="14"/>
      <c r="L2419" s="16"/>
    </row>
    <row r="2420" spans="8:12" x14ac:dyDescent="0.25">
      <c r="H2420" s="14"/>
      <c r="I2420" s="14"/>
      <c r="J2420" s="16"/>
      <c r="K2420" s="14"/>
      <c r="L2420" s="16"/>
    </row>
    <row r="2421" spans="8:12" x14ac:dyDescent="0.25">
      <c r="H2421" s="14"/>
      <c r="I2421" s="14"/>
      <c r="J2421" s="16"/>
      <c r="K2421" s="14"/>
      <c r="L2421" s="16"/>
    </row>
    <row r="2422" spans="8:12" x14ac:dyDescent="0.25">
      <c r="H2422" s="14"/>
      <c r="I2422" s="14"/>
      <c r="J2422" s="16"/>
      <c r="K2422" s="14"/>
      <c r="L2422" s="16"/>
    </row>
    <row r="2423" spans="8:12" x14ac:dyDescent="0.25">
      <c r="H2423" s="14"/>
      <c r="I2423" s="14"/>
      <c r="J2423" s="16"/>
      <c r="K2423" s="14"/>
      <c r="L2423" s="16"/>
    </row>
    <row r="2424" spans="8:12" x14ac:dyDescent="0.25">
      <c r="H2424" s="14"/>
      <c r="I2424" s="14"/>
      <c r="J2424" s="16"/>
      <c r="K2424" s="14"/>
      <c r="L2424" s="16"/>
    </row>
    <row r="2425" spans="8:12" x14ac:dyDescent="0.25">
      <c r="H2425" s="14"/>
      <c r="I2425" s="14"/>
      <c r="J2425" s="16"/>
      <c r="K2425" s="14"/>
      <c r="L2425" s="16"/>
    </row>
    <row r="2426" spans="8:12" x14ac:dyDescent="0.25">
      <c r="H2426" s="14"/>
      <c r="I2426" s="14"/>
      <c r="J2426" s="16"/>
      <c r="K2426" s="14"/>
      <c r="L2426" s="16"/>
    </row>
    <row r="2427" spans="8:12" x14ac:dyDescent="0.25">
      <c r="H2427" s="14"/>
      <c r="I2427" s="14"/>
      <c r="J2427" s="16"/>
      <c r="K2427" s="14"/>
      <c r="L2427" s="16"/>
    </row>
    <row r="2428" spans="8:12" x14ac:dyDescent="0.25">
      <c r="H2428" s="14"/>
      <c r="I2428" s="14"/>
      <c r="J2428" s="16"/>
      <c r="K2428" s="14"/>
      <c r="L2428" s="16"/>
    </row>
    <row r="2429" spans="8:12" x14ac:dyDescent="0.25">
      <c r="H2429" s="14"/>
      <c r="I2429" s="14"/>
      <c r="J2429" s="16"/>
      <c r="K2429" s="14"/>
      <c r="L2429" s="16"/>
    </row>
    <row r="2430" spans="8:12" x14ac:dyDescent="0.25">
      <c r="H2430" s="14"/>
      <c r="I2430" s="14"/>
      <c r="J2430" s="16"/>
      <c r="K2430" s="14"/>
      <c r="L2430" s="16"/>
    </row>
    <row r="2431" spans="8:12" x14ac:dyDescent="0.25">
      <c r="H2431" s="14"/>
      <c r="I2431" s="14"/>
      <c r="J2431" s="16"/>
      <c r="K2431" s="14"/>
      <c r="L2431" s="16"/>
    </row>
    <row r="2432" spans="8:12" x14ac:dyDescent="0.25">
      <c r="H2432" s="14"/>
      <c r="I2432" s="14"/>
      <c r="J2432" s="16"/>
      <c r="K2432" s="14"/>
      <c r="L2432" s="16"/>
    </row>
    <row r="2433" spans="8:12" x14ac:dyDescent="0.25">
      <c r="H2433" s="14"/>
      <c r="I2433" s="14"/>
      <c r="J2433" s="16"/>
      <c r="K2433" s="14"/>
      <c r="L2433" s="16"/>
    </row>
    <row r="2434" spans="8:12" x14ac:dyDescent="0.25">
      <c r="H2434" s="14"/>
      <c r="I2434" s="14"/>
      <c r="J2434" s="16"/>
      <c r="K2434" s="14"/>
      <c r="L2434" s="16"/>
    </row>
    <row r="2435" spans="8:12" x14ac:dyDescent="0.25">
      <c r="H2435" s="14"/>
      <c r="I2435" s="14"/>
      <c r="J2435" s="16"/>
      <c r="K2435" s="14"/>
      <c r="L2435" s="16"/>
    </row>
    <row r="2436" spans="8:12" x14ac:dyDescent="0.25">
      <c r="H2436" s="14"/>
      <c r="I2436" s="14"/>
      <c r="J2436" s="16"/>
      <c r="K2436" s="14"/>
      <c r="L2436" s="16"/>
    </row>
    <row r="2437" spans="8:12" x14ac:dyDescent="0.25">
      <c r="H2437" s="14"/>
      <c r="I2437" s="14"/>
      <c r="J2437" s="16"/>
      <c r="K2437" s="14"/>
      <c r="L2437" s="16"/>
    </row>
    <row r="2438" spans="8:12" x14ac:dyDescent="0.25">
      <c r="H2438" s="14"/>
      <c r="I2438" s="14"/>
      <c r="J2438" s="16"/>
      <c r="K2438" s="14"/>
      <c r="L2438" s="16"/>
    </row>
    <row r="2439" spans="8:12" x14ac:dyDescent="0.25">
      <c r="H2439" s="14"/>
      <c r="I2439" s="14"/>
      <c r="J2439" s="16"/>
      <c r="K2439" s="14"/>
      <c r="L2439" s="16"/>
    </row>
    <row r="2440" spans="8:12" x14ac:dyDescent="0.25">
      <c r="H2440" s="14"/>
      <c r="I2440" s="14"/>
      <c r="J2440" s="16"/>
      <c r="K2440" s="14"/>
      <c r="L2440" s="16"/>
    </row>
    <row r="2441" spans="8:12" x14ac:dyDescent="0.25">
      <c r="H2441" s="14"/>
      <c r="I2441" s="14"/>
      <c r="J2441" s="16"/>
      <c r="K2441" s="14"/>
      <c r="L2441" s="16"/>
    </row>
    <row r="2442" spans="8:12" x14ac:dyDescent="0.25">
      <c r="H2442" s="14"/>
      <c r="I2442" s="14"/>
      <c r="J2442" s="16"/>
      <c r="K2442" s="14"/>
      <c r="L2442" s="16"/>
    </row>
    <row r="2443" spans="8:12" x14ac:dyDescent="0.25">
      <c r="H2443" s="14"/>
      <c r="I2443" s="14"/>
      <c r="J2443" s="16"/>
      <c r="K2443" s="14"/>
      <c r="L2443" s="16"/>
    </row>
    <row r="2444" spans="8:12" x14ac:dyDescent="0.25">
      <c r="H2444" s="14"/>
      <c r="I2444" s="14"/>
      <c r="J2444" s="16"/>
      <c r="K2444" s="14"/>
      <c r="L2444" s="16"/>
    </row>
    <row r="2445" spans="8:12" x14ac:dyDescent="0.25">
      <c r="H2445" s="14"/>
      <c r="I2445" s="14"/>
      <c r="J2445" s="16"/>
      <c r="K2445" s="14"/>
      <c r="L2445" s="16"/>
    </row>
    <row r="2446" spans="8:12" x14ac:dyDescent="0.25">
      <c r="H2446" s="14"/>
      <c r="I2446" s="14"/>
      <c r="J2446" s="16"/>
      <c r="K2446" s="14"/>
      <c r="L2446" s="16"/>
    </row>
    <row r="2447" spans="8:12" x14ac:dyDescent="0.25">
      <c r="H2447" s="14"/>
      <c r="I2447" s="14"/>
      <c r="J2447" s="16"/>
      <c r="K2447" s="14"/>
      <c r="L2447" s="16"/>
    </row>
    <row r="2448" spans="8:12" x14ac:dyDescent="0.25">
      <c r="H2448" s="14"/>
      <c r="I2448" s="14"/>
      <c r="J2448" s="16"/>
      <c r="K2448" s="14"/>
      <c r="L2448" s="16"/>
    </row>
    <row r="2449" spans="8:12" x14ac:dyDescent="0.25">
      <c r="H2449" s="14"/>
      <c r="I2449" s="14"/>
      <c r="J2449" s="16"/>
      <c r="K2449" s="14"/>
      <c r="L2449" s="16"/>
    </row>
    <row r="2450" spans="8:12" x14ac:dyDescent="0.25">
      <c r="H2450" s="14"/>
      <c r="I2450" s="14"/>
      <c r="J2450" s="16"/>
      <c r="K2450" s="14"/>
      <c r="L2450" s="16"/>
    </row>
    <row r="2451" spans="8:12" x14ac:dyDescent="0.25">
      <c r="H2451" s="14"/>
      <c r="I2451" s="14"/>
      <c r="J2451" s="16"/>
      <c r="K2451" s="14"/>
      <c r="L2451" s="16"/>
    </row>
    <row r="2452" spans="8:12" x14ac:dyDescent="0.25">
      <c r="H2452" s="14"/>
      <c r="I2452" s="14"/>
      <c r="J2452" s="16"/>
      <c r="K2452" s="14"/>
      <c r="L2452" s="16"/>
    </row>
    <row r="2453" spans="8:12" x14ac:dyDescent="0.25">
      <c r="H2453" s="14"/>
      <c r="I2453" s="14"/>
      <c r="J2453" s="16"/>
      <c r="K2453" s="14"/>
      <c r="L2453" s="16"/>
    </row>
    <row r="2454" spans="8:12" x14ac:dyDescent="0.25">
      <c r="H2454" s="14"/>
      <c r="I2454" s="14"/>
      <c r="J2454" s="16"/>
      <c r="K2454" s="14"/>
      <c r="L2454" s="16"/>
    </row>
    <row r="2455" spans="8:12" x14ac:dyDescent="0.25">
      <c r="H2455" s="14"/>
      <c r="I2455" s="14"/>
      <c r="J2455" s="16"/>
      <c r="K2455" s="14"/>
      <c r="L2455" s="16"/>
    </row>
    <row r="2456" spans="8:12" x14ac:dyDescent="0.25">
      <c r="H2456" s="14"/>
      <c r="I2456" s="14"/>
      <c r="J2456" s="16"/>
      <c r="K2456" s="14"/>
      <c r="L2456" s="16"/>
    </row>
    <row r="2457" spans="8:12" x14ac:dyDescent="0.25">
      <c r="H2457" s="14"/>
      <c r="I2457" s="14"/>
      <c r="J2457" s="16"/>
      <c r="K2457" s="14"/>
      <c r="L2457" s="16"/>
    </row>
    <row r="2458" spans="8:12" x14ac:dyDescent="0.25">
      <c r="H2458" s="14"/>
      <c r="I2458" s="14"/>
      <c r="J2458" s="16"/>
      <c r="K2458" s="14"/>
      <c r="L2458" s="16"/>
    </row>
    <row r="2459" spans="8:12" x14ac:dyDescent="0.25">
      <c r="H2459" s="14"/>
      <c r="I2459" s="14"/>
      <c r="J2459" s="16"/>
      <c r="K2459" s="14"/>
      <c r="L2459" s="16"/>
    </row>
    <row r="2460" spans="8:12" x14ac:dyDescent="0.25">
      <c r="H2460" s="14"/>
      <c r="I2460" s="14"/>
      <c r="J2460" s="16"/>
      <c r="K2460" s="14"/>
      <c r="L2460" s="16"/>
    </row>
    <row r="2461" spans="8:12" x14ac:dyDescent="0.25">
      <c r="H2461" s="14"/>
      <c r="I2461" s="14"/>
      <c r="J2461" s="16"/>
      <c r="K2461" s="14"/>
      <c r="L2461" s="16"/>
    </row>
    <row r="2462" spans="8:12" x14ac:dyDescent="0.25">
      <c r="H2462" s="14"/>
      <c r="I2462" s="14"/>
      <c r="J2462" s="16"/>
      <c r="K2462" s="14"/>
      <c r="L2462" s="16"/>
    </row>
    <row r="2463" spans="8:12" x14ac:dyDescent="0.25">
      <c r="H2463" s="14"/>
      <c r="I2463" s="14"/>
      <c r="J2463" s="16"/>
      <c r="K2463" s="14"/>
      <c r="L2463" s="16"/>
    </row>
    <row r="2464" spans="8:12" x14ac:dyDescent="0.25">
      <c r="H2464" s="14"/>
      <c r="I2464" s="14"/>
      <c r="J2464" s="16"/>
      <c r="K2464" s="14"/>
      <c r="L2464" s="16"/>
    </row>
    <row r="2465" spans="8:12" x14ac:dyDescent="0.25">
      <c r="H2465" s="14"/>
      <c r="I2465" s="14"/>
      <c r="J2465" s="16"/>
      <c r="K2465" s="14"/>
      <c r="L2465" s="16"/>
    </row>
    <row r="2466" spans="8:12" x14ac:dyDescent="0.25">
      <c r="H2466" s="14"/>
      <c r="I2466" s="14"/>
      <c r="J2466" s="16"/>
      <c r="K2466" s="14"/>
      <c r="L2466" s="16"/>
    </row>
    <row r="2467" spans="8:12" x14ac:dyDescent="0.25">
      <c r="H2467" s="14"/>
      <c r="I2467" s="14"/>
      <c r="J2467" s="16"/>
      <c r="K2467" s="14"/>
      <c r="L2467" s="16"/>
    </row>
    <row r="2468" spans="8:12" x14ac:dyDescent="0.25">
      <c r="H2468" s="14"/>
      <c r="I2468" s="14"/>
      <c r="J2468" s="16"/>
      <c r="K2468" s="14"/>
      <c r="L2468" s="16"/>
    </row>
    <row r="2469" spans="8:12" x14ac:dyDescent="0.25">
      <c r="H2469" s="14"/>
      <c r="I2469" s="14"/>
      <c r="J2469" s="16"/>
      <c r="K2469" s="14"/>
      <c r="L2469" s="16"/>
    </row>
    <row r="2470" spans="8:12" x14ac:dyDescent="0.25">
      <c r="H2470" s="14"/>
      <c r="I2470" s="14"/>
      <c r="J2470" s="16"/>
      <c r="K2470" s="14"/>
      <c r="L2470" s="16"/>
    </row>
    <row r="2471" spans="8:12" x14ac:dyDescent="0.25">
      <c r="H2471" s="14"/>
      <c r="I2471" s="14"/>
      <c r="J2471" s="16"/>
      <c r="K2471" s="14"/>
      <c r="L2471" s="16"/>
    </row>
    <row r="2472" spans="8:12" x14ac:dyDescent="0.25">
      <c r="H2472" s="14"/>
      <c r="I2472" s="14"/>
      <c r="J2472" s="16"/>
      <c r="K2472" s="14"/>
      <c r="L2472" s="16"/>
    </row>
    <row r="2473" spans="8:12" x14ac:dyDescent="0.25">
      <c r="H2473" s="14"/>
      <c r="I2473" s="14"/>
      <c r="J2473" s="16"/>
      <c r="K2473" s="14"/>
      <c r="L2473" s="16"/>
    </row>
    <row r="2474" spans="8:12" x14ac:dyDescent="0.25">
      <c r="H2474" s="14"/>
      <c r="I2474" s="14"/>
      <c r="J2474" s="16"/>
      <c r="K2474" s="14"/>
      <c r="L2474" s="16"/>
    </row>
    <row r="2475" spans="8:12" x14ac:dyDescent="0.25">
      <c r="H2475" s="14"/>
      <c r="I2475" s="14"/>
      <c r="J2475" s="16"/>
      <c r="K2475" s="14"/>
      <c r="L2475" s="16"/>
    </row>
    <row r="2476" spans="8:12" x14ac:dyDescent="0.25">
      <c r="H2476" s="14"/>
      <c r="I2476" s="14"/>
      <c r="J2476" s="16"/>
      <c r="K2476" s="14"/>
      <c r="L2476" s="16"/>
    </row>
    <row r="2477" spans="8:12" x14ac:dyDescent="0.25">
      <c r="H2477" s="14"/>
      <c r="I2477" s="14"/>
      <c r="J2477" s="16"/>
      <c r="K2477" s="14"/>
      <c r="L2477" s="16"/>
    </row>
    <row r="2478" spans="8:12" x14ac:dyDescent="0.25">
      <c r="H2478" s="14"/>
      <c r="I2478" s="14"/>
      <c r="J2478" s="16"/>
      <c r="K2478" s="14"/>
      <c r="L2478" s="16"/>
    </row>
    <row r="2479" spans="8:12" x14ac:dyDescent="0.25">
      <c r="H2479" s="14"/>
      <c r="I2479" s="14"/>
      <c r="J2479" s="16"/>
      <c r="K2479" s="14"/>
      <c r="L2479" s="16"/>
    </row>
    <row r="2480" spans="8:12" x14ac:dyDescent="0.25">
      <c r="H2480" s="14"/>
      <c r="I2480" s="14"/>
      <c r="J2480" s="16"/>
      <c r="K2480" s="14"/>
      <c r="L2480" s="16"/>
    </row>
    <row r="2481" spans="8:12" x14ac:dyDescent="0.25">
      <c r="H2481" s="14"/>
      <c r="I2481" s="14"/>
      <c r="J2481" s="16"/>
      <c r="K2481" s="14"/>
      <c r="L2481" s="16"/>
    </row>
    <row r="2482" spans="8:12" x14ac:dyDescent="0.25">
      <c r="H2482" s="14"/>
      <c r="I2482" s="14"/>
      <c r="J2482" s="16"/>
      <c r="K2482" s="14"/>
      <c r="L2482" s="16"/>
    </row>
    <row r="2483" spans="8:12" x14ac:dyDescent="0.25">
      <c r="H2483" s="14"/>
      <c r="I2483" s="14"/>
      <c r="J2483" s="16"/>
      <c r="K2483" s="14"/>
      <c r="L2483" s="16"/>
    </row>
    <row r="2484" spans="8:12" x14ac:dyDescent="0.25">
      <c r="H2484" s="14"/>
      <c r="I2484" s="14"/>
      <c r="J2484" s="16"/>
      <c r="K2484" s="14"/>
      <c r="L2484" s="16"/>
    </row>
    <row r="2485" spans="8:12" x14ac:dyDescent="0.25">
      <c r="H2485" s="14"/>
      <c r="I2485" s="14"/>
      <c r="J2485" s="16"/>
      <c r="K2485" s="14"/>
      <c r="L2485" s="16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65162-431B-4DA0-B04C-CB6C31D72C89}">
  <dimension ref="A6:S1863"/>
  <sheetViews>
    <sheetView topLeftCell="A1834" workbookViewId="0">
      <selection activeCell="R130" sqref="R130:R706"/>
    </sheetView>
  </sheetViews>
  <sheetFormatPr defaultColWidth="9.109375" defaultRowHeight="15.6" x14ac:dyDescent="0.3"/>
  <cols>
    <col min="1" max="2" width="10.6640625" style="69" bestFit="1" customWidth="1"/>
    <col min="3" max="3" width="9.33203125" style="69" bestFit="1" customWidth="1"/>
    <col min="4" max="4" width="9.5546875" style="69" bestFit="1" customWidth="1"/>
    <col min="5" max="5" width="9.5546875" style="70" bestFit="1" customWidth="1"/>
    <col min="6" max="13" width="9.109375" style="71"/>
    <col min="14" max="14" width="11.88671875" style="69" bestFit="1" customWidth="1"/>
    <col min="15" max="15" width="9.109375" style="5"/>
    <col min="16" max="16" width="14" style="71" customWidth="1"/>
    <col min="18" max="18" width="12" style="71" customWidth="1"/>
    <col min="19" max="19" width="9.109375" style="5"/>
    <col min="20" max="20" width="9.44140625" style="71" customWidth="1"/>
    <col min="21" max="16384" width="9.109375" style="71"/>
  </cols>
  <sheetData>
    <row r="6" spans="1:14" x14ac:dyDescent="0.3">
      <c r="E6" s="70" t="str">
        <f>'[3]CAPE calculation'!E5</f>
        <v xml:space="preserve">  Consumer</v>
      </c>
    </row>
    <row r="7" spans="1:14" x14ac:dyDescent="0.3">
      <c r="B7" s="69" t="str">
        <f>'[3]CAPE calculation'!B6</f>
        <v>S&amp;P</v>
      </c>
      <c r="E7" s="70" t="str">
        <f>'[3]CAPE calculation'!E6</f>
        <v>Price</v>
      </c>
    </row>
    <row r="8" spans="1:14" x14ac:dyDescent="0.3">
      <c r="B8" s="69" t="str">
        <f>'[3]CAPE calculation'!B7</f>
        <v>Comp.</v>
      </c>
      <c r="C8" s="69" t="str">
        <f>'[3]CAPE calculation'!C7</f>
        <v>Dividend</v>
      </c>
      <c r="D8" s="69" t="str">
        <f>'[3]CAPE calculation'!D7</f>
        <v>Earnings</v>
      </c>
      <c r="E8" s="70" t="str">
        <f>'[3]CAPE calculation'!E7</f>
        <v>Index</v>
      </c>
      <c r="H8" s="71" t="str">
        <f>'[3]CAPE calculation'!H7</f>
        <v>10 year mean</v>
      </c>
    </row>
    <row r="9" spans="1:14" s="74" customFormat="1" ht="62.4" x14ac:dyDescent="0.3">
      <c r="A9" s="72" t="str">
        <f>'[3]CAPE calculation'!A8</f>
        <v>Date</v>
      </c>
      <c r="B9" s="72" t="str">
        <f>'[3]CAPE calculation'!B8</f>
        <v>P</v>
      </c>
      <c r="C9" s="72" t="str">
        <f>'[3]CAPE calculation'!C8</f>
        <v>D</v>
      </c>
      <c r="D9" s="72" t="str">
        <f>'[3]CAPE calculation'!D8</f>
        <v>E</v>
      </c>
      <c r="E9" s="73" t="str">
        <f>'[3]CAPE calculation'!E8</f>
        <v>CPI</v>
      </c>
      <c r="F9" s="74" t="s">
        <v>587</v>
      </c>
      <c r="G9" s="74" t="s">
        <v>588</v>
      </c>
      <c r="H9" s="74" t="str">
        <f>F9</f>
        <v xml:space="preserve">Price at Dec 24 CPI </v>
      </c>
      <c r="I9" s="74" t="str">
        <f>G9</f>
        <v>EPS at Dec 2024 CPI</v>
      </c>
      <c r="N9" s="72"/>
    </row>
    <row r="10" spans="1:14" x14ac:dyDescent="0.3">
      <c r="A10" s="69">
        <f>'Shiller Data'!A9</f>
        <v>1871.01</v>
      </c>
      <c r="B10" s="69">
        <f>'[4]Shiller Data '!B9</f>
        <v>4.4400000000000004</v>
      </c>
      <c r="C10" s="69">
        <f>'[4]Shiller Data '!C9</f>
        <v>0.26</v>
      </c>
      <c r="D10" s="69">
        <f>'[4]Shiller Data '!D9</f>
        <v>0.4</v>
      </c>
      <c r="E10" s="69">
        <f>'[4]Shiller Data '!E9</f>
        <v>12.46406116</v>
      </c>
      <c r="F10" s="71">
        <f>B10*$E$1857/E10</f>
        <v>112.42613318498834</v>
      </c>
      <c r="G10" s="71">
        <f>C10*$E$1857/E10</f>
        <v>6.5835123036254428</v>
      </c>
    </row>
    <row r="11" spans="1:14" x14ac:dyDescent="0.3">
      <c r="A11" s="69">
        <f>'Shiller Data'!A10</f>
        <v>1871.02</v>
      </c>
      <c r="B11" s="69">
        <f>'[4]Shiller Data '!B10</f>
        <v>4.5</v>
      </c>
      <c r="C11" s="69">
        <f>'[4]Shiller Data '!C10</f>
        <v>0.26</v>
      </c>
      <c r="D11" s="69">
        <f>'[4]Shiller Data '!D10</f>
        <v>0.4</v>
      </c>
      <c r="E11" s="69">
        <f>'[4]Shiller Data '!E10</f>
        <v>12.844641319999999</v>
      </c>
      <c r="F11" s="71">
        <f t="shared" ref="F11:F74" si="0">B11*$E$1857/E11</f>
        <v>110.56926111191716</v>
      </c>
      <c r="G11" s="71">
        <f t="shared" ref="G11:G74" si="1">C11*$E$1857/E11</f>
        <v>6.3884461975774363</v>
      </c>
    </row>
    <row r="12" spans="1:14" x14ac:dyDescent="0.3">
      <c r="A12" s="69">
        <f>'Shiller Data'!A11</f>
        <v>1871.03</v>
      </c>
      <c r="B12" s="69">
        <f>'[4]Shiller Data '!B11</f>
        <v>4.6100000000000003</v>
      </c>
      <c r="C12" s="69">
        <f>'[4]Shiller Data '!C11</f>
        <v>0.26</v>
      </c>
      <c r="D12" s="69">
        <f>'[4]Shiller Data '!D11</f>
        <v>0.4</v>
      </c>
      <c r="E12" s="69">
        <f>'[4]Shiller Data '!E11</f>
        <v>13.0349719</v>
      </c>
      <c r="F12" s="71">
        <f t="shared" si="0"/>
        <v>111.61811940691642</v>
      </c>
      <c r="G12" s="71">
        <f t="shared" si="1"/>
        <v>6.2951650858564578</v>
      </c>
    </row>
    <row r="13" spans="1:14" x14ac:dyDescent="0.3">
      <c r="A13" s="69">
        <f>'Shiller Data'!A12</f>
        <v>1871.04</v>
      </c>
      <c r="B13" s="69">
        <f>'[4]Shiller Data '!B12</f>
        <v>4.74</v>
      </c>
      <c r="C13" s="69">
        <f>'[4]Shiller Data '!C12</f>
        <v>0.26</v>
      </c>
      <c r="D13" s="69">
        <f>'[4]Shiller Data '!D12</f>
        <v>0.4</v>
      </c>
      <c r="E13" s="69">
        <f>'[4]Shiller Data '!E12</f>
        <v>12.559226450000001</v>
      </c>
      <c r="F13" s="71">
        <f t="shared" si="0"/>
        <v>119.1130445776778</v>
      </c>
      <c r="G13" s="71">
        <f t="shared" si="1"/>
        <v>6.5336269177629172</v>
      </c>
    </row>
    <row r="14" spans="1:14" x14ac:dyDescent="0.3">
      <c r="A14" s="69">
        <f>'Shiller Data'!A13</f>
        <v>1871.05</v>
      </c>
      <c r="B14" s="69">
        <f>'[4]Shiller Data '!B13</f>
        <v>4.8600000000000003</v>
      </c>
      <c r="C14" s="69">
        <f>'[4]Shiller Data '!C13</f>
        <v>0.26</v>
      </c>
      <c r="D14" s="69">
        <f>'[4]Shiller Data '!D13</f>
        <v>0.4</v>
      </c>
      <c r="E14" s="69">
        <f>'[4]Shiller Data '!E13</f>
        <v>12.273811569999999</v>
      </c>
      <c r="F14" s="71">
        <f t="shared" si="0"/>
        <v>124.96853901106455</v>
      </c>
      <c r="G14" s="71">
        <f t="shared" si="1"/>
        <v>6.6855597001804075</v>
      </c>
    </row>
    <row r="15" spans="1:14" x14ac:dyDescent="0.3">
      <c r="A15" s="69">
        <f>'Shiller Data'!A14</f>
        <v>1871.06</v>
      </c>
      <c r="B15" s="69">
        <f>'[4]Shiller Data '!B14</f>
        <v>4.82</v>
      </c>
      <c r="C15" s="69">
        <f>'[4]Shiller Data '!C14</f>
        <v>0.26</v>
      </c>
      <c r="D15" s="69">
        <f>'[4]Shiller Data '!D14</f>
        <v>0.4</v>
      </c>
      <c r="E15" s="69">
        <f>'[4]Shiller Data '!E14</f>
        <v>12.08348099</v>
      </c>
      <c r="F15" s="71">
        <f t="shared" si="0"/>
        <v>125.89220782148142</v>
      </c>
      <c r="G15" s="71">
        <f t="shared" si="1"/>
        <v>6.7908659820716126</v>
      </c>
    </row>
    <row r="16" spans="1:14" x14ac:dyDescent="0.3">
      <c r="A16" s="69">
        <f>'Shiller Data'!A15</f>
        <v>1871.07</v>
      </c>
      <c r="B16" s="69">
        <f>'[4]Shiller Data '!B15</f>
        <v>4.7300000000000004</v>
      </c>
      <c r="C16" s="69">
        <f>'[4]Shiller Data '!C15</f>
        <v>0.26</v>
      </c>
      <c r="D16" s="69">
        <f>'[4]Shiller Data '!D15</f>
        <v>0.4</v>
      </c>
      <c r="E16" s="69">
        <f>'[4]Shiller Data '!E15</f>
        <v>12.08348099</v>
      </c>
      <c r="F16" s="71">
        <f t="shared" si="0"/>
        <v>123.54152344307204</v>
      </c>
      <c r="G16" s="71">
        <f t="shared" si="1"/>
        <v>6.7908659820716126</v>
      </c>
    </row>
    <row r="17" spans="1:7" x14ac:dyDescent="0.3">
      <c r="A17" s="69">
        <f>'Shiller Data'!A16</f>
        <v>1871.08</v>
      </c>
      <c r="B17" s="69">
        <f>'[4]Shiller Data '!B16</f>
        <v>4.79</v>
      </c>
      <c r="C17" s="69">
        <f>'[4]Shiller Data '!C16</f>
        <v>0.26</v>
      </c>
      <c r="D17" s="69">
        <f>'[4]Shiller Data '!D16</f>
        <v>0.4</v>
      </c>
      <c r="E17" s="69">
        <f>'[4]Shiller Data '!E16</f>
        <v>11.893231399999999</v>
      </c>
      <c r="F17" s="71">
        <f t="shared" si="0"/>
        <v>127.10994171020671</v>
      </c>
      <c r="G17" s="71">
        <f t="shared" si="1"/>
        <v>6.8994957922032878</v>
      </c>
    </row>
    <row r="18" spans="1:7" x14ac:dyDescent="0.3">
      <c r="A18" s="69">
        <f>'Shiller Data'!A17</f>
        <v>1871.09</v>
      </c>
      <c r="B18" s="69">
        <f>'[4]Shiller Data '!B17</f>
        <v>4.84</v>
      </c>
      <c r="C18" s="69">
        <f>'[4]Shiller Data '!C17</f>
        <v>0.26</v>
      </c>
      <c r="D18" s="69">
        <f>'[4]Shiller Data '!D17</f>
        <v>0.4</v>
      </c>
      <c r="E18" s="69">
        <f>'[4]Shiller Data '!E17</f>
        <v>12.178646280000001</v>
      </c>
      <c r="F18" s="71">
        <f t="shared" si="0"/>
        <v>125.42676459111348</v>
      </c>
      <c r="G18" s="71">
        <f t="shared" si="1"/>
        <v>6.7378014036548572</v>
      </c>
    </row>
    <row r="19" spans="1:7" x14ac:dyDescent="0.3">
      <c r="A19" s="69">
        <f>'Shiller Data'!A18</f>
        <v>1871.1</v>
      </c>
      <c r="B19" s="69">
        <f>'[4]Shiller Data '!B18</f>
        <v>4.59</v>
      </c>
      <c r="C19" s="69">
        <f>'[4]Shiller Data '!C18</f>
        <v>0.26</v>
      </c>
      <c r="D19" s="69">
        <f>'[4]Shiller Data '!D18</f>
        <v>0.4</v>
      </c>
      <c r="E19" s="69">
        <f>'[4]Shiller Data '!E18</f>
        <v>12.368895869999999</v>
      </c>
      <c r="F19" s="71">
        <f t="shared" si="0"/>
        <v>117.1185338792896</v>
      </c>
      <c r="G19" s="71">
        <f t="shared" si="1"/>
        <v>6.6341653177811102</v>
      </c>
    </row>
    <row r="20" spans="1:7" x14ac:dyDescent="0.3">
      <c r="A20" s="69">
        <f>'Shiller Data'!A19</f>
        <v>1871.11</v>
      </c>
      <c r="B20" s="69">
        <f>'[4]Shiller Data '!B19</f>
        <v>4.6399999999999997</v>
      </c>
      <c r="C20" s="69">
        <f>'[4]Shiller Data '!C19</f>
        <v>0.26</v>
      </c>
      <c r="D20" s="69">
        <f>'[4]Shiller Data '!D19</f>
        <v>0.4</v>
      </c>
      <c r="E20" s="69">
        <f>'[4]Shiller Data '!E19</f>
        <v>12.368895869999999</v>
      </c>
      <c r="F20" s="71">
        <f t="shared" si="0"/>
        <v>118.39433490193979</v>
      </c>
      <c r="G20" s="71">
        <f t="shared" si="1"/>
        <v>6.6341653177811102</v>
      </c>
    </row>
    <row r="21" spans="1:7" x14ac:dyDescent="0.3">
      <c r="A21" s="69">
        <f>'Shiller Data'!A20</f>
        <v>1871.12</v>
      </c>
      <c r="B21" s="69">
        <f>'[4]Shiller Data '!B20</f>
        <v>4.74</v>
      </c>
      <c r="C21" s="69">
        <f>'[4]Shiller Data '!C20</f>
        <v>0.26</v>
      </c>
      <c r="D21" s="69">
        <f>'[4]Shiller Data '!D20</f>
        <v>0.4</v>
      </c>
      <c r="E21" s="69">
        <f>'[4]Shiller Data '!E20</f>
        <v>12.654391739999999</v>
      </c>
      <c r="F21" s="71">
        <f t="shared" si="0"/>
        <v>118.21727434526223</v>
      </c>
      <c r="G21" s="71">
        <f t="shared" si="1"/>
        <v>6.4844918417232451</v>
      </c>
    </row>
    <row r="22" spans="1:7" x14ac:dyDescent="0.3">
      <c r="A22" s="69">
        <f>'Shiller Data'!A21</f>
        <v>1872.01</v>
      </c>
      <c r="B22" s="69">
        <f>'[4]Shiller Data '!B21</f>
        <v>4.8600000000000003</v>
      </c>
      <c r="C22" s="69">
        <f>'[4]Shiller Data '!C21</f>
        <v>0.26329999999999998</v>
      </c>
      <c r="D22" s="69">
        <f>'[4]Shiller Data '!D21</f>
        <v>0.40250000000000002</v>
      </c>
      <c r="E22" s="69">
        <f>'[4]Shiller Data '!E21</f>
        <v>12.654391739999999</v>
      </c>
      <c r="F22" s="71">
        <f t="shared" si="0"/>
        <v>121.21011673374989</v>
      </c>
      <c r="G22" s="71">
        <f t="shared" si="1"/>
        <v>6.5667950074066539</v>
      </c>
    </row>
    <row r="23" spans="1:7" x14ac:dyDescent="0.3">
      <c r="A23" s="69">
        <f>'Shiller Data'!A22</f>
        <v>1872.02</v>
      </c>
      <c r="B23" s="69">
        <f>'[4]Shiller Data '!B22</f>
        <v>4.88</v>
      </c>
      <c r="C23" s="69">
        <f>'[4]Shiller Data '!C22</f>
        <v>0.26669999999999999</v>
      </c>
      <c r="D23" s="69">
        <f>'[4]Shiller Data '!D22</f>
        <v>0.40500000000000003</v>
      </c>
      <c r="E23" s="69">
        <f>'[4]Shiller Data '!E22</f>
        <v>12.654391739999999</v>
      </c>
      <c r="F23" s="71">
        <f t="shared" si="0"/>
        <v>121.70892379849781</v>
      </c>
      <c r="G23" s="71">
        <f t="shared" si="1"/>
        <v>6.6515922084138044</v>
      </c>
    </row>
    <row r="24" spans="1:7" x14ac:dyDescent="0.3">
      <c r="A24" s="69">
        <f>'Shiller Data'!A23</f>
        <v>1872.03</v>
      </c>
      <c r="B24" s="69">
        <f>'[4]Shiller Data '!B23</f>
        <v>5.04</v>
      </c>
      <c r="C24" s="69">
        <f>'[4]Shiller Data '!C23</f>
        <v>0.27</v>
      </c>
      <c r="D24" s="69">
        <f>'[4]Shiller Data '!D23</f>
        <v>0.40749999999999997</v>
      </c>
      <c r="E24" s="69">
        <f>'[4]Shiller Data '!E23</f>
        <v>12.844641319999999</v>
      </c>
      <c r="F24" s="71">
        <f t="shared" si="0"/>
        <v>123.83757244534721</v>
      </c>
      <c r="G24" s="71">
        <f t="shared" si="1"/>
        <v>6.6341556667150288</v>
      </c>
    </row>
    <row r="25" spans="1:7" x14ac:dyDescent="0.3">
      <c r="A25" s="69">
        <f>'Shiller Data'!A24</f>
        <v>1872.04</v>
      </c>
      <c r="B25" s="69">
        <f>'[4]Shiller Data '!B24</f>
        <v>5.18</v>
      </c>
      <c r="C25" s="69">
        <f>'[4]Shiller Data '!C24</f>
        <v>0.27329999999999999</v>
      </c>
      <c r="D25" s="69">
        <f>'[4]Shiller Data '!D24</f>
        <v>0.41</v>
      </c>
      <c r="E25" s="69">
        <f>'[4]Shiller Data '!E24</f>
        <v>13.130137189999999</v>
      </c>
      <c r="F25" s="71">
        <f t="shared" si="0"/>
        <v>124.51003948725689</v>
      </c>
      <c r="G25" s="71">
        <f t="shared" si="1"/>
        <v>6.5692266007465836</v>
      </c>
    </row>
    <row r="26" spans="1:7" x14ac:dyDescent="0.3">
      <c r="A26" s="69">
        <f>'Shiller Data'!A25</f>
        <v>1872.05</v>
      </c>
      <c r="B26" s="69">
        <f>'[4]Shiller Data '!B25</f>
        <v>5.18</v>
      </c>
      <c r="C26" s="69">
        <f>'[4]Shiller Data '!C25</f>
        <v>0.2767</v>
      </c>
      <c r="D26" s="69">
        <f>'[4]Shiller Data '!D25</f>
        <v>0.41249999999999998</v>
      </c>
      <c r="E26" s="69">
        <f>'[4]Shiller Data '!E25</f>
        <v>13.130137189999999</v>
      </c>
      <c r="F26" s="71">
        <f t="shared" si="0"/>
        <v>124.51003948725689</v>
      </c>
      <c r="G26" s="71">
        <f t="shared" si="1"/>
        <v>6.6509513370895714</v>
      </c>
    </row>
    <row r="27" spans="1:7" x14ac:dyDescent="0.3">
      <c r="A27" s="69">
        <f>'Shiller Data'!A26</f>
        <v>1872.06</v>
      </c>
      <c r="B27" s="69">
        <f>'[4]Shiller Data '!B26</f>
        <v>5.13</v>
      </c>
      <c r="C27" s="69">
        <f>'[4]Shiller Data '!C26</f>
        <v>0.28000000000000003</v>
      </c>
      <c r="D27" s="69">
        <f>'[4]Shiller Data '!D26</f>
        <v>0.41499999999999998</v>
      </c>
      <c r="E27" s="69">
        <f>'[4]Shiller Data '!E26</f>
        <v>13.0349719</v>
      </c>
      <c r="F27" s="71">
        <f t="shared" si="0"/>
        <v>124.20844957862931</v>
      </c>
      <c r="G27" s="71">
        <f t="shared" si="1"/>
        <v>6.7794085539992617</v>
      </c>
    </row>
    <row r="28" spans="1:7" x14ac:dyDescent="0.3">
      <c r="A28" s="69">
        <f>'Shiller Data'!A27</f>
        <v>1872.07</v>
      </c>
      <c r="B28" s="69">
        <f>'[4]Shiller Data '!B27</f>
        <v>5.0999999999999996</v>
      </c>
      <c r="C28" s="69">
        <f>'[4]Shiller Data '!C27</f>
        <v>0.2833</v>
      </c>
      <c r="D28" s="69">
        <f>'[4]Shiller Data '!D27</f>
        <v>0.41749999999999998</v>
      </c>
      <c r="E28" s="69">
        <f>'[4]Shiller Data '!E27</f>
        <v>12.844641319999999</v>
      </c>
      <c r="F28" s="71">
        <f t="shared" si="0"/>
        <v>125.31182926017276</v>
      </c>
      <c r="G28" s="71">
        <f t="shared" si="1"/>
        <v>6.9609492606680288</v>
      </c>
    </row>
    <row r="29" spans="1:7" x14ac:dyDescent="0.3">
      <c r="A29" s="69">
        <f>'Shiller Data'!A28</f>
        <v>1872.08</v>
      </c>
      <c r="B29" s="69">
        <f>'[4]Shiller Data '!B28</f>
        <v>5.04</v>
      </c>
      <c r="C29" s="69">
        <f>'[4]Shiller Data '!C28</f>
        <v>0.28670000000000001</v>
      </c>
      <c r="D29" s="69">
        <f>'[4]Shiller Data '!D28</f>
        <v>0.42</v>
      </c>
      <c r="E29" s="69">
        <f>'[4]Shiller Data '!E28</f>
        <v>12.93980661</v>
      </c>
      <c r="F29" s="71">
        <f t="shared" si="0"/>
        <v>122.92681397345861</v>
      </c>
      <c r="G29" s="71">
        <f t="shared" si="1"/>
        <v>6.9926820567838464</v>
      </c>
    </row>
    <row r="30" spans="1:7" x14ac:dyDescent="0.3">
      <c r="A30" s="69">
        <f>'Shiller Data'!A29</f>
        <v>1872.09</v>
      </c>
      <c r="B30" s="69">
        <f>'[4]Shiller Data '!B29</f>
        <v>4.95</v>
      </c>
      <c r="C30" s="69">
        <f>'[4]Shiller Data '!C29</f>
        <v>0.28999999999999998</v>
      </c>
      <c r="D30" s="69">
        <f>'[4]Shiller Data '!D29</f>
        <v>0.42249999999999999</v>
      </c>
      <c r="E30" s="69">
        <f>'[4]Shiller Data '!E29</f>
        <v>13.0349719</v>
      </c>
      <c r="F30" s="71">
        <f t="shared" si="0"/>
        <v>119.85025836534408</v>
      </c>
      <c r="G30" s="71">
        <f t="shared" si="1"/>
        <v>7.0215302880706627</v>
      </c>
    </row>
    <row r="31" spans="1:7" x14ac:dyDescent="0.3">
      <c r="A31" s="69">
        <f>'Shiller Data'!A30</f>
        <v>1872.1</v>
      </c>
      <c r="B31" s="69">
        <f>'[4]Shiller Data '!B30</f>
        <v>4.97</v>
      </c>
      <c r="C31" s="69">
        <f>'[4]Shiller Data '!C30</f>
        <v>0.29330000000000001</v>
      </c>
      <c r="D31" s="69">
        <f>'[4]Shiller Data '!D30</f>
        <v>0.42499999999999999</v>
      </c>
      <c r="E31" s="69">
        <f>'[4]Shiller Data '!E30</f>
        <v>12.74947603</v>
      </c>
      <c r="F31" s="71">
        <f t="shared" si="0"/>
        <v>123.02912263289301</v>
      </c>
      <c r="G31" s="71">
        <f t="shared" si="1"/>
        <v>7.2604510398848134</v>
      </c>
    </row>
    <row r="32" spans="1:7" x14ac:dyDescent="0.3">
      <c r="A32" s="69">
        <f>'Shiller Data'!A31</f>
        <v>1872.11</v>
      </c>
      <c r="B32" s="69">
        <f>'[4]Shiller Data '!B31</f>
        <v>4.95</v>
      </c>
      <c r="C32" s="69">
        <f>'[4]Shiller Data '!C31</f>
        <v>0.29670000000000002</v>
      </c>
      <c r="D32" s="69">
        <f>'[4]Shiller Data '!D31</f>
        <v>0.42749999999999999</v>
      </c>
      <c r="E32" s="69">
        <f>'[4]Shiller Data '!E31</f>
        <v>13.130137189999999</v>
      </c>
      <c r="F32" s="71">
        <f t="shared" si="0"/>
        <v>118.9816014405254</v>
      </c>
      <c r="G32" s="71">
        <f t="shared" si="1"/>
        <v>7.1316850802836136</v>
      </c>
    </row>
    <row r="33" spans="1:7" x14ac:dyDescent="0.3">
      <c r="A33" s="69">
        <f>'Shiller Data'!A32</f>
        <v>1872.12</v>
      </c>
      <c r="B33" s="69">
        <f>'[4]Shiller Data '!B32</f>
        <v>5.07</v>
      </c>
      <c r="C33" s="69">
        <f>'[4]Shiller Data '!C32</f>
        <v>0.3</v>
      </c>
      <c r="D33" s="69">
        <f>'[4]Shiller Data '!D32</f>
        <v>0.43</v>
      </c>
      <c r="E33" s="69">
        <f>'[4]Shiller Data '!E32</f>
        <v>12.93980661</v>
      </c>
      <c r="F33" s="71">
        <f t="shared" si="0"/>
        <v>123.65852119949112</v>
      </c>
      <c r="G33" s="71">
        <f t="shared" si="1"/>
        <v>7.3170722603249168</v>
      </c>
    </row>
    <row r="34" spans="1:7" x14ac:dyDescent="0.3">
      <c r="A34" s="69">
        <f>'Shiller Data'!A33</f>
        <v>1873.01</v>
      </c>
      <c r="B34" s="69">
        <f>'[4]Shiller Data '!B33</f>
        <v>5.1100000000000003</v>
      </c>
      <c r="C34" s="69">
        <f>'[4]Shiller Data '!C33</f>
        <v>0.30249999999999999</v>
      </c>
      <c r="D34" s="69">
        <f>'[4]Shiller Data '!D33</f>
        <v>0.4325</v>
      </c>
      <c r="E34" s="69">
        <f>'[4]Shiller Data '!E33</f>
        <v>12.93980661</v>
      </c>
      <c r="F34" s="71">
        <f t="shared" si="0"/>
        <v>124.6341308342011</v>
      </c>
      <c r="G34" s="71">
        <f t="shared" si="1"/>
        <v>7.3780478624942916</v>
      </c>
    </row>
    <row r="35" spans="1:7" x14ac:dyDescent="0.3">
      <c r="A35" s="69">
        <f>'Shiller Data'!A34</f>
        <v>1873.02</v>
      </c>
      <c r="B35" s="69">
        <f>'[4]Shiller Data '!B34</f>
        <v>5.15</v>
      </c>
      <c r="C35" s="69">
        <f>'[4]Shiller Data '!C34</f>
        <v>0.30499999999999999</v>
      </c>
      <c r="D35" s="69">
        <f>'[4]Shiller Data '!D34</f>
        <v>0.435</v>
      </c>
      <c r="E35" s="69">
        <f>'[4]Shiller Data '!E34</f>
        <v>13.225221489999999</v>
      </c>
      <c r="F35" s="71">
        <f t="shared" si="0"/>
        <v>122.89894360022551</v>
      </c>
      <c r="G35" s="71">
        <f t="shared" si="1"/>
        <v>7.2784811258385966</v>
      </c>
    </row>
    <row r="36" spans="1:7" x14ac:dyDescent="0.3">
      <c r="A36" s="69">
        <f>'Shiller Data'!A35</f>
        <v>1873.03</v>
      </c>
      <c r="B36" s="69">
        <f>'[4]Shiller Data '!B35</f>
        <v>5.1100000000000003</v>
      </c>
      <c r="C36" s="69">
        <f>'[4]Shiller Data '!C35</f>
        <v>0.3075</v>
      </c>
      <c r="D36" s="69">
        <f>'[4]Shiller Data '!D35</f>
        <v>0.4375</v>
      </c>
      <c r="E36" s="69">
        <f>'[4]Shiller Data '!E35</f>
        <v>13.225221489999999</v>
      </c>
      <c r="F36" s="71">
        <f t="shared" si="0"/>
        <v>121.94438869847617</v>
      </c>
      <c r="G36" s="71">
        <f t="shared" si="1"/>
        <v>7.3381408071979299</v>
      </c>
    </row>
    <row r="37" spans="1:7" x14ac:dyDescent="0.3">
      <c r="A37" s="69">
        <f>'Shiller Data'!A36</f>
        <v>1873.04</v>
      </c>
      <c r="B37" s="69">
        <f>'[4]Shiller Data '!B36</f>
        <v>5.04</v>
      </c>
      <c r="C37" s="69">
        <f>'[4]Shiller Data '!C36</f>
        <v>0.31</v>
      </c>
      <c r="D37" s="69">
        <f>'[4]Shiller Data '!D36</f>
        <v>0.44</v>
      </c>
      <c r="E37" s="69">
        <f>'[4]Shiller Data '!E36</f>
        <v>13.225221489999999</v>
      </c>
      <c r="F37" s="71">
        <f t="shared" si="0"/>
        <v>120.27391762041485</v>
      </c>
      <c r="G37" s="71">
        <f t="shared" si="1"/>
        <v>7.3978004885572632</v>
      </c>
    </row>
    <row r="38" spans="1:7" x14ac:dyDescent="0.3">
      <c r="A38" s="69">
        <f>'Shiller Data'!A37</f>
        <v>1873.05</v>
      </c>
      <c r="B38" s="69">
        <f>'[4]Shiller Data '!B37</f>
        <v>5.05</v>
      </c>
      <c r="C38" s="69">
        <f>'[4]Shiller Data '!C37</f>
        <v>0.3125</v>
      </c>
      <c r="D38" s="69">
        <f>'[4]Shiller Data '!D37</f>
        <v>0.4425</v>
      </c>
      <c r="E38" s="69">
        <f>'[4]Shiller Data '!E37</f>
        <v>12.93980661</v>
      </c>
      <c r="F38" s="71">
        <f t="shared" si="0"/>
        <v>123.17071638213611</v>
      </c>
      <c r="G38" s="71">
        <f t="shared" si="1"/>
        <v>7.621950271171789</v>
      </c>
    </row>
    <row r="39" spans="1:7" x14ac:dyDescent="0.3">
      <c r="A39" s="69">
        <f>'Shiller Data'!A38</f>
        <v>1873.06</v>
      </c>
      <c r="B39" s="69">
        <f>'[4]Shiller Data '!B38</f>
        <v>4.9800000000000004</v>
      </c>
      <c r="C39" s="69">
        <f>'[4]Shiller Data '!C38</f>
        <v>0.315</v>
      </c>
      <c r="D39" s="69">
        <f>'[4]Shiller Data '!D38</f>
        <v>0.44500000000000001</v>
      </c>
      <c r="E39" s="69">
        <f>'[4]Shiller Data '!E38</f>
        <v>12.559226450000001</v>
      </c>
      <c r="F39" s="71">
        <f t="shared" si="0"/>
        <v>125.14408480945896</v>
      </c>
      <c r="G39" s="71">
        <f t="shared" si="1"/>
        <v>7.9157403042127648</v>
      </c>
    </row>
    <row r="40" spans="1:7" x14ac:dyDescent="0.3">
      <c r="A40" s="69">
        <f>'Shiller Data'!A39</f>
        <v>1873.07</v>
      </c>
      <c r="B40" s="69">
        <f>'[4]Shiller Data '!B39</f>
        <v>4.97</v>
      </c>
      <c r="C40" s="69">
        <f>'[4]Shiller Data '!C39</f>
        <v>0.3175</v>
      </c>
      <c r="D40" s="69">
        <f>'[4]Shiller Data '!D39</f>
        <v>0.44750000000000001</v>
      </c>
      <c r="E40" s="69">
        <f>'[4]Shiller Data '!E39</f>
        <v>12.559226450000001</v>
      </c>
      <c r="F40" s="71">
        <f t="shared" si="0"/>
        <v>124.89279146646805</v>
      </c>
      <c r="G40" s="71">
        <f t="shared" si="1"/>
        <v>7.9785636399604849</v>
      </c>
    </row>
    <row r="41" spans="1:7" x14ac:dyDescent="0.3">
      <c r="A41" s="69">
        <f>'Shiller Data'!A40</f>
        <v>1873.08</v>
      </c>
      <c r="B41" s="69">
        <f>'[4]Shiller Data '!B40</f>
        <v>4.97</v>
      </c>
      <c r="C41" s="69">
        <f>'[4]Shiller Data '!C40</f>
        <v>0.32</v>
      </c>
      <c r="D41" s="69">
        <f>'[4]Shiller Data '!D40</f>
        <v>0.45</v>
      </c>
      <c r="E41" s="69">
        <f>'[4]Shiller Data '!E40</f>
        <v>12.559226450000001</v>
      </c>
      <c r="F41" s="71">
        <f t="shared" si="0"/>
        <v>124.89279146646805</v>
      </c>
      <c r="G41" s="71">
        <f t="shared" si="1"/>
        <v>8.0413869757082068</v>
      </c>
    </row>
    <row r="42" spans="1:7" x14ac:dyDescent="0.3">
      <c r="A42" s="69">
        <f>'Shiller Data'!A41</f>
        <v>1873.09</v>
      </c>
      <c r="B42" s="69">
        <f>'[4]Shiller Data '!B41</f>
        <v>4.59</v>
      </c>
      <c r="C42" s="69">
        <f>'[4]Shiller Data '!C41</f>
        <v>0.32250000000000001</v>
      </c>
      <c r="D42" s="69">
        <f>'[4]Shiller Data '!D41</f>
        <v>0.45250000000000001</v>
      </c>
      <c r="E42" s="69">
        <f>'[4]Shiller Data '!E41</f>
        <v>12.559226450000001</v>
      </c>
      <c r="F42" s="71">
        <f t="shared" si="0"/>
        <v>115.34364443281457</v>
      </c>
      <c r="G42" s="71">
        <f t="shared" si="1"/>
        <v>8.1042103114559261</v>
      </c>
    </row>
    <row r="43" spans="1:7" x14ac:dyDescent="0.3">
      <c r="A43" s="69">
        <f>'Shiller Data'!A42</f>
        <v>1873.1</v>
      </c>
      <c r="B43" s="69">
        <f>'[4]Shiller Data '!B42</f>
        <v>4.1900000000000004</v>
      </c>
      <c r="C43" s="69">
        <f>'[4]Shiller Data '!C42</f>
        <v>0.32500000000000001</v>
      </c>
      <c r="D43" s="69">
        <f>'[4]Shiller Data '!D42</f>
        <v>0.45500000000000002</v>
      </c>
      <c r="E43" s="69">
        <f>'[4]Shiller Data '!E42</f>
        <v>12.273811569999999</v>
      </c>
      <c r="F43" s="71">
        <f t="shared" si="0"/>
        <v>107.74036593752271</v>
      </c>
      <c r="G43" s="71">
        <f t="shared" si="1"/>
        <v>8.3569496252255089</v>
      </c>
    </row>
    <row r="44" spans="1:7" x14ac:dyDescent="0.3">
      <c r="A44" s="69">
        <f>'Shiller Data'!A43</f>
        <v>1873.11</v>
      </c>
      <c r="B44" s="69">
        <f>'[4]Shiller Data '!B43</f>
        <v>4.04</v>
      </c>
      <c r="C44" s="69">
        <f>'[4]Shiller Data '!C43</f>
        <v>0.32750000000000001</v>
      </c>
      <c r="D44" s="69">
        <f>'[4]Shiller Data '!D43</f>
        <v>0.45750000000000002</v>
      </c>
      <c r="E44" s="69">
        <f>'[4]Shiller Data '!E43</f>
        <v>11.893231399999999</v>
      </c>
      <c r="F44" s="71">
        <f t="shared" si="0"/>
        <v>107.207550001928</v>
      </c>
      <c r="G44" s="71">
        <f t="shared" si="1"/>
        <v>8.6907110459483707</v>
      </c>
    </row>
    <row r="45" spans="1:7" x14ac:dyDescent="0.3">
      <c r="A45" s="69">
        <f>'Shiller Data'!A44</f>
        <v>1873.12</v>
      </c>
      <c r="B45" s="69">
        <f>'[4]Shiller Data '!B44</f>
        <v>4.42</v>
      </c>
      <c r="C45" s="69">
        <f>'[4]Shiller Data '!C44</f>
        <v>0.33</v>
      </c>
      <c r="D45" s="69">
        <f>'[4]Shiller Data '!D44</f>
        <v>0.46</v>
      </c>
      <c r="E45" s="69">
        <f>'[4]Shiller Data '!E44</f>
        <v>12.178646280000001</v>
      </c>
      <c r="F45" s="71">
        <f t="shared" si="0"/>
        <v>114.54262386213257</v>
      </c>
      <c r="G45" s="71">
        <f t="shared" si="1"/>
        <v>8.5518248584850109</v>
      </c>
    </row>
    <row r="46" spans="1:7" x14ac:dyDescent="0.3">
      <c r="A46" s="69">
        <f>'Shiller Data'!A45</f>
        <v>1874.01</v>
      </c>
      <c r="B46" s="69">
        <f>'[4]Shiller Data '!B45</f>
        <v>4.66</v>
      </c>
      <c r="C46" s="69">
        <f>'[4]Shiller Data '!C45</f>
        <v>0.33</v>
      </c>
      <c r="D46" s="69">
        <f>'[4]Shiller Data '!D45</f>
        <v>0.46</v>
      </c>
      <c r="E46" s="69">
        <f>'[4]Shiller Data '!E45</f>
        <v>12.368895869999999</v>
      </c>
      <c r="F46" s="71">
        <f t="shared" si="0"/>
        <v>118.9046553109999</v>
      </c>
      <c r="G46" s="71">
        <f t="shared" si="1"/>
        <v>8.4202867494914084</v>
      </c>
    </row>
    <row r="47" spans="1:7" x14ac:dyDescent="0.3">
      <c r="A47" s="69">
        <f>'Shiller Data'!A46</f>
        <v>1874.02</v>
      </c>
      <c r="B47" s="69">
        <f>'[4]Shiller Data '!B46</f>
        <v>4.8</v>
      </c>
      <c r="C47" s="69">
        <f>'[4]Shiller Data '!C46</f>
        <v>0.33</v>
      </c>
      <c r="D47" s="69">
        <f>'[4]Shiller Data '!D46</f>
        <v>0.46</v>
      </c>
      <c r="E47" s="69">
        <f>'[4]Shiller Data '!E46</f>
        <v>12.368895869999999</v>
      </c>
      <c r="F47" s="71">
        <f t="shared" si="0"/>
        <v>122.47689817442048</v>
      </c>
      <c r="G47" s="71">
        <f t="shared" si="1"/>
        <v>8.4202867494914084</v>
      </c>
    </row>
    <row r="48" spans="1:7" x14ac:dyDescent="0.3">
      <c r="A48" s="69">
        <f>'Shiller Data'!A47</f>
        <v>1874.03</v>
      </c>
      <c r="B48" s="69">
        <f>'[4]Shiller Data '!B47</f>
        <v>4.7300000000000004</v>
      </c>
      <c r="C48" s="69">
        <f>'[4]Shiller Data '!C47</f>
        <v>0.33</v>
      </c>
      <c r="D48" s="69">
        <f>'[4]Shiller Data '!D47</f>
        <v>0.46</v>
      </c>
      <c r="E48" s="69">
        <f>'[4]Shiller Data '!E47</f>
        <v>12.368895869999999</v>
      </c>
      <c r="F48" s="71">
        <f t="shared" si="0"/>
        <v>120.69077674271021</v>
      </c>
      <c r="G48" s="71">
        <f t="shared" si="1"/>
        <v>8.4202867494914084</v>
      </c>
    </row>
    <row r="49" spans="1:7" x14ac:dyDescent="0.3">
      <c r="A49" s="69">
        <f>'Shiller Data'!A48</f>
        <v>1874.04</v>
      </c>
      <c r="B49" s="69">
        <f>'[4]Shiller Data '!B48</f>
        <v>4.5999999999999996</v>
      </c>
      <c r="C49" s="69">
        <f>'[4]Shiller Data '!C48</f>
        <v>0.33</v>
      </c>
      <c r="D49" s="69">
        <f>'[4]Shiller Data '!D48</f>
        <v>0.46</v>
      </c>
      <c r="E49" s="69">
        <f>'[4]Shiller Data '!E48</f>
        <v>12.178646280000001</v>
      </c>
      <c r="F49" s="71">
        <f t="shared" si="0"/>
        <v>119.20725560312438</v>
      </c>
      <c r="G49" s="71">
        <f t="shared" si="1"/>
        <v>8.5518248584850109</v>
      </c>
    </row>
    <row r="50" spans="1:7" x14ac:dyDescent="0.3">
      <c r="A50" s="69">
        <f>'Shiller Data'!A49</f>
        <v>1874.05</v>
      </c>
      <c r="B50" s="69">
        <f>'[4]Shiller Data '!B49</f>
        <v>4.4800000000000004</v>
      </c>
      <c r="C50" s="69">
        <f>'[4]Shiller Data '!C49</f>
        <v>0.33</v>
      </c>
      <c r="D50" s="69">
        <f>'[4]Shiller Data '!D49</f>
        <v>0.46</v>
      </c>
      <c r="E50" s="69">
        <f>'[4]Shiller Data '!E49</f>
        <v>12.08348099</v>
      </c>
      <c r="F50" s="71">
        <f t="shared" si="0"/>
        <v>117.01184461415701</v>
      </c>
      <c r="G50" s="71">
        <f t="shared" si="1"/>
        <v>8.6191760541678146</v>
      </c>
    </row>
    <row r="51" spans="1:7" x14ac:dyDescent="0.3">
      <c r="A51" s="69">
        <f>'Shiller Data'!A50</f>
        <v>1874.06</v>
      </c>
      <c r="B51" s="69">
        <f>'[4]Shiller Data '!B50</f>
        <v>4.46</v>
      </c>
      <c r="C51" s="69">
        <f>'[4]Shiller Data '!C50</f>
        <v>0.33</v>
      </c>
      <c r="D51" s="69">
        <f>'[4]Shiller Data '!D50</f>
        <v>0.46</v>
      </c>
      <c r="E51" s="69">
        <f>'[4]Shiller Data '!E50</f>
        <v>11.79806612</v>
      </c>
      <c r="F51" s="71">
        <f t="shared" si="0"/>
        <v>119.30754461647314</v>
      </c>
      <c r="G51" s="71">
        <f t="shared" si="1"/>
        <v>8.8276882787973392</v>
      </c>
    </row>
    <row r="52" spans="1:7" x14ac:dyDescent="0.3">
      <c r="A52" s="69">
        <f>'Shiller Data'!A51</f>
        <v>1874.07</v>
      </c>
      <c r="B52" s="69">
        <f>'[4]Shiller Data '!B51</f>
        <v>4.46</v>
      </c>
      <c r="C52" s="69">
        <f>'[4]Shiller Data '!C51</f>
        <v>0.33</v>
      </c>
      <c r="D52" s="69">
        <f>'[4]Shiller Data '!D51</f>
        <v>0.46</v>
      </c>
      <c r="E52" s="69">
        <f>'[4]Shiller Data '!E51</f>
        <v>11.893231399999999</v>
      </c>
      <c r="F52" s="71">
        <f t="shared" si="0"/>
        <v>118.35288935856408</v>
      </c>
      <c r="G52" s="71">
        <f t="shared" si="1"/>
        <v>8.7570523516426331</v>
      </c>
    </row>
    <row r="53" spans="1:7" x14ac:dyDescent="0.3">
      <c r="A53" s="69">
        <f>'Shiller Data'!A52</f>
        <v>1874.08</v>
      </c>
      <c r="B53" s="69">
        <f>'[4]Shiller Data '!B52</f>
        <v>4.47</v>
      </c>
      <c r="C53" s="69">
        <f>'[4]Shiller Data '!C52</f>
        <v>0.33</v>
      </c>
      <c r="D53" s="69">
        <f>'[4]Shiller Data '!D52</f>
        <v>0.46</v>
      </c>
      <c r="E53" s="69">
        <f>'[4]Shiller Data '!E52</f>
        <v>11.79806612</v>
      </c>
      <c r="F53" s="71">
        <f t="shared" si="0"/>
        <v>119.57505032189123</v>
      </c>
      <c r="G53" s="71">
        <f t="shared" si="1"/>
        <v>8.8276882787973392</v>
      </c>
    </row>
    <row r="54" spans="1:7" x14ac:dyDescent="0.3">
      <c r="A54" s="69">
        <f>'Shiller Data'!A53</f>
        <v>1874.09</v>
      </c>
      <c r="B54" s="69">
        <f>'[4]Shiller Data '!B53</f>
        <v>4.54</v>
      </c>
      <c r="C54" s="69">
        <f>'[4]Shiller Data '!C53</f>
        <v>0.33</v>
      </c>
      <c r="D54" s="69">
        <f>'[4]Shiller Data '!D53</f>
        <v>0.46</v>
      </c>
      <c r="E54" s="69">
        <f>'[4]Shiller Data '!E53</f>
        <v>11.79806612</v>
      </c>
      <c r="F54" s="71">
        <f t="shared" si="0"/>
        <v>121.44759025981794</v>
      </c>
      <c r="G54" s="71">
        <f t="shared" si="1"/>
        <v>8.8276882787973392</v>
      </c>
    </row>
    <row r="55" spans="1:7" x14ac:dyDescent="0.3">
      <c r="A55" s="69">
        <f>'Shiller Data'!A54</f>
        <v>1874.1</v>
      </c>
      <c r="B55" s="69">
        <f>'[4]Shiller Data '!B54</f>
        <v>4.53</v>
      </c>
      <c r="C55" s="69">
        <f>'[4]Shiller Data '!C54</f>
        <v>0.33</v>
      </c>
      <c r="D55" s="69">
        <f>'[4]Shiller Data '!D54</f>
        <v>0.46</v>
      </c>
      <c r="E55" s="69">
        <f>'[4]Shiller Data '!E54</f>
        <v>11.60773554</v>
      </c>
      <c r="F55" s="71">
        <f t="shared" si="0"/>
        <v>123.16705916268663</v>
      </c>
      <c r="G55" s="71">
        <f t="shared" si="1"/>
        <v>8.9724347734407477</v>
      </c>
    </row>
    <row r="56" spans="1:7" x14ac:dyDescent="0.3">
      <c r="A56" s="69">
        <f>'Shiller Data'!A55</f>
        <v>1874.11</v>
      </c>
      <c r="B56" s="69">
        <f>'[4]Shiller Data '!B55</f>
        <v>4.57</v>
      </c>
      <c r="C56" s="69">
        <f>'[4]Shiller Data '!C55</f>
        <v>0.33</v>
      </c>
      <c r="D56" s="69">
        <f>'[4]Shiller Data '!D55</f>
        <v>0.46</v>
      </c>
      <c r="E56" s="69">
        <f>'[4]Shiller Data '!E55</f>
        <v>11.51265124</v>
      </c>
      <c r="F56" s="71">
        <f t="shared" si="0"/>
        <v>125.28086015398137</v>
      </c>
      <c r="G56" s="71">
        <f t="shared" si="1"/>
        <v>9.0465391358454816</v>
      </c>
    </row>
    <row r="57" spans="1:7" x14ac:dyDescent="0.3">
      <c r="A57" s="69">
        <f>'Shiller Data'!A56</f>
        <v>1874.12</v>
      </c>
      <c r="B57" s="69">
        <f>'[4]Shiller Data '!B56</f>
        <v>4.54</v>
      </c>
      <c r="C57" s="69">
        <f>'[4]Shiller Data '!C56</f>
        <v>0.33</v>
      </c>
      <c r="D57" s="69">
        <f>'[4]Shiller Data '!D56</f>
        <v>0.46</v>
      </c>
      <c r="E57" s="69">
        <f>'[4]Shiller Data '!E56</f>
        <v>11.51265124</v>
      </c>
      <c r="F57" s="71">
        <f t="shared" si="0"/>
        <v>124.45844750526813</v>
      </c>
      <c r="G57" s="71">
        <f t="shared" si="1"/>
        <v>9.0465391358454816</v>
      </c>
    </row>
    <row r="58" spans="1:7" x14ac:dyDescent="0.3">
      <c r="A58" s="69">
        <f>'Shiller Data'!A57</f>
        <v>1875.01</v>
      </c>
      <c r="B58" s="69">
        <f>'[4]Shiller Data '!B57</f>
        <v>4.54</v>
      </c>
      <c r="C58" s="69">
        <f>'[4]Shiller Data '!C57</f>
        <v>0.32750000000000001</v>
      </c>
      <c r="D58" s="69">
        <f>'[4]Shiller Data '!D57</f>
        <v>0.45169999999999999</v>
      </c>
      <c r="E58" s="69">
        <f>'[4]Shiller Data '!E57</f>
        <v>11.51265124</v>
      </c>
      <c r="F58" s="71">
        <f t="shared" si="0"/>
        <v>124.45844750526813</v>
      </c>
      <c r="G58" s="71">
        <f t="shared" si="1"/>
        <v>8.9780047484527117</v>
      </c>
    </row>
    <row r="59" spans="1:7" x14ac:dyDescent="0.3">
      <c r="A59" s="69">
        <f>'Shiller Data'!A58</f>
        <v>1875.02</v>
      </c>
      <c r="B59" s="69">
        <f>'[4]Shiller Data '!B58</f>
        <v>4.53</v>
      </c>
      <c r="C59" s="69">
        <f>'[4]Shiller Data '!C58</f>
        <v>0.32500000000000001</v>
      </c>
      <c r="D59" s="69">
        <f>'[4]Shiller Data '!D58</f>
        <v>0.44330000000000003</v>
      </c>
      <c r="E59" s="69">
        <f>'[4]Shiller Data '!E58</f>
        <v>11.51265124</v>
      </c>
      <c r="F59" s="71">
        <f t="shared" si="0"/>
        <v>124.18430995569707</v>
      </c>
      <c r="G59" s="71">
        <f t="shared" si="1"/>
        <v>8.9094703610599435</v>
      </c>
    </row>
    <row r="60" spans="1:7" x14ac:dyDescent="0.3">
      <c r="A60" s="69">
        <f>'Shiller Data'!A59</f>
        <v>1875.03</v>
      </c>
      <c r="B60" s="69">
        <f>'[4]Shiller Data '!B59</f>
        <v>4.59</v>
      </c>
      <c r="C60" s="69">
        <f>'[4]Shiller Data '!C59</f>
        <v>0.32250000000000001</v>
      </c>
      <c r="D60" s="69">
        <f>'[4]Shiller Data '!D59</f>
        <v>0.435</v>
      </c>
      <c r="E60" s="69">
        <f>'[4]Shiller Data '!E59</f>
        <v>11.51265124</v>
      </c>
      <c r="F60" s="71">
        <f t="shared" si="0"/>
        <v>125.82913525312351</v>
      </c>
      <c r="G60" s="71">
        <f t="shared" si="1"/>
        <v>8.8409359736671753</v>
      </c>
    </row>
    <row r="61" spans="1:7" x14ac:dyDescent="0.3">
      <c r="A61" s="69">
        <f>'Shiller Data'!A60</f>
        <v>1875.04</v>
      </c>
      <c r="B61" s="69">
        <f>'[4]Shiller Data '!B60</f>
        <v>4.6500000000000004</v>
      </c>
      <c r="C61" s="69">
        <f>'[4]Shiller Data '!C60</f>
        <v>0.32</v>
      </c>
      <c r="D61" s="69">
        <f>'[4]Shiller Data '!D60</f>
        <v>0.42670000000000002</v>
      </c>
      <c r="E61" s="69">
        <f>'[4]Shiller Data '!E60</f>
        <v>11.60773554</v>
      </c>
      <c r="F61" s="71">
        <f t="shared" si="0"/>
        <v>126.42976271666507</v>
      </c>
      <c r="G61" s="71">
        <f t="shared" si="1"/>
        <v>8.7005428106092104</v>
      </c>
    </row>
    <row r="62" spans="1:7" x14ac:dyDescent="0.3">
      <c r="A62" s="69">
        <f>'Shiller Data'!A61</f>
        <v>1875.05</v>
      </c>
      <c r="B62" s="69">
        <f>'[4]Shiller Data '!B61</f>
        <v>4.47</v>
      </c>
      <c r="C62" s="69">
        <f>'[4]Shiller Data '!C61</f>
        <v>0.3175</v>
      </c>
      <c r="D62" s="69">
        <f>'[4]Shiller Data '!D61</f>
        <v>0.41830000000000001</v>
      </c>
      <c r="E62" s="69">
        <f>'[4]Shiller Data '!E61</f>
        <v>11.322320660000001</v>
      </c>
      <c r="F62" s="71">
        <f t="shared" si="0"/>
        <v>124.59939904228078</v>
      </c>
      <c r="G62" s="71">
        <f t="shared" si="1"/>
        <v>8.850181028170951</v>
      </c>
    </row>
    <row r="63" spans="1:7" x14ac:dyDescent="0.3">
      <c r="A63" s="69">
        <f>'Shiller Data'!A62</f>
        <v>1875.06</v>
      </c>
      <c r="B63" s="69">
        <f>'[4]Shiller Data '!B62</f>
        <v>4.38</v>
      </c>
      <c r="C63" s="69">
        <f>'[4]Shiller Data '!C62</f>
        <v>0.315</v>
      </c>
      <c r="D63" s="69">
        <f>'[4]Shiller Data '!D62</f>
        <v>0.41</v>
      </c>
      <c r="E63" s="69">
        <f>'[4]Shiller Data '!E62</f>
        <v>11.13207107</v>
      </c>
      <c r="F63" s="71">
        <f t="shared" si="0"/>
        <v>124.17724350730361</v>
      </c>
      <c r="G63" s="71">
        <f t="shared" si="1"/>
        <v>8.9305551837444384</v>
      </c>
    </row>
    <row r="64" spans="1:7" x14ac:dyDescent="0.3">
      <c r="A64" s="69">
        <f>'Shiller Data'!A63</f>
        <v>1875.07</v>
      </c>
      <c r="B64" s="69">
        <f>'[4]Shiller Data '!B63</f>
        <v>4.3899999999999997</v>
      </c>
      <c r="C64" s="69">
        <f>'[4]Shiller Data '!C63</f>
        <v>0.3125</v>
      </c>
      <c r="D64" s="69">
        <f>'[4]Shiller Data '!D63</f>
        <v>0.4017</v>
      </c>
      <c r="E64" s="69">
        <f>'[4]Shiller Data '!E63</f>
        <v>11.13207107</v>
      </c>
      <c r="F64" s="71">
        <f t="shared" si="0"/>
        <v>124.46075319567646</v>
      </c>
      <c r="G64" s="71">
        <f t="shared" si="1"/>
        <v>8.8596777616512288</v>
      </c>
    </row>
    <row r="65" spans="1:7" x14ac:dyDescent="0.3">
      <c r="A65" s="69">
        <f>'Shiller Data'!A64</f>
        <v>1875.08</v>
      </c>
      <c r="B65" s="69">
        <f>'[4]Shiller Data '!B64</f>
        <v>4.41</v>
      </c>
      <c r="C65" s="69">
        <f>'[4]Shiller Data '!C64</f>
        <v>0.31</v>
      </c>
      <c r="D65" s="69">
        <f>'[4]Shiller Data '!D64</f>
        <v>0.39329999999999998</v>
      </c>
      <c r="E65" s="69">
        <f>'[4]Shiller Data '!E64</f>
        <v>11.22715537</v>
      </c>
      <c r="F65" s="71">
        <f t="shared" si="0"/>
        <v>123.96889542644675</v>
      </c>
      <c r="G65" s="71">
        <f t="shared" si="1"/>
        <v>8.7143667986844662</v>
      </c>
    </row>
    <row r="66" spans="1:7" x14ac:dyDescent="0.3">
      <c r="A66" s="69">
        <f>'Shiller Data'!A65</f>
        <v>1875.09</v>
      </c>
      <c r="B66" s="69">
        <f>'[4]Shiller Data '!B65</f>
        <v>4.37</v>
      </c>
      <c r="C66" s="69">
        <f>'[4]Shiller Data '!C65</f>
        <v>0.3075</v>
      </c>
      <c r="D66" s="69">
        <f>'[4]Shiller Data '!D65</f>
        <v>0.38500000000000001</v>
      </c>
      <c r="E66" s="69">
        <f>'[4]Shiller Data '!E65</f>
        <v>11.13207107</v>
      </c>
      <c r="F66" s="71">
        <f t="shared" si="0"/>
        <v>123.8937338189308</v>
      </c>
      <c r="G66" s="71">
        <f t="shared" si="1"/>
        <v>8.7179229174648096</v>
      </c>
    </row>
    <row r="67" spans="1:7" x14ac:dyDescent="0.3">
      <c r="A67" s="69">
        <f>'Shiller Data'!A66</f>
        <v>1875.1</v>
      </c>
      <c r="B67" s="69">
        <f>'[4]Shiller Data '!B66</f>
        <v>4.3</v>
      </c>
      <c r="C67" s="69">
        <f>'[4]Shiller Data '!C66</f>
        <v>0.30499999999999999</v>
      </c>
      <c r="D67" s="69">
        <f>'[4]Shiller Data '!D66</f>
        <v>0.37669999999999998</v>
      </c>
      <c r="E67" s="69">
        <f>'[4]Shiller Data '!E66</f>
        <v>11.13207107</v>
      </c>
      <c r="F67" s="71">
        <f t="shared" si="0"/>
        <v>121.90916600032091</v>
      </c>
      <c r="G67" s="71">
        <f t="shared" si="1"/>
        <v>8.6470454953715983</v>
      </c>
    </row>
    <row r="68" spans="1:7" x14ac:dyDescent="0.3">
      <c r="A68" s="69">
        <f>'Shiller Data'!A67</f>
        <v>1875.11</v>
      </c>
      <c r="B68" s="69">
        <f>'[4]Shiller Data '!B67</f>
        <v>4.37</v>
      </c>
      <c r="C68" s="69">
        <f>'[4]Shiller Data '!C67</f>
        <v>0.30249999999999999</v>
      </c>
      <c r="D68" s="69">
        <f>'[4]Shiller Data '!D67</f>
        <v>0.36830000000000002</v>
      </c>
      <c r="E68" s="69">
        <f>'[4]Shiller Data '!E67</f>
        <v>11.03690579</v>
      </c>
      <c r="F68" s="71">
        <f t="shared" si="0"/>
        <v>124.96200259765016</v>
      </c>
      <c r="G68" s="71">
        <f t="shared" si="1"/>
        <v>8.6501157404551865</v>
      </c>
    </row>
    <row r="69" spans="1:7" x14ac:dyDescent="0.3">
      <c r="A69" s="69">
        <f>'Shiller Data'!A68</f>
        <v>1875.12</v>
      </c>
      <c r="B69" s="69">
        <f>'[4]Shiller Data '!B68</f>
        <v>4.37</v>
      </c>
      <c r="C69" s="69">
        <f>'[4]Shiller Data '!C68</f>
        <v>0.3</v>
      </c>
      <c r="D69" s="69">
        <f>'[4]Shiller Data '!D68</f>
        <v>0.36</v>
      </c>
      <c r="E69" s="69">
        <f>'[4]Shiller Data '!E68</f>
        <v>10.9417405</v>
      </c>
      <c r="F69" s="71">
        <f t="shared" si="0"/>
        <v>126.04885392776406</v>
      </c>
      <c r="G69" s="71">
        <f t="shared" si="1"/>
        <v>8.6532394000753357</v>
      </c>
    </row>
    <row r="70" spans="1:7" x14ac:dyDescent="0.3">
      <c r="A70" s="69">
        <f>'Shiller Data'!A69</f>
        <v>1876.01</v>
      </c>
      <c r="B70" s="69">
        <f>'[4]Shiller Data '!B69</f>
        <v>4.46</v>
      </c>
      <c r="C70" s="69">
        <f>'[4]Shiller Data '!C69</f>
        <v>0.3</v>
      </c>
      <c r="D70" s="69">
        <f>'[4]Shiller Data '!D69</f>
        <v>0.3533</v>
      </c>
      <c r="E70" s="69">
        <f>'[4]Shiller Data '!E69</f>
        <v>10.846575209999999</v>
      </c>
      <c r="F70" s="71">
        <f t="shared" si="0"/>
        <v>129.77352507566306</v>
      </c>
      <c r="G70" s="71">
        <f t="shared" si="1"/>
        <v>8.7291608795289033</v>
      </c>
    </row>
    <row r="71" spans="1:7" x14ac:dyDescent="0.3">
      <c r="A71" s="69">
        <f>'Shiller Data'!A70</f>
        <v>1876.02</v>
      </c>
      <c r="B71" s="69">
        <f>'[4]Shiller Data '!B70</f>
        <v>4.5199999999999996</v>
      </c>
      <c r="C71" s="69">
        <f>'[4]Shiller Data '!C70</f>
        <v>0.3</v>
      </c>
      <c r="D71" s="69">
        <f>'[4]Shiller Data '!D70</f>
        <v>0.34670000000000001</v>
      </c>
      <c r="E71" s="69">
        <f>'[4]Shiller Data '!E70</f>
        <v>10.846575209999999</v>
      </c>
      <c r="F71" s="71">
        <f t="shared" si="0"/>
        <v>131.51935725156881</v>
      </c>
      <c r="G71" s="71">
        <f t="shared" si="1"/>
        <v>8.7291608795289033</v>
      </c>
    </row>
    <row r="72" spans="1:7" x14ac:dyDescent="0.3">
      <c r="A72" s="69">
        <f>'Shiller Data'!A71</f>
        <v>1876.03</v>
      </c>
      <c r="B72" s="69">
        <f>'[4]Shiller Data '!B71</f>
        <v>4.51</v>
      </c>
      <c r="C72" s="69">
        <f>'[4]Shiller Data '!C71</f>
        <v>0.3</v>
      </c>
      <c r="D72" s="69">
        <f>'[4]Shiller Data '!D71</f>
        <v>0.34</v>
      </c>
      <c r="E72" s="69">
        <f>'[4]Shiller Data '!E71</f>
        <v>10.846575209999999</v>
      </c>
      <c r="F72" s="71">
        <f t="shared" si="0"/>
        <v>131.22838522225118</v>
      </c>
      <c r="G72" s="71">
        <f t="shared" si="1"/>
        <v>8.7291608795289033</v>
      </c>
    </row>
    <row r="73" spans="1:7" x14ac:dyDescent="0.3">
      <c r="A73" s="69">
        <f>'Shiller Data'!A72</f>
        <v>1876.04</v>
      </c>
      <c r="B73" s="69">
        <f>'[4]Shiller Data '!B72</f>
        <v>4.34</v>
      </c>
      <c r="C73" s="69">
        <f>'[4]Shiller Data '!C72</f>
        <v>0.3</v>
      </c>
      <c r="D73" s="69">
        <f>'[4]Shiller Data '!D72</f>
        <v>0.33329999999999999</v>
      </c>
      <c r="E73" s="69">
        <f>'[4]Shiller Data '!E72</f>
        <v>10.751490909999999</v>
      </c>
      <c r="F73" s="71">
        <f t="shared" si="0"/>
        <v>127.39867535264466</v>
      </c>
      <c r="G73" s="71">
        <f t="shared" si="1"/>
        <v>8.806360047417833</v>
      </c>
    </row>
    <row r="74" spans="1:7" x14ac:dyDescent="0.3">
      <c r="A74" s="69">
        <f>'Shiller Data'!A73</f>
        <v>1876.05</v>
      </c>
      <c r="B74" s="69">
        <f>'[4]Shiller Data '!B73</f>
        <v>4.18</v>
      </c>
      <c r="C74" s="69">
        <f>'[4]Shiller Data '!C73</f>
        <v>0.3</v>
      </c>
      <c r="D74" s="69">
        <f>'[4]Shiller Data '!D73</f>
        <v>0.32669999999999999</v>
      </c>
      <c r="E74" s="69">
        <f>'[4]Shiller Data '!E73</f>
        <v>10.370910739999999</v>
      </c>
      <c r="F74" s="71">
        <f t="shared" si="0"/>
        <v>127.20472994833627</v>
      </c>
      <c r="G74" s="71">
        <f t="shared" si="1"/>
        <v>9.1295260728470993</v>
      </c>
    </row>
    <row r="75" spans="1:7" x14ac:dyDescent="0.3">
      <c r="A75" s="69">
        <f>'Shiller Data'!A74</f>
        <v>1876.06</v>
      </c>
      <c r="B75" s="69">
        <f>'[4]Shiller Data '!B74</f>
        <v>4.1500000000000004</v>
      </c>
      <c r="C75" s="69">
        <f>'[4]Shiller Data '!C74</f>
        <v>0.3</v>
      </c>
      <c r="D75" s="69">
        <f>'[4]Shiller Data '!D74</f>
        <v>0.32</v>
      </c>
      <c r="E75" s="69">
        <f>'[4]Shiller Data '!E74</f>
        <v>10.08541488</v>
      </c>
      <c r="F75" s="71">
        <f t="shared" ref="F75:F138" si="2">B75*$E$1857/E75</f>
        <v>129.86681912286389</v>
      </c>
      <c r="G75" s="71">
        <f t="shared" ref="G75:G138" si="3">C75*$E$1857/E75</f>
        <v>9.3879628281588356</v>
      </c>
    </row>
    <row r="76" spans="1:7" x14ac:dyDescent="0.3">
      <c r="A76" s="69">
        <f>'Shiller Data'!A75</f>
        <v>1876.07</v>
      </c>
      <c r="B76" s="69">
        <f>'[4]Shiller Data '!B75</f>
        <v>4.0999999999999996</v>
      </c>
      <c r="C76" s="69">
        <f>'[4]Shiller Data '!C75</f>
        <v>0.3</v>
      </c>
      <c r="D76" s="69">
        <f>'[4]Shiller Data '!D75</f>
        <v>0.31330000000000002</v>
      </c>
      <c r="E76" s="69">
        <f>'[4]Shiller Data '!E75</f>
        <v>10.08541488</v>
      </c>
      <c r="F76" s="71">
        <f t="shared" si="2"/>
        <v>128.30215865150407</v>
      </c>
      <c r="G76" s="71">
        <f t="shared" si="3"/>
        <v>9.3879628281588356</v>
      </c>
    </row>
    <row r="77" spans="1:7" x14ac:dyDescent="0.3">
      <c r="A77" s="69">
        <f>'Shiller Data'!A76</f>
        <v>1876.08</v>
      </c>
      <c r="B77" s="69">
        <f>'[4]Shiller Data '!B76</f>
        <v>3.93</v>
      </c>
      <c r="C77" s="69">
        <f>'[4]Shiller Data '!C76</f>
        <v>0.3</v>
      </c>
      <c r="D77" s="69">
        <f>'[4]Shiller Data '!D76</f>
        <v>0.30669999999999997</v>
      </c>
      <c r="E77" s="69">
        <f>'[4]Shiller Data '!E76</f>
        <v>10.180580170000001</v>
      </c>
      <c r="F77" s="71">
        <f t="shared" si="2"/>
        <v>121.8327078897705</v>
      </c>
      <c r="G77" s="71">
        <f t="shared" si="3"/>
        <v>9.3002067091427847</v>
      </c>
    </row>
    <row r="78" spans="1:7" x14ac:dyDescent="0.3">
      <c r="A78" s="69">
        <f>'Shiller Data'!A77</f>
        <v>1876.09</v>
      </c>
      <c r="B78" s="69">
        <f>'[4]Shiller Data '!B77</f>
        <v>3.69</v>
      </c>
      <c r="C78" s="69">
        <f>'[4]Shiller Data '!C77</f>
        <v>0.3</v>
      </c>
      <c r="D78" s="69">
        <f>'[4]Shiller Data '!D77</f>
        <v>0.3</v>
      </c>
      <c r="E78" s="69">
        <f>'[4]Shiller Data '!E77</f>
        <v>10.275745450000001</v>
      </c>
      <c r="F78" s="71">
        <f t="shared" si="2"/>
        <v>113.33313535905077</v>
      </c>
      <c r="G78" s="71">
        <f t="shared" si="3"/>
        <v>9.2140760454512805</v>
      </c>
    </row>
    <row r="79" spans="1:7" x14ac:dyDescent="0.3">
      <c r="A79" s="69">
        <f>'Shiller Data'!A78</f>
        <v>1876.1</v>
      </c>
      <c r="B79" s="69">
        <f>'[4]Shiller Data '!B78</f>
        <v>3.67</v>
      </c>
      <c r="C79" s="69">
        <f>'[4]Shiller Data '!C78</f>
        <v>0.3</v>
      </c>
      <c r="D79" s="69">
        <f>'[4]Shiller Data '!D78</f>
        <v>0.29330000000000001</v>
      </c>
      <c r="E79" s="69">
        <f>'[4]Shiller Data '!E78</f>
        <v>10.465995039999999</v>
      </c>
      <c r="F79" s="71">
        <f t="shared" si="2"/>
        <v>110.66987377437168</v>
      </c>
      <c r="G79" s="71">
        <f t="shared" si="3"/>
        <v>9.0465836872783392</v>
      </c>
    </row>
    <row r="80" spans="1:7" x14ac:dyDescent="0.3">
      <c r="A80" s="69">
        <f>'Shiller Data'!A79</f>
        <v>1876.11</v>
      </c>
      <c r="B80" s="69">
        <f>'[4]Shiller Data '!B79</f>
        <v>3.6</v>
      </c>
      <c r="C80" s="69">
        <f>'[4]Shiller Data '!C79</f>
        <v>0.3</v>
      </c>
      <c r="D80" s="69">
        <f>'[4]Shiller Data '!D79</f>
        <v>0.28670000000000001</v>
      </c>
      <c r="E80" s="69">
        <f>'[4]Shiller Data '!E79</f>
        <v>10.56116033</v>
      </c>
      <c r="F80" s="71">
        <f t="shared" si="2"/>
        <v>107.58079268738837</v>
      </c>
      <c r="G80" s="71">
        <f t="shared" si="3"/>
        <v>8.9650660572823639</v>
      </c>
    </row>
    <row r="81" spans="1:7" x14ac:dyDescent="0.3">
      <c r="A81" s="69">
        <f>'Shiller Data'!A80</f>
        <v>1876.12</v>
      </c>
      <c r="B81" s="69">
        <f>'[4]Shiller Data '!B80</f>
        <v>3.58</v>
      </c>
      <c r="C81" s="69">
        <f>'[4]Shiller Data '!C80</f>
        <v>0.3</v>
      </c>
      <c r="D81" s="69">
        <f>'[4]Shiller Data '!D80</f>
        <v>0.28000000000000003</v>
      </c>
      <c r="E81" s="69">
        <f>'[4]Shiller Data '!E80</f>
        <v>10.751490909999999</v>
      </c>
      <c r="F81" s="71">
        <f t="shared" si="2"/>
        <v>105.08922989918615</v>
      </c>
      <c r="G81" s="71">
        <f t="shared" si="3"/>
        <v>8.806360047417833</v>
      </c>
    </row>
    <row r="82" spans="1:7" x14ac:dyDescent="0.3">
      <c r="A82" s="69">
        <f>'Shiller Data'!A81</f>
        <v>1877.01</v>
      </c>
      <c r="B82" s="69">
        <f>'[4]Shiller Data '!B81</f>
        <v>3.55</v>
      </c>
      <c r="C82" s="69">
        <f>'[4]Shiller Data '!C81</f>
        <v>0.2908</v>
      </c>
      <c r="D82" s="69">
        <f>'[4]Shiller Data '!D81</f>
        <v>0.28170000000000001</v>
      </c>
      <c r="E82" s="69">
        <f>'[4]Shiller Data '!E81</f>
        <v>10.9417405</v>
      </c>
      <c r="F82" s="71">
        <f t="shared" si="2"/>
        <v>102.39666623422481</v>
      </c>
      <c r="G82" s="71">
        <f t="shared" si="3"/>
        <v>8.3878733918063588</v>
      </c>
    </row>
    <row r="83" spans="1:7" x14ac:dyDescent="0.3">
      <c r="A83" s="69">
        <f>'Shiller Data'!A82</f>
        <v>1877.02</v>
      </c>
      <c r="B83" s="69">
        <f>'[4]Shiller Data '!B82</f>
        <v>3.34</v>
      </c>
      <c r="C83" s="69">
        <f>'[4]Shiller Data '!C82</f>
        <v>0.28170000000000001</v>
      </c>
      <c r="D83" s="69">
        <f>'[4]Shiller Data '!D82</f>
        <v>0.2833</v>
      </c>
      <c r="E83" s="69">
        <f>'[4]Shiller Data '!E82</f>
        <v>10.65632562</v>
      </c>
      <c r="F83" s="71">
        <f t="shared" si="2"/>
        <v>98.919715630836734</v>
      </c>
      <c r="G83" s="71">
        <f t="shared" si="3"/>
        <v>8.3430191297026077</v>
      </c>
    </row>
    <row r="84" spans="1:7" x14ac:dyDescent="0.3">
      <c r="A84" s="69">
        <f>'Shiller Data'!A83</f>
        <v>1877.03</v>
      </c>
      <c r="B84" s="69">
        <f>'[4]Shiller Data '!B83</f>
        <v>3.17</v>
      </c>
      <c r="C84" s="69">
        <f>'[4]Shiller Data '!C83</f>
        <v>0.27250000000000002</v>
      </c>
      <c r="D84" s="69">
        <f>'[4]Shiller Data '!D83</f>
        <v>0.28499999999999998</v>
      </c>
      <c r="E84" s="69">
        <f>'[4]Shiller Data '!E83</f>
        <v>10.180580170000001</v>
      </c>
      <c r="F84" s="71">
        <f t="shared" si="2"/>
        <v>98.272184226608758</v>
      </c>
      <c r="G84" s="71">
        <f t="shared" si="3"/>
        <v>8.4476877608046976</v>
      </c>
    </row>
    <row r="85" spans="1:7" x14ac:dyDescent="0.3">
      <c r="A85" s="69">
        <f>'Shiller Data'!A84</f>
        <v>1877.04</v>
      </c>
      <c r="B85" s="69">
        <f>'[4]Shiller Data '!B84</f>
        <v>2.94</v>
      </c>
      <c r="C85" s="69">
        <f>'[4]Shiller Data '!C84</f>
        <v>0.26329999999999998</v>
      </c>
      <c r="D85" s="69">
        <f>'[4]Shiller Data '!D84</f>
        <v>0.28670000000000001</v>
      </c>
      <c r="E85" s="69">
        <f>'[4]Shiller Data '!E84</f>
        <v>10.465995039999999</v>
      </c>
      <c r="F85" s="71">
        <f t="shared" si="2"/>
        <v>88.656520135327725</v>
      </c>
      <c r="G85" s="71">
        <f t="shared" si="3"/>
        <v>7.9398849495346218</v>
      </c>
    </row>
    <row r="86" spans="1:7" x14ac:dyDescent="0.3">
      <c r="A86" s="69">
        <f>'Shiller Data'!A85</f>
        <v>1877.05</v>
      </c>
      <c r="B86" s="69">
        <f>'[4]Shiller Data '!B85</f>
        <v>2.94</v>
      </c>
      <c r="C86" s="69">
        <f>'[4]Shiller Data '!C85</f>
        <v>0.25419999999999998</v>
      </c>
      <c r="D86" s="69">
        <f>'[4]Shiller Data '!D85</f>
        <v>0.2883</v>
      </c>
      <c r="E86" s="69">
        <f>'[4]Shiller Data '!E85</f>
        <v>10.65632562</v>
      </c>
      <c r="F86" s="71">
        <f t="shared" si="2"/>
        <v>87.073043100197609</v>
      </c>
      <c r="G86" s="71">
        <f t="shared" si="3"/>
        <v>7.5285603932211673</v>
      </c>
    </row>
    <row r="87" spans="1:7" x14ac:dyDescent="0.3">
      <c r="A87" s="69">
        <f>'Shiller Data'!A86</f>
        <v>1877.06</v>
      </c>
      <c r="B87" s="69">
        <f>'[4]Shiller Data '!B86</f>
        <v>2.73</v>
      </c>
      <c r="C87" s="69">
        <f>'[4]Shiller Data '!C86</f>
        <v>0.245</v>
      </c>
      <c r="D87" s="69">
        <f>'[4]Shiller Data '!D86</f>
        <v>0.28999999999999998</v>
      </c>
      <c r="E87" s="69">
        <f>'[4]Shiller Data '!E86</f>
        <v>10.08541488</v>
      </c>
      <c r="F87" s="71">
        <f t="shared" si="2"/>
        <v>85.430461736245405</v>
      </c>
      <c r="G87" s="71">
        <f t="shared" si="3"/>
        <v>7.6668363096630499</v>
      </c>
    </row>
    <row r="88" spans="1:7" x14ac:dyDescent="0.3">
      <c r="A88" s="69">
        <f>'Shiller Data'!A87</f>
        <v>1877.07</v>
      </c>
      <c r="B88" s="69">
        <f>'[4]Shiller Data '!B87</f>
        <v>2.85</v>
      </c>
      <c r="C88" s="69">
        <f>'[4]Shiller Data '!C87</f>
        <v>0.23580000000000001</v>
      </c>
      <c r="D88" s="69">
        <f>'[4]Shiller Data '!D87</f>
        <v>0.29170000000000001</v>
      </c>
      <c r="E88" s="69">
        <f>'[4]Shiller Data '!E87</f>
        <v>10.180580170000001</v>
      </c>
      <c r="F88" s="71">
        <f t="shared" si="2"/>
        <v>88.351963736856462</v>
      </c>
      <c r="G88" s="71">
        <f t="shared" si="3"/>
        <v>7.3099624733862303</v>
      </c>
    </row>
    <row r="89" spans="1:7" x14ac:dyDescent="0.3">
      <c r="A89" s="69">
        <f>'Shiller Data'!A88</f>
        <v>1877.08</v>
      </c>
      <c r="B89" s="69">
        <f>'[4]Shiller Data '!B88</f>
        <v>3.05</v>
      </c>
      <c r="C89" s="69">
        <f>'[4]Shiller Data '!C88</f>
        <v>0.22670000000000001</v>
      </c>
      <c r="D89" s="69">
        <f>'[4]Shiller Data '!D88</f>
        <v>0.29330000000000001</v>
      </c>
      <c r="E89" s="69">
        <f>'[4]Shiller Data '!E88</f>
        <v>9.8000000000000007</v>
      </c>
      <c r="F89" s="71">
        <f t="shared" si="2"/>
        <v>98.224005102040806</v>
      </c>
      <c r="G89" s="71">
        <f t="shared" si="3"/>
        <v>7.3007809693877554</v>
      </c>
    </row>
    <row r="90" spans="1:7" x14ac:dyDescent="0.3">
      <c r="A90" s="69">
        <f>'Shiller Data'!A89</f>
        <v>1877.09</v>
      </c>
      <c r="B90" s="69">
        <f>'[4]Shiller Data '!B89</f>
        <v>3.24</v>
      </c>
      <c r="C90" s="69">
        <f>'[4]Shiller Data '!C89</f>
        <v>0.2175</v>
      </c>
      <c r="D90" s="69">
        <f>'[4]Shiller Data '!D89</f>
        <v>0.29499999999999998</v>
      </c>
      <c r="E90" s="69">
        <f>'[4]Shiller Data '!E89</f>
        <v>9.7048347110000002</v>
      </c>
      <c r="F90" s="71">
        <f t="shared" si="2"/>
        <v>105.36606036586831</v>
      </c>
      <c r="G90" s="71">
        <f t="shared" si="3"/>
        <v>7.0731846078939364</v>
      </c>
    </row>
    <row r="91" spans="1:7" x14ac:dyDescent="0.3">
      <c r="A91" s="69">
        <f>'Shiller Data'!A90</f>
        <v>1877.1</v>
      </c>
      <c r="B91" s="69">
        <f>'[4]Shiller Data '!B90</f>
        <v>3.31</v>
      </c>
      <c r="C91" s="69">
        <f>'[4]Shiller Data '!C90</f>
        <v>0.20830000000000001</v>
      </c>
      <c r="D91" s="69">
        <f>'[4]Shiller Data '!D90</f>
        <v>0.29670000000000002</v>
      </c>
      <c r="E91" s="69">
        <f>'[4]Shiller Data '!E90</f>
        <v>9.7048347110000002</v>
      </c>
      <c r="F91" s="71">
        <f t="shared" si="2"/>
        <v>107.64248759599508</v>
      </c>
      <c r="G91" s="71">
        <f t="shared" si="3"/>
        <v>6.7739970290772744</v>
      </c>
    </row>
    <row r="92" spans="1:7" x14ac:dyDescent="0.3">
      <c r="A92" s="69">
        <f>'Shiller Data'!A91</f>
        <v>1877.11</v>
      </c>
      <c r="B92" s="69">
        <f>'[4]Shiller Data '!B91</f>
        <v>3.26</v>
      </c>
      <c r="C92" s="69">
        <f>'[4]Shiller Data '!C91</f>
        <v>0.19919999999999999</v>
      </c>
      <c r="D92" s="69">
        <f>'[4]Shiller Data '!D91</f>
        <v>0.29830000000000001</v>
      </c>
      <c r="E92" s="69">
        <f>'[4]Shiller Data '!E91</f>
        <v>9.5145851239999999</v>
      </c>
      <c r="F92" s="71">
        <f t="shared" si="2"/>
        <v>108.13632823618637</v>
      </c>
      <c r="G92" s="71">
        <f t="shared" si="3"/>
        <v>6.6075940443706518</v>
      </c>
    </row>
    <row r="93" spans="1:7" x14ac:dyDescent="0.3">
      <c r="A93" s="69">
        <f>'Shiller Data'!A92</f>
        <v>1877.12</v>
      </c>
      <c r="B93" s="69">
        <f>'[4]Shiller Data '!B92</f>
        <v>3.25</v>
      </c>
      <c r="C93" s="69">
        <f>'[4]Shiller Data '!C92</f>
        <v>0.19</v>
      </c>
      <c r="D93" s="69">
        <f>'[4]Shiller Data '!D92</f>
        <v>0.3</v>
      </c>
      <c r="E93" s="69">
        <f>'[4]Shiller Data '!E92</f>
        <v>9.5145851239999999</v>
      </c>
      <c r="F93" s="71">
        <f t="shared" si="2"/>
        <v>107.80462170785451</v>
      </c>
      <c r="G93" s="71">
        <f t="shared" si="3"/>
        <v>6.3024240383053405</v>
      </c>
    </row>
    <row r="94" spans="1:7" x14ac:dyDescent="0.3">
      <c r="A94" s="69">
        <f>'Shiller Data'!A93</f>
        <v>1878.01</v>
      </c>
      <c r="B94" s="69">
        <f>'[4]Shiller Data '!B93</f>
        <v>3.25</v>
      </c>
      <c r="C94" s="69">
        <f>'[4]Shiller Data '!C93</f>
        <v>0.18920000000000001</v>
      </c>
      <c r="D94" s="69">
        <f>'[4]Shiller Data '!D93</f>
        <v>0.30080000000000001</v>
      </c>
      <c r="E94" s="69">
        <f>'[4]Shiller Data '!E93</f>
        <v>9.229089256</v>
      </c>
      <c r="F94" s="71">
        <f t="shared" si="2"/>
        <v>111.13948749961033</v>
      </c>
      <c r="G94" s="71">
        <f t="shared" si="3"/>
        <v>6.4700280107465469</v>
      </c>
    </row>
    <row r="95" spans="1:7" x14ac:dyDescent="0.3">
      <c r="A95" s="69">
        <f>'Shiller Data'!A94</f>
        <v>1878.02</v>
      </c>
      <c r="B95" s="69">
        <f>'[4]Shiller Data '!B94</f>
        <v>3.18</v>
      </c>
      <c r="C95" s="69">
        <f>'[4]Shiller Data '!C94</f>
        <v>0.1883</v>
      </c>
      <c r="D95" s="69">
        <f>'[4]Shiller Data '!D94</f>
        <v>0.30170000000000002</v>
      </c>
      <c r="E95" s="69">
        <f>'[4]Shiller Data '!E94</f>
        <v>9.1340049590000003</v>
      </c>
      <c r="F95" s="71">
        <f t="shared" si="2"/>
        <v>109.87774853473233</v>
      </c>
      <c r="G95" s="71">
        <f t="shared" si="3"/>
        <v>6.5062830343050617</v>
      </c>
    </row>
    <row r="96" spans="1:7" x14ac:dyDescent="0.3">
      <c r="A96" s="69">
        <f>'Shiller Data'!A95</f>
        <v>1878.03</v>
      </c>
      <c r="B96" s="69">
        <f>'[4]Shiller Data '!B95</f>
        <v>3.24</v>
      </c>
      <c r="C96" s="69">
        <f>'[4]Shiller Data '!C95</f>
        <v>0.1875</v>
      </c>
      <c r="D96" s="69">
        <f>'[4]Shiller Data '!D95</f>
        <v>0.30249999999999999</v>
      </c>
      <c r="E96" s="69">
        <f>'[4]Shiller Data '!E95</f>
        <v>8.9436743799999991</v>
      </c>
      <c r="F96" s="71">
        <f t="shared" si="2"/>
        <v>114.33334405450483</v>
      </c>
      <c r="G96" s="71">
        <f t="shared" si="3"/>
        <v>6.6165129661171775</v>
      </c>
    </row>
    <row r="97" spans="1:7" x14ac:dyDescent="0.3">
      <c r="A97" s="69">
        <f>'Shiller Data'!A96</f>
        <v>1878.04</v>
      </c>
      <c r="B97" s="69">
        <f>'[4]Shiller Data '!B96</f>
        <v>3.33</v>
      </c>
      <c r="C97" s="69">
        <f>'[4]Shiller Data '!C96</f>
        <v>0.1867</v>
      </c>
      <c r="D97" s="69">
        <f>'[4]Shiller Data '!D96</f>
        <v>0.30330000000000001</v>
      </c>
      <c r="E97" s="69">
        <f>'[4]Shiller Data '!E96</f>
        <v>8.8485090910000004</v>
      </c>
      <c r="F97" s="71">
        <f t="shared" si="2"/>
        <v>118.77307681911722</v>
      </c>
      <c r="G97" s="71">
        <f t="shared" si="3"/>
        <v>6.6591391718105664</v>
      </c>
    </row>
    <row r="98" spans="1:7" x14ac:dyDescent="0.3">
      <c r="A98" s="69">
        <f>'Shiller Data'!A97</f>
        <v>1878.05</v>
      </c>
      <c r="B98" s="69">
        <f>'[4]Shiller Data '!B97</f>
        <v>3.34</v>
      </c>
      <c r="C98" s="69">
        <f>'[4]Shiller Data '!C97</f>
        <v>0.18579999999999999</v>
      </c>
      <c r="D98" s="69">
        <f>'[4]Shiller Data '!D97</f>
        <v>0.30420000000000003</v>
      </c>
      <c r="E98" s="69">
        <f>'[4]Shiller Data '!E97</f>
        <v>8.5630942149999996</v>
      </c>
      <c r="F98" s="71">
        <f t="shared" si="2"/>
        <v>123.10044401397492</v>
      </c>
      <c r="G98" s="71">
        <f t="shared" si="3"/>
        <v>6.8479229035318987</v>
      </c>
    </row>
    <row r="99" spans="1:7" x14ac:dyDescent="0.3">
      <c r="A99" s="69">
        <f>'Shiller Data'!A98</f>
        <v>1878.06</v>
      </c>
      <c r="B99" s="69">
        <f>'[4]Shiller Data '!B98</f>
        <v>3.41</v>
      </c>
      <c r="C99" s="69">
        <f>'[4]Shiller Data '!C98</f>
        <v>0.185</v>
      </c>
      <c r="D99" s="69">
        <f>'[4]Shiller Data '!D98</f>
        <v>0.30499999999999999</v>
      </c>
      <c r="E99" s="69">
        <f>'[4]Shiller Data '!E98</f>
        <v>8.3728446279999993</v>
      </c>
      <c r="F99" s="71">
        <f t="shared" si="2"/>
        <v>128.53613052856474</v>
      </c>
      <c r="G99" s="71">
        <f t="shared" si="3"/>
        <v>6.973367785274041</v>
      </c>
    </row>
    <row r="100" spans="1:7" x14ac:dyDescent="0.3">
      <c r="A100" s="69">
        <f>'Shiller Data'!A99</f>
        <v>1878.07</v>
      </c>
      <c r="B100" s="69">
        <f>'[4]Shiller Data '!B99</f>
        <v>3.48</v>
      </c>
      <c r="C100" s="69">
        <f>'[4]Shiller Data '!C99</f>
        <v>0.1842</v>
      </c>
      <c r="D100" s="69">
        <f>'[4]Shiller Data '!D99</f>
        <v>0.30580000000000002</v>
      </c>
      <c r="E100" s="69">
        <f>'[4]Shiller Data '!E99</f>
        <v>8.4679289260000008</v>
      </c>
      <c r="F100" s="71">
        <f t="shared" si="2"/>
        <v>129.70177355028969</v>
      </c>
      <c r="G100" s="71">
        <f t="shared" si="3"/>
        <v>6.8652490482653343</v>
      </c>
    </row>
    <row r="101" spans="1:7" x14ac:dyDescent="0.3">
      <c r="A101" s="69">
        <f>'Shiller Data'!A100</f>
        <v>1878.08</v>
      </c>
      <c r="B101" s="69">
        <f>'[4]Shiller Data '!B100</f>
        <v>3.45</v>
      </c>
      <c r="C101" s="69">
        <f>'[4]Shiller Data '!C100</f>
        <v>0.18329999999999999</v>
      </c>
      <c r="D101" s="69">
        <f>'[4]Shiller Data '!D100</f>
        <v>0.30669999999999997</v>
      </c>
      <c r="E101" s="69">
        <f>'[4]Shiller Data '!E100</f>
        <v>8.5630942149999996</v>
      </c>
      <c r="F101" s="71">
        <f t="shared" si="2"/>
        <v>127.15465025395613</v>
      </c>
      <c r="G101" s="71">
        <f t="shared" si="3"/>
        <v>6.7557818526232349</v>
      </c>
    </row>
    <row r="102" spans="1:7" x14ac:dyDescent="0.3">
      <c r="A102" s="69">
        <f>'Shiller Data'!A101</f>
        <v>1878.09</v>
      </c>
      <c r="B102" s="69">
        <f>'[4]Shiller Data '!B101</f>
        <v>3.52</v>
      </c>
      <c r="C102" s="69">
        <f>'[4]Shiller Data '!C101</f>
        <v>0.1825</v>
      </c>
      <c r="D102" s="69">
        <f>'[4]Shiller Data '!D101</f>
        <v>0.3075</v>
      </c>
      <c r="E102" s="69">
        <f>'[4]Shiller Data '!E101</f>
        <v>8.5630942149999996</v>
      </c>
      <c r="F102" s="71">
        <f t="shared" si="2"/>
        <v>129.73459967939874</v>
      </c>
      <c r="G102" s="71">
        <f t="shared" si="3"/>
        <v>6.7262967163324623</v>
      </c>
    </row>
    <row r="103" spans="1:7" x14ac:dyDescent="0.3">
      <c r="A103" s="69">
        <f>'Shiller Data'!A102</f>
        <v>1878.1</v>
      </c>
      <c r="B103" s="69">
        <f>'[4]Shiller Data '!B102</f>
        <v>3.48</v>
      </c>
      <c r="C103" s="69">
        <f>'[4]Shiller Data '!C102</f>
        <v>0.1817</v>
      </c>
      <c r="D103" s="69">
        <f>'[4]Shiller Data '!D102</f>
        <v>0.30830000000000002</v>
      </c>
      <c r="E103" s="69">
        <f>'[4]Shiller Data '!E102</f>
        <v>8.4679289260000008</v>
      </c>
      <c r="F103" s="71">
        <f t="shared" si="2"/>
        <v>129.70177355028969</v>
      </c>
      <c r="G103" s="71">
        <f t="shared" si="3"/>
        <v>6.7720724868067936</v>
      </c>
    </row>
    <row r="104" spans="1:7" x14ac:dyDescent="0.3">
      <c r="A104" s="69">
        <f>'Shiller Data'!A103</f>
        <v>1878.11</v>
      </c>
      <c r="B104" s="69">
        <f>'[4]Shiller Data '!B103</f>
        <v>3.47</v>
      </c>
      <c r="C104" s="69">
        <f>'[4]Shiller Data '!C103</f>
        <v>0.18079999999999999</v>
      </c>
      <c r="D104" s="69">
        <f>'[4]Shiller Data '!D103</f>
        <v>0.30919999999999997</v>
      </c>
      <c r="E104" s="69">
        <f>'[4]Shiller Data '!E103</f>
        <v>8.3728446279999993</v>
      </c>
      <c r="F104" s="71">
        <f t="shared" si="2"/>
        <v>130.79776332378876</v>
      </c>
      <c r="G104" s="71">
        <f t="shared" si="3"/>
        <v>6.815053489608359</v>
      </c>
    </row>
    <row r="105" spans="1:7" x14ac:dyDescent="0.3">
      <c r="A105" s="69">
        <f>'Shiller Data'!A104</f>
        <v>1878.12</v>
      </c>
      <c r="B105" s="69">
        <f>'[4]Shiller Data '!B104</f>
        <v>3.45</v>
      </c>
      <c r="C105" s="69">
        <f>'[4]Shiller Data '!C104</f>
        <v>0.18</v>
      </c>
      <c r="D105" s="69">
        <f>'[4]Shiller Data '!D104</f>
        <v>0.31</v>
      </c>
      <c r="E105" s="69">
        <f>'[4]Shiller Data '!E104</f>
        <v>8.18251405</v>
      </c>
      <c r="F105" s="71">
        <f t="shared" si="2"/>
        <v>133.06879075875221</v>
      </c>
      <c r="G105" s="71">
        <f t="shared" si="3"/>
        <v>6.9427195178479408</v>
      </c>
    </row>
    <row r="106" spans="1:7" x14ac:dyDescent="0.3">
      <c r="A106" s="69">
        <f>'Shiller Data'!A105</f>
        <v>1879.01</v>
      </c>
      <c r="B106" s="69">
        <f>'[4]Shiller Data '!B105</f>
        <v>3.58</v>
      </c>
      <c r="C106" s="69">
        <f>'[4]Shiller Data '!C105</f>
        <v>0.1817</v>
      </c>
      <c r="D106" s="69">
        <f>'[4]Shiller Data '!D105</f>
        <v>0.31580000000000003</v>
      </c>
      <c r="E106" s="69">
        <f>'[4]Shiller Data '!E105</f>
        <v>8.2776793390000005</v>
      </c>
      <c r="F106" s="71">
        <f t="shared" si="2"/>
        <v>136.49549030930393</v>
      </c>
      <c r="G106" s="71">
        <f t="shared" si="3"/>
        <v>6.9277180416761253</v>
      </c>
    </row>
    <row r="107" spans="1:7" x14ac:dyDescent="0.3">
      <c r="A107" s="69">
        <f>'Shiller Data'!A106</f>
        <v>1879.02</v>
      </c>
      <c r="B107" s="69">
        <f>'[4]Shiller Data '!B106</f>
        <v>3.71</v>
      </c>
      <c r="C107" s="69">
        <f>'[4]Shiller Data '!C106</f>
        <v>0.18329999999999999</v>
      </c>
      <c r="D107" s="69">
        <f>'[4]Shiller Data '!D106</f>
        <v>0.32169999999999999</v>
      </c>
      <c r="E107" s="69">
        <f>'[4]Shiller Data '!E106</f>
        <v>8.3728446279999993</v>
      </c>
      <c r="F107" s="71">
        <f t="shared" si="2"/>
        <v>139.8442945046848</v>
      </c>
      <c r="G107" s="71">
        <f t="shared" si="3"/>
        <v>6.9092881894093603</v>
      </c>
    </row>
    <row r="108" spans="1:7" x14ac:dyDescent="0.3">
      <c r="A108" s="69">
        <f>'Shiller Data'!A107</f>
        <v>1879.03</v>
      </c>
      <c r="B108" s="69">
        <f>'[4]Shiller Data '!B107</f>
        <v>3.65</v>
      </c>
      <c r="C108" s="69">
        <f>'[4]Shiller Data '!C107</f>
        <v>0.185</v>
      </c>
      <c r="D108" s="69">
        <f>'[4]Shiller Data '!D107</f>
        <v>0.32750000000000001</v>
      </c>
      <c r="E108" s="69">
        <f>'[4]Shiller Data '!E107</f>
        <v>8.2776793390000005</v>
      </c>
      <c r="F108" s="71">
        <f t="shared" si="2"/>
        <v>139.16439654440208</v>
      </c>
      <c r="G108" s="71">
        <f t="shared" si="3"/>
        <v>7.0535379070450368</v>
      </c>
    </row>
    <row r="109" spans="1:7" x14ac:dyDescent="0.3">
      <c r="A109" s="69">
        <f>'Shiller Data'!A108</f>
        <v>1879.04</v>
      </c>
      <c r="B109" s="69">
        <f>'[4]Shiller Data '!B108</f>
        <v>3.77</v>
      </c>
      <c r="C109" s="69">
        <f>'[4]Shiller Data '!C108</f>
        <v>0.1867</v>
      </c>
      <c r="D109" s="69">
        <f>'[4]Shiller Data '!D108</f>
        <v>0.33329999999999999</v>
      </c>
      <c r="E109" s="69">
        <f>'[4]Shiller Data '!E108</f>
        <v>8.18251405</v>
      </c>
      <c r="F109" s="71">
        <f t="shared" si="2"/>
        <v>145.41140323492633</v>
      </c>
      <c r="G109" s="71">
        <f t="shared" si="3"/>
        <v>7.2011429665678373</v>
      </c>
    </row>
    <row r="110" spans="1:7" x14ac:dyDescent="0.3">
      <c r="A110" s="69">
        <f>'Shiller Data'!A109</f>
        <v>1879.05</v>
      </c>
      <c r="B110" s="69">
        <f>'[4]Shiller Data '!B109</f>
        <v>3.94</v>
      </c>
      <c r="C110" s="69">
        <f>'[4]Shiller Data '!C109</f>
        <v>0.1883</v>
      </c>
      <c r="D110" s="69">
        <f>'[4]Shiller Data '!D109</f>
        <v>0.3392</v>
      </c>
      <c r="E110" s="69">
        <f>'[4]Shiller Data '!E109</f>
        <v>8.18251405</v>
      </c>
      <c r="F110" s="71">
        <f t="shared" si="2"/>
        <v>151.96841611289381</v>
      </c>
      <c r="G110" s="71">
        <f t="shared" si="3"/>
        <v>7.2628560289487067</v>
      </c>
    </row>
    <row r="111" spans="1:7" x14ac:dyDescent="0.3">
      <c r="A111" s="69">
        <f>'Shiller Data'!A110</f>
        <v>1879.06</v>
      </c>
      <c r="B111" s="69">
        <f>'[4]Shiller Data '!B110</f>
        <v>3.96</v>
      </c>
      <c r="C111" s="69">
        <f>'[4]Shiller Data '!C110</f>
        <v>0.19</v>
      </c>
      <c r="D111" s="69">
        <f>'[4]Shiller Data '!D110</f>
        <v>0.34499999999999997</v>
      </c>
      <c r="E111" s="69">
        <f>'[4]Shiller Data '!E110</f>
        <v>8.0873811569999994</v>
      </c>
      <c r="F111" s="71">
        <f t="shared" si="2"/>
        <v>154.53652742930814</v>
      </c>
      <c r="G111" s="71">
        <f t="shared" si="3"/>
        <v>7.414631366557713</v>
      </c>
    </row>
    <row r="112" spans="1:7" x14ac:dyDescent="0.3">
      <c r="A112" s="69">
        <f>'Shiller Data'!A111</f>
        <v>1879.07</v>
      </c>
      <c r="B112" s="69">
        <f>'[4]Shiller Data '!B111</f>
        <v>4.04</v>
      </c>
      <c r="C112" s="69">
        <f>'[4]Shiller Data '!C111</f>
        <v>0.19170000000000001</v>
      </c>
      <c r="D112" s="69">
        <f>'[4]Shiller Data '!D111</f>
        <v>0.3508</v>
      </c>
      <c r="E112" s="69">
        <f>'[4]Shiller Data '!E111</f>
        <v>8.18251405</v>
      </c>
      <c r="F112" s="71">
        <f t="shared" si="2"/>
        <v>155.82548251169823</v>
      </c>
      <c r="G112" s="71">
        <f t="shared" si="3"/>
        <v>7.3939962865080577</v>
      </c>
    </row>
    <row r="113" spans="1:18" x14ac:dyDescent="0.3">
      <c r="A113" s="69">
        <f>'Shiller Data'!A112</f>
        <v>1879.08</v>
      </c>
      <c r="B113" s="69">
        <f>'[4]Shiller Data '!B112</f>
        <v>4.07</v>
      </c>
      <c r="C113" s="69">
        <f>'[4]Shiller Data '!C112</f>
        <v>0.1933</v>
      </c>
      <c r="D113" s="69">
        <f>'[4]Shiller Data '!D112</f>
        <v>0.35670000000000002</v>
      </c>
      <c r="E113" s="69">
        <f>'[4]Shiller Data '!E112</f>
        <v>8.18251405</v>
      </c>
      <c r="F113" s="71">
        <f t="shared" si="2"/>
        <v>156.98260243133956</v>
      </c>
      <c r="G113" s="71">
        <f t="shared" si="3"/>
        <v>7.4557093488889281</v>
      </c>
      <c r="M113" s="76">
        <v>2.71828</v>
      </c>
    </row>
    <row r="114" spans="1:18" x14ac:dyDescent="0.3">
      <c r="A114" s="69">
        <f>'Shiller Data'!A113</f>
        <v>1879.09</v>
      </c>
      <c r="B114" s="69">
        <f>'[4]Shiller Data '!B113</f>
        <v>4.22</v>
      </c>
      <c r="C114" s="69">
        <f>'[4]Shiller Data '!C113</f>
        <v>0.19500000000000001</v>
      </c>
      <c r="D114" s="69">
        <f>'[4]Shiller Data '!D113</f>
        <v>0.36249999999999999</v>
      </c>
      <c r="E114" s="69">
        <f>'[4]Shiller Data '!E113</f>
        <v>8.4679289260000008</v>
      </c>
      <c r="F114" s="71">
        <f t="shared" si="2"/>
        <v>157.28203574201797</v>
      </c>
      <c r="G114" s="71">
        <f t="shared" si="3"/>
        <v>7.2677717937662338</v>
      </c>
    </row>
    <row r="115" spans="1:18" x14ac:dyDescent="0.3">
      <c r="A115" s="69">
        <f>'Shiller Data'!A114</f>
        <v>1879.1</v>
      </c>
      <c r="B115" s="69">
        <f>'[4]Shiller Data '!B114</f>
        <v>4.68</v>
      </c>
      <c r="C115" s="69">
        <f>'[4]Shiller Data '!C114</f>
        <v>0.19670000000000001</v>
      </c>
      <c r="D115" s="69">
        <f>'[4]Shiller Data '!D114</f>
        <v>0.36830000000000002</v>
      </c>
      <c r="E115" s="69">
        <f>'[4]Shiller Data '!E114</f>
        <v>8.9436743799999991</v>
      </c>
      <c r="F115" s="71">
        <f t="shared" si="2"/>
        <v>165.14816363428474</v>
      </c>
      <c r="G115" s="71">
        <f t="shared" si="3"/>
        <v>6.9411632023213272</v>
      </c>
    </row>
    <row r="116" spans="1:18" x14ac:dyDescent="0.3">
      <c r="A116" s="69">
        <f>'Shiller Data'!A115</f>
        <v>1879.11</v>
      </c>
      <c r="B116" s="69">
        <f>'[4]Shiller Data '!B115</f>
        <v>4.93</v>
      </c>
      <c r="C116" s="69">
        <f>'[4]Shiller Data '!C115</f>
        <v>0.1983</v>
      </c>
      <c r="D116" s="69">
        <f>'[4]Shiller Data '!D115</f>
        <v>0.37419999999999998</v>
      </c>
      <c r="E116" s="69">
        <f>'[4]Shiller Data '!E115</f>
        <v>9.4194198349999994</v>
      </c>
      <c r="F116" s="71">
        <f t="shared" si="2"/>
        <v>165.18349083651393</v>
      </c>
      <c r="G116" s="71">
        <f t="shared" si="3"/>
        <v>6.644195990442336</v>
      </c>
    </row>
    <row r="117" spans="1:18" x14ac:dyDescent="0.3">
      <c r="A117" s="69">
        <f>'Shiller Data'!A116</f>
        <v>1879.12</v>
      </c>
      <c r="B117" s="69">
        <f>'[4]Shiller Data '!B116</f>
        <v>4.92</v>
      </c>
      <c r="C117" s="69">
        <f>'[4]Shiller Data '!C116</f>
        <v>0.2</v>
      </c>
      <c r="D117" s="69">
        <f>'[4]Shiller Data '!D116</f>
        <v>0.38</v>
      </c>
      <c r="E117" s="69">
        <f>'[4]Shiller Data '!E116</f>
        <v>9.7048347110000002</v>
      </c>
      <c r="F117" s="71">
        <f t="shared" si="2"/>
        <v>160.00031388891114</v>
      </c>
      <c r="G117" s="71">
        <f t="shared" si="3"/>
        <v>6.504077800362241</v>
      </c>
    </row>
    <row r="118" spans="1:18" x14ac:dyDescent="0.3">
      <c r="A118" s="69">
        <f>'Shiller Data'!A117</f>
        <v>1880.01</v>
      </c>
      <c r="B118" s="69">
        <f>'[4]Shiller Data '!B117</f>
        <v>5.1100000000000003</v>
      </c>
      <c r="C118" s="69">
        <f>'[4]Shiller Data '!C117</f>
        <v>0.20499999999999999</v>
      </c>
      <c r="D118" s="69">
        <f>'[4]Shiller Data '!D117</f>
        <v>0.38919999999999999</v>
      </c>
      <c r="E118" s="69">
        <f>'[4]Shiller Data '!E117</f>
        <v>9.9903305790000001</v>
      </c>
      <c r="F118" s="71">
        <f t="shared" si="2"/>
        <v>161.43024870368509</v>
      </c>
      <c r="G118" s="71">
        <f t="shared" si="3"/>
        <v>6.4761645761752327</v>
      </c>
      <c r="M118" s="69"/>
      <c r="P118" s="75"/>
      <c r="R118" s="75"/>
    </row>
    <row r="119" spans="1:18" x14ac:dyDescent="0.3">
      <c r="A119" s="69">
        <f>'Shiller Data'!A118</f>
        <v>1880.02</v>
      </c>
      <c r="B119" s="69">
        <f>'[4]Shiller Data '!B118</f>
        <v>5.2</v>
      </c>
      <c r="C119" s="69">
        <f>'[4]Shiller Data '!C118</f>
        <v>0.21</v>
      </c>
      <c r="D119" s="69">
        <f>'[4]Shiller Data '!D118</f>
        <v>0.39829999999999999</v>
      </c>
      <c r="E119" s="69">
        <f>'[4]Shiller Data '!E118</f>
        <v>9.9903305790000001</v>
      </c>
      <c r="F119" s="71">
        <f t="shared" si="2"/>
        <v>164.27344290785956</v>
      </c>
      <c r="G119" s="71">
        <f t="shared" si="3"/>
        <v>6.6341198097404819</v>
      </c>
      <c r="M119" s="69"/>
      <c r="P119" s="75"/>
      <c r="R119" s="75"/>
    </row>
    <row r="120" spans="1:18" x14ac:dyDescent="0.3">
      <c r="A120" s="69">
        <f>'Shiller Data'!A119</f>
        <v>1880.03</v>
      </c>
      <c r="B120" s="69">
        <f>'[4]Shiller Data '!B119</f>
        <v>5.3</v>
      </c>
      <c r="C120" s="69">
        <f>'[4]Shiller Data '!C119</f>
        <v>0.215</v>
      </c>
      <c r="D120" s="69">
        <f>'[4]Shiller Data '!D119</f>
        <v>0.40749999999999997</v>
      </c>
      <c r="E120" s="69">
        <f>'[4]Shiller Data '!E119</f>
        <v>10.08541488</v>
      </c>
      <c r="F120" s="71">
        <f t="shared" si="2"/>
        <v>165.85400996413941</v>
      </c>
      <c r="G120" s="71">
        <f t="shared" si="3"/>
        <v>6.7280400268471654</v>
      </c>
      <c r="M120" s="69"/>
      <c r="P120" s="75"/>
      <c r="R120" s="75"/>
    </row>
    <row r="121" spans="1:18" x14ac:dyDescent="0.3">
      <c r="A121" s="69">
        <f>'Shiller Data'!A120</f>
        <v>1880.04</v>
      </c>
      <c r="B121" s="69">
        <f>'[4]Shiller Data '!B120</f>
        <v>5.18</v>
      </c>
      <c r="C121" s="69">
        <f>'[4]Shiller Data '!C120</f>
        <v>0.22</v>
      </c>
      <c r="D121" s="69">
        <f>'[4]Shiller Data '!D120</f>
        <v>0.41670000000000001</v>
      </c>
      <c r="E121" s="69">
        <f>'[4]Shiller Data '!E120</f>
        <v>9.7048347110000002</v>
      </c>
      <c r="F121" s="71">
        <f t="shared" si="2"/>
        <v>168.45561502938205</v>
      </c>
      <c r="G121" s="71">
        <f t="shared" si="3"/>
        <v>7.1544855803984655</v>
      </c>
      <c r="M121" s="69"/>
      <c r="P121" s="75"/>
      <c r="R121" s="75"/>
    </row>
    <row r="122" spans="1:18" x14ac:dyDescent="0.3">
      <c r="A122" s="69">
        <f>'Shiller Data'!A121</f>
        <v>1880.05</v>
      </c>
      <c r="B122" s="69">
        <f>'[4]Shiller Data '!B121</f>
        <v>4.7699999999999996</v>
      </c>
      <c r="C122" s="69">
        <f>'[4]Shiller Data '!C121</f>
        <v>0.22500000000000001</v>
      </c>
      <c r="D122" s="69">
        <f>'[4]Shiller Data '!D121</f>
        <v>0.42580000000000001</v>
      </c>
      <c r="E122" s="69">
        <f>'[4]Shiller Data '!E121</f>
        <v>9.4194198349999994</v>
      </c>
      <c r="F122" s="71">
        <f t="shared" si="2"/>
        <v>159.82256618461895</v>
      </c>
      <c r="G122" s="71">
        <f t="shared" si="3"/>
        <v>7.53880029172731</v>
      </c>
      <c r="M122" s="69"/>
      <c r="P122" s="75"/>
      <c r="R122" s="75"/>
    </row>
    <row r="123" spans="1:18" x14ac:dyDescent="0.3">
      <c r="A123" s="69">
        <f>'Shiller Data'!A122</f>
        <v>1880.06</v>
      </c>
      <c r="B123" s="69">
        <f>'[4]Shiller Data '!B122</f>
        <v>4.79</v>
      </c>
      <c r="C123" s="69">
        <f>'[4]Shiller Data '!C122</f>
        <v>0.23</v>
      </c>
      <c r="D123" s="69">
        <f>'[4]Shiller Data '!D122</f>
        <v>0.435</v>
      </c>
      <c r="E123" s="69">
        <f>'[4]Shiller Data '!E122</f>
        <v>9.229089256</v>
      </c>
      <c r="F123" s="71">
        <f t="shared" si="2"/>
        <v>163.80250619173339</v>
      </c>
      <c r="G123" s="71">
        <f t="shared" si="3"/>
        <v>7.8652560384339623</v>
      </c>
      <c r="M123" s="69"/>
      <c r="P123" s="75"/>
      <c r="R123" s="75"/>
    </row>
    <row r="124" spans="1:18" x14ac:dyDescent="0.3">
      <c r="A124" s="69">
        <f>'Shiller Data'!A123</f>
        <v>1880.07</v>
      </c>
      <c r="B124" s="69">
        <f>'[4]Shiller Data '!B123</f>
        <v>5.01</v>
      </c>
      <c r="C124" s="69">
        <f>'[4]Shiller Data '!C123</f>
        <v>0.23499999999999999</v>
      </c>
      <c r="D124" s="69">
        <f>'[4]Shiller Data '!D123</f>
        <v>0.44419999999999998</v>
      </c>
      <c r="E124" s="69">
        <f>'[4]Shiller Data '!E123</f>
        <v>9.229089256</v>
      </c>
      <c r="F124" s="71">
        <f t="shared" si="2"/>
        <v>171.32579457632238</v>
      </c>
      <c r="G124" s="71">
        <f t="shared" si="3"/>
        <v>8.0362398653564391</v>
      </c>
      <c r="M124" s="69"/>
      <c r="P124" s="75"/>
      <c r="R124" s="75"/>
    </row>
    <row r="125" spans="1:18" x14ac:dyDescent="0.3">
      <c r="A125" s="69">
        <f>'Shiller Data'!A124</f>
        <v>1880.08</v>
      </c>
      <c r="B125" s="69">
        <f>'[4]Shiller Data '!B124</f>
        <v>5.19</v>
      </c>
      <c r="C125" s="69">
        <f>'[4]Shiller Data '!C124</f>
        <v>0.24</v>
      </c>
      <c r="D125" s="69">
        <f>'[4]Shiller Data '!D124</f>
        <v>0.45329999999999998</v>
      </c>
      <c r="E125" s="69">
        <f>'[4]Shiller Data '!E124</f>
        <v>9.229089256</v>
      </c>
      <c r="F125" s="71">
        <f t="shared" si="2"/>
        <v>177.48121234553159</v>
      </c>
      <c r="G125" s="71">
        <f t="shared" si="3"/>
        <v>8.2072236922789159</v>
      </c>
      <c r="M125" s="69"/>
      <c r="P125" s="75"/>
      <c r="R125" s="75"/>
    </row>
    <row r="126" spans="1:18" x14ac:dyDescent="0.3">
      <c r="A126" s="69">
        <f>'Shiller Data'!A125</f>
        <v>1880.09</v>
      </c>
      <c r="B126" s="69">
        <f>'[4]Shiller Data '!B125</f>
        <v>5.18</v>
      </c>
      <c r="C126" s="69">
        <f>'[4]Shiller Data '!C125</f>
        <v>0.245</v>
      </c>
      <c r="D126" s="69">
        <f>'[4]Shiller Data '!D125</f>
        <v>0.46250000000000002</v>
      </c>
      <c r="E126" s="69">
        <f>'[4]Shiller Data '!E125</f>
        <v>9.3242545450000005</v>
      </c>
      <c r="F126" s="71">
        <f t="shared" si="2"/>
        <v>175.33132456971123</v>
      </c>
      <c r="G126" s="71">
        <f t="shared" si="3"/>
        <v>8.2926977837025575</v>
      </c>
      <c r="M126" s="69"/>
      <c r="P126" s="75"/>
      <c r="R126" s="75"/>
    </row>
    <row r="127" spans="1:18" x14ac:dyDescent="0.3">
      <c r="A127" s="69">
        <f>'Shiller Data'!A126</f>
        <v>1880.1</v>
      </c>
      <c r="B127" s="69">
        <f>'[4]Shiller Data '!B126</f>
        <v>5.33</v>
      </c>
      <c r="C127" s="69">
        <f>'[4]Shiller Data '!C126</f>
        <v>0.25</v>
      </c>
      <c r="D127" s="69">
        <f>'[4]Shiller Data '!D126</f>
        <v>0.47170000000000001</v>
      </c>
      <c r="E127" s="69">
        <f>'[4]Shiller Data '!E126</f>
        <v>9.3242545450000005</v>
      </c>
      <c r="F127" s="71">
        <f t="shared" si="2"/>
        <v>180.40848647810054</v>
      </c>
      <c r="G127" s="71">
        <f t="shared" si="3"/>
        <v>8.4619365139822023</v>
      </c>
      <c r="M127" s="69"/>
      <c r="P127" s="75"/>
      <c r="R127" s="75"/>
    </row>
    <row r="128" spans="1:18" x14ac:dyDescent="0.3">
      <c r="A128" s="69">
        <f>'Shiller Data'!A127</f>
        <v>1880.11</v>
      </c>
      <c r="B128" s="69">
        <f>'[4]Shiller Data '!B127</f>
        <v>5.61</v>
      </c>
      <c r="C128" s="69">
        <f>'[4]Shiller Data '!C127</f>
        <v>0.255</v>
      </c>
      <c r="D128" s="69">
        <f>'[4]Shiller Data '!D127</f>
        <v>0.48080000000000001</v>
      </c>
      <c r="E128" s="69">
        <f>'[4]Shiller Data '!E127</f>
        <v>9.4194198349999994</v>
      </c>
      <c r="F128" s="71">
        <f t="shared" si="2"/>
        <v>187.9674206070676</v>
      </c>
      <c r="G128" s="71">
        <f t="shared" si="3"/>
        <v>8.5439736639576171</v>
      </c>
      <c r="J128" s="71" t="str">
        <f>'[3]CAPE calculation'!J127</f>
        <v xml:space="preserve">CAPE </v>
      </c>
      <c r="K128" s="71" t="str">
        <f>'[3]CAPE calculation'!K127</f>
        <v xml:space="preserve">Log CAPE </v>
      </c>
      <c r="L128" s="71" t="str">
        <f>'[3]CAPE calculation'!L127</f>
        <v xml:space="preserve">ratio to average </v>
      </c>
      <c r="M128" s="69" t="s">
        <v>582</v>
      </c>
      <c r="P128" s="75"/>
      <c r="R128" s="75"/>
    </row>
    <row r="129" spans="1:18" x14ac:dyDescent="0.3">
      <c r="A129" s="69">
        <f>'Shiller Data'!A128</f>
        <v>1880.12</v>
      </c>
      <c r="B129" s="69">
        <f>'[4]Shiller Data '!B128</f>
        <v>5.84</v>
      </c>
      <c r="C129" s="69">
        <f>'[4]Shiller Data '!C128</f>
        <v>0.26</v>
      </c>
      <c r="D129" s="69">
        <f>'[4]Shiller Data '!D128</f>
        <v>0.49</v>
      </c>
      <c r="E129" s="69">
        <f>'[4]Shiller Data '!E128</f>
        <v>9.5145851239999999</v>
      </c>
      <c r="F129" s="71">
        <f t="shared" si="2"/>
        <v>193.71661254580627</v>
      </c>
      <c r="G129" s="71">
        <f t="shared" si="3"/>
        <v>8.6243697366283616</v>
      </c>
      <c r="H129" s="71">
        <f>AVERAGE(F10:F129)</f>
        <v>127.57776981804241</v>
      </c>
      <c r="I129" s="71">
        <f>AVERAGE(G10:G129)</f>
        <v>7.6936769473043398</v>
      </c>
      <c r="J129" s="71">
        <f>F129/I129</f>
        <v>25.178677747013985</v>
      </c>
      <c r="K129" s="71">
        <f t="shared" ref="K129:K192" si="4">LN(J129)</f>
        <v>3.2259975152045914</v>
      </c>
      <c r="L129" s="71">
        <f t="shared" ref="L129:L192" si="5">K129-$K$1863</f>
        <v>-0.12958336430930428</v>
      </c>
      <c r="M129" s="69">
        <f>L129*$M$113/2</f>
        <v>-0.17612193376734783</v>
      </c>
      <c r="O129" s="5" t="str">
        <f>J128</f>
        <v xml:space="preserve">CAPE </v>
      </c>
      <c r="P129" s="5" t="str">
        <f t="shared" ref="P129" si="6">K128</f>
        <v xml:space="preserve">Log CAPE </v>
      </c>
      <c r="Q129" t="str">
        <f>L128</f>
        <v xml:space="preserve">ratio to average </v>
      </c>
      <c r="R129" s="5" t="s">
        <v>581</v>
      </c>
    </row>
    <row r="130" spans="1:18" x14ac:dyDescent="0.3">
      <c r="A130" s="69">
        <f>'Shiller Data'!A129</f>
        <v>1881.01</v>
      </c>
      <c r="B130" s="69">
        <f>'[4]Shiller Data '!B129</f>
        <v>6.19</v>
      </c>
      <c r="C130" s="69">
        <f>'[4]Shiller Data '!C129</f>
        <v>0.26500000000000001</v>
      </c>
      <c r="D130" s="69">
        <f>'[4]Shiller Data '!D129</f>
        <v>0.48580000000000001</v>
      </c>
      <c r="E130" s="69">
        <f>'[4]Shiller Data '!E129</f>
        <v>9.4194198349999994</v>
      </c>
      <c r="F130" s="71">
        <f t="shared" si="2"/>
        <v>207.40077247018689</v>
      </c>
      <c r="G130" s="71">
        <f t="shared" si="3"/>
        <v>8.8790314547010549</v>
      </c>
      <c r="H130" s="71">
        <f t="shared" ref="H130:I145" si="7">AVERAGE(F11:F130)</f>
        <v>128.36922514541905</v>
      </c>
      <c r="I130" s="71">
        <f t="shared" si="7"/>
        <v>7.7128062735633032</v>
      </c>
      <c r="J130" s="71">
        <f t="shared" ref="J130:J193" si="8">F130/I130</f>
        <v>26.890442351842982</v>
      </c>
      <c r="K130" s="71">
        <f t="shared" si="4"/>
        <v>3.2917709205672954</v>
      </c>
      <c r="L130" s="71">
        <f t="shared" si="5"/>
        <v>-6.3809958946600354E-2</v>
      </c>
      <c r="M130" s="69">
        <f t="shared" ref="M130:M193" si="9">L130*$M$113/2</f>
        <v>-8.6726667602682411E-2</v>
      </c>
      <c r="N130" s="69">
        <f>INDEX($A$130:$A$2900,(ROW()-ROW($A$130))*3)</f>
        <v>1881.01</v>
      </c>
      <c r="O130" s="69">
        <f>INDEX($J$130:$J$2900,(ROW()-ROW($J$130))*3)</f>
        <v>26.890442351842982</v>
      </c>
      <c r="P130" s="69">
        <f>INDEX($K$130:$K$2900,(ROW()-ROW($K$130))*3)</f>
        <v>3.2917709205672954</v>
      </c>
      <c r="Q130" s="69">
        <f>INDEX($L$130:$L$2900,(ROW()-ROW($L$130))*3)</f>
        <v>-6.3809958946600354E-2</v>
      </c>
      <c r="R130" s="69">
        <f>EXP(Q130)</f>
        <v>0.93818327592831507</v>
      </c>
    </row>
    <row r="131" spans="1:18" x14ac:dyDescent="0.3">
      <c r="A131" s="69">
        <f>'Shiller Data'!A130</f>
        <v>1881.02</v>
      </c>
      <c r="B131" s="69">
        <f>'[4]Shiller Data '!B130</f>
        <v>6.17</v>
      </c>
      <c r="C131" s="69">
        <f>'[4]Shiller Data '!C130</f>
        <v>0.27</v>
      </c>
      <c r="D131" s="69">
        <f>'[4]Shiller Data '!D130</f>
        <v>0.48170000000000002</v>
      </c>
      <c r="E131" s="69">
        <f>'[4]Shiller Data '!E130</f>
        <v>9.5145851239999999</v>
      </c>
      <c r="F131" s="71">
        <f t="shared" si="2"/>
        <v>204.66292798075764</v>
      </c>
      <c r="G131" s="71">
        <f t="shared" si="3"/>
        <v>8.9560762649602221</v>
      </c>
      <c r="H131" s="71">
        <f t="shared" si="7"/>
        <v>129.15333903599273</v>
      </c>
      <c r="I131" s="71">
        <f t="shared" si="7"/>
        <v>7.7342031907914928</v>
      </c>
      <c r="J131" s="71">
        <f t="shared" si="8"/>
        <v>26.462057296921511</v>
      </c>
      <c r="K131" s="71">
        <f t="shared" si="4"/>
        <v>3.2757119068707476</v>
      </c>
      <c r="L131" s="71">
        <f t="shared" si="5"/>
        <v>-7.9868972643148073E-2</v>
      </c>
      <c r="M131" s="69">
        <f t="shared" si="9"/>
        <v>-0.10855311547820827</v>
      </c>
      <c r="N131" s="69">
        <f t="shared" ref="N131:N194" si="10">INDEX($A$130:$A$2900,(ROW()-ROW($A$130))*3)</f>
        <v>1881.03</v>
      </c>
      <c r="O131" s="69">
        <f t="shared" ref="O131:O194" si="11">INDEX($J$130:$J$2900,(ROW()-ROW($J$130))*3)</f>
        <v>26.681011708017184</v>
      </c>
      <c r="P131" s="69">
        <f t="shared" ref="P131:P194" si="12">INDEX($K$130:$K$2900,(ROW()-ROW($K$130))*3)</f>
        <v>3.2839521404190735</v>
      </c>
      <c r="Q131" s="69">
        <f t="shared" ref="Q131:Q194" si="13">INDEX($L$130:$L$2900,(ROW()-ROW($L$130))*3)</f>
        <v>-7.1628739094822258E-2</v>
      </c>
      <c r="R131" s="69">
        <f t="shared" ref="R131:R194" si="14">EXP(Q131)</f>
        <v>0.93087642969152218</v>
      </c>
    </row>
    <row r="132" spans="1:18" x14ac:dyDescent="0.3">
      <c r="A132" s="69">
        <f>'Shiller Data'!A131</f>
        <v>1881.03</v>
      </c>
      <c r="B132" s="69">
        <f>'[4]Shiller Data '!B131</f>
        <v>6.24</v>
      </c>
      <c r="C132" s="69">
        <f>'[4]Shiller Data '!C131</f>
        <v>0.27500000000000002</v>
      </c>
      <c r="D132" s="69">
        <f>'[4]Shiller Data '!D131</f>
        <v>0.47749999999999998</v>
      </c>
      <c r="E132" s="69">
        <f>'[4]Shiller Data '!E131</f>
        <v>9.5145851239999999</v>
      </c>
      <c r="F132" s="71">
        <f t="shared" si="2"/>
        <v>206.98487367908069</v>
      </c>
      <c r="G132" s="71">
        <f t="shared" si="3"/>
        <v>9.1219295291261524</v>
      </c>
      <c r="H132" s="71">
        <f t="shared" si="7"/>
        <v>129.94806198826078</v>
      </c>
      <c r="I132" s="71">
        <f t="shared" si="7"/>
        <v>7.7577595611520724</v>
      </c>
      <c r="J132" s="71">
        <f t="shared" si="8"/>
        <v>26.681011708017184</v>
      </c>
      <c r="K132" s="71">
        <f t="shared" si="4"/>
        <v>3.2839521404190735</v>
      </c>
      <c r="L132" s="71">
        <f t="shared" si="5"/>
        <v>-7.1628739094822258E-2</v>
      </c>
      <c r="M132" s="69">
        <f t="shared" si="9"/>
        <v>-9.7353484453336719E-2</v>
      </c>
      <c r="N132" s="69">
        <f t="shared" si="10"/>
        <v>1881.06</v>
      </c>
      <c r="O132" s="69">
        <f t="shared" si="11"/>
        <v>27.887375918429459</v>
      </c>
      <c r="P132" s="69">
        <f t="shared" si="12"/>
        <v>3.3281741103871911</v>
      </c>
      <c r="Q132" s="69">
        <f t="shared" si="13"/>
        <v>-2.7406769126704589E-2</v>
      </c>
      <c r="R132" s="69">
        <f t="shared" si="14"/>
        <v>0.97296538873795813</v>
      </c>
    </row>
    <row r="133" spans="1:18" x14ac:dyDescent="0.3">
      <c r="A133" s="69">
        <f>'Shiller Data'!A132</f>
        <v>1881.04</v>
      </c>
      <c r="B133" s="69">
        <f>'[4]Shiller Data '!B132</f>
        <v>6.22</v>
      </c>
      <c r="C133" s="69">
        <f>'[4]Shiller Data '!C132</f>
        <v>0.28000000000000003</v>
      </c>
      <c r="D133" s="69">
        <f>'[4]Shiller Data '!D132</f>
        <v>0.4733</v>
      </c>
      <c r="E133" s="69">
        <f>'[4]Shiller Data '!E132</f>
        <v>9.6096694209999995</v>
      </c>
      <c r="F133" s="71">
        <f t="shared" si="2"/>
        <v>204.27998238005154</v>
      </c>
      <c r="G133" s="71">
        <f t="shared" si="3"/>
        <v>9.1958834511920315</v>
      </c>
      <c r="H133" s="71">
        <f t="shared" si="7"/>
        <v>130.65778646994724</v>
      </c>
      <c r="I133" s="71">
        <f t="shared" si="7"/>
        <v>7.7799450322639823</v>
      </c>
      <c r="J133" s="71">
        <f t="shared" si="8"/>
        <v>26.257252658327019</v>
      </c>
      <c r="K133" s="71">
        <f t="shared" si="4"/>
        <v>3.2679422426218885</v>
      </c>
      <c r="L133" s="71">
        <f t="shared" si="5"/>
        <v>-8.7638636892007238E-2</v>
      </c>
      <c r="M133" s="69">
        <f t="shared" si="9"/>
        <v>-0.11911317694540272</v>
      </c>
      <c r="N133" s="69">
        <f t="shared" si="10"/>
        <v>1881.09</v>
      </c>
      <c r="O133" s="69">
        <f t="shared" si="11"/>
        <v>24.537067659741716</v>
      </c>
      <c r="P133" s="69">
        <f t="shared" si="12"/>
        <v>3.2001849398749318</v>
      </c>
      <c r="Q133" s="69">
        <f t="shared" si="13"/>
        <v>-0.15539593963896392</v>
      </c>
      <c r="R133" s="69">
        <f t="shared" si="14"/>
        <v>0.85607615588791053</v>
      </c>
    </row>
    <row r="134" spans="1:18" x14ac:dyDescent="0.3">
      <c r="A134" s="69">
        <f>'Shiller Data'!A133</f>
        <v>1881.05</v>
      </c>
      <c r="B134" s="69">
        <f>'[4]Shiller Data '!B133</f>
        <v>6.5</v>
      </c>
      <c r="C134" s="69">
        <f>'[4]Shiller Data '!C133</f>
        <v>0.28499999999999998</v>
      </c>
      <c r="D134" s="69">
        <f>'[4]Shiller Data '!D133</f>
        <v>0.46920000000000001</v>
      </c>
      <c r="E134" s="69">
        <f>'[4]Shiller Data '!E133</f>
        <v>9.5145851239999999</v>
      </c>
      <c r="F134" s="71">
        <f t="shared" si="2"/>
        <v>215.60924341570902</v>
      </c>
      <c r="G134" s="71">
        <f t="shared" si="3"/>
        <v>9.4536360574580112</v>
      </c>
      <c r="H134" s="71">
        <f t="shared" si="7"/>
        <v>131.41312567331929</v>
      </c>
      <c r="I134" s="71">
        <f t="shared" si="7"/>
        <v>7.803012335241295</v>
      </c>
      <c r="J134" s="71">
        <f t="shared" si="8"/>
        <v>27.631539481481759</v>
      </c>
      <c r="K134" s="71">
        <f t="shared" si="4"/>
        <v>3.3189578551349319</v>
      </c>
      <c r="L134" s="71">
        <f t="shared" si="5"/>
        <v>-3.6623024378963809E-2</v>
      </c>
      <c r="M134" s="69">
        <f t="shared" si="9"/>
        <v>-4.9775817354424871E-2</v>
      </c>
      <c r="N134" s="69">
        <f t="shared" si="10"/>
        <v>1881.12</v>
      </c>
      <c r="O134" s="69">
        <f t="shared" si="11"/>
        <v>23.36176515032988</v>
      </c>
      <c r="P134" s="69">
        <f t="shared" si="12"/>
        <v>3.1511007180474948</v>
      </c>
      <c r="Q134" s="69">
        <f t="shared" si="13"/>
        <v>-0.20448016146640091</v>
      </c>
      <c r="R134" s="69">
        <f t="shared" si="14"/>
        <v>0.81507091156878198</v>
      </c>
    </row>
    <row r="135" spans="1:18" x14ac:dyDescent="0.3">
      <c r="A135" s="69">
        <f>'Shiller Data'!A134</f>
        <v>1881.06</v>
      </c>
      <c r="B135" s="69">
        <f>'[4]Shiller Data '!B134</f>
        <v>6.58</v>
      </c>
      <c r="C135" s="69">
        <f>'[4]Shiller Data '!C134</f>
        <v>0.28999999999999998</v>
      </c>
      <c r="D135" s="69">
        <f>'[4]Shiller Data '!D134</f>
        <v>0.46500000000000002</v>
      </c>
      <c r="E135" s="69">
        <f>'[4]Shiller Data '!E134</f>
        <v>9.5145851239999999</v>
      </c>
      <c r="F135" s="71">
        <f t="shared" si="2"/>
        <v>218.26289564236393</v>
      </c>
      <c r="G135" s="71">
        <f t="shared" si="3"/>
        <v>9.6194893216239397</v>
      </c>
      <c r="H135" s="71">
        <f t="shared" si="7"/>
        <v>132.18288140515995</v>
      </c>
      <c r="I135" s="71">
        <f t="shared" si="7"/>
        <v>7.8265841964042311</v>
      </c>
      <c r="J135" s="71">
        <f t="shared" si="8"/>
        <v>27.887375918429459</v>
      </c>
      <c r="K135" s="71">
        <f t="shared" si="4"/>
        <v>3.3281741103871911</v>
      </c>
      <c r="L135" s="71">
        <f t="shared" si="5"/>
        <v>-2.7406769126704589E-2</v>
      </c>
      <c r="M135" s="69">
        <f t="shared" si="9"/>
        <v>-3.7249636190869274E-2</v>
      </c>
      <c r="N135" s="69">
        <f t="shared" si="10"/>
        <v>1882.03</v>
      </c>
      <c r="O135" s="69">
        <f t="shared" si="11"/>
        <v>22.0357367719139</v>
      </c>
      <c r="P135" s="69">
        <f t="shared" si="12"/>
        <v>3.0926655341730815</v>
      </c>
      <c r="Q135" s="69">
        <f t="shared" si="13"/>
        <v>-0.26291534534081418</v>
      </c>
      <c r="R135" s="69">
        <f t="shared" si="14"/>
        <v>0.7688069776491171</v>
      </c>
    </row>
    <row r="136" spans="1:18" x14ac:dyDescent="0.3">
      <c r="A136" s="69">
        <f>'Shiller Data'!A135</f>
        <v>1881.07</v>
      </c>
      <c r="B136" s="69">
        <f>'[4]Shiller Data '!B135</f>
        <v>6.35</v>
      </c>
      <c r="C136" s="69">
        <f>'[4]Shiller Data '!C135</f>
        <v>0.29499999999999998</v>
      </c>
      <c r="D136" s="69">
        <f>'[4]Shiller Data '!D135</f>
        <v>0.46079999999999999</v>
      </c>
      <c r="E136" s="69">
        <f>'[4]Shiller Data '!E135</f>
        <v>9.6096694209999995</v>
      </c>
      <c r="F136" s="71">
        <f t="shared" si="2"/>
        <v>208.54949969667641</v>
      </c>
      <c r="G136" s="71">
        <f t="shared" si="3"/>
        <v>9.6885200646487473</v>
      </c>
      <c r="H136" s="71">
        <f t="shared" si="7"/>
        <v>132.89128120727332</v>
      </c>
      <c r="I136" s="71">
        <f t="shared" si="7"/>
        <v>7.8507313137590407</v>
      </c>
      <c r="J136" s="71">
        <f t="shared" si="8"/>
        <v>26.564340487767879</v>
      </c>
      <c r="K136" s="71">
        <f t="shared" si="4"/>
        <v>3.2795697332355283</v>
      </c>
      <c r="L136" s="71">
        <f t="shared" si="5"/>
        <v>-7.601114627836747E-2</v>
      </c>
      <c r="M136" s="69">
        <f t="shared" si="9"/>
        <v>-0.10330978935278036</v>
      </c>
      <c r="N136" s="69">
        <f t="shared" si="10"/>
        <v>1882.06</v>
      </c>
      <c r="O136" s="69">
        <f t="shared" si="11"/>
        <v>20.875995060695924</v>
      </c>
      <c r="P136" s="69">
        <f t="shared" si="12"/>
        <v>3.0385999371791041</v>
      </c>
      <c r="Q136" s="69">
        <f t="shared" si="13"/>
        <v>-0.31698094233479157</v>
      </c>
      <c r="R136" s="69">
        <f t="shared" si="14"/>
        <v>0.72834463554165763</v>
      </c>
    </row>
    <row r="137" spans="1:18" x14ac:dyDescent="0.3">
      <c r="A137" s="69">
        <f>'Shiller Data'!A136</f>
        <v>1881.08</v>
      </c>
      <c r="B137" s="69">
        <f>'[4]Shiller Data '!B136</f>
        <v>6.2</v>
      </c>
      <c r="C137" s="69">
        <f>'[4]Shiller Data '!C136</f>
        <v>0.3</v>
      </c>
      <c r="D137" s="69">
        <f>'[4]Shiller Data '!D136</f>
        <v>0.45669999999999999</v>
      </c>
      <c r="E137" s="69">
        <f>'[4]Shiller Data '!E136</f>
        <v>9.8000000000000007</v>
      </c>
      <c r="F137" s="71">
        <f t="shared" si="2"/>
        <v>199.6684693877551</v>
      </c>
      <c r="G137" s="71">
        <f t="shared" si="3"/>
        <v>9.6613775510204079</v>
      </c>
      <c r="H137" s="71">
        <f t="shared" si="7"/>
        <v>133.49593560458624</v>
      </c>
      <c r="I137" s="71">
        <f t="shared" si="7"/>
        <v>7.8737469950825165</v>
      </c>
      <c r="J137" s="71">
        <f t="shared" si="8"/>
        <v>25.358761147958703</v>
      </c>
      <c r="K137" s="71">
        <f t="shared" si="4"/>
        <v>3.2331242777432507</v>
      </c>
      <c r="L137" s="71">
        <f t="shared" si="5"/>
        <v>-0.12245660177064499</v>
      </c>
      <c r="M137" s="69">
        <f t="shared" si="9"/>
        <v>-0.16643566573055443</v>
      </c>
      <c r="N137" s="69">
        <f t="shared" si="10"/>
        <v>1882.09</v>
      </c>
      <c r="O137" s="69">
        <f t="shared" si="11"/>
        <v>23.3779481597069</v>
      </c>
      <c r="P137" s="69">
        <f t="shared" si="12"/>
        <v>3.151793191701167</v>
      </c>
      <c r="Q137" s="69">
        <f t="shared" si="13"/>
        <v>-0.20378768781272871</v>
      </c>
      <c r="R137" s="69">
        <f t="shared" si="14"/>
        <v>0.81563552216733815</v>
      </c>
    </row>
    <row r="138" spans="1:18" x14ac:dyDescent="0.3">
      <c r="A138" s="69">
        <f>'Shiller Data'!A137</f>
        <v>1881.09</v>
      </c>
      <c r="B138" s="69">
        <f>'[4]Shiller Data '!B137</f>
        <v>6.25</v>
      </c>
      <c r="C138" s="69">
        <f>'[4]Shiller Data '!C137</f>
        <v>0.30499999999999999</v>
      </c>
      <c r="D138" s="69">
        <f>'[4]Shiller Data '!D137</f>
        <v>0.45250000000000001</v>
      </c>
      <c r="E138" s="69">
        <f>'[4]Shiller Data '!E137</f>
        <v>10.180580170000001</v>
      </c>
      <c r="F138" s="71">
        <f t="shared" si="2"/>
        <v>193.75430644047469</v>
      </c>
      <c r="G138" s="71">
        <f t="shared" si="3"/>
        <v>9.4552101542951643</v>
      </c>
      <c r="H138" s="71">
        <f t="shared" si="7"/>
        <v>134.06533178666425</v>
      </c>
      <c r="I138" s="71">
        <f t="shared" si="7"/>
        <v>7.896392068004519</v>
      </c>
      <c r="J138" s="71">
        <f t="shared" si="8"/>
        <v>24.537067659741716</v>
      </c>
      <c r="K138" s="71">
        <f t="shared" si="4"/>
        <v>3.2001849398749318</v>
      </c>
      <c r="L138" s="71">
        <f t="shared" si="5"/>
        <v>-0.15539593963896392</v>
      </c>
      <c r="M138" s="69">
        <f t="shared" si="9"/>
        <v>-0.21120483740090143</v>
      </c>
      <c r="N138" s="69">
        <f t="shared" si="10"/>
        <v>1882.12</v>
      </c>
      <c r="O138" s="69">
        <f t="shared" si="11"/>
        <v>22.315390039245727</v>
      </c>
      <c r="P138" s="69">
        <f t="shared" si="12"/>
        <v>3.1052765767205814</v>
      </c>
      <c r="Q138" s="69">
        <f t="shared" si="13"/>
        <v>-0.25030430279331428</v>
      </c>
      <c r="R138" s="69">
        <f t="shared" si="14"/>
        <v>0.77856382787257383</v>
      </c>
    </row>
    <row r="139" spans="1:18" x14ac:dyDescent="0.3">
      <c r="A139" s="69">
        <f>'Shiller Data'!A138</f>
        <v>1881.1</v>
      </c>
      <c r="B139" s="69">
        <f>'[4]Shiller Data '!B138</f>
        <v>6.15</v>
      </c>
      <c r="C139" s="69">
        <f>'[4]Shiller Data '!C138</f>
        <v>0.31</v>
      </c>
      <c r="D139" s="69">
        <f>'[4]Shiller Data '!D138</f>
        <v>0.44829999999999998</v>
      </c>
      <c r="E139" s="69">
        <f>'[4]Shiller Data '!E138</f>
        <v>10.275745450000001</v>
      </c>
      <c r="F139" s="71">
        <f t="shared" ref="F139:F202" si="15">B139*$E$1857/E139</f>
        <v>188.88855893175128</v>
      </c>
      <c r="G139" s="71">
        <f t="shared" ref="G139:G202" si="16">C139*$E$1857/E139</f>
        <v>9.5212119136329907</v>
      </c>
      <c r="H139" s="71">
        <f t="shared" si="7"/>
        <v>134.66341532876808</v>
      </c>
      <c r="I139" s="71">
        <f t="shared" si="7"/>
        <v>7.920450789636619</v>
      </c>
      <c r="J139" s="71">
        <f t="shared" si="8"/>
        <v>23.84820813215573</v>
      </c>
      <c r="K139" s="71">
        <f t="shared" si="4"/>
        <v>3.1717090837846729</v>
      </c>
      <c r="L139" s="71">
        <f t="shared" si="5"/>
        <v>-0.18387179572922285</v>
      </c>
      <c r="M139" s="69">
        <f t="shared" si="9"/>
        <v>-0.24990751244741596</v>
      </c>
      <c r="N139" s="69">
        <f t="shared" si="10"/>
        <v>1883.03</v>
      </c>
      <c r="O139" s="69">
        <f t="shared" si="11"/>
        <v>21.787131024904102</v>
      </c>
      <c r="P139" s="69">
        <f t="shared" si="12"/>
        <v>3.0813194755290878</v>
      </c>
      <c r="Q139" s="69">
        <f t="shared" si="13"/>
        <v>-0.27426140398480792</v>
      </c>
      <c r="R139" s="69">
        <f t="shared" si="14"/>
        <v>0.76013334740189031</v>
      </c>
    </row>
    <row r="140" spans="1:18" x14ac:dyDescent="0.3">
      <c r="A140" s="69">
        <f>'Shiller Data'!A139</f>
        <v>1881.11</v>
      </c>
      <c r="B140" s="69">
        <f>'[4]Shiller Data '!B139</f>
        <v>6.19</v>
      </c>
      <c r="C140" s="69">
        <f>'[4]Shiller Data '!C139</f>
        <v>0.315</v>
      </c>
      <c r="D140" s="69">
        <f>'[4]Shiller Data '!D139</f>
        <v>0.44419999999999998</v>
      </c>
      <c r="E140" s="69">
        <f>'[4]Shiller Data '!E139</f>
        <v>10.180580170000001</v>
      </c>
      <c r="F140" s="71">
        <f t="shared" si="15"/>
        <v>191.89426509864614</v>
      </c>
      <c r="G140" s="71">
        <f t="shared" si="16"/>
        <v>9.7652170445999253</v>
      </c>
      <c r="H140" s="71">
        <f t="shared" si="7"/>
        <v>135.27591474707395</v>
      </c>
      <c r="I140" s="71">
        <f t="shared" si="7"/>
        <v>7.9465428873601089</v>
      </c>
      <c r="J140" s="71">
        <f t="shared" si="8"/>
        <v>24.148144396713199</v>
      </c>
      <c r="K140" s="71">
        <f t="shared" si="4"/>
        <v>3.184207540571478</v>
      </c>
      <c r="L140" s="71">
        <f t="shared" si="5"/>
        <v>-0.17137333894241769</v>
      </c>
      <c r="M140" s="69">
        <f t="shared" si="9"/>
        <v>-0.23292035989019758</v>
      </c>
      <c r="N140" s="69">
        <f t="shared" si="10"/>
        <v>1883.06</v>
      </c>
      <c r="O140" s="69">
        <f t="shared" si="11"/>
        <v>22.957743439923586</v>
      </c>
      <c r="P140" s="69">
        <f t="shared" si="12"/>
        <v>3.1336552843880572</v>
      </c>
      <c r="Q140" s="69">
        <f t="shared" si="13"/>
        <v>-0.22192559512583854</v>
      </c>
      <c r="R140" s="69">
        <f t="shared" si="14"/>
        <v>0.80097495855857936</v>
      </c>
    </row>
    <row r="141" spans="1:18" x14ac:dyDescent="0.3">
      <c r="A141" s="69">
        <f>'Shiller Data'!A140</f>
        <v>1881.12</v>
      </c>
      <c r="B141" s="69">
        <f>'[4]Shiller Data '!B140</f>
        <v>6.01</v>
      </c>
      <c r="C141" s="69">
        <f>'[4]Shiller Data '!C140</f>
        <v>0.32</v>
      </c>
      <c r="D141" s="69">
        <f>'[4]Shiller Data '!D140</f>
        <v>0.44</v>
      </c>
      <c r="E141" s="69">
        <f>'[4]Shiller Data '!E140</f>
        <v>10.180580170000001</v>
      </c>
      <c r="F141" s="71">
        <f t="shared" si="15"/>
        <v>186.31414107316044</v>
      </c>
      <c r="G141" s="71">
        <f t="shared" si="16"/>
        <v>9.920220489752305</v>
      </c>
      <c r="H141" s="71">
        <f t="shared" si="7"/>
        <v>135.84338863647312</v>
      </c>
      <c r="I141" s="71">
        <f t="shared" si="7"/>
        <v>7.9751739594270168</v>
      </c>
      <c r="J141" s="71">
        <f t="shared" si="8"/>
        <v>23.36176515032988</v>
      </c>
      <c r="K141" s="71">
        <f t="shared" si="4"/>
        <v>3.1511007180474948</v>
      </c>
      <c r="L141" s="71">
        <f t="shared" si="5"/>
        <v>-0.20448016146640091</v>
      </c>
      <c r="M141" s="69">
        <f t="shared" si="9"/>
        <v>-0.27791716665544414</v>
      </c>
      <c r="N141" s="69">
        <f t="shared" si="10"/>
        <v>1883.09</v>
      </c>
      <c r="O141" s="69">
        <f t="shared" si="11"/>
        <v>22.286272285273473</v>
      </c>
      <c r="P141" s="69">
        <f t="shared" si="12"/>
        <v>3.1039708963225254</v>
      </c>
      <c r="Q141" s="69">
        <f t="shared" si="13"/>
        <v>-0.25160998319137029</v>
      </c>
      <c r="R141" s="69">
        <f t="shared" si="14"/>
        <v>0.77754793570345559</v>
      </c>
    </row>
    <row r="142" spans="1:18" x14ac:dyDescent="0.3">
      <c r="A142" s="69">
        <f>'Shiller Data'!A141</f>
        <v>1882.01</v>
      </c>
      <c r="B142" s="69">
        <f>'[4]Shiller Data '!B141</f>
        <v>5.92</v>
      </c>
      <c r="C142" s="69">
        <f>'[4]Shiller Data '!C141</f>
        <v>0.32</v>
      </c>
      <c r="D142" s="69">
        <f>'[4]Shiller Data '!D141</f>
        <v>0.43919999999999998</v>
      </c>
      <c r="E142" s="69">
        <f>'[4]Shiller Data '!E141</f>
        <v>10.180580170000001</v>
      </c>
      <c r="F142" s="71">
        <f t="shared" si="15"/>
        <v>183.52407906041765</v>
      </c>
      <c r="G142" s="71">
        <f t="shared" si="16"/>
        <v>9.920220489752305</v>
      </c>
      <c r="H142" s="71">
        <f t="shared" si="7"/>
        <v>136.36267165586202</v>
      </c>
      <c r="I142" s="71">
        <f t="shared" si="7"/>
        <v>8.0031191717798986</v>
      </c>
      <c r="J142" s="71">
        <f t="shared" si="8"/>
        <v>22.931568944712062</v>
      </c>
      <c r="K142" s="71">
        <f t="shared" si="4"/>
        <v>3.1325145177611509</v>
      </c>
      <c r="L142" s="71">
        <f t="shared" si="5"/>
        <v>-0.22306636175274486</v>
      </c>
      <c r="M142" s="69">
        <f t="shared" si="9"/>
        <v>-0.30317841491262565</v>
      </c>
      <c r="N142" s="69">
        <f t="shared" si="10"/>
        <v>1883.12</v>
      </c>
      <c r="O142" s="69">
        <f t="shared" si="11"/>
        <v>21.346828505483554</v>
      </c>
      <c r="P142" s="69">
        <f t="shared" si="12"/>
        <v>3.0609031808877964</v>
      </c>
      <c r="Q142" s="69">
        <f t="shared" si="13"/>
        <v>-0.29467769862609927</v>
      </c>
      <c r="R142" s="69">
        <f t="shared" si="14"/>
        <v>0.74477158969390844</v>
      </c>
    </row>
    <row r="143" spans="1:18" x14ac:dyDescent="0.3">
      <c r="A143" s="69">
        <f>'Shiller Data'!A142</f>
        <v>1882.02</v>
      </c>
      <c r="B143" s="69">
        <f>'[4]Shiller Data '!B142</f>
        <v>5.79</v>
      </c>
      <c r="C143" s="69">
        <f>'[4]Shiller Data '!C142</f>
        <v>0.32</v>
      </c>
      <c r="D143" s="69">
        <f>'[4]Shiller Data '!D142</f>
        <v>0.43830000000000002</v>
      </c>
      <c r="E143" s="69">
        <f>'[4]Shiller Data '!E142</f>
        <v>10.275745450000001</v>
      </c>
      <c r="F143" s="71">
        <f t="shared" si="15"/>
        <v>177.83166767720974</v>
      </c>
      <c r="G143" s="71">
        <f t="shared" si="16"/>
        <v>9.8283477818147009</v>
      </c>
      <c r="H143" s="71">
        <f t="shared" si="7"/>
        <v>136.83036118818461</v>
      </c>
      <c r="I143" s="71">
        <f t="shared" si="7"/>
        <v>8.0295921348915726</v>
      </c>
      <c r="J143" s="71">
        <f t="shared" si="8"/>
        <v>22.147036199318869</v>
      </c>
      <c r="K143" s="71">
        <f t="shared" si="4"/>
        <v>3.0977036816385111</v>
      </c>
      <c r="L143" s="71">
        <f t="shared" si="5"/>
        <v>-0.25787719787538466</v>
      </c>
      <c r="M143" s="69">
        <f t="shared" si="9"/>
        <v>-0.35049121472035033</v>
      </c>
      <c r="N143" s="69">
        <f t="shared" si="10"/>
        <v>1884.03</v>
      </c>
      <c r="O143" s="69">
        <f t="shared" si="11"/>
        <v>21.017970923902144</v>
      </c>
      <c r="P143" s="69">
        <f t="shared" si="12"/>
        <v>3.0453778300521228</v>
      </c>
      <c r="Q143" s="69">
        <f t="shared" si="13"/>
        <v>-0.31020304946177291</v>
      </c>
      <c r="R143" s="69">
        <f t="shared" si="14"/>
        <v>0.73329804533323872</v>
      </c>
    </row>
    <row r="144" spans="1:18" x14ac:dyDescent="0.3">
      <c r="A144" s="69">
        <f>'Shiller Data'!A143</f>
        <v>1882.03</v>
      </c>
      <c r="B144" s="69">
        <f>'[4]Shiller Data '!B143</f>
        <v>5.78</v>
      </c>
      <c r="C144" s="69">
        <f>'[4]Shiller Data '!C143</f>
        <v>0.32</v>
      </c>
      <c r="D144" s="69">
        <f>'[4]Shiller Data '!D143</f>
        <v>0.4375</v>
      </c>
      <c r="E144" s="69">
        <f>'[4]Shiller Data '!E143</f>
        <v>10.275745450000001</v>
      </c>
      <c r="F144" s="71">
        <f t="shared" si="15"/>
        <v>177.52453180902802</v>
      </c>
      <c r="G144" s="71">
        <f t="shared" si="16"/>
        <v>9.8283477818147009</v>
      </c>
      <c r="H144" s="71">
        <f t="shared" si="7"/>
        <v>137.27775251621526</v>
      </c>
      <c r="I144" s="71">
        <f t="shared" si="7"/>
        <v>8.0562104025174026</v>
      </c>
      <c r="J144" s="71">
        <f t="shared" si="8"/>
        <v>22.0357367719139</v>
      </c>
      <c r="K144" s="71">
        <f t="shared" si="4"/>
        <v>3.0926655341730815</v>
      </c>
      <c r="L144" s="71">
        <f t="shared" si="5"/>
        <v>-0.26291534534081418</v>
      </c>
      <c r="M144" s="69">
        <f t="shared" si="9"/>
        <v>-0.35733876246651419</v>
      </c>
      <c r="N144" s="69">
        <f t="shared" si="10"/>
        <v>1884.06</v>
      </c>
      <c r="O144" s="69">
        <f t="shared" si="11"/>
        <v>18.302898426331165</v>
      </c>
      <c r="P144" s="69">
        <f t="shared" si="12"/>
        <v>2.9070594312584839</v>
      </c>
      <c r="Q144" s="69">
        <f t="shared" si="13"/>
        <v>-0.44852144825541185</v>
      </c>
      <c r="R144" s="69">
        <f t="shared" si="14"/>
        <v>0.63857161514569516</v>
      </c>
    </row>
    <row r="145" spans="1:18" x14ac:dyDescent="0.3">
      <c r="A145" s="69">
        <f>'Shiller Data'!A144</f>
        <v>1882.04</v>
      </c>
      <c r="B145" s="69">
        <f>'[4]Shiller Data '!B144</f>
        <v>5.78</v>
      </c>
      <c r="C145" s="69">
        <f>'[4]Shiller Data '!C144</f>
        <v>0.32</v>
      </c>
      <c r="D145" s="69">
        <f>'[4]Shiller Data '!D144</f>
        <v>0.43669999999999998</v>
      </c>
      <c r="E145" s="69">
        <f>'[4]Shiller Data '!E144</f>
        <v>10.370910739999999</v>
      </c>
      <c r="F145" s="71">
        <f t="shared" si="15"/>
        <v>175.89553567018746</v>
      </c>
      <c r="G145" s="71">
        <f t="shared" si="16"/>
        <v>9.7381611443702401</v>
      </c>
      <c r="H145" s="71">
        <f t="shared" si="7"/>
        <v>137.70596498440636</v>
      </c>
      <c r="I145" s="71">
        <f t="shared" si="7"/>
        <v>8.0826181903809342</v>
      </c>
      <c r="J145" s="71">
        <f t="shared" si="8"/>
        <v>21.762197783822014</v>
      </c>
      <c r="K145" s="71">
        <f t="shared" si="4"/>
        <v>3.0801744179822363</v>
      </c>
      <c r="L145" s="71">
        <f t="shared" si="5"/>
        <v>-0.27540646153165937</v>
      </c>
      <c r="M145" s="69">
        <f t="shared" si="9"/>
        <v>-0.3743159381261395</v>
      </c>
      <c r="N145" s="69">
        <f t="shared" si="10"/>
        <v>1884.09</v>
      </c>
      <c r="O145" s="69">
        <f t="shared" si="11"/>
        <v>19.10439451676281</v>
      </c>
      <c r="P145" s="69">
        <f t="shared" si="12"/>
        <v>2.9499183880000408</v>
      </c>
      <c r="Q145" s="69">
        <f t="shared" si="13"/>
        <v>-0.40566249151385492</v>
      </c>
      <c r="R145" s="69">
        <f t="shared" si="14"/>
        <v>0.6665350907154215</v>
      </c>
    </row>
    <row r="146" spans="1:18" x14ac:dyDescent="0.3">
      <c r="A146" s="69">
        <f>'Shiller Data'!A145</f>
        <v>1882.05</v>
      </c>
      <c r="B146" s="69">
        <f>'[4]Shiller Data '!B145</f>
        <v>5.71</v>
      </c>
      <c r="C146" s="69">
        <f>'[4]Shiller Data '!C145</f>
        <v>0.32</v>
      </c>
      <c r="D146" s="69">
        <f>'[4]Shiller Data '!D145</f>
        <v>0.43580000000000002</v>
      </c>
      <c r="E146" s="69">
        <f>'[4]Shiller Data '!E145</f>
        <v>10.465995039999999</v>
      </c>
      <c r="F146" s="71">
        <f t="shared" si="15"/>
        <v>172.18664284786439</v>
      </c>
      <c r="G146" s="71">
        <f t="shared" si="16"/>
        <v>9.6496892664302294</v>
      </c>
      <c r="H146" s="71">
        <f t="shared" ref="H146:I161" si="17">AVERAGE(F27:F146)</f>
        <v>138.10327001241146</v>
      </c>
      <c r="I146" s="71">
        <f t="shared" si="17"/>
        <v>8.1076076731254378</v>
      </c>
      <c r="J146" s="71">
        <f t="shared" si="8"/>
        <v>21.237663413169003</v>
      </c>
      <c r="K146" s="71">
        <f t="shared" si="4"/>
        <v>3.0557761815261402</v>
      </c>
      <c r="L146" s="71">
        <f t="shared" si="5"/>
        <v>-0.29980469798775555</v>
      </c>
      <c r="M146" s="69">
        <f t="shared" si="9"/>
        <v>-0.40747655722307807</v>
      </c>
      <c r="N146" s="69">
        <f t="shared" si="10"/>
        <v>1884.12</v>
      </c>
      <c r="O146" s="69">
        <f t="shared" si="11"/>
        <v>18.750733477836828</v>
      </c>
      <c r="P146" s="69">
        <f t="shared" si="12"/>
        <v>2.931232870469263</v>
      </c>
      <c r="Q146" s="69">
        <f t="shared" si="13"/>
        <v>-0.42434800904463277</v>
      </c>
      <c r="R146" s="69">
        <f t="shared" si="14"/>
        <v>0.65419617610306868</v>
      </c>
    </row>
    <row r="147" spans="1:18" x14ac:dyDescent="0.3">
      <c r="A147" s="69">
        <f>'Shiller Data'!A146</f>
        <v>1882.06</v>
      </c>
      <c r="B147" s="69">
        <f>'[4]Shiller Data '!B146</f>
        <v>5.68</v>
      </c>
      <c r="C147" s="69">
        <f>'[4]Shiller Data '!C146</f>
        <v>0.32</v>
      </c>
      <c r="D147" s="69">
        <f>'[4]Shiller Data '!D146</f>
        <v>0.435</v>
      </c>
      <c r="E147" s="69">
        <f>'[4]Shiller Data '!E146</f>
        <v>10.56116033</v>
      </c>
      <c r="F147" s="71">
        <f t="shared" si="15"/>
        <v>169.73858401787942</v>
      </c>
      <c r="G147" s="71">
        <f t="shared" si="16"/>
        <v>9.5627371277678552</v>
      </c>
      <c r="H147" s="71">
        <f t="shared" si="17"/>
        <v>138.48268779940517</v>
      </c>
      <c r="I147" s="71">
        <f t="shared" si="17"/>
        <v>8.1308020779068428</v>
      </c>
      <c r="J147" s="71">
        <f t="shared" si="8"/>
        <v>20.875995060695924</v>
      </c>
      <c r="K147" s="71">
        <f t="shared" si="4"/>
        <v>3.0385999371791041</v>
      </c>
      <c r="L147" s="71">
        <f t="shared" si="5"/>
        <v>-0.31698094233479157</v>
      </c>
      <c r="M147" s="69">
        <f t="shared" si="9"/>
        <v>-0.43082147796490861</v>
      </c>
      <c r="N147" s="69">
        <f t="shared" si="10"/>
        <v>1885.03</v>
      </c>
      <c r="O147" s="69">
        <f t="shared" si="11"/>
        <v>19.010866862948124</v>
      </c>
      <c r="P147" s="69">
        <f t="shared" si="12"/>
        <v>2.9450107558261709</v>
      </c>
      <c r="Q147" s="69">
        <f t="shared" si="13"/>
        <v>-0.41057012368772483</v>
      </c>
      <c r="R147" s="69">
        <f t="shared" si="14"/>
        <v>0.66327199524463476</v>
      </c>
    </row>
    <row r="148" spans="1:18" x14ac:dyDescent="0.3">
      <c r="A148" s="69">
        <f>'Shiller Data'!A147</f>
        <v>1882.07</v>
      </c>
      <c r="B148" s="69">
        <f>'[4]Shiller Data '!B147</f>
        <v>6</v>
      </c>
      <c r="C148" s="69">
        <f>'[4]Shiller Data '!C147</f>
        <v>0.32</v>
      </c>
      <c r="D148" s="69">
        <f>'[4]Shiller Data '!D147</f>
        <v>0.43419999999999997</v>
      </c>
      <c r="E148" s="69">
        <f>'[4]Shiller Data '!E147</f>
        <v>10.465995039999999</v>
      </c>
      <c r="F148" s="71">
        <f t="shared" si="15"/>
        <v>180.9316737455668</v>
      </c>
      <c r="G148" s="71">
        <f t="shared" si="16"/>
        <v>9.6496892664302294</v>
      </c>
      <c r="H148" s="71">
        <f t="shared" si="17"/>
        <v>138.94618650345012</v>
      </c>
      <c r="I148" s="71">
        <f t="shared" si="17"/>
        <v>8.1532082446215277</v>
      </c>
      <c r="J148" s="71">
        <f t="shared" si="8"/>
        <v>22.19146970334322</v>
      </c>
      <c r="K148" s="71">
        <f t="shared" si="4"/>
        <v>3.0997079674390573</v>
      </c>
      <c r="L148" s="71">
        <f t="shared" si="5"/>
        <v>-0.25587291207483842</v>
      </c>
      <c r="M148" s="69">
        <f t="shared" si="9"/>
        <v>-0.34776710971739588</v>
      </c>
      <c r="N148" s="69">
        <f t="shared" si="10"/>
        <v>1885.06</v>
      </c>
      <c r="O148" s="69">
        <f t="shared" si="11"/>
        <v>19.222857477798467</v>
      </c>
      <c r="P148" s="69">
        <f t="shared" si="12"/>
        <v>2.9561000645934419</v>
      </c>
      <c r="Q148" s="69">
        <f t="shared" si="13"/>
        <v>-0.39948081492045384</v>
      </c>
      <c r="R148" s="69">
        <f t="shared" si="14"/>
        <v>0.67066815656113765</v>
      </c>
    </row>
    <row r="149" spans="1:18" x14ac:dyDescent="0.3">
      <c r="A149" s="69">
        <f>'Shiller Data'!A148</f>
        <v>1882.08</v>
      </c>
      <c r="B149" s="69">
        <f>'[4]Shiller Data '!B148</f>
        <v>6.18</v>
      </c>
      <c r="C149" s="69">
        <f>'[4]Shiller Data '!C148</f>
        <v>0.32</v>
      </c>
      <c r="D149" s="69">
        <f>'[4]Shiller Data '!D148</f>
        <v>0.43330000000000002</v>
      </c>
      <c r="E149" s="69">
        <f>'[4]Shiller Data '!E148</f>
        <v>10.56116033</v>
      </c>
      <c r="F149" s="71">
        <f t="shared" si="15"/>
        <v>184.68036078001668</v>
      </c>
      <c r="G149" s="71">
        <f t="shared" si="16"/>
        <v>9.5627371277678552</v>
      </c>
      <c r="H149" s="71">
        <f t="shared" si="17"/>
        <v>139.4607993935048</v>
      </c>
      <c r="I149" s="71">
        <f t="shared" si="17"/>
        <v>8.1746253702130609</v>
      </c>
      <c r="J149" s="71">
        <f t="shared" si="8"/>
        <v>22.591905123011557</v>
      </c>
      <c r="K149" s="71">
        <f t="shared" si="4"/>
        <v>3.1175916617186012</v>
      </c>
      <c r="L149" s="71">
        <f t="shared" si="5"/>
        <v>-0.23798921779529447</v>
      </c>
      <c r="M149" s="69">
        <f t="shared" si="9"/>
        <v>-0.32346066547429653</v>
      </c>
      <c r="N149" s="69">
        <f t="shared" si="10"/>
        <v>1885.09</v>
      </c>
      <c r="O149" s="69">
        <f t="shared" si="11"/>
        <v>20.690556562968055</v>
      </c>
      <c r="P149" s="69">
        <f t="shared" si="12"/>
        <v>3.0296773914907718</v>
      </c>
      <c r="Q149" s="69">
        <f t="shared" si="13"/>
        <v>-0.32590348802312397</v>
      </c>
      <c r="R149" s="69">
        <f t="shared" si="14"/>
        <v>0.72187485363903181</v>
      </c>
    </row>
    <row r="150" spans="1:18" x14ac:dyDescent="0.3">
      <c r="A150" s="69">
        <f>'Shiller Data'!A149</f>
        <v>1882.09</v>
      </c>
      <c r="B150" s="69">
        <f>'[4]Shiller Data '!B149</f>
        <v>6.24</v>
      </c>
      <c r="C150" s="69">
        <f>'[4]Shiller Data '!C149</f>
        <v>0.32</v>
      </c>
      <c r="D150" s="69">
        <f>'[4]Shiller Data '!D149</f>
        <v>0.4325</v>
      </c>
      <c r="E150" s="69">
        <f>'[4]Shiller Data '!E149</f>
        <v>10.275745450000001</v>
      </c>
      <c r="F150" s="71">
        <f t="shared" si="15"/>
        <v>191.65278174538668</v>
      </c>
      <c r="G150" s="71">
        <f t="shared" si="16"/>
        <v>9.8283477818147009</v>
      </c>
      <c r="H150" s="71">
        <f t="shared" si="17"/>
        <v>140.05915375500516</v>
      </c>
      <c r="I150" s="71">
        <f t="shared" si="17"/>
        <v>8.1980155159942623</v>
      </c>
      <c r="J150" s="71">
        <f t="shared" si="8"/>
        <v>23.3779481597069</v>
      </c>
      <c r="K150" s="71">
        <f t="shared" si="4"/>
        <v>3.151793191701167</v>
      </c>
      <c r="L150" s="71">
        <f t="shared" si="5"/>
        <v>-0.20378768781272871</v>
      </c>
      <c r="M150" s="69">
        <f t="shared" si="9"/>
        <v>-0.27697599801379208</v>
      </c>
      <c r="N150" s="69">
        <f t="shared" si="10"/>
        <v>1885.12</v>
      </c>
      <c r="O150" s="69">
        <f t="shared" si="11"/>
        <v>22.26726299058079</v>
      </c>
      <c r="P150" s="69">
        <f t="shared" si="12"/>
        <v>3.1031175725299929</v>
      </c>
      <c r="Q150" s="69">
        <f t="shared" si="13"/>
        <v>-0.25246330698390285</v>
      </c>
      <c r="R150" s="69">
        <f t="shared" si="14"/>
        <v>0.77688471855981345</v>
      </c>
    </row>
    <row r="151" spans="1:18" x14ac:dyDescent="0.3">
      <c r="A151" s="69">
        <f>'Shiller Data'!A150</f>
        <v>1882.1</v>
      </c>
      <c r="B151" s="69">
        <f>'[4]Shiller Data '!B150</f>
        <v>6.07</v>
      </c>
      <c r="C151" s="69">
        <f>'[4]Shiller Data '!C150</f>
        <v>0.32</v>
      </c>
      <c r="D151" s="69">
        <f>'[4]Shiller Data '!D150</f>
        <v>0.43169999999999997</v>
      </c>
      <c r="E151" s="69">
        <f>'[4]Shiller Data '!E150</f>
        <v>10.180580170000001</v>
      </c>
      <c r="F151" s="71">
        <f t="shared" si="15"/>
        <v>188.17418241498905</v>
      </c>
      <c r="G151" s="71">
        <f t="shared" si="16"/>
        <v>9.920220489752305</v>
      </c>
      <c r="H151" s="71">
        <f t="shared" si="17"/>
        <v>140.60202925318927</v>
      </c>
      <c r="I151" s="71">
        <f t="shared" si="17"/>
        <v>8.2201802614098245</v>
      </c>
      <c r="J151" s="71">
        <f t="shared" si="8"/>
        <v>22.891734296677786</v>
      </c>
      <c r="K151" s="71">
        <f t="shared" si="4"/>
        <v>3.1307758976595497</v>
      </c>
      <c r="L151" s="71">
        <f t="shared" si="5"/>
        <v>-0.22480498185434605</v>
      </c>
      <c r="M151" s="69">
        <f t="shared" si="9"/>
        <v>-0.3055414430375159</v>
      </c>
      <c r="N151" s="69">
        <f t="shared" si="10"/>
        <v>1886.03</v>
      </c>
      <c r="O151" s="69">
        <f t="shared" si="11"/>
        <v>22.985981667691352</v>
      </c>
      <c r="P151" s="69">
        <f t="shared" si="12"/>
        <v>3.1348845374038907</v>
      </c>
      <c r="Q151" s="69">
        <f t="shared" si="13"/>
        <v>-0.22069634211000499</v>
      </c>
      <c r="R151" s="69">
        <f t="shared" si="14"/>
        <v>0.80196016485183919</v>
      </c>
    </row>
    <row r="152" spans="1:18" x14ac:dyDescent="0.3">
      <c r="A152" s="69">
        <f>'Shiller Data'!A151</f>
        <v>1882.11</v>
      </c>
      <c r="B152" s="69">
        <f>'[4]Shiller Data '!B151</f>
        <v>5.81</v>
      </c>
      <c r="C152" s="69">
        <f>'[4]Shiller Data '!C151</f>
        <v>0.32</v>
      </c>
      <c r="D152" s="69">
        <f>'[4]Shiller Data '!D151</f>
        <v>0.43080000000000002</v>
      </c>
      <c r="E152" s="69">
        <f>'[4]Shiller Data '!E151</f>
        <v>10.08541488</v>
      </c>
      <c r="F152" s="71">
        <f t="shared" si="15"/>
        <v>181.81354677200946</v>
      </c>
      <c r="G152" s="71">
        <f t="shared" si="16"/>
        <v>10.013827016702759</v>
      </c>
      <c r="H152" s="71">
        <f t="shared" si="17"/>
        <v>141.12562879761833</v>
      </c>
      <c r="I152" s="71">
        <f t="shared" si="17"/>
        <v>8.2441981108799851</v>
      </c>
      <c r="J152" s="71">
        <f t="shared" si="8"/>
        <v>22.053515008581314</v>
      </c>
      <c r="K152" s="71">
        <f t="shared" si="4"/>
        <v>3.0934720000083145</v>
      </c>
      <c r="L152" s="71">
        <f t="shared" si="5"/>
        <v>-0.26210887950558126</v>
      </c>
      <c r="M152" s="69">
        <f t="shared" si="9"/>
        <v>-0.35624266249121572</v>
      </c>
      <c r="N152" s="69">
        <f t="shared" si="10"/>
        <v>1886.06</v>
      </c>
      <c r="O152" s="69">
        <f t="shared" si="11"/>
        <v>24.39798711526549</v>
      </c>
      <c r="P152" s="69">
        <f t="shared" si="12"/>
        <v>3.1945006336202293</v>
      </c>
      <c r="Q152" s="69">
        <f t="shared" si="13"/>
        <v>-0.16108024589366643</v>
      </c>
      <c r="R152" s="69">
        <f t="shared" si="14"/>
        <v>0.85122376115496723</v>
      </c>
    </row>
    <row r="153" spans="1:18" x14ac:dyDescent="0.3">
      <c r="A153" s="69">
        <f>'Shiller Data'!A152</f>
        <v>1882.12</v>
      </c>
      <c r="B153" s="69">
        <f>'[4]Shiller Data '!B152</f>
        <v>5.84</v>
      </c>
      <c r="C153" s="69">
        <f>'[4]Shiller Data '!C152</f>
        <v>0.32</v>
      </c>
      <c r="D153" s="69">
        <f>'[4]Shiller Data '!D152</f>
        <v>0.43</v>
      </c>
      <c r="E153" s="69">
        <f>'[4]Shiller Data '!E152</f>
        <v>9.9903305790000001</v>
      </c>
      <c r="F153" s="71">
        <f t="shared" si="15"/>
        <v>184.49171280421149</v>
      </c>
      <c r="G153" s="71">
        <f t="shared" si="16"/>
        <v>10.109134948175974</v>
      </c>
      <c r="H153" s="71">
        <f t="shared" si="17"/>
        <v>141.63257206099098</v>
      </c>
      <c r="I153" s="71">
        <f t="shared" si="17"/>
        <v>8.2674652999454104</v>
      </c>
      <c r="J153" s="71">
        <f t="shared" si="8"/>
        <v>22.315390039245727</v>
      </c>
      <c r="K153" s="71">
        <f t="shared" si="4"/>
        <v>3.1052765767205814</v>
      </c>
      <c r="L153" s="71">
        <f t="shared" si="5"/>
        <v>-0.25030430279331428</v>
      </c>
      <c r="M153" s="69">
        <f t="shared" si="9"/>
        <v>-0.34019859009850517</v>
      </c>
      <c r="N153" s="69">
        <f t="shared" si="10"/>
        <v>1886.09</v>
      </c>
      <c r="O153" s="69">
        <f t="shared" si="11"/>
        <v>24.972598329838974</v>
      </c>
      <c r="P153" s="69">
        <f t="shared" si="12"/>
        <v>3.2177791569412522</v>
      </c>
      <c r="Q153" s="69">
        <f t="shared" si="13"/>
        <v>-0.13780172257264356</v>
      </c>
      <c r="R153" s="69">
        <f t="shared" si="14"/>
        <v>0.87127142807766311</v>
      </c>
    </row>
    <row r="154" spans="1:18" x14ac:dyDescent="0.3">
      <c r="A154" s="69">
        <f>'Shiller Data'!A153</f>
        <v>1883.01</v>
      </c>
      <c r="B154" s="69">
        <f>'[4]Shiller Data '!B153</f>
        <v>5.81</v>
      </c>
      <c r="C154" s="69">
        <f>'[4]Shiller Data '!C153</f>
        <v>0.32079999999999997</v>
      </c>
      <c r="D154" s="69">
        <f>'[4]Shiller Data '!D153</f>
        <v>0.42749999999999999</v>
      </c>
      <c r="E154" s="69">
        <f>'[4]Shiller Data '!E153</f>
        <v>9.9903305790000001</v>
      </c>
      <c r="F154" s="71">
        <f t="shared" si="15"/>
        <v>183.54398140282001</v>
      </c>
      <c r="G154" s="71">
        <f t="shared" si="16"/>
        <v>10.134407785546411</v>
      </c>
      <c r="H154" s="71">
        <f t="shared" si="17"/>
        <v>142.12348748239614</v>
      </c>
      <c r="I154" s="71">
        <f t="shared" si="17"/>
        <v>8.2904349659708441</v>
      </c>
      <c r="J154" s="71">
        <f t="shared" si="8"/>
        <v>22.139246270696276</v>
      </c>
      <c r="K154" s="71">
        <f t="shared" si="4"/>
        <v>3.0973518829203321</v>
      </c>
      <c r="L154" s="71">
        <f t="shared" si="5"/>
        <v>-0.25822899659356358</v>
      </c>
      <c r="M154" s="69">
        <f t="shared" si="9"/>
        <v>-0.35096935843017601</v>
      </c>
      <c r="N154" s="69">
        <f t="shared" si="10"/>
        <v>1886.12</v>
      </c>
      <c r="O154" s="69">
        <f t="shared" si="11"/>
        <v>25.242949975464818</v>
      </c>
      <c r="P154" s="69">
        <f t="shared" si="12"/>
        <v>3.2285469078428264</v>
      </c>
      <c r="Q154" s="69">
        <f t="shared" si="13"/>
        <v>-0.12703397167106933</v>
      </c>
      <c r="R154" s="69">
        <f t="shared" si="14"/>
        <v>0.88070375311074212</v>
      </c>
    </row>
    <row r="155" spans="1:18" x14ac:dyDescent="0.3">
      <c r="A155" s="69">
        <f>'Shiller Data'!A154</f>
        <v>1883.02</v>
      </c>
      <c r="B155" s="69">
        <f>'[4]Shiller Data '!B154</f>
        <v>5.68</v>
      </c>
      <c r="C155" s="69">
        <f>'[4]Shiller Data '!C154</f>
        <v>0.32169999999999999</v>
      </c>
      <c r="D155" s="69">
        <f>'[4]Shiller Data '!D154</f>
        <v>0.42499999999999999</v>
      </c>
      <c r="E155" s="69">
        <f>'[4]Shiller Data '!E154</f>
        <v>10.08541488</v>
      </c>
      <c r="F155" s="71">
        <f t="shared" si="15"/>
        <v>177.74542954647396</v>
      </c>
      <c r="G155" s="71">
        <f t="shared" si="16"/>
        <v>10.067025472728991</v>
      </c>
      <c r="H155" s="71">
        <f t="shared" si="17"/>
        <v>142.5805415319482</v>
      </c>
      <c r="I155" s="71">
        <f t="shared" si="17"/>
        <v>8.3136728355282639</v>
      </c>
      <c r="J155" s="71">
        <f t="shared" si="8"/>
        <v>21.379892264569698</v>
      </c>
      <c r="K155" s="71">
        <f t="shared" si="4"/>
        <v>3.0624508665088848</v>
      </c>
      <c r="L155" s="71">
        <f t="shared" si="5"/>
        <v>-0.29313001300501096</v>
      </c>
      <c r="M155" s="69">
        <f t="shared" si="9"/>
        <v>-0.39840472587563058</v>
      </c>
      <c r="N155" s="69">
        <f t="shared" si="10"/>
        <v>1887.03</v>
      </c>
      <c r="O155" s="69">
        <f t="shared" si="11"/>
        <v>24.452998641093505</v>
      </c>
      <c r="P155" s="69">
        <f t="shared" si="12"/>
        <v>3.1967528522082493</v>
      </c>
      <c r="Q155" s="69">
        <f t="shared" si="13"/>
        <v>-0.15882802730564638</v>
      </c>
      <c r="R155" s="69">
        <f t="shared" si="14"/>
        <v>0.85314306366549664</v>
      </c>
    </row>
    <row r="156" spans="1:18" x14ac:dyDescent="0.3">
      <c r="A156" s="69">
        <f>'Shiller Data'!A155</f>
        <v>1883.03</v>
      </c>
      <c r="B156" s="69">
        <f>'[4]Shiller Data '!B155</f>
        <v>5.75</v>
      </c>
      <c r="C156" s="69">
        <f>'[4]Shiller Data '!C155</f>
        <v>0.32250000000000001</v>
      </c>
      <c r="D156" s="69">
        <f>'[4]Shiller Data '!D155</f>
        <v>0.42249999999999999</v>
      </c>
      <c r="E156" s="69">
        <f>'[4]Shiller Data '!E155</f>
        <v>9.9903305790000001</v>
      </c>
      <c r="F156" s="71">
        <f t="shared" si="15"/>
        <v>181.64851860003702</v>
      </c>
      <c r="G156" s="71">
        <f t="shared" si="16"/>
        <v>10.188112564958599</v>
      </c>
      <c r="H156" s="71">
        <f t="shared" si="17"/>
        <v>143.07807594779453</v>
      </c>
      <c r="I156" s="71">
        <f t="shared" si="17"/>
        <v>8.3374226001762697</v>
      </c>
      <c r="J156" s="71">
        <f t="shared" si="8"/>
        <v>21.787131024904102</v>
      </c>
      <c r="K156" s="71">
        <f t="shared" si="4"/>
        <v>3.0813194755290878</v>
      </c>
      <c r="L156" s="71">
        <f t="shared" si="5"/>
        <v>-0.27426140398480792</v>
      </c>
      <c r="M156" s="69">
        <f t="shared" si="9"/>
        <v>-0.37275964461191186</v>
      </c>
      <c r="N156" s="69">
        <f t="shared" si="10"/>
        <v>1887.06</v>
      </c>
      <c r="O156" s="69">
        <f t="shared" si="11"/>
        <v>24.909760530636291</v>
      </c>
      <c r="P156" s="69">
        <f t="shared" si="12"/>
        <v>3.2152597158451539</v>
      </c>
      <c r="Q156" s="69">
        <f t="shared" si="13"/>
        <v>-0.14032116366874181</v>
      </c>
      <c r="R156" s="69">
        <f t="shared" si="14"/>
        <v>0.86907907394913142</v>
      </c>
    </row>
    <row r="157" spans="1:18" x14ac:dyDescent="0.3">
      <c r="A157" s="69">
        <f>'Shiller Data'!A156</f>
        <v>1883.04</v>
      </c>
      <c r="B157" s="69">
        <f>'[4]Shiller Data '!B156</f>
        <v>5.87</v>
      </c>
      <c r="C157" s="69">
        <f>'[4]Shiller Data '!C156</f>
        <v>0.32329999999999998</v>
      </c>
      <c r="D157" s="69">
        <f>'[4]Shiller Data '!D156</f>
        <v>0.42</v>
      </c>
      <c r="E157" s="69">
        <f>'[4]Shiller Data '!E156</f>
        <v>9.8951652889999995</v>
      </c>
      <c r="F157" s="71">
        <f t="shared" si="15"/>
        <v>187.22288065864367</v>
      </c>
      <c r="G157" s="71">
        <f t="shared" si="16"/>
        <v>10.311611127246932</v>
      </c>
      <c r="H157" s="71">
        <f t="shared" si="17"/>
        <v>143.6359839731131</v>
      </c>
      <c r="I157" s="71">
        <f t="shared" si="17"/>
        <v>8.3617043554986843</v>
      </c>
      <c r="J157" s="71">
        <f t="shared" si="8"/>
        <v>22.390516657710492</v>
      </c>
      <c r="K157" s="71">
        <f t="shared" si="4"/>
        <v>3.1086375057223004</v>
      </c>
      <c r="L157" s="71">
        <f t="shared" si="5"/>
        <v>-0.24694337379159537</v>
      </c>
      <c r="M157" s="69">
        <f t="shared" si="9"/>
        <v>-0.33563061705510894</v>
      </c>
      <c r="N157" s="69">
        <f t="shared" si="10"/>
        <v>1887.09</v>
      </c>
      <c r="O157" s="69">
        <f t="shared" si="11"/>
        <v>23.51946417493069</v>
      </c>
      <c r="P157" s="69">
        <f t="shared" si="12"/>
        <v>3.1578283410928027</v>
      </c>
      <c r="Q157" s="69">
        <f t="shared" si="13"/>
        <v>-0.19775253842109297</v>
      </c>
      <c r="R157" s="69">
        <f t="shared" si="14"/>
        <v>0.8205728882776383</v>
      </c>
    </row>
    <row r="158" spans="1:18" x14ac:dyDescent="0.3">
      <c r="A158" s="69">
        <f>'Shiller Data'!A157</f>
        <v>1883.05</v>
      </c>
      <c r="B158" s="69">
        <f>'[4]Shiller Data '!B157</f>
        <v>5.77</v>
      </c>
      <c r="C158" s="69">
        <f>'[4]Shiller Data '!C157</f>
        <v>0.32419999999999999</v>
      </c>
      <c r="D158" s="69">
        <f>'[4]Shiller Data '!D157</f>
        <v>0.41749999999999998</v>
      </c>
      <c r="E158" s="69">
        <f>'[4]Shiller Data '!E157</f>
        <v>9.8000000000000007</v>
      </c>
      <c r="F158" s="71">
        <f t="shared" si="15"/>
        <v>185.82049489795915</v>
      </c>
      <c r="G158" s="71">
        <f t="shared" si="16"/>
        <v>10.440728673469387</v>
      </c>
      <c r="H158" s="71">
        <f t="shared" si="17"/>
        <v>144.15806546074495</v>
      </c>
      <c r="I158" s="71">
        <f t="shared" si="17"/>
        <v>8.3851941755178299</v>
      </c>
      <c r="J158" s="71">
        <f t="shared" si="8"/>
        <v>22.160547628163155</v>
      </c>
      <c r="K158" s="71">
        <f t="shared" si="4"/>
        <v>3.0983135740359713</v>
      </c>
      <c r="L158" s="71">
        <f t="shared" si="5"/>
        <v>-0.25726730547792442</v>
      </c>
      <c r="M158" s="69">
        <f t="shared" si="9"/>
        <v>-0.3496622855672662</v>
      </c>
      <c r="N158" s="69">
        <f t="shared" si="10"/>
        <v>1887.12</v>
      </c>
      <c r="O158" s="69">
        <f t="shared" si="11"/>
        <v>21.796900756813674</v>
      </c>
      <c r="P158" s="69">
        <f t="shared" si="12"/>
        <v>3.081767792569702</v>
      </c>
      <c r="Q158" s="69">
        <f t="shared" si="13"/>
        <v>-0.27381308694419371</v>
      </c>
      <c r="R158" s="69">
        <f t="shared" si="14"/>
        <v>0.76047420453499126</v>
      </c>
    </row>
    <row r="159" spans="1:18" x14ac:dyDescent="0.3">
      <c r="A159" s="69">
        <f>'Shiller Data'!A158</f>
        <v>1883.06</v>
      </c>
      <c r="B159" s="69">
        <f>'[4]Shiller Data '!B158</f>
        <v>5.82</v>
      </c>
      <c r="C159" s="69">
        <f>'[4]Shiller Data '!C158</f>
        <v>0.32500000000000001</v>
      </c>
      <c r="D159" s="69">
        <f>'[4]Shiller Data '!D158</f>
        <v>0.41499999999999998</v>
      </c>
      <c r="E159" s="69">
        <f>'[4]Shiller Data '!E158</f>
        <v>9.5145851239999999</v>
      </c>
      <c r="F159" s="71">
        <f t="shared" si="15"/>
        <v>193.05319948914254</v>
      </c>
      <c r="G159" s="71">
        <f t="shared" si="16"/>
        <v>10.780462170785452</v>
      </c>
      <c r="H159" s="71">
        <f t="shared" si="17"/>
        <v>144.7239747497423</v>
      </c>
      <c r="I159" s="71">
        <f t="shared" si="17"/>
        <v>8.4090668577392691</v>
      </c>
      <c r="J159" s="71">
        <f t="shared" si="8"/>
        <v>22.957743439923586</v>
      </c>
      <c r="K159" s="71">
        <f t="shared" si="4"/>
        <v>3.1336552843880572</v>
      </c>
      <c r="L159" s="71">
        <f t="shared" si="5"/>
        <v>-0.22192559512583854</v>
      </c>
      <c r="M159" s="69">
        <f t="shared" si="9"/>
        <v>-0.30162795335933218</v>
      </c>
      <c r="N159" s="69">
        <f t="shared" si="10"/>
        <v>1888.03</v>
      </c>
      <c r="O159" s="69">
        <f t="shared" si="11"/>
        <v>20.850579960741541</v>
      </c>
      <c r="P159" s="69">
        <f t="shared" si="12"/>
        <v>3.0373817637208602</v>
      </c>
      <c r="Q159" s="69">
        <f t="shared" si="13"/>
        <v>-0.3181991157930355</v>
      </c>
      <c r="R159" s="69">
        <f t="shared" si="14"/>
        <v>0.72745792563107803</v>
      </c>
    </row>
    <row r="160" spans="1:18" x14ac:dyDescent="0.3">
      <c r="A160" s="69">
        <f>'Shiller Data'!A159</f>
        <v>1883.07</v>
      </c>
      <c r="B160" s="69">
        <f>'[4]Shiller Data '!B159</f>
        <v>5.73</v>
      </c>
      <c r="C160" s="69">
        <f>'[4]Shiller Data '!C159</f>
        <v>0.32579999999999998</v>
      </c>
      <c r="D160" s="69">
        <f>'[4]Shiller Data '!D159</f>
        <v>0.41249999999999998</v>
      </c>
      <c r="E160" s="69">
        <f>'[4]Shiller Data '!E159</f>
        <v>9.3242545450000005</v>
      </c>
      <c r="F160" s="71">
        <f t="shared" si="15"/>
        <v>193.94758490047209</v>
      </c>
      <c r="G160" s="71">
        <f t="shared" si="16"/>
        <v>11.027595665021604</v>
      </c>
      <c r="H160" s="71">
        <f t="shared" si="17"/>
        <v>145.29943136169234</v>
      </c>
      <c r="I160" s="71">
        <f t="shared" si="17"/>
        <v>8.4344754579481123</v>
      </c>
      <c r="J160" s="71">
        <f t="shared" si="8"/>
        <v>22.994623182845146</v>
      </c>
      <c r="K160" s="71">
        <f t="shared" si="4"/>
        <v>3.1352604139406881</v>
      </c>
      <c r="L160" s="71">
        <f t="shared" si="5"/>
        <v>-0.22032046557320761</v>
      </c>
      <c r="M160" s="69">
        <f t="shared" si="9"/>
        <v>-0.29944635757916938</v>
      </c>
      <c r="N160" s="69">
        <f t="shared" si="10"/>
        <v>1888.06</v>
      </c>
      <c r="O160" s="69">
        <f t="shared" si="11"/>
        <v>21.149454886217246</v>
      </c>
      <c r="P160" s="69">
        <f t="shared" si="12"/>
        <v>3.0516141314588272</v>
      </c>
      <c r="Q160" s="69">
        <f t="shared" si="13"/>
        <v>-0.30396674805506851</v>
      </c>
      <c r="R160" s="69">
        <f t="shared" si="14"/>
        <v>0.73788540216741738</v>
      </c>
    </row>
    <row r="161" spans="1:18" x14ac:dyDescent="0.3">
      <c r="A161" s="69">
        <f>'Shiller Data'!A160</f>
        <v>1883.08</v>
      </c>
      <c r="B161" s="69">
        <f>'[4]Shiller Data '!B160</f>
        <v>5.47</v>
      </c>
      <c r="C161" s="69">
        <f>'[4]Shiller Data '!C160</f>
        <v>0.32669999999999999</v>
      </c>
      <c r="D161" s="69">
        <f>'[4]Shiller Data '!D160</f>
        <v>0.41</v>
      </c>
      <c r="E161" s="69">
        <f>'[4]Shiller Data '!E160</f>
        <v>9.3242545450000005</v>
      </c>
      <c r="F161" s="71">
        <f t="shared" si="15"/>
        <v>185.14717092593057</v>
      </c>
      <c r="G161" s="71">
        <f t="shared" si="16"/>
        <v>11.058058636471941</v>
      </c>
      <c r="H161" s="71">
        <f t="shared" si="17"/>
        <v>145.80155119052122</v>
      </c>
      <c r="I161" s="71">
        <f t="shared" si="17"/>
        <v>8.4596143884544777</v>
      </c>
      <c r="J161" s="71">
        <f t="shared" si="8"/>
        <v>21.886005960108058</v>
      </c>
      <c r="K161" s="71">
        <f t="shared" si="4"/>
        <v>3.0858474353213561</v>
      </c>
      <c r="L161" s="71">
        <f t="shared" si="5"/>
        <v>-0.26973344419253964</v>
      </c>
      <c r="M161" s="69">
        <f t="shared" si="9"/>
        <v>-0.36660551333984831</v>
      </c>
      <c r="N161" s="69">
        <f t="shared" si="10"/>
        <v>1888.09</v>
      </c>
      <c r="O161" s="69">
        <f t="shared" si="11"/>
        <v>22.297988443875816</v>
      </c>
      <c r="P161" s="69">
        <f t="shared" si="12"/>
        <v>3.104496470086918</v>
      </c>
      <c r="Q161" s="69">
        <f t="shared" si="13"/>
        <v>-0.25108440942697774</v>
      </c>
      <c r="R161" s="69">
        <f t="shared" si="14"/>
        <v>0.77795670190800592</v>
      </c>
    </row>
    <row r="162" spans="1:18" x14ac:dyDescent="0.3">
      <c r="A162" s="69">
        <f>'Shiller Data'!A161</f>
        <v>1883.09</v>
      </c>
      <c r="B162" s="69">
        <f>'[4]Shiller Data '!B161</f>
        <v>5.53</v>
      </c>
      <c r="C162" s="69">
        <f>'[4]Shiller Data '!C161</f>
        <v>0.32750000000000001</v>
      </c>
      <c r="D162" s="69">
        <f>'[4]Shiller Data '!D161</f>
        <v>0.40749999999999997</v>
      </c>
      <c r="E162" s="69">
        <f>'[4]Shiller Data '!E161</f>
        <v>9.229089256</v>
      </c>
      <c r="F162" s="71">
        <f t="shared" si="15"/>
        <v>189.10811257626005</v>
      </c>
      <c r="G162" s="71">
        <f t="shared" si="16"/>
        <v>11.199440663422273</v>
      </c>
      <c r="H162" s="71">
        <f t="shared" ref="H162:I177" si="18">AVERAGE(F43:F162)</f>
        <v>146.41625509171661</v>
      </c>
      <c r="I162" s="71">
        <f t="shared" si="18"/>
        <v>8.4854079747208626</v>
      </c>
      <c r="J162" s="71">
        <f t="shared" si="8"/>
        <v>22.286272285273473</v>
      </c>
      <c r="K162" s="71">
        <f t="shared" si="4"/>
        <v>3.1039708963225254</v>
      </c>
      <c r="L162" s="71">
        <f t="shared" si="5"/>
        <v>-0.25160998319137029</v>
      </c>
      <c r="M162" s="69">
        <f t="shared" si="9"/>
        <v>-0.34197319255471903</v>
      </c>
      <c r="N162" s="69">
        <f t="shared" si="10"/>
        <v>1888.12</v>
      </c>
      <c r="O162" s="69">
        <f t="shared" si="11"/>
        <v>20.702280011673903</v>
      </c>
      <c r="P162" s="69">
        <f t="shared" si="12"/>
        <v>3.0302438396972469</v>
      </c>
      <c r="Q162" s="69">
        <f t="shared" si="13"/>
        <v>-0.32533703981664885</v>
      </c>
      <c r="R162" s="69">
        <f t="shared" si="14"/>
        <v>0.72228387418871687</v>
      </c>
    </row>
    <row r="163" spans="1:18" x14ac:dyDescent="0.3">
      <c r="A163" s="69">
        <f>'Shiller Data'!A162</f>
        <v>1883.1</v>
      </c>
      <c r="B163" s="69">
        <f>'[4]Shiller Data '!B162</f>
        <v>5.38</v>
      </c>
      <c r="C163" s="69">
        <f>'[4]Shiller Data '!C162</f>
        <v>0.32829999999999998</v>
      </c>
      <c r="D163" s="69">
        <f>'[4]Shiller Data '!D162</f>
        <v>0.40500000000000003</v>
      </c>
      <c r="E163" s="69">
        <f>'[4]Shiller Data '!E162</f>
        <v>9.229089256</v>
      </c>
      <c r="F163" s="71">
        <f t="shared" si="15"/>
        <v>183.9785977685857</v>
      </c>
      <c r="G163" s="71">
        <f t="shared" si="16"/>
        <v>11.226798075729869</v>
      </c>
      <c r="H163" s="71">
        <f t="shared" si="18"/>
        <v>147.0515736903088</v>
      </c>
      <c r="I163" s="71">
        <f t="shared" si="18"/>
        <v>8.5093233784750666</v>
      </c>
      <c r="J163" s="71">
        <f t="shared" si="8"/>
        <v>21.620825720876059</v>
      </c>
      <c r="K163" s="71">
        <f t="shared" si="4"/>
        <v>3.073657003936701</v>
      </c>
      <c r="L163" s="71">
        <f t="shared" si="5"/>
        <v>-0.28192387557719467</v>
      </c>
      <c r="M163" s="69">
        <f t="shared" si="9"/>
        <v>-0.38317401625198838</v>
      </c>
      <c r="N163" s="69">
        <f t="shared" si="10"/>
        <v>1889.03</v>
      </c>
      <c r="O163" s="69">
        <f t="shared" si="11"/>
        <v>22.052367424668841</v>
      </c>
      <c r="P163" s="69">
        <f t="shared" si="12"/>
        <v>3.0934199623276508</v>
      </c>
      <c r="Q163" s="69">
        <f t="shared" si="13"/>
        <v>-0.2621609171862449</v>
      </c>
      <c r="R163" s="69">
        <f t="shared" si="14"/>
        <v>0.76938720612131228</v>
      </c>
    </row>
    <row r="164" spans="1:18" x14ac:dyDescent="0.3">
      <c r="A164" s="69">
        <f>'Shiller Data'!A163</f>
        <v>1883.11</v>
      </c>
      <c r="B164" s="69">
        <f>'[4]Shiller Data '!B163</f>
        <v>5.46</v>
      </c>
      <c r="C164" s="69">
        <f>'[4]Shiller Data '!C163</f>
        <v>0.32919999999999999</v>
      </c>
      <c r="D164" s="69">
        <f>'[4]Shiller Data '!D163</f>
        <v>0.40250000000000002</v>
      </c>
      <c r="E164" s="69">
        <f>'[4]Shiller Data '!E163</f>
        <v>9.1340049590000003</v>
      </c>
      <c r="F164" s="71">
        <f t="shared" si="15"/>
        <v>188.6580210690687</v>
      </c>
      <c r="G164" s="71">
        <f t="shared" si="16"/>
        <v>11.374765665922602</v>
      </c>
      <c r="H164" s="71">
        <f t="shared" si="18"/>
        <v>147.7303276158683</v>
      </c>
      <c r="I164" s="71">
        <f t="shared" si="18"/>
        <v>8.5316905003081853</v>
      </c>
      <c r="J164" s="71">
        <f t="shared" si="8"/>
        <v>22.112618954268665</v>
      </c>
      <c r="K164" s="71">
        <f t="shared" si="4"/>
        <v>3.0961484389748222</v>
      </c>
      <c r="L164" s="71">
        <f t="shared" si="5"/>
        <v>-0.25943244053907355</v>
      </c>
      <c r="M164" s="69">
        <f t="shared" si="9"/>
        <v>-0.3526050072342764</v>
      </c>
      <c r="N164" s="69">
        <f t="shared" si="10"/>
        <v>1889.06</v>
      </c>
      <c r="O164" s="69">
        <f t="shared" si="11"/>
        <v>23.439062435726424</v>
      </c>
      <c r="P164" s="69">
        <f t="shared" si="12"/>
        <v>3.1544039654330165</v>
      </c>
      <c r="Q164" s="69">
        <f t="shared" si="13"/>
        <v>-0.20117691408087923</v>
      </c>
      <c r="R164" s="69">
        <f t="shared" si="14"/>
        <v>0.81776774412679032</v>
      </c>
    </row>
    <row r="165" spans="1:18" x14ac:dyDescent="0.3">
      <c r="A165" s="69">
        <f>'Shiller Data'!A164</f>
        <v>1883.12</v>
      </c>
      <c r="B165" s="69">
        <f>'[4]Shiller Data '!B164</f>
        <v>5.34</v>
      </c>
      <c r="C165" s="69">
        <f>'[4]Shiller Data '!C164</f>
        <v>0.33</v>
      </c>
      <c r="D165" s="69">
        <f>'[4]Shiller Data '!D164</f>
        <v>0.4</v>
      </c>
      <c r="E165" s="69">
        <f>'[4]Shiller Data '!E164</f>
        <v>9.229089256</v>
      </c>
      <c r="F165" s="71">
        <f t="shared" si="15"/>
        <v>182.61072715320589</v>
      </c>
      <c r="G165" s="71">
        <f t="shared" si="16"/>
        <v>11.284932576883511</v>
      </c>
      <c r="H165" s="71">
        <f t="shared" si="18"/>
        <v>148.29756180996063</v>
      </c>
      <c r="I165" s="71">
        <f t="shared" si="18"/>
        <v>8.5544663979615052</v>
      </c>
      <c r="J165" s="71">
        <f t="shared" si="8"/>
        <v>21.346828505483554</v>
      </c>
      <c r="K165" s="71">
        <f t="shared" si="4"/>
        <v>3.0609031808877964</v>
      </c>
      <c r="L165" s="71">
        <f t="shared" si="5"/>
        <v>-0.29467769862609927</v>
      </c>
      <c r="M165" s="69">
        <f t="shared" si="9"/>
        <v>-0.40050824731067658</v>
      </c>
      <c r="N165" s="69">
        <f t="shared" si="10"/>
        <v>1889.09</v>
      </c>
      <c r="O165" s="69">
        <f t="shared" si="11"/>
        <v>23.42164884625123</v>
      </c>
      <c r="P165" s="69">
        <f t="shared" si="12"/>
        <v>3.1536607590325865</v>
      </c>
      <c r="Q165" s="69">
        <f t="shared" si="13"/>
        <v>-0.20192012048130925</v>
      </c>
      <c r="R165" s="69">
        <f t="shared" si="14"/>
        <v>0.8171601996987089</v>
      </c>
    </row>
    <row r="166" spans="1:18" x14ac:dyDescent="0.3">
      <c r="A166" s="69">
        <f>'Shiller Data'!A165</f>
        <v>1884.01</v>
      </c>
      <c r="B166" s="69">
        <f>'[4]Shiller Data '!B165</f>
        <v>5.18</v>
      </c>
      <c r="C166" s="69">
        <f>'[4]Shiller Data '!C165</f>
        <v>0.32829999999999998</v>
      </c>
      <c r="D166" s="69">
        <f>'[4]Shiller Data '!D165</f>
        <v>0.39250000000000002</v>
      </c>
      <c r="E166" s="69">
        <f>'[4]Shiller Data '!E165</f>
        <v>9.229089256</v>
      </c>
      <c r="F166" s="71">
        <f t="shared" si="15"/>
        <v>177.13924469168663</v>
      </c>
      <c r="G166" s="71">
        <f t="shared" si="16"/>
        <v>11.226798075729869</v>
      </c>
      <c r="H166" s="71">
        <f t="shared" si="18"/>
        <v>148.78285005479967</v>
      </c>
      <c r="I166" s="71">
        <f t="shared" si="18"/>
        <v>8.5778539923468262</v>
      </c>
      <c r="J166" s="71">
        <f t="shared" si="8"/>
        <v>20.650764730867479</v>
      </c>
      <c r="K166" s="71">
        <f t="shared" si="4"/>
        <v>3.0277523516931288</v>
      </c>
      <c r="L166" s="71">
        <f t="shared" si="5"/>
        <v>-0.32782852782076688</v>
      </c>
      <c r="M166" s="69">
        <f t="shared" si="9"/>
        <v>-0.44556486530231709</v>
      </c>
      <c r="N166" s="69">
        <f t="shared" si="10"/>
        <v>1889.12</v>
      </c>
      <c r="O166" s="69">
        <f t="shared" si="11"/>
        <v>22.24521951171263</v>
      </c>
      <c r="P166" s="69">
        <f t="shared" si="12"/>
        <v>3.1021271321217756</v>
      </c>
      <c r="Q166" s="69">
        <f t="shared" si="13"/>
        <v>-0.25345374739212012</v>
      </c>
      <c r="R166" s="69">
        <f t="shared" si="14"/>
        <v>0.7761156414674103</v>
      </c>
    </row>
    <row r="167" spans="1:18" x14ac:dyDescent="0.3">
      <c r="A167" s="69">
        <f>'Shiller Data'!A166</f>
        <v>1884.02</v>
      </c>
      <c r="B167" s="69">
        <f>'[4]Shiller Data '!B166</f>
        <v>5.32</v>
      </c>
      <c r="C167" s="69">
        <f>'[4]Shiller Data '!C166</f>
        <v>0.32669999999999999</v>
      </c>
      <c r="D167" s="69">
        <f>'[4]Shiller Data '!D166</f>
        <v>0.38500000000000001</v>
      </c>
      <c r="E167" s="69">
        <f>'[4]Shiller Data '!E166</f>
        <v>9.229089256</v>
      </c>
      <c r="F167" s="71">
        <f t="shared" si="15"/>
        <v>181.92679184551599</v>
      </c>
      <c r="G167" s="71">
        <f t="shared" si="16"/>
        <v>11.172083251114675</v>
      </c>
      <c r="H167" s="71">
        <f t="shared" si="18"/>
        <v>149.27826583539212</v>
      </c>
      <c r="I167" s="71">
        <f t="shared" si="18"/>
        <v>8.6007856298603542</v>
      </c>
      <c r="J167" s="71">
        <f t="shared" si="8"/>
        <v>21.152345805934221</v>
      </c>
      <c r="K167" s="71">
        <f t="shared" si="4"/>
        <v>3.0517508121520445</v>
      </c>
      <c r="L167" s="71">
        <f t="shared" si="5"/>
        <v>-0.30383006736185125</v>
      </c>
      <c r="M167" s="69">
        <f t="shared" si="9"/>
        <v>-0.41294759775418649</v>
      </c>
      <c r="N167" s="69">
        <f t="shared" si="10"/>
        <v>1890.03</v>
      </c>
      <c r="O167" s="69">
        <f t="shared" si="11"/>
        <v>22.484116807739838</v>
      </c>
      <c r="P167" s="69">
        <f t="shared" si="12"/>
        <v>3.1128091402757661</v>
      </c>
      <c r="Q167" s="69">
        <f t="shared" si="13"/>
        <v>-0.24277173923812967</v>
      </c>
      <c r="R167" s="69">
        <f t="shared" si="14"/>
        <v>0.7844505526177975</v>
      </c>
    </row>
    <row r="168" spans="1:18" x14ac:dyDescent="0.3">
      <c r="A168" s="69">
        <f>'Shiller Data'!A167</f>
        <v>1884.03</v>
      </c>
      <c r="B168" s="69">
        <f>'[4]Shiller Data '!B167</f>
        <v>5.3</v>
      </c>
      <c r="C168" s="69">
        <f>'[4]Shiller Data '!C167</f>
        <v>0.32500000000000001</v>
      </c>
      <c r="D168" s="69">
        <f>'[4]Shiller Data '!D167</f>
        <v>0.3775</v>
      </c>
      <c r="E168" s="69">
        <f>'[4]Shiller Data '!E167</f>
        <v>9.229089256</v>
      </c>
      <c r="F168" s="71">
        <f t="shared" si="15"/>
        <v>181.24285653782607</v>
      </c>
      <c r="G168" s="71">
        <f t="shared" si="16"/>
        <v>11.113948749961034</v>
      </c>
      <c r="H168" s="71">
        <f t="shared" si="18"/>
        <v>149.78286650035139</v>
      </c>
      <c r="I168" s="71">
        <f t="shared" si="18"/>
        <v>8.6232328131976015</v>
      </c>
      <c r="J168" s="71">
        <f t="shared" si="8"/>
        <v>21.017970923902144</v>
      </c>
      <c r="K168" s="71">
        <f t="shared" si="4"/>
        <v>3.0453778300521228</v>
      </c>
      <c r="L168" s="71">
        <f t="shared" si="5"/>
        <v>-0.31020304946177291</v>
      </c>
      <c r="M168" s="69">
        <f t="shared" si="9"/>
        <v>-0.42160937264547405</v>
      </c>
      <c r="N168" s="69">
        <f t="shared" si="10"/>
        <v>1890.06</v>
      </c>
      <c r="O168" s="69">
        <f t="shared" si="11"/>
        <v>23.376611517771288</v>
      </c>
      <c r="P168" s="69">
        <f t="shared" si="12"/>
        <v>3.1517360147351043</v>
      </c>
      <c r="Q168" s="69">
        <f t="shared" si="13"/>
        <v>-0.20384486477879138</v>
      </c>
      <c r="R168" s="69">
        <f t="shared" si="14"/>
        <v>0.81558888793598228</v>
      </c>
    </row>
    <row r="169" spans="1:18" x14ac:dyDescent="0.3">
      <c r="A169" s="69">
        <f>'Shiller Data'!A168</f>
        <v>1884.04</v>
      </c>
      <c r="B169" s="69">
        <f>'[4]Shiller Data '!B168</f>
        <v>5.0599999999999996</v>
      </c>
      <c r="C169" s="69">
        <f>'[4]Shiller Data '!C168</f>
        <v>0.32329999999999998</v>
      </c>
      <c r="D169" s="69">
        <f>'[4]Shiller Data '!D168</f>
        <v>0.37</v>
      </c>
      <c r="E169" s="69">
        <f>'[4]Shiller Data '!E168</f>
        <v>9.0388396689999997</v>
      </c>
      <c r="F169" s="71">
        <f t="shared" si="15"/>
        <v>176.67768856184145</v>
      </c>
      <c r="G169" s="71">
        <f t="shared" si="16"/>
        <v>11.288517136767458</v>
      </c>
      <c r="H169" s="71">
        <f t="shared" si="18"/>
        <v>150.26178677500738</v>
      </c>
      <c r="I169" s="71">
        <f t="shared" si="18"/>
        <v>8.6460385821832872</v>
      </c>
      <c r="J169" s="71">
        <f t="shared" si="8"/>
        <v>20.434524653396469</v>
      </c>
      <c r="K169" s="71">
        <f t="shared" si="4"/>
        <v>3.0172258553508513</v>
      </c>
      <c r="L169" s="71">
        <f t="shared" si="5"/>
        <v>-0.33835502416304442</v>
      </c>
      <c r="M169" s="69">
        <f t="shared" si="9"/>
        <v>-0.45987184754096017</v>
      </c>
      <c r="N169" s="69">
        <f t="shared" si="10"/>
        <v>1890.09</v>
      </c>
      <c r="O169" s="69">
        <f t="shared" si="11"/>
        <v>21.206977427401082</v>
      </c>
      <c r="P169" s="69">
        <f t="shared" si="12"/>
        <v>3.054330251462579</v>
      </c>
      <c r="Q169" s="69">
        <f t="shared" si="13"/>
        <v>-0.30125062805131675</v>
      </c>
      <c r="R169" s="69">
        <f t="shared" si="14"/>
        <v>0.73989231173853764</v>
      </c>
    </row>
    <row r="170" spans="1:18" x14ac:dyDescent="0.3">
      <c r="A170" s="69">
        <f>'Shiller Data'!A169</f>
        <v>1884.05</v>
      </c>
      <c r="B170" s="69">
        <f>'[4]Shiller Data '!B169</f>
        <v>4.6500000000000004</v>
      </c>
      <c r="C170" s="69">
        <f>'[4]Shiller Data '!C169</f>
        <v>0.32169999999999999</v>
      </c>
      <c r="D170" s="69">
        <f>'[4]Shiller Data '!D169</f>
        <v>0.36249999999999999</v>
      </c>
      <c r="E170" s="69">
        <f>'[4]Shiller Data '!E169</f>
        <v>8.8485090910000004</v>
      </c>
      <c r="F170" s="71">
        <f t="shared" si="15"/>
        <v>165.85429645912765</v>
      </c>
      <c r="G170" s="71">
        <f t="shared" si="16"/>
        <v>11.474263907720722</v>
      </c>
      <c r="H170" s="71">
        <f t="shared" si="18"/>
        <v>150.66880720704879</v>
      </c>
      <c r="I170" s="71">
        <f t="shared" si="18"/>
        <v>8.6698309809628977</v>
      </c>
      <c r="J170" s="71">
        <f t="shared" si="8"/>
        <v>19.130049573435556</v>
      </c>
      <c r="K170" s="71">
        <f t="shared" si="4"/>
        <v>2.9512603748463762</v>
      </c>
      <c r="L170" s="71">
        <f t="shared" si="5"/>
        <v>-0.40432050466751956</v>
      </c>
      <c r="M170" s="69">
        <f t="shared" si="9"/>
        <v>-0.54952817071381255</v>
      </c>
      <c r="N170" s="69">
        <f t="shared" si="10"/>
        <v>1890.12</v>
      </c>
      <c r="O170" s="69">
        <f t="shared" si="11"/>
        <v>18.770088359774007</v>
      </c>
      <c r="P170" s="69">
        <f t="shared" si="12"/>
        <v>2.9322645580872844</v>
      </c>
      <c r="Q170" s="69">
        <f t="shared" si="13"/>
        <v>-0.42331632142661135</v>
      </c>
      <c r="R170" s="69">
        <f t="shared" si="14"/>
        <v>0.65487145047391904</v>
      </c>
    </row>
    <row r="171" spans="1:18" x14ac:dyDescent="0.3">
      <c r="A171" s="69">
        <f>'Shiller Data'!A170</f>
        <v>1884.06</v>
      </c>
      <c r="B171" s="69">
        <f>'[4]Shiller Data '!B170</f>
        <v>4.46</v>
      </c>
      <c r="C171" s="69">
        <f>'[4]Shiller Data '!C170</f>
        <v>0.32</v>
      </c>
      <c r="D171" s="69">
        <f>'[4]Shiller Data '!D170</f>
        <v>0.35499999999999998</v>
      </c>
      <c r="E171" s="69">
        <f>'[4]Shiller Data '!E170</f>
        <v>8.8485090910000004</v>
      </c>
      <c r="F171" s="71">
        <f t="shared" si="15"/>
        <v>159.07745423821706</v>
      </c>
      <c r="G171" s="71">
        <f t="shared" si="16"/>
        <v>11.413629003638892</v>
      </c>
      <c r="H171" s="71">
        <f t="shared" si="18"/>
        <v>151.00022312056333</v>
      </c>
      <c r="I171" s="71">
        <f t="shared" si="18"/>
        <v>8.6913804870032436</v>
      </c>
      <c r="J171" s="71">
        <f t="shared" si="8"/>
        <v>18.302898426331165</v>
      </c>
      <c r="K171" s="71">
        <f t="shared" si="4"/>
        <v>2.9070594312584839</v>
      </c>
      <c r="L171" s="71">
        <f t="shared" si="5"/>
        <v>-0.44852144825541185</v>
      </c>
      <c r="M171" s="69">
        <f t="shared" si="9"/>
        <v>-0.60960344118186049</v>
      </c>
      <c r="N171" s="69">
        <f t="shared" si="10"/>
        <v>1891.03</v>
      </c>
      <c r="O171" s="69">
        <f t="shared" si="11"/>
        <v>19.402878693771004</v>
      </c>
      <c r="P171" s="69">
        <f t="shared" si="12"/>
        <v>2.9654214413379836</v>
      </c>
      <c r="Q171" s="69">
        <f t="shared" si="13"/>
        <v>-0.39015943817591214</v>
      </c>
      <c r="R171" s="69">
        <f t="shared" si="14"/>
        <v>0.67694893439022152</v>
      </c>
    </row>
    <row r="172" spans="1:18" x14ac:dyDescent="0.3">
      <c r="A172" s="69">
        <f>'Shiller Data'!A171</f>
        <v>1884.07</v>
      </c>
      <c r="B172" s="69">
        <f>'[4]Shiller Data '!B171</f>
        <v>4.46</v>
      </c>
      <c r="C172" s="69">
        <f>'[4]Shiller Data '!C171</f>
        <v>0.31830000000000003</v>
      </c>
      <c r="D172" s="69">
        <f>'[4]Shiller Data '!D171</f>
        <v>0.34749999999999998</v>
      </c>
      <c r="E172" s="69">
        <f>'[4]Shiller Data '!E171</f>
        <v>8.7534247930000006</v>
      </c>
      <c r="F172" s="71">
        <f t="shared" si="15"/>
        <v>160.80543710453057</v>
      </c>
      <c r="G172" s="71">
        <f t="shared" si="16"/>
        <v>11.476316284836789</v>
      </c>
      <c r="H172" s="71">
        <f t="shared" si="18"/>
        <v>151.3539943517797</v>
      </c>
      <c r="I172" s="71">
        <f t="shared" si="18"/>
        <v>8.7140410197798612</v>
      </c>
      <c r="J172" s="71">
        <f t="shared" si="8"/>
        <v>18.453601117956744</v>
      </c>
      <c r="K172" s="71">
        <f t="shared" si="4"/>
        <v>2.9152595339859824</v>
      </c>
      <c r="L172" s="71">
        <f t="shared" si="5"/>
        <v>-0.44032134552791335</v>
      </c>
      <c r="M172" s="69">
        <f t="shared" si="9"/>
        <v>-0.59845835356080812</v>
      </c>
      <c r="N172" s="69">
        <f t="shared" si="10"/>
        <v>1891.06</v>
      </c>
      <c r="O172" s="69">
        <f t="shared" si="11"/>
        <v>20.077239841830103</v>
      </c>
      <c r="P172" s="69">
        <f t="shared" si="12"/>
        <v>2.9995868272991113</v>
      </c>
      <c r="Q172" s="69">
        <f t="shared" si="13"/>
        <v>-0.35599405221478442</v>
      </c>
      <c r="R172" s="69">
        <f t="shared" si="14"/>
        <v>0.700476786508337</v>
      </c>
    </row>
    <row r="173" spans="1:18" x14ac:dyDescent="0.3">
      <c r="A173" s="69">
        <f>'Shiller Data'!A172</f>
        <v>1884.08</v>
      </c>
      <c r="B173" s="69">
        <f>'[4]Shiller Data '!B172</f>
        <v>4.74</v>
      </c>
      <c r="C173" s="69">
        <f>'[4]Shiller Data '!C172</f>
        <v>0.31669999999999998</v>
      </c>
      <c r="D173" s="69">
        <f>'[4]Shiller Data '!D172</f>
        <v>0.34</v>
      </c>
      <c r="E173" s="69">
        <f>'[4]Shiller Data '!E172</f>
        <v>8.7534247930000006</v>
      </c>
      <c r="F173" s="71">
        <f t="shared" si="15"/>
        <v>170.90084571198989</v>
      </c>
      <c r="G173" s="71">
        <f t="shared" si="16"/>
        <v>11.418628235651306</v>
      </c>
      <c r="H173" s="71">
        <f t="shared" si="18"/>
        <v>151.78170931336385</v>
      </c>
      <c r="I173" s="71">
        <f t="shared" si="18"/>
        <v>8.7356321860869759</v>
      </c>
      <c r="J173" s="71">
        <f t="shared" si="8"/>
        <v>19.563649438466449</v>
      </c>
      <c r="K173" s="71">
        <f t="shared" si="4"/>
        <v>2.9736732238121348</v>
      </c>
      <c r="L173" s="71">
        <f t="shared" si="5"/>
        <v>-0.38190765570176088</v>
      </c>
      <c r="M173" s="69">
        <f t="shared" si="9"/>
        <v>-0.51906597117049125</v>
      </c>
      <c r="N173" s="69">
        <f t="shared" si="10"/>
        <v>1891.09</v>
      </c>
      <c r="O173" s="69">
        <f t="shared" si="11"/>
        <v>22.648016427607747</v>
      </c>
      <c r="P173" s="69">
        <f t="shared" si="12"/>
        <v>3.1200722731540789</v>
      </c>
      <c r="Q173" s="69">
        <f t="shared" si="13"/>
        <v>-0.23550860635981685</v>
      </c>
      <c r="R173" s="69">
        <f t="shared" si="14"/>
        <v>0.79016886250199869</v>
      </c>
    </row>
    <row r="174" spans="1:18" x14ac:dyDescent="0.3">
      <c r="A174" s="69">
        <f>'Shiller Data'!A173</f>
        <v>1884.09</v>
      </c>
      <c r="B174" s="69">
        <f>'[4]Shiller Data '!B173</f>
        <v>4.59</v>
      </c>
      <c r="C174" s="69">
        <f>'[4]Shiller Data '!C173</f>
        <v>0.315</v>
      </c>
      <c r="D174" s="69">
        <f>'[4]Shiller Data '!D173</f>
        <v>0.33250000000000002</v>
      </c>
      <c r="E174" s="69">
        <f>'[4]Shiller Data '!E173</f>
        <v>8.6582595040000001</v>
      </c>
      <c r="F174" s="71">
        <f t="shared" si="15"/>
        <v>167.31156525520561</v>
      </c>
      <c r="G174" s="71">
        <f t="shared" si="16"/>
        <v>11.482166243004306</v>
      </c>
      <c r="H174" s="71">
        <f t="shared" si="18"/>
        <v>152.16390910499206</v>
      </c>
      <c r="I174" s="71">
        <f t="shared" si="18"/>
        <v>8.7577528357887005</v>
      </c>
      <c r="J174" s="71">
        <f t="shared" si="8"/>
        <v>19.10439451676281</v>
      </c>
      <c r="K174" s="71">
        <f t="shared" si="4"/>
        <v>2.9499183880000408</v>
      </c>
      <c r="L174" s="71">
        <f t="shared" si="5"/>
        <v>-0.40566249151385492</v>
      </c>
      <c r="M174" s="69">
        <f t="shared" si="9"/>
        <v>-0.55135211871614076</v>
      </c>
      <c r="N174" s="69">
        <f t="shared" si="10"/>
        <v>1891.12</v>
      </c>
      <c r="O174" s="69">
        <f t="shared" si="11"/>
        <v>23.310994815846982</v>
      </c>
      <c r="P174" s="69">
        <f t="shared" si="12"/>
        <v>3.1489251297795144</v>
      </c>
      <c r="Q174" s="69">
        <f t="shared" si="13"/>
        <v>-0.20665574973438128</v>
      </c>
      <c r="R174" s="69">
        <f t="shared" si="14"/>
        <v>0.81329958039832706</v>
      </c>
    </row>
    <row r="175" spans="1:18" x14ac:dyDescent="0.3">
      <c r="A175" s="69">
        <f>'Shiller Data'!A174</f>
        <v>1884.1</v>
      </c>
      <c r="B175" s="69">
        <f>'[4]Shiller Data '!B174</f>
        <v>4.4400000000000004</v>
      </c>
      <c r="C175" s="69">
        <f>'[4]Shiller Data '!C174</f>
        <v>0.31330000000000002</v>
      </c>
      <c r="D175" s="69">
        <f>'[4]Shiller Data '!D174</f>
        <v>0.32500000000000001</v>
      </c>
      <c r="E175" s="69">
        <f>'[4]Shiller Data '!E174</f>
        <v>8.5630942149999996</v>
      </c>
      <c r="F175" s="71">
        <f t="shared" si="15"/>
        <v>163.64250641378706</v>
      </c>
      <c r="G175" s="71">
        <f t="shared" si="16"/>
        <v>11.547116499873757</v>
      </c>
      <c r="H175" s="71">
        <f t="shared" si="18"/>
        <v>152.50120449875124</v>
      </c>
      <c r="I175" s="71">
        <f t="shared" si="18"/>
        <v>8.77920851684231</v>
      </c>
      <c r="J175" s="71">
        <f t="shared" si="8"/>
        <v>18.63977898461463</v>
      </c>
      <c r="K175" s="71">
        <f t="shared" si="4"/>
        <v>2.9252979521385782</v>
      </c>
      <c r="L175" s="71">
        <f t="shared" si="5"/>
        <v>-0.43028292737531748</v>
      </c>
      <c r="M175" s="69">
        <f t="shared" si="9"/>
        <v>-0.58481473791288896</v>
      </c>
      <c r="N175" s="69">
        <f t="shared" si="10"/>
        <v>1892.03</v>
      </c>
      <c r="O175" s="69">
        <f t="shared" si="11"/>
        <v>25.335686303900808</v>
      </c>
      <c r="P175" s="69">
        <f t="shared" si="12"/>
        <v>3.2322139277222397</v>
      </c>
      <c r="Q175" s="69">
        <f t="shared" si="13"/>
        <v>-0.12336695179165602</v>
      </c>
      <c r="R175" s="69">
        <f t="shared" si="14"/>
        <v>0.8839392399529169</v>
      </c>
    </row>
    <row r="176" spans="1:18" x14ac:dyDescent="0.3">
      <c r="A176" s="69">
        <f>'Shiller Data'!A175</f>
        <v>1884.11</v>
      </c>
      <c r="B176" s="69">
        <f>'[4]Shiller Data '!B175</f>
        <v>4.3499999999999996</v>
      </c>
      <c r="C176" s="69">
        <f>'[4]Shiller Data '!C175</f>
        <v>0.31169999999999998</v>
      </c>
      <c r="D176" s="69">
        <f>'[4]Shiller Data '!D175</f>
        <v>0.3175</v>
      </c>
      <c r="E176" s="69">
        <f>'[4]Shiller Data '!E175</f>
        <v>8.3728446279999993</v>
      </c>
      <c r="F176" s="71">
        <f t="shared" si="15"/>
        <v>163.96837765374096</v>
      </c>
      <c r="G176" s="71">
        <f t="shared" si="16"/>
        <v>11.749182371188747</v>
      </c>
      <c r="H176" s="71">
        <f t="shared" si="18"/>
        <v>152.8236004779159</v>
      </c>
      <c r="I176" s="71">
        <f t="shared" si="18"/>
        <v>8.8017305438035045</v>
      </c>
      <c r="J176" s="71">
        <f t="shared" si="8"/>
        <v>18.629106723697209</v>
      </c>
      <c r="K176" s="71">
        <f t="shared" si="4"/>
        <v>2.9247252351921871</v>
      </c>
      <c r="L176" s="71">
        <f t="shared" si="5"/>
        <v>-0.43085564432170864</v>
      </c>
      <c r="M176" s="69">
        <f t="shared" si="9"/>
        <v>-0.58559314042340704</v>
      </c>
      <c r="N176" s="69">
        <f t="shared" si="10"/>
        <v>1892.06</v>
      </c>
      <c r="O176" s="69">
        <f t="shared" si="11"/>
        <v>25.45578629729199</v>
      </c>
      <c r="P176" s="69">
        <f t="shared" si="12"/>
        <v>3.2369430765763774</v>
      </c>
      <c r="Q176" s="69">
        <f t="shared" si="13"/>
        <v>-0.11863780293751836</v>
      </c>
      <c r="R176" s="69">
        <f t="shared" si="14"/>
        <v>0.88812942038075893</v>
      </c>
    </row>
    <row r="177" spans="1:18" x14ac:dyDescent="0.3">
      <c r="A177" s="69">
        <f>'Shiller Data'!A176</f>
        <v>1884.12</v>
      </c>
      <c r="B177" s="69">
        <f>'[4]Shiller Data '!B176</f>
        <v>4.34</v>
      </c>
      <c r="C177" s="69">
        <f>'[4]Shiller Data '!C176</f>
        <v>0.31</v>
      </c>
      <c r="D177" s="69">
        <f>'[4]Shiller Data '!D176</f>
        <v>0.31</v>
      </c>
      <c r="E177" s="69">
        <f>'[4]Shiller Data '!E176</f>
        <v>8.2776793390000005</v>
      </c>
      <c r="F177" s="71">
        <f t="shared" si="15"/>
        <v>165.47218657608354</v>
      </c>
      <c r="G177" s="71">
        <f t="shared" si="16"/>
        <v>11.819441898291682</v>
      </c>
      <c r="H177" s="71">
        <f t="shared" si="18"/>
        <v>153.16538163683933</v>
      </c>
      <c r="I177" s="71">
        <f t="shared" si="18"/>
        <v>8.8248380668238902</v>
      </c>
      <c r="J177" s="71">
        <f t="shared" si="8"/>
        <v>18.750733477836828</v>
      </c>
      <c r="K177" s="71">
        <f t="shared" si="4"/>
        <v>2.931232870469263</v>
      </c>
      <c r="L177" s="71">
        <f t="shared" si="5"/>
        <v>-0.42434800904463277</v>
      </c>
      <c r="M177" s="69">
        <f t="shared" si="9"/>
        <v>-0.57674835301292215</v>
      </c>
      <c r="N177" s="69">
        <f t="shared" si="10"/>
        <v>1892.09</v>
      </c>
      <c r="O177" s="69">
        <f t="shared" si="11"/>
        <v>24.173317010434825</v>
      </c>
      <c r="P177" s="69">
        <f t="shared" si="12"/>
        <v>3.1852494219743037</v>
      </c>
      <c r="Q177" s="69">
        <f t="shared" si="13"/>
        <v>-0.170331457539592</v>
      </c>
      <c r="R177" s="69">
        <f t="shared" si="14"/>
        <v>0.84338522387115245</v>
      </c>
    </row>
    <row r="178" spans="1:18" x14ac:dyDescent="0.3">
      <c r="A178" s="69">
        <f>'Shiller Data'!A177</f>
        <v>1885.01</v>
      </c>
      <c r="B178" s="69">
        <f>'[4]Shiller Data '!B177</f>
        <v>4.24</v>
      </c>
      <c r="C178" s="69">
        <f>'[4]Shiller Data '!C177</f>
        <v>0.30420000000000003</v>
      </c>
      <c r="D178" s="69">
        <f>'[4]Shiller Data '!D177</f>
        <v>0.30669999999999997</v>
      </c>
      <c r="E178" s="69">
        <f>'[4]Shiller Data '!E177</f>
        <v>8.2776793390000005</v>
      </c>
      <c r="F178" s="71">
        <f t="shared" si="15"/>
        <v>161.65946338308623</v>
      </c>
      <c r="G178" s="71">
        <f t="shared" si="16"/>
        <v>11.598303953097838</v>
      </c>
      <c r="H178" s="71">
        <f t="shared" ref="H178:I193" si="19">AVERAGE(F59:F178)</f>
        <v>153.47539010248781</v>
      </c>
      <c r="I178" s="71">
        <f t="shared" si="19"/>
        <v>8.8466738935292657</v>
      </c>
      <c r="J178" s="71">
        <f t="shared" si="8"/>
        <v>18.273473774288099</v>
      </c>
      <c r="K178" s="71">
        <f t="shared" si="4"/>
        <v>2.9054504877454801</v>
      </c>
      <c r="L178" s="71">
        <f t="shared" si="5"/>
        <v>-0.45013039176841563</v>
      </c>
      <c r="M178" s="69">
        <f t="shared" si="9"/>
        <v>-0.61179022066812438</v>
      </c>
      <c r="N178" s="69">
        <f t="shared" si="10"/>
        <v>1892.12</v>
      </c>
      <c r="O178" s="69">
        <f t="shared" si="11"/>
        <v>23.391975727798261</v>
      </c>
      <c r="P178" s="69">
        <f t="shared" si="12"/>
        <v>3.1523930459385063</v>
      </c>
      <c r="Q178" s="69">
        <f t="shared" si="13"/>
        <v>-0.20318783357538939</v>
      </c>
      <c r="R178" s="69">
        <f t="shared" si="14"/>
        <v>0.81612493136384967</v>
      </c>
    </row>
    <row r="179" spans="1:18" x14ac:dyDescent="0.3">
      <c r="A179" s="69">
        <f>'Shiller Data'!A178</f>
        <v>1885.02</v>
      </c>
      <c r="B179" s="69">
        <f>'[4]Shiller Data '!B178</f>
        <v>4.37</v>
      </c>
      <c r="C179" s="69">
        <f>'[4]Shiller Data '!C178</f>
        <v>0.29830000000000001</v>
      </c>
      <c r="D179" s="69">
        <f>'[4]Shiller Data '!D178</f>
        <v>0.30330000000000001</v>
      </c>
      <c r="E179" s="69">
        <f>'[4]Shiller Data '!E178</f>
        <v>8.3728446279999993</v>
      </c>
      <c r="F179" s="71">
        <f t="shared" si="15"/>
        <v>164.72225525214895</v>
      </c>
      <c r="G179" s="71">
        <f t="shared" si="16"/>
        <v>11.244084380255385</v>
      </c>
      <c r="H179" s="71">
        <f t="shared" si="19"/>
        <v>153.8132063132916</v>
      </c>
      <c r="I179" s="71">
        <f t="shared" si="19"/>
        <v>8.8661290103558947</v>
      </c>
      <c r="J179" s="71">
        <f t="shared" si="8"/>
        <v>18.578824542226783</v>
      </c>
      <c r="K179" s="71">
        <f t="shared" si="4"/>
        <v>2.9220224667033854</v>
      </c>
      <c r="L179" s="71">
        <f t="shared" si="5"/>
        <v>-0.43355841281051033</v>
      </c>
      <c r="M179" s="69">
        <f t="shared" si="9"/>
        <v>-0.58926658118727704</v>
      </c>
      <c r="N179" s="69">
        <f t="shared" si="10"/>
        <v>1893.03</v>
      </c>
      <c r="O179" s="69">
        <f t="shared" si="11"/>
        <v>22.019605823670211</v>
      </c>
      <c r="P179" s="69">
        <f t="shared" si="12"/>
        <v>3.0919332303018967</v>
      </c>
      <c r="Q179" s="69">
        <f t="shared" si="13"/>
        <v>-0.26364764921199901</v>
      </c>
      <c r="R179" s="69">
        <f t="shared" si="14"/>
        <v>0.76824418341653911</v>
      </c>
    </row>
    <row r="180" spans="1:18" x14ac:dyDescent="0.3">
      <c r="A180" s="69">
        <f>'Shiller Data'!A179</f>
        <v>1885.03</v>
      </c>
      <c r="B180" s="69">
        <f>'[4]Shiller Data '!B179</f>
        <v>4.38</v>
      </c>
      <c r="C180" s="69">
        <f>'[4]Shiller Data '!C179</f>
        <v>0.29249999999999998</v>
      </c>
      <c r="D180" s="69">
        <f>'[4]Shiller Data '!D179</f>
        <v>0.3</v>
      </c>
      <c r="E180" s="69">
        <f>'[4]Shiller Data '!E179</f>
        <v>8.18251405</v>
      </c>
      <c r="F180" s="71">
        <f t="shared" si="15"/>
        <v>168.93950826763322</v>
      </c>
      <c r="G180" s="71">
        <f t="shared" si="16"/>
        <v>11.281919216502905</v>
      </c>
      <c r="H180" s="71">
        <f t="shared" si="19"/>
        <v>154.17245942174586</v>
      </c>
      <c r="I180" s="71">
        <f t="shared" si="19"/>
        <v>8.886470537379525</v>
      </c>
      <c r="J180" s="71">
        <f t="shared" si="8"/>
        <v>19.010866862948124</v>
      </c>
      <c r="K180" s="71">
        <f t="shared" si="4"/>
        <v>2.9450107558261709</v>
      </c>
      <c r="L180" s="71">
        <f t="shared" si="5"/>
        <v>-0.41057012368772483</v>
      </c>
      <c r="M180" s="69">
        <f t="shared" si="9"/>
        <v>-0.55802227790893433</v>
      </c>
      <c r="N180" s="69">
        <f t="shared" si="10"/>
        <v>1893.06</v>
      </c>
      <c r="O180" s="69">
        <f t="shared" si="11"/>
        <v>20.114788527789131</v>
      </c>
      <c r="P180" s="69">
        <f t="shared" si="12"/>
        <v>3.0014552921866136</v>
      </c>
      <c r="Q180" s="69">
        <f t="shared" si="13"/>
        <v>-0.35412558732728217</v>
      </c>
      <c r="R180" s="69">
        <f t="shared" si="14"/>
        <v>0.70178682628897393</v>
      </c>
    </row>
    <row r="181" spans="1:18" x14ac:dyDescent="0.3">
      <c r="A181" s="69">
        <f>'Shiller Data'!A180</f>
        <v>1885.04</v>
      </c>
      <c r="B181" s="69">
        <f>'[4]Shiller Data '!B180</f>
        <v>4.37</v>
      </c>
      <c r="C181" s="69">
        <f>'[4]Shiller Data '!C180</f>
        <v>0.28670000000000001</v>
      </c>
      <c r="D181" s="69">
        <f>'[4]Shiller Data '!D180</f>
        <v>0.29670000000000002</v>
      </c>
      <c r="E181" s="69">
        <f>'[4]Shiller Data '!E180</f>
        <v>8.2776793390000005</v>
      </c>
      <c r="F181" s="71">
        <f t="shared" si="15"/>
        <v>166.61600353398276</v>
      </c>
      <c r="G181" s="71">
        <f t="shared" si="16"/>
        <v>10.931077394323308</v>
      </c>
      <c r="H181" s="71">
        <f t="shared" si="19"/>
        <v>154.50734476189018</v>
      </c>
      <c r="I181" s="71">
        <f t="shared" si="19"/>
        <v>8.9050583255771407</v>
      </c>
      <c r="J181" s="71">
        <f t="shared" si="8"/>
        <v>18.7102652719778</v>
      </c>
      <c r="K181" s="71">
        <f t="shared" si="4"/>
        <v>2.9290723182708884</v>
      </c>
      <c r="L181" s="71">
        <f t="shared" si="5"/>
        <v>-0.42650856124300729</v>
      </c>
      <c r="M181" s="69">
        <f t="shared" si="9"/>
        <v>-0.57968484592782088</v>
      </c>
      <c r="N181" s="69">
        <f t="shared" si="10"/>
        <v>1893.09</v>
      </c>
      <c r="O181" s="69">
        <f t="shared" si="11"/>
        <v>19.578493158646332</v>
      </c>
      <c r="P181" s="69">
        <f t="shared" si="12"/>
        <v>2.9744316759512643</v>
      </c>
      <c r="Q181" s="69">
        <f t="shared" si="13"/>
        <v>-0.38114920356263138</v>
      </c>
      <c r="R181" s="69">
        <f t="shared" si="14"/>
        <v>0.68307596464883091</v>
      </c>
    </row>
    <row r="182" spans="1:18" x14ac:dyDescent="0.3">
      <c r="A182" s="69">
        <f>'Shiller Data'!A181</f>
        <v>1885.05</v>
      </c>
      <c r="B182" s="69">
        <f>'[4]Shiller Data '!B181</f>
        <v>4.32</v>
      </c>
      <c r="C182" s="69">
        <f>'[4]Shiller Data '!C181</f>
        <v>0.28079999999999999</v>
      </c>
      <c r="D182" s="69">
        <f>'[4]Shiller Data '!D181</f>
        <v>0.29330000000000001</v>
      </c>
      <c r="E182" s="69">
        <f>'[4]Shiller Data '!E181</f>
        <v>8.0873811569999994</v>
      </c>
      <c r="F182" s="71">
        <f t="shared" si="15"/>
        <v>168.58530265015432</v>
      </c>
      <c r="G182" s="71">
        <f t="shared" si="16"/>
        <v>10.958044672260032</v>
      </c>
      <c r="H182" s="71">
        <f t="shared" si="19"/>
        <v>154.87389395862243</v>
      </c>
      <c r="I182" s="71">
        <f t="shared" si="19"/>
        <v>8.9226238559445488</v>
      </c>
      <c r="J182" s="71">
        <f t="shared" si="8"/>
        <v>18.894139814919708</v>
      </c>
      <c r="K182" s="71">
        <f t="shared" si="4"/>
        <v>2.9388518112835573</v>
      </c>
      <c r="L182" s="71">
        <f t="shared" si="5"/>
        <v>-0.4167290682303384</v>
      </c>
      <c r="M182" s="69">
        <f t="shared" si="9"/>
        <v>-0.56639314579458211</v>
      </c>
      <c r="N182" s="69">
        <f t="shared" si="10"/>
        <v>1893.12</v>
      </c>
      <c r="O182" s="69">
        <f t="shared" si="11"/>
        <v>20.308427492916159</v>
      </c>
      <c r="P182" s="69">
        <f t="shared" si="12"/>
        <v>3.0110359473321817</v>
      </c>
      <c r="Q182" s="69">
        <f t="shared" si="13"/>
        <v>-0.344544932181714</v>
      </c>
      <c r="R182" s="69">
        <f t="shared" si="14"/>
        <v>0.70854271510155797</v>
      </c>
    </row>
    <row r="183" spans="1:18" x14ac:dyDescent="0.3">
      <c r="A183" s="69">
        <f>'Shiller Data'!A182</f>
        <v>1885.06</v>
      </c>
      <c r="B183" s="69">
        <f>'[4]Shiller Data '!B182</f>
        <v>4.3</v>
      </c>
      <c r="C183" s="69">
        <f>'[4]Shiller Data '!C182</f>
        <v>0.27500000000000002</v>
      </c>
      <c r="D183" s="69">
        <f>'[4]Shiller Data '!D182</f>
        <v>0.28999999999999998</v>
      </c>
      <c r="E183" s="69">
        <f>'[4]Shiller Data '!E182</f>
        <v>7.8970910740000004</v>
      </c>
      <c r="F183" s="71">
        <f t="shared" si="15"/>
        <v>171.84827771178365</v>
      </c>
      <c r="G183" s="71">
        <f t="shared" si="16"/>
        <v>10.990296830404771</v>
      </c>
      <c r="H183" s="71">
        <f t="shared" si="19"/>
        <v>155.2711525769931</v>
      </c>
      <c r="I183" s="71">
        <f t="shared" si="19"/>
        <v>8.9397883696667186</v>
      </c>
      <c r="J183" s="71">
        <f t="shared" si="8"/>
        <v>19.222857477798467</v>
      </c>
      <c r="K183" s="71">
        <f t="shared" si="4"/>
        <v>2.9561000645934419</v>
      </c>
      <c r="L183" s="71">
        <f t="shared" si="5"/>
        <v>-0.39948081492045384</v>
      </c>
      <c r="M183" s="69">
        <f t="shared" si="9"/>
        <v>-0.54295035479098563</v>
      </c>
      <c r="N183" s="69">
        <f t="shared" si="10"/>
        <v>1894.03</v>
      </c>
      <c r="O183" s="69">
        <f t="shared" si="11"/>
        <v>22.259478583379718</v>
      </c>
      <c r="P183" s="69">
        <f t="shared" si="12"/>
        <v>3.1027679216458179</v>
      </c>
      <c r="Q183" s="69">
        <f t="shared" si="13"/>
        <v>-0.25281295786807778</v>
      </c>
      <c r="R183" s="69">
        <f t="shared" si="14"/>
        <v>0.77661312761484103</v>
      </c>
    </row>
    <row r="184" spans="1:18" x14ac:dyDescent="0.3">
      <c r="A184" s="69">
        <f>'Shiller Data'!A183</f>
        <v>1885.07</v>
      </c>
      <c r="B184" s="69">
        <f>'[4]Shiller Data '!B183</f>
        <v>4.46</v>
      </c>
      <c r="C184" s="69">
        <f>'[4]Shiller Data '!C183</f>
        <v>0.26919999999999999</v>
      </c>
      <c r="D184" s="69">
        <f>'[4]Shiller Data '!D183</f>
        <v>0.28670000000000001</v>
      </c>
      <c r="E184" s="69">
        <f>'[4]Shiller Data '!E183</f>
        <v>7.9922320659999997</v>
      </c>
      <c r="F184" s="71">
        <f t="shared" si="15"/>
        <v>176.12079934316563</v>
      </c>
      <c r="G184" s="71">
        <f t="shared" si="16"/>
        <v>10.630430310130087</v>
      </c>
      <c r="H184" s="71">
        <f t="shared" si="19"/>
        <v>155.70165296155554</v>
      </c>
      <c r="I184" s="71">
        <f t="shared" si="19"/>
        <v>8.9545446409040412</v>
      </c>
      <c r="J184" s="71">
        <f t="shared" si="8"/>
        <v>19.668314404135312</v>
      </c>
      <c r="K184" s="71">
        <f t="shared" si="4"/>
        <v>2.979008934989106</v>
      </c>
      <c r="L184" s="71">
        <f t="shared" si="5"/>
        <v>-0.3765719445247897</v>
      </c>
      <c r="M184" s="69">
        <f t="shared" si="9"/>
        <v>-0.51181399268142269</v>
      </c>
      <c r="N184" s="69">
        <f t="shared" si="10"/>
        <v>1894.06</v>
      </c>
      <c r="O184" s="69">
        <f t="shared" si="11"/>
        <v>21.430054599182515</v>
      </c>
      <c r="P184" s="69">
        <f t="shared" si="12"/>
        <v>3.0647943572742378</v>
      </c>
      <c r="Q184" s="69">
        <f t="shared" si="13"/>
        <v>-0.29078652223965795</v>
      </c>
      <c r="R184" s="69">
        <f t="shared" si="14"/>
        <v>0.74767527302524117</v>
      </c>
    </row>
    <row r="185" spans="1:18" x14ac:dyDescent="0.3">
      <c r="A185" s="69">
        <f>'Shiller Data'!A184</f>
        <v>1885.08</v>
      </c>
      <c r="B185" s="69">
        <f>'[4]Shiller Data '!B184</f>
        <v>4.71</v>
      </c>
      <c r="C185" s="69">
        <f>'[4]Shiller Data '!C184</f>
        <v>0.26329999999999998</v>
      </c>
      <c r="D185" s="69">
        <f>'[4]Shiller Data '!D184</f>
        <v>0.2833</v>
      </c>
      <c r="E185" s="69">
        <f>'[4]Shiller Data '!E184</f>
        <v>7.9922320659999997</v>
      </c>
      <c r="F185" s="71">
        <f t="shared" si="15"/>
        <v>185.99304145881393</v>
      </c>
      <c r="G185" s="71">
        <f t="shared" si="16"/>
        <v>10.397445396200785</v>
      </c>
      <c r="H185" s="71">
        <f t="shared" si="19"/>
        <v>156.21852084515859</v>
      </c>
      <c r="I185" s="71">
        <f t="shared" si="19"/>
        <v>8.968570295883346</v>
      </c>
      <c r="J185" s="71">
        <f t="shared" si="8"/>
        <v>20.738315620293058</v>
      </c>
      <c r="K185" s="71">
        <f t="shared" si="4"/>
        <v>3.0319829854383964</v>
      </c>
      <c r="L185" s="71">
        <f t="shared" si="5"/>
        <v>-0.32359789407549933</v>
      </c>
      <c r="M185" s="69">
        <f t="shared" si="9"/>
        <v>-0.43981484175377417</v>
      </c>
      <c r="N185" s="69">
        <f t="shared" si="10"/>
        <v>1894.09</v>
      </c>
      <c r="O185" s="69">
        <f t="shared" si="11"/>
        <v>21.252595266601364</v>
      </c>
      <c r="P185" s="69">
        <f t="shared" si="12"/>
        <v>3.0564790181061463</v>
      </c>
      <c r="Q185" s="69">
        <f t="shared" si="13"/>
        <v>-0.29910186140774941</v>
      </c>
      <c r="R185" s="69">
        <f t="shared" si="14"/>
        <v>0.74148387699662122</v>
      </c>
    </row>
    <row r="186" spans="1:18" x14ac:dyDescent="0.3">
      <c r="A186" s="69">
        <f>'Shiller Data'!A185</f>
        <v>1885.09</v>
      </c>
      <c r="B186" s="69">
        <f>'[4]Shiller Data '!B185</f>
        <v>4.6500000000000004</v>
      </c>
      <c r="C186" s="69">
        <f>'[4]Shiller Data '!C185</f>
        <v>0.25750000000000001</v>
      </c>
      <c r="D186" s="69">
        <f>'[4]Shiller Data '!D185</f>
        <v>0.28000000000000003</v>
      </c>
      <c r="E186" s="69">
        <f>'[4]Shiller Data '!E185</f>
        <v>7.8970910740000004</v>
      </c>
      <c r="F186" s="71">
        <f t="shared" si="15"/>
        <v>185.83592822320793</v>
      </c>
      <c r="G186" s="71">
        <f t="shared" si="16"/>
        <v>10.290914304833558</v>
      </c>
      <c r="H186" s="71">
        <f t="shared" si="19"/>
        <v>156.73470579852756</v>
      </c>
      <c r="I186" s="71">
        <f t="shared" si="19"/>
        <v>8.9816785574447504</v>
      </c>
      <c r="J186" s="71">
        <f t="shared" si="8"/>
        <v>20.690556562968055</v>
      </c>
      <c r="K186" s="71">
        <f t="shared" si="4"/>
        <v>3.0296773914907718</v>
      </c>
      <c r="L186" s="71">
        <f t="shared" si="5"/>
        <v>-0.32590348802312397</v>
      </c>
      <c r="M186" s="69">
        <f t="shared" si="9"/>
        <v>-0.4429484667117487</v>
      </c>
      <c r="N186" s="69">
        <f t="shared" si="10"/>
        <v>1894.12</v>
      </c>
      <c r="O186" s="69">
        <f t="shared" si="11"/>
        <v>21.370738787135341</v>
      </c>
      <c r="P186" s="69">
        <f t="shared" si="12"/>
        <v>3.0620226399611568</v>
      </c>
      <c r="Q186" s="69">
        <f t="shared" si="13"/>
        <v>-0.29355823955273896</v>
      </c>
      <c r="R186" s="69">
        <f t="shared" si="14"/>
        <v>0.74560579785139935</v>
      </c>
    </row>
    <row r="187" spans="1:18" x14ac:dyDescent="0.3">
      <c r="A187" s="69">
        <f>'Shiller Data'!A186</f>
        <v>1885.1</v>
      </c>
      <c r="B187" s="69">
        <f>'[4]Shiller Data '!B186</f>
        <v>4.92</v>
      </c>
      <c r="C187" s="69">
        <f>'[4]Shiller Data '!C186</f>
        <v>0.25169999999999998</v>
      </c>
      <c r="D187" s="69">
        <f>'[4]Shiller Data '!D186</f>
        <v>0.2767</v>
      </c>
      <c r="E187" s="69">
        <f>'[4]Shiller Data '!E186</f>
        <v>7.8970910740000004</v>
      </c>
      <c r="F187" s="71">
        <f t="shared" si="15"/>
        <v>196.62640147487807</v>
      </c>
      <c r="G187" s="71">
        <f t="shared" si="16"/>
        <v>10.059118953501383</v>
      </c>
      <c r="H187" s="71">
        <f t="shared" si="19"/>
        <v>157.35734942748221</v>
      </c>
      <c r="I187" s="71">
        <f t="shared" si="19"/>
        <v>8.9934458362625005</v>
      </c>
      <c r="J187" s="71">
        <f t="shared" si="8"/>
        <v>21.86329968009149</v>
      </c>
      <c r="K187" s="71">
        <f t="shared" si="4"/>
        <v>3.0848094173815008</v>
      </c>
      <c r="L187" s="71">
        <f t="shared" si="5"/>
        <v>-0.27077146213239489</v>
      </c>
      <c r="M187" s="69">
        <f t="shared" si="9"/>
        <v>-0.36801632504262322</v>
      </c>
      <c r="N187" s="69">
        <f t="shared" si="10"/>
        <v>1895.03</v>
      </c>
      <c r="O187" s="69">
        <f t="shared" si="11"/>
        <v>20.901814268634755</v>
      </c>
      <c r="P187" s="69">
        <f t="shared" si="12"/>
        <v>3.0398359623149567</v>
      </c>
      <c r="Q187" s="69">
        <f t="shared" si="13"/>
        <v>-0.31574491719893905</v>
      </c>
      <c r="R187" s="69">
        <f t="shared" si="14"/>
        <v>0.72924544441527084</v>
      </c>
    </row>
    <row r="188" spans="1:18" x14ac:dyDescent="0.3">
      <c r="A188" s="69">
        <f>'Shiller Data'!A187</f>
        <v>1885.11</v>
      </c>
      <c r="B188" s="69">
        <f>'[4]Shiller Data '!B187</f>
        <v>5.24</v>
      </c>
      <c r="C188" s="69">
        <f>'[4]Shiller Data '!C187</f>
        <v>0.24579999999999999</v>
      </c>
      <c r="D188" s="69">
        <f>'[4]Shiller Data '!D187</f>
        <v>0.27329999999999999</v>
      </c>
      <c r="E188" s="69">
        <f>'[4]Shiller Data '!E187</f>
        <v>7.9922320659999997</v>
      </c>
      <c r="F188" s="71">
        <f t="shared" si="15"/>
        <v>206.92219474398834</v>
      </c>
      <c r="G188" s="71">
        <f t="shared" si="16"/>
        <v>9.7063884481054057</v>
      </c>
      <c r="H188" s="71">
        <f t="shared" si="19"/>
        <v>158.04035102870168</v>
      </c>
      <c r="I188" s="71">
        <f t="shared" si="19"/>
        <v>9.0022481088262509</v>
      </c>
      <c r="J188" s="71">
        <f t="shared" si="8"/>
        <v>22.985613398181233</v>
      </c>
      <c r="K188" s="71">
        <f t="shared" si="4"/>
        <v>3.134868515792737</v>
      </c>
      <c r="L188" s="71">
        <f t="shared" si="5"/>
        <v>-0.22071236372115877</v>
      </c>
      <c r="M188" s="69">
        <f t="shared" si="9"/>
        <v>-0.29997900202797573</v>
      </c>
      <c r="N188" s="69">
        <f t="shared" si="10"/>
        <v>1895.06</v>
      </c>
      <c r="O188" s="69">
        <f t="shared" si="11"/>
        <v>21.964027772181197</v>
      </c>
      <c r="P188" s="69">
        <f t="shared" si="12"/>
        <v>3.0894060138567845</v>
      </c>
      <c r="Q188" s="69">
        <f t="shared" si="13"/>
        <v>-0.26617486565711124</v>
      </c>
      <c r="R188" s="69">
        <f t="shared" si="14"/>
        <v>0.76630511533675694</v>
      </c>
    </row>
    <row r="189" spans="1:18" x14ac:dyDescent="0.3">
      <c r="A189" s="69">
        <f>'Shiller Data'!A188</f>
        <v>1885.12</v>
      </c>
      <c r="B189" s="69">
        <f>'[4]Shiller Data '!B188</f>
        <v>5.2</v>
      </c>
      <c r="C189" s="69">
        <f>'[4]Shiller Data '!C188</f>
        <v>0.24</v>
      </c>
      <c r="D189" s="69">
        <f>'[4]Shiller Data '!D188</f>
        <v>0.27</v>
      </c>
      <c r="E189" s="69">
        <f>'[4]Shiller Data '!E188</f>
        <v>8.18251405</v>
      </c>
      <c r="F189" s="71">
        <f t="shared" si="15"/>
        <v>200.56745273782943</v>
      </c>
      <c r="G189" s="71">
        <f t="shared" si="16"/>
        <v>9.2569593571305866</v>
      </c>
      <c r="H189" s="71">
        <f t="shared" si="19"/>
        <v>158.66133935211892</v>
      </c>
      <c r="I189" s="71">
        <f t="shared" si="19"/>
        <v>9.0072791084683779</v>
      </c>
      <c r="J189" s="71">
        <f t="shared" si="8"/>
        <v>22.26726299058079</v>
      </c>
      <c r="K189" s="71">
        <f t="shared" si="4"/>
        <v>3.1031175725299929</v>
      </c>
      <c r="L189" s="71">
        <f t="shared" si="5"/>
        <v>-0.25246330698390285</v>
      </c>
      <c r="M189" s="69">
        <f t="shared" si="9"/>
        <v>-0.34313297905410173</v>
      </c>
      <c r="N189" s="69">
        <f t="shared" si="10"/>
        <v>1895.09</v>
      </c>
      <c r="O189" s="69">
        <f t="shared" si="11"/>
        <v>23.236543123247667</v>
      </c>
      <c r="P189" s="69">
        <f t="shared" si="12"/>
        <v>3.1457261740715938</v>
      </c>
      <c r="Q189" s="69">
        <f t="shared" si="13"/>
        <v>-0.20985470544230189</v>
      </c>
      <c r="R189" s="69">
        <f t="shared" si="14"/>
        <v>0.81070202800601954</v>
      </c>
    </row>
    <row r="190" spans="1:18" x14ac:dyDescent="0.3">
      <c r="A190" s="69">
        <f>'Shiller Data'!A189</f>
        <v>1886.01</v>
      </c>
      <c r="B190" s="69">
        <f>'[4]Shiller Data '!B189</f>
        <v>5.2</v>
      </c>
      <c r="C190" s="69">
        <f>'[4]Shiller Data '!C189</f>
        <v>0.23830000000000001</v>
      </c>
      <c r="D190" s="69">
        <f>'[4]Shiller Data '!D189</f>
        <v>0.27500000000000002</v>
      </c>
      <c r="E190" s="69">
        <f>'[4]Shiller Data '!E189</f>
        <v>7.9922320659999997</v>
      </c>
      <c r="F190" s="71">
        <f t="shared" si="15"/>
        <v>205.34263600548462</v>
      </c>
      <c r="G190" s="71">
        <f t="shared" si="16"/>
        <v>9.410221184635958</v>
      </c>
      <c r="H190" s="71">
        <f t="shared" si="19"/>
        <v>159.29108194320074</v>
      </c>
      <c r="I190" s="71">
        <f t="shared" si="19"/>
        <v>9.0129546110109384</v>
      </c>
      <c r="J190" s="71">
        <f t="shared" si="8"/>
        <v>22.783054488549382</v>
      </c>
      <c r="K190" s="71">
        <f t="shared" si="4"/>
        <v>3.1260170354459444</v>
      </c>
      <c r="L190" s="71">
        <f t="shared" si="5"/>
        <v>-0.22956384406795127</v>
      </c>
      <c r="M190" s="69">
        <f t="shared" si="9"/>
        <v>-0.31200940302651531</v>
      </c>
      <c r="N190" s="69">
        <f t="shared" si="10"/>
        <v>1895.12</v>
      </c>
      <c r="O190" s="69">
        <f t="shared" si="11"/>
        <v>21.163876549491736</v>
      </c>
      <c r="P190" s="69">
        <f t="shared" si="12"/>
        <v>3.0522957919825244</v>
      </c>
      <c r="Q190" s="69">
        <f t="shared" si="13"/>
        <v>-0.30328508753137129</v>
      </c>
      <c r="R190" s="69">
        <f t="shared" si="14"/>
        <v>0.73838856098935723</v>
      </c>
    </row>
    <row r="191" spans="1:18" x14ac:dyDescent="0.3">
      <c r="A191" s="69">
        <f>'Shiller Data'!A190</f>
        <v>1886.02</v>
      </c>
      <c r="B191" s="69">
        <f>'[4]Shiller Data '!B190</f>
        <v>5.3</v>
      </c>
      <c r="C191" s="69">
        <f>'[4]Shiller Data '!C190</f>
        <v>0.23669999999999999</v>
      </c>
      <c r="D191" s="69">
        <f>'[4]Shiller Data '!D190</f>
        <v>0.28000000000000003</v>
      </c>
      <c r="E191" s="69">
        <f>'[4]Shiller Data '!E190</f>
        <v>7.9922320659999997</v>
      </c>
      <c r="F191" s="71">
        <f t="shared" si="15"/>
        <v>209.29153285174391</v>
      </c>
      <c r="G191" s="71">
        <f t="shared" si="16"/>
        <v>9.3470388350958089</v>
      </c>
      <c r="H191" s="71">
        <f t="shared" si="19"/>
        <v>159.93918340653553</v>
      </c>
      <c r="I191" s="71">
        <f t="shared" si="19"/>
        <v>9.0181035939739953</v>
      </c>
      <c r="J191" s="71">
        <f t="shared" si="8"/>
        <v>23.207931764234225</v>
      </c>
      <c r="K191" s="71">
        <f t="shared" si="4"/>
        <v>3.1444941066318362</v>
      </c>
      <c r="L191" s="71">
        <f t="shared" si="5"/>
        <v>-0.21108677288205957</v>
      </c>
      <c r="M191" s="69">
        <f t="shared" si="9"/>
        <v>-0.28689647649492245</v>
      </c>
      <c r="N191" s="69">
        <f t="shared" si="10"/>
        <v>1896.03</v>
      </c>
      <c r="O191" s="69">
        <f t="shared" si="11"/>
        <v>22.101360829668646</v>
      </c>
      <c r="P191" s="69">
        <f t="shared" si="12"/>
        <v>3.0956391826310892</v>
      </c>
      <c r="Q191" s="69">
        <f t="shared" si="13"/>
        <v>-0.25994169688280655</v>
      </c>
      <c r="R191" s="69">
        <f t="shared" si="14"/>
        <v>0.77109654182506093</v>
      </c>
    </row>
    <row r="192" spans="1:18" x14ac:dyDescent="0.3">
      <c r="A192" s="69">
        <f>'Shiller Data'!A191</f>
        <v>1886.03</v>
      </c>
      <c r="B192" s="69">
        <f>'[4]Shiller Data '!B191</f>
        <v>5.19</v>
      </c>
      <c r="C192" s="69">
        <f>'[4]Shiller Data '!C191</f>
        <v>0.23499999999999999</v>
      </c>
      <c r="D192" s="69">
        <f>'[4]Shiller Data '!D191</f>
        <v>0.28499999999999998</v>
      </c>
      <c r="E192" s="69">
        <f>'[4]Shiller Data '!E191</f>
        <v>7.8970910740000004</v>
      </c>
      <c r="F192" s="71">
        <f t="shared" si="15"/>
        <v>207.4168747265482</v>
      </c>
      <c r="G192" s="71">
        <f t="shared" si="16"/>
        <v>9.3917082005277113</v>
      </c>
      <c r="H192" s="71">
        <f t="shared" si="19"/>
        <v>160.57408748573798</v>
      </c>
      <c r="I192" s="71">
        <f t="shared" si="19"/>
        <v>9.0236248216489852</v>
      </c>
      <c r="J192" s="71">
        <f t="shared" si="8"/>
        <v>22.985981667691352</v>
      </c>
      <c r="K192" s="71">
        <f t="shared" si="4"/>
        <v>3.1348845374038907</v>
      </c>
      <c r="L192" s="71">
        <f t="shared" si="5"/>
        <v>-0.22069634211000499</v>
      </c>
      <c r="M192" s="69">
        <f t="shared" si="9"/>
        <v>-0.29995722641539219</v>
      </c>
      <c r="N192" s="69">
        <f t="shared" si="10"/>
        <v>1896.06</v>
      </c>
      <c r="O192" s="69">
        <f t="shared" si="11"/>
        <v>22.81136390987357</v>
      </c>
      <c r="P192" s="69">
        <f t="shared" si="12"/>
        <v>3.1272588288915673</v>
      </c>
      <c r="Q192" s="69">
        <f t="shared" si="13"/>
        <v>-0.22832205062232847</v>
      </c>
      <c r="R192" s="69">
        <f t="shared" si="14"/>
        <v>0.79586790880334324</v>
      </c>
    </row>
    <row r="193" spans="1:18" x14ac:dyDescent="0.3">
      <c r="A193" s="69">
        <f>'Shiller Data'!A192</f>
        <v>1886.04</v>
      </c>
      <c r="B193" s="69">
        <f>'[4]Shiller Data '!B192</f>
        <v>5.12</v>
      </c>
      <c r="C193" s="69">
        <f>'[4]Shiller Data '!C192</f>
        <v>0.23330000000000001</v>
      </c>
      <c r="D193" s="69">
        <f>'[4]Shiller Data '!D192</f>
        <v>0.28999999999999998</v>
      </c>
      <c r="E193" s="69">
        <f>'[4]Shiller Data '!E192</f>
        <v>7.8019419829999999</v>
      </c>
      <c r="F193" s="71">
        <f t="shared" si="15"/>
        <v>207.1147931529037</v>
      </c>
      <c r="G193" s="71">
        <f t="shared" si="16"/>
        <v>9.4374768051899274</v>
      </c>
      <c r="H193" s="71">
        <f t="shared" si="19"/>
        <v>161.23838846740682</v>
      </c>
      <c r="I193" s="71">
        <f t="shared" si="19"/>
        <v>9.0288841279637513</v>
      </c>
      <c r="J193" s="71">
        <f t="shared" si="8"/>
        <v>22.939135137579122</v>
      </c>
      <c r="K193" s="71">
        <f t="shared" ref="K193:K256" si="20">LN(J193)</f>
        <v>3.1328444099259674</v>
      </c>
      <c r="L193" s="71">
        <f t="shared" ref="L193:L256" si="21">K193-$K$1863</f>
        <v>-0.22273646958792837</v>
      </c>
      <c r="M193" s="69">
        <f t="shared" si="9"/>
        <v>-0.30273004527573694</v>
      </c>
      <c r="N193" s="69">
        <f t="shared" si="10"/>
        <v>1896.09</v>
      </c>
      <c r="O193" s="69">
        <f t="shared" si="11"/>
        <v>21.180401832011309</v>
      </c>
      <c r="P193" s="69">
        <f t="shared" si="12"/>
        <v>3.0530763122317839</v>
      </c>
      <c r="Q193" s="69">
        <f t="shared" si="13"/>
        <v>-0.30250456728211184</v>
      </c>
      <c r="R193" s="69">
        <f t="shared" si="14"/>
        <v>0.73896511318909408</v>
      </c>
    </row>
    <row r="194" spans="1:18" x14ac:dyDescent="0.3">
      <c r="A194" s="69">
        <f>'Shiller Data'!A193</f>
        <v>1886.05</v>
      </c>
      <c r="B194" s="69">
        <f>'[4]Shiller Data '!B193</f>
        <v>5.0199999999999996</v>
      </c>
      <c r="C194" s="69">
        <f>'[4]Shiller Data '!C193</f>
        <v>0.23169999999999999</v>
      </c>
      <c r="D194" s="69">
        <f>'[4]Shiller Data '!D193</f>
        <v>0.29499999999999998</v>
      </c>
      <c r="E194" s="69">
        <f>'[4]Shiller Data '!E193</f>
        <v>7.6116519010000001</v>
      </c>
      <c r="F194" s="71">
        <f t="shared" si="15"/>
        <v>208.14628947914102</v>
      </c>
      <c r="G194" s="71">
        <f t="shared" si="16"/>
        <v>9.6070707713778845</v>
      </c>
      <c r="H194" s="71">
        <f t="shared" ref="H194:I209" si="22">AVERAGE(F75:F194)</f>
        <v>161.91290146349687</v>
      </c>
      <c r="I194" s="71">
        <f t="shared" si="22"/>
        <v>9.0328636671181766</v>
      </c>
      <c r="J194" s="71">
        <f t="shared" ref="J194:J257" si="23">F194/I194</f>
        <v>23.043222741957702</v>
      </c>
      <c r="K194" s="71">
        <f t="shared" si="20"/>
        <v>3.1373717019989869</v>
      </c>
      <c r="L194" s="71">
        <f t="shared" si="21"/>
        <v>-0.21820917751490887</v>
      </c>
      <c r="M194" s="69">
        <f t="shared" ref="M194:M257" si="24">L194*$M$113/2</f>
        <v>-0.29657682152761322</v>
      </c>
      <c r="N194" s="69">
        <f t="shared" si="10"/>
        <v>1896.12</v>
      </c>
      <c r="O194" s="69">
        <f t="shared" si="11"/>
        <v>21.037331411159158</v>
      </c>
      <c r="P194" s="69">
        <f t="shared" si="12"/>
        <v>3.0462985457550058</v>
      </c>
      <c r="Q194" s="69">
        <f t="shared" si="13"/>
        <v>-0.30928233375888992</v>
      </c>
      <c r="R194" s="69">
        <f t="shared" si="14"/>
        <v>0.7339735152686413</v>
      </c>
    </row>
    <row r="195" spans="1:18" x14ac:dyDescent="0.3">
      <c r="A195" s="69">
        <f>'Shiller Data'!A194</f>
        <v>1886.06</v>
      </c>
      <c r="B195" s="69">
        <f>'[4]Shiller Data '!B194</f>
        <v>5.25</v>
      </c>
      <c r="C195" s="69">
        <f>'[4]Shiller Data '!C194</f>
        <v>0.23</v>
      </c>
      <c r="D195" s="69">
        <f>'[4]Shiller Data '!D194</f>
        <v>0.3</v>
      </c>
      <c r="E195" s="69">
        <f>'[4]Shiller Data '!E194</f>
        <v>7.5165028100000004</v>
      </c>
      <c r="F195" s="71">
        <f t="shared" si="15"/>
        <v>220.43845281287136</v>
      </c>
      <c r="G195" s="71">
        <f t="shared" si="16"/>
        <v>9.657303647040079</v>
      </c>
      <c r="H195" s="71">
        <f t="shared" si="22"/>
        <v>162.6676650775803</v>
      </c>
      <c r="I195" s="71">
        <f t="shared" si="22"/>
        <v>9.0351081739421861</v>
      </c>
      <c r="J195" s="71">
        <f t="shared" si="23"/>
        <v>24.39798711526549</v>
      </c>
      <c r="K195" s="71">
        <f t="shared" si="20"/>
        <v>3.1945006336202293</v>
      </c>
      <c r="L195" s="71">
        <f t="shared" si="21"/>
        <v>-0.16108024589366643</v>
      </c>
      <c r="M195" s="69">
        <f t="shared" si="24"/>
        <v>-0.21893060540391779</v>
      </c>
      <c r="N195" s="69">
        <f t="shared" ref="N195:N258" si="25">INDEX($A$130:$A$2900,(ROW()-ROW($A$130))*3)</f>
        <v>1897.03</v>
      </c>
      <c r="O195" s="69">
        <f t="shared" ref="O195:O258" si="26">INDEX($J$130:$J$2900,(ROW()-ROW($J$130))*3)</f>
        <v>21.504068112041757</v>
      </c>
      <c r="P195" s="69">
        <f t="shared" ref="P195:P258" si="27">INDEX($K$130:$K$2900,(ROW()-ROW($K$130))*3)</f>
        <v>3.068242131748379</v>
      </c>
      <c r="Q195" s="69">
        <f t="shared" ref="Q195:Q258" si="28">INDEX($L$130:$L$2900,(ROW()-ROW($L$130))*3)</f>
        <v>-0.28733874776551671</v>
      </c>
      <c r="R195" s="69">
        <f t="shared" ref="R195:R258" si="29">EXP(Q195)</f>
        <v>0.75025753772169723</v>
      </c>
    </row>
    <row r="196" spans="1:18" x14ac:dyDescent="0.3">
      <c r="A196" s="69">
        <f>'Shiller Data'!A195</f>
        <v>1886.07</v>
      </c>
      <c r="B196" s="69">
        <f>'[4]Shiller Data '!B195</f>
        <v>5.33</v>
      </c>
      <c r="C196" s="69">
        <f>'[4]Shiller Data '!C195</f>
        <v>0.2283</v>
      </c>
      <c r="D196" s="69">
        <f>'[4]Shiller Data '!D195</f>
        <v>0.30499999999999999</v>
      </c>
      <c r="E196" s="69">
        <f>'[4]Shiller Data '!E195</f>
        <v>7.6116519010000001</v>
      </c>
      <c r="F196" s="71">
        <f t="shared" si="15"/>
        <v>220.99994480554216</v>
      </c>
      <c r="G196" s="71">
        <f t="shared" si="16"/>
        <v>9.466095196830258</v>
      </c>
      <c r="H196" s="71">
        <f t="shared" si="22"/>
        <v>163.44014662886391</v>
      </c>
      <c r="I196" s="71">
        <f t="shared" si="22"/>
        <v>9.0357592770144493</v>
      </c>
      <c r="J196" s="71">
        <f t="shared" si="23"/>
        <v>24.458370130303411</v>
      </c>
      <c r="K196" s="71">
        <f t="shared" si="20"/>
        <v>3.1969724939547972</v>
      </c>
      <c r="L196" s="71">
        <f t="shared" si="21"/>
        <v>-0.15860838555909851</v>
      </c>
      <c r="M196" s="69">
        <f t="shared" si="24"/>
        <v>-0.21557100114879316</v>
      </c>
      <c r="N196" s="69">
        <f t="shared" si="25"/>
        <v>1897.06</v>
      </c>
      <c r="O196" s="69">
        <f t="shared" si="26"/>
        <v>22.58513898990325</v>
      </c>
      <c r="P196" s="69">
        <f t="shared" si="27"/>
        <v>3.1172921231679167</v>
      </c>
      <c r="Q196" s="69">
        <f t="shared" si="28"/>
        <v>-0.23828875634597901</v>
      </c>
      <c r="R196" s="69">
        <f t="shared" si="29"/>
        <v>0.78797512542189652</v>
      </c>
    </row>
    <row r="197" spans="1:18" x14ac:dyDescent="0.3">
      <c r="A197" s="69">
        <f>'Shiller Data'!A196</f>
        <v>1886.08</v>
      </c>
      <c r="B197" s="69">
        <f>'[4]Shiller Data '!B196</f>
        <v>5.37</v>
      </c>
      <c r="C197" s="69">
        <f>'[4]Shiller Data '!C196</f>
        <v>0.22670000000000001</v>
      </c>
      <c r="D197" s="69">
        <f>'[4]Shiller Data '!D196</f>
        <v>0.31</v>
      </c>
      <c r="E197" s="69">
        <f>'[4]Shiller Data '!E196</f>
        <v>7.7067928930000003</v>
      </c>
      <c r="F197" s="71">
        <f t="shared" si="15"/>
        <v>219.90974371964353</v>
      </c>
      <c r="G197" s="71">
        <f t="shared" si="16"/>
        <v>9.2837130169912836</v>
      </c>
      <c r="H197" s="71">
        <f t="shared" si="22"/>
        <v>164.25745526077949</v>
      </c>
      <c r="I197" s="71">
        <f t="shared" si="22"/>
        <v>9.0356218295798509</v>
      </c>
      <c r="J197" s="71">
        <f t="shared" si="23"/>
        <v>24.338086284192038</v>
      </c>
      <c r="K197" s="71">
        <f t="shared" si="20"/>
        <v>3.1920424601541137</v>
      </c>
      <c r="L197" s="71">
        <f t="shared" si="21"/>
        <v>-0.16353841935978197</v>
      </c>
      <c r="M197" s="69">
        <f t="shared" si="24"/>
        <v>-0.22227160728865408</v>
      </c>
      <c r="N197" s="69">
        <f t="shared" si="25"/>
        <v>1897.09</v>
      </c>
      <c r="O197" s="69">
        <f t="shared" si="26"/>
        <v>24.540450263390383</v>
      </c>
      <c r="P197" s="69">
        <f t="shared" si="27"/>
        <v>3.2003227872558577</v>
      </c>
      <c r="Q197" s="69">
        <f t="shared" si="28"/>
        <v>-0.15525809225803799</v>
      </c>
      <c r="R197" s="69">
        <f t="shared" si="29"/>
        <v>0.85619417187778346</v>
      </c>
    </row>
    <row r="198" spans="1:18" x14ac:dyDescent="0.3">
      <c r="A198" s="69">
        <f>'Shiller Data'!A197</f>
        <v>1886.09</v>
      </c>
      <c r="B198" s="69">
        <f>'[4]Shiller Data '!B197</f>
        <v>5.51</v>
      </c>
      <c r="C198" s="69">
        <f>'[4]Shiller Data '!C197</f>
        <v>0.22500000000000001</v>
      </c>
      <c r="D198" s="69">
        <f>'[4]Shiller Data '!D197</f>
        <v>0.315</v>
      </c>
      <c r="E198" s="69">
        <f>'[4]Shiller Data '!E197</f>
        <v>7.7067928930000003</v>
      </c>
      <c r="F198" s="71">
        <f t="shared" si="15"/>
        <v>225.6429586397087</v>
      </c>
      <c r="G198" s="71">
        <f t="shared" si="16"/>
        <v>9.2140954072476333</v>
      </c>
      <c r="H198" s="71">
        <f t="shared" si="22"/>
        <v>165.19337045478503</v>
      </c>
      <c r="I198" s="71">
        <f t="shared" si="22"/>
        <v>9.0356219909281528</v>
      </c>
      <c r="J198" s="71">
        <f t="shared" si="23"/>
        <v>24.972598329838974</v>
      </c>
      <c r="K198" s="71">
        <f t="shared" si="20"/>
        <v>3.2177791569412522</v>
      </c>
      <c r="L198" s="71">
        <f t="shared" si="21"/>
        <v>-0.13780172257264356</v>
      </c>
      <c r="M198" s="69">
        <f t="shared" si="24"/>
        <v>-0.18729183321738277</v>
      </c>
      <c r="N198" s="69">
        <f t="shared" si="25"/>
        <v>1897.12</v>
      </c>
      <c r="O198" s="69">
        <f t="shared" si="26"/>
        <v>23.810021999323258</v>
      </c>
      <c r="P198" s="69">
        <f t="shared" si="27"/>
        <v>3.1701065844514424</v>
      </c>
      <c r="Q198" s="69">
        <f t="shared" si="28"/>
        <v>-0.18547429506245328</v>
      </c>
      <c r="R198" s="69">
        <f t="shared" si="29"/>
        <v>0.83071018866000057</v>
      </c>
    </row>
    <row r="199" spans="1:18" x14ac:dyDescent="0.3">
      <c r="A199" s="69">
        <f>'Shiller Data'!A198</f>
        <v>1886.1</v>
      </c>
      <c r="B199" s="69">
        <f>'[4]Shiller Data '!B198</f>
        <v>5.65</v>
      </c>
      <c r="C199" s="69">
        <f>'[4]Shiller Data '!C198</f>
        <v>0.2233</v>
      </c>
      <c r="D199" s="69">
        <f>'[4]Shiller Data '!D198</f>
        <v>0.32</v>
      </c>
      <c r="E199" s="69">
        <f>'[4]Shiller Data '!E198</f>
        <v>7.7067928930000003</v>
      </c>
      <c r="F199" s="71">
        <f t="shared" si="15"/>
        <v>231.37617355977392</v>
      </c>
      <c r="G199" s="71">
        <f t="shared" si="16"/>
        <v>9.1444777975039848</v>
      </c>
      <c r="H199" s="71">
        <f t="shared" si="22"/>
        <v>166.19925628633004</v>
      </c>
      <c r="I199" s="71">
        <f t="shared" si="22"/>
        <v>9.0364377751800351</v>
      </c>
      <c r="J199" s="71">
        <f t="shared" si="23"/>
        <v>25.604799071962198</v>
      </c>
      <c r="K199" s="71">
        <f t="shared" si="20"/>
        <v>3.2427797976649075</v>
      </c>
      <c r="L199" s="71">
        <f t="shared" si="21"/>
        <v>-0.11280108184898818</v>
      </c>
      <c r="M199" s="69">
        <f t="shared" si="24"/>
        <v>-0.15331246238423379</v>
      </c>
      <c r="N199" s="69">
        <f t="shared" si="25"/>
        <v>1898.03</v>
      </c>
      <c r="O199" s="69">
        <f t="shared" si="26"/>
        <v>23.026930669826623</v>
      </c>
      <c r="P199" s="69">
        <f t="shared" si="27"/>
        <v>3.1366644296500277</v>
      </c>
      <c r="Q199" s="69">
        <f t="shared" si="28"/>
        <v>-0.21891644986386805</v>
      </c>
      <c r="R199" s="69">
        <f t="shared" si="29"/>
        <v>0.80338883859645804</v>
      </c>
    </row>
    <row r="200" spans="1:18" x14ac:dyDescent="0.3">
      <c r="A200" s="69">
        <f>'Shiller Data'!A199</f>
        <v>1886.11</v>
      </c>
      <c r="B200" s="69">
        <f>'[4]Shiller Data '!B199</f>
        <v>5.79</v>
      </c>
      <c r="C200" s="69">
        <f>'[4]Shiller Data '!C199</f>
        <v>0.22170000000000001</v>
      </c>
      <c r="D200" s="69">
        <f>'[4]Shiller Data '!D199</f>
        <v>0.32500000000000001</v>
      </c>
      <c r="E200" s="69">
        <f>'[4]Shiller Data '!E199</f>
        <v>7.7067928930000003</v>
      </c>
      <c r="F200" s="71">
        <f t="shared" si="15"/>
        <v>237.10938847983911</v>
      </c>
      <c r="G200" s="71">
        <f t="shared" si="16"/>
        <v>9.0789553412746695</v>
      </c>
      <c r="H200" s="71">
        <f t="shared" si="22"/>
        <v>167.27866125126712</v>
      </c>
      <c r="I200" s="71">
        <f t="shared" si="22"/>
        <v>9.0373868525466357</v>
      </c>
      <c r="J200" s="71">
        <f t="shared" si="23"/>
        <v>26.236498707922888</v>
      </c>
      <c r="K200" s="71">
        <f t="shared" si="20"/>
        <v>3.2671515217857769</v>
      </c>
      <c r="L200" s="71">
        <f t="shared" si="21"/>
        <v>-8.8429357728118774E-2</v>
      </c>
      <c r="M200" s="69">
        <f t="shared" si="24"/>
        <v>-0.12018787726259535</v>
      </c>
      <c r="N200" s="69">
        <f t="shared" si="25"/>
        <v>1898.06</v>
      </c>
      <c r="O200" s="69">
        <f t="shared" si="26"/>
        <v>25.112186531056995</v>
      </c>
      <c r="P200" s="69">
        <f t="shared" si="27"/>
        <v>3.2233532474770619</v>
      </c>
      <c r="Q200" s="69">
        <f t="shared" si="28"/>
        <v>-0.13222763203683385</v>
      </c>
      <c r="R200" s="69">
        <f t="shared" si="29"/>
        <v>0.876141534496373</v>
      </c>
    </row>
    <row r="201" spans="1:18" x14ac:dyDescent="0.3">
      <c r="A201" s="69">
        <f>'Shiller Data'!A200</f>
        <v>1886.12</v>
      </c>
      <c r="B201" s="69">
        <f>'[4]Shiller Data '!B200</f>
        <v>5.64</v>
      </c>
      <c r="C201" s="69">
        <f>'[4]Shiller Data '!C200</f>
        <v>0.22</v>
      </c>
      <c r="D201" s="69">
        <f>'[4]Shiller Data '!D200</f>
        <v>0.33</v>
      </c>
      <c r="E201" s="69">
        <f>'[4]Shiller Data '!E200</f>
        <v>7.8019419829999999</v>
      </c>
      <c r="F201" s="71">
        <f t="shared" si="15"/>
        <v>228.14988933249543</v>
      </c>
      <c r="G201" s="71">
        <f t="shared" si="16"/>
        <v>8.8994637682888307</v>
      </c>
      <c r="H201" s="71">
        <f t="shared" si="22"/>
        <v>168.30416674654469</v>
      </c>
      <c r="I201" s="71">
        <f t="shared" si="22"/>
        <v>9.0381627168872267</v>
      </c>
      <c r="J201" s="71">
        <f t="shared" si="23"/>
        <v>25.242949975464818</v>
      </c>
      <c r="K201" s="71">
        <f t="shared" si="20"/>
        <v>3.2285469078428264</v>
      </c>
      <c r="L201" s="71">
        <f t="shared" si="21"/>
        <v>-0.12703397167106933</v>
      </c>
      <c r="M201" s="69">
        <f t="shared" si="24"/>
        <v>-0.17265695225701719</v>
      </c>
      <c r="N201" s="69">
        <f t="shared" si="25"/>
        <v>1898.09</v>
      </c>
      <c r="O201" s="69">
        <f t="shared" si="26"/>
        <v>26.48292940416712</v>
      </c>
      <c r="P201" s="69">
        <f t="shared" si="27"/>
        <v>3.276500351995673</v>
      </c>
      <c r="Q201" s="69">
        <f t="shared" si="28"/>
        <v>-7.9080527518222699E-2</v>
      </c>
      <c r="R201" s="69">
        <f t="shared" si="29"/>
        <v>0.92396551679920425</v>
      </c>
    </row>
    <row r="202" spans="1:18" x14ac:dyDescent="0.3">
      <c r="A202" s="69">
        <f>'Shiller Data'!A201</f>
        <v>1887.01</v>
      </c>
      <c r="B202" s="69">
        <f>'[4]Shiller Data '!B201</f>
        <v>5.58</v>
      </c>
      <c r="C202" s="69">
        <f>'[4]Shiller Data '!C201</f>
        <v>0.2225</v>
      </c>
      <c r="D202" s="69">
        <f>'[4]Shiller Data '!D201</f>
        <v>0.33250000000000002</v>
      </c>
      <c r="E202" s="69">
        <f>'[4]Shiller Data '!E201</f>
        <v>7.9922320659999997</v>
      </c>
      <c r="F202" s="71">
        <f t="shared" si="15"/>
        <v>220.34844402127001</v>
      </c>
      <c r="G202" s="71">
        <f t="shared" si="16"/>
        <v>8.7862954829269864</v>
      </c>
      <c r="H202" s="71">
        <f t="shared" si="22"/>
        <v>169.28709822810342</v>
      </c>
      <c r="I202" s="71">
        <f t="shared" si="22"/>
        <v>9.0414829009798989</v>
      </c>
      <c r="J202" s="71">
        <f t="shared" si="23"/>
        <v>24.370830143071892</v>
      </c>
      <c r="K202" s="71">
        <f t="shared" si="20"/>
        <v>3.1933869311961285</v>
      </c>
      <c r="L202" s="71">
        <f t="shared" si="21"/>
        <v>-0.16219394831776723</v>
      </c>
      <c r="M202" s="69">
        <f t="shared" si="24"/>
        <v>-0.22044428291661017</v>
      </c>
      <c r="N202" s="69">
        <f t="shared" si="25"/>
        <v>1898.12</v>
      </c>
      <c r="O202" s="69">
        <f t="shared" si="26"/>
        <v>28.009621630152541</v>
      </c>
      <c r="P202" s="69">
        <f t="shared" si="27"/>
        <v>3.3325480807963634</v>
      </c>
      <c r="Q202" s="69">
        <f t="shared" si="28"/>
        <v>-2.3032798717532277E-2</v>
      </c>
      <c r="R202" s="69">
        <f t="shared" si="29"/>
        <v>0.97723043134275911</v>
      </c>
    </row>
    <row r="203" spans="1:18" x14ac:dyDescent="0.3">
      <c r="A203" s="69">
        <f>'Shiller Data'!A202</f>
        <v>1887.02</v>
      </c>
      <c r="B203" s="69">
        <f>'[4]Shiller Data '!B202</f>
        <v>5.54</v>
      </c>
      <c r="C203" s="69">
        <f>'[4]Shiller Data '!C202</f>
        <v>0.22500000000000001</v>
      </c>
      <c r="D203" s="69">
        <f>'[4]Shiller Data '!D202</f>
        <v>0.33500000000000002</v>
      </c>
      <c r="E203" s="69">
        <f>'[4]Shiller Data '!E202</f>
        <v>8.0873811569999994</v>
      </c>
      <c r="F203" s="71">
        <f t="shared" ref="F203:F266" si="30">B203*$E$1857/E203</f>
        <v>216.19504089857753</v>
      </c>
      <c r="G203" s="71">
        <f t="shared" ref="G203:G266" si="31">C203*$E$1857/E203</f>
        <v>8.7804845130288705</v>
      </c>
      <c r="H203" s="71">
        <f t="shared" si="22"/>
        <v>170.26439260533459</v>
      </c>
      <c r="I203" s="71">
        <f t="shared" si="22"/>
        <v>9.04512844584095</v>
      </c>
      <c r="J203" s="71">
        <f t="shared" si="23"/>
        <v>23.901820984973011</v>
      </c>
      <c r="K203" s="71">
        <f t="shared" si="20"/>
        <v>3.173954647874889</v>
      </c>
      <c r="L203" s="71">
        <f t="shared" si="21"/>
        <v>-0.18162623163900671</v>
      </c>
      <c r="M203" s="69">
        <f t="shared" si="24"/>
        <v>-0.24685547646983957</v>
      </c>
      <c r="N203" s="69">
        <f t="shared" si="25"/>
        <v>1899.03</v>
      </c>
      <c r="O203" s="69">
        <f t="shared" si="26"/>
        <v>30.848369134063073</v>
      </c>
      <c r="P203" s="69">
        <f t="shared" si="27"/>
        <v>3.429083884580058</v>
      </c>
      <c r="Q203" s="69">
        <f t="shared" si="28"/>
        <v>7.3503005066162252E-2</v>
      </c>
      <c r="R203" s="69">
        <f t="shared" si="29"/>
        <v>1.0762717709349123</v>
      </c>
    </row>
    <row r="204" spans="1:18" x14ac:dyDescent="0.3">
      <c r="A204" s="69">
        <f>'Shiller Data'!A203</f>
        <v>1887.03</v>
      </c>
      <c r="B204" s="69">
        <f>'[4]Shiller Data '!B203</f>
        <v>5.67</v>
      </c>
      <c r="C204" s="69">
        <f>'[4]Shiller Data '!C203</f>
        <v>0.22750000000000001</v>
      </c>
      <c r="D204" s="69">
        <f>'[4]Shiller Data '!D203</f>
        <v>0.33750000000000002</v>
      </c>
      <c r="E204" s="69">
        <f>'[4]Shiller Data '!E203</f>
        <v>8.0873811569999994</v>
      </c>
      <c r="F204" s="71">
        <f t="shared" si="30"/>
        <v>221.26820972832752</v>
      </c>
      <c r="G204" s="71">
        <f t="shared" si="31"/>
        <v>8.8780454520625245</v>
      </c>
      <c r="H204" s="71">
        <f t="shared" si="22"/>
        <v>171.28935948451559</v>
      </c>
      <c r="I204" s="71">
        <f t="shared" si="22"/>
        <v>9.0487147599347644</v>
      </c>
      <c r="J204" s="71">
        <f t="shared" si="23"/>
        <v>24.452998641093505</v>
      </c>
      <c r="K204" s="71">
        <f t="shared" si="20"/>
        <v>3.1967528522082493</v>
      </c>
      <c r="L204" s="71">
        <f t="shared" si="21"/>
        <v>-0.15882802730564638</v>
      </c>
      <c r="M204" s="69">
        <f t="shared" si="24"/>
        <v>-0.21586952503219622</v>
      </c>
      <c r="N204" s="69">
        <f t="shared" si="25"/>
        <v>1899.06</v>
      </c>
      <c r="O204" s="69">
        <f t="shared" si="26"/>
        <v>28.490876482817708</v>
      </c>
      <c r="P204" s="69">
        <f t="shared" si="27"/>
        <v>3.3495839126142632</v>
      </c>
      <c r="Q204" s="69">
        <f t="shared" si="28"/>
        <v>-5.9969668996324721E-3</v>
      </c>
      <c r="R204" s="69">
        <f t="shared" si="29"/>
        <v>0.99402097901475972</v>
      </c>
    </row>
    <row r="205" spans="1:18" x14ac:dyDescent="0.3">
      <c r="A205" s="69">
        <f>'Shiller Data'!A204</f>
        <v>1887.04</v>
      </c>
      <c r="B205" s="69">
        <f>'[4]Shiller Data '!B204</f>
        <v>5.8</v>
      </c>
      <c r="C205" s="69">
        <f>'[4]Shiller Data '!C204</f>
        <v>0.23</v>
      </c>
      <c r="D205" s="69">
        <f>'[4]Shiller Data '!D204</f>
        <v>0.34</v>
      </c>
      <c r="E205" s="69">
        <f>'[4]Shiller Data '!E204</f>
        <v>8.0873811569999994</v>
      </c>
      <c r="F205" s="71">
        <f t="shared" si="30"/>
        <v>226.34137855807754</v>
      </c>
      <c r="G205" s="71">
        <f t="shared" si="31"/>
        <v>8.9756063910961785</v>
      </c>
      <c r="H205" s="71">
        <f t="shared" si="22"/>
        <v>172.43673330470517</v>
      </c>
      <c r="I205" s="71">
        <f t="shared" si="22"/>
        <v>9.0573457719477766</v>
      </c>
      <c r="J205" s="71">
        <f t="shared" si="23"/>
        <v>24.989813159071101</v>
      </c>
      <c r="K205" s="71">
        <f t="shared" si="20"/>
        <v>3.2184682681911037</v>
      </c>
      <c r="L205" s="71">
        <f t="shared" si="21"/>
        <v>-0.13711261132279207</v>
      </c>
      <c r="M205" s="69">
        <f t="shared" si="24"/>
        <v>-0.18635523455325961</v>
      </c>
      <c r="N205" s="69">
        <f t="shared" si="25"/>
        <v>1899.09</v>
      </c>
      <c r="O205" s="69">
        <f t="shared" si="26"/>
        <v>28.059490463822428</v>
      </c>
      <c r="P205" s="69">
        <f t="shared" si="27"/>
        <v>3.3343269157005473</v>
      </c>
      <c r="Q205" s="69">
        <f t="shared" si="28"/>
        <v>-2.1253963813348431E-2</v>
      </c>
      <c r="R205" s="69">
        <f t="shared" si="29"/>
        <v>0.97897030996308687</v>
      </c>
    </row>
    <row r="206" spans="1:18" x14ac:dyDescent="0.3">
      <c r="A206" s="69">
        <f>'Shiller Data'!A205</f>
        <v>1887.05</v>
      </c>
      <c r="B206" s="69">
        <f>'[4]Shiller Data '!B205</f>
        <v>5.9</v>
      </c>
      <c r="C206" s="69">
        <f>'[4]Shiller Data '!C205</f>
        <v>0.23250000000000001</v>
      </c>
      <c r="D206" s="69">
        <f>'[4]Shiller Data '!D205</f>
        <v>0.34250000000000003</v>
      </c>
      <c r="E206" s="69">
        <f>'[4]Shiller Data '!E205</f>
        <v>8.0873811569999994</v>
      </c>
      <c r="F206" s="71">
        <f t="shared" si="30"/>
        <v>230.24381611942374</v>
      </c>
      <c r="G206" s="71">
        <f t="shared" si="31"/>
        <v>9.0731673301298326</v>
      </c>
      <c r="H206" s="71">
        <f t="shared" si="22"/>
        <v>173.62982307986536</v>
      </c>
      <c r="I206" s="71">
        <f t="shared" si="22"/>
        <v>9.0702174964220159</v>
      </c>
      <c r="J206" s="71">
        <f t="shared" si="23"/>
        <v>25.384597029812067</v>
      </c>
      <c r="K206" s="71">
        <f t="shared" si="20"/>
        <v>3.2341425739307184</v>
      </c>
      <c r="L206" s="71">
        <f t="shared" si="21"/>
        <v>-0.12143830558317736</v>
      </c>
      <c r="M206" s="69">
        <f t="shared" si="24"/>
        <v>-0.16505165865031968</v>
      </c>
      <c r="N206" s="69">
        <f t="shared" si="25"/>
        <v>1899.12</v>
      </c>
      <c r="O206" s="69">
        <f t="shared" si="26"/>
        <v>25.596333091537989</v>
      </c>
      <c r="P206" s="69">
        <f t="shared" si="27"/>
        <v>3.2424491026140898</v>
      </c>
      <c r="Q206" s="69">
        <f t="shared" si="28"/>
        <v>-0.11313177689980591</v>
      </c>
      <c r="R206" s="69">
        <f t="shared" si="29"/>
        <v>0.89303297124547343</v>
      </c>
    </row>
    <row r="207" spans="1:18" x14ac:dyDescent="0.3">
      <c r="A207" s="69">
        <f>'Shiller Data'!A206</f>
        <v>1887.06</v>
      </c>
      <c r="B207" s="69">
        <f>'[4]Shiller Data '!B206</f>
        <v>5.73</v>
      </c>
      <c r="C207" s="69">
        <f>'[4]Shiller Data '!C206</f>
        <v>0.23499999999999999</v>
      </c>
      <c r="D207" s="69">
        <f>'[4]Shiller Data '!D206</f>
        <v>0.34499999999999997</v>
      </c>
      <c r="E207" s="69">
        <f>'[4]Shiller Data '!E206</f>
        <v>7.9922320659999997</v>
      </c>
      <c r="F207" s="71">
        <f t="shared" si="30"/>
        <v>226.27178929065903</v>
      </c>
      <c r="G207" s="71">
        <f t="shared" si="31"/>
        <v>9.2799075887093991</v>
      </c>
      <c r="H207" s="71">
        <f t="shared" si="22"/>
        <v>174.80350080948548</v>
      </c>
      <c r="I207" s="71">
        <f t="shared" si="22"/>
        <v>9.0836597570807385</v>
      </c>
      <c r="J207" s="71">
        <f t="shared" si="23"/>
        <v>24.909760530636291</v>
      </c>
      <c r="K207" s="71">
        <f t="shared" si="20"/>
        <v>3.2152597158451539</v>
      </c>
      <c r="L207" s="71">
        <f t="shared" si="21"/>
        <v>-0.14032116366874181</v>
      </c>
      <c r="M207" s="69">
        <f t="shared" si="24"/>
        <v>-0.19071610638873374</v>
      </c>
      <c r="N207" s="69">
        <f t="shared" si="25"/>
        <v>1900.03</v>
      </c>
      <c r="O207" s="69">
        <f t="shared" si="26"/>
        <v>26.314102470814994</v>
      </c>
      <c r="P207" s="69">
        <f t="shared" si="27"/>
        <v>3.2701050110918368</v>
      </c>
      <c r="Q207" s="69">
        <f t="shared" si="28"/>
        <v>-8.5475868422058898E-2</v>
      </c>
      <c r="R207" s="69">
        <f t="shared" si="29"/>
        <v>0.91807529739244309</v>
      </c>
    </row>
    <row r="208" spans="1:18" x14ac:dyDescent="0.3">
      <c r="A208" s="69">
        <f>'Shiller Data'!A207</f>
        <v>1887.07</v>
      </c>
      <c r="B208" s="69">
        <f>'[4]Shiller Data '!B207</f>
        <v>5.59</v>
      </c>
      <c r="C208" s="69">
        <f>'[4]Shiller Data '!C207</f>
        <v>0.23749999999999999</v>
      </c>
      <c r="D208" s="69">
        <f>'[4]Shiller Data '!D207</f>
        <v>0.34749999999999998</v>
      </c>
      <c r="E208" s="69">
        <f>'[4]Shiller Data '!E207</f>
        <v>7.8970910740000004</v>
      </c>
      <c r="F208" s="71">
        <f t="shared" si="30"/>
        <v>223.40276102531877</v>
      </c>
      <c r="G208" s="71">
        <f t="shared" si="31"/>
        <v>9.4916199898950282</v>
      </c>
      <c r="H208" s="71">
        <f t="shared" si="22"/>
        <v>175.92892412022269</v>
      </c>
      <c r="I208" s="71">
        <f t="shared" si="22"/>
        <v>9.1018402363849784</v>
      </c>
      <c r="J208" s="71">
        <f t="shared" si="23"/>
        <v>24.544790418563611</v>
      </c>
      <c r="K208" s="71">
        <f t="shared" si="20"/>
        <v>3.2004996288124739</v>
      </c>
      <c r="L208" s="71">
        <f t="shared" si="21"/>
        <v>-0.15508125070142187</v>
      </c>
      <c r="M208" s="69">
        <f t="shared" si="24"/>
        <v>-0.21077713107833052</v>
      </c>
      <c r="N208" s="69">
        <f t="shared" si="25"/>
        <v>1900.06</v>
      </c>
      <c r="O208" s="69">
        <f t="shared" si="26"/>
        <v>25.481925316693744</v>
      </c>
      <c r="P208" s="69">
        <f t="shared" si="27"/>
        <v>3.2379693897289679</v>
      </c>
      <c r="Q208" s="69">
        <f t="shared" si="28"/>
        <v>-0.11761148978492786</v>
      </c>
      <c r="R208" s="69">
        <f t="shared" si="29"/>
        <v>0.88904138718781334</v>
      </c>
    </row>
    <row r="209" spans="1:18" x14ac:dyDescent="0.3">
      <c r="A209" s="69">
        <f>'Shiller Data'!A208</f>
        <v>1887.08</v>
      </c>
      <c r="B209" s="69">
        <f>'[4]Shiller Data '!B208</f>
        <v>5.45</v>
      </c>
      <c r="C209" s="69">
        <f>'[4]Shiller Data '!C208</f>
        <v>0.24</v>
      </c>
      <c r="D209" s="69">
        <f>'[4]Shiller Data '!D208</f>
        <v>0.35</v>
      </c>
      <c r="E209" s="69">
        <f>'[4]Shiller Data '!E208</f>
        <v>7.9922320659999997</v>
      </c>
      <c r="F209" s="71">
        <f t="shared" si="30"/>
        <v>215.2148781211329</v>
      </c>
      <c r="G209" s="71">
        <f t="shared" si="31"/>
        <v>9.477352431022366</v>
      </c>
      <c r="H209" s="71">
        <f t="shared" si="22"/>
        <v>176.90384806204844</v>
      </c>
      <c r="I209" s="71">
        <f t="shared" si="22"/>
        <v>9.119978331898599</v>
      </c>
      <c r="J209" s="71">
        <f t="shared" si="23"/>
        <v>23.598178667638283</v>
      </c>
      <c r="K209" s="71">
        <f t="shared" si="20"/>
        <v>3.1611695339533403</v>
      </c>
      <c r="L209" s="71">
        <f t="shared" si="21"/>
        <v>-0.19441134556055539</v>
      </c>
      <c r="M209" s="69">
        <f t="shared" si="24"/>
        <v>-0.26423223620517328</v>
      </c>
      <c r="N209" s="69">
        <f t="shared" si="25"/>
        <v>1900.09</v>
      </c>
      <c r="O209" s="69">
        <f t="shared" si="26"/>
        <v>24.768370041895604</v>
      </c>
      <c r="P209" s="69">
        <f t="shared" si="27"/>
        <v>3.2095674376177237</v>
      </c>
      <c r="Q209" s="69">
        <f t="shared" si="28"/>
        <v>-0.14601344189617205</v>
      </c>
      <c r="R209" s="69">
        <f t="shared" si="29"/>
        <v>0.86414608734458986</v>
      </c>
    </row>
    <row r="210" spans="1:18" x14ac:dyDescent="0.3">
      <c r="A210" s="69">
        <f>'Shiller Data'!A209</f>
        <v>1887.09</v>
      </c>
      <c r="B210" s="69">
        <f>'[4]Shiller Data '!B209</f>
        <v>5.38</v>
      </c>
      <c r="C210" s="69">
        <f>'[4]Shiller Data '!C209</f>
        <v>0.24249999999999999</v>
      </c>
      <c r="D210" s="69">
        <f>'[4]Shiller Data '!D209</f>
        <v>0.35249999999999998</v>
      </c>
      <c r="E210" s="69">
        <f>'[4]Shiller Data '!E209</f>
        <v>7.8970910740000004</v>
      </c>
      <c r="F210" s="71">
        <f t="shared" si="30"/>
        <v>215.0101707184642</v>
      </c>
      <c r="G210" s="71">
        <f t="shared" si="31"/>
        <v>9.6914435686296603</v>
      </c>
      <c r="H210" s="71">
        <f t="shared" ref="H210:I225" si="32">AVERAGE(F91:F210)</f>
        <v>177.81754898165343</v>
      </c>
      <c r="I210" s="71">
        <f t="shared" si="32"/>
        <v>9.1417971565713962</v>
      </c>
      <c r="J210" s="71">
        <f t="shared" si="23"/>
        <v>23.51946417493069</v>
      </c>
      <c r="K210" s="71">
        <f t="shared" si="20"/>
        <v>3.1578283410928027</v>
      </c>
      <c r="L210" s="71">
        <f t="shared" si="21"/>
        <v>-0.19775253842109297</v>
      </c>
      <c r="M210" s="69">
        <f t="shared" si="24"/>
        <v>-0.26877338506964432</v>
      </c>
      <c r="N210" s="69">
        <f t="shared" si="25"/>
        <v>1900.12</v>
      </c>
      <c r="O210" s="69">
        <f t="shared" si="26"/>
        <v>29.811022453592191</v>
      </c>
      <c r="P210" s="69">
        <f t="shared" si="27"/>
        <v>3.394878206115274</v>
      </c>
      <c r="Q210" s="69">
        <f t="shared" si="28"/>
        <v>3.9297326601378302E-2</v>
      </c>
      <c r="R210" s="69">
        <f t="shared" si="29"/>
        <v>1.0400796810383015</v>
      </c>
    </row>
    <row r="211" spans="1:18" x14ac:dyDescent="0.3">
      <c r="A211" s="69">
        <f>'Shiller Data'!A210</f>
        <v>1887.1</v>
      </c>
      <c r="B211" s="69">
        <f>'[4]Shiller Data '!B210</f>
        <v>5.2</v>
      </c>
      <c r="C211" s="69">
        <f>'[4]Shiller Data '!C210</f>
        <v>0.245</v>
      </c>
      <c r="D211" s="69">
        <f>'[4]Shiller Data '!D210</f>
        <v>0.35499999999999998</v>
      </c>
      <c r="E211" s="69">
        <f>'[4]Shiller Data '!E210</f>
        <v>7.9922320659999997</v>
      </c>
      <c r="F211" s="71">
        <f t="shared" si="30"/>
        <v>205.34263600548462</v>
      </c>
      <c r="G211" s="71">
        <f t="shared" si="31"/>
        <v>9.6747972733353329</v>
      </c>
      <c r="H211" s="71">
        <f t="shared" si="32"/>
        <v>178.63171688506583</v>
      </c>
      <c r="I211" s="71">
        <f t="shared" si="32"/>
        <v>9.1659704919402145</v>
      </c>
      <c r="J211" s="71">
        <f t="shared" si="23"/>
        <v>22.402716241127518</v>
      </c>
      <c r="K211" s="71">
        <f t="shared" si="20"/>
        <v>3.1091822122741233</v>
      </c>
      <c r="L211" s="71">
        <f t="shared" si="21"/>
        <v>-0.24639866723977244</v>
      </c>
      <c r="M211" s="69">
        <f t="shared" si="24"/>
        <v>-0.33489028459226433</v>
      </c>
      <c r="N211" s="69">
        <f t="shared" si="25"/>
        <v>1901.03</v>
      </c>
      <c r="O211" s="69">
        <f t="shared" si="26"/>
        <v>32.27300114745595</v>
      </c>
      <c r="P211" s="69">
        <f t="shared" si="27"/>
        <v>3.4742310029002357</v>
      </c>
      <c r="Q211" s="69">
        <f t="shared" si="28"/>
        <v>0.11865012338633996</v>
      </c>
      <c r="R211" s="69">
        <f t="shared" si="29"/>
        <v>1.1259758967290976</v>
      </c>
    </row>
    <row r="212" spans="1:18" x14ac:dyDescent="0.3">
      <c r="A212" s="69">
        <f>'Shiller Data'!A211</f>
        <v>1887.11</v>
      </c>
      <c r="B212" s="69">
        <f>'[4]Shiller Data '!B211</f>
        <v>5.3</v>
      </c>
      <c r="C212" s="69">
        <f>'[4]Shiller Data '!C211</f>
        <v>0.2475</v>
      </c>
      <c r="D212" s="69">
        <f>'[4]Shiller Data '!D211</f>
        <v>0.35749999999999998</v>
      </c>
      <c r="E212" s="69">
        <f>'[4]Shiller Data '!E211</f>
        <v>8.0873811569999994</v>
      </c>
      <c r="F212" s="71">
        <f t="shared" si="30"/>
        <v>206.82919075134672</v>
      </c>
      <c r="G212" s="71">
        <f t="shared" si="31"/>
        <v>9.6585329643317586</v>
      </c>
      <c r="H212" s="71">
        <f t="shared" si="32"/>
        <v>179.4541574060255</v>
      </c>
      <c r="I212" s="71">
        <f t="shared" si="32"/>
        <v>9.1913949829398902</v>
      </c>
      <c r="J212" s="71">
        <f t="shared" si="23"/>
        <v>22.502480976526577</v>
      </c>
      <c r="K212" s="71">
        <f t="shared" si="20"/>
        <v>3.113625568754971</v>
      </c>
      <c r="L212" s="71">
        <f t="shared" si="21"/>
        <v>-0.24195531075892474</v>
      </c>
      <c r="M212" s="69">
        <f t="shared" si="24"/>
        <v>-0.32885114106488494</v>
      </c>
      <c r="N212" s="69">
        <f t="shared" si="25"/>
        <v>1901.06</v>
      </c>
      <c r="O212" s="69">
        <f t="shared" si="26"/>
        <v>36.589463517932117</v>
      </c>
      <c r="P212" s="69">
        <f t="shared" si="27"/>
        <v>3.5997603169376235</v>
      </c>
      <c r="Q212" s="69">
        <f t="shared" si="28"/>
        <v>0.24417943742372783</v>
      </c>
      <c r="R212" s="69">
        <f t="shared" si="29"/>
        <v>1.2765733749768691</v>
      </c>
    </row>
    <row r="213" spans="1:18" x14ac:dyDescent="0.3">
      <c r="A213" s="69">
        <f>'Shiller Data'!A212</f>
        <v>1887.12</v>
      </c>
      <c r="B213" s="69">
        <f>'[4]Shiller Data '!B212</f>
        <v>5.27</v>
      </c>
      <c r="C213" s="69">
        <f>'[4]Shiller Data '!C212</f>
        <v>0.25</v>
      </c>
      <c r="D213" s="69">
        <f>'[4]Shiller Data '!D212</f>
        <v>0.36</v>
      </c>
      <c r="E213" s="69">
        <f>'[4]Shiller Data '!E212</f>
        <v>8.2776793390000005</v>
      </c>
      <c r="F213" s="71">
        <f t="shared" si="30"/>
        <v>200.93051227095856</v>
      </c>
      <c r="G213" s="71">
        <f t="shared" si="31"/>
        <v>9.5318079824932926</v>
      </c>
      <c r="H213" s="71">
        <f t="shared" si="32"/>
        <v>180.2302064940514</v>
      </c>
      <c r="I213" s="71">
        <f t="shared" si="32"/>
        <v>9.2183065158081252</v>
      </c>
      <c r="J213" s="71">
        <f t="shared" si="23"/>
        <v>21.796900756813674</v>
      </c>
      <c r="K213" s="71">
        <f t="shared" si="20"/>
        <v>3.081767792569702</v>
      </c>
      <c r="L213" s="71">
        <f t="shared" si="21"/>
        <v>-0.27381308694419371</v>
      </c>
      <c r="M213" s="69">
        <f t="shared" si="24"/>
        <v>-0.37215031898933143</v>
      </c>
      <c r="N213" s="69">
        <f t="shared" si="25"/>
        <v>1901.09</v>
      </c>
      <c r="O213" s="69">
        <f t="shared" si="26"/>
        <v>32.858448552372749</v>
      </c>
      <c r="P213" s="69">
        <f t="shared" si="27"/>
        <v>3.4922088976288017</v>
      </c>
      <c r="Q213" s="69">
        <f t="shared" si="28"/>
        <v>0.13662801811490599</v>
      </c>
      <c r="R213" s="69">
        <f t="shared" si="29"/>
        <v>1.1464016285576009</v>
      </c>
    </row>
    <row r="214" spans="1:18" x14ac:dyDescent="0.3">
      <c r="A214" s="69">
        <f>'Shiller Data'!A213</f>
        <v>1888.01</v>
      </c>
      <c r="B214" s="69">
        <f>'[4]Shiller Data '!B213</f>
        <v>5.31</v>
      </c>
      <c r="C214" s="69">
        <f>'[4]Shiller Data '!C213</f>
        <v>0.24829999999999999</v>
      </c>
      <c r="D214" s="69">
        <f>'[4]Shiller Data '!D213</f>
        <v>0.35170000000000001</v>
      </c>
      <c r="E214" s="69">
        <f>'[4]Shiller Data '!E213</f>
        <v>8.3728446279999993</v>
      </c>
      <c r="F214" s="71">
        <f t="shared" si="30"/>
        <v>200.15450237732517</v>
      </c>
      <c r="G214" s="71">
        <f t="shared" si="31"/>
        <v>9.3593903842353736</v>
      </c>
      <c r="H214" s="71">
        <f t="shared" si="32"/>
        <v>180.97199828469903</v>
      </c>
      <c r="I214" s="71">
        <f t="shared" si="32"/>
        <v>9.242384535587199</v>
      </c>
      <c r="J214" s="71">
        <f t="shared" si="23"/>
        <v>21.656153951033232</v>
      </c>
      <c r="K214" s="71">
        <f t="shared" si="20"/>
        <v>3.0752896612188168</v>
      </c>
      <c r="L214" s="71">
        <f t="shared" si="21"/>
        <v>-0.28029121829507897</v>
      </c>
      <c r="M214" s="69">
        <f t="shared" si="24"/>
        <v>-0.38095500643357366</v>
      </c>
      <c r="N214" s="69">
        <f t="shared" si="25"/>
        <v>1901.12</v>
      </c>
      <c r="O214" s="69">
        <f t="shared" si="26"/>
        <v>31.59303630490648</v>
      </c>
      <c r="P214" s="69">
        <f t="shared" si="27"/>
        <v>3.4529367262099124</v>
      </c>
      <c r="Q214" s="69">
        <f t="shared" si="28"/>
        <v>9.7355846696016712E-2</v>
      </c>
      <c r="R214" s="69">
        <f t="shared" si="29"/>
        <v>1.1022525367652767</v>
      </c>
    </row>
    <row r="215" spans="1:18" x14ac:dyDescent="0.3">
      <c r="A215" s="69">
        <f>'Shiller Data'!A214</f>
        <v>1888.02</v>
      </c>
      <c r="B215" s="69">
        <f>'[4]Shiller Data '!B214</f>
        <v>5.28</v>
      </c>
      <c r="C215" s="69">
        <f>'[4]Shiller Data '!C214</f>
        <v>0.2467</v>
      </c>
      <c r="D215" s="69">
        <f>'[4]Shiller Data '!D214</f>
        <v>0.34329999999999999</v>
      </c>
      <c r="E215" s="69">
        <f>'[4]Shiller Data '!E214</f>
        <v>8.2776793390000005</v>
      </c>
      <c r="F215" s="71">
        <f t="shared" si="30"/>
        <v>201.31178459025833</v>
      </c>
      <c r="G215" s="71">
        <f t="shared" si="31"/>
        <v>9.405988117124382</v>
      </c>
      <c r="H215" s="71">
        <f t="shared" si="32"/>
        <v>181.73394858516176</v>
      </c>
      <c r="I215" s="71">
        <f t="shared" si="32"/>
        <v>9.2665487446106951</v>
      </c>
      <c r="J215" s="71">
        <f t="shared" si="23"/>
        <v>21.724569754984419</v>
      </c>
      <c r="K215" s="71">
        <f t="shared" si="20"/>
        <v>3.0784438668119409</v>
      </c>
      <c r="L215" s="71">
        <f t="shared" si="21"/>
        <v>-0.27713701270195479</v>
      </c>
      <c r="M215" s="69">
        <f t="shared" si="24"/>
        <v>-0.37666799944373486</v>
      </c>
      <c r="N215" s="69">
        <f t="shared" si="25"/>
        <v>1902.03</v>
      </c>
      <c r="O215" s="69">
        <f t="shared" si="26"/>
        <v>32.719959204344462</v>
      </c>
      <c r="P215" s="69">
        <f t="shared" si="27"/>
        <v>3.4879852649227807</v>
      </c>
      <c r="Q215" s="69">
        <f t="shared" si="28"/>
        <v>0.13240438540888499</v>
      </c>
      <c r="R215" s="69">
        <f t="shared" si="29"/>
        <v>1.1415698601354107</v>
      </c>
    </row>
    <row r="216" spans="1:18" x14ac:dyDescent="0.3">
      <c r="A216" s="69">
        <f>'Shiller Data'!A215</f>
        <v>1888.03</v>
      </c>
      <c r="B216" s="69">
        <f>'[4]Shiller Data '!B215</f>
        <v>5.08</v>
      </c>
      <c r="C216" s="69">
        <f>'[4]Shiller Data '!C215</f>
        <v>0.245</v>
      </c>
      <c r="D216" s="69">
        <f>'[4]Shiller Data '!D215</f>
        <v>0.33500000000000002</v>
      </c>
      <c r="E216" s="69">
        <f>'[4]Shiller Data '!E215</f>
        <v>8.2776793390000005</v>
      </c>
      <c r="F216" s="71">
        <f t="shared" si="30"/>
        <v>193.68633820426371</v>
      </c>
      <c r="G216" s="71">
        <f t="shared" si="31"/>
        <v>9.3411718228434264</v>
      </c>
      <c r="H216" s="71">
        <f t="shared" si="32"/>
        <v>182.39522353640976</v>
      </c>
      <c r="I216" s="71">
        <f t="shared" si="32"/>
        <v>9.2892542350834137</v>
      </c>
      <c r="J216" s="71">
        <f t="shared" si="23"/>
        <v>20.850579960741541</v>
      </c>
      <c r="K216" s="71">
        <f t="shared" si="20"/>
        <v>3.0373817637208602</v>
      </c>
      <c r="L216" s="71">
        <f t="shared" si="21"/>
        <v>-0.3181991157930355</v>
      </c>
      <c r="M216" s="69">
        <f t="shared" si="24"/>
        <v>-0.43247714623894629</v>
      </c>
      <c r="N216" s="69">
        <f t="shared" si="25"/>
        <v>1902.06</v>
      </c>
      <c r="O216" s="69">
        <f t="shared" si="26"/>
        <v>32.193180595712029</v>
      </c>
      <c r="P216" s="69">
        <f t="shared" si="27"/>
        <v>3.4717546473793686</v>
      </c>
      <c r="Q216" s="69">
        <f t="shared" si="28"/>
        <v>0.11617376786547284</v>
      </c>
      <c r="R216" s="69">
        <f t="shared" si="29"/>
        <v>1.1231910296844547</v>
      </c>
    </row>
    <row r="217" spans="1:18" x14ac:dyDescent="0.3">
      <c r="A217" s="69">
        <f>'Shiller Data'!A216</f>
        <v>1888.04</v>
      </c>
      <c r="B217" s="69">
        <f>'[4]Shiller Data '!B216</f>
        <v>5.0999999999999996</v>
      </c>
      <c r="C217" s="69">
        <f>'[4]Shiller Data '!C216</f>
        <v>0.24329999999999999</v>
      </c>
      <c r="D217" s="69">
        <f>'[4]Shiller Data '!D216</f>
        <v>0.32669999999999999</v>
      </c>
      <c r="E217" s="69">
        <f>'[4]Shiller Data '!E216</f>
        <v>8.18251405</v>
      </c>
      <c r="F217" s="71">
        <f t="shared" si="30"/>
        <v>196.71038633902498</v>
      </c>
      <c r="G217" s="71">
        <f t="shared" si="31"/>
        <v>9.3842425482911338</v>
      </c>
      <c r="H217" s="71">
        <f t="shared" si="32"/>
        <v>183.04470111574236</v>
      </c>
      <c r="I217" s="71">
        <f t="shared" si="32"/>
        <v>9.3119634298874185</v>
      </c>
      <c r="J217" s="71">
        <f t="shared" si="23"/>
        <v>21.124480118518164</v>
      </c>
      <c r="K217" s="71">
        <f t="shared" si="20"/>
        <v>3.0504325631661242</v>
      </c>
      <c r="L217" s="71">
        <f t="shared" si="21"/>
        <v>-0.30514831634777151</v>
      </c>
      <c r="M217" s="69">
        <f t="shared" si="24"/>
        <v>-0.41473928268091015</v>
      </c>
      <c r="N217" s="69">
        <f t="shared" si="25"/>
        <v>1902.09</v>
      </c>
      <c r="O217" s="69">
        <f t="shared" si="26"/>
        <v>33.66419041733748</v>
      </c>
      <c r="P217" s="69">
        <f t="shared" si="27"/>
        <v>3.5164346735077987</v>
      </c>
      <c r="Q217" s="69">
        <f t="shared" si="28"/>
        <v>0.16085379399390298</v>
      </c>
      <c r="R217" s="69">
        <f t="shared" si="29"/>
        <v>1.1745132353706955</v>
      </c>
    </row>
    <row r="218" spans="1:18" x14ac:dyDescent="0.3">
      <c r="A218" s="69">
        <f>'Shiller Data'!A217</f>
        <v>1888.05</v>
      </c>
      <c r="B218" s="69">
        <f>'[4]Shiller Data '!B217</f>
        <v>5.17</v>
      </c>
      <c r="C218" s="69">
        <f>'[4]Shiller Data '!C217</f>
        <v>0.2417</v>
      </c>
      <c r="D218" s="69">
        <f>'[4]Shiller Data '!D217</f>
        <v>0.31830000000000003</v>
      </c>
      <c r="E218" s="69">
        <f>'[4]Shiller Data '!E217</f>
        <v>8.0873811569999994</v>
      </c>
      <c r="F218" s="71">
        <f t="shared" si="30"/>
        <v>201.7560219215967</v>
      </c>
      <c r="G218" s="71">
        <f t="shared" si="31"/>
        <v>9.4321915857736798</v>
      </c>
      <c r="H218" s="71">
        <f t="shared" si="32"/>
        <v>183.7001642649725</v>
      </c>
      <c r="I218" s="71">
        <f t="shared" si="32"/>
        <v>9.3334990022394333</v>
      </c>
      <c r="J218" s="71">
        <f t="shared" si="23"/>
        <v>21.616332939360507</v>
      </c>
      <c r="K218" s="71">
        <f t="shared" si="20"/>
        <v>3.073449183549287</v>
      </c>
      <c r="L218" s="71">
        <f t="shared" si="21"/>
        <v>-0.28213169596460874</v>
      </c>
      <c r="M218" s="69">
        <f t="shared" si="24"/>
        <v>-0.38345647325333831</v>
      </c>
      <c r="N218" s="69">
        <f t="shared" si="25"/>
        <v>1902.12</v>
      </c>
      <c r="O218" s="69">
        <f t="shared" si="26"/>
        <v>29.113851160989004</v>
      </c>
      <c r="P218" s="69">
        <f t="shared" si="27"/>
        <v>3.3712140458462732</v>
      </c>
      <c r="Q218" s="69">
        <f t="shared" si="28"/>
        <v>1.5633166332377435E-2</v>
      </c>
      <c r="R218" s="69">
        <f t="shared" si="29"/>
        <v>1.0157560035539555</v>
      </c>
    </row>
    <row r="219" spans="1:18" x14ac:dyDescent="0.3">
      <c r="A219" s="69">
        <f>'Shiller Data'!A218</f>
        <v>1888.06</v>
      </c>
      <c r="B219" s="69">
        <f>'[4]Shiller Data '!B218</f>
        <v>5.01</v>
      </c>
      <c r="C219" s="69">
        <f>'[4]Shiller Data '!C218</f>
        <v>0.24</v>
      </c>
      <c r="D219" s="69">
        <f>'[4]Shiller Data '!D218</f>
        <v>0.31</v>
      </c>
      <c r="E219" s="69">
        <f>'[4]Shiller Data '!E218</f>
        <v>7.9922320659999997</v>
      </c>
      <c r="F219" s="71">
        <f t="shared" si="30"/>
        <v>197.83973199759188</v>
      </c>
      <c r="G219" s="71">
        <f t="shared" si="31"/>
        <v>9.477352431022366</v>
      </c>
      <c r="H219" s="71">
        <f t="shared" si="32"/>
        <v>184.27769427721441</v>
      </c>
      <c r="I219" s="71">
        <f t="shared" si="32"/>
        <v>9.354365540954003</v>
      </c>
      <c r="J219" s="71">
        <f t="shared" si="23"/>
        <v>21.149454886217246</v>
      </c>
      <c r="K219" s="71">
        <f t="shared" si="20"/>
        <v>3.0516141314588272</v>
      </c>
      <c r="L219" s="71">
        <f t="shared" si="21"/>
        <v>-0.30396674805506851</v>
      </c>
      <c r="M219" s="69">
        <f t="shared" si="24"/>
        <v>-0.4131333659515658</v>
      </c>
      <c r="N219" s="69">
        <f t="shared" si="25"/>
        <v>1903.03</v>
      </c>
      <c r="O219" s="69">
        <f t="shared" si="26"/>
        <v>29.694760558176057</v>
      </c>
      <c r="P219" s="69">
        <f t="shared" si="27"/>
        <v>3.3909706180635704</v>
      </c>
      <c r="Q219" s="69">
        <f t="shared" si="28"/>
        <v>3.5389738549674643E-2</v>
      </c>
      <c r="R219" s="69">
        <f t="shared" si="29"/>
        <v>1.036023408386481</v>
      </c>
    </row>
    <row r="220" spans="1:18" x14ac:dyDescent="0.3">
      <c r="A220" s="69">
        <f>'Shiller Data'!A219</f>
        <v>1888.07</v>
      </c>
      <c r="B220" s="69">
        <f>'[4]Shiller Data '!B219</f>
        <v>5.14</v>
      </c>
      <c r="C220" s="69">
        <f>'[4]Shiller Data '!C219</f>
        <v>0.23830000000000001</v>
      </c>
      <c r="D220" s="69">
        <f>'[4]Shiller Data '!D219</f>
        <v>0.30170000000000002</v>
      </c>
      <c r="E220" s="69">
        <f>'[4]Shiller Data '!E219</f>
        <v>8.0873811569999994</v>
      </c>
      <c r="F220" s="71">
        <f t="shared" si="30"/>
        <v>200.58529065319283</v>
      </c>
      <c r="G220" s="71">
        <f t="shared" si="31"/>
        <v>9.2995087086879114</v>
      </c>
      <c r="H220" s="71">
        <f t="shared" si="32"/>
        <v>184.86839025307196</v>
      </c>
      <c r="I220" s="71">
        <f t="shared" si="32"/>
        <v>9.3746510381241901</v>
      </c>
      <c r="J220" s="71">
        <f t="shared" si="23"/>
        <v>21.396560771965408</v>
      </c>
      <c r="K220" s="71">
        <f t="shared" si="20"/>
        <v>3.0632301975219129</v>
      </c>
      <c r="L220" s="71">
        <f t="shared" si="21"/>
        <v>-0.29235068199198277</v>
      </c>
      <c r="M220" s="69">
        <f t="shared" si="24"/>
        <v>-0.3973455059225835</v>
      </c>
      <c r="N220" s="69">
        <f t="shared" si="25"/>
        <v>1903.06</v>
      </c>
      <c r="O220" s="69">
        <f t="shared" si="26"/>
        <v>26.819095077478707</v>
      </c>
      <c r="P220" s="69">
        <f t="shared" si="27"/>
        <v>3.289114136698128</v>
      </c>
      <c r="Q220" s="69">
        <f t="shared" si="28"/>
        <v>-6.6466742815767699E-2</v>
      </c>
      <c r="R220" s="69">
        <f t="shared" si="29"/>
        <v>0.93569403388774897</v>
      </c>
    </row>
    <row r="221" spans="1:18" x14ac:dyDescent="0.3">
      <c r="A221" s="69">
        <f>'Shiller Data'!A220</f>
        <v>1888.08</v>
      </c>
      <c r="B221" s="69">
        <f>'[4]Shiller Data '!B220</f>
        <v>5.25</v>
      </c>
      <c r="C221" s="69">
        <f>'[4]Shiller Data '!C220</f>
        <v>0.23669999999999999</v>
      </c>
      <c r="D221" s="69">
        <f>'[4]Shiller Data '!D220</f>
        <v>0.29330000000000001</v>
      </c>
      <c r="E221" s="69">
        <f>'[4]Shiller Data '!E220</f>
        <v>8.0873811569999994</v>
      </c>
      <c r="F221" s="71">
        <f t="shared" si="30"/>
        <v>204.87797197067363</v>
      </c>
      <c r="G221" s="71">
        <f t="shared" si="31"/>
        <v>9.2370697077063717</v>
      </c>
      <c r="H221" s="71">
        <f t="shared" si="32"/>
        <v>185.51608460071125</v>
      </c>
      <c r="I221" s="71">
        <f t="shared" si="32"/>
        <v>9.3953284369165484</v>
      </c>
      <c r="J221" s="71">
        <f t="shared" si="23"/>
        <v>21.806366147420441</v>
      </c>
      <c r="K221" s="71">
        <f t="shared" si="20"/>
        <v>3.0822019522750392</v>
      </c>
      <c r="L221" s="71">
        <f t="shared" si="21"/>
        <v>-0.27337892723885648</v>
      </c>
      <c r="M221" s="69">
        <f t="shared" si="24"/>
        <v>-0.37156023516741943</v>
      </c>
      <c r="N221" s="69">
        <f t="shared" si="25"/>
        <v>1903.09</v>
      </c>
      <c r="O221" s="69">
        <f t="shared" si="26"/>
        <v>23.758188817835833</v>
      </c>
      <c r="P221" s="69">
        <f t="shared" si="27"/>
        <v>3.1679272633833642</v>
      </c>
      <c r="Q221" s="69">
        <f t="shared" si="28"/>
        <v>-0.18765361613053155</v>
      </c>
      <c r="R221" s="69">
        <f t="shared" si="29"/>
        <v>0.82890177571634616</v>
      </c>
    </row>
    <row r="222" spans="1:18" x14ac:dyDescent="0.3">
      <c r="A222" s="69">
        <f>'Shiller Data'!A221</f>
        <v>1888.09</v>
      </c>
      <c r="B222" s="69">
        <f>'[4]Shiller Data '!B221</f>
        <v>5.38</v>
      </c>
      <c r="C222" s="69">
        <f>'[4]Shiller Data '!C221</f>
        <v>0.23499999999999999</v>
      </c>
      <c r="D222" s="69">
        <f>'[4]Shiller Data '!D221</f>
        <v>0.28499999999999998</v>
      </c>
      <c r="E222" s="69">
        <f>'[4]Shiller Data '!E221</f>
        <v>8.0873811569999994</v>
      </c>
      <c r="F222" s="71">
        <f t="shared" si="30"/>
        <v>209.95114080042364</v>
      </c>
      <c r="G222" s="71">
        <f t="shared" si="31"/>
        <v>9.1707282691634866</v>
      </c>
      <c r="H222" s="71">
        <f t="shared" si="32"/>
        <v>186.18455577671975</v>
      </c>
      <c r="I222" s="71">
        <f t="shared" si="32"/>
        <v>9.415698699856808</v>
      </c>
      <c r="J222" s="71">
        <f t="shared" si="23"/>
        <v>22.297988443875816</v>
      </c>
      <c r="K222" s="71">
        <f t="shared" si="20"/>
        <v>3.104496470086918</v>
      </c>
      <c r="L222" s="71">
        <f t="shared" si="21"/>
        <v>-0.25108440942697774</v>
      </c>
      <c r="M222" s="69">
        <f t="shared" si="24"/>
        <v>-0.34125886422858254</v>
      </c>
      <c r="N222" s="69">
        <f t="shared" si="25"/>
        <v>1903.12</v>
      </c>
      <c r="O222" s="69">
        <f t="shared" si="26"/>
        <v>24.541429915147319</v>
      </c>
      <c r="P222" s="69">
        <f t="shared" si="27"/>
        <v>3.2003627063361173</v>
      </c>
      <c r="Q222" s="69">
        <f t="shared" si="28"/>
        <v>-0.15521817317777842</v>
      </c>
      <c r="R222" s="69">
        <f t="shared" si="29"/>
        <v>0.85622835104384432</v>
      </c>
    </row>
    <row r="223" spans="1:18" x14ac:dyDescent="0.3">
      <c r="A223" s="69">
        <f>'Shiller Data'!A222</f>
        <v>1888.1</v>
      </c>
      <c r="B223" s="69">
        <f>'[4]Shiller Data '!B222</f>
        <v>5.35</v>
      </c>
      <c r="C223" s="69">
        <f>'[4]Shiller Data '!C222</f>
        <v>0.23330000000000001</v>
      </c>
      <c r="D223" s="69">
        <f>'[4]Shiller Data '!D222</f>
        <v>0.2767</v>
      </c>
      <c r="E223" s="69">
        <f>'[4]Shiller Data '!E222</f>
        <v>8.18251405</v>
      </c>
      <c r="F223" s="71">
        <f t="shared" si="30"/>
        <v>206.35305233603603</v>
      </c>
      <c r="G223" s="71">
        <f t="shared" si="31"/>
        <v>8.9985359084106928</v>
      </c>
      <c r="H223" s="71">
        <f t="shared" si="32"/>
        <v>186.82331643326765</v>
      </c>
      <c r="I223" s="71">
        <f t="shared" si="32"/>
        <v>9.4342525617035076</v>
      </c>
      <c r="J223" s="71">
        <f t="shared" si="23"/>
        <v>21.872750489390718</v>
      </c>
      <c r="K223" s="71">
        <f t="shared" si="20"/>
        <v>3.0852415921851106</v>
      </c>
      <c r="L223" s="71">
        <f t="shared" si="21"/>
        <v>-0.27033928732878509</v>
      </c>
      <c r="M223" s="69">
        <f t="shared" si="24"/>
        <v>-0.36742893898004497</v>
      </c>
      <c r="N223" s="69">
        <f t="shared" si="25"/>
        <v>1904.03</v>
      </c>
      <c r="O223" s="69">
        <f t="shared" si="26"/>
        <v>23.295268066532508</v>
      </c>
      <c r="P223" s="69">
        <f t="shared" si="27"/>
        <v>3.1482502526733591</v>
      </c>
      <c r="Q223" s="69">
        <f t="shared" si="28"/>
        <v>-0.2073306268405366</v>
      </c>
      <c r="R223" s="69">
        <f t="shared" si="29"/>
        <v>0.81275088830176323</v>
      </c>
    </row>
    <row r="224" spans="1:18" x14ac:dyDescent="0.3">
      <c r="A224" s="69">
        <f>'Shiller Data'!A223</f>
        <v>1888.11</v>
      </c>
      <c r="B224" s="69">
        <f>'[4]Shiller Data '!B223</f>
        <v>5.24</v>
      </c>
      <c r="C224" s="69">
        <f>'[4]Shiller Data '!C223</f>
        <v>0.23169999999999999</v>
      </c>
      <c r="D224" s="69">
        <f>'[4]Shiller Data '!D223</f>
        <v>0.26829999999999998</v>
      </c>
      <c r="E224" s="69">
        <f>'[4]Shiller Data '!E223</f>
        <v>8.2776793390000005</v>
      </c>
      <c r="F224" s="71">
        <f t="shared" si="30"/>
        <v>199.78669531305943</v>
      </c>
      <c r="G224" s="71">
        <f t="shared" si="31"/>
        <v>8.8340796381747833</v>
      </c>
      <c r="H224" s="71">
        <f t="shared" si="32"/>
        <v>187.39822419984492</v>
      </c>
      <c r="I224" s="71">
        <f t="shared" si="32"/>
        <v>9.4510777796082266</v>
      </c>
      <c r="J224" s="71">
        <f t="shared" si="23"/>
        <v>21.139038316256578</v>
      </c>
      <c r="K224" s="71">
        <f t="shared" si="20"/>
        <v>3.0511214882179596</v>
      </c>
      <c r="L224" s="71">
        <f t="shared" si="21"/>
        <v>-0.30445939129593613</v>
      </c>
      <c r="M224" s="69">
        <f t="shared" si="24"/>
        <v>-0.41380293708595867</v>
      </c>
      <c r="N224" s="69">
        <f t="shared" si="25"/>
        <v>1904.06</v>
      </c>
      <c r="O224" s="69">
        <f t="shared" si="26"/>
        <v>24.131929959846605</v>
      </c>
      <c r="P224" s="69">
        <f t="shared" si="27"/>
        <v>3.1835358581976503</v>
      </c>
      <c r="Q224" s="69">
        <f t="shared" si="28"/>
        <v>-0.17204502131624544</v>
      </c>
      <c r="R224" s="69">
        <f t="shared" si="29"/>
        <v>0.84194126701117156</v>
      </c>
    </row>
    <row r="225" spans="1:18" x14ac:dyDescent="0.3">
      <c r="A225" s="69">
        <f>'Shiller Data'!A224</f>
        <v>1888.12</v>
      </c>
      <c r="B225" s="69">
        <f>'[4]Shiller Data '!B224</f>
        <v>5.14</v>
      </c>
      <c r="C225" s="69">
        <f>'[4]Shiller Data '!C224</f>
        <v>0.23</v>
      </c>
      <c r="D225" s="69">
        <f>'[4]Shiller Data '!D224</f>
        <v>0.26</v>
      </c>
      <c r="E225" s="69">
        <f>'[4]Shiller Data '!E224</f>
        <v>8.2776793390000005</v>
      </c>
      <c r="F225" s="71">
        <f t="shared" si="30"/>
        <v>195.97397212006206</v>
      </c>
      <c r="G225" s="71">
        <f t="shared" si="31"/>
        <v>8.7692633438938294</v>
      </c>
      <c r="H225" s="71">
        <f t="shared" si="32"/>
        <v>187.92243404452248</v>
      </c>
      <c r="I225" s="71">
        <f t="shared" si="32"/>
        <v>9.4662989781586084</v>
      </c>
      <c r="J225" s="71">
        <f t="shared" si="23"/>
        <v>20.702280011673903</v>
      </c>
      <c r="K225" s="71">
        <f t="shared" si="20"/>
        <v>3.0302438396972469</v>
      </c>
      <c r="L225" s="71">
        <f t="shared" si="21"/>
        <v>-0.32533703981664885</v>
      </c>
      <c r="M225" s="69">
        <f t="shared" si="24"/>
        <v>-0.44217858429640011</v>
      </c>
      <c r="N225" s="69">
        <f t="shared" si="25"/>
        <v>1904.09</v>
      </c>
      <c r="O225" s="69">
        <f t="shared" si="26"/>
        <v>26.386362424684453</v>
      </c>
      <c r="P225" s="69">
        <f t="shared" si="27"/>
        <v>3.2728473018589712</v>
      </c>
      <c r="Q225" s="69">
        <f t="shared" si="28"/>
        <v>-8.2733577654924506E-2</v>
      </c>
      <c r="R225" s="69">
        <f t="shared" si="29"/>
        <v>0.92059638199762173</v>
      </c>
    </row>
    <row r="226" spans="1:18" x14ac:dyDescent="0.3">
      <c r="A226" s="69">
        <f>'Shiller Data'!A225</f>
        <v>1889.01</v>
      </c>
      <c r="B226" s="69">
        <f>'[4]Shiller Data '!B225</f>
        <v>5.24</v>
      </c>
      <c r="C226" s="69">
        <f>'[4]Shiller Data '!C225</f>
        <v>0.22919999999999999</v>
      </c>
      <c r="D226" s="69">
        <f>'[4]Shiller Data '!D225</f>
        <v>0.26329999999999998</v>
      </c>
      <c r="E226" s="69">
        <f>'[4]Shiller Data '!E225</f>
        <v>7.9922320659999997</v>
      </c>
      <c r="F226" s="71">
        <f t="shared" si="30"/>
        <v>206.92219474398834</v>
      </c>
      <c r="G226" s="71">
        <f t="shared" si="31"/>
        <v>9.0508715716263577</v>
      </c>
      <c r="H226" s="71">
        <f t="shared" ref="H226:I241" si="33">AVERAGE(F107:F226)</f>
        <v>188.50932324814485</v>
      </c>
      <c r="I226" s="71">
        <f t="shared" si="33"/>
        <v>9.4839919242415274</v>
      </c>
      <c r="J226" s="71">
        <f t="shared" si="23"/>
        <v>21.818048391108974</v>
      </c>
      <c r="K226" s="71">
        <f t="shared" si="20"/>
        <v>3.082737535117416</v>
      </c>
      <c r="L226" s="71">
        <f t="shared" si="21"/>
        <v>-0.27284334439647973</v>
      </c>
      <c r="M226" s="69">
        <f t="shared" si="24"/>
        <v>-0.37083230310303145</v>
      </c>
      <c r="N226" s="69">
        <f t="shared" si="25"/>
        <v>1904.12</v>
      </c>
      <c r="O226" s="69">
        <f t="shared" si="26"/>
        <v>28.960291013758145</v>
      </c>
      <c r="P226" s="69">
        <f t="shared" si="27"/>
        <v>3.3659256162846423</v>
      </c>
      <c r="Q226" s="69">
        <f t="shared" si="28"/>
        <v>1.0344736770746543E-2</v>
      </c>
      <c r="R226" s="69">
        <f t="shared" si="29"/>
        <v>1.0103984285428769</v>
      </c>
    </row>
    <row r="227" spans="1:18" x14ac:dyDescent="0.3">
      <c r="A227" s="69">
        <f>'Shiller Data'!A226</f>
        <v>1889.02</v>
      </c>
      <c r="B227" s="69">
        <f>'[4]Shiller Data '!B226</f>
        <v>5.3</v>
      </c>
      <c r="C227" s="69">
        <f>'[4]Shiller Data '!C226</f>
        <v>0.2283</v>
      </c>
      <c r="D227" s="69">
        <f>'[4]Shiller Data '!D226</f>
        <v>0.26669999999999999</v>
      </c>
      <c r="E227" s="69">
        <f>'[4]Shiller Data '!E226</f>
        <v>7.8970910740000004</v>
      </c>
      <c r="F227" s="71">
        <f t="shared" si="30"/>
        <v>211.81299345871011</v>
      </c>
      <c r="G227" s="71">
        <f t="shared" si="31"/>
        <v>9.1239446050233042</v>
      </c>
      <c r="H227" s="71">
        <f t="shared" si="33"/>
        <v>189.10906240609501</v>
      </c>
      <c r="I227" s="71">
        <f t="shared" si="33"/>
        <v>9.5024473943716412</v>
      </c>
      <c r="J227" s="71">
        <f t="shared" si="23"/>
        <v>22.29036212125397</v>
      </c>
      <c r="K227" s="71">
        <f t="shared" si="20"/>
        <v>3.1041543931722284</v>
      </c>
      <c r="L227" s="71">
        <f t="shared" si="21"/>
        <v>-0.25142648634166731</v>
      </c>
      <c r="M227" s="69">
        <f t="shared" si="24"/>
        <v>-0.34172379464641373</v>
      </c>
      <c r="N227" s="69">
        <f t="shared" si="25"/>
        <v>1905.03</v>
      </c>
      <c r="O227" s="69">
        <f t="shared" si="26"/>
        <v>31.994680604816079</v>
      </c>
      <c r="P227" s="69">
        <f t="shared" si="27"/>
        <v>3.4655696578823085</v>
      </c>
      <c r="Q227" s="69">
        <f t="shared" si="28"/>
        <v>0.10998877836841281</v>
      </c>
      <c r="R227" s="69">
        <f t="shared" si="29"/>
        <v>1.1162655440678992</v>
      </c>
    </row>
    <row r="228" spans="1:18" x14ac:dyDescent="0.3">
      <c r="A228" s="69">
        <f>'Shiller Data'!A227</f>
        <v>1889.03</v>
      </c>
      <c r="B228" s="69">
        <f>'[4]Shiller Data '!B227</f>
        <v>5.19</v>
      </c>
      <c r="C228" s="69">
        <f>'[4]Shiller Data '!C227</f>
        <v>0.22750000000000001</v>
      </c>
      <c r="D228" s="69">
        <f>'[4]Shiller Data '!D227</f>
        <v>0.27</v>
      </c>
      <c r="E228" s="69">
        <f>'[4]Shiller Data '!E227</f>
        <v>7.8019419829999999</v>
      </c>
      <c r="F228" s="71">
        <f t="shared" si="30"/>
        <v>209.94644071554103</v>
      </c>
      <c r="G228" s="71">
        <f t="shared" si="31"/>
        <v>9.2028545785714044</v>
      </c>
      <c r="H228" s="71">
        <f t="shared" si="33"/>
        <v>189.69891277418785</v>
      </c>
      <c r="I228" s="71">
        <f t="shared" si="33"/>
        <v>9.5203583666343601</v>
      </c>
      <c r="J228" s="71">
        <f t="shared" si="23"/>
        <v>22.052367424668841</v>
      </c>
      <c r="K228" s="71">
        <f t="shared" si="20"/>
        <v>3.0934199623276508</v>
      </c>
      <c r="L228" s="71">
        <f t="shared" si="21"/>
        <v>-0.2621609171862449</v>
      </c>
      <c r="M228" s="69">
        <f t="shared" si="24"/>
        <v>-0.35631338898451292</v>
      </c>
      <c r="N228" s="69">
        <f t="shared" si="25"/>
        <v>1905.06</v>
      </c>
      <c r="O228" s="69">
        <f t="shared" si="26"/>
        <v>30.54377283685421</v>
      </c>
      <c r="P228" s="69">
        <f t="shared" si="27"/>
        <v>3.4191608297128795</v>
      </c>
      <c r="Q228" s="69">
        <f t="shared" si="28"/>
        <v>6.357995019898377E-2</v>
      </c>
      <c r="R228" s="69">
        <f t="shared" si="29"/>
        <v>1.0656446809000228</v>
      </c>
    </row>
    <row r="229" spans="1:18" x14ac:dyDescent="0.3">
      <c r="A229" s="69">
        <f>'Shiller Data'!A228</f>
        <v>1889.04</v>
      </c>
      <c r="B229" s="69">
        <f>'[4]Shiller Data '!B228</f>
        <v>5.18</v>
      </c>
      <c r="C229" s="69">
        <f>'[4]Shiller Data '!C228</f>
        <v>0.22670000000000001</v>
      </c>
      <c r="D229" s="69">
        <f>'[4]Shiller Data '!D228</f>
        <v>0.27329999999999999</v>
      </c>
      <c r="E229" s="69">
        <f>'[4]Shiller Data '!E228</f>
        <v>7.8019419829999999</v>
      </c>
      <c r="F229" s="71">
        <f t="shared" si="30"/>
        <v>209.54191963516428</v>
      </c>
      <c r="G229" s="71">
        <f t="shared" si="31"/>
        <v>9.1704928921412634</v>
      </c>
      <c r="H229" s="71">
        <f t="shared" si="33"/>
        <v>190.23333374418988</v>
      </c>
      <c r="I229" s="71">
        <f t="shared" si="33"/>
        <v>9.5367696160141389</v>
      </c>
      <c r="J229" s="71">
        <f t="shared" si="23"/>
        <v>21.972001848854731</v>
      </c>
      <c r="K229" s="71">
        <f t="shared" si="20"/>
        <v>3.0897689996263167</v>
      </c>
      <c r="L229" s="71">
        <f t="shared" si="21"/>
        <v>-0.26581187988757904</v>
      </c>
      <c r="M229" s="69">
        <f t="shared" si="24"/>
        <v>-0.36127555843040415</v>
      </c>
      <c r="N229" s="69">
        <f t="shared" si="25"/>
        <v>1905.09</v>
      </c>
      <c r="O229" s="69">
        <f t="shared" si="26"/>
        <v>32.534114343668264</v>
      </c>
      <c r="P229" s="69">
        <f t="shared" si="27"/>
        <v>3.4822892109279997</v>
      </c>
      <c r="Q229" s="69">
        <f t="shared" si="28"/>
        <v>0.12670833141410398</v>
      </c>
      <c r="R229" s="69">
        <f t="shared" si="29"/>
        <v>1.1350859005960958</v>
      </c>
    </row>
    <row r="230" spans="1:18" x14ac:dyDescent="0.3">
      <c r="A230" s="69">
        <f>'Shiller Data'!A229</f>
        <v>1889.05</v>
      </c>
      <c r="B230" s="69">
        <f>'[4]Shiller Data '!B229</f>
        <v>5.32</v>
      </c>
      <c r="C230" s="69">
        <f>'[4]Shiller Data '!C229</f>
        <v>0.2258</v>
      </c>
      <c r="D230" s="69">
        <f>'[4]Shiller Data '!D229</f>
        <v>0.2767</v>
      </c>
      <c r="E230" s="69">
        <f>'[4]Shiller Data '!E229</f>
        <v>7.6116519010000001</v>
      </c>
      <c r="F230" s="71">
        <f t="shared" si="30"/>
        <v>220.58531076275503</v>
      </c>
      <c r="G230" s="71">
        <f t="shared" si="31"/>
        <v>9.3624366861334742</v>
      </c>
      <c r="H230" s="71">
        <f t="shared" si="33"/>
        <v>190.80514119960534</v>
      </c>
      <c r="I230" s="71">
        <f t="shared" si="33"/>
        <v>9.5542661214906772</v>
      </c>
      <c r="J230" s="71">
        <f t="shared" si="23"/>
        <v>23.087624727825652</v>
      </c>
      <c r="K230" s="71">
        <f t="shared" si="20"/>
        <v>3.1392967479071121</v>
      </c>
      <c r="L230" s="71">
        <f t="shared" si="21"/>
        <v>-0.21628413160678361</v>
      </c>
      <c r="M230" s="69">
        <f t="shared" si="24"/>
        <v>-0.29396041463204386</v>
      </c>
      <c r="N230" s="69">
        <f t="shared" si="25"/>
        <v>1905.12</v>
      </c>
      <c r="O230" s="69">
        <f t="shared" si="26"/>
        <v>32.607128781896861</v>
      </c>
      <c r="P230" s="69">
        <f t="shared" si="27"/>
        <v>3.484530938758239</v>
      </c>
      <c r="Q230" s="69">
        <f t="shared" si="28"/>
        <v>0.12895005924434333</v>
      </c>
      <c r="R230" s="69">
        <f t="shared" si="29"/>
        <v>1.1376333084799486</v>
      </c>
    </row>
    <row r="231" spans="1:18" x14ac:dyDescent="0.3">
      <c r="A231" s="69">
        <f>'Shiller Data'!A230</f>
        <v>1889.06</v>
      </c>
      <c r="B231" s="69">
        <f>'[4]Shiller Data '!B230</f>
        <v>5.41</v>
      </c>
      <c r="C231" s="69">
        <f>'[4]Shiller Data '!C230</f>
        <v>0.22500000000000001</v>
      </c>
      <c r="D231" s="69">
        <f>'[4]Shiller Data '!D230</f>
        <v>0.28000000000000003</v>
      </c>
      <c r="E231" s="69">
        <f>'[4]Shiller Data '!E230</f>
        <v>7.6116519010000001</v>
      </c>
      <c r="F231" s="71">
        <f t="shared" si="30"/>
        <v>224.31701714783924</v>
      </c>
      <c r="G231" s="71">
        <f t="shared" si="31"/>
        <v>9.3292659627105046</v>
      </c>
      <c r="H231" s="71">
        <f t="shared" si="33"/>
        <v>191.38664528059311</v>
      </c>
      <c r="I231" s="71">
        <f t="shared" si="33"/>
        <v>9.570221409791948</v>
      </c>
      <c r="J231" s="71">
        <f t="shared" si="23"/>
        <v>23.439062435726424</v>
      </c>
      <c r="K231" s="71">
        <f t="shared" si="20"/>
        <v>3.1544039654330165</v>
      </c>
      <c r="L231" s="71">
        <f t="shared" si="21"/>
        <v>-0.20117691408087923</v>
      </c>
      <c r="M231" s="69">
        <f t="shared" si="24"/>
        <v>-0.27342759100388619</v>
      </c>
      <c r="N231" s="69">
        <f t="shared" si="25"/>
        <v>1906.03</v>
      </c>
      <c r="O231" s="69">
        <f t="shared" si="26"/>
        <v>32.398901235199475</v>
      </c>
      <c r="P231" s="69">
        <f t="shared" si="27"/>
        <v>3.4781245097293989</v>
      </c>
      <c r="Q231" s="69">
        <f t="shared" si="28"/>
        <v>0.12254363021550319</v>
      </c>
      <c r="R231" s="69">
        <f t="shared" si="29"/>
        <v>1.1303684372166583</v>
      </c>
    </row>
    <row r="232" spans="1:18" x14ac:dyDescent="0.3">
      <c r="A232" s="69">
        <f>'Shiller Data'!A231</f>
        <v>1889.07</v>
      </c>
      <c r="B232" s="69">
        <f>'[4]Shiller Data '!B231</f>
        <v>5.3</v>
      </c>
      <c r="C232" s="69">
        <f>'[4]Shiller Data '!C231</f>
        <v>0.22420000000000001</v>
      </c>
      <c r="D232" s="69">
        <f>'[4]Shiller Data '!D231</f>
        <v>0.2833</v>
      </c>
      <c r="E232" s="69">
        <f>'[4]Shiller Data '!E231</f>
        <v>7.6116519010000001</v>
      </c>
      <c r="F232" s="71">
        <f t="shared" si="30"/>
        <v>219.75604267718074</v>
      </c>
      <c r="G232" s="71">
        <f t="shared" si="31"/>
        <v>9.2960952392875349</v>
      </c>
      <c r="H232" s="71">
        <f t="shared" si="33"/>
        <v>191.91939994863881</v>
      </c>
      <c r="I232" s="71">
        <f t="shared" si="33"/>
        <v>9.5860722343984435</v>
      </c>
      <c r="J232" s="71">
        <f t="shared" si="23"/>
        <v>22.924513534189025</v>
      </c>
      <c r="K232" s="71">
        <f t="shared" si="20"/>
        <v>3.1322067980346802</v>
      </c>
      <c r="L232" s="71">
        <f t="shared" si="21"/>
        <v>-0.22337408147921556</v>
      </c>
      <c r="M232" s="69">
        <f t="shared" si="24"/>
        <v>-0.30359664910166106</v>
      </c>
      <c r="N232" s="69">
        <f t="shared" si="25"/>
        <v>1906.06</v>
      </c>
      <c r="O232" s="69">
        <f t="shared" si="26"/>
        <v>30.880718724823083</v>
      </c>
      <c r="P232" s="69">
        <f t="shared" si="27"/>
        <v>3.4301319996533093</v>
      </c>
      <c r="Q232" s="69">
        <f t="shared" si="28"/>
        <v>7.4551120139413563E-2</v>
      </c>
      <c r="R232" s="69">
        <f t="shared" si="29"/>
        <v>1.0774004189741329</v>
      </c>
    </row>
    <row r="233" spans="1:18" x14ac:dyDescent="0.3">
      <c r="A233" s="69">
        <f>'Shiller Data'!A232</f>
        <v>1889.08</v>
      </c>
      <c r="B233" s="69">
        <f>'[4]Shiller Data '!B232</f>
        <v>5.37</v>
      </c>
      <c r="C233" s="69">
        <f>'[4]Shiller Data '!C232</f>
        <v>0.2233</v>
      </c>
      <c r="D233" s="69">
        <f>'[4]Shiller Data '!D232</f>
        <v>0.28670000000000001</v>
      </c>
      <c r="E233" s="69">
        <f>'[4]Shiller Data '!E232</f>
        <v>7.6116519010000001</v>
      </c>
      <c r="F233" s="71">
        <f t="shared" si="30"/>
        <v>222.6584809766907</v>
      </c>
      <c r="G233" s="71">
        <f t="shared" si="31"/>
        <v>9.2587781754366905</v>
      </c>
      <c r="H233" s="71">
        <f t="shared" si="33"/>
        <v>192.46669893651671</v>
      </c>
      <c r="I233" s="71">
        <f t="shared" si="33"/>
        <v>9.6010978079530087</v>
      </c>
      <c r="J233" s="71">
        <f t="shared" si="23"/>
        <v>23.190939768601559</v>
      </c>
      <c r="K233" s="71">
        <f t="shared" si="20"/>
        <v>3.1437616751812021</v>
      </c>
      <c r="L233" s="71">
        <f t="shared" si="21"/>
        <v>-0.21181920433269363</v>
      </c>
      <c r="M233" s="69">
        <f t="shared" si="24"/>
        <v>-0.28789195337673723</v>
      </c>
      <c r="N233" s="69">
        <f t="shared" si="25"/>
        <v>1906.09</v>
      </c>
      <c r="O233" s="69">
        <f t="shared" si="26"/>
        <v>32.942783068440527</v>
      </c>
      <c r="P233" s="69">
        <f t="shared" si="27"/>
        <v>3.4947722102041929</v>
      </c>
      <c r="Q233" s="69">
        <f t="shared" si="28"/>
        <v>0.13919133069029721</v>
      </c>
      <c r="R233" s="69">
        <f t="shared" si="29"/>
        <v>1.1493439837454793</v>
      </c>
    </row>
    <row r="234" spans="1:18" x14ac:dyDescent="0.3">
      <c r="A234" s="69">
        <f>'Shiller Data'!A233</f>
        <v>1889.09</v>
      </c>
      <c r="B234" s="69">
        <f>'[4]Shiller Data '!B233</f>
        <v>5.5</v>
      </c>
      <c r="C234" s="69">
        <f>'[4]Shiller Data '!C233</f>
        <v>0.2225</v>
      </c>
      <c r="D234" s="69">
        <f>'[4]Shiller Data '!D233</f>
        <v>0.28999999999999998</v>
      </c>
      <c r="E234" s="69">
        <f>'[4]Shiller Data '!E233</f>
        <v>7.7067928930000003</v>
      </c>
      <c r="F234" s="71">
        <f t="shared" si="30"/>
        <v>225.23344328827548</v>
      </c>
      <c r="G234" s="71">
        <f t="shared" si="31"/>
        <v>9.1117165693893263</v>
      </c>
      <c r="H234" s="71">
        <f t="shared" si="33"/>
        <v>193.03296066606882</v>
      </c>
      <c r="I234" s="71">
        <f t="shared" si="33"/>
        <v>9.6164640144165343</v>
      </c>
      <c r="J234" s="71">
        <f t="shared" si="23"/>
        <v>23.42164884625123</v>
      </c>
      <c r="K234" s="71">
        <f t="shared" si="20"/>
        <v>3.1536607590325865</v>
      </c>
      <c r="L234" s="71">
        <f t="shared" si="21"/>
        <v>-0.20192012048130925</v>
      </c>
      <c r="M234" s="69">
        <f t="shared" si="24"/>
        <v>-0.27443771255096666</v>
      </c>
      <c r="N234" s="69">
        <f t="shared" si="25"/>
        <v>1906.12</v>
      </c>
      <c r="O234" s="69">
        <f t="shared" si="26"/>
        <v>30.57530913967544</v>
      </c>
      <c r="P234" s="69">
        <f t="shared" si="27"/>
        <v>3.4201927923864042</v>
      </c>
      <c r="Q234" s="69">
        <f t="shared" si="28"/>
        <v>6.4611912872508448E-2</v>
      </c>
      <c r="R234" s="69">
        <f t="shared" si="29"/>
        <v>1.0667449540567215</v>
      </c>
    </row>
    <row r="235" spans="1:18" x14ac:dyDescent="0.3">
      <c r="A235" s="69">
        <f>'Shiller Data'!A234</f>
        <v>1889.1</v>
      </c>
      <c r="B235" s="69">
        <f>'[4]Shiller Data '!B234</f>
        <v>5.4</v>
      </c>
      <c r="C235" s="69">
        <f>'[4]Shiller Data '!C234</f>
        <v>0.22170000000000001</v>
      </c>
      <c r="D235" s="69">
        <f>'[4]Shiller Data '!D234</f>
        <v>0.29330000000000001</v>
      </c>
      <c r="E235" s="69">
        <f>'[4]Shiller Data '!E234</f>
        <v>7.7067928930000003</v>
      </c>
      <c r="F235" s="71">
        <f t="shared" si="30"/>
        <v>221.13828977394323</v>
      </c>
      <c r="G235" s="71">
        <f t="shared" si="31"/>
        <v>9.0789553412746695</v>
      </c>
      <c r="H235" s="71">
        <f t="shared" si="33"/>
        <v>193.49954505056601</v>
      </c>
      <c r="I235" s="71">
        <f t="shared" si="33"/>
        <v>9.6342789489078129</v>
      </c>
      <c r="J235" s="71">
        <f t="shared" si="23"/>
        <v>22.95327869855922</v>
      </c>
      <c r="K235" s="71">
        <f t="shared" si="20"/>
        <v>3.1334607889849719</v>
      </c>
      <c r="L235" s="71">
        <f t="shared" si="21"/>
        <v>-0.22212009052892379</v>
      </c>
      <c r="M235" s="69">
        <f t="shared" si="24"/>
        <v>-0.30189229984148147</v>
      </c>
      <c r="N235" s="69">
        <f t="shared" si="25"/>
        <v>1907.03</v>
      </c>
      <c r="O235" s="69">
        <f t="shared" si="26"/>
        <v>25.631198201082402</v>
      </c>
      <c r="P235" s="69">
        <f t="shared" si="27"/>
        <v>3.243810289227925</v>
      </c>
      <c r="Q235" s="69">
        <f t="shared" si="28"/>
        <v>-0.11177059028597069</v>
      </c>
      <c r="R235" s="69">
        <f t="shared" si="29"/>
        <v>0.89424938346584482</v>
      </c>
    </row>
    <row r="236" spans="1:18" x14ac:dyDescent="0.3">
      <c r="A236" s="69">
        <f>'Shiller Data'!A235</f>
        <v>1889.11</v>
      </c>
      <c r="B236" s="69">
        <f>'[4]Shiller Data '!B235</f>
        <v>5.35</v>
      </c>
      <c r="C236" s="69">
        <f>'[4]Shiller Data '!C235</f>
        <v>0.2208</v>
      </c>
      <c r="D236" s="69">
        <f>'[4]Shiller Data '!D235</f>
        <v>0.29670000000000002</v>
      </c>
      <c r="E236" s="69">
        <f>'[4]Shiller Data '!E235</f>
        <v>7.7067928930000003</v>
      </c>
      <c r="F236" s="71">
        <f t="shared" si="30"/>
        <v>219.09071301677704</v>
      </c>
      <c r="G236" s="71">
        <f t="shared" si="31"/>
        <v>9.0420989596456778</v>
      </c>
      <c r="H236" s="71">
        <f t="shared" si="33"/>
        <v>193.94877190206819</v>
      </c>
      <c r="I236" s="71">
        <f t="shared" si="33"/>
        <v>9.6542614736511734</v>
      </c>
      <c r="J236" s="71">
        <f t="shared" si="23"/>
        <v>22.6936792228726</v>
      </c>
      <c r="K236" s="71">
        <f t="shared" si="20"/>
        <v>3.1220864373818191</v>
      </c>
      <c r="L236" s="71">
        <f t="shared" si="21"/>
        <v>-0.2334944421320766</v>
      </c>
      <c r="M236" s="69">
        <f t="shared" si="24"/>
        <v>-0.3173516360793906</v>
      </c>
      <c r="N236" s="69">
        <f t="shared" si="25"/>
        <v>1907.06</v>
      </c>
      <c r="O236" s="69">
        <f t="shared" si="26"/>
        <v>23.048440483580094</v>
      </c>
      <c r="P236" s="69">
        <f t="shared" si="27"/>
        <v>3.1375981091745815</v>
      </c>
      <c r="Q236" s="69">
        <f t="shared" si="28"/>
        <v>-0.21798277033931424</v>
      </c>
      <c r="R236" s="69">
        <f t="shared" si="29"/>
        <v>0.80413929659442585</v>
      </c>
    </row>
    <row r="237" spans="1:18" x14ac:dyDescent="0.3">
      <c r="A237" s="69">
        <f>'Shiller Data'!A236</f>
        <v>1889.12</v>
      </c>
      <c r="B237" s="69">
        <f>'[4]Shiller Data '!B236</f>
        <v>5.32</v>
      </c>
      <c r="C237" s="69">
        <f>'[4]Shiller Data '!C236</f>
        <v>0.22</v>
      </c>
      <c r="D237" s="69">
        <f>'[4]Shiller Data '!D236</f>
        <v>0.3</v>
      </c>
      <c r="E237" s="69">
        <f>'[4]Shiller Data '!E236</f>
        <v>7.8019419829999999</v>
      </c>
      <c r="F237" s="71">
        <f t="shared" si="30"/>
        <v>215.20521476043896</v>
      </c>
      <c r="G237" s="71">
        <f t="shared" si="31"/>
        <v>8.8994637682888307</v>
      </c>
      <c r="H237" s="71">
        <f t="shared" si="33"/>
        <v>194.40881274266422</v>
      </c>
      <c r="I237" s="71">
        <f t="shared" si="33"/>
        <v>9.6742230233838953</v>
      </c>
      <c r="J237" s="71">
        <f t="shared" si="23"/>
        <v>22.24521951171263</v>
      </c>
      <c r="K237" s="71">
        <f t="shared" si="20"/>
        <v>3.1021271321217756</v>
      </c>
      <c r="L237" s="71">
        <f t="shared" si="21"/>
        <v>-0.25345374739212012</v>
      </c>
      <c r="M237" s="69">
        <f t="shared" si="24"/>
        <v>-0.34447912623052612</v>
      </c>
      <c r="N237" s="69">
        <f t="shared" si="25"/>
        <v>1907.09</v>
      </c>
      <c r="O237" s="69">
        <f t="shared" si="26"/>
        <v>21.628223543507268</v>
      </c>
      <c r="P237" s="69">
        <f t="shared" si="27"/>
        <v>3.0739991073044828</v>
      </c>
      <c r="Q237" s="69">
        <f t="shared" si="28"/>
        <v>-0.28158177220941294</v>
      </c>
      <c r="R237" s="69">
        <f t="shared" si="29"/>
        <v>0.75458920872556301</v>
      </c>
    </row>
    <row r="238" spans="1:18" x14ac:dyDescent="0.3">
      <c r="A238" s="69">
        <f>'Shiller Data'!A237</f>
        <v>1890.01</v>
      </c>
      <c r="B238" s="69">
        <f>'[4]Shiller Data '!B237</f>
        <v>5.38</v>
      </c>
      <c r="C238" s="69">
        <f>'[4]Shiller Data '!C237</f>
        <v>0.22</v>
      </c>
      <c r="D238" s="69">
        <f>'[4]Shiller Data '!D237</f>
        <v>0.29920000000000002</v>
      </c>
      <c r="E238" s="69">
        <f>'[4]Shiller Data '!E237</f>
        <v>7.6116519010000001</v>
      </c>
      <c r="F238" s="71">
        <f t="shared" si="30"/>
        <v>223.0731150194778</v>
      </c>
      <c r="G238" s="71">
        <f t="shared" si="31"/>
        <v>9.1219489413169388</v>
      </c>
      <c r="H238" s="71">
        <f t="shared" si="33"/>
        <v>194.92250329529583</v>
      </c>
      <c r="I238" s="71">
        <f t="shared" si="33"/>
        <v>9.6962712264267434</v>
      </c>
      <c r="J238" s="71">
        <f t="shared" si="23"/>
        <v>23.006072108575328</v>
      </c>
      <c r="K238" s="71">
        <f t="shared" si="20"/>
        <v>3.1357581858067021</v>
      </c>
      <c r="L238" s="71">
        <f t="shared" si="21"/>
        <v>-0.21982269370719365</v>
      </c>
      <c r="M238" s="69">
        <f t="shared" si="24"/>
        <v>-0.29876981592519519</v>
      </c>
      <c r="N238" s="69">
        <f t="shared" si="25"/>
        <v>1907.12</v>
      </c>
      <c r="O238" s="69">
        <f t="shared" si="26"/>
        <v>19.824506775044771</v>
      </c>
      <c r="P238" s="69">
        <f t="shared" si="27"/>
        <v>2.9869188882729527</v>
      </c>
      <c r="Q238" s="69">
        <f t="shared" si="28"/>
        <v>-0.36866199124094301</v>
      </c>
      <c r="R238" s="69">
        <f t="shared" si="29"/>
        <v>0.69165915779737519</v>
      </c>
    </row>
    <row r="239" spans="1:18" x14ac:dyDescent="0.3">
      <c r="A239" s="69">
        <f>'Shiller Data'!A238</f>
        <v>1890.02</v>
      </c>
      <c r="B239" s="69">
        <f>'[4]Shiller Data '!B238</f>
        <v>5.32</v>
      </c>
      <c r="C239" s="69">
        <f>'[4]Shiller Data '!C238</f>
        <v>0.22</v>
      </c>
      <c r="D239" s="69">
        <f>'[4]Shiller Data '!D238</f>
        <v>0.29830000000000001</v>
      </c>
      <c r="E239" s="69">
        <f>'[4]Shiller Data '!E238</f>
        <v>7.6116519010000001</v>
      </c>
      <c r="F239" s="71">
        <f t="shared" si="30"/>
        <v>220.58531076275503</v>
      </c>
      <c r="G239" s="71">
        <f t="shared" si="31"/>
        <v>9.1219489413169388</v>
      </c>
      <c r="H239" s="71">
        <f t="shared" si="33"/>
        <v>195.39176886075327</v>
      </c>
      <c r="I239" s="71">
        <f t="shared" si="33"/>
        <v>9.7170031358565474</v>
      </c>
      <c r="J239" s="71">
        <f t="shared" si="23"/>
        <v>22.700961158361363</v>
      </c>
      <c r="K239" s="71">
        <f t="shared" si="20"/>
        <v>3.1224072653690027</v>
      </c>
      <c r="L239" s="71">
        <f t="shared" si="21"/>
        <v>-0.23317361414489302</v>
      </c>
      <c r="M239" s="69">
        <f t="shared" si="24"/>
        <v>-0.31691558592888991</v>
      </c>
      <c r="N239" s="69">
        <f t="shared" si="25"/>
        <v>1908.03</v>
      </c>
      <c r="O239" s="69">
        <f t="shared" si="26"/>
        <v>20.871431147686678</v>
      </c>
      <c r="P239" s="69">
        <f t="shared" si="27"/>
        <v>3.038381293136013</v>
      </c>
      <c r="Q239" s="69">
        <f t="shared" si="28"/>
        <v>-0.3171995863778827</v>
      </c>
      <c r="R239" s="69">
        <f t="shared" si="29"/>
        <v>0.72818540473384719</v>
      </c>
    </row>
    <row r="240" spans="1:18" x14ac:dyDescent="0.3">
      <c r="A240" s="69">
        <f>'Shiller Data'!A239</f>
        <v>1890.03</v>
      </c>
      <c r="B240" s="69">
        <f>'[4]Shiller Data '!B239</f>
        <v>5.28</v>
      </c>
      <c r="C240" s="69">
        <f>'[4]Shiller Data '!C239</f>
        <v>0.22</v>
      </c>
      <c r="D240" s="69">
        <f>'[4]Shiller Data '!D239</f>
        <v>0.29749999999999999</v>
      </c>
      <c r="E240" s="69">
        <f>'[4]Shiller Data '!E239</f>
        <v>7.6116519010000001</v>
      </c>
      <c r="F240" s="71">
        <f t="shared" si="30"/>
        <v>218.92677459160649</v>
      </c>
      <c r="G240" s="71">
        <f t="shared" si="31"/>
        <v>9.1219489413169388</v>
      </c>
      <c r="H240" s="71">
        <f t="shared" si="33"/>
        <v>195.83404189931557</v>
      </c>
      <c r="I240" s="71">
        <f t="shared" si="33"/>
        <v>9.7369523768104624</v>
      </c>
      <c r="J240" s="71">
        <f t="shared" si="23"/>
        <v>22.484116807739838</v>
      </c>
      <c r="K240" s="71">
        <f t="shared" si="20"/>
        <v>3.1128091402757661</v>
      </c>
      <c r="L240" s="71">
        <f t="shared" si="21"/>
        <v>-0.24277173923812967</v>
      </c>
      <c r="M240" s="69">
        <f t="shared" si="24"/>
        <v>-0.32996078166811155</v>
      </c>
      <c r="N240" s="69">
        <f t="shared" si="25"/>
        <v>1908.06</v>
      </c>
      <c r="O240" s="69">
        <f t="shared" si="26"/>
        <v>22.637227212977095</v>
      </c>
      <c r="P240" s="69">
        <f t="shared" si="27"/>
        <v>3.1195957729095212</v>
      </c>
      <c r="Q240" s="69">
        <f t="shared" si="28"/>
        <v>-0.23598510660437455</v>
      </c>
      <c r="R240" s="69">
        <f t="shared" si="29"/>
        <v>0.78979243653642928</v>
      </c>
    </row>
    <row r="241" spans="1:18" x14ac:dyDescent="0.3">
      <c r="A241" s="69">
        <f>'Shiller Data'!A240</f>
        <v>1890.04</v>
      </c>
      <c r="B241" s="69">
        <f>'[4]Shiller Data '!B240</f>
        <v>5.39</v>
      </c>
      <c r="C241" s="69">
        <f>'[4]Shiller Data '!C240</f>
        <v>0.22</v>
      </c>
      <c r="D241" s="69">
        <f>'[4]Shiller Data '!D240</f>
        <v>0.29670000000000002</v>
      </c>
      <c r="E241" s="69">
        <f>'[4]Shiller Data '!E240</f>
        <v>7.6116519010000001</v>
      </c>
      <c r="F241" s="71">
        <f t="shared" si="30"/>
        <v>223.48774906226495</v>
      </c>
      <c r="G241" s="71">
        <f t="shared" si="31"/>
        <v>9.1219489413169388</v>
      </c>
      <c r="H241" s="71">
        <f t="shared" si="33"/>
        <v>196.29264301625625</v>
      </c>
      <c r="I241" s="71">
        <f t="shared" si="33"/>
        <v>9.7533479048181189</v>
      </c>
      <c r="J241" s="71">
        <f t="shared" si="23"/>
        <v>22.913952341622387</v>
      </c>
      <c r="K241" s="71">
        <f t="shared" si="20"/>
        <v>3.1317459975889528</v>
      </c>
      <c r="L241" s="71">
        <f t="shared" si="21"/>
        <v>-0.22383488192494294</v>
      </c>
      <c r="M241" s="69">
        <f t="shared" si="24"/>
        <v>-0.30422294141946693</v>
      </c>
      <c r="N241" s="69">
        <f t="shared" si="25"/>
        <v>1908.09</v>
      </c>
      <c r="O241" s="69">
        <f t="shared" si="26"/>
        <v>23.668287976563761</v>
      </c>
      <c r="P241" s="69">
        <f t="shared" si="27"/>
        <v>3.1641360920787633</v>
      </c>
      <c r="Q241" s="69">
        <f t="shared" si="28"/>
        <v>-0.19144478743513238</v>
      </c>
      <c r="R241" s="69">
        <f t="shared" si="29"/>
        <v>0.82576521646344281</v>
      </c>
    </row>
    <row r="242" spans="1:18" x14ac:dyDescent="0.3">
      <c r="A242" s="69">
        <f>'Shiller Data'!A241</f>
        <v>1890.05</v>
      </c>
      <c r="B242" s="69">
        <f>'[4]Shiller Data '!B241</f>
        <v>5.62</v>
      </c>
      <c r="C242" s="69">
        <f>'[4]Shiller Data '!C241</f>
        <v>0.22</v>
      </c>
      <c r="D242" s="69">
        <f>'[4]Shiller Data '!D241</f>
        <v>0.29580000000000001</v>
      </c>
      <c r="E242" s="69">
        <f>'[4]Shiller Data '!E241</f>
        <v>7.7067928930000003</v>
      </c>
      <c r="F242" s="71">
        <f t="shared" si="30"/>
        <v>230.14762750547425</v>
      </c>
      <c r="G242" s="71">
        <f t="shared" si="31"/>
        <v>9.0093377315310192</v>
      </c>
      <c r="H242" s="71">
        <f t="shared" ref="H242:I257" si="34">AVERAGE(F123:F242)</f>
        <v>196.87868519393001</v>
      </c>
      <c r="I242" s="71">
        <f t="shared" si="34"/>
        <v>9.7656023834831505</v>
      </c>
      <c r="J242" s="71">
        <f t="shared" si="23"/>
        <v>23.567171636511606</v>
      </c>
      <c r="K242" s="71">
        <f t="shared" si="20"/>
        <v>3.1598547112967208</v>
      </c>
      <c r="L242" s="71">
        <f t="shared" si="21"/>
        <v>-0.19572616821717492</v>
      </c>
      <c r="M242" s="69">
        <f t="shared" si="24"/>
        <v>-0.26601926427069111</v>
      </c>
      <c r="N242" s="69">
        <f t="shared" si="25"/>
        <v>1908.12</v>
      </c>
      <c r="O242" s="69">
        <f t="shared" si="26"/>
        <v>25.087687540077269</v>
      </c>
      <c r="P242" s="69">
        <f t="shared" si="27"/>
        <v>3.2223771895335696</v>
      </c>
      <c r="Q242" s="69">
        <f t="shared" si="28"/>
        <v>-0.13320368998032617</v>
      </c>
      <c r="R242" s="69">
        <f t="shared" si="29"/>
        <v>0.87528678680150196</v>
      </c>
    </row>
    <row r="243" spans="1:18" x14ac:dyDescent="0.3">
      <c r="A243" s="69">
        <f>'Shiller Data'!A242</f>
        <v>1890.06</v>
      </c>
      <c r="B243" s="69">
        <f>'[4]Shiller Data '!B242</f>
        <v>5.58</v>
      </c>
      <c r="C243" s="69">
        <f>'[4]Shiller Data '!C242</f>
        <v>0.22</v>
      </c>
      <c r="D243" s="69">
        <f>'[4]Shiller Data '!D242</f>
        <v>0.29499999999999998</v>
      </c>
      <c r="E243" s="69">
        <f>'[4]Shiller Data '!E242</f>
        <v>7.7067928930000003</v>
      </c>
      <c r="F243" s="71">
        <f t="shared" si="30"/>
        <v>228.50956609974131</v>
      </c>
      <c r="G243" s="71">
        <f t="shared" si="31"/>
        <v>9.0093377315310192</v>
      </c>
      <c r="H243" s="71">
        <f t="shared" si="34"/>
        <v>197.41791069316346</v>
      </c>
      <c r="I243" s="71">
        <f t="shared" si="34"/>
        <v>9.7751363975922914</v>
      </c>
      <c r="J243" s="71">
        <f t="shared" si="23"/>
        <v>23.376611517771288</v>
      </c>
      <c r="K243" s="71">
        <f t="shared" si="20"/>
        <v>3.1517360147351043</v>
      </c>
      <c r="L243" s="71">
        <f t="shared" si="21"/>
        <v>-0.20384486477879138</v>
      </c>
      <c r="M243" s="69">
        <f t="shared" si="24"/>
        <v>-0.2770537095154465</v>
      </c>
      <c r="N243" s="69">
        <f t="shared" si="25"/>
        <v>1909.03</v>
      </c>
      <c r="O243" s="69">
        <f t="shared" si="26"/>
        <v>24.53801884161059</v>
      </c>
      <c r="P243" s="69">
        <f t="shared" si="27"/>
        <v>3.2002237042230686</v>
      </c>
      <c r="Q243" s="69">
        <f t="shared" si="28"/>
        <v>-0.15535717529082715</v>
      </c>
      <c r="R243" s="69">
        <f t="shared" si="29"/>
        <v>0.85610934176525921</v>
      </c>
    </row>
    <row r="244" spans="1:18" x14ac:dyDescent="0.3">
      <c r="A244" s="69">
        <f>'Shiller Data'!A243</f>
        <v>1890.07</v>
      </c>
      <c r="B244" s="69">
        <f>'[4]Shiller Data '!B243</f>
        <v>5.54</v>
      </c>
      <c r="C244" s="69">
        <f>'[4]Shiller Data '!C243</f>
        <v>0.22</v>
      </c>
      <c r="D244" s="69">
        <f>'[4]Shiller Data '!D243</f>
        <v>0.29420000000000002</v>
      </c>
      <c r="E244" s="69">
        <f>'[4]Shiller Data '!E243</f>
        <v>7.7067928930000003</v>
      </c>
      <c r="F244" s="71">
        <f t="shared" si="30"/>
        <v>226.87150469400839</v>
      </c>
      <c r="G244" s="71">
        <f t="shared" si="31"/>
        <v>9.0093377315310192</v>
      </c>
      <c r="H244" s="71">
        <f t="shared" si="34"/>
        <v>197.88079161081083</v>
      </c>
      <c r="I244" s="71">
        <f t="shared" si="34"/>
        <v>9.7832455464770813</v>
      </c>
      <c r="J244" s="71">
        <f t="shared" si="23"/>
        <v>23.189799705651279</v>
      </c>
      <c r="K244" s="71">
        <f t="shared" si="20"/>
        <v>3.1437125141301525</v>
      </c>
      <c r="L244" s="71">
        <f t="shared" si="21"/>
        <v>-0.21186836538374321</v>
      </c>
      <c r="M244" s="69">
        <f t="shared" si="24"/>
        <v>-0.28795877012766075</v>
      </c>
      <c r="N244" s="69">
        <f t="shared" si="25"/>
        <v>1909.06</v>
      </c>
      <c r="O244" s="69">
        <f t="shared" si="26"/>
        <v>25.617667657596979</v>
      </c>
      <c r="P244" s="69">
        <f t="shared" si="27"/>
        <v>3.2432822563213191</v>
      </c>
      <c r="Q244" s="69">
        <f t="shared" si="28"/>
        <v>-0.11229862319257666</v>
      </c>
      <c r="R244" s="69">
        <f t="shared" si="29"/>
        <v>0.89377731500947089</v>
      </c>
    </row>
    <row r="245" spans="1:18" x14ac:dyDescent="0.3">
      <c r="A245" s="69">
        <f>'Shiller Data'!A244</f>
        <v>1890.08</v>
      </c>
      <c r="B245" s="69">
        <f>'[4]Shiller Data '!B244</f>
        <v>5.41</v>
      </c>
      <c r="C245" s="69">
        <f>'[4]Shiller Data '!C244</f>
        <v>0.22</v>
      </c>
      <c r="D245" s="69">
        <f>'[4]Shiller Data '!D244</f>
        <v>0.29330000000000001</v>
      </c>
      <c r="E245" s="69">
        <f>'[4]Shiller Data '!E244</f>
        <v>7.9922320659999997</v>
      </c>
      <c r="F245" s="71">
        <f t="shared" si="30"/>
        <v>213.63531938262918</v>
      </c>
      <c r="G245" s="71">
        <f t="shared" si="31"/>
        <v>8.6875730617705038</v>
      </c>
      <c r="H245" s="71">
        <f t="shared" si="34"/>
        <v>198.18207583611996</v>
      </c>
      <c r="I245" s="71">
        <f t="shared" si="34"/>
        <v>9.7872484578895129</v>
      </c>
      <c r="J245" s="71">
        <f t="shared" si="23"/>
        <v>21.827924395892644</v>
      </c>
      <c r="K245" s="71">
        <f t="shared" si="20"/>
        <v>3.0831900856883667</v>
      </c>
      <c r="L245" s="71">
        <f t="shared" si="21"/>
        <v>-0.272390793825529</v>
      </c>
      <c r="M245" s="69">
        <f t="shared" si="24"/>
        <v>-0.3702172235200295</v>
      </c>
      <c r="N245" s="69">
        <f t="shared" si="25"/>
        <v>1909.09</v>
      </c>
      <c r="O245" s="69">
        <f t="shared" si="26"/>
        <v>25.841502163837188</v>
      </c>
      <c r="P245" s="69">
        <f t="shared" si="27"/>
        <v>3.2519818105001606</v>
      </c>
      <c r="Q245" s="69">
        <f t="shared" si="28"/>
        <v>-0.10359906901373517</v>
      </c>
      <c r="R245" s="69">
        <f t="shared" si="29"/>
        <v>0.90158669901225374</v>
      </c>
    </row>
    <row r="246" spans="1:18" x14ac:dyDescent="0.3">
      <c r="A246" s="69">
        <f>'Shiller Data'!A245</f>
        <v>1890.09</v>
      </c>
      <c r="B246" s="69">
        <f>'[4]Shiller Data '!B245</f>
        <v>5.32</v>
      </c>
      <c r="C246" s="69">
        <f>'[4]Shiller Data '!C245</f>
        <v>0.22</v>
      </c>
      <c r="D246" s="69">
        <f>'[4]Shiller Data '!D245</f>
        <v>0.29249999999999998</v>
      </c>
      <c r="E246" s="69">
        <f>'[4]Shiller Data '!E245</f>
        <v>8.0873811569999994</v>
      </c>
      <c r="F246" s="71">
        <f t="shared" si="30"/>
        <v>207.60967826361596</v>
      </c>
      <c r="G246" s="71">
        <f t="shared" si="31"/>
        <v>8.5853626349615624</v>
      </c>
      <c r="H246" s="71">
        <f t="shared" si="34"/>
        <v>198.45106211690248</v>
      </c>
      <c r="I246" s="71">
        <f t="shared" si="34"/>
        <v>9.7896873316500042</v>
      </c>
      <c r="J246" s="71">
        <f t="shared" si="23"/>
        <v>21.206977427401082</v>
      </c>
      <c r="K246" s="71">
        <f t="shared" si="20"/>
        <v>3.054330251462579</v>
      </c>
      <c r="L246" s="71">
        <f t="shared" si="21"/>
        <v>-0.30125062805131675</v>
      </c>
      <c r="M246" s="69">
        <f t="shared" si="24"/>
        <v>-0.40944177860966663</v>
      </c>
      <c r="N246" s="69">
        <f t="shared" si="25"/>
        <v>1909.12</v>
      </c>
      <c r="O246" s="69">
        <f t="shared" si="26"/>
        <v>24.862858366972663</v>
      </c>
      <c r="P246" s="69">
        <f t="shared" si="27"/>
        <v>3.2133750580318732</v>
      </c>
      <c r="Q246" s="69">
        <f t="shared" si="28"/>
        <v>-0.14220582148202254</v>
      </c>
      <c r="R246" s="69">
        <f t="shared" si="29"/>
        <v>0.86744269976910426</v>
      </c>
    </row>
    <row r="247" spans="1:18" x14ac:dyDescent="0.3">
      <c r="A247" s="69">
        <f>'Shiller Data'!A246</f>
        <v>1890.1</v>
      </c>
      <c r="B247" s="69">
        <f>'[4]Shiller Data '!B246</f>
        <v>5.08</v>
      </c>
      <c r="C247" s="69">
        <f>'[4]Shiller Data '!C246</f>
        <v>0.22</v>
      </c>
      <c r="D247" s="69">
        <f>'[4]Shiller Data '!D246</f>
        <v>0.29170000000000001</v>
      </c>
      <c r="E247" s="69">
        <f>'[4]Shiller Data '!E246</f>
        <v>8.0873811569999994</v>
      </c>
      <c r="F247" s="71">
        <f t="shared" si="30"/>
        <v>198.24382811638517</v>
      </c>
      <c r="G247" s="71">
        <f t="shared" si="31"/>
        <v>8.5853626349615624</v>
      </c>
      <c r="H247" s="71">
        <f t="shared" si="34"/>
        <v>198.59968996388821</v>
      </c>
      <c r="I247" s="71">
        <f t="shared" si="34"/>
        <v>9.7907158826581657</v>
      </c>
      <c r="J247" s="71">
        <f t="shared" si="23"/>
        <v>20.248144312667179</v>
      </c>
      <c r="K247" s="71">
        <f t="shared" si="20"/>
        <v>3.0080631504728164</v>
      </c>
      <c r="L247" s="71">
        <f t="shared" si="21"/>
        <v>-0.34751772904107936</v>
      </c>
      <c r="M247" s="69">
        <f t="shared" si="24"/>
        <v>-0.47232524624889261</v>
      </c>
      <c r="N247" s="69">
        <f t="shared" si="25"/>
        <v>1910.03</v>
      </c>
      <c r="O247" s="69">
        <f t="shared" si="26"/>
        <v>23.581951878964002</v>
      </c>
      <c r="P247" s="69">
        <f t="shared" si="27"/>
        <v>3.1604816685690733</v>
      </c>
      <c r="Q247" s="69">
        <f t="shared" si="28"/>
        <v>-0.19509921094482241</v>
      </c>
      <c r="R247" s="69">
        <f t="shared" si="29"/>
        <v>0.82275302790152938</v>
      </c>
    </row>
    <row r="248" spans="1:18" x14ac:dyDescent="0.3">
      <c r="A248" s="69">
        <f>'Shiller Data'!A247</f>
        <v>1890.11</v>
      </c>
      <c r="B248" s="69">
        <f>'[4]Shiller Data '!B247</f>
        <v>4.71</v>
      </c>
      <c r="C248" s="69">
        <f>'[4]Shiller Data '!C247</f>
        <v>0.22</v>
      </c>
      <c r="D248" s="69">
        <f>'[4]Shiller Data '!D247</f>
        <v>0.2908</v>
      </c>
      <c r="E248" s="69">
        <f>'[4]Shiller Data '!E247</f>
        <v>7.8970910740000004</v>
      </c>
      <c r="F248" s="71">
        <f t="shared" si="30"/>
        <v>188.23381116802349</v>
      </c>
      <c r="G248" s="71">
        <f t="shared" si="31"/>
        <v>8.7922374643238168</v>
      </c>
      <c r="H248" s="71">
        <f t="shared" si="34"/>
        <v>198.60190988522947</v>
      </c>
      <c r="I248" s="71">
        <f t="shared" si="34"/>
        <v>9.7927847476612175</v>
      </c>
      <c r="J248" s="71">
        <f t="shared" si="23"/>
        <v>19.221683721066047</v>
      </c>
      <c r="K248" s="71">
        <f t="shared" si="20"/>
        <v>2.9560390022581311</v>
      </c>
      <c r="L248" s="71">
        <f t="shared" si="21"/>
        <v>-0.39954187725576462</v>
      </c>
      <c r="M248" s="69">
        <f t="shared" si="24"/>
        <v>-0.5430333470533999</v>
      </c>
      <c r="N248" s="69">
        <f t="shared" si="25"/>
        <v>1910.06</v>
      </c>
      <c r="O248" s="69">
        <f t="shared" si="26"/>
        <v>21.78385250601303</v>
      </c>
      <c r="P248" s="69">
        <f t="shared" si="27"/>
        <v>3.0811689845999615</v>
      </c>
      <c r="Q248" s="69">
        <f t="shared" si="28"/>
        <v>-0.27441189491393425</v>
      </c>
      <c r="R248" s="69">
        <f t="shared" si="29"/>
        <v>0.76001896283531567</v>
      </c>
    </row>
    <row r="249" spans="1:18" x14ac:dyDescent="0.3">
      <c r="A249" s="69">
        <f>'Shiller Data'!A248</f>
        <v>1890.12</v>
      </c>
      <c r="B249" s="69">
        <f>'[4]Shiller Data '!B248</f>
        <v>4.5999999999999996</v>
      </c>
      <c r="C249" s="69">
        <f>'[4]Shiller Data '!C248</f>
        <v>0.22</v>
      </c>
      <c r="D249" s="69">
        <f>'[4]Shiller Data '!D248</f>
        <v>0.28999999999999998</v>
      </c>
      <c r="E249" s="69">
        <f>'[4]Shiller Data '!E248</f>
        <v>7.8970910740000004</v>
      </c>
      <c r="F249" s="71">
        <f t="shared" si="30"/>
        <v>183.83769243586158</v>
      </c>
      <c r="G249" s="71">
        <f t="shared" si="31"/>
        <v>8.7922374643238168</v>
      </c>
      <c r="H249" s="71">
        <f t="shared" si="34"/>
        <v>198.51958555097991</v>
      </c>
      <c r="I249" s="71">
        <f t="shared" si="34"/>
        <v>9.7941836453920139</v>
      </c>
      <c r="J249" s="71">
        <f t="shared" si="23"/>
        <v>18.770088359774007</v>
      </c>
      <c r="K249" s="71">
        <f t="shared" si="20"/>
        <v>2.9322645580872844</v>
      </c>
      <c r="L249" s="71">
        <f t="shared" si="21"/>
        <v>-0.42331632142661135</v>
      </c>
      <c r="M249" s="69">
        <f t="shared" si="24"/>
        <v>-0.57534614510376458</v>
      </c>
      <c r="N249" s="69">
        <f t="shared" si="25"/>
        <v>1910.09</v>
      </c>
      <c r="O249" s="69">
        <f t="shared" si="26"/>
        <v>21.591412359661685</v>
      </c>
      <c r="P249" s="69">
        <f t="shared" si="27"/>
        <v>3.0722956596942619</v>
      </c>
      <c r="Q249" s="69">
        <f t="shared" si="28"/>
        <v>-0.28328521981963384</v>
      </c>
      <c r="R249" s="69">
        <f t="shared" si="29"/>
        <v>0.75330489972836723</v>
      </c>
    </row>
    <row r="250" spans="1:18" x14ac:dyDescent="0.3">
      <c r="A250" s="69">
        <f>'Shiller Data'!A249</f>
        <v>1891.01</v>
      </c>
      <c r="B250" s="69">
        <f>'[4]Shiller Data '!B249</f>
        <v>4.84</v>
      </c>
      <c r="C250" s="69">
        <f>'[4]Shiller Data '!C249</f>
        <v>0.22</v>
      </c>
      <c r="D250" s="69">
        <f>'[4]Shiller Data '!D249</f>
        <v>0.29420000000000002</v>
      </c>
      <c r="E250" s="69">
        <f>'[4]Shiller Data '!E249</f>
        <v>7.8019419829999999</v>
      </c>
      <c r="F250" s="71">
        <f t="shared" si="30"/>
        <v>195.78820290235424</v>
      </c>
      <c r="G250" s="71">
        <f t="shared" si="31"/>
        <v>8.8994637682888307</v>
      </c>
      <c r="H250" s="71">
        <f t="shared" si="34"/>
        <v>198.4228141379146</v>
      </c>
      <c r="I250" s="71">
        <f t="shared" si="34"/>
        <v>9.7943539146719125</v>
      </c>
      <c r="J250" s="71">
        <f t="shared" si="23"/>
        <v>19.989904858253499</v>
      </c>
      <c r="K250" s="71">
        <f t="shared" si="20"/>
        <v>2.995227389033924</v>
      </c>
      <c r="L250" s="71">
        <f t="shared" si="21"/>
        <v>-0.36035349047997167</v>
      </c>
      <c r="M250" s="69">
        <f t="shared" si="24"/>
        <v>-0.4897708430509487</v>
      </c>
      <c r="N250" s="69">
        <f t="shared" si="25"/>
        <v>1910.12</v>
      </c>
      <c r="O250" s="69">
        <f t="shared" si="26"/>
        <v>22.896928202611161</v>
      </c>
      <c r="P250" s="69">
        <f t="shared" si="27"/>
        <v>3.1310027619387033</v>
      </c>
      <c r="Q250" s="69">
        <f t="shared" si="28"/>
        <v>-0.22457811757519242</v>
      </c>
      <c r="R250" s="69">
        <f t="shared" si="29"/>
        <v>0.79885316978985665</v>
      </c>
    </row>
    <row r="251" spans="1:18" x14ac:dyDescent="0.3">
      <c r="A251" s="69">
        <f>'Shiller Data'!A250</f>
        <v>1891.02</v>
      </c>
      <c r="B251" s="69">
        <f>'[4]Shiller Data '!B250</f>
        <v>4.9000000000000004</v>
      </c>
      <c r="C251" s="69">
        <f>'[4]Shiller Data '!C250</f>
        <v>0.22</v>
      </c>
      <c r="D251" s="69">
        <f>'[4]Shiller Data '!D250</f>
        <v>0.29830000000000001</v>
      </c>
      <c r="E251" s="69">
        <f>'[4]Shiller Data '!E250</f>
        <v>7.8970910740000004</v>
      </c>
      <c r="F251" s="71">
        <f t="shared" si="30"/>
        <v>195.82710715993957</v>
      </c>
      <c r="G251" s="71">
        <f t="shared" si="31"/>
        <v>8.7922374643238168</v>
      </c>
      <c r="H251" s="71">
        <f t="shared" si="34"/>
        <v>198.34918229774112</v>
      </c>
      <c r="I251" s="71">
        <f t="shared" si="34"/>
        <v>9.792988591333275</v>
      </c>
      <c r="J251" s="71">
        <f t="shared" si="23"/>
        <v>19.996664484348035</v>
      </c>
      <c r="K251" s="71">
        <f t="shared" si="20"/>
        <v>2.9955654838627654</v>
      </c>
      <c r="L251" s="71">
        <f t="shared" si="21"/>
        <v>-0.36001539565113028</v>
      </c>
      <c r="M251" s="69">
        <f t="shared" si="24"/>
        <v>-0.48931132484527723</v>
      </c>
      <c r="N251" s="69">
        <f t="shared" si="25"/>
        <v>1911.03</v>
      </c>
      <c r="O251" s="69">
        <f t="shared" si="26"/>
        <v>23.906975081863663</v>
      </c>
      <c r="P251" s="69">
        <f t="shared" si="27"/>
        <v>3.1741702607886055</v>
      </c>
      <c r="Q251" s="69">
        <f t="shared" si="28"/>
        <v>-0.18141061872529018</v>
      </c>
      <c r="R251" s="69">
        <f t="shared" si="29"/>
        <v>0.83409279424896632</v>
      </c>
    </row>
    <row r="252" spans="1:18" x14ac:dyDescent="0.3">
      <c r="A252" s="69">
        <f>'Shiller Data'!A251</f>
        <v>1891.03</v>
      </c>
      <c r="B252" s="69">
        <f>'[4]Shiller Data '!B251</f>
        <v>4.8099999999999996</v>
      </c>
      <c r="C252" s="69">
        <f>'[4]Shiller Data '!C251</f>
        <v>0.22</v>
      </c>
      <c r="D252" s="69">
        <f>'[4]Shiller Data '!D251</f>
        <v>0.30249999999999999</v>
      </c>
      <c r="E252" s="69">
        <f>'[4]Shiller Data '!E251</f>
        <v>7.9922320659999997</v>
      </c>
      <c r="F252" s="71">
        <f t="shared" si="30"/>
        <v>189.94193830507325</v>
      </c>
      <c r="G252" s="71">
        <f t="shared" si="31"/>
        <v>8.6875730617705038</v>
      </c>
      <c r="H252" s="71">
        <f t="shared" si="34"/>
        <v>198.20715783629106</v>
      </c>
      <c r="I252" s="71">
        <f t="shared" si="34"/>
        <v>9.7893689541053099</v>
      </c>
      <c r="J252" s="71">
        <f t="shared" si="23"/>
        <v>19.402878693771004</v>
      </c>
      <c r="K252" s="71">
        <f t="shared" si="20"/>
        <v>2.9654214413379836</v>
      </c>
      <c r="L252" s="71">
        <f t="shared" si="21"/>
        <v>-0.39015943817591214</v>
      </c>
      <c r="M252" s="69">
        <f t="shared" si="24"/>
        <v>-0.53028129880240926</v>
      </c>
      <c r="N252" s="69">
        <f t="shared" si="25"/>
        <v>1911.06</v>
      </c>
      <c r="O252" s="69">
        <f t="shared" si="26"/>
        <v>25.426783253097348</v>
      </c>
      <c r="P252" s="69">
        <f t="shared" si="27"/>
        <v>3.235803077256691</v>
      </c>
      <c r="Q252" s="69">
        <f t="shared" si="28"/>
        <v>-0.11977780225720469</v>
      </c>
      <c r="R252" s="69">
        <f t="shared" si="29"/>
        <v>0.88711753033230234</v>
      </c>
    </row>
    <row r="253" spans="1:18" x14ac:dyDescent="0.3">
      <c r="A253" s="69">
        <f>'Shiller Data'!A252</f>
        <v>1891.04</v>
      </c>
      <c r="B253" s="69">
        <f>'[4]Shiller Data '!B252</f>
        <v>4.97</v>
      </c>
      <c r="C253" s="69">
        <f>'[4]Shiller Data '!C252</f>
        <v>0.22</v>
      </c>
      <c r="D253" s="69">
        <f>'[4]Shiller Data '!D252</f>
        <v>0.30669999999999997</v>
      </c>
      <c r="E253" s="69">
        <f>'[4]Shiller Data '!E252</f>
        <v>8.0873811569999994</v>
      </c>
      <c r="F253" s="71">
        <f t="shared" si="30"/>
        <v>193.95114679890438</v>
      </c>
      <c r="G253" s="71">
        <f t="shared" si="31"/>
        <v>8.5853626349615624</v>
      </c>
      <c r="H253" s="71">
        <f t="shared" si="34"/>
        <v>198.12108420644816</v>
      </c>
      <c r="I253" s="71">
        <f t="shared" si="34"/>
        <v>9.7842812806367228</v>
      </c>
      <c r="J253" s="71">
        <f t="shared" si="23"/>
        <v>19.822728030390678</v>
      </c>
      <c r="K253" s="71">
        <f t="shared" si="20"/>
        <v>2.98682915971236</v>
      </c>
      <c r="L253" s="71">
        <f t="shared" si="21"/>
        <v>-0.36875171980153576</v>
      </c>
      <c r="M253" s="69">
        <f t="shared" si="24"/>
        <v>-0.50118521245105929</v>
      </c>
      <c r="N253" s="69">
        <f t="shared" si="25"/>
        <v>1911.09</v>
      </c>
      <c r="O253" s="69">
        <f t="shared" si="26"/>
        <v>21.484232459535626</v>
      </c>
      <c r="P253" s="69">
        <f t="shared" si="27"/>
        <v>3.0673192921082855</v>
      </c>
      <c r="Q253" s="69">
        <f t="shared" si="28"/>
        <v>-0.28826158740561025</v>
      </c>
      <c r="R253" s="69">
        <f t="shared" si="29"/>
        <v>0.74956548969939685</v>
      </c>
    </row>
    <row r="254" spans="1:18" x14ac:dyDescent="0.3">
      <c r="A254" s="69">
        <f>'Shiller Data'!A253</f>
        <v>1891.05</v>
      </c>
      <c r="B254" s="69">
        <f>'[4]Shiller Data '!B253</f>
        <v>4.95</v>
      </c>
      <c r="C254" s="69">
        <f>'[4]Shiller Data '!C253</f>
        <v>0.22</v>
      </c>
      <c r="D254" s="69">
        <f>'[4]Shiller Data '!D253</f>
        <v>0.31080000000000002</v>
      </c>
      <c r="E254" s="69">
        <f>'[4]Shiller Data '!E253</f>
        <v>7.9922320659999997</v>
      </c>
      <c r="F254" s="71">
        <f t="shared" si="30"/>
        <v>195.47039388983629</v>
      </c>
      <c r="G254" s="71">
        <f t="shared" si="31"/>
        <v>8.6875730617705038</v>
      </c>
      <c r="H254" s="71">
        <f t="shared" si="34"/>
        <v>197.95326046039924</v>
      </c>
      <c r="I254" s="71">
        <f t="shared" si="34"/>
        <v>9.7778974223393256</v>
      </c>
      <c r="J254" s="71">
        <f t="shared" si="23"/>
        <v>19.991045666244137</v>
      </c>
      <c r="K254" s="71">
        <f t="shared" si="20"/>
        <v>2.9952844566111567</v>
      </c>
      <c r="L254" s="71">
        <f t="shared" si="21"/>
        <v>-0.360296422902739</v>
      </c>
      <c r="M254" s="69">
        <f t="shared" si="24"/>
        <v>-0.48969328022402869</v>
      </c>
      <c r="N254" s="69">
        <f t="shared" si="25"/>
        <v>1911.12</v>
      </c>
      <c r="O254" s="69">
        <f t="shared" si="26"/>
        <v>22.90372379703722</v>
      </c>
      <c r="P254" s="69">
        <f t="shared" si="27"/>
        <v>3.1312995085647546</v>
      </c>
      <c r="Q254" s="69">
        <f t="shared" si="28"/>
        <v>-0.22428137094914113</v>
      </c>
      <c r="R254" s="69">
        <f t="shared" si="29"/>
        <v>0.79909026194911148</v>
      </c>
    </row>
    <row r="255" spans="1:18" x14ac:dyDescent="0.3">
      <c r="A255" s="69">
        <f>'Shiller Data'!A254</f>
        <v>1891.06</v>
      </c>
      <c r="B255" s="69">
        <f>'[4]Shiller Data '!B254</f>
        <v>4.8499999999999996</v>
      </c>
      <c r="C255" s="69">
        <f>'[4]Shiller Data '!C254</f>
        <v>0.22</v>
      </c>
      <c r="D255" s="69">
        <f>'[4]Shiller Data '!D254</f>
        <v>0.315</v>
      </c>
      <c r="E255" s="69">
        <f>'[4]Shiller Data '!E254</f>
        <v>7.8019419829999999</v>
      </c>
      <c r="F255" s="71">
        <f t="shared" si="30"/>
        <v>196.19272398273102</v>
      </c>
      <c r="G255" s="71">
        <f t="shared" si="31"/>
        <v>8.8994637682888307</v>
      </c>
      <c r="H255" s="71">
        <f t="shared" si="34"/>
        <v>197.76934236323561</v>
      </c>
      <c r="I255" s="71">
        <f t="shared" si="34"/>
        <v>9.7718972093948668</v>
      </c>
      <c r="J255" s="71">
        <f t="shared" si="23"/>
        <v>20.077239841830103</v>
      </c>
      <c r="K255" s="71">
        <f t="shared" si="20"/>
        <v>2.9995868272991113</v>
      </c>
      <c r="L255" s="71">
        <f t="shared" si="21"/>
        <v>-0.35599405221478442</v>
      </c>
      <c r="M255" s="69">
        <f t="shared" si="24"/>
        <v>-0.4838457561272021</v>
      </c>
      <c r="N255" s="69">
        <f t="shared" si="25"/>
        <v>1912.03</v>
      </c>
      <c r="O255" s="69">
        <f t="shared" si="26"/>
        <v>22.30736266449005</v>
      </c>
      <c r="P255" s="69">
        <f t="shared" si="27"/>
        <v>3.1049167883007338</v>
      </c>
      <c r="Q255" s="69">
        <f t="shared" si="28"/>
        <v>-0.25066409121316191</v>
      </c>
      <c r="R255" s="69">
        <f t="shared" si="29"/>
        <v>0.77828376000880128</v>
      </c>
    </row>
    <row r="256" spans="1:18" x14ac:dyDescent="0.3">
      <c r="A256" s="69">
        <f>'Shiller Data'!A255</f>
        <v>1891.07</v>
      </c>
      <c r="B256" s="69">
        <f>'[4]Shiller Data '!B255</f>
        <v>4.7699999999999996</v>
      </c>
      <c r="C256" s="69">
        <f>'[4]Shiller Data '!C255</f>
        <v>0.22</v>
      </c>
      <c r="D256" s="69">
        <f>'[4]Shiller Data '!D255</f>
        <v>0.31919999999999998</v>
      </c>
      <c r="E256" s="69">
        <f>'[4]Shiller Data '!E255</f>
        <v>7.7067928930000003</v>
      </c>
      <c r="F256" s="71">
        <f t="shared" si="30"/>
        <v>195.33882263364978</v>
      </c>
      <c r="G256" s="71">
        <f t="shared" si="31"/>
        <v>9.0093377315310192</v>
      </c>
      <c r="H256" s="71">
        <f t="shared" si="34"/>
        <v>197.65925338771044</v>
      </c>
      <c r="I256" s="71">
        <f t="shared" si="34"/>
        <v>9.7662373566188876</v>
      </c>
      <c r="J256" s="71">
        <f t="shared" si="23"/>
        <v>20.001441240956783</v>
      </c>
      <c r="K256" s="71">
        <f t="shared" si="20"/>
        <v>2.9958043330054855</v>
      </c>
      <c r="L256" s="71">
        <f t="shared" si="21"/>
        <v>-0.35977654650841018</v>
      </c>
      <c r="M256" s="69">
        <f t="shared" si="24"/>
        <v>-0.48898669542144063</v>
      </c>
      <c r="N256" s="69">
        <f t="shared" si="25"/>
        <v>1912.06</v>
      </c>
      <c r="O256" s="69">
        <f t="shared" si="26"/>
        <v>22.410951877880514</v>
      </c>
      <c r="P256" s="69">
        <f t="shared" si="27"/>
        <v>3.1095497624966955</v>
      </c>
      <c r="Q256" s="69">
        <f t="shared" si="28"/>
        <v>-0.24603111701720026</v>
      </c>
      <c r="R256" s="69">
        <f t="shared" si="29"/>
        <v>0.78189789421670652</v>
      </c>
    </row>
    <row r="257" spans="1:18" x14ac:dyDescent="0.3">
      <c r="A257" s="69">
        <f>'Shiller Data'!A256</f>
        <v>1891.08</v>
      </c>
      <c r="B257" s="69">
        <f>'[4]Shiller Data '!B256</f>
        <v>4.93</v>
      </c>
      <c r="C257" s="69">
        <f>'[4]Shiller Data '!C256</f>
        <v>0.22</v>
      </c>
      <c r="D257" s="69">
        <f>'[4]Shiller Data '!D256</f>
        <v>0.32329999999999998</v>
      </c>
      <c r="E257" s="69">
        <f>'[4]Shiller Data '!E256</f>
        <v>7.7067928930000003</v>
      </c>
      <c r="F257" s="71">
        <f t="shared" si="30"/>
        <v>201.89106825658146</v>
      </c>
      <c r="G257" s="71">
        <f t="shared" si="31"/>
        <v>9.0093377315310192</v>
      </c>
      <c r="H257" s="71">
        <f t="shared" si="34"/>
        <v>197.67777504495064</v>
      </c>
      <c r="I257" s="71">
        <f t="shared" si="34"/>
        <v>9.7608036914564771</v>
      </c>
      <c r="J257" s="71">
        <f t="shared" si="23"/>
        <v>20.683857050961333</v>
      </c>
      <c r="K257" s="71">
        <f t="shared" ref="K257:K320" si="35">LN(J257)</f>
        <v>3.0293535434175256</v>
      </c>
      <c r="L257" s="71">
        <f t="shared" ref="L257:L320" si="36">K257-$K$1863</f>
        <v>-0.32622733609637011</v>
      </c>
      <c r="M257" s="69">
        <f t="shared" si="24"/>
        <v>-0.44338862158202047</v>
      </c>
      <c r="N257" s="69">
        <f t="shared" si="25"/>
        <v>1912.09</v>
      </c>
      <c r="O257" s="69">
        <f t="shared" si="26"/>
        <v>22.503663792417296</v>
      </c>
      <c r="P257" s="69">
        <f t="shared" si="27"/>
        <v>3.1136781311727058</v>
      </c>
      <c r="Q257" s="69">
        <f t="shared" si="28"/>
        <v>-0.24190274834118997</v>
      </c>
      <c r="R257" s="69">
        <f t="shared" si="29"/>
        <v>0.78513252927996136</v>
      </c>
    </row>
    <row r="258" spans="1:18" x14ac:dyDescent="0.3">
      <c r="A258" s="69">
        <f>'Shiller Data'!A257</f>
        <v>1891.09</v>
      </c>
      <c r="B258" s="69">
        <f>'[4]Shiller Data '!B257</f>
        <v>5.33</v>
      </c>
      <c r="C258" s="69">
        <f>'[4]Shiller Data '!C257</f>
        <v>0.22</v>
      </c>
      <c r="D258" s="69">
        <f>'[4]Shiller Data '!D257</f>
        <v>0.32750000000000001</v>
      </c>
      <c r="E258" s="69">
        <f>'[4]Shiller Data '!E257</f>
        <v>7.6116519010000001</v>
      </c>
      <c r="F258" s="71">
        <f t="shared" si="30"/>
        <v>220.99994480554216</v>
      </c>
      <c r="G258" s="71">
        <f t="shared" si="31"/>
        <v>9.1219489413169388</v>
      </c>
      <c r="H258" s="71">
        <f t="shared" ref="H258:I273" si="37">AVERAGE(F139:F258)</f>
        <v>197.9048220313262</v>
      </c>
      <c r="I258" s="71">
        <f t="shared" si="37"/>
        <v>9.7580265146816583</v>
      </c>
      <c r="J258" s="71">
        <f t="shared" ref="J258:J321" si="38">F258/I258</f>
        <v>22.648016427607747</v>
      </c>
      <c r="K258" s="71">
        <f t="shared" si="35"/>
        <v>3.1200722731540789</v>
      </c>
      <c r="L258" s="71">
        <f t="shared" si="36"/>
        <v>-0.23550860635981685</v>
      </c>
      <c r="M258" s="69">
        <f t="shared" ref="M258:M321" si="39">L258*$M$113/2</f>
        <v>-0.3200891672478815</v>
      </c>
      <c r="N258" s="69">
        <f t="shared" si="25"/>
        <v>1912.12</v>
      </c>
      <c r="O258" s="69">
        <f t="shared" si="26"/>
        <v>21.488926903818179</v>
      </c>
      <c r="P258" s="69">
        <f t="shared" si="27"/>
        <v>3.0675377747318939</v>
      </c>
      <c r="Q258" s="69">
        <f t="shared" si="28"/>
        <v>-0.28804310478200179</v>
      </c>
      <c r="R258" s="69">
        <f t="shared" si="29"/>
        <v>0.74972927462558137</v>
      </c>
    </row>
    <row r="259" spans="1:18" x14ac:dyDescent="0.3">
      <c r="A259" s="69">
        <f>'Shiller Data'!A258</f>
        <v>1891.1</v>
      </c>
      <c r="B259" s="69">
        <f>'[4]Shiller Data '!B258</f>
        <v>5.33</v>
      </c>
      <c r="C259" s="69">
        <f>'[4]Shiller Data '!C258</f>
        <v>0.22</v>
      </c>
      <c r="D259" s="69">
        <f>'[4]Shiller Data '!D258</f>
        <v>0.33169999999999999</v>
      </c>
      <c r="E259" s="69">
        <f>'[4]Shiller Data '!E258</f>
        <v>7.6116519010000001</v>
      </c>
      <c r="F259" s="71">
        <f t="shared" si="30"/>
        <v>220.99994480554216</v>
      </c>
      <c r="G259" s="71">
        <f t="shared" si="31"/>
        <v>9.1219489413169388</v>
      </c>
      <c r="H259" s="71">
        <f t="shared" si="37"/>
        <v>198.1724169136078</v>
      </c>
      <c r="I259" s="71">
        <f t="shared" si="37"/>
        <v>9.7546993232456902</v>
      </c>
      <c r="J259" s="71">
        <f t="shared" si="38"/>
        <v>22.655741349084312</v>
      </c>
      <c r="K259" s="71">
        <f t="shared" si="35"/>
        <v>3.1204133010038881</v>
      </c>
      <c r="L259" s="71">
        <f t="shared" si="36"/>
        <v>-0.23516757851000758</v>
      </c>
      <c r="M259" s="69">
        <f t="shared" si="39"/>
        <v>-0.31962566265609171</v>
      </c>
      <c r="N259" s="69">
        <f t="shared" ref="N259:N322" si="40">INDEX($A$130:$A$2900,(ROW()-ROW($A$130))*3)</f>
        <v>1913.03</v>
      </c>
      <c r="O259" s="69">
        <f t="shared" ref="O259:O322" si="41">INDEX($J$130:$J$2900,(ROW()-ROW($J$130))*3)</f>
        <v>19.853611844350041</v>
      </c>
      <c r="P259" s="69">
        <f t="shared" ref="P259:P322" si="42">INDEX($K$130:$K$2900,(ROW()-ROW($K$130))*3)</f>
        <v>2.9883859474752601</v>
      </c>
      <c r="Q259" s="69">
        <f t="shared" ref="Q259:Q322" si="43">INDEX($L$130:$L$2900,(ROW()-ROW($L$130))*3)</f>
        <v>-0.36719493203863562</v>
      </c>
      <c r="R259" s="69">
        <f t="shared" ref="R259:R322" si="44">EXP(Q259)</f>
        <v>0.69267460740990505</v>
      </c>
    </row>
    <row r="260" spans="1:18" x14ac:dyDescent="0.3">
      <c r="A260" s="69">
        <f>'Shiller Data'!A259</f>
        <v>1891.11</v>
      </c>
      <c r="B260" s="69">
        <f>'[4]Shiller Data '!B259</f>
        <v>5.25</v>
      </c>
      <c r="C260" s="69">
        <f>'[4]Shiller Data '!C259</f>
        <v>0.22</v>
      </c>
      <c r="D260" s="69">
        <f>'[4]Shiller Data '!D259</f>
        <v>0.33579999999999999</v>
      </c>
      <c r="E260" s="69">
        <f>'[4]Shiller Data '!E259</f>
        <v>7.5165028100000004</v>
      </c>
      <c r="F260" s="71">
        <f t="shared" si="30"/>
        <v>220.43845281287136</v>
      </c>
      <c r="G260" s="71">
        <f t="shared" si="31"/>
        <v>9.2374208797774671</v>
      </c>
      <c r="H260" s="71">
        <f t="shared" si="37"/>
        <v>198.41028514455971</v>
      </c>
      <c r="I260" s="71">
        <f t="shared" si="37"/>
        <v>9.7503010218721702</v>
      </c>
      <c r="J260" s="71">
        <f t="shared" si="38"/>
        <v>22.608374071567344</v>
      </c>
      <c r="K260" s="71">
        <f t="shared" si="35"/>
        <v>3.1183203717875663</v>
      </c>
      <c r="L260" s="71">
        <f t="shared" si="36"/>
        <v>-0.23726050772632945</v>
      </c>
      <c r="M260" s="69">
        <f t="shared" si="39"/>
        <v>-0.3224702464711634</v>
      </c>
      <c r="N260" s="69">
        <f t="shared" si="40"/>
        <v>1913.06</v>
      </c>
      <c r="O260" s="69">
        <f t="shared" si="41"/>
        <v>18.237700410627856</v>
      </c>
      <c r="P260" s="69">
        <f t="shared" si="42"/>
        <v>2.9034909027194571</v>
      </c>
      <c r="Q260" s="69">
        <f t="shared" si="43"/>
        <v>-0.45208997679443863</v>
      </c>
      <c r="R260" s="69">
        <f t="shared" si="44"/>
        <v>0.63629691519259579</v>
      </c>
    </row>
    <row r="261" spans="1:18" x14ac:dyDescent="0.3">
      <c r="A261" s="69">
        <f>'Shiller Data'!A260</f>
        <v>1891.12</v>
      </c>
      <c r="B261" s="69">
        <f>'[4]Shiller Data '!B260</f>
        <v>5.41</v>
      </c>
      <c r="C261" s="69">
        <f>'[4]Shiller Data '!C260</f>
        <v>0.22</v>
      </c>
      <c r="D261" s="69">
        <f>'[4]Shiller Data '!D260</f>
        <v>0.34</v>
      </c>
      <c r="E261" s="69">
        <f>'[4]Shiller Data '!E260</f>
        <v>7.5165028100000004</v>
      </c>
      <c r="F261" s="71">
        <f t="shared" si="30"/>
        <v>227.15657708907315</v>
      </c>
      <c r="G261" s="71">
        <f t="shared" si="31"/>
        <v>9.2374208797774671</v>
      </c>
      <c r="H261" s="71">
        <f t="shared" si="37"/>
        <v>198.75063877802566</v>
      </c>
      <c r="I261" s="71">
        <f t="shared" si="37"/>
        <v>9.7446110251223796</v>
      </c>
      <c r="J261" s="71">
        <f t="shared" si="38"/>
        <v>23.310994815846982</v>
      </c>
      <c r="K261" s="71">
        <f t="shared" si="35"/>
        <v>3.1489251297795144</v>
      </c>
      <c r="L261" s="71">
        <f t="shared" si="36"/>
        <v>-0.20665574973438128</v>
      </c>
      <c r="M261" s="69">
        <f t="shared" si="39"/>
        <v>-0.28087409569398697</v>
      </c>
      <c r="N261" s="69">
        <f t="shared" si="40"/>
        <v>1913.09</v>
      </c>
      <c r="O261" s="69">
        <f t="shared" si="41"/>
        <v>18.70822109907564</v>
      </c>
      <c r="P261" s="69">
        <f t="shared" si="42"/>
        <v>2.9289630582177733</v>
      </c>
      <c r="Q261" s="69">
        <f t="shared" si="43"/>
        <v>-0.42661782129612247</v>
      </c>
      <c r="R261" s="69">
        <f t="shared" si="44"/>
        <v>0.65271295755828551</v>
      </c>
    </row>
    <row r="262" spans="1:18" x14ac:dyDescent="0.3">
      <c r="A262" s="69">
        <f>'Shiller Data'!A261</f>
        <v>1892.01</v>
      </c>
      <c r="B262" s="69">
        <f>'[4]Shiller Data '!B261</f>
        <v>5.51</v>
      </c>
      <c r="C262" s="69">
        <f>'[4]Shiller Data '!C261</f>
        <v>0.22170000000000001</v>
      </c>
      <c r="D262" s="69">
        <f>'[4]Shiller Data '!D261</f>
        <v>0.34250000000000003</v>
      </c>
      <c r="E262" s="69">
        <f>'[4]Shiller Data '!E261</f>
        <v>7.3262127269999997</v>
      </c>
      <c r="F262" s="71">
        <f t="shared" si="30"/>
        <v>237.36459952782369</v>
      </c>
      <c r="G262" s="71">
        <f t="shared" si="31"/>
        <v>9.5505865182066287</v>
      </c>
      <c r="H262" s="71">
        <f t="shared" si="37"/>
        <v>199.19930978192073</v>
      </c>
      <c r="I262" s="71">
        <f t="shared" si="37"/>
        <v>9.7415307420261676</v>
      </c>
      <c r="J262" s="71">
        <f t="shared" si="38"/>
        <v>24.366252677703255</v>
      </c>
      <c r="K262" s="71">
        <f t="shared" si="35"/>
        <v>3.1931990879721535</v>
      </c>
      <c r="L262" s="71">
        <f t="shared" si="36"/>
        <v>-0.16238179154174226</v>
      </c>
      <c r="M262" s="69">
        <f t="shared" si="39"/>
        <v>-0.22069958815604357</v>
      </c>
      <c r="N262" s="69">
        <f t="shared" si="40"/>
        <v>1913.12</v>
      </c>
      <c r="O262" s="69">
        <f t="shared" si="41"/>
        <v>17.585939964993923</v>
      </c>
      <c r="P262" s="69">
        <f t="shared" si="42"/>
        <v>2.8670997171555737</v>
      </c>
      <c r="Q262" s="69">
        <f t="shared" si="43"/>
        <v>-0.48848116235832206</v>
      </c>
      <c r="R262" s="69">
        <f t="shared" si="44"/>
        <v>0.61355758119411929</v>
      </c>
    </row>
    <row r="263" spans="1:18" x14ac:dyDescent="0.3">
      <c r="A263" s="69">
        <f>'Shiller Data'!A262</f>
        <v>1892.02</v>
      </c>
      <c r="B263" s="69">
        <f>'[4]Shiller Data '!B262</f>
        <v>5.52</v>
      </c>
      <c r="C263" s="69">
        <f>'[4]Shiller Data '!C262</f>
        <v>0.2233</v>
      </c>
      <c r="D263" s="69">
        <f>'[4]Shiller Data '!D262</f>
        <v>0.34499999999999997</v>
      </c>
      <c r="E263" s="69">
        <f>'[4]Shiller Data '!E262</f>
        <v>7.3262127269999997</v>
      </c>
      <c r="F263" s="71">
        <f t="shared" si="30"/>
        <v>237.79538827469813</v>
      </c>
      <c r="G263" s="71">
        <f t="shared" si="31"/>
        <v>9.6195127177065398</v>
      </c>
      <c r="H263" s="71">
        <f t="shared" si="37"/>
        <v>199.69900745356645</v>
      </c>
      <c r="I263" s="71">
        <f t="shared" si="37"/>
        <v>9.7397904498252696</v>
      </c>
      <c r="J263" s="71">
        <f t="shared" si="38"/>
        <v>24.414836181507802</v>
      </c>
      <c r="K263" s="71">
        <f t="shared" si="35"/>
        <v>3.1951909877433269</v>
      </c>
      <c r="L263" s="71">
        <f t="shared" si="36"/>
        <v>-0.16038989177056884</v>
      </c>
      <c r="M263" s="69">
        <f t="shared" si="39"/>
        <v>-0.21799231750105094</v>
      </c>
      <c r="N263" s="69">
        <f t="shared" si="40"/>
        <v>1914.03</v>
      </c>
      <c r="O263" s="69">
        <f t="shared" si="41"/>
        <v>18.319058163328005</v>
      </c>
      <c r="P263" s="69">
        <f t="shared" si="42"/>
        <v>2.9079419476257398</v>
      </c>
      <c r="Q263" s="69">
        <f t="shared" si="43"/>
        <v>-0.44763893188815596</v>
      </c>
      <c r="R263" s="69">
        <f t="shared" si="44"/>
        <v>0.63913541379190064</v>
      </c>
    </row>
    <row r="264" spans="1:18" x14ac:dyDescent="0.3">
      <c r="A264" s="69">
        <f>'Shiller Data'!A263</f>
        <v>1892.03</v>
      </c>
      <c r="B264" s="69">
        <f>'[4]Shiller Data '!B263</f>
        <v>5.58</v>
      </c>
      <c r="C264" s="69">
        <f>'[4]Shiller Data '!C263</f>
        <v>0.22500000000000001</v>
      </c>
      <c r="D264" s="69">
        <f>'[4]Shiller Data '!D263</f>
        <v>0.34749999999999998</v>
      </c>
      <c r="E264" s="69">
        <f>'[4]Shiller Data '!E263</f>
        <v>7.135922645</v>
      </c>
      <c r="F264" s="71">
        <f t="shared" si="30"/>
        <v>246.79021727259769</v>
      </c>
      <c r="G264" s="71">
        <f t="shared" si="31"/>
        <v>9.9512184384111979</v>
      </c>
      <c r="H264" s="71">
        <f t="shared" si="37"/>
        <v>200.27622149909621</v>
      </c>
      <c r="I264" s="71">
        <f t="shared" si="37"/>
        <v>9.7408143719635749</v>
      </c>
      <c r="J264" s="71">
        <f t="shared" si="38"/>
        <v>25.335686303900808</v>
      </c>
      <c r="K264" s="71">
        <f t="shared" si="35"/>
        <v>3.2322139277222397</v>
      </c>
      <c r="L264" s="71">
        <f t="shared" si="36"/>
        <v>-0.12336695179165602</v>
      </c>
      <c r="M264" s="69">
        <f t="shared" si="39"/>
        <v>-0.16767295885811137</v>
      </c>
      <c r="N264" s="69">
        <f t="shared" si="40"/>
        <v>1914.06</v>
      </c>
      <c r="O264" s="69">
        <f t="shared" si="41"/>
        <v>17.849935895459662</v>
      </c>
      <c r="P264" s="69">
        <f t="shared" si="42"/>
        <v>2.8819999169284243</v>
      </c>
      <c r="Q264" s="69">
        <f t="shared" si="43"/>
        <v>-0.47358096258547144</v>
      </c>
      <c r="R264" s="69">
        <f t="shared" si="44"/>
        <v>0.6227681610587199</v>
      </c>
    </row>
    <row r="265" spans="1:18" x14ac:dyDescent="0.3">
      <c r="A265" s="69">
        <f>'Shiller Data'!A264</f>
        <v>1892.04</v>
      </c>
      <c r="B265" s="69">
        <f>'[4]Shiller Data '!B264</f>
        <v>5.57</v>
      </c>
      <c r="C265" s="69">
        <f>'[4]Shiller Data '!C264</f>
        <v>0.22670000000000001</v>
      </c>
      <c r="D265" s="69">
        <f>'[4]Shiller Data '!D264</f>
        <v>0.35</v>
      </c>
      <c r="E265" s="69">
        <f>'[4]Shiller Data '!E264</f>
        <v>7.0407735540000003</v>
      </c>
      <c r="F265" s="71">
        <f t="shared" si="30"/>
        <v>249.67708967167277</v>
      </c>
      <c r="G265" s="71">
        <f t="shared" si="31"/>
        <v>10.161902374967363</v>
      </c>
      <c r="H265" s="71">
        <f t="shared" si="37"/>
        <v>200.89106778244192</v>
      </c>
      <c r="I265" s="71">
        <f t="shared" si="37"/>
        <v>9.7443455488852173</v>
      </c>
      <c r="J265" s="71">
        <f t="shared" si="38"/>
        <v>25.622766395044003</v>
      </c>
      <c r="K265" s="71">
        <f t="shared" si="35"/>
        <v>3.243481268588023</v>
      </c>
      <c r="L265" s="71">
        <f t="shared" si="36"/>
        <v>-0.11209961092587273</v>
      </c>
      <c r="M265" s="69">
        <f t="shared" si="39"/>
        <v>-0.15235906519379067</v>
      </c>
      <c r="N265" s="69">
        <f t="shared" si="40"/>
        <v>1914.09</v>
      </c>
      <c r="O265" s="69">
        <f t="shared" si="41"/>
        <v>16.331326851500666</v>
      </c>
      <c r="P265" s="69">
        <f t="shared" si="42"/>
        <v>2.7930851560698606</v>
      </c>
      <c r="Q265" s="69">
        <f t="shared" si="43"/>
        <v>-0.56249572344403509</v>
      </c>
      <c r="R265" s="69">
        <f t="shared" si="44"/>
        <v>0.56978526144427122</v>
      </c>
    </row>
    <row r="266" spans="1:18" x14ac:dyDescent="0.3">
      <c r="A266" s="69">
        <f>'Shiller Data'!A265</f>
        <v>1892.05</v>
      </c>
      <c r="B266" s="69">
        <f>'[4]Shiller Data '!B265</f>
        <v>5.57</v>
      </c>
      <c r="C266" s="69">
        <f>'[4]Shiller Data '!C265</f>
        <v>0.2283</v>
      </c>
      <c r="D266" s="69">
        <f>'[4]Shiller Data '!D265</f>
        <v>0.35249999999999998</v>
      </c>
      <c r="E266" s="69">
        <f>'[4]Shiller Data '!E265</f>
        <v>7.0407735540000003</v>
      </c>
      <c r="F266" s="71">
        <f t="shared" si="30"/>
        <v>249.67708967167277</v>
      </c>
      <c r="G266" s="71">
        <f t="shared" si="31"/>
        <v>10.23362290341883</v>
      </c>
      <c r="H266" s="71">
        <f t="shared" si="37"/>
        <v>201.53682150597362</v>
      </c>
      <c r="I266" s="71">
        <f t="shared" si="37"/>
        <v>9.7492116625267897</v>
      </c>
      <c r="J266" s="71">
        <f t="shared" si="38"/>
        <v>25.609977330922135</v>
      </c>
      <c r="K266" s="71">
        <f t="shared" si="35"/>
        <v>3.2429820150459556</v>
      </c>
      <c r="L266" s="71">
        <f t="shared" si="36"/>
        <v>-0.1125988644679401</v>
      </c>
      <c r="M266" s="69">
        <f t="shared" si="39"/>
        <v>-0.15303762065295609</v>
      </c>
      <c r="N266" s="69">
        <f t="shared" si="40"/>
        <v>1914.12</v>
      </c>
      <c r="O266" s="69">
        <f t="shared" si="41"/>
        <v>15.744615039849267</v>
      </c>
      <c r="P266" s="69">
        <f t="shared" si="42"/>
        <v>2.7564984045779557</v>
      </c>
      <c r="Q266" s="69">
        <f t="shared" si="43"/>
        <v>-0.59908247493594002</v>
      </c>
      <c r="R266" s="69">
        <f t="shared" si="44"/>
        <v>0.54931541560541242</v>
      </c>
    </row>
    <row r="267" spans="1:18" x14ac:dyDescent="0.3">
      <c r="A267" s="69">
        <f>'Shiller Data'!A266</f>
        <v>1892.06</v>
      </c>
      <c r="B267" s="69">
        <f>'[4]Shiller Data '!B266</f>
        <v>5.54</v>
      </c>
      <c r="C267" s="69">
        <f>'[4]Shiller Data '!C266</f>
        <v>0.23</v>
      </c>
      <c r="D267" s="69">
        <f>'[4]Shiller Data '!D266</f>
        <v>0.35499999999999998</v>
      </c>
      <c r="E267" s="69">
        <f>'[4]Shiller Data '!E266</f>
        <v>7.0407735540000003</v>
      </c>
      <c r="F267" s="71">
        <f t="shared" ref="F267:F330" si="45">B267*$E$1857/E267</f>
        <v>248.33232976320772</v>
      </c>
      <c r="G267" s="71">
        <f t="shared" ref="G267:G330" si="46">C267*$E$1857/E267</f>
        <v>10.309825964898515</v>
      </c>
      <c r="H267" s="71">
        <f t="shared" si="37"/>
        <v>202.19176938718473</v>
      </c>
      <c r="I267" s="71">
        <f t="shared" si="37"/>
        <v>9.7554374028362094</v>
      </c>
      <c r="J267" s="71">
        <f t="shared" si="38"/>
        <v>25.45578629729199</v>
      </c>
      <c r="K267" s="71">
        <f t="shared" si="35"/>
        <v>3.2369430765763774</v>
      </c>
      <c r="L267" s="71">
        <f t="shared" si="36"/>
        <v>-0.11863780293751836</v>
      </c>
      <c r="M267" s="69">
        <f t="shared" si="39"/>
        <v>-0.16124538348449871</v>
      </c>
      <c r="N267" s="69">
        <f t="shared" si="40"/>
        <v>1915.03</v>
      </c>
      <c r="O267" s="69">
        <f t="shared" si="41"/>
        <v>16.498616815956069</v>
      </c>
      <c r="P267" s="69">
        <f t="shared" si="42"/>
        <v>2.8032765480566639</v>
      </c>
      <c r="Q267" s="69">
        <f t="shared" si="43"/>
        <v>-0.55230433145723179</v>
      </c>
      <c r="R267" s="69">
        <f t="shared" si="44"/>
        <v>0.57562185739271765</v>
      </c>
    </row>
    <row r="268" spans="1:18" x14ac:dyDescent="0.3">
      <c r="A268" s="69">
        <f>'Shiller Data'!A267</f>
        <v>1892.07</v>
      </c>
      <c r="B268" s="69">
        <f>'[4]Shiller Data '!B267</f>
        <v>5.54</v>
      </c>
      <c r="C268" s="69">
        <f>'[4]Shiller Data '!C267</f>
        <v>0.23169999999999999</v>
      </c>
      <c r="D268" s="69">
        <f>'[4]Shiller Data '!D267</f>
        <v>0.35749999999999998</v>
      </c>
      <c r="E268" s="69">
        <f>'[4]Shiller Data '!E267</f>
        <v>7.2310717359999996</v>
      </c>
      <c r="F268" s="71">
        <f t="shared" si="45"/>
        <v>241.79703422043332</v>
      </c>
      <c r="G268" s="71">
        <f t="shared" si="46"/>
        <v>10.11270267669213</v>
      </c>
      <c r="H268" s="71">
        <f t="shared" si="37"/>
        <v>202.69898072447529</v>
      </c>
      <c r="I268" s="71">
        <f t="shared" si="37"/>
        <v>9.7592958479217273</v>
      </c>
      <c r="J268" s="71">
        <f t="shared" si="38"/>
        <v>24.77607380576794</v>
      </c>
      <c r="K268" s="71">
        <f t="shared" si="35"/>
        <v>3.2098784215883223</v>
      </c>
      <c r="L268" s="71">
        <f t="shared" si="36"/>
        <v>-0.14570245792557346</v>
      </c>
      <c r="M268" s="69">
        <f t="shared" si="39"/>
        <v>-0.19803003866496391</v>
      </c>
      <c r="N268" s="69">
        <f t="shared" si="40"/>
        <v>1915.06</v>
      </c>
      <c r="O268" s="69">
        <f t="shared" si="41"/>
        <v>17.140618535787798</v>
      </c>
      <c r="P268" s="69">
        <f t="shared" si="42"/>
        <v>2.841450999787337</v>
      </c>
      <c r="Q268" s="69">
        <f t="shared" si="43"/>
        <v>-0.51412987972655877</v>
      </c>
      <c r="R268" s="69">
        <f t="shared" si="44"/>
        <v>0.59802071825125103</v>
      </c>
    </row>
    <row r="269" spans="1:18" x14ac:dyDescent="0.3">
      <c r="A269" s="69">
        <f>'Shiller Data'!A268</f>
        <v>1892.08</v>
      </c>
      <c r="B269" s="69">
        <f>'[4]Shiller Data '!B268</f>
        <v>5.62</v>
      </c>
      <c r="C269" s="69">
        <f>'[4]Shiller Data '!C268</f>
        <v>0.23330000000000001</v>
      </c>
      <c r="D269" s="69">
        <f>'[4]Shiller Data '!D268</f>
        <v>0.36</v>
      </c>
      <c r="E269" s="69">
        <f>'[4]Shiller Data '!E268</f>
        <v>7.3262127269999997</v>
      </c>
      <c r="F269" s="71">
        <f t="shared" si="45"/>
        <v>242.10327574344271</v>
      </c>
      <c r="G269" s="71">
        <f t="shared" si="46"/>
        <v>10.050301464580993</v>
      </c>
      <c r="H269" s="71">
        <f t="shared" si="37"/>
        <v>203.1775050158372</v>
      </c>
      <c r="I269" s="71">
        <f t="shared" si="37"/>
        <v>9.7633588840618355</v>
      </c>
      <c r="J269" s="71">
        <f t="shared" si="38"/>
        <v>24.797129616802618</v>
      </c>
      <c r="K269" s="71">
        <f t="shared" si="35"/>
        <v>3.2107279052144411</v>
      </c>
      <c r="L269" s="71">
        <f t="shared" si="36"/>
        <v>-0.14485297429945465</v>
      </c>
      <c r="M269" s="69">
        <f t="shared" si="39"/>
        <v>-0.1968754714893608</v>
      </c>
      <c r="N269" s="69">
        <f t="shared" si="40"/>
        <v>1915.09</v>
      </c>
      <c r="O269" s="69">
        <f t="shared" si="41"/>
        <v>18.429358424300553</v>
      </c>
      <c r="P269" s="69">
        <f t="shared" si="42"/>
        <v>2.9139449595891214</v>
      </c>
      <c r="Q269" s="69">
        <f t="shared" si="43"/>
        <v>-0.44163591992477436</v>
      </c>
      <c r="R269" s="69">
        <f t="shared" si="44"/>
        <v>0.64298369039594383</v>
      </c>
    </row>
    <row r="270" spans="1:18" x14ac:dyDescent="0.3">
      <c r="A270" s="69">
        <f>'Shiller Data'!A269</f>
        <v>1892.09</v>
      </c>
      <c r="B270" s="69">
        <f>'[4]Shiller Data '!B269</f>
        <v>5.48</v>
      </c>
      <c r="C270" s="69">
        <f>'[4]Shiller Data '!C269</f>
        <v>0.23499999999999999</v>
      </c>
      <c r="D270" s="69">
        <f>'[4]Shiller Data '!D269</f>
        <v>0.36249999999999999</v>
      </c>
      <c r="E270" s="69">
        <f>'[4]Shiller Data '!E269</f>
        <v>7.3262127269999997</v>
      </c>
      <c r="F270" s="71">
        <f t="shared" si="45"/>
        <v>236.07223328720036</v>
      </c>
      <c r="G270" s="71">
        <f t="shared" si="46"/>
        <v>10.123535551549649</v>
      </c>
      <c r="H270" s="71">
        <f t="shared" si="37"/>
        <v>203.54766711201898</v>
      </c>
      <c r="I270" s="71">
        <f t="shared" si="37"/>
        <v>9.7658187821429614</v>
      </c>
      <c r="J270" s="71">
        <f t="shared" si="38"/>
        <v>24.173317010434825</v>
      </c>
      <c r="K270" s="71">
        <f t="shared" si="35"/>
        <v>3.1852494219743037</v>
      </c>
      <c r="L270" s="71">
        <f t="shared" si="36"/>
        <v>-0.170331457539592</v>
      </c>
      <c r="M270" s="69">
        <f t="shared" si="39"/>
        <v>-0.23150429720036109</v>
      </c>
      <c r="N270" s="69">
        <f t="shared" si="40"/>
        <v>1915.12</v>
      </c>
      <c r="O270" s="69">
        <f t="shared" si="41"/>
        <v>19.755209229896376</v>
      </c>
      <c r="P270" s="69">
        <f t="shared" si="42"/>
        <v>2.9834172150447453</v>
      </c>
      <c r="Q270" s="69">
        <f t="shared" si="43"/>
        <v>-0.37216366446915039</v>
      </c>
      <c r="R270" s="69">
        <f t="shared" si="44"/>
        <v>0.68924142896010099</v>
      </c>
    </row>
    <row r="271" spans="1:18" x14ac:dyDescent="0.3">
      <c r="A271" s="69">
        <f>'Shiller Data'!A270</f>
        <v>1892.1</v>
      </c>
      <c r="B271" s="69">
        <f>'[4]Shiller Data '!B270</f>
        <v>5.59</v>
      </c>
      <c r="C271" s="69">
        <f>'[4]Shiller Data '!C270</f>
        <v>0.23669999999999999</v>
      </c>
      <c r="D271" s="69">
        <f>'[4]Shiller Data '!D270</f>
        <v>0.36499999999999999</v>
      </c>
      <c r="E271" s="69">
        <f>'[4]Shiller Data '!E270</f>
        <v>7.3262127269999997</v>
      </c>
      <c r="F271" s="71">
        <f t="shared" si="45"/>
        <v>240.81090950281933</v>
      </c>
      <c r="G271" s="71">
        <f t="shared" si="46"/>
        <v>10.196769638518306</v>
      </c>
      <c r="H271" s="71">
        <f t="shared" si="37"/>
        <v>203.98630650441754</v>
      </c>
      <c r="I271" s="71">
        <f t="shared" si="37"/>
        <v>9.7681233583826774</v>
      </c>
      <c r="J271" s="71">
        <f t="shared" si="38"/>
        <v>24.652730178326777</v>
      </c>
      <c r="K271" s="71">
        <f t="shared" si="35"/>
        <v>3.2048876520969647</v>
      </c>
      <c r="L271" s="71">
        <f t="shared" si="36"/>
        <v>-0.15069322741693103</v>
      </c>
      <c r="M271" s="69">
        <f t="shared" si="39"/>
        <v>-0.20481319311144763</v>
      </c>
      <c r="N271" s="69">
        <f t="shared" si="40"/>
        <v>1916.03</v>
      </c>
      <c r="O271" s="69">
        <f t="shared" si="41"/>
        <v>18.715694803957895</v>
      </c>
      <c r="P271" s="69">
        <f t="shared" si="42"/>
        <v>2.9293624661793012</v>
      </c>
      <c r="Q271" s="69">
        <f t="shared" si="43"/>
        <v>-0.42621841333459454</v>
      </c>
      <c r="R271" s="69">
        <f t="shared" si="44"/>
        <v>0.65297370837963731</v>
      </c>
    </row>
    <row r="272" spans="1:18" x14ac:dyDescent="0.3">
      <c r="A272" s="69">
        <f>'Shiller Data'!A271</f>
        <v>1892.11</v>
      </c>
      <c r="B272" s="69">
        <f>'[4]Shiller Data '!B271</f>
        <v>5.57</v>
      </c>
      <c r="C272" s="69">
        <f>'[4]Shiller Data '!C271</f>
        <v>0.23830000000000001</v>
      </c>
      <c r="D272" s="69">
        <f>'[4]Shiller Data '!D271</f>
        <v>0.36749999999999999</v>
      </c>
      <c r="E272" s="69">
        <f>'[4]Shiller Data '!E271</f>
        <v>7.5165028100000004</v>
      </c>
      <c r="F272" s="71">
        <f t="shared" si="45"/>
        <v>233.87470136527497</v>
      </c>
      <c r="G272" s="71">
        <f t="shared" si="46"/>
        <v>10.005806343868047</v>
      </c>
      <c r="H272" s="71">
        <f t="shared" si="37"/>
        <v>204.42014945936145</v>
      </c>
      <c r="I272" s="71">
        <f t="shared" si="37"/>
        <v>9.7680565194423874</v>
      </c>
      <c r="J272" s="71">
        <f t="shared" si="38"/>
        <v>23.942807957731368</v>
      </c>
      <c r="K272" s="71">
        <f t="shared" si="35"/>
        <v>3.1756679847191966</v>
      </c>
      <c r="L272" s="71">
        <f t="shared" si="36"/>
        <v>-0.17991289479469907</v>
      </c>
      <c r="M272" s="69">
        <f t="shared" si="39"/>
        <v>-0.24452681183126732</v>
      </c>
      <c r="N272" s="69">
        <f t="shared" si="40"/>
        <v>1916.06</v>
      </c>
      <c r="O272" s="69">
        <f t="shared" si="41"/>
        <v>18.541561313638141</v>
      </c>
      <c r="P272" s="69">
        <f t="shared" si="42"/>
        <v>2.920014769841063</v>
      </c>
      <c r="Q272" s="69">
        <f t="shared" si="43"/>
        <v>-0.43556610967283271</v>
      </c>
      <c r="R272" s="69">
        <f t="shared" si="44"/>
        <v>0.6468983479872924</v>
      </c>
    </row>
    <row r="273" spans="1:18" x14ac:dyDescent="0.3">
      <c r="A273" s="69">
        <f>'Shiller Data'!A272</f>
        <v>1892.12</v>
      </c>
      <c r="B273" s="69">
        <f>'[4]Shiller Data '!B272</f>
        <v>5.51</v>
      </c>
      <c r="C273" s="69">
        <f>'[4]Shiller Data '!C272</f>
        <v>0.24</v>
      </c>
      <c r="D273" s="69">
        <f>'[4]Shiller Data '!D272</f>
        <v>0.37</v>
      </c>
      <c r="E273" s="69">
        <f>'[4]Shiller Data '!E272</f>
        <v>7.6116519010000001</v>
      </c>
      <c r="F273" s="71">
        <f t="shared" si="45"/>
        <v>228.46335757571055</v>
      </c>
      <c r="G273" s="71">
        <f t="shared" si="46"/>
        <v>9.9512170268912037</v>
      </c>
      <c r="H273" s="71">
        <f t="shared" si="37"/>
        <v>204.78657983245731</v>
      </c>
      <c r="I273" s="71">
        <f t="shared" si="37"/>
        <v>9.7667405367650133</v>
      </c>
      <c r="J273" s="71">
        <f t="shared" si="38"/>
        <v>23.391975727798261</v>
      </c>
      <c r="K273" s="71">
        <f t="shared" si="35"/>
        <v>3.1523930459385063</v>
      </c>
      <c r="L273" s="71">
        <f t="shared" si="36"/>
        <v>-0.20318783357538939</v>
      </c>
      <c r="M273" s="69">
        <f t="shared" si="39"/>
        <v>-0.27616071212565474</v>
      </c>
      <c r="N273" s="69">
        <f t="shared" si="40"/>
        <v>1916.09</v>
      </c>
      <c r="O273" s="69">
        <f t="shared" si="41"/>
        <v>18.631261534144816</v>
      </c>
      <c r="P273" s="69">
        <f t="shared" si="42"/>
        <v>2.9248408975192528</v>
      </c>
      <c r="Q273" s="69">
        <f t="shared" si="43"/>
        <v>-0.43073998199464292</v>
      </c>
      <c r="R273" s="69">
        <f t="shared" si="44"/>
        <v>0.65002790776267039</v>
      </c>
    </row>
    <row r="274" spans="1:18" x14ac:dyDescent="0.3">
      <c r="A274" s="69">
        <f>'Shiller Data'!A273</f>
        <v>1893.01</v>
      </c>
      <c r="B274" s="69">
        <f>'[4]Shiller Data '!B273</f>
        <v>5.61</v>
      </c>
      <c r="C274" s="69">
        <f>'[4]Shiller Data '!C273</f>
        <v>0.24079999999999999</v>
      </c>
      <c r="D274" s="69">
        <f>'[4]Shiller Data '!D273</f>
        <v>0.36080000000000001</v>
      </c>
      <c r="E274" s="69">
        <f>'[4]Shiller Data '!E273</f>
        <v>7.8970910740000004</v>
      </c>
      <c r="F274" s="71">
        <f t="shared" si="45"/>
        <v>224.20205534025732</v>
      </c>
      <c r="G274" s="71">
        <f t="shared" si="46"/>
        <v>9.6235035518598853</v>
      </c>
      <c r="H274" s="71">
        <f t="shared" ref="H274:I289" si="47">AVERAGE(F155:F274)</f>
        <v>205.12539711526927</v>
      </c>
      <c r="I274" s="71">
        <f t="shared" si="47"/>
        <v>9.7624830014842932</v>
      </c>
      <c r="J274" s="71">
        <f t="shared" si="38"/>
        <v>22.965679459433581</v>
      </c>
      <c r="K274" s="71">
        <f t="shared" si="35"/>
        <v>3.1340009040778782</v>
      </c>
      <c r="L274" s="71">
        <f t="shared" si="36"/>
        <v>-0.22157997543601748</v>
      </c>
      <c r="M274" s="69">
        <f t="shared" si="39"/>
        <v>-0.30115820781410879</v>
      </c>
      <c r="N274" s="69">
        <f t="shared" si="40"/>
        <v>1916.12</v>
      </c>
      <c r="O274" s="69">
        <f t="shared" si="41"/>
        <v>18.017009690429489</v>
      </c>
      <c r="P274" s="69">
        <f t="shared" si="42"/>
        <v>2.8913162944826438</v>
      </c>
      <c r="Q274" s="69">
        <f t="shared" si="43"/>
        <v>-0.4642645850312519</v>
      </c>
      <c r="R274" s="69">
        <f t="shared" si="44"/>
        <v>0.62859721504882016</v>
      </c>
    </row>
    <row r="275" spans="1:18" x14ac:dyDescent="0.3">
      <c r="A275" s="69">
        <f>'Shiller Data'!A274</f>
        <v>1893.02</v>
      </c>
      <c r="B275" s="69">
        <f>'[4]Shiller Data '!B274</f>
        <v>5.51</v>
      </c>
      <c r="C275" s="69">
        <f>'[4]Shiller Data '!C274</f>
        <v>0.2417</v>
      </c>
      <c r="D275" s="69">
        <f>'[4]Shiller Data '!D274</f>
        <v>0.35170000000000001</v>
      </c>
      <c r="E275" s="69">
        <f>'[4]Shiller Data '!E274</f>
        <v>7.9922320659999997</v>
      </c>
      <c r="F275" s="71">
        <f t="shared" si="45"/>
        <v>217.58421622888847</v>
      </c>
      <c r="G275" s="71">
        <f t="shared" si="46"/>
        <v>9.544483677408774</v>
      </c>
      <c r="H275" s="71">
        <f t="shared" si="47"/>
        <v>205.45738700428944</v>
      </c>
      <c r="I275" s="71">
        <f t="shared" si="47"/>
        <v>9.7581284865232885</v>
      </c>
      <c r="J275" s="71">
        <f t="shared" si="38"/>
        <v>22.297740445761569</v>
      </c>
      <c r="K275" s="71">
        <f t="shared" si="35"/>
        <v>3.104485348030146</v>
      </c>
      <c r="L275" s="71">
        <f t="shared" si="36"/>
        <v>-0.25109553148374975</v>
      </c>
      <c r="M275" s="69">
        <f t="shared" si="39"/>
        <v>-0.34127398066082365</v>
      </c>
      <c r="N275" s="69">
        <f t="shared" si="40"/>
        <v>1917.03</v>
      </c>
      <c r="O275" s="69">
        <f t="shared" si="41"/>
        <v>16.515620960634745</v>
      </c>
      <c r="P275" s="69">
        <f t="shared" si="42"/>
        <v>2.8043066579321287</v>
      </c>
      <c r="Q275" s="69">
        <f t="shared" si="43"/>
        <v>-0.55127422158176698</v>
      </c>
      <c r="R275" s="69">
        <f t="shared" si="44"/>
        <v>0.57621511666120662</v>
      </c>
    </row>
    <row r="276" spans="1:18" x14ac:dyDescent="0.3">
      <c r="A276" s="69">
        <f>'Shiller Data'!A275</f>
        <v>1893.03</v>
      </c>
      <c r="B276" s="69">
        <f>'[4]Shiller Data '!B275</f>
        <v>5.31</v>
      </c>
      <c r="C276" s="69">
        <f>'[4]Shiller Data '!C275</f>
        <v>0.24249999999999999</v>
      </c>
      <c r="D276" s="69">
        <f>'[4]Shiller Data '!D275</f>
        <v>0.34250000000000003</v>
      </c>
      <c r="E276" s="69">
        <f>'[4]Shiller Data '!E275</f>
        <v>7.8019419829999999</v>
      </c>
      <c r="F276" s="71">
        <f t="shared" si="45"/>
        <v>214.80069368006221</v>
      </c>
      <c r="G276" s="71">
        <f t="shared" si="46"/>
        <v>9.8096361991365502</v>
      </c>
      <c r="H276" s="71">
        <f t="shared" si="47"/>
        <v>205.73365512995628</v>
      </c>
      <c r="I276" s="71">
        <f t="shared" si="47"/>
        <v>9.7549745168081028</v>
      </c>
      <c r="J276" s="71">
        <f t="shared" si="38"/>
        <v>22.019605823670211</v>
      </c>
      <c r="K276" s="71">
        <f t="shared" si="35"/>
        <v>3.0919332303018967</v>
      </c>
      <c r="L276" s="71">
        <f t="shared" si="36"/>
        <v>-0.26364764921199901</v>
      </c>
      <c r="M276" s="69">
        <f t="shared" si="39"/>
        <v>-0.35833406594999634</v>
      </c>
      <c r="N276" s="69">
        <f t="shared" si="40"/>
        <v>1917.06</v>
      </c>
      <c r="O276" s="69">
        <f t="shared" si="41"/>
        <v>14.785745597317897</v>
      </c>
      <c r="P276" s="69">
        <f t="shared" si="42"/>
        <v>2.693663581340866</v>
      </c>
      <c r="Q276" s="69">
        <f t="shared" si="43"/>
        <v>-0.66191729817302969</v>
      </c>
      <c r="R276" s="69">
        <f t="shared" si="44"/>
        <v>0.51586132574660482</v>
      </c>
    </row>
    <row r="277" spans="1:18" x14ac:dyDescent="0.3">
      <c r="A277" s="69">
        <f>'Shiller Data'!A276</f>
        <v>1893.04</v>
      </c>
      <c r="B277" s="69">
        <f>'[4]Shiller Data '!B276</f>
        <v>5.31</v>
      </c>
      <c r="C277" s="69">
        <f>'[4]Shiller Data '!C276</f>
        <v>0.24329999999999999</v>
      </c>
      <c r="D277" s="69">
        <f>'[4]Shiller Data '!D276</f>
        <v>0.33329999999999999</v>
      </c>
      <c r="E277" s="69">
        <f>'[4]Shiller Data '!E276</f>
        <v>7.7067928930000003</v>
      </c>
      <c r="F277" s="71">
        <f t="shared" si="45"/>
        <v>217.45265161104413</v>
      </c>
      <c r="G277" s="71">
        <f t="shared" si="46"/>
        <v>9.9635085003704411</v>
      </c>
      <c r="H277" s="71">
        <f t="shared" si="47"/>
        <v>205.98556988789295</v>
      </c>
      <c r="I277" s="71">
        <f t="shared" si="47"/>
        <v>9.7520736615841308</v>
      </c>
      <c r="J277" s="71">
        <f t="shared" si="38"/>
        <v>22.298093631885163</v>
      </c>
      <c r="K277" s="71">
        <f t="shared" si="35"/>
        <v>3.1045011874524109</v>
      </c>
      <c r="L277" s="71">
        <f t="shared" si="36"/>
        <v>-0.25107969206148484</v>
      </c>
      <c r="M277" s="69">
        <f t="shared" si="39"/>
        <v>-0.3412524526684465</v>
      </c>
      <c r="N277" s="69">
        <f t="shared" si="40"/>
        <v>1917.09</v>
      </c>
      <c r="O277" s="69">
        <f t="shared" si="41"/>
        <v>12.958097339801084</v>
      </c>
      <c r="P277" s="69">
        <f t="shared" si="42"/>
        <v>2.5617208699459226</v>
      </c>
      <c r="Q277" s="69">
        <f t="shared" si="43"/>
        <v>-0.79386000956797309</v>
      </c>
      <c r="R277" s="69">
        <f t="shared" si="44"/>
        <v>0.45209632675378297</v>
      </c>
    </row>
    <row r="278" spans="1:18" x14ac:dyDescent="0.3">
      <c r="A278" s="69">
        <f>'Shiller Data'!A277</f>
        <v>1893.05</v>
      </c>
      <c r="B278" s="69">
        <f>'[4]Shiller Data '!B277</f>
        <v>4.84</v>
      </c>
      <c r="C278" s="69">
        <f>'[4]Shiller Data '!C277</f>
        <v>0.2442</v>
      </c>
      <c r="D278" s="69">
        <f>'[4]Shiller Data '!D277</f>
        <v>0.32419999999999999</v>
      </c>
      <c r="E278" s="69">
        <f>'[4]Shiller Data '!E277</f>
        <v>7.6116519010000001</v>
      </c>
      <c r="F278" s="71">
        <f t="shared" si="45"/>
        <v>200.6828767089726</v>
      </c>
      <c r="G278" s="71">
        <f t="shared" si="46"/>
        <v>10.1253633248618</v>
      </c>
      <c r="H278" s="71">
        <f t="shared" si="47"/>
        <v>206.1094230696514</v>
      </c>
      <c r="I278" s="71">
        <f t="shared" si="47"/>
        <v>9.7494456170124018</v>
      </c>
      <c r="J278" s="71">
        <f t="shared" si="38"/>
        <v>20.584029553310071</v>
      </c>
      <c r="K278" s="71">
        <f t="shared" si="35"/>
        <v>3.0245155107202542</v>
      </c>
      <c r="L278" s="71">
        <f t="shared" si="36"/>
        <v>-0.33106536879364157</v>
      </c>
      <c r="M278" s="69">
        <f t="shared" si="39"/>
        <v>-0.44996418534219002</v>
      </c>
      <c r="N278" s="69">
        <f t="shared" si="40"/>
        <v>1917.12</v>
      </c>
      <c r="O278" s="69">
        <f t="shared" si="41"/>
        <v>10.526179888285077</v>
      </c>
      <c r="P278" s="69">
        <f t="shared" si="42"/>
        <v>2.353865476685336</v>
      </c>
      <c r="Q278" s="69">
        <f t="shared" si="43"/>
        <v>-1.0017154028285598</v>
      </c>
      <c r="R278" s="69">
        <f t="shared" si="44"/>
        <v>0.36724892069041065</v>
      </c>
    </row>
    <row r="279" spans="1:18" x14ac:dyDescent="0.3">
      <c r="A279" s="69">
        <f>'Shiller Data'!A278</f>
        <v>1893.06</v>
      </c>
      <c r="B279" s="69">
        <f>'[4]Shiller Data '!B278</f>
        <v>4.6100000000000003</v>
      </c>
      <c r="C279" s="69">
        <f>'[4]Shiller Data '!C278</f>
        <v>0.245</v>
      </c>
      <c r="D279" s="69">
        <f>'[4]Shiller Data '!D278</f>
        <v>0.315</v>
      </c>
      <c r="E279" s="69">
        <f>'[4]Shiller Data '!E278</f>
        <v>7.4213618180000003</v>
      </c>
      <c r="F279" s="71">
        <f t="shared" si="45"/>
        <v>196.04744865977912</v>
      </c>
      <c r="G279" s="71">
        <f t="shared" si="46"/>
        <v>10.419007575194335</v>
      </c>
      <c r="H279" s="71">
        <f t="shared" si="47"/>
        <v>206.13437514607338</v>
      </c>
      <c r="I279" s="71">
        <f t="shared" si="47"/>
        <v>9.7464334953824743</v>
      </c>
      <c r="J279" s="71">
        <f t="shared" si="38"/>
        <v>20.114788527789131</v>
      </c>
      <c r="K279" s="71">
        <f t="shared" si="35"/>
        <v>3.0014552921866136</v>
      </c>
      <c r="L279" s="71">
        <f t="shared" si="36"/>
        <v>-0.35412558732728217</v>
      </c>
      <c r="M279" s="69">
        <f t="shared" si="39"/>
        <v>-0.48130625076000227</v>
      </c>
      <c r="N279" s="69">
        <f t="shared" si="40"/>
        <v>1918.03</v>
      </c>
      <c r="O279" s="69">
        <f t="shared" si="41"/>
        <v>11.043377059140209</v>
      </c>
      <c r="P279" s="69">
        <f t="shared" si="42"/>
        <v>2.401830887111275</v>
      </c>
      <c r="Q279" s="69">
        <f t="shared" si="43"/>
        <v>-0.95374999240262071</v>
      </c>
      <c r="R279" s="69">
        <f t="shared" si="44"/>
        <v>0.38529346342068177</v>
      </c>
    </row>
    <row r="280" spans="1:18" x14ac:dyDescent="0.3">
      <c r="A280" s="69">
        <f>'Shiller Data'!A279</f>
        <v>1893.07</v>
      </c>
      <c r="B280" s="69">
        <f>'[4]Shiller Data '!B279</f>
        <v>4.18</v>
      </c>
      <c r="C280" s="69">
        <f>'[4]Shiller Data '!C279</f>
        <v>0.24579999999999999</v>
      </c>
      <c r="D280" s="69">
        <f>'[4]Shiller Data '!D279</f>
        <v>0.30580000000000002</v>
      </c>
      <c r="E280" s="69">
        <f>'[4]Shiller Data '!E279</f>
        <v>7.2310717359999996</v>
      </c>
      <c r="F280" s="71">
        <f t="shared" si="45"/>
        <v>182.43891751650023</v>
      </c>
      <c r="G280" s="71">
        <f t="shared" si="46"/>
        <v>10.728106680754966</v>
      </c>
      <c r="H280" s="71">
        <f t="shared" si="47"/>
        <v>206.03846958454034</v>
      </c>
      <c r="I280" s="71">
        <f t="shared" si="47"/>
        <v>9.7439377538469198</v>
      </c>
      <c r="J280" s="71">
        <f t="shared" si="38"/>
        <v>18.723325428107657</v>
      </c>
      <c r="K280" s="71">
        <f t="shared" si="35"/>
        <v>2.9297700956636263</v>
      </c>
      <c r="L280" s="71">
        <f t="shared" si="36"/>
        <v>-0.42581078385026938</v>
      </c>
      <c r="M280" s="69">
        <f t="shared" si="39"/>
        <v>-0.57873646876225515</v>
      </c>
      <c r="N280" s="69">
        <f t="shared" si="40"/>
        <v>1918.06</v>
      </c>
      <c r="O280" s="69">
        <f t="shared" si="41"/>
        <v>10.789666423890738</v>
      </c>
      <c r="P280" s="69">
        <f t="shared" si="42"/>
        <v>2.3785888634900925</v>
      </c>
      <c r="Q280" s="69">
        <f t="shared" si="43"/>
        <v>-0.97699201602380326</v>
      </c>
      <c r="R280" s="69">
        <f t="shared" si="44"/>
        <v>0.3764417282278657</v>
      </c>
    </row>
    <row r="281" spans="1:18" x14ac:dyDescent="0.3">
      <c r="A281" s="69">
        <f>'Shiller Data'!A280</f>
        <v>1893.08</v>
      </c>
      <c r="B281" s="69">
        <f>'[4]Shiller Data '!B280</f>
        <v>4.08</v>
      </c>
      <c r="C281" s="69">
        <f>'[4]Shiller Data '!C280</f>
        <v>0.2467</v>
      </c>
      <c r="D281" s="69">
        <f>'[4]Shiller Data '!D280</f>
        <v>0.29670000000000002</v>
      </c>
      <c r="E281" s="69">
        <f>'[4]Shiller Data '!E280</f>
        <v>6.9456325620000001</v>
      </c>
      <c r="F281" s="71">
        <f t="shared" si="45"/>
        <v>185.39253099061361</v>
      </c>
      <c r="G281" s="71">
        <f t="shared" si="46"/>
        <v>11.20988661651578</v>
      </c>
      <c r="H281" s="71">
        <f t="shared" si="47"/>
        <v>206.040514251746</v>
      </c>
      <c r="I281" s="71">
        <f t="shared" si="47"/>
        <v>9.7452029870139523</v>
      </c>
      <c r="J281" s="71">
        <f t="shared" si="38"/>
        <v>19.023978385843773</v>
      </c>
      <c r="K281" s="71">
        <f t="shared" si="35"/>
        <v>2.94570020379575</v>
      </c>
      <c r="L281" s="71">
        <f t="shared" si="36"/>
        <v>-0.40988067571814568</v>
      </c>
      <c r="M281" s="69">
        <f t="shared" si="39"/>
        <v>-0.55708522159556051</v>
      </c>
      <c r="N281" s="69">
        <f t="shared" si="40"/>
        <v>1918.09</v>
      </c>
      <c r="O281" s="69">
        <f t="shared" si="41"/>
        <v>10.265944931024537</v>
      </c>
      <c r="P281" s="69">
        <f t="shared" si="42"/>
        <v>2.3288320999141523</v>
      </c>
      <c r="Q281" s="69">
        <f t="shared" si="43"/>
        <v>-1.0267487795997434</v>
      </c>
      <c r="R281" s="69">
        <f t="shared" si="44"/>
        <v>0.35816955778818504</v>
      </c>
    </row>
    <row r="282" spans="1:18" x14ac:dyDescent="0.3">
      <c r="A282" s="69">
        <f>'Shiller Data'!A281</f>
        <v>1893.09</v>
      </c>
      <c r="B282" s="69">
        <f>'[4]Shiller Data '!B281</f>
        <v>4.37</v>
      </c>
      <c r="C282" s="69">
        <f>'[4]Shiller Data '!C281</f>
        <v>0.2475</v>
      </c>
      <c r="D282" s="69">
        <f>'[4]Shiller Data '!D281</f>
        <v>0.28749999999999998</v>
      </c>
      <c r="E282" s="69">
        <f>'[4]Shiller Data '!E281</f>
        <v>7.2310717359999996</v>
      </c>
      <c r="F282" s="71">
        <f t="shared" si="45"/>
        <v>190.73159558543207</v>
      </c>
      <c r="G282" s="71">
        <f t="shared" si="46"/>
        <v>10.802304326634882</v>
      </c>
      <c r="H282" s="71">
        <f t="shared" si="47"/>
        <v>206.05404327682243</v>
      </c>
      <c r="I282" s="71">
        <f t="shared" si="47"/>
        <v>9.7418935175407224</v>
      </c>
      <c r="J282" s="71">
        <f t="shared" si="38"/>
        <v>19.578493158646332</v>
      </c>
      <c r="K282" s="71">
        <f t="shared" si="35"/>
        <v>2.9744316759512643</v>
      </c>
      <c r="L282" s="71">
        <f t="shared" si="36"/>
        <v>-0.38114920356263138</v>
      </c>
      <c r="M282" s="69">
        <f t="shared" si="39"/>
        <v>-0.5180351285301148</v>
      </c>
      <c r="N282" s="69">
        <f t="shared" si="40"/>
        <v>1918.12</v>
      </c>
      <c r="O282" s="69">
        <f t="shared" si="41"/>
        <v>10.286455459478384</v>
      </c>
      <c r="P282" s="69">
        <f t="shared" si="42"/>
        <v>2.3308280259250473</v>
      </c>
      <c r="Q282" s="69">
        <f t="shared" si="43"/>
        <v>-1.0247528535888484</v>
      </c>
      <c r="R282" s="69">
        <f t="shared" si="44"/>
        <v>0.35888515162349932</v>
      </c>
    </row>
    <row r="283" spans="1:18" x14ac:dyDescent="0.3">
      <c r="A283" s="69">
        <f>'Shiller Data'!A282</f>
        <v>1893.1</v>
      </c>
      <c r="B283" s="69">
        <f>'[4]Shiller Data '!B282</f>
        <v>4.5</v>
      </c>
      <c r="C283" s="69">
        <f>'[4]Shiller Data '!C282</f>
        <v>0.24829999999999999</v>
      </c>
      <c r="D283" s="69">
        <f>'[4]Shiller Data '!D282</f>
        <v>0.27829999999999999</v>
      </c>
      <c r="E283" s="69">
        <f>'[4]Shiller Data '!E282</f>
        <v>7.3262127269999997</v>
      </c>
      <c r="F283" s="71">
        <f t="shared" si="45"/>
        <v>193.85493609350394</v>
      </c>
      <c r="G283" s="71">
        <f t="shared" si="46"/>
        <v>10.696484584892671</v>
      </c>
      <c r="H283" s="71">
        <f t="shared" si="47"/>
        <v>206.13634609619672</v>
      </c>
      <c r="I283" s="71">
        <f t="shared" si="47"/>
        <v>9.737474238450412</v>
      </c>
      <c r="J283" s="71">
        <f t="shared" si="38"/>
        <v>19.908133397470568</v>
      </c>
      <c r="K283" s="71">
        <f t="shared" si="35"/>
        <v>2.9911283616705915</v>
      </c>
      <c r="L283" s="71">
        <f t="shared" si="36"/>
        <v>-0.36445251784330424</v>
      </c>
      <c r="M283" s="69">
        <f t="shared" si="39"/>
        <v>-0.49534199510154853</v>
      </c>
      <c r="N283" s="69">
        <f t="shared" si="40"/>
        <v>1919.03</v>
      </c>
      <c r="O283" s="69">
        <f t="shared" si="41"/>
        <v>10.699032520303083</v>
      </c>
      <c r="P283" s="69">
        <f t="shared" si="42"/>
        <v>2.3701533187165835</v>
      </c>
      <c r="Q283" s="69">
        <f t="shared" si="43"/>
        <v>-0.9854275607973122</v>
      </c>
      <c r="R283" s="69">
        <f t="shared" si="44"/>
        <v>0.37327959309206304</v>
      </c>
    </row>
    <row r="284" spans="1:18" x14ac:dyDescent="0.3">
      <c r="A284" s="69">
        <f>'Shiller Data'!A283</f>
        <v>1893.11</v>
      </c>
      <c r="B284" s="69">
        <f>'[4]Shiller Data '!B283</f>
        <v>4.57</v>
      </c>
      <c r="C284" s="69">
        <f>'[4]Shiller Data '!C283</f>
        <v>0.2492</v>
      </c>
      <c r="D284" s="69">
        <f>'[4]Shiller Data '!D283</f>
        <v>0.26919999999999999</v>
      </c>
      <c r="E284" s="69">
        <f>'[4]Shiller Data '!E283</f>
        <v>7.135922645</v>
      </c>
      <c r="F284" s="71">
        <f t="shared" si="45"/>
        <v>202.12030339350747</v>
      </c>
      <c r="G284" s="71">
        <f t="shared" si="46"/>
        <v>11.021527266009203</v>
      </c>
      <c r="H284" s="71">
        <f t="shared" si="47"/>
        <v>206.24853178223375</v>
      </c>
      <c r="I284" s="71">
        <f t="shared" si="47"/>
        <v>9.7345305851178026</v>
      </c>
      <c r="J284" s="71">
        <f t="shared" si="38"/>
        <v>20.763230607391584</v>
      </c>
      <c r="K284" s="71">
        <f t="shared" si="35"/>
        <v>3.0331836631170068</v>
      </c>
      <c r="L284" s="71">
        <f t="shared" si="36"/>
        <v>-0.3223972163968889</v>
      </c>
      <c r="M284" s="69">
        <f t="shared" si="39"/>
        <v>-0.43818295269366758</v>
      </c>
      <c r="N284" s="69">
        <f t="shared" si="40"/>
        <v>1919.06</v>
      </c>
      <c r="O284" s="69">
        <f t="shared" si="41"/>
        <v>11.851841917712944</v>
      </c>
      <c r="P284" s="69">
        <f t="shared" si="42"/>
        <v>2.4724832915961215</v>
      </c>
      <c r="Q284" s="69">
        <f t="shared" si="43"/>
        <v>-0.88309758791777426</v>
      </c>
      <c r="R284" s="69">
        <f t="shared" si="44"/>
        <v>0.41350007302436148</v>
      </c>
    </row>
    <row r="285" spans="1:18" x14ac:dyDescent="0.3">
      <c r="A285" s="69">
        <f>'Shiller Data'!A284</f>
        <v>1893.12</v>
      </c>
      <c r="B285" s="69">
        <f>'[4]Shiller Data '!B284</f>
        <v>4.41</v>
      </c>
      <c r="C285" s="69">
        <f>'[4]Shiller Data '!C284</f>
        <v>0.25</v>
      </c>
      <c r="D285" s="69">
        <f>'[4]Shiller Data '!D284</f>
        <v>0.26</v>
      </c>
      <c r="E285" s="69">
        <f>'[4]Shiller Data '!E284</f>
        <v>7.0407735540000003</v>
      </c>
      <c r="F285" s="71">
        <f t="shared" si="45"/>
        <v>197.67970654435851</v>
      </c>
      <c r="G285" s="71">
        <f t="shared" si="46"/>
        <v>11.206332570541864</v>
      </c>
      <c r="H285" s="71">
        <f t="shared" si="47"/>
        <v>206.37410661049336</v>
      </c>
      <c r="I285" s="71">
        <f t="shared" si="47"/>
        <v>9.7338755850649559</v>
      </c>
      <c r="J285" s="71">
        <f t="shared" si="38"/>
        <v>20.308427492916159</v>
      </c>
      <c r="K285" s="71">
        <f t="shared" si="35"/>
        <v>3.0110359473321817</v>
      </c>
      <c r="L285" s="71">
        <f t="shared" si="36"/>
        <v>-0.344544932181714</v>
      </c>
      <c r="M285" s="69">
        <f t="shared" si="39"/>
        <v>-0.46828479912545479</v>
      </c>
      <c r="N285" s="69">
        <f t="shared" si="40"/>
        <v>1919.09</v>
      </c>
      <c r="O285" s="69">
        <f t="shared" si="41"/>
        <v>11.092833707105891</v>
      </c>
      <c r="P285" s="69">
        <f t="shared" si="42"/>
        <v>2.4062992878486931</v>
      </c>
      <c r="Q285" s="69">
        <f t="shared" si="43"/>
        <v>-0.94928159166520265</v>
      </c>
      <c r="R285" s="69">
        <f t="shared" si="44"/>
        <v>0.38701896125362084</v>
      </c>
    </row>
    <row r="286" spans="1:18" x14ac:dyDescent="0.3">
      <c r="A286" s="69">
        <f>'Shiller Data'!A285</f>
        <v>1894.01</v>
      </c>
      <c r="B286" s="69">
        <f>'[4]Shiller Data '!B285</f>
        <v>4.32</v>
      </c>
      <c r="C286" s="69">
        <f>'[4]Shiller Data '!C285</f>
        <v>0.2467</v>
      </c>
      <c r="D286" s="69">
        <f>'[4]Shiller Data '!D285</f>
        <v>0.25169999999999998</v>
      </c>
      <c r="E286" s="69">
        <f>'[4]Shiller Data '!E285</f>
        <v>6.8504834710000004</v>
      </c>
      <c r="F286" s="71">
        <f t="shared" si="45"/>
        <v>199.02443466533546</v>
      </c>
      <c r="G286" s="71">
        <f t="shared" si="46"/>
        <v>11.365585192578301</v>
      </c>
      <c r="H286" s="71">
        <f t="shared" si="47"/>
        <v>206.55648319360708</v>
      </c>
      <c r="I286" s="71">
        <f t="shared" si="47"/>
        <v>9.735032144372024</v>
      </c>
      <c r="J286" s="71">
        <f t="shared" si="38"/>
        <v>20.44414766317897</v>
      </c>
      <c r="K286" s="71">
        <f t="shared" si="35"/>
        <v>3.0176966636924596</v>
      </c>
      <c r="L286" s="71">
        <f t="shared" si="36"/>
        <v>-0.33788421582143613</v>
      </c>
      <c r="M286" s="69">
        <f t="shared" si="39"/>
        <v>-0.45923195309154669</v>
      </c>
      <c r="N286" s="69">
        <f t="shared" si="40"/>
        <v>1919.12</v>
      </c>
      <c r="O286" s="69">
        <f t="shared" si="41"/>
        <v>10.430232864115613</v>
      </c>
      <c r="P286" s="69">
        <f t="shared" si="42"/>
        <v>2.3447085951407871</v>
      </c>
      <c r="Q286" s="69">
        <f t="shared" si="43"/>
        <v>-1.0108722843731086</v>
      </c>
      <c r="R286" s="69">
        <f t="shared" si="44"/>
        <v>0.36390141557044697</v>
      </c>
    </row>
    <row r="287" spans="1:18" x14ac:dyDescent="0.3">
      <c r="A287" s="69">
        <f>'Shiller Data'!A286</f>
        <v>1894.02</v>
      </c>
      <c r="B287" s="69">
        <f>'[4]Shiller Data '!B286</f>
        <v>4.38</v>
      </c>
      <c r="C287" s="69">
        <f>'[4]Shiller Data '!C286</f>
        <v>0.24329999999999999</v>
      </c>
      <c r="D287" s="69">
        <f>'[4]Shiller Data '!D286</f>
        <v>0.24329999999999999</v>
      </c>
      <c r="E287" s="69">
        <f>'[4]Shiller Data '!E286</f>
        <v>6.7553424790000003</v>
      </c>
      <c r="F287" s="71">
        <f t="shared" si="45"/>
        <v>204.63061707045097</v>
      </c>
      <c r="G287" s="71">
        <f t="shared" si="46"/>
        <v>11.366810304392859</v>
      </c>
      <c r="H287" s="71">
        <f t="shared" si="47"/>
        <v>206.7456817371482</v>
      </c>
      <c r="I287" s="71">
        <f t="shared" si="47"/>
        <v>9.7366548698160091</v>
      </c>
      <c r="J287" s="71">
        <f t="shared" si="38"/>
        <v>21.016521567875788</v>
      </c>
      <c r="K287" s="71">
        <f t="shared" si="35"/>
        <v>3.0453088697321085</v>
      </c>
      <c r="L287" s="71">
        <f t="shared" si="36"/>
        <v>-0.31027200978178726</v>
      </c>
      <c r="M287" s="69">
        <f t="shared" si="39"/>
        <v>-0.42170309937481837</v>
      </c>
      <c r="N287" s="69">
        <f t="shared" si="40"/>
        <v>1920.03</v>
      </c>
      <c r="O287" s="69">
        <f t="shared" si="41"/>
        <v>9.8221370908365344</v>
      </c>
      <c r="P287" s="69">
        <f t="shared" si="42"/>
        <v>2.284638725047293</v>
      </c>
      <c r="Q287" s="69">
        <f t="shared" si="43"/>
        <v>-1.0709421544666027</v>
      </c>
      <c r="R287" s="69">
        <f t="shared" si="44"/>
        <v>0.34268550260075842</v>
      </c>
    </row>
    <row r="288" spans="1:18" x14ac:dyDescent="0.3">
      <c r="A288" s="69">
        <f>'Shiller Data'!A287</f>
        <v>1894.03</v>
      </c>
      <c r="B288" s="69">
        <f>'[4]Shiller Data '!B287</f>
        <v>4.51</v>
      </c>
      <c r="C288" s="69">
        <f>'[4]Shiller Data '!C287</f>
        <v>0.24</v>
      </c>
      <c r="D288" s="69">
        <f>'[4]Shiller Data '!D287</f>
        <v>0.23499999999999999</v>
      </c>
      <c r="E288" s="69">
        <f>'[4]Shiller Data '!E287</f>
        <v>6.5650523969999997</v>
      </c>
      <c r="F288" s="71">
        <f t="shared" si="45"/>
        <v>216.81145311961779</v>
      </c>
      <c r="G288" s="71">
        <f t="shared" si="46"/>
        <v>11.537638303482987</v>
      </c>
      <c r="H288" s="71">
        <f t="shared" si="47"/>
        <v>207.04208670866319</v>
      </c>
      <c r="I288" s="71">
        <f t="shared" si="47"/>
        <v>9.7401856160953582</v>
      </c>
      <c r="J288" s="71">
        <f t="shared" si="38"/>
        <v>22.259478583379718</v>
      </c>
      <c r="K288" s="71">
        <f t="shared" si="35"/>
        <v>3.1027679216458179</v>
      </c>
      <c r="L288" s="71">
        <f t="shared" si="36"/>
        <v>-0.25281295786807778</v>
      </c>
      <c r="M288" s="69">
        <f t="shared" si="39"/>
        <v>-0.34360820355681926</v>
      </c>
      <c r="N288" s="69">
        <f t="shared" si="40"/>
        <v>1920.06</v>
      </c>
      <c r="O288" s="69">
        <f t="shared" si="41"/>
        <v>8.5519306865741651</v>
      </c>
      <c r="P288" s="69">
        <f t="shared" si="42"/>
        <v>2.1461570687523599</v>
      </c>
      <c r="Q288" s="69">
        <f t="shared" si="43"/>
        <v>-1.2094238107615358</v>
      </c>
      <c r="R288" s="69">
        <f t="shared" si="44"/>
        <v>0.2983691470026022</v>
      </c>
    </row>
    <row r="289" spans="1:18" x14ac:dyDescent="0.3">
      <c r="A289" s="69">
        <f>'Shiller Data'!A288</f>
        <v>1894.04</v>
      </c>
      <c r="B289" s="69">
        <f>'[4]Shiller Data '!B288</f>
        <v>4.57</v>
      </c>
      <c r="C289" s="69">
        <f>'[4]Shiller Data '!C288</f>
        <v>0.23669999999999999</v>
      </c>
      <c r="D289" s="69">
        <f>'[4]Shiller Data '!D288</f>
        <v>0.22670000000000001</v>
      </c>
      <c r="E289" s="69">
        <f>'[4]Shiller Data '!E288</f>
        <v>6.5650523969999997</v>
      </c>
      <c r="F289" s="71">
        <f t="shared" si="45"/>
        <v>219.69586269548859</v>
      </c>
      <c r="G289" s="71">
        <f t="shared" si="46"/>
        <v>11.378995776810097</v>
      </c>
      <c r="H289" s="71">
        <f t="shared" si="47"/>
        <v>207.40057149311025</v>
      </c>
      <c r="I289" s="71">
        <f t="shared" si="47"/>
        <v>9.7409396047623815</v>
      </c>
      <c r="J289" s="71">
        <f t="shared" si="38"/>
        <v>22.553867656471091</v>
      </c>
      <c r="K289" s="71">
        <f t="shared" si="35"/>
        <v>3.1159065659411063</v>
      </c>
      <c r="L289" s="71">
        <f t="shared" si="36"/>
        <v>-0.23967431357278945</v>
      </c>
      <c r="M289" s="69">
        <f t="shared" si="39"/>
        <v>-0.32575094654932107</v>
      </c>
      <c r="N289" s="69">
        <f t="shared" si="40"/>
        <v>1920.09</v>
      </c>
      <c r="O289" s="69">
        <f t="shared" si="41"/>
        <v>8.9897477350204902</v>
      </c>
      <c r="P289" s="69">
        <f t="shared" si="42"/>
        <v>2.1960847874691871</v>
      </c>
      <c r="Q289" s="69">
        <f t="shared" si="43"/>
        <v>-1.1594960920447086</v>
      </c>
      <c r="R289" s="69">
        <f t="shared" si="44"/>
        <v>0.3136441888704235</v>
      </c>
    </row>
    <row r="290" spans="1:18" x14ac:dyDescent="0.3">
      <c r="A290" s="69">
        <f>'Shiller Data'!A289</f>
        <v>1894.05</v>
      </c>
      <c r="B290" s="69">
        <f>'[4]Shiller Data '!B289</f>
        <v>4.4000000000000004</v>
      </c>
      <c r="C290" s="69">
        <f>'[4]Shiller Data '!C289</f>
        <v>0.23330000000000001</v>
      </c>
      <c r="D290" s="69">
        <f>'[4]Shiller Data '!D289</f>
        <v>0.21829999999999999</v>
      </c>
      <c r="E290" s="69">
        <f>'[4]Shiller Data '!E289</f>
        <v>6.5650523969999997</v>
      </c>
      <c r="F290" s="71">
        <f t="shared" si="45"/>
        <v>211.52336889718816</v>
      </c>
      <c r="G290" s="71">
        <f t="shared" si="46"/>
        <v>11.21554590084409</v>
      </c>
      <c r="H290" s="71">
        <f t="shared" ref="H290:I305" si="48">AVERAGE(F171:F290)</f>
        <v>207.78114709676075</v>
      </c>
      <c r="I290" s="71">
        <f t="shared" si="48"/>
        <v>9.7387836213717414</v>
      </c>
      <c r="J290" s="71">
        <f t="shared" si="38"/>
        <v>21.719690786948028</v>
      </c>
      <c r="K290" s="71">
        <f t="shared" si="35"/>
        <v>3.0782192586360377</v>
      </c>
      <c r="L290" s="71">
        <f t="shared" si="36"/>
        <v>-0.27736162087785798</v>
      </c>
      <c r="M290" s="69">
        <f t="shared" si="39"/>
        <v>-0.37697327339993192</v>
      </c>
      <c r="N290" s="69">
        <f t="shared" si="40"/>
        <v>1920.12</v>
      </c>
      <c r="O290" s="69">
        <f t="shared" si="41"/>
        <v>8.1325728351613211</v>
      </c>
      <c r="P290" s="69">
        <f t="shared" si="42"/>
        <v>2.0958773353856786</v>
      </c>
      <c r="Q290" s="69">
        <f t="shared" si="43"/>
        <v>-1.2597035441282172</v>
      </c>
      <c r="R290" s="69">
        <f t="shared" si="44"/>
        <v>0.28373812986733371</v>
      </c>
    </row>
    <row r="291" spans="1:18" x14ac:dyDescent="0.3">
      <c r="A291" s="69">
        <f>'Shiller Data'!A290</f>
        <v>1894.06</v>
      </c>
      <c r="B291" s="69">
        <f>'[4]Shiller Data '!B290</f>
        <v>4.34</v>
      </c>
      <c r="C291" s="69">
        <f>'[4]Shiller Data '!C290</f>
        <v>0.23</v>
      </c>
      <c r="D291" s="69">
        <f>'[4]Shiller Data '!D290</f>
        <v>0.21</v>
      </c>
      <c r="E291" s="69">
        <f>'[4]Shiller Data '!E290</f>
        <v>6.5650523969999997</v>
      </c>
      <c r="F291" s="71">
        <f t="shared" si="45"/>
        <v>208.63895932131737</v>
      </c>
      <c r="G291" s="71">
        <f t="shared" si="46"/>
        <v>11.056903374171197</v>
      </c>
      <c r="H291" s="71">
        <f t="shared" si="48"/>
        <v>208.1941596391199</v>
      </c>
      <c r="I291" s="71">
        <f t="shared" si="48"/>
        <v>9.7358109077928461</v>
      </c>
      <c r="J291" s="71">
        <f t="shared" si="38"/>
        <v>21.430054599182515</v>
      </c>
      <c r="K291" s="71">
        <f t="shared" si="35"/>
        <v>3.0647943572742378</v>
      </c>
      <c r="L291" s="71">
        <f t="shared" si="36"/>
        <v>-0.29078652223965795</v>
      </c>
      <c r="M291" s="69">
        <f t="shared" si="39"/>
        <v>-0.39521959383680871</v>
      </c>
      <c r="N291" s="69">
        <f t="shared" si="40"/>
        <v>1921.03</v>
      </c>
      <c r="O291" s="69">
        <f t="shared" si="41"/>
        <v>8.8369724334084694</v>
      </c>
      <c r="P291" s="69">
        <f t="shared" si="42"/>
        <v>2.1789443330796576</v>
      </c>
      <c r="Q291" s="69">
        <f t="shared" si="43"/>
        <v>-1.1766365464342381</v>
      </c>
      <c r="R291" s="69">
        <f t="shared" si="44"/>
        <v>0.3083139964149812</v>
      </c>
    </row>
    <row r="292" spans="1:18" x14ac:dyDescent="0.3">
      <c r="A292" s="69">
        <f>'Shiller Data'!A291</f>
        <v>1894.07</v>
      </c>
      <c r="B292" s="69">
        <f>'[4]Shiller Data '!B291</f>
        <v>4.25</v>
      </c>
      <c r="C292" s="69">
        <f>'[4]Shiller Data '!C291</f>
        <v>0.22670000000000001</v>
      </c>
      <c r="D292" s="69">
        <f>'[4]Shiller Data '!D291</f>
        <v>0.20169999999999999</v>
      </c>
      <c r="E292" s="69">
        <f>'[4]Shiller Data '!E291</f>
        <v>6.5650523969999997</v>
      </c>
      <c r="F292" s="71">
        <f t="shared" si="45"/>
        <v>204.31234495751124</v>
      </c>
      <c r="G292" s="71">
        <f t="shared" si="46"/>
        <v>10.898260847498307</v>
      </c>
      <c r="H292" s="71">
        <f t="shared" si="48"/>
        <v>208.55671720456138</v>
      </c>
      <c r="I292" s="71">
        <f t="shared" si="48"/>
        <v>9.7309937791483563</v>
      </c>
      <c r="J292" s="71">
        <f t="shared" si="38"/>
        <v>20.996041061634756</v>
      </c>
      <c r="K292" s="71">
        <f t="shared" si="35"/>
        <v>3.044333899076594</v>
      </c>
      <c r="L292" s="71">
        <f t="shared" si="36"/>
        <v>-0.3112469804373017</v>
      </c>
      <c r="M292" s="69">
        <f t="shared" si="39"/>
        <v>-0.42302822099155424</v>
      </c>
      <c r="N292" s="69">
        <f t="shared" si="40"/>
        <v>1921.06</v>
      </c>
      <c r="O292" s="69">
        <f t="shared" si="41"/>
        <v>8.8845576587943142</v>
      </c>
      <c r="P292" s="69">
        <f t="shared" si="42"/>
        <v>2.1843146752006422</v>
      </c>
      <c r="Q292" s="69">
        <f t="shared" si="43"/>
        <v>-1.1712662043132536</v>
      </c>
      <c r="R292" s="69">
        <f t="shared" si="44"/>
        <v>0.30997420200231018</v>
      </c>
    </row>
    <row r="293" spans="1:18" x14ac:dyDescent="0.3">
      <c r="A293" s="69">
        <f>'Shiller Data'!A292</f>
        <v>1894.08</v>
      </c>
      <c r="B293" s="69">
        <f>'[4]Shiller Data '!B292</f>
        <v>4.41</v>
      </c>
      <c r="C293" s="69">
        <f>'[4]Shiller Data '!C292</f>
        <v>0.2233</v>
      </c>
      <c r="D293" s="69">
        <f>'[4]Shiller Data '!D292</f>
        <v>0.1933</v>
      </c>
      <c r="E293" s="69">
        <f>'[4]Shiller Data '!E292</f>
        <v>6.7553424790000003</v>
      </c>
      <c r="F293" s="71">
        <f t="shared" si="45"/>
        <v>206.03219663942667</v>
      </c>
      <c r="G293" s="71">
        <f t="shared" si="46"/>
        <v>10.432423925075732</v>
      </c>
      <c r="H293" s="71">
        <f t="shared" si="48"/>
        <v>208.84947846229002</v>
      </c>
      <c r="I293" s="71">
        <f t="shared" si="48"/>
        <v>9.7227754098935595</v>
      </c>
      <c r="J293" s="71">
        <f t="shared" si="38"/>
        <v>21.190677348134098</v>
      </c>
      <c r="K293" s="71">
        <f t="shared" si="35"/>
        <v>3.0535613372310553</v>
      </c>
      <c r="L293" s="71">
        <f t="shared" si="36"/>
        <v>-0.30201954228284045</v>
      </c>
      <c r="M293" s="69">
        <f t="shared" si="39"/>
        <v>-0.41048684069829977</v>
      </c>
      <c r="N293" s="69">
        <f t="shared" si="40"/>
        <v>1921.09</v>
      </c>
      <c r="O293" s="69">
        <f t="shared" si="41"/>
        <v>9.1526518167691755</v>
      </c>
      <c r="P293" s="69">
        <f t="shared" si="42"/>
        <v>2.2140436533392207</v>
      </c>
      <c r="Q293" s="69">
        <f t="shared" si="43"/>
        <v>-1.141537226174675</v>
      </c>
      <c r="R293" s="69">
        <f t="shared" si="44"/>
        <v>0.31932776532771451</v>
      </c>
    </row>
    <row r="294" spans="1:18" x14ac:dyDescent="0.3">
      <c r="A294" s="69">
        <f>'Shiller Data'!A293</f>
        <v>1894.09</v>
      </c>
      <c r="B294" s="69">
        <f>'[4]Shiller Data '!B293</f>
        <v>4.4800000000000004</v>
      </c>
      <c r="C294" s="69">
        <f>'[4]Shiller Data '!C293</f>
        <v>0.22</v>
      </c>
      <c r="D294" s="69">
        <f>'[4]Shiller Data '!D293</f>
        <v>0.185</v>
      </c>
      <c r="E294" s="69">
        <f>'[4]Shiller Data '!E293</f>
        <v>6.8504834710000004</v>
      </c>
      <c r="F294" s="71">
        <f t="shared" si="45"/>
        <v>206.39571002331087</v>
      </c>
      <c r="G294" s="71">
        <f t="shared" si="46"/>
        <v>10.135503617216159</v>
      </c>
      <c r="H294" s="71">
        <f t="shared" si="48"/>
        <v>209.1751796686909</v>
      </c>
      <c r="I294" s="71">
        <f t="shared" si="48"/>
        <v>9.7115532213453246</v>
      </c>
      <c r="J294" s="71">
        <f t="shared" si="38"/>
        <v>21.252595266601364</v>
      </c>
      <c r="K294" s="71">
        <f t="shared" si="35"/>
        <v>3.0564790181061463</v>
      </c>
      <c r="L294" s="71">
        <f t="shared" si="36"/>
        <v>-0.29910186140774941</v>
      </c>
      <c r="M294" s="69">
        <f t="shared" si="39"/>
        <v>-0.40652130391372854</v>
      </c>
      <c r="N294" s="69">
        <f t="shared" si="40"/>
        <v>1921.12</v>
      </c>
      <c r="O294" s="69">
        <f t="shared" si="41"/>
        <v>10.3950056744098</v>
      </c>
      <c r="P294" s="69">
        <f t="shared" si="42"/>
        <v>2.3413254671885961</v>
      </c>
      <c r="Q294" s="69">
        <f t="shared" si="43"/>
        <v>-1.0142554123252996</v>
      </c>
      <c r="R294" s="69">
        <f t="shared" si="44"/>
        <v>0.36267237069987496</v>
      </c>
    </row>
    <row r="295" spans="1:18" x14ac:dyDescent="0.3">
      <c r="A295" s="69">
        <f>'Shiller Data'!A294</f>
        <v>1894.1</v>
      </c>
      <c r="B295" s="69">
        <f>'[4]Shiller Data '!B294</f>
        <v>4.34</v>
      </c>
      <c r="C295" s="69">
        <f>'[4]Shiller Data '!C294</f>
        <v>0.2167</v>
      </c>
      <c r="D295" s="69">
        <f>'[4]Shiller Data '!D294</f>
        <v>0.1767</v>
      </c>
      <c r="E295" s="69">
        <f>'[4]Shiller Data '!E294</f>
        <v>6.6601933879999997</v>
      </c>
      <c r="F295" s="71">
        <f t="shared" si="45"/>
        <v>205.65854776347825</v>
      </c>
      <c r="G295" s="71">
        <f t="shared" si="46"/>
        <v>10.268711359526668</v>
      </c>
      <c r="H295" s="71">
        <f t="shared" si="48"/>
        <v>209.52531334660503</v>
      </c>
      <c r="I295" s="71">
        <f t="shared" si="48"/>
        <v>9.7008998451757638</v>
      </c>
      <c r="J295" s="71">
        <f t="shared" si="38"/>
        <v>21.199945473692505</v>
      </c>
      <c r="K295" s="71">
        <f t="shared" si="35"/>
        <v>3.0539986096790228</v>
      </c>
      <c r="L295" s="71">
        <f t="shared" si="36"/>
        <v>-0.30158226983487291</v>
      </c>
      <c r="M295" s="69">
        <f t="shared" si="39"/>
        <v>-0.40989252622336919</v>
      </c>
      <c r="N295" s="69">
        <f t="shared" si="40"/>
        <v>1922.03</v>
      </c>
      <c r="O295" s="69">
        <f t="shared" si="41"/>
        <v>11.566350316295079</v>
      </c>
      <c r="P295" s="69">
        <f t="shared" si="42"/>
        <v>2.4481000477344628</v>
      </c>
      <c r="Q295" s="69">
        <f t="shared" si="43"/>
        <v>-0.90748083177943295</v>
      </c>
      <c r="R295" s="69">
        <f t="shared" si="44"/>
        <v>0.40353952859137349</v>
      </c>
    </row>
    <row r="296" spans="1:18" x14ac:dyDescent="0.3">
      <c r="A296" s="69">
        <f>'Shiller Data'!A295</f>
        <v>1894.11</v>
      </c>
      <c r="B296" s="69">
        <f>'[4]Shiller Data '!B295</f>
        <v>4.34</v>
      </c>
      <c r="C296" s="69">
        <f>'[4]Shiller Data '!C295</f>
        <v>0.21329999999999999</v>
      </c>
      <c r="D296" s="69">
        <f>'[4]Shiller Data '!D295</f>
        <v>0.16830000000000001</v>
      </c>
      <c r="E296" s="69">
        <f>'[4]Shiller Data '!E295</f>
        <v>6.6601933879999997</v>
      </c>
      <c r="F296" s="71">
        <f t="shared" si="45"/>
        <v>205.65854776347825</v>
      </c>
      <c r="G296" s="71">
        <f t="shared" si="46"/>
        <v>10.107596368191224</v>
      </c>
      <c r="H296" s="71">
        <f t="shared" si="48"/>
        <v>209.87273143085287</v>
      </c>
      <c r="I296" s="71">
        <f t="shared" si="48"/>
        <v>9.687219961817453</v>
      </c>
      <c r="J296" s="71">
        <f t="shared" si="38"/>
        <v>21.229883142334877</v>
      </c>
      <c r="K296" s="71">
        <f t="shared" si="35"/>
        <v>3.0554097713351958</v>
      </c>
      <c r="L296" s="71">
        <f t="shared" si="36"/>
        <v>-0.30017110817869996</v>
      </c>
      <c r="M296" s="69">
        <f t="shared" si="39"/>
        <v>-0.40797455996999826</v>
      </c>
      <c r="N296" s="69">
        <f t="shared" si="40"/>
        <v>1922.06</v>
      </c>
      <c r="O296" s="69">
        <f t="shared" si="41"/>
        <v>12.788741917694091</v>
      </c>
      <c r="P296" s="69">
        <f t="shared" si="42"/>
        <v>2.5485652462252077</v>
      </c>
      <c r="Q296" s="69">
        <f t="shared" si="43"/>
        <v>-0.80701563328868797</v>
      </c>
      <c r="R296" s="69">
        <f t="shared" si="44"/>
        <v>0.44618766885111105</v>
      </c>
    </row>
    <row r="297" spans="1:18" x14ac:dyDescent="0.3">
      <c r="A297" s="69">
        <f>'Shiller Data'!A296</f>
        <v>1894.12</v>
      </c>
      <c r="B297" s="69">
        <f>'[4]Shiller Data '!B296</f>
        <v>4.3</v>
      </c>
      <c r="C297" s="69">
        <f>'[4]Shiller Data '!C296</f>
        <v>0.21</v>
      </c>
      <c r="D297" s="69">
        <f>'[4]Shiller Data '!D296</f>
        <v>0.16</v>
      </c>
      <c r="E297" s="69">
        <f>'[4]Shiller Data '!E296</f>
        <v>6.5650523969999997</v>
      </c>
      <c r="F297" s="71">
        <f t="shared" si="45"/>
        <v>206.7160196040702</v>
      </c>
      <c r="G297" s="71">
        <f t="shared" si="46"/>
        <v>10.095433515547615</v>
      </c>
      <c r="H297" s="71">
        <f t="shared" si="48"/>
        <v>210.21643003941941</v>
      </c>
      <c r="I297" s="71">
        <f t="shared" si="48"/>
        <v>9.6728532252945865</v>
      </c>
      <c r="J297" s="71">
        <f t="shared" si="38"/>
        <v>21.370738787135341</v>
      </c>
      <c r="K297" s="71">
        <f t="shared" si="35"/>
        <v>3.0620226399611568</v>
      </c>
      <c r="L297" s="71">
        <f t="shared" si="36"/>
        <v>-0.29355823955273896</v>
      </c>
      <c r="M297" s="69">
        <f t="shared" si="39"/>
        <v>-0.39898674570570963</v>
      </c>
      <c r="N297" s="69">
        <f t="shared" si="40"/>
        <v>1922.09</v>
      </c>
      <c r="O297" s="69">
        <f t="shared" si="41"/>
        <v>13.966796874978996</v>
      </c>
      <c r="P297" s="69">
        <f t="shared" si="42"/>
        <v>2.6366828610073845</v>
      </c>
      <c r="Q297" s="69">
        <f t="shared" si="43"/>
        <v>-0.71889801850651125</v>
      </c>
      <c r="R297" s="69">
        <f t="shared" si="44"/>
        <v>0.48728894359356228</v>
      </c>
    </row>
    <row r="298" spans="1:18" x14ac:dyDescent="0.3">
      <c r="A298" s="69">
        <f>'Shiller Data'!A297</f>
        <v>1895.01</v>
      </c>
      <c r="B298" s="69">
        <f>'[4]Shiller Data '!B297</f>
        <v>4.25</v>
      </c>
      <c r="C298" s="69">
        <f>'[4]Shiller Data '!C297</f>
        <v>0.20830000000000001</v>
      </c>
      <c r="D298" s="69">
        <f>'[4]Shiller Data '!D297</f>
        <v>0.16750000000000001</v>
      </c>
      <c r="E298" s="69">
        <f>'[4]Shiller Data '!E297</f>
        <v>6.5650523969999997</v>
      </c>
      <c r="F298" s="71">
        <f t="shared" si="45"/>
        <v>204.31234495751124</v>
      </c>
      <c r="G298" s="71">
        <f t="shared" si="46"/>
        <v>10.013708577564612</v>
      </c>
      <c r="H298" s="71">
        <f t="shared" si="48"/>
        <v>210.57187071920629</v>
      </c>
      <c r="I298" s="71">
        <f t="shared" si="48"/>
        <v>9.659648263831814</v>
      </c>
      <c r="J298" s="71">
        <f t="shared" si="38"/>
        <v>21.151116415129604</v>
      </c>
      <c r="K298" s="71">
        <f t="shared" si="35"/>
        <v>3.0516926896845011</v>
      </c>
      <c r="L298" s="71">
        <f t="shared" si="36"/>
        <v>-0.30388818982939458</v>
      </c>
      <c r="M298" s="69">
        <f t="shared" si="39"/>
        <v>-0.41302659432472338</v>
      </c>
      <c r="N298" s="69">
        <f t="shared" si="40"/>
        <v>1922.12</v>
      </c>
      <c r="O298" s="69">
        <f t="shared" si="41"/>
        <v>13.458004113439754</v>
      </c>
      <c r="P298" s="69">
        <f t="shared" si="42"/>
        <v>2.5995740304162323</v>
      </c>
      <c r="Q298" s="69">
        <f t="shared" si="43"/>
        <v>-0.75600684909766347</v>
      </c>
      <c r="R298" s="69">
        <f t="shared" si="44"/>
        <v>0.46953762312274877</v>
      </c>
    </row>
    <row r="299" spans="1:18" x14ac:dyDescent="0.3">
      <c r="A299" s="69">
        <f>'Shiller Data'!A298</f>
        <v>1895.02</v>
      </c>
      <c r="B299" s="69">
        <f>'[4]Shiller Data '!B298</f>
        <v>4.1900000000000004</v>
      </c>
      <c r="C299" s="69">
        <f>'[4]Shiller Data '!C298</f>
        <v>0.20669999999999999</v>
      </c>
      <c r="D299" s="69">
        <f>'[4]Shiller Data '!D298</f>
        <v>0.17499999999999999</v>
      </c>
      <c r="E299" s="69">
        <f>'[4]Shiller Data '!E298</f>
        <v>6.5650523969999997</v>
      </c>
      <c r="F299" s="71">
        <f t="shared" si="45"/>
        <v>201.42793538164051</v>
      </c>
      <c r="G299" s="71">
        <f t="shared" si="46"/>
        <v>9.9367909888747246</v>
      </c>
      <c r="H299" s="71">
        <f t="shared" si="48"/>
        <v>210.87775138695207</v>
      </c>
      <c r="I299" s="71">
        <f t="shared" si="48"/>
        <v>9.6487541522369717</v>
      </c>
      <c r="J299" s="71">
        <f t="shared" si="38"/>
        <v>20.876056349196269</v>
      </c>
      <c r="K299" s="71">
        <f t="shared" si="35"/>
        <v>3.0386028730109147</v>
      </c>
      <c r="L299" s="71">
        <f t="shared" si="36"/>
        <v>-0.31697800650298102</v>
      </c>
      <c r="M299" s="69">
        <f t="shared" si="39"/>
        <v>-0.43081748775846163</v>
      </c>
      <c r="N299" s="69">
        <f t="shared" si="40"/>
        <v>1923.03</v>
      </c>
      <c r="O299" s="69">
        <f t="shared" si="41"/>
        <v>14.71594763062614</v>
      </c>
      <c r="P299" s="69">
        <f t="shared" si="42"/>
        <v>2.6889317785671376</v>
      </c>
      <c r="Q299" s="69">
        <f t="shared" si="43"/>
        <v>-0.66664910094675811</v>
      </c>
      <c r="R299" s="69">
        <f t="shared" si="44"/>
        <v>0.51342613765311029</v>
      </c>
    </row>
    <row r="300" spans="1:18" x14ac:dyDescent="0.3">
      <c r="A300" s="69">
        <f>'Shiller Data'!A299</f>
        <v>1895.03</v>
      </c>
      <c r="B300" s="69">
        <f>'[4]Shiller Data '!B299</f>
        <v>4.1900000000000004</v>
      </c>
      <c r="C300" s="69">
        <f>'[4]Shiller Data '!C299</f>
        <v>0.20499999999999999</v>
      </c>
      <c r="D300" s="69">
        <f>'[4]Shiller Data '!D299</f>
        <v>0.1825</v>
      </c>
      <c r="E300" s="69">
        <f>'[4]Shiller Data '!E299</f>
        <v>6.5650523969999997</v>
      </c>
      <c r="F300" s="71">
        <f t="shared" si="45"/>
        <v>201.42793538164051</v>
      </c>
      <c r="G300" s="71">
        <f t="shared" si="46"/>
        <v>9.8550660508917201</v>
      </c>
      <c r="H300" s="71">
        <f t="shared" si="48"/>
        <v>211.14848827956882</v>
      </c>
      <c r="I300" s="71">
        <f t="shared" si="48"/>
        <v>9.6368637091902158</v>
      </c>
      <c r="J300" s="71">
        <f t="shared" si="38"/>
        <v>20.901814268634755</v>
      </c>
      <c r="K300" s="71">
        <f t="shared" si="35"/>
        <v>3.0398359623149567</v>
      </c>
      <c r="L300" s="71">
        <f t="shared" si="36"/>
        <v>-0.31574491719893905</v>
      </c>
      <c r="M300" s="69">
        <f t="shared" si="39"/>
        <v>-0.42914154676176602</v>
      </c>
      <c r="N300" s="69">
        <f t="shared" si="40"/>
        <v>1923.06</v>
      </c>
      <c r="O300" s="69">
        <f t="shared" si="41"/>
        <v>13.020030246131434</v>
      </c>
      <c r="P300" s="69">
        <f t="shared" si="42"/>
        <v>2.5664889598292944</v>
      </c>
      <c r="Q300" s="69">
        <f t="shared" si="43"/>
        <v>-0.78909191968460135</v>
      </c>
      <c r="R300" s="69">
        <f t="shared" si="44"/>
        <v>0.45425710998629781</v>
      </c>
    </row>
    <row r="301" spans="1:18" x14ac:dyDescent="0.3">
      <c r="A301" s="69">
        <f>'Shiller Data'!A300</f>
        <v>1895.04</v>
      </c>
      <c r="B301" s="69">
        <f>'[4]Shiller Data '!B300</f>
        <v>4.37</v>
      </c>
      <c r="C301" s="69">
        <f>'[4]Shiller Data '!C300</f>
        <v>0.20330000000000001</v>
      </c>
      <c r="D301" s="69">
        <f>'[4]Shiller Data '!D300</f>
        <v>0.19</v>
      </c>
      <c r="E301" s="69">
        <f>'[4]Shiller Data '!E300</f>
        <v>6.8504834710000004</v>
      </c>
      <c r="F301" s="71">
        <f t="shared" si="45"/>
        <v>201.32795821470276</v>
      </c>
      <c r="G301" s="71">
        <f t="shared" si="46"/>
        <v>9.3661267517274762</v>
      </c>
      <c r="H301" s="71">
        <f t="shared" si="48"/>
        <v>211.4377545685748</v>
      </c>
      <c r="I301" s="71">
        <f t="shared" si="48"/>
        <v>9.6238224538352508</v>
      </c>
      <c r="J301" s="71">
        <f t="shared" si="38"/>
        <v>20.91974983749521</v>
      </c>
      <c r="K301" s="71">
        <f t="shared" si="35"/>
        <v>3.0406936810705019</v>
      </c>
      <c r="L301" s="71">
        <f t="shared" si="36"/>
        <v>-0.31488719844339386</v>
      </c>
      <c r="M301" s="69">
        <f t="shared" si="39"/>
        <v>-0.42797578689235433</v>
      </c>
      <c r="N301" s="69">
        <f t="shared" si="40"/>
        <v>1923.09</v>
      </c>
      <c r="O301" s="69">
        <f t="shared" si="41"/>
        <v>12.726078137361148</v>
      </c>
      <c r="P301" s="69">
        <f t="shared" si="42"/>
        <v>2.5436532847698388</v>
      </c>
      <c r="Q301" s="69">
        <f t="shared" si="43"/>
        <v>-0.81192759474405696</v>
      </c>
      <c r="R301" s="69">
        <f t="shared" si="44"/>
        <v>0.44400138608396333</v>
      </c>
    </row>
    <row r="302" spans="1:18" x14ac:dyDescent="0.3">
      <c r="A302" s="69">
        <f>'Shiller Data'!A301</f>
        <v>1895.05</v>
      </c>
      <c r="B302" s="69">
        <f>'[4]Shiller Data '!B301</f>
        <v>4.6100000000000003</v>
      </c>
      <c r="C302" s="69">
        <f>'[4]Shiller Data '!C301</f>
        <v>0.20169999999999999</v>
      </c>
      <c r="D302" s="69">
        <f>'[4]Shiller Data '!D301</f>
        <v>0.19750000000000001</v>
      </c>
      <c r="E302" s="69">
        <f>'[4]Shiller Data '!E301</f>
        <v>6.9456325620000001</v>
      </c>
      <c r="F302" s="71">
        <f t="shared" si="45"/>
        <v>209.475384281061</v>
      </c>
      <c r="G302" s="71">
        <f t="shared" si="46"/>
        <v>9.165116054119304</v>
      </c>
      <c r="H302" s="71">
        <f t="shared" si="48"/>
        <v>211.77850524883237</v>
      </c>
      <c r="I302" s="71">
        <f t="shared" si="48"/>
        <v>9.6088813820174099</v>
      </c>
      <c r="J302" s="71">
        <f t="shared" si="38"/>
        <v>21.800184220515487</v>
      </c>
      <c r="K302" s="71">
        <f t="shared" si="35"/>
        <v>3.0819184202417</v>
      </c>
      <c r="L302" s="71">
        <f t="shared" si="36"/>
        <v>-0.27366245927219568</v>
      </c>
      <c r="M302" s="69">
        <f t="shared" si="39"/>
        <v>-0.37194559489521206</v>
      </c>
      <c r="N302" s="69">
        <f t="shared" si="40"/>
        <v>1923.12</v>
      </c>
      <c r="O302" s="69">
        <f t="shared" si="41"/>
        <v>13.429513632799768</v>
      </c>
      <c r="P302" s="69">
        <f t="shared" si="42"/>
        <v>2.5974547948979656</v>
      </c>
      <c r="Q302" s="69">
        <f t="shared" si="43"/>
        <v>-0.75812608461593012</v>
      </c>
      <c r="R302" s="69">
        <f t="shared" si="44"/>
        <v>0.46854361595433325</v>
      </c>
    </row>
    <row r="303" spans="1:18" x14ac:dyDescent="0.3">
      <c r="A303" s="69">
        <f>'Shiller Data'!A302</f>
        <v>1895.06</v>
      </c>
      <c r="B303" s="69">
        <f>'[4]Shiller Data '!B302</f>
        <v>4.7</v>
      </c>
      <c r="C303" s="69">
        <f>'[4]Shiller Data '!C302</f>
        <v>0.2</v>
      </c>
      <c r="D303" s="69">
        <f>'[4]Shiller Data '!D302</f>
        <v>0.20499999999999999</v>
      </c>
      <c r="E303" s="69">
        <f>'[4]Shiller Data '!E302</f>
        <v>7.0407735540000003</v>
      </c>
      <c r="F303" s="71">
        <f t="shared" si="45"/>
        <v>210.67905232618708</v>
      </c>
      <c r="G303" s="71">
        <f t="shared" si="46"/>
        <v>8.9650660564334927</v>
      </c>
      <c r="H303" s="71">
        <f t="shared" si="48"/>
        <v>212.10209503728572</v>
      </c>
      <c r="I303" s="71">
        <f t="shared" si="48"/>
        <v>9.5920044589009841</v>
      </c>
      <c r="J303" s="71">
        <f t="shared" si="38"/>
        <v>21.964027772181197</v>
      </c>
      <c r="K303" s="71">
        <f t="shared" si="35"/>
        <v>3.0894060138567845</v>
      </c>
      <c r="L303" s="71">
        <f t="shared" si="36"/>
        <v>-0.26617486565711124</v>
      </c>
      <c r="M303" s="69">
        <f t="shared" si="39"/>
        <v>-0.36176890690920616</v>
      </c>
      <c r="N303" s="69">
        <f t="shared" si="40"/>
        <v>1924.03</v>
      </c>
      <c r="O303" s="69">
        <f t="shared" si="41"/>
        <v>13.979801258684784</v>
      </c>
      <c r="P303" s="69">
        <f t="shared" si="42"/>
        <v>2.6376135205876459</v>
      </c>
      <c r="Q303" s="69">
        <f t="shared" si="43"/>
        <v>-0.71796735892624985</v>
      </c>
      <c r="R303" s="69">
        <f t="shared" si="44"/>
        <v>0.4877426548098705</v>
      </c>
    </row>
    <row r="304" spans="1:18" x14ac:dyDescent="0.3">
      <c r="A304" s="69">
        <f>'Shiller Data'!A303</f>
        <v>1895.07</v>
      </c>
      <c r="B304" s="69">
        <f>'[4]Shiller Data '!B303</f>
        <v>4.72</v>
      </c>
      <c r="C304" s="69">
        <f>'[4]Shiller Data '!C303</f>
        <v>0.1983</v>
      </c>
      <c r="D304" s="69">
        <f>'[4]Shiller Data '!D303</f>
        <v>0.21249999999999999</v>
      </c>
      <c r="E304" s="69">
        <f>'[4]Shiller Data '!E303</f>
        <v>6.9456325620000001</v>
      </c>
      <c r="F304" s="71">
        <f t="shared" si="45"/>
        <v>214.47371232247457</v>
      </c>
      <c r="G304" s="71">
        <f t="shared" si="46"/>
        <v>9.0106222782937948</v>
      </c>
      <c r="H304" s="71">
        <f t="shared" si="48"/>
        <v>212.42170264544663</v>
      </c>
      <c r="I304" s="71">
        <f t="shared" si="48"/>
        <v>9.5785060586356803</v>
      </c>
      <c r="J304" s="71">
        <f t="shared" si="38"/>
        <v>22.391144402848898</v>
      </c>
      <c r="K304" s="71">
        <f t="shared" si="35"/>
        <v>3.1086655415353355</v>
      </c>
      <c r="L304" s="71">
        <f t="shared" si="36"/>
        <v>-0.24691533797856025</v>
      </c>
      <c r="M304" s="69">
        <f t="shared" si="39"/>
        <v>-0.3355925124601804</v>
      </c>
      <c r="N304" s="69">
        <f t="shared" si="40"/>
        <v>1924.06</v>
      </c>
      <c r="O304" s="69">
        <f t="shared" si="41"/>
        <v>14.088750602690217</v>
      </c>
      <c r="P304" s="69">
        <f t="shared" si="42"/>
        <v>2.645376649352269</v>
      </c>
      <c r="Q304" s="69">
        <f t="shared" si="43"/>
        <v>-0.7102042301616267</v>
      </c>
      <c r="R304" s="69">
        <f t="shared" si="44"/>
        <v>0.49154379913958651</v>
      </c>
    </row>
    <row r="305" spans="1:18" x14ac:dyDescent="0.3">
      <c r="A305" s="69">
        <f>'Shiller Data'!A304</f>
        <v>1895.08</v>
      </c>
      <c r="B305" s="69">
        <f>'[4]Shiller Data '!B304</f>
        <v>4.79</v>
      </c>
      <c r="C305" s="69">
        <f>'[4]Shiller Data '!C304</f>
        <v>0.19670000000000001</v>
      </c>
      <c r="D305" s="69">
        <f>'[4]Shiller Data '!D304</f>
        <v>0.22</v>
      </c>
      <c r="E305" s="69">
        <f>'[4]Shiller Data '!E304</f>
        <v>6.8504834710000004</v>
      </c>
      <c r="F305" s="71">
        <f t="shared" si="45"/>
        <v>220.67755602938817</v>
      </c>
      <c r="G305" s="71">
        <f t="shared" si="46"/>
        <v>9.0620616432109919</v>
      </c>
      <c r="H305" s="71">
        <f t="shared" si="48"/>
        <v>212.71074026686807</v>
      </c>
      <c r="I305" s="71">
        <f t="shared" si="48"/>
        <v>9.5673778606940978</v>
      </c>
      <c r="J305" s="71">
        <f t="shared" si="38"/>
        <v>23.065625633539927</v>
      </c>
      <c r="K305" s="71">
        <f t="shared" si="35"/>
        <v>3.1383434414431237</v>
      </c>
      <c r="L305" s="71">
        <f t="shared" si="36"/>
        <v>-0.217237438070772</v>
      </c>
      <c r="M305" s="69">
        <f t="shared" si="39"/>
        <v>-0.29525609157950905</v>
      </c>
      <c r="N305" s="69">
        <f t="shared" si="40"/>
        <v>1924.09</v>
      </c>
      <c r="O305" s="69">
        <f t="shared" si="41"/>
        <v>15.134333061365737</v>
      </c>
      <c r="P305" s="69">
        <f t="shared" si="42"/>
        <v>2.7169658755209665</v>
      </c>
      <c r="Q305" s="69">
        <f t="shared" si="43"/>
        <v>-0.63861500399292925</v>
      </c>
      <c r="R305" s="69">
        <f t="shared" si="44"/>
        <v>0.52802322790830469</v>
      </c>
    </row>
    <row r="306" spans="1:18" x14ac:dyDescent="0.3">
      <c r="A306" s="69">
        <f>'Shiller Data'!A305</f>
        <v>1895.09</v>
      </c>
      <c r="B306" s="69">
        <f>'[4]Shiller Data '!B305</f>
        <v>4.82</v>
      </c>
      <c r="C306" s="69">
        <f>'[4]Shiller Data '!C305</f>
        <v>0.19500000000000001</v>
      </c>
      <c r="D306" s="69">
        <f>'[4]Shiller Data '!D305</f>
        <v>0.22750000000000001</v>
      </c>
      <c r="E306" s="69">
        <f>'[4]Shiller Data '!E305</f>
        <v>6.8504834710000004</v>
      </c>
      <c r="F306" s="71">
        <f t="shared" si="45"/>
        <v>222.05967015900856</v>
      </c>
      <c r="G306" s="71">
        <f t="shared" si="46"/>
        <v>8.9837418425325044</v>
      </c>
      <c r="H306" s="71">
        <f t="shared" ref="H306:I321" si="49">AVERAGE(F187:F306)</f>
        <v>213.01260478299974</v>
      </c>
      <c r="I306" s="71">
        <f t="shared" si="49"/>
        <v>9.5564847568415878</v>
      </c>
      <c r="J306" s="71">
        <f t="shared" si="38"/>
        <v>23.236543123247667</v>
      </c>
      <c r="K306" s="71">
        <f t="shared" si="35"/>
        <v>3.1457261740715938</v>
      </c>
      <c r="L306" s="71">
        <f t="shared" si="36"/>
        <v>-0.20985470544230189</v>
      </c>
      <c r="M306" s="69">
        <f t="shared" si="39"/>
        <v>-0.28522192435485022</v>
      </c>
      <c r="N306" s="69">
        <f t="shared" si="40"/>
        <v>1924.12</v>
      </c>
      <c r="O306" s="69">
        <f t="shared" si="41"/>
        <v>16.548224049594225</v>
      </c>
      <c r="P306" s="69">
        <f t="shared" si="42"/>
        <v>2.8062787878835191</v>
      </c>
      <c r="Q306" s="69">
        <f t="shared" si="43"/>
        <v>-0.54930209163037658</v>
      </c>
      <c r="R306" s="69">
        <f t="shared" si="44"/>
        <v>0.57735260902392671</v>
      </c>
    </row>
    <row r="307" spans="1:18" x14ac:dyDescent="0.3">
      <c r="A307" s="69">
        <f>'Shiller Data'!A306</f>
        <v>1895.1</v>
      </c>
      <c r="B307" s="69">
        <f>'[4]Shiller Data '!B306</f>
        <v>4.75</v>
      </c>
      <c r="C307" s="69">
        <f>'[4]Shiller Data '!C306</f>
        <v>0.1933</v>
      </c>
      <c r="D307" s="69">
        <f>'[4]Shiller Data '!D306</f>
        <v>0.23499999999999999</v>
      </c>
      <c r="E307" s="69">
        <f>'[4]Shiller Data '!E306</f>
        <v>6.8504834710000004</v>
      </c>
      <c r="F307" s="71">
        <f t="shared" si="45"/>
        <v>218.83473718989433</v>
      </c>
      <c r="G307" s="71">
        <f t="shared" si="46"/>
        <v>8.9054220418540151</v>
      </c>
      <c r="H307" s="71">
        <f t="shared" si="49"/>
        <v>213.19767424729153</v>
      </c>
      <c r="I307" s="71">
        <f t="shared" si="49"/>
        <v>9.5468706159111925</v>
      </c>
      <c r="J307" s="71">
        <f t="shared" si="38"/>
        <v>22.922143390649463</v>
      </c>
      <c r="K307" s="71">
        <f t="shared" si="35"/>
        <v>3.1321034036456168</v>
      </c>
      <c r="L307" s="71">
        <f t="shared" si="36"/>
        <v>-0.22347747586827893</v>
      </c>
      <c r="M307" s="69">
        <f t="shared" si="39"/>
        <v>-0.30373717655161264</v>
      </c>
      <c r="N307" s="69">
        <f t="shared" si="40"/>
        <v>1925.03</v>
      </c>
      <c r="O307" s="69">
        <f t="shared" si="41"/>
        <v>17.040888216553601</v>
      </c>
      <c r="P307" s="69">
        <f t="shared" si="42"/>
        <v>2.8356156454272901</v>
      </c>
      <c r="Q307" s="69">
        <f t="shared" si="43"/>
        <v>-0.51996523408660567</v>
      </c>
      <c r="R307" s="69">
        <f t="shared" si="44"/>
        <v>0.5945412173793696</v>
      </c>
    </row>
    <row r="308" spans="1:18" x14ac:dyDescent="0.3">
      <c r="A308" s="69">
        <f>'Shiller Data'!A307</f>
        <v>1895.11</v>
      </c>
      <c r="B308" s="69">
        <f>'[4]Shiller Data '!B307</f>
        <v>4.59</v>
      </c>
      <c r="C308" s="69">
        <f>'[4]Shiller Data '!C307</f>
        <v>0.19170000000000001</v>
      </c>
      <c r="D308" s="69">
        <f>'[4]Shiller Data '!D307</f>
        <v>0.24249999999999999</v>
      </c>
      <c r="E308" s="69">
        <f>'[4]Shiller Data '!E307</f>
        <v>6.8504834710000004</v>
      </c>
      <c r="F308" s="71">
        <f t="shared" si="45"/>
        <v>211.46346183191892</v>
      </c>
      <c r="G308" s="71">
        <f t="shared" si="46"/>
        <v>8.8317092882742614</v>
      </c>
      <c r="H308" s="71">
        <f t="shared" si="49"/>
        <v>213.23551813969092</v>
      </c>
      <c r="I308" s="71">
        <f t="shared" si="49"/>
        <v>9.5395816229125998</v>
      </c>
      <c r="J308" s="71">
        <f t="shared" si="38"/>
        <v>22.166953456744515</v>
      </c>
      <c r="K308" s="71">
        <f t="shared" si="35"/>
        <v>3.0986025968082536</v>
      </c>
      <c r="L308" s="71">
        <f t="shared" si="36"/>
        <v>-0.25697828270564216</v>
      </c>
      <c r="M308" s="69">
        <f t="shared" si="39"/>
        <v>-0.3492694631565465</v>
      </c>
      <c r="N308" s="69">
        <f t="shared" si="40"/>
        <v>1925.06</v>
      </c>
      <c r="O308" s="69">
        <f t="shared" si="41"/>
        <v>17.625971308722065</v>
      </c>
      <c r="P308" s="69">
        <f t="shared" si="42"/>
        <v>2.869373456894575</v>
      </c>
      <c r="Q308" s="69">
        <f t="shared" si="43"/>
        <v>-0.48620742261932071</v>
      </c>
      <c r="R308" s="69">
        <f t="shared" si="44"/>
        <v>0.6149542386647282</v>
      </c>
    </row>
    <row r="309" spans="1:18" x14ac:dyDescent="0.3">
      <c r="A309" s="69">
        <f>'Shiller Data'!A308</f>
        <v>1895.12</v>
      </c>
      <c r="B309" s="69">
        <f>'[4]Shiller Data '!B308</f>
        <v>4.32</v>
      </c>
      <c r="C309" s="69">
        <f>'[4]Shiller Data '!C308</f>
        <v>0.19</v>
      </c>
      <c r="D309" s="69">
        <f>'[4]Shiller Data '!D308</f>
        <v>0.25</v>
      </c>
      <c r="E309" s="69">
        <f>'[4]Shiller Data '!E308</f>
        <v>6.7553424790000003</v>
      </c>
      <c r="F309" s="71">
        <f t="shared" si="45"/>
        <v>201.82745793249958</v>
      </c>
      <c r="G309" s="71">
        <f t="shared" si="46"/>
        <v>8.8766706035127125</v>
      </c>
      <c r="H309" s="71">
        <f t="shared" si="49"/>
        <v>213.24601818297984</v>
      </c>
      <c r="I309" s="71">
        <f t="shared" si="49"/>
        <v>9.5364125499657852</v>
      </c>
      <c r="J309" s="71">
        <f t="shared" si="38"/>
        <v>21.163876549491736</v>
      </c>
      <c r="K309" s="71">
        <f t="shared" si="35"/>
        <v>3.0522957919825244</v>
      </c>
      <c r="L309" s="71">
        <f t="shared" si="36"/>
        <v>-0.30328508753137129</v>
      </c>
      <c r="M309" s="69">
        <f t="shared" si="39"/>
        <v>-0.41220689386738796</v>
      </c>
      <c r="N309" s="69">
        <f t="shared" si="40"/>
        <v>1925.09</v>
      </c>
      <c r="O309" s="69">
        <f t="shared" si="41"/>
        <v>18.696443433426037</v>
      </c>
      <c r="P309" s="69">
        <f t="shared" si="42"/>
        <v>2.9283333150461108</v>
      </c>
      <c r="Q309" s="69">
        <f t="shared" si="43"/>
        <v>-0.42724756446778489</v>
      </c>
      <c r="R309" s="69">
        <f t="shared" si="44"/>
        <v>0.65230204542834147</v>
      </c>
    </row>
    <row r="310" spans="1:18" x14ac:dyDescent="0.3">
      <c r="A310" s="69">
        <f>'Shiller Data'!A309</f>
        <v>1896.01</v>
      </c>
      <c r="B310" s="69">
        <f>'[4]Shiller Data '!B309</f>
        <v>4.2699999999999996</v>
      </c>
      <c r="C310" s="69">
        <f>'[4]Shiller Data '!C309</f>
        <v>0.18920000000000001</v>
      </c>
      <c r="D310" s="69">
        <f>'[4]Shiller Data '!D309</f>
        <v>0.2467</v>
      </c>
      <c r="E310" s="69">
        <f>'[4]Shiller Data '!E309</f>
        <v>6.6601933879999997</v>
      </c>
      <c r="F310" s="71">
        <f t="shared" si="45"/>
        <v>202.34147441245437</v>
      </c>
      <c r="G310" s="71">
        <f t="shared" si="46"/>
        <v>8.9655754001958741</v>
      </c>
      <c r="H310" s="71">
        <f t="shared" si="49"/>
        <v>213.22100850303792</v>
      </c>
      <c r="I310" s="71">
        <f t="shared" si="49"/>
        <v>9.5327071684287823</v>
      </c>
      <c r="J310" s="71">
        <f t="shared" si="38"/>
        <v>21.226024343072847</v>
      </c>
      <c r="K310" s="71">
        <f t="shared" si="35"/>
        <v>3.05522799219061</v>
      </c>
      <c r="L310" s="71">
        <f t="shared" si="36"/>
        <v>-0.30035288732328569</v>
      </c>
      <c r="M310" s="69">
        <f t="shared" si="39"/>
        <v>-0.40822162327657052</v>
      </c>
      <c r="N310" s="69">
        <f t="shared" si="40"/>
        <v>1925.12</v>
      </c>
      <c r="O310" s="69">
        <f t="shared" si="41"/>
        <v>20.135790706764116</v>
      </c>
      <c r="P310" s="69">
        <f t="shared" si="42"/>
        <v>3.0024988637962853</v>
      </c>
      <c r="Q310" s="69">
        <f t="shared" si="43"/>
        <v>-0.35308201571761044</v>
      </c>
      <c r="R310" s="69">
        <f t="shared" si="44"/>
        <v>0.70251957336745552</v>
      </c>
    </row>
    <row r="311" spans="1:18" x14ac:dyDescent="0.3">
      <c r="A311" s="69">
        <f>'Shiller Data'!A310</f>
        <v>1896.02</v>
      </c>
      <c r="B311" s="69">
        <f>'[4]Shiller Data '!B310</f>
        <v>4.45</v>
      </c>
      <c r="C311" s="69">
        <f>'[4]Shiller Data '!C310</f>
        <v>0.1883</v>
      </c>
      <c r="D311" s="69">
        <f>'[4]Shiller Data '!D310</f>
        <v>0.24329999999999999</v>
      </c>
      <c r="E311" s="69">
        <f>'[4]Shiller Data '!E310</f>
        <v>6.5650523969999997</v>
      </c>
      <c r="F311" s="71">
        <f t="shared" si="45"/>
        <v>213.92704354374709</v>
      </c>
      <c r="G311" s="71">
        <f t="shared" si="46"/>
        <v>9.0522387189410267</v>
      </c>
      <c r="H311" s="71">
        <f t="shared" si="49"/>
        <v>213.25963775880462</v>
      </c>
      <c r="I311" s="71">
        <f t="shared" si="49"/>
        <v>9.5302505007941587</v>
      </c>
      <c r="J311" s="71">
        <f t="shared" si="38"/>
        <v>22.447158500809657</v>
      </c>
      <c r="K311" s="71">
        <f t="shared" si="35"/>
        <v>3.1111640360577528</v>
      </c>
      <c r="L311" s="71">
        <f t="shared" si="36"/>
        <v>-0.2444168434561429</v>
      </c>
      <c r="M311" s="69">
        <f t="shared" si="39"/>
        <v>-0.33219670861498207</v>
      </c>
      <c r="N311" s="69">
        <f t="shared" si="40"/>
        <v>1926.03</v>
      </c>
      <c r="O311" s="69">
        <f t="shared" si="41"/>
        <v>19.316435091789263</v>
      </c>
      <c r="P311" s="69">
        <f t="shared" si="42"/>
        <v>2.9609562927001094</v>
      </c>
      <c r="Q311" s="69">
        <f t="shared" si="43"/>
        <v>-0.39462458681378632</v>
      </c>
      <c r="R311" s="69">
        <f t="shared" si="44"/>
        <v>0.67393299509740023</v>
      </c>
    </row>
    <row r="312" spans="1:18" x14ac:dyDescent="0.3">
      <c r="A312" s="69">
        <f>'Shiller Data'!A311</f>
        <v>1896.03</v>
      </c>
      <c r="B312" s="69">
        <f>'[4]Shiller Data '!B311</f>
        <v>4.38</v>
      </c>
      <c r="C312" s="69">
        <f>'[4]Shiller Data '!C311</f>
        <v>0.1875</v>
      </c>
      <c r="D312" s="69">
        <f>'[4]Shiller Data '!D311</f>
        <v>0.24</v>
      </c>
      <c r="E312" s="69">
        <f>'[4]Shiller Data '!E311</f>
        <v>6.5650523969999997</v>
      </c>
      <c r="F312" s="71">
        <f t="shared" si="45"/>
        <v>210.56189903856452</v>
      </c>
      <c r="G312" s="71">
        <f t="shared" si="46"/>
        <v>9.0137799245960846</v>
      </c>
      <c r="H312" s="71">
        <f t="shared" si="49"/>
        <v>213.28584629473804</v>
      </c>
      <c r="I312" s="71">
        <f t="shared" si="49"/>
        <v>9.5271010984947289</v>
      </c>
      <c r="J312" s="71">
        <f t="shared" si="38"/>
        <v>22.101360829668646</v>
      </c>
      <c r="K312" s="71">
        <f t="shared" si="35"/>
        <v>3.0956391826310892</v>
      </c>
      <c r="L312" s="71">
        <f t="shared" si="36"/>
        <v>-0.25994169688280655</v>
      </c>
      <c r="M312" s="69">
        <f t="shared" si="39"/>
        <v>-0.35329715790129768</v>
      </c>
      <c r="N312" s="69">
        <f t="shared" si="40"/>
        <v>1926.06</v>
      </c>
      <c r="O312" s="69">
        <f t="shared" si="41"/>
        <v>20.056659102655615</v>
      </c>
      <c r="P312" s="69">
        <f t="shared" si="42"/>
        <v>2.9985612234320675</v>
      </c>
      <c r="Q312" s="69">
        <f t="shared" si="43"/>
        <v>-0.35701965608182817</v>
      </c>
      <c r="R312" s="69">
        <f t="shared" si="44"/>
        <v>0.69975874308431618</v>
      </c>
    </row>
    <row r="313" spans="1:18" x14ac:dyDescent="0.3">
      <c r="A313" s="69">
        <f>'Shiller Data'!A312</f>
        <v>1896.04</v>
      </c>
      <c r="B313" s="69">
        <f>'[4]Shiller Data '!B312</f>
        <v>4.42</v>
      </c>
      <c r="C313" s="69">
        <f>'[4]Shiller Data '!C312</f>
        <v>0.1867</v>
      </c>
      <c r="D313" s="69">
        <f>'[4]Shiller Data '!D312</f>
        <v>0.23669999999999999</v>
      </c>
      <c r="E313" s="69">
        <f>'[4]Shiller Data '!E312</f>
        <v>6.469903306</v>
      </c>
      <c r="F313" s="71">
        <f t="shared" si="45"/>
        <v>215.60972923758254</v>
      </c>
      <c r="G313" s="71">
        <f t="shared" si="46"/>
        <v>9.107315938610105</v>
      </c>
      <c r="H313" s="71">
        <f t="shared" si="49"/>
        <v>213.35663742877705</v>
      </c>
      <c r="I313" s="71">
        <f t="shared" si="49"/>
        <v>9.5243497579398948</v>
      </c>
      <c r="J313" s="71">
        <f t="shared" si="38"/>
        <v>22.637737453713445</v>
      </c>
      <c r="K313" s="71">
        <f t="shared" si="35"/>
        <v>3.1196183125510264</v>
      </c>
      <c r="L313" s="71">
        <f t="shared" si="36"/>
        <v>-0.23596256696286932</v>
      </c>
      <c r="M313" s="69">
        <f t="shared" si="39"/>
        <v>-0.3207061632619142</v>
      </c>
      <c r="N313" s="69">
        <f t="shared" si="40"/>
        <v>1926.09</v>
      </c>
      <c r="O313" s="69">
        <f t="shared" si="41"/>
        <v>22.468674554242675</v>
      </c>
      <c r="P313" s="69">
        <f t="shared" si="42"/>
        <v>3.11212209710729</v>
      </c>
      <c r="Q313" s="69">
        <f t="shared" si="43"/>
        <v>-0.24345878240660568</v>
      </c>
      <c r="R313" s="69">
        <f t="shared" si="44"/>
        <v>0.78391178632365788</v>
      </c>
    </row>
    <row r="314" spans="1:18" x14ac:dyDescent="0.3">
      <c r="A314" s="69">
        <f>'Shiller Data'!A313</f>
        <v>1896.05</v>
      </c>
      <c r="B314" s="69">
        <f>'[4]Shiller Data '!B313</f>
        <v>4.4000000000000004</v>
      </c>
      <c r="C314" s="69">
        <f>'[4]Shiller Data '!C313</f>
        <v>0.18579999999999999</v>
      </c>
      <c r="D314" s="69">
        <f>'[4]Shiller Data '!D313</f>
        <v>0.23330000000000001</v>
      </c>
      <c r="E314" s="69">
        <f>'[4]Shiller Data '!E313</f>
        <v>6.3747542150000003</v>
      </c>
      <c r="F314" s="71">
        <f t="shared" si="45"/>
        <v>217.83773196030589</v>
      </c>
      <c r="G314" s="71">
        <f t="shared" si="46"/>
        <v>9.1986933177783694</v>
      </c>
      <c r="H314" s="71">
        <f t="shared" si="49"/>
        <v>213.43739944945341</v>
      </c>
      <c r="I314" s="71">
        <f t="shared" si="49"/>
        <v>9.5209466124932316</v>
      </c>
      <c r="J314" s="71">
        <f t="shared" si="38"/>
        <v>22.879839665780999</v>
      </c>
      <c r="K314" s="71">
        <f t="shared" si="35"/>
        <v>3.130256158872577</v>
      </c>
      <c r="L314" s="71">
        <f t="shared" si="36"/>
        <v>-0.2253247206413187</v>
      </c>
      <c r="M314" s="69">
        <f t="shared" si="39"/>
        <v>-0.30624784081244188</v>
      </c>
      <c r="N314" s="69">
        <f t="shared" si="40"/>
        <v>1926.12</v>
      </c>
      <c r="O314" s="69">
        <f t="shared" si="41"/>
        <v>22.653091652059171</v>
      </c>
      <c r="P314" s="69">
        <f t="shared" si="42"/>
        <v>3.1202963393938594</v>
      </c>
      <c r="Q314" s="69">
        <f t="shared" si="43"/>
        <v>-0.2352845401200363</v>
      </c>
      <c r="R314" s="69">
        <f t="shared" si="44"/>
        <v>0.79034593250477525</v>
      </c>
    </row>
    <row r="315" spans="1:18" x14ac:dyDescent="0.3">
      <c r="A315" s="69">
        <f>'Shiller Data'!A314</f>
        <v>1896.06</v>
      </c>
      <c r="B315" s="69">
        <f>'[4]Shiller Data '!B314</f>
        <v>4.32</v>
      </c>
      <c r="C315" s="69">
        <f>'[4]Shiller Data '!C314</f>
        <v>0.185</v>
      </c>
      <c r="D315" s="69">
        <f>'[4]Shiller Data '!D314</f>
        <v>0.23</v>
      </c>
      <c r="E315" s="69">
        <f>'[4]Shiller Data '!E314</f>
        <v>6.2796132230000001</v>
      </c>
      <c r="F315" s="71">
        <f t="shared" si="45"/>
        <v>217.11744841327149</v>
      </c>
      <c r="G315" s="71">
        <f t="shared" si="46"/>
        <v>9.297853693623896</v>
      </c>
      <c r="H315" s="71">
        <f t="shared" si="49"/>
        <v>213.4097244127901</v>
      </c>
      <c r="I315" s="71">
        <f t="shared" si="49"/>
        <v>9.5179511962147654</v>
      </c>
      <c r="J315" s="71">
        <f t="shared" si="38"/>
        <v>22.81136390987357</v>
      </c>
      <c r="K315" s="71">
        <f t="shared" si="35"/>
        <v>3.1272588288915673</v>
      </c>
      <c r="L315" s="71">
        <f t="shared" si="36"/>
        <v>-0.22832205062232847</v>
      </c>
      <c r="M315" s="69">
        <f t="shared" si="39"/>
        <v>-0.31032163188283152</v>
      </c>
      <c r="N315" s="69">
        <f t="shared" si="40"/>
        <v>1927.03</v>
      </c>
      <c r="O315" s="69">
        <f t="shared" si="41"/>
        <v>23.980391544792276</v>
      </c>
      <c r="P315" s="69">
        <f t="shared" si="42"/>
        <v>3.1772364774390573</v>
      </c>
      <c r="Q315" s="69">
        <f t="shared" si="43"/>
        <v>-0.17834440207483837</v>
      </c>
      <c r="R315" s="69">
        <f t="shared" si="44"/>
        <v>0.83665422841193815</v>
      </c>
    </row>
    <row r="316" spans="1:18" x14ac:dyDescent="0.3">
      <c r="A316" s="69">
        <f>'Shiller Data'!A315</f>
        <v>1896.07</v>
      </c>
      <c r="B316" s="69">
        <f>'[4]Shiller Data '!B315</f>
        <v>4.04</v>
      </c>
      <c r="C316" s="69">
        <f>'[4]Shiller Data '!C315</f>
        <v>0.1842</v>
      </c>
      <c r="D316" s="69">
        <f>'[4]Shiller Data '!D315</f>
        <v>0.22670000000000001</v>
      </c>
      <c r="E316" s="69">
        <f>'[4]Shiller Data '!E315</f>
        <v>6.2796132230000001</v>
      </c>
      <c r="F316" s="71">
        <f t="shared" si="45"/>
        <v>203.04502120130019</v>
      </c>
      <c r="G316" s="71">
        <f t="shared" si="46"/>
        <v>9.2576467587325482</v>
      </c>
      <c r="H316" s="71">
        <f t="shared" si="49"/>
        <v>213.2601000494214</v>
      </c>
      <c r="I316" s="71">
        <f t="shared" si="49"/>
        <v>9.5162141258972834</v>
      </c>
      <c r="J316" s="71">
        <f t="shared" si="38"/>
        <v>21.336743637234527</v>
      </c>
      <c r="K316" s="71">
        <f t="shared" si="35"/>
        <v>3.0604306399110026</v>
      </c>
      <c r="L316" s="71">
        <f t="shared" si="36"/>
        <v>-0.29515023960289311</v>
      </c>
      <c r="M316" s="69">
        <f t="shared" si="39"/>
        <v>-0.40115049665387614</v>
      </c>
      <c r="N316" s="69">
        <f t="shared" si="40"/>
        <v>1927.06</v>
      </c>
      <c r="O316" s="69">
        <f t="shared" si="41"/>
        <v>25.428486791127266</v>
      </c>
      <c r="P316" s="69">
        <f t="shared" si="42"/>
        <v>3.2358700727924172</v>
      </c>
      <c r="Q316" s="69">
        <f t="shared" si="43"/>
        <v>-0.11971080672147849</v>
      </c>
      <c r="R316" s="69">
        <f t="shared" si="44"/>
        <v>0.88717696523741352</v>
      </c>
    </row>
    <row r="317" spans="1:18" x14ac:dyDescent="0.3">
      <c r="A317" s="69">
        <f>'Shiller Data'!A316</f>
        <v>1896.08</v>
      </c>
      <c r="B317" s="69">
        <f>'[4]Shiller Data '!B316</f>
        <v>3.81</v>
      </c>
      <c r="C317" s="69">
        <f>'[4]Shiller Data '!C316</f>
        <v>0.18329999999999999</v>
      </c>
      <c r="D317" s="69">
        <f>'[4]Shiller Data '!D316</f>
        <v>0.2233</v>
      </c>
      <c r="E317" s="69">
        <f>'[4]Shiller Data '!E316</f>
        <v>6.2796132230000001</v>
      </c>
      <c r="F317" s="71">
        <f t="shared" si="45"/>
        <v>191.48552742003804</v>
      </c>
      <c r="G317" s="71">
        <f t="shared" si="46"/>
        <v>9.212413956979784</v>
      </c>
      <c r="H317" s="71">
        <f t="shared" si="49"/>
        <v>213.023231580258</v>
      </c>
      <c r="I317" s="71">
        <f t="shared" si="49"/>
        <v>9.5156199670638557</v>
      </c>
      <c r="J317" s="71">
        <f t="shared" si="38"/>
        <v>20.123284461004268</v>
      </c>
      <c r="K317" s="71">
        <f t="shared" si="35"/>
        <v>3.0018775754974349</v>
      </c>
      <c r="L317" s="71">
        <f t="shared" si="36"/>
        <v>-0.35370330401646077</v>
      </c>
      <c r="M317" s="69">
        <f t="shared" si="39"/>
        <v>-0.48073230862093252</v>
      </c>
      <c r="N317" s="69">
        <f t="shared" si="40"/>
        <v>1927.09</v>
      </c>
      <c r="O317" s="69">
        <f t="shared" si="41"/>
        <v>29.577012562665125</v>
      </c>
      <c r="P317" s="69">
        <f t="shared" si="42"/>
        <v>3.3869974570053238</v>
      </c>
      <c r="Q317" s="69">
        <f t="shared" si="43"/>
        <v>3.1416577491428122E-2</v>
      </c>
      <c r="R317" s="69">
        <f t="shared" si="44"/>
        <v>1.0319152870429555</v>
      </c>
    </row>
    <row r="318" spans="1:18" x14ac:dyDescent="0.3">
      <c r="A318" s="69">
        <f>'Shiller Data'!A317</f>
        <v>1896.09</v>
      </c>
      <c r="B318" s="69">
        <f>'[4]Shiller Data '!B317</f>
        <v>4.01</v>
      </c>
      <c r="C318" s="69">
        <f>'[4]Shiller Data '!C317</f>
        <v>0.1825</v>
      </c>
      <c r="D318" s="69">
        <f>'[4]Shiller Data '!D317</f>
        <v>0.22</v>
      </c>
      <c r="E318" s="69">
        <f>'[4]Shiller Data '!E317</f>
        <v>6.2796132230000001</v>
      </c>
      <c r="F318" s="71">
        <f t="shared" si="45"/>
        <v>201.53726114287468</v>
      </c>
      <c r="G318" s="71">
        <f t="shared" si="46"/>
        <v>9.1722070220884362</v>
      </c>
      <c r="H318" s="71">
        <f t="shared" si="49"/>
        <v>212.8223507677844</v>
      </c>
      <c r="I318" s="71">
        <f t="shared" si="49"/>
        <v>9.5152708971875306</v>
      </c>
      <c r="J318" s="71">
        <f t="shared" si="38"/>
        <v>21.180401832011309</v>
      </c>
      <c r="K318" s="71">
        <f t="shared" si="35"/>
        <v>3.0530763122317839</v>
      </c>
      <c r="L318" s="71">
        <f t="shared" si="36"/>
        <v>-0.30250456728211184</v>
      </c>
      <c r="M318" s="69">
        <f t="shared" si="39"/>
        <v>-0.41114605757580946</v>
      </c>
      <c r="N318" s="69">
        <f t="shared" si="40"/>
        <v>1927.12</v>
      </c>
      <c r="O318" s="69">
        <f t="shared" si="41"/>
        <v>30.624150432585779</v>
      </c>
      <c r="P318" s="69">
        <f t="shared" si="42"/>
        <v>3.4217889275033122</v>
      </c>
      <c r="Q318" s="69">
        <f t="shared" si="43"/>
        <v>6.6208047989416485E-2</v>
      </c>
      <c r="R318" s="69">
        <f t="shared" si="44"/>
        <v>1.0684489827068884</v>
      </c>
    </row>
    <row r="319" spans="1:18" x14ac:dyDescent="0.3">
      <c r="A319" s="69">
        <f>'Shiller Data'!A318</f>
        <v>1896.1</v>
      </c>
      <c r="B319" s="69">
        <f>'[4]Shiller Data '!B318</f>
        <v>4.0999999999999996</v>
      </c>
      <c r="C319" s="69">
        <f>'[4]Shiller Data '!C318</f>
        <v>0.1817</v>
      </c>
      <c r="D319" s="69">
        <f>'[4]Shiller Data '!D318</f>
        <v>0.2167</v>
      </c>
      <c r="E319" s="69">
        <f>'[4]Shiller Data '!E318</f>
        <v>6.469903306</v>
      </c>
      <c r="F319" s="71">
        <f t="shared" si="45"/>
        <v>199.99997508463537</v>
      </c>
      <c r="G319" s="71">
        <f t="shared" si="46"/>
        <v>8.8634135299703054</v>
      </c>
      <c r="H319" s="71">
        <f t="shared" si="49"/>
        <v>212.56088244715826</v>
      </c>
      <c r="I319" s="71">
        <f t="shared" si="49"/>
        <v>9.5129286949580827</v>
      </c>
      <c r="J319" s="71">
        <f t="shared" si="38"/>
        <v>21.02401705067302</v>
      </c>
      <c r="K319" s="71">
        <f t="shared" si="35"/>
        <v>3.045665453311813</v>
      </c>
      <c r="L319" s="71">
        <f t="shared" si="36"/>
        <v>-0.30991542620208268</v>
      </c>
      <c r="M319" s="69">
        <f t="shared" si="39"/>
        <v>-0.42121845236829863</v>
      </c>
      <c r="N319" s="69">
        <f t="shared" si="40"/>
        <v>1928.03</v>
      </c>
      <c r="O319" s="69">
        <f t="shared" si="41"/>
        <v>32.436082232806818</v>
      </c>
      <c r="P319" s="69">
        <f t="shared" si="42"/>
        <v>3.4792714523117652</v>
      </c>
      <c r="Q319" s="69">
        <f t="shared" si="43"/>
        <v>0.12369057279786944</v>
      </c>
      <c r="R319" s="69">
        <f t="shared" si="44"/>
        <v>1.1316656486823946</v>
      </c>
    </row>
    <row r="320" spans="1:18" x14ac:dyDescent="0.3">
      <c r="A320" s="69">
        <f>'Shiller Data'!A319</f>
        <v>1896.11</v>
      </c>
      <c r="B320" s="69">
        <f>'[4]Shiller Data '!B319</f>
        <v>4.38</v>
      </c>
      <c r="C320" s="69">
        <f>'[4]Shiller Data '!C319</f>
        <v>0.18079999999999999</v>
      </c>
      <c r="D320" s="69">
        <f>'[4]Shiller Data '!D319</f>
        <v>0.21329999999999999</v>
      </c>
      <c r="E320" s="69">
        <f>'[4]Shiller Data '!E319</f>
        <v>6.6601933879999997</v>
      </c>
      <c r="F320" s="71">
        <f t="shared" si="45"/>
        <v>207.55401824977758</v>
      </c>
      <c r="G320" s="71">
        <f t="shared" si="46"/>
        <v>8.5675265980730106</v>
      </c>
      <c r="H320" s="71">
        <f t="shared" si="49"/>
        <v>212.3145876952411</v>
      </c>
      <c r="I320" s="71">
        <f t="shared" si="49"/>
        <v>9.5086667887647351</v>
      </c>
      <c r="J320" s="71">
        <f t="shared" si="38"/>
        <v>21.827877962346896</v>
      </c>
      <c r="K320" s="71">
        <f t="shared" si="35"/>
        <v>3.0831879584318171</v>
      </c>
      <c r="L320" s="71">
        <f t="shared" si="36"/>
        <v>-0.27239292108207858</v>
      </c>
      <c r="M320" s="69">
        <f t="shared" si="39"/>
        <v>-0.37022011475949629</v>
      </c>
      <c r="N320" s="69">
        <f t="shared" si="40"/>
        <v>1928.06</v>
      </c>
      <c r="O320" s="69">
        <f t="shared" si="41"/>
        <v>33.737177625882296</v>
      </c>
      <c r="P320" s="69">
        <f t="shared" si="42"/>
        <v>3.5186004229337366</v>
      </c>
      <c r="Q320" s="69">
        <f t="shared" si="43"/>
        <v>0.16301954341984093</v>
      </c>
      <c r="R320" s="69">
        <f t="shared" si="44"/>
        <v>1.1770596932354451</v>
      </c>
    </row>
    <row r="321" spans="1:18" x14ac:dyDescent="0.3">
      <c r="A321" s="69">
        <f>'Shiller Data'!A320</f>
        <v>1896.12</v>
      </c>
      <c r="B321" s="69">
        <f>'[4]Shiller Data '!B320</f>
        <v>4.22</v>
      </c>
      <c r="C321" s="69">
        <f>'[4]Shiller Data '!C320</f>
        <v>0.18</v>
      </c>
      <c r="D321" s="69">
        <f>'[4]Shiller Data '!D320</f>
        <v>0.21</v>
      </c>
      <c r="E321" s="69">
        <f>'[4]Shiller Data '!E320</f>
        <v>6.6601933879999997</v>
      </c>
      <c r="F321" s="71">
        <f t="shared" si="45"/>
        <v>199.97213630458023</v>
      </c>
      <c r="G321" s="71">
        <f t="shared" si="46"/>
        <v>8.5296171883470251</v>
      </c>
      <c r="H321" s="71">
        <f t="shared" si="49"/>
        <v>212.07977308667512</v>
      </c>
      <c r="I321" s="71">
        <f t="shared" si="49"/>
        <v>9.5055847339318866</v>
      </c>
      <c r="J321" s="71">
        <f t="shared" si="38"/>
        <v>21.037331411159158</v>
      </c>
      <c r="K321" s="71">
        <f t="shared" ref="K321:K384" si="50">LN(J321)</f>
        <v>3.0462985457550058</v>
      </c>
      <c r="L321" s="71">
        <f t="shared" ref="L321:L384" si="51">K321-$K$1863</f>
        <v>-0.30928233375888992</v>
      </c>
      <c r="M321" s="69">
        <f t="shared" si="39"/>
        <v>-0.42035799110505767</v>
      </c>
      <c r="N321" s="69">
        <f t="shared" si="40"/>
        <v>1928.09</v>
      </c>
      <c r="O321" s="69">
        <f t="shared" si="41"/>
        <v>36.883638055647779</v>
      </c>
      <c r="P321" s="69">
        <f t="shared" si="42"/>
        <v>3.6077680395837346</v>
      </c>
      <c r="Q321" s="69">
        <f t="shared" si="43"/>
        <v>0.25218716006983888</v>
      </c>
      <c r="R321" s="69">
        <f t="shared" si="44"/>
        <v>1.2868368592244559</v>
      </c>
    </row>
    <row r="322" spans="1:18" x14ac:dyDescent="0.3">
      <c r="A322" s="69">
        <f>'Shiller Data'!A321</f>
        <v>1897.01</v>
      </c>
      <c r="B322" s="69">
        <f>'[4]Shiller Data '!B321</f>
        <v>4.22</v>
      </c>
      <c r="C322" s="69">
        <f>'[4]Shiller Data '!C321</f>
        <v>0.18</v>
      </c>
      <c r="D322" s="69">
        <f>'[4]Shiller Data '!D321</f>
        <v>0.21829999999999999</v>
      </c>
      <c r="E322" s="69">
        <f>'[4]Shiller Data '!E321</f>
        <v>6.469903306</v>
      </c>
      <c r="F322" s="71">
        <f t="shared" si="45"/>
        <v>205.85363289199057</v>
      </c>
      <c r="G322" s="71">
        <f t="shared" si="46"/>
        <v>8.780486711032772</v>
      </c>
      <c r="H322" s="71">
        <f t="shared" ref="H322:I337" si="52">AVERAGE(F203:F322)</f>
        <v>211.9589829939311</v>
      </c>
      <c r="I322" s="71">
        <f t="shared" si="52"/>
        <v>9.5055363274994349</v>
      </c>
      <c r="J322" s="71">
        <f t="shared" ref="J322:J385" si="53">F322/I322</f>
        <v>21.656182860135708</v>
      </c>
      <c r="K322" s="71">
        <f t="shared" si="50"/>
        <v>3.0752909961318973</v>
      </c>
      <c r="L322" s="71">
        <f t="shared" si="51"/>
        <v>-0.28028988338199845</v>
      </c>
      <c r="M322" s="69">
        <f t="shared" ref="M322:M385" si="54">L322*$M$113/2</f>
        <v>-0.38095319209980938</v>
      </c>
      <c r="N322" s="69">
        <f t="shared" si="40"/>
        <v>1928.12</v>
      </c>
      <c r="O322" s="69">
        <f t="shared" si="41"/>
        <v>40.395350720761499</v>
      </c>
      <c r="P322" s="69">
        <f t="shared" si="42"/>
        <v>3.6987146971754887</v>
      </c>
      <c r="Q322" s="69">
        <f t="shared" si="43"/>
        <v>0.34313381766159301</v>
      </c>
      <c r="R322" s="69">
        <f t="shared" si="44"/>
        <v>1.4093573462126343</v>
      </c>
    </row>
    <row r="323" spans="1:18" x14ac:dyDescent="0.3">
      <c r="A323" s="69">
        <f>'Shiller Data'!A322</f>
        <v>1897.02</v>
      </c>
      <c r="B323" s="69">
        <f>'[4]Shiller Data '!B322</f>
        <v>4.18</v>
      </c>
      <c r="C323" s="69">
        <f>'[4]Shiller Data '!C322</f>
        <v>0.18</v>
      </c>
      <c r="D323" s="69">
        <f>'[4]Shiller Data '!D322</f>
        <v>0.22670000000000001</v>
      </c>
      <c r="E323" s="69">
        <f>'[4]Shiller Data '!E322</f>
        <v>6.469903306</v>
      </c>
      <c r="F323" s="71">
        <f t="shared" si="45"/>
        <v>203.90241362287216</v>
      </c>
      <c r="G323" s="71">
        <f t="shared" si="46"/>
        <v>8.780486711032772</v>
      </c>
      <c r="H323" s="71">
        <f t="shared" si="52"/>
        <v>211.85654443330023</v>
      </c>
      <c r="I323" s="71">
        <f t="shared" si="52"/>
        <v>9.5055363458161342</v>
      </c>
      <c r="J323" s="71">
        <f t="shared" si="53"/>
        <v>21.450910943349335</v>
      </c>
      <c r="K323" s="71">
        <f t="shared" si="50"/>
        <v>3.065767112693691</v>
      </c>
      <c r="L323" s="71">
        <f t="shared" si="51"/>
        <v>-0.28981376682020477</v>
      </c>
      <c r="M323" s="69">
        <f t="shared" si="54"/>
        <v>-0.39389748303601313</v>
      </c>
      <c r="N323" s="69">
        <f t="shared" ref="N323:N386" si="55">INDEX($A$130:$A$2900,(ROW()-ROW($A$130))*3)</f>
        <v>1929.03</v>
      </c>
      <c r="O323" s="69">
        <f t="shared" ref="O323:O386" si="56">INDEX($J$130:$J$2900,(ROW()-ROW($J$130))*3)</f>
        <v>44.090282377453597</v>
      </c>
      <c r="P323" s="69">
        <f t="shared" ref="P323:P386" si="57">INDEX($K$130:$K$2900,(ROW()-ROW($K$130))*3)</f>
        <v>3.7862394039184819</v>
      </c>
      <c r="Q323" s="69">
        <f t="shared" ref="Q323:Q386" si="58">INDEX($L$130:$L$2900,(ROW()-ROW($L$130))*3)</f>
        <v>0.43065852440458618</v>
      </c>
      <c r="R323" s="69">
        <f t="shared" ref="R323:R386" si="59">EXP(Q323)</f>
        <v>1.5382701785360879</v>
      </c>
    </row>
    <row r="324" spans="1:18" x14ac:dyDescent="0.3">
      <c r="A324" s="69">
        <f>'Shiller Data'!A323</f>
        <v>1897.03</v>
      </c>
      <c r="B324" s="69">
        <f>'[4]Shiller Data '!B323</f>
        <v>4.1900000000000004</v>
      </c>
      <c r="C324" s="69">
        <f>'[4]Shiller Data '!C323</f>
        <v>0.18</v>
      </c>
      <c r="D324" s="69">
        <f>'[4]Shiller Data '!D323</f>
        <v>0.23499999999999999</v>
      </c>
      <c r="E324" s="69">
        <f>'[4]Shiller Data '!E323</f>
        <v>6.469903306</v>
      </c>
      <c r="F324" s="71">
        <f t="shared" si="45"/>
        <v>204.39021844015178</v>
      </c>
      <c r="G324" s="71">
        <f t="shared" si="46"/>
        <v>8.780486711032772</v>
      </c>
      <c r="H324" s="71">
        <f t="shared" si="52"/>
        <v>211.71589450589877</v>
      </c>
      <c r="I324" s="71">
        <f t="shared" si="52"/>
        <v>9.5047233563075544</v>
      </c>
      <c r="J324" s="71">
        <f t="shared" si="53"/>
        <v>21.504068112041757</v>
      </c>
      <c r="K324" s="71">
        <f t="shared" si="50"/>
        <v>3.068242131748379</v>
      </c>
      <c r="L324" s="71">
        <f t="shared" si="51"/>
        <v>-0.28733874776551671</v>
      </c>
      <c r="M324" s="69">
        <f t="shared" si="54"/>
        <v>-0.39053358563802437</v>
      </c>
      <c r="N324" s="69">
        <f t="shared" si="55"/>
        <v>1929.06</v>
      </c>
      <c r="O324" s="69">
        <f t="shared" si="56"/>
        <v>44.416702677836199</v>
      </c>
      <c r="P324" s="69">
        <f t="shared" si="57"/>
        <v>3.7936155851355537</v>
      </c>
      <c r="Q324" s="69">
        <f t="shared" si="58"/>
        <v>0.43803470562165803</v>
      </c>
      <c r="R324" s="69">
        <f t="shared" si="59"/>
        <v>1.5496586883543901</v>
      </c>
    </row>
    <row r="325" spans="1:18" x14ac:dyDescent="0.3">
      <c r="A325" s="69">
        <f>'Shiller Data'!A324</f>
        <v>1897.04</v>
      </c>
      <c r="B325" s="69">
        <f>'[4]Shiller Data '!B324</f>
        <v>4.0599999999999996</v>
      </c>
      <c r="C325" s="69">
        <f>'[4]Shiller Data '!C324</f>
        <v>0.18</v>
      </c>
      <c r="D325" s="69">
        <f>'[4]Shiller Data '!D324</f>
        <v>0.24329999999999999</v>
      </c>
      <c r="E325" s="69">
        <f>'[4]Shiller Data '!E324</f>
        <v>6.3747542150000003</v>
      </c>
      <c r="F325" s="71">
        <f t="shared" si="45"/>
        <v>201.00481630882766</v>
      </c>
      <c r="G325" s="71">
        <f t="shared" si="46"/>
        <v>8.9115435801943299</v>
      </c>
      <c r="H325" s="71">
        <f t="shared" si="52"/>
        <v>211.50475648715505</v>
      </c>
      <c r="I325" s="71">
        <f t="shared" si="52"/>
        <v>9.5041894995500407</v>
      </c>
      <c r="J325" s="71">
        <f t="shared" si="53"/>
        <v>21.149074975656145</v>
      </c>
      <c r="K325" s="71">
        <f t="shared" si="50"/>
        <v>3.0515961681602279</v>
      </c>
      <c r="L325" s="71">
        <f t="shared" si="51"/>
        <v>-0.30398471135366778</v>
      </c>
      <c r="M325" s="69">
        <f t="shared" si="54"/>
        <v>-0.41315778058922403</v>
      </c>
      <c r="N325" s="69">
        <f t="shared" si="55"/>
        <v>1929.09</v>
      </c>
      <c r="O325" s="69">
        <f t="shared" si="56"/>
        <v>51.688553187041222</v>
      </c>
      <c r="P325" s="69">
        <f t="shared" si="57"/>
        <v>3.9452363486254862</v>
      </c>
      <c r="Q325" s="69">
        <f t="shared" si="58"/>
        <v>0.5896554691115905</v>
      </c>
      <c r="R325" s="69">
        <f t="shared" si="59"/>
        <v>1.8033669927222198</v>
      </c>
    </row>
    <row r="326" spans="1:18" x14ac:dyDescent="0.3">
      <c r="A326" s="69">
        <f>'Shiller Data'!A325</f>
        <v>1897.05</v>
      </c>
      <c r="B326" s="69">
        <f>'[4]Shiller Data '!B325</f>
        <v>4.08</v>
      </c>
      <c r="C326" s="69">
        <f>'[4]Shiller Data '!C325</f>
        <v>0.18</v>
      </c>
      <c r="D326" s="69">
        <f>'[4]Shiller Data '!D325</f>
        <v>0.25169999999999998</v>
      </c>
      <c r="E326" s="69">
        <f>'[4]Shiller Data '!E325</f>
        <v>6.2796132230000001</v>
      </c>
      <c r="F326" s="71">
        <f t="shared" si="45"/>
        <v>205.05536794586752</v>
      </c>
      <c r="G326" s="71">
        <f t="shared" si="46"/>
        <v>9.0465603505529781</v>
      </c>
      <c r="H326" s="71">
        <f t="shared" si="52"/>
        <v>211.29485275237542</v>
      </c>
      <c r="I326" s="71">
        <f t="shared" si="52"/>
        <v>9.5039677747202305</v>
      </c>
      <c r="J326" s="71">
        <f t="shared" si="53"/>
        <v>21.575764228841123</v>
      </c>
      <c r="K326" s="71">
        <f t="shared" si="50"/>
        <v>3.0715706583046574</v>
      </c>
      <c r="L326" s="71">
        <f t="shared" si="51"/>
        <v>-0.28401022120923836</v>
      </c>
      <c r="M326" s="69">
        <f t="shared" si="54"/>
        <v>-0.38600965205432425</v>
      </c>
      <c r="N326" s="69">
        <f t="shared" si="55"/>
        <v>1929.12</v>
      </c>
      <c r="O326" s="69">
        <f t="shared" si="56"/>
        <v>34.878627255138376</v>
      </c>
      <c r="P326" s="69">
        <f t="shared" si="57"/>
        <v>3.5518742420489398</v>
      </c>
      <c r="Q326" s="69">
        <f t="shared" si="58"/>
        <v>0.19629336253504404</v>
      </c>
      <c r="R326" s="69">
        <f t="shared" si="59"/>
        <v>1.2168838411044456</v>
      </c>
    </row>
    <row r="327" spans="1:18" x14ac:dyDescent="0.3">
      <c r="A327" s="69">
        <f>'Shiller Data'!A326</f>
        <v>1897.06</v>
      </c>
      <c r="B327" s="69">
        <f>'[4]Shiller Data '!B326</f>
        <v>4.2699999999999996</v>
      </c>
      <c r="C327" s="69">
        <f>'[4]Shiller Data '!C326</f>
        <v>0.18</v>
      </c>
      <c r="D327" s="69">
        <f>'[4]Shiller Data '!D326</f>
        <v>0.26</v>
      </c>
      <c r="E327" s="69">
        <f>'[4]Shiller Data '!E326</f>
        <v>6.2796132230000001</v>
      </c>
      <c r="F327" s="71">
        <f t="shared" si="45"/>
        <v>214.60451498256231</v>
      </c>
      <c r="G327" s="71">
        <f t="shared" si="46"/>
        <v>9.0465603505529781</v>
      </c>
      <c r="H327" s="71">
        <f t="shared" si="52"/>
        <v>211.19762546647456</v>
      </c>
      <c r="I327" s="71">
        <f t="shared" si="52"/>
        <v>9.5020232144022607</v>
      </c>
      <c r="J327" s="71">
        <f t="shared" si="53"/>
        <v>22.58513898990325</v>
      </c>
      <c r="K327" s="71">
        <f t="shared" si="50"/>
        <v>3.1172921231679167</v>
      </c>
      <c r="L327" s="71">
        <f t="shared" si="51"/>
        <v>-0.23828875634597901</v>
      </c>
      <c r="M327" s="69">
        <f t="shared" si="54"/>
        <v>-0.3238677803000739</v>
      </c>
      <c r="N327" s="69">
        <f t="shared" si="55"/>
        <v>1930.03</v>
      </c>
      <c r="O327" s="69">
        <f t="shared" si="56"/>
        <v>38.889397227237652</v>
      </c>
      <c r="P327" s="69">
        <f t="shared" si="57"/>
        <v>3.6607216486193477</v>
      </c>
      <c r="Q327" s="69">
        <f t="shared" si="58"/>
        <v>0.30514076910545196</v>
      </c>
      <c r="R327" s="69">
        <f t="shared" si="59"/>
        <v>1.3568159873363623</v>
      </c>
    </row>
    <row r="328" spans="1:18" x14ac:dyDescent="0.3">
      <c r="A328" s="69">
        <f>'Shiller Data'!A327</f>
        <v>1897.07</v>
      </c>
      <c r="B328" s="69">
        <f>'[4]Shiller Data '!B327</f>
        <v>4.46</v>
      </c>
      <c r="C328" s="69">
        <f>'[4]Shiller Data '!C327</f>
        <v>0.18</v>
      </c>
      <c r="D328" s="69">
        <f>'[4]Shiller Data '!D327</f>
        <v>0.26829999999999998</v>
      </c>
      <c r="E328" s="69">
        <f>'[4]Shiller Data '!E327</f>
        <v>6.2796132230000001</v>
      </c>
      <c r="F328" s="71">
        <f t="shared" si="45"/>
        <v>224.15366201925715</v>
      </c>
      <c r="G328" s="71">
        <f t="shared" si="46"/>
        <v>9.0465603505529781</v>
      </c>
      <c r="H328" s="71">
        <f t="shared" si="52"/>
        <v>211.20388297475739</v>
      </c>
      <c r="I328" s="71">
        <f t="shared" si="52"/>
        <v>9.4983143840744084</v>
      </c>
      <c r="J328" s="71">
        <f t="shared" si="53"/>
        <v>23.599309620145878</v>
      </c>
      <c r="K328" s="71">
        <f t="shared" si="50"/>
        <v>3.1612174582200265</v>
      </c>
      <c r="L328" s="71">
        <f t="shared" si="51"/>
        <v>-0.19436342129386919</v>
      </c>
      <c r="M328" s="69">
        <f t="shared" si="54"/>
        <v>-0.26416710041734937</v>
      </c>
      <c r="N328" s="69">
        <f t="shared" si="55"/>
        <v>1930.06</v>
      </c>
      <c r="O328" s="69">
        <f t="shared" si="56"/>
        <v>34.403247040183437</v>
      </c>
      <c r="P328" s="69">
        <f t="shared" si="57"/>
        <v>3.5381509506278377</v>
      </c>
      <c r="Q328" s="69">
        <f t="shared" si="58"/>
        <v>0.18257007111394197</v>
      </c>
      <c r="R328" s="69">
        <f t="shared" si="59"/>
        <v>1.200298254242675</v>
      </c>
    </row>
    <row r="329" spans="1:18" x14ac:dyDescent="0.3">
      <c r="A329" s="69">
        <f>'Shiller Data'!A328</f>
        <v>1897.08</v>
      </c>
      <c r="B329" s="69">
        <f>'[4]Shiller Data '!B328</f>
        <v>4.75</v>
      </c>
      <c r="C329" s="69">
        <f>'[4]Shiller Data '!C328</f>
        <v>0.18</v>
      </c>
      <c r="D329" s="69">
        <f>'[4]Shiller Data '!D328</f>
        <v>0.2767</v>
      </c>
      <c r="E329" s="69">
        <f>'[4]Shiller Data '!E328</f>
        <v>6.5650523969999997</v>
      </c>
      <c r="F329" s="71">
        <f t="shared" si="45"/>
        <v>228.34909142310084</v>
      </c>
      <c r="G329" s="71">
        <f t="shared" si="46"/>
        <v>8.653228727612241</v>
      </c>
      <c r="H329" s="71">
        <f t="shared" si="52"/>
        <v>211.31333475227382</v>
      </c>
      <c r="I329" s="71">
        <f t="shared" si="52"/>
        <v>9.4914466865459914</v>
      </c>
      <c r="J329" s="71">
        <f t="shared" si="53"/>
        <v>24.058407423473479</v>
      </c>
      <c r="K329" s="71">
        <f t="shared" si="50"/>
        <v>3.1804845164801714</v>
      </c>
      <c r="L329" s="71">
        <f t="shared" si="51"/>
        <v>-0.17509636303372433</v>
      </c>
      <c r="M329" s="69">
        <f t="shared" si="54"/>
        <v>-0.23798047085365609</v>
      </c>
      <c r="N329" s="69">
        <f t="shared" si="55"/>
        <v>1930.09</v>
      </c>
      <c r="O329" s="69">
        <f t="shared" si="56"/>
        <v>32.879147764398027</v>
      </c>
      <c r="P329" s="69">
        <f t="shared" si="57"/>
        <v>3.4928386502777919</v>
      </c>
      <c r="Q329" s="69">
        <f t="shared" si="58"/>
        <v>0.13725777076389623</v>
      </c>
      <c r="R329" s="69">
        <f t="shared" si="59"/>
        <v>1.1471238053925117</v>
      </c>
    </row>
    <row r="330" spans="1:18" x14ac:dyDescent="0.3">
      <c r="A330" s="69">
        <f>'Shiller Data'!A329</f>
        <v>1897.09</v>
      </c>
      <c r="B330" s="69">
        <f>'[4]Shiller Data '!B329</f>
        <v>4.9800000000000004</v>
      </c>
      <c r="C330" s="69">
        <f>'[4]Shiller Data '!C329</f>
        <v>0.18</v>
      </c>
      <c r="D330" s="69">
        <f>'[4]Shiller Data '!D329</f>
        <v>0.28499999999999998</v>
      </c>
      <c r="E330" s="69">
        <f>'[4]Shiller Data '!E329</f>
        <v>6.7553424790000003</v>
      </c>
      <c r="F330" s="71">
        <f t="shared" si="45"/>
        <v>232.66220844996482</v>
      </c>
      <c r="G330" s="71">
        <f t="shared" si="46"/>
        <v>8.4094774138541499</v>
      </c>
      <c r="H330" s="71">
        <f t="shared" si="52"/>
        <v>211.46043506670296</v>
      </c>
      <c r="I330" s="71">
        <f t="shared" si="52"/>
        <v>9.4807636352561939</v>
      </c>
      <c r="J330" s="71">
        <f t="shared" si="53"/>
        <v>24.540450263390383</v>
      </c>
      <c r="K330" s="71">
        <f t="shared" si="50"/>
        <v>3.2003227872558577</v>
      </c>
      <c r="L330" s="71">
        <f t="shared" si="51"/>
        <v>-0.15525809225803799</v>
      </c>
      <c r="M330" s="69">
        <f t="shared" si="54"/>
        <v>-0.21101748351158975</v>
      </c>
      <c r="N330" s="69">
        <f t="shared" si="55"/>
        <v>1930.12</v>
      </c>
      <c r="O330" s="69">
        <f t="shared" si="56"/>
        <v>24.750571147452327</v>
      </c>
      <c r="P330" s="69">
        <f t="shared" si="57"/>
        <v>3.2088485654131778</v>
      </c>
      <c r="Q330" s="69">
        <f t="shared" si="58"/>
        <v>-0.14673231410071796</v>
      </c>
      <c r="R330" s="69">
        <f t="shared" si="59"/>
        <v>0.8635250999737536</v>
      </c>
    </row>
    <row r="331" spans="1:18" x14ac:dyDescent="0.3">
      <c r="A331" s="69">
        <f>'Shiller Data'!A330</f>
        <v>1897.1</v>
      </c>
      <c r="B331" s="69">
        <f>'[4]Shiller Data '!B330</f>
        <v>4.82</v>
      </c>
      <c r="C331" s="69">
        <f>'[4]Shiller Data '!C330</f>
        <v>0.18</v>
      </c>
      <c r="D331" s="69">
        <f>'[4]Shiller Data '!D330</f>
        <v>0.29330000000000001</v>
      </c>
      <c r="E331" s="69">
        <f>'[4]Shiller Data '!E330</f>
        <v>6.6601933879999997</v>
      </c>
      <c r="F331" s="71">
        <f t="shared" ref="F331:F394" si="60">B331*$E$1857/E331</f>
        <v>228.40419359907034</v>
      </c>
      <c r="G331" s="71">
        <f t="shared" ref="G331:G394" si="61">C331*$E$1857/E331</f>
        <v>8.5296171883470251</v>
      </c>
      <c r="H331" s="71">
        <f t="shared" si="52"/>
        <v>211.65261471331618</v>
      </c>
      <c r="I331" s="71">
        <f t="shared" si="52"/>
        <v>9.4712204678812899</v>
      </c>
      <c r="J331" s="71">
        <f t="shared" si="53"/>
        <v>24.115603091875265</v>
      </c>
      <c r="K331" s="71">
        <f t="shared" si="50"/>
        <v>3.1828590622015915</v>
      </c>
      <c r="L331" s="71">
        <f t="shared" si="51"/>
        <v>-0.17272181731230418</v>
      </c>
      <c r="M331" s="69">
        <f t="shared" si="54"/>
        <v>-0.23475313078184512</v>
      </c>
      <c r="N331" s="69">
        <f t="shared" si="55"/>
        <v>1931.03</v>
      </c>
      <c r="O331" s="69">
        <f t="shared" si="56"/>
        <v>28.261330801179238</v>
      </c>
      <c r="P331" s="69">
        <f t="shared" si="57"/>
        <v>3.341494467484464</v>
      </c>
      <c r="Q331" s="69">
        <f t="shared" si="58"/>
        <v>-1.4086412029431727E-2</v>
      </c>
      <c r="R331" s="69">
        <f t="shared" si="59"/>
        <v>0.98601233725435278</v>
      </c>
    </row>
    <row r="332" spans="1:18" x14ac:dyDescent="0.3">
      <c r="A332" s="69">
        <f>'Shiller Data'!A331</f>
        <v>1897.11</v>
      </c>
      <c r="B332" s="69">
        <f>'[4]Shiller Data '!B331</f>
        <v>4.6500000000000004</v>
      </c>
      <c r="C332" s="69">
        <f>'[4]Shiller Data '!C331</f>
        <v>0.18</v>
      </c>
      <c r="D332" s="69">
        <f>'[4]Shiller Data '!D331</f>
        <v>0.30170000000000002</v>
      </c>
      <c r="E332" s="69">
        <f>'[4]Shiller Data '!E331</f>
        <v>6.6601933879999997</v>
      </c>
      <c r="F332" s="71">
        <f t="shared" si="60"/>
        <v>220.34844403229815</v>
      </c>
      <c r="G332" s="71">
        <f t="shared" si="61"/>
        <v>8.5296171883470251</v>
      </c>
      <c r="H332" s="71">
        <f t="shared" si="52"/>
        <v>211.76527515732408</v>
      </c>
      <c r="I332" s="71">
        <f t="shared" si="52"/>
        <v>9.4618128364147474</v>
      </c>
      <c r="J332" s="71">
        <f t="shared" si="53"/>
        <v>23.288184604990789</v>
      </c>
      <c r="K332" s="71">
        <f t="shared" si="50"/>
        <v>3.1479461334554788</v>
      </c>
      <c r="L332" s="71">
        <f t="shared" si="51"/>
        <v>-0.20763474605841692</v>
      </c>
      <c r="M332" s="69">
        <f t="shared" si="54"/>
        <v>-0.28220468875783677</v>
      </c>
      <c r="N332" s="69">
        <f t="shared" si="55"/>
        <v>1931.06</v>
      </c>
      <c r="O332" s="69">
        <f t="shared" si="56"/>
        <v>22.642642207559156</v>
      </c>
      <c r="P332" s="69">
        <f t="shared" si="57"/>
        <v>3.119834951806332</v>
      </c>
      <c r="Q332" s="69">
        <f t="shared" si="58"/>
        <v>-0.23574592770756375</v>
      </c>
      <c r="R332" s="69">
        <f t="shared" si="59"/>
        <v>0.78998136081255899</v>
      </c>
    </row>
    <row r="333" spans="1:18" x14ac:dyDescent="0.3">
      <c r="A333" s="69">
        <f>'Shiller Data'!A332</f>
        <v>1897.12</v>
      </c>
      <c r="B333" s="69">
        <f>'[4]Shiller Data '!B332</f>
        <v>4.75</v>
      </c>
      <c r="C333" s="69">
        <f>'[4]Shiller Data '!C332</f>
        <v>0.18</v>
      </c>
      <c r="D333" s="69">
        <f>'[4]Shiller Data '!D332</f>
        <v>0.31</v>
      </c>
      <c r="E333" s="69">
        <f>'[4]Shiller Data '!E332</f>
        <v>6.6601933879999997</v>
      </c>
      <c r="F333" s="71">
        <f t="shared" si="60"/>
        <v>225.08712024804652</v>
      </c>
      <c r="G333" s="71">
        <f t="shared" si="61"/>
        <v>8.5296171883470251</v>
      </c>
      <c r="H333" s="71">
        <f t="shared" si="52"/>
        <v>211.96658022379981</v>
      </c>
      <c r="I333" s="71">
        <f t="shared" si="52"/>
        <v>9.4534612464635295</v>
      </c>
      <c r="J333" s="71">
        <f t="shared" si="53"/>
        <v>23.810021999323258</v>
      </c>
      <c r="K333" s="71">
        <f t="shared" si="50"/>
        <v>3.1701065844514424</v>
      </c>
      <c r="L333" s="71">
        <f t="shared" si="51"/>
        <v>-0.18547429506245328</v>
      </c>
      <c r="M333" s="69">
        <f t="shared" si="54"/>
        <v>-0.25208553339118273</v>
      </c>
      <c r="N333" s="69">
        <f t="shared" si="55"/>
        <v>1931.09</v>
      </c>
      <c r="O333" s="69">
        <f t="shared" si="56"/>
        <v>19.077459789399505</v>
      </c>
      <c r="P333" s="69">
        <f t="shared" si="57"/>
        <v>2.9485075224294368</v>
      </c>
      <c r="Q333" s="69">
        <f t="shared" si="58"/>
        <v>-0.40707335708445891</v>
      </c>
      <c r="R333" s="69">
        <f t="shared" si="59"/>
        <v>0.66559536237539274</v>
      </c>
    </row>
    <row r="334" spans="1:18" x14ac:dyDescent="0.3">
      <c r="A334" s="69">
        <f>'Shiller Data'!A333</f>
        <v>1898.01</v>
      </c>
      <c r="B334" s="69">
        <f>'[4]Shiller Data '!B333</f>
        <v>4.88</v>
      </c>
      <c r="C334" s="69">
        <f>'[4]Shiller Data '!C333</f>
        <v>0.1817</v>
      </c>
      <c r="D334" s="69">
        <f>'[4]Shiller Data '!D333</f>
        <v>0.31330000000000002</v>
      </c>
      <c r="E334" s="69">
        <f>'[4]Shiller Data '!E333</f>
        <v>6.6601933879999997</v>
      </c>
      <c r="F334" s="71">
        <f t="shared" si="60"/>
        <v>231.24739932851932</v>
      </c>
      <c r="G334" s="71">
        <f t="shared" si="61"/>
        <v>8.6101746840147477</v>
      </c>
      <c r="H334" s="71">
        <f t="shared" si="52"/>
        <v>212.22568769839307</v>
      </c>
      <c r="I334" s="71">
        <f t="shared" si="52"/>
        <v>9.4472177822950236</v>
      </c>
      <c r="J334" s="71">
        <f t="shared" si="53"/>
        <v>24.477830897674313</v>
      </c>
      <c r="K334" s="71">
        <f t="shared" si="50"/>
        <v>3.1977678465971353</v>
      </c>
      <c r="L334" s="71">
        <f t="shared" si="51"/>
        <v>-0.15781303291676041</v>
      </c>
      <c r="M334" s="69">
        <f t="shared" si="54"/>
        <v>-0.21449000555848574</v>
      </c>
      <c r="N334" s="69">
        <f t="shared" si="55"/>
        <v>1931.12</v>
      </c>
      <c r="O334" s="69">
        <f t="shared" si="56"/>
        <v>13.735308132313778</v>
      </c>
      <c r="P334" s="69">
        <f t="shared" si="57"/>
        <v>2.6199697533919766</v>
      </c>
      <c r="Q334" s="69">
        <f t="shared" si="58"/>
        <v>-0.73561112612191915</v>
      </c>
      <c r="R334" s="69">
        <f t="shared" si="59"/>
        <v>0.47921251018675753</v>
      </c>
    </row>
    <row r="335" spans="1:18" x14ac:dyDescent="0.3">
      <c r="A335" s="69">
        <f>'Shiller Data'!A334</f>
        <v>1898.02</v>
      </c>
      <c r="B335" s="69">
        <f>'[4]Shiller Data '!B334</f>
        <v>4.87</v>
      </c>
      <c r="C335" s="69">
        <f>'[4]Shiller Data '!C334</f>
        <v>0.18329999999999999</v>
      </c>
      <c r="D335" s="69">
        <f>'[4]Shiller Data '!D334</f>
        <v>0.31669999999999998</v>
      </c>
      <c r="E335" s="69">
        <f>'[4]Shiller Data '!E334</f>
        <v>6.7553424790000003</v>
      </c>
      <c r="F335" s="71">
        <f t="shared" si="60"/>
        <v>227.52308336372062</v>
      </c>
      <c r="G335" s="71">
        <f t="shared" si="61"/>
        <v>8.5636511664414758</v>
      </c>
      <c r="H335" s="71">
        <f t="shared" si="52"/>
        <v>212.44411518817193</v>
      </c>
      <c r="I335" s="71">
        <f t="shared" si="52"/>
        <v>9.4401983077060017</v>
      </c>
      <c r="J335" s="71">
        <f t="shared" si="53"/>
        <v>24.101515238085021</v>
      </c>
      <c r="K335" s="71">
        <f t="shared" si="50"/>
        <v>3.1822747114697743</v>
      </c>
      <c r="L335" s="71">
        <f t="shared" si="51"/>
        <v>-0.17330616804412147</v>
      </c>
      <c r="M335" s="69">
        <f t="shared" si="54"/>
        <v>-0.23554734523548726</v>
      </c>
      <c r="N335" s="69">
        <f t="shared" si="55"/>
        <v>1932.03</v>
      </c>
      <c r="O335" s="69">
        <f t="shared" si="56"/>
        <v>13.80193635214682</v>
      </c>
      <c r="P335" s="69">
        <f t="shared" si="57"/>
        <v>2.6248088976928359</v>
      </c>
      <c r="Q335" s="69">
        <f t="shared" si="58"/>
        <v>-0.73077198182105985</v>
      </c>
      <c r="R335" s="69">
        <f t="shared" si="59"/>
        <v>0.48153710867176353</v>
      </c>
    </row>
    <row r="336" spans="1:18" x14ac:dyDescent="0.3">
      <c r="A336" s="69">
        <f>'Shiller Data'!A335</f>
        <v>1898.03</v>
      </c>
      <c r="B336" s="69">
        <f>'[4]Shiller Data '!B335</f>
        <v>4.6500000000000004</v>
      </c>
      <c r="C336" s="69">
        <f>'[4]Shiller Data '!C335</f>
        <v>0.185</v>
      </c>
      <c r="D336" s="69">
        <f>'[4]Shiller Data '!D335</f>
        <v>0.32</v>
      </c>
      <c r="E336" s="69">
        <f>'[4]Shiller Data '!E335</f>
        <v>6.7553424790000003</v>
      </c>
      <c r="F336" s="71">
        <f t="shared" si="60"/>
        <v>217.2448331912322</v>
      </c>
      <c r="G336" s="71">
        <f t="shared" si="61"/>
        <v>8.6430740086834312</v>
      </c>
      <c r="H336" s="71">
        <f t="shared" si="52"/>
        <v>212.64043597973006</v>
      </c>
      <c r="I336" s="71">
        <f t="shared" si="52"/>
        <v>9.434380825921334</v>
      </c>
      <c r="J336" s="71">
        <f t="shared" si="53"/>
        <v>23.026930669826623</v>
      </c>
      <c r="K336" s="71">
        <f t="shared" si="50"/>
        <v>3.1366644296500277</v>
      </c>
      <c r="L336" s="71">
        <f t="shared" si="51"/>
        <v>-0.21891644986386805</v>
      </c>
      <c r="M336" s="69">
        <f t="shared" si="54"/>
        <v>-0.29753810366797762</v>
      </c>
      <c r="N336" s="69">
        <f t="shared" si="55"/>
        <v>1932.06</v>
      </c>
      <c r="O336" s="69">
        <f t="shared" si="56"/>
        <v>8.1043213442512663</v>
      </c>
      <c r="P336" s="69">
        <f t="shared" si="57"/>
        <v>2.0923974187085213</v>
      </c>
      <c r="Q336" s="69">
        <f t="shared" si="58"/>
        <v>-1.2631834608053745</v>
      </c>
      <c r="R336" s="69">
        <f t="shared" si="59"/>
        <v>0.28275246083500416</v>
      </c>
    </row>
    <row r="337" spans="1:18" x14ac:dyDescent="0.3">
      <c r="A337" s="69">
        <f>'Shiller Data'!A336</f>
        <v>1898.04</v>
      </c>
      <c r="B337" s="69">
        <f>'[4]Shiller Data '!B336</f>
        <v>4.57</v>
      </c>
      <c r="C337" s="69">
        <f>'[4]Shiller Data '!C336</f>
        <v>0.1867</v>
      </c>
      <c r="D337" s="69">
        <f>'[4]Shiller Data '!D336</f>
        <v>0.32329999999999998</v>
      </c>
      <c r="E337" s="69">
        <f>'[4]Shiller Data '!E336</f>
        <v>6.7553424790000003</v>
      </c>
      <c r="F337" s="71">
        <f t="shared" si="60"/>
        <v>213.5072876739637</v>
      </c>
      <c r="G337" s="71">
        <f t="shared" si="61"/>
        <v>8.7224968509253884</v>
      </c>
      <c r="H337" s="71">
        <f t="shared" si="52"/>
        <v>212.78041015752117</v>
      </c>
      <c r="I337" s="71">
        <f t="shared" si="52"/>
        <v>9.4288662784432873</v>
      </c>
      <c r="J337" s="71">
        <f t="shared" si="53"/>
        <v>22.644004206751134</v>
      </c>
      <c r="K337" s="71">
        <f t="shared" si="50"/>
        <v>3.1198951019521357</v>
      </c>
      <c r="L337" s="71">
        <f t="shared" si="51"/>
        <v>-0.23568577756176001</v>
      </c>
      <c r="M337" s="69">
        <f t="shared" si="54"/>
        <v>-0.32032996771529049</v>
      </c>
      <c r="N337" s="69">
        <f t="shared" si="55"/>
        <v>1932.09</v>
      </c>
      <c r="O337" s="69">
        <f t="shared" si="56"/>
        <v>14.118346916498806</v>
      </c>
      <c r="P337" s="69">
        <f t="shared" si="57"/>
        <v>2.6474751513090609</v>
      </c>
      <c r="Q337" s="69">
        <f t="shared" si="58"/>
        <v>-0.70810572820483486</v>
      </c>
      <c r="R337" s="69">
        <f t="shared" si="59"/>
        <v>0.49257638782968804</v>
      </c>
    </row>
    <row r="338" spans="1:18" x14ac:dyDescent="0.3">
      <c r="A338" s="69">
        <f>'Shiller Data'!A337</f>
        <v>1898.05</v>
      </c>
      <c r="B338" s="69">
        <f>'[4]Shiller Data '!B337</f>
        <v>4.87</v>
      </c>
      <c r="C338" s="69">
        <f>'[4]Shiller Data '!C337</f>
        <v>0.1883</v>
      </c>
      <c r="D338" s="69">
        <f>'[4]Shiller Data '!D337</f>
        <v>0.32669999999999999</v>
      </c>
      <c r="E338" s="69">
        <f>'[4]Shiller Data '!E337</f>
        <v>7.2310717359999996</v>
      </c>
      <c r="F338" s="71">
        <f t="shared" si="60"/>
        <v>212.55443260893688</v>
      </c>
      <c r="G338" s="71">
        <f t="shared" si="61"/>
        <v>8.2184804230519113</v>
      </c>
      <c r="H338" s="71">
        <f t="shared" ref="H338:I353" si="62">AVERAGE(F219:F338)</f>
        <v>212.87039691324901</v>
      </c>
      <c r="I338" s="71">
        <f t="shared" si="62"/>
        <v>9.4187520187539384</v>
      </c>
      <c r="J338" s="71">
        <f t="shared" si="53"/>
        <v>22.567154564183646</v>
      </c>
      <c r="K338" s="71">
        <f t="shared" si="50"/>
        <v>3.1164955112904216</v>
      </c>
      <c r="L338" s="71">
        <f t="shared" si="51"/>
        <v>-0.23908536822347415</v>
      </c>
      <c r="M338" s="69">
        <f t="shared" si="54"/>
        <v>-0.32495048736725268</v>
      </c>
      <c r="N338" s="69">
        <f t="shared" si="55"/>
        <v>1932.12</v>
      </c>
      <c r="O338" s="69">
        <f t="shared" si="56"/>
        <v>11.857579806486861</v>
      </c>
      <c r="P338" s="69">
        <f t="shared" si="57"/>
        <v>2.4729673092117919</v>
      </c>
      <c r="Q338" s="69">
        <f t="shared" si="58"/>
        <v>-0.88261357030210386</v>
      </c>
      <c r="R338" s="69">
        <f t="shared" si="59"/>
        <v>0.41370026278756394</v>
      </c>
    </row>
    <row r="339" spans="1:18" x14ac:dyDescent="0.3">
      <c r="A339" s="69">
        <f>'Shiller Data'!A338</f>
        <v>1898.06</v>
      </c>
      <c r="B339" s="69">
        <f>'[4]Shiller Data '!B338</f>
        <v>5.0599999999999996</v>
      </c>
      <c r="C339" s="69">
        <f>'[4]Shiller Data '!C338</f>
        <v>0.19</v>
      </c>
      <c r="D339" s="69">
        <f>'[4]Shiller Data '!D338</f>
        <v>0.33</v>
      </c>
      <c r="E339" s="69">
        <f>'[4]Shiller Data '!E338</f>
        <v>6.7553424790000003</v>
      </c>
      <c r="F339" s="71">
        <f t="shared" si="60"/>
        <v>236.39975396723329</v>
      </c>
      <c r="G339" s="71">
        <f t="shared" si="61"/>
        <v>8.8766706035127125</v>
      </c>
      <c r="H339" s="71">
        <f t="shared" si="62"/>
        <v>213.19173042966264</v>
      </c>
      <c r="I339" s="71">
        <f t="shared" si="62"/>
        <v>9.4137463368580274</v>
      </c>
      <c r="J339" s="71">
        <f t="shared" si="53"/>
        <v>25.112186531056995</v>
      </c>
      <c r="K339" s="71">
        <f t="shared" si="50"/>
        <v>3.2233532474770619</v>
      </c>
      <c r="L339" s="71">
        <f t="shared" si="51"/>
        <v>-0.13222763203683385</v>
      </c>
      <c r="M339" s="69">
        <f t="shared" si="54"/>
        <v>-0.17971586380654236</v>
      </c>
      <c r="N339" s="69">
        <f t="shared" si="55"/>
        <v>1933.03</v>
      </c>
      <c r="O339" s="69">
        <f t="shared" si="56"/>
        <v>11.211008627741013</v>
      </c>
      <c r="P339" s="69">
        <f t="shared" si="57"/>
        <v>2.4168962087493435</v>
      </c>
      <c r="Q339" s="69">
        <f t="shared" si="58"/>
        <v>-0.9386846707645522</v>
      </c>
      <c r="R339" s="69">
        <f t="shared" si="59"/>
        <v>0.39114197762960196</v>
      </c>
    </row>
    <row r="340" spans="1:18" x14ac:dyDescent="0.3">
      <c r="A340" s="69">
        <f>'Shiller Data'!A339</f>
        <v>1898.07</v>
      </c>
      <c r="B340" s="69">
        <f>'[4]Shiller Data '!B339</f>
        <v>5.08</v>
      </c>
      <c r="C340" s="69">
        <f>'[4]Shiller Data '!C339</f>
        <v>0.19170000000000001</v>
      </c>
      <c r="D340" s="69">
        <f>'[4]Shiller Data '!D339</f>
        <v>0.33329999999999999</v>
      </c>
      <c r="E340" s="69">
        <f>'[4]Shiller Data '!E339</f>
        <v>6.6601933879999997</v>
      </c>
      <c r="F340" s="71">
        <f t="shared" si="60"/>
        <v>240.72475176001603</v>
      </c>
      <c r="G340" s="71">
        <f t="shared" si="61"/>
        <v>9.0840423055895823</v>
      </c>
      <c r="H340" s="71">
        <f t="shared" si="62"/>
        <v>213.52622593888614</v>
      </c>
      <c r="I340" s="71">
        <f t="shared" si="62"/>
        <v>9.4119507834988738</v>
      </c>
      <c r="J340" s="71">
        <f t="shared" si="53"/>
        <v>25.576499208012972</v>
      </c>
      <c r="K340" s="71">
        <f t="shared" si="50"/>
        <v>3.2416739301787598</v>
      </c>
      <c r="L340" s="71">
        <f t="shared" si="51"/>
        <v>-0.1139069493351359</v>
      </c>
      <c r="M340" s="69">
        <f t="shared" si="54"/>
        <v>-0.15481549111935661</v>
      </c>
      <c r="N340" s="69">
        <f t="shared" si="55"/>
        <v>1933.06</v>
      </c>
      <c r="O340" s="69">
        <f t="shared" si="56"/>
        <v>18.476578977530547</v>
      </c>
      <c r="P340" s="69">
        <f t="shared" si="57"/>
        <v>2.9165039288131687</v>
      </c>
      <c r="Q340" s="69">
        <f t="shared" si="58"/>
        <v>-0.43907695070072705</v>
      </c>
      <c r="R340" s="69">
        <f t="shared" si="59"/>
        <v>0.64463117290072425</v>
      </c>
    </row>
    <row r="341" spans="1:18" x14ac:dyDescent="0.3">
      <c r="A341" s="69">
        <f>'Shiller Data'!A340</f>
        <v>1898.08</v>
      </c>
      <c r="B341" s="69">
        <f>'[4]Shiller Data '!B340</f>
        <v>5.27</v>
      </c>
      <c r="C341" s="69">
        <f>'[4]Shiller Data '!C340</f>
        <v>0.1933</v>
      </c>
      <c r="D341" s="69">
        <f>'[4]Shiller Data '!D340</f>
        <v>0.3367</v>
      </c>
      <c r="E341" s="69">
        <f>'[4]Shiller Data '!E340</f>
        <v>6.6601933879999997</v>
      </c>
      <c r="F341" s="71">
        <f t="shared" si="60"/>
        <v>249.72823656993785</v>
      </c>
      <c r="G341" s="71">
        <f t="shared" si="61"/>
        <v>9.1598611250415551</v>
      </c>
      <c r="H341" s="71">
        <f t="shared" si="62"/>
        <v>213.89997814388005</v>
      </c>
      <c r="I341" s="71">
        <f t="shared" si="62"/>
        <v>9.4113073786433326</v>
      </c>
      <c r="J341" s="71">
        <f t="shared" si="53"/>
        <v>26.534914494094114</v>
      </c>
      <c r="K341" s="71">
        <f t="shared" si="50"/>
        <v>3.2784613938926848</v>
      </c>
      <c r="L341" s="71">
        <f t="shared" si="51"/>
        <v>-7.7119485621210959E-2</v>
      </c>
      <c r="M341" s="69">
        <f t="shared" si="54"/>
        <v>-0.10481617768721266</v>
      </c>
      <c r="N341" s="69">
        <f t="shared" si="55"/>
        <v>1933.09</v>
      </c>
      <c r="O341" s="69">
        <f t="shared" si="56"/>
        <v>18.056395788415152</v>
      </c>
      <c r="P341" s="69">
        <f t="shared" si="57"/>
        <v>2.8934999593245703</v>
      </c>
      <c r="Q341" s="69">
        <f t="shared" si="58"/>
        <v>-0.46208092018932545</v>
      </c>
      <c r="R341" s="69">
        <f t="shared" si="59"/>
        <v>0.62997136047754665</v>
      </c>
    </row>
    <row r="342" spans="1:18" x14ac:dyDescent="0.3">
      <c r="A342" s="69">
        <f>'Shiller Data'!A341</f>
        <v>1898.09</v>
      </c>
      <c r="B342" s="69">
        <f>'[4]Shiller Data '!B341</f>
        <v>5.26</v>
      </c>
      <c r="C342" s="69">
        <f>'[4]Shiller Data '!C341</f>
        <v>0.19500000000000001</v>
      </c>
      <c r="D342" s="69">
        <f>'[4]Shiller Data '!D341</f>
        <v>0.34</v>
      </c>
      <c r="E342" s="69">
        <f>'[4]Shiller Data '!E341</f>
        <v>6.6601933879999997</v>
      </c>
      <c r="F342" s="71">
        <f t="shared" si="60"/>
        <v>249.25436894836304</v>
      </c>
      <c r="G342" s="71">
        <f t="shared" si="61"/>
        <v>9.2404186207092778</v>
      </c>
      <c r="H342" s="71">
        <f t="shared" si="62"/>
        <v>214.22750504511288</v>
      </c>
      <c r="I342" s="71">
        <f t="shared" si="62"/>
        <v>9.4118881315728835</v>
      </c>
      <c r="J342" s="71">
        <f t="shared" si="53"/>
        <v>26.48292940416712</v>
      </c>
      <c r="K342" s="71">
        <f t="shared" si="50"/>
        <v>3.276500351995673</v>
      </c>
      <c r="L342" s="71">
        <f t="shared" si="51"/>
        <v>-7.9080527518222699E-2</v>
      </c>
      <c r="M342" s="69">
        <f t="shared" si="54"/>
        <v>-0.10748150817111719</v>
      </c>
      <c r="N342" s="69">
        <f t="shared" si="55"/>
        <v>1933.12</v>
      </c>
      <c r="O342" s="69">
        <f t="shared" si="56"/>
        <v>16.984988152938822</v>
      </c>
      <c r="P342" s="69">
        <f t="shared" si="57"/>
        <v>2.8323299041109098</v>
      </c>
      <c r="Q342" s="69">
        <f t="shared" si="58"/>
        <v>-0.52325097540298593</v>
      </c>
      <c r="R342" s="69">
        <f t="shared" si="59"/>
        <v>0.59259091458700508</v>
      </c>
    </row>
    <row r="343" spans="1:18" x14ac:dyDescent="0.3">
      <c r="A343" s="69">
        <f>'Shiller Data'!A342</f>
        <v>1898.1</v>
      </c>
      <c r="B343" s="69">
        <f>'[4]Shiller Data '!B342</f>
        <v>5.15</v>
      </c>
      <c r="C343" s="69">
        <f>'[4]Shiller Data '!C342</f>
        <v>0.19670000000000001</v>
      </c>
      <c r="D343" s="69">
        <f>'[4]Shiller Data '!D342</f>
        <v>0.34329999999999999</v>
      </c>
      <c r="E343" s="69">
        <f>'[4]Shiller Data '!E342</f>
        <v>6.6601933879999997</v>
      </c>
      <c r="F343" s="71">
        <f t="shared" si="60"/>
        <v>244.04182511103988</v>
      </c>
      <c r="G343" s="71">
        <f t="shared" si="61"/>
        <v>9.3209761163770004</v>
      </c>
      <c r="H343" s="71">
        <f t="shared" si="62"/>
        <v>214.5415781515712</v>
      </c>
      <c r="I343" s="71">
        <f t="shared" si="62"/>
        <v>9.4145751333059362</v>
      </c>
      <c r="J343" s="71">
        <f t="shared" si="53"/>
        <v>25.921703492247172</v>
      </c>
      <c r="K343" s="71">
        <f t="shared" si="50"/>
        <v>3.2550805904760449</v>
      </c>
      <c r="L343" s="71">
        <f t="shared" si="51"/>
        <v>-0.1005002890378508</v>
      </c>
      <c r="M343" s="69">
        <f t="shared" si="54"/>
        <v>-0.13659396284290454</v>
      </c>
      <c r="N343" s="69">
        <f t="shared" si="55"/>
        <v>1934.03</v>
      </c>
      <c r="O343" s="69">
        <f t="shared" si="56"/>
        <v>18.13592186574925</v>
      </c>
      <c r="P343" s="69">
        <f t="shared" si="57"/>
        <v>2.8978946049553898</v>
      </c>
      <c r="Q343" s="69">
        <f t="shared" si="58"/>
        <v>-0.45768627455850597</v>
      </c>
      <c r="R343" s="69">
        <f t="shared" si="59"/>
        <v>0.63274595357567454</v>
      </c>
    </row>
    <row r="344" spans="1:18" x14ac:dyDescent="0.3">
      <c r="A344" s="69">
        <f>'Shiller Data'!A343</f>
        <v>1898.11</v>
      </c>
      <c r="B344" s="69">
        <f>'[4]Shiller Data '!B343</f>
        <v>5.32</v>
      </c>
      <c r="C344" s="69">
        <f>'[4]Shiller Data '!C343</f>
        <v>0.1983</v>
      </c>
      <c r="D344" s="69">
        <f>'[4]Shiller Data '!D343</f>
        <v>0.34670000000000001</v>
      </c>
      <c r="E344" s="69">
        <f>'[4]Shiller Data '!E343</f>
        <v>6.6601933879999997</v>
      </c>
      <c r="F344" s="71">
        <f t="shared" si="60"/>
        <v>252.09757467781208</v>
      </c>
      <c r="G344" s="71">
        <f t="shared" si="61"/>
        <v>9.3967949358289733</v>
      </c>
      <c r="H344" s="71">
        <f t="shared" si="62"/>
        <v>214.97750214627749</v>
      </c>
      <c r="I344" s="71">
        <f t="shared" si="62"/>
        <v>9.4192644274530561</v>
      </c>
      <c r="J344" s="71">
        <f t="shared" si="53"/>
        <v>26.764040506502543</v>
      </c>
      <c r="K344" s="71">
        <f t="shared" si="50"/>
        <v>3.2870592143891062</v>
      </c>
      <c r="L344" s="71">
        <f t="shared" si="51"/>
        <v>-6.8521665124789521E-2</v>
      </c>
      <c r="M344" s="69">
        <f t="shared" si="54"/>
        <v>-9.3130535937706427E-2</v>
      </c>
      <c r="N344" s="69">
        <f t="shared" si="55"/>
        <v>1934.06</v>
      </c>
      <c r="O344" s="69">
        <f t="shared" si="56"/>
        <v>16.644370629903015</v>
      </c>
      <c r="P344" s="69">
        <f t="shared" si="57"/>
        <v>2.8120720589515331</v>
      </c>
      <c r="Q344" s="69">
        <f t="shared" si="58"/>
        <v>-0.5435088205623626</v>
      </c>
      <c r="R344" s="69">
        <f t="shared" si="59"/>
        <v>0.58070707647757303</v>
      </c>
    </row>
    <row r="345" spans="1:18" x14ac:dyDescent="0.3">
      <c r="A345" s="69">
        <f>'Shiller Data'!A344</f>
        <v>1898.12</v>
      </c>
      <c r="B345" s="69">
        <f>'[4]Shiller Data '!B344</f>
        <v>5.65</v>
      </c>
      <c r="C345" s="69">
        <f>'[4]Shiller Data '!C344</f>
        <v>0.2</v>
      </c>
      <c r="D345" s="69">
        <f>'[4]Shiller Data '!D344</f>
        <v>0.35</v>
      </c>
      <c r="E345" s="69">
        <f>'[4]Shiller Data '!E344</f>
        <v>6.7553424790000003</v>
      </c>
      <c r="F345" s="71">
        <f t="shared" si="60"/>
        <v>263.96415215708862</v>
      </c>
      <c r="G345" s="71">
        <f t="shared" si="61"/>
        <v>9.3438637931712787</v>
      </c>
      <c r="H345" s="71">
        <f t="shared" si="62"/>
        <v>215.54408697991934</v>
      </c>
      <c r="I345" s="71">
        <f t="shared" si="62"/>
        <v>9.4240527645303676</v>
      </c>
      <c r="J345" s="71">
        <f t="shared" si="53"/>
        <v>28.009621630152541</v>
      </c>
      <c r="K345" s="71">
        <f t="shared" si="50"/>
        <v>3.3325480807963634</v>
      </c>
      <c r="L345" s="71">
        <f t="shared" si="51"/>
        <v>-2.3032798717532277E-2</v>
      </c>
      <c r="M345" s="69">
        <f t="shared" si="54"/>
        <v>-3.1304798048946821E-2</v>
      </c>
      <c r="N345" s="69">
        <f t="shared" si="55"/>
        <v>1934.09</v>
      </c>
      <c r="O345" s="69">
        <f t="shared" si="56"/>
        <v>14.639799102892807</v>
      </c>
      <c r="P345" s="69">
        <f t="shared" si="57"/>
        <v>2.6837437859590119</v>
      </c>
      <c r="Q345" s="69">
        <f t="shared" si="58"/>
        <v>-0.67183709355488386</v>
      </c>
      <c r="R345" s="69">
        <f t="shared" si="59"/>
        <v>0.51076938421368312</v>
      </c>
    </row>
    <row r="346" spans="1:18" x14ac:dyDescent="0.3">
      <c r="A346" s="69">
        <f>'Shiller Data'!A345</f>
        <v>1899.01</v>
      </c>
      <c r="B346" s="69">
        <f>'[4]Shiller Data '!B345</f>
        <v>6.08</v>
      </c>
      <c r="C346" s="69">
        <f>'[4]Shiller Data '!C345</f>
        <v>0.20080000000000001</v>
      </c>
      <c r="D346" s="69">
        <f>'[4]Shiller Data '!D345</f>
        <v>0.36080000000000001</v>
      </c>
      <c r="E346" s="69">
        <f>'[4]Shiller Data '!E345</f>
        <v>6.7553424790000003</v>
      </c>
      <c r="F346" s="71">
        <f t="shared" si="60"/>
        <v>284.0534593124068</v>
      </c>
      <c r="G346" s="71">
        <f t="shared" si="61"/>
        <v>9.3812392483439631</v>
      </c>
      <c r="H346" s="71">
        <f t="shared" si="62"/>
        <v>216.18684751798949</v>
      </c>
      <c r="I346" s="71">
        <f t="shared" si="62"/>
        <v>9.4268058285030154</v>
      </c>
      <c r="J346" s="71">
        <f t="shared" si="53"/>
        <v>30.132524683338548</v>
      </c>
      <c r="K346" s="71">
        <f t="shared" si="50"/>
        <v>3.4056051426400211</v>
      </c>
      <c r="L346" s="71">
        <f t="shared" si="51"/>
        <v>5.0024263126125401E-2</v>
      </c>
      <c r="M346" s="69">
        <f t="shared" si="54"/>
        <v>6.7989976985242076E-2</v>
      </c>
      <c r="N346" s="69">
        <f t="shared" si="55"/>
        <v>1934.12</v>
      </c>
      <c r="O346" s="69">
        <f t="shared" si="56"/>
        <v>15.480800712394457</v>
      </c>
      <c r="P346" s="69">
        <f t="shared" si="57"/>
        <v>2.7396005924307349</v>
      </c>
      <c r="Q346" s="69">
        <f t="shared" si="58"/>
        <v>-0.61598028708316077</v>
      </c>
      <c r="R346" s="69">
        <f t="shared" si="59"/>
        <v>0.54011117170603973</v>
      </c>
    </row>
    <row r="347" spans="1:18" x14ac:dyDescent="0.3">
      <c r="A347" s="69">
        <f>'Shiller Data'!A346</f>
        <v>1899.02</v>
      </c>
      <c r="B347" s="69">
        <f>'[4]Shiller Data '!B346</f>
        <v>6.31</v>
      </c>
      <c r="C347" s="69">
        <f>'[4]Shiller Data '!C346</f>
        <v>0.20169999999999999</v>
      </c>
      <c r="D347" s="69">
        <f>'[4]Shiller Data '!D346</f>
        <v>0.37169999999999997</v>
      </c>
      <c r="E347" s="69">
        <f>'[4]Shiller Data '!E346</f>
        <v>6.9456325620000001</v>
      </c>
      <c r="F347" s="71">
        <f t="shared" si="60"/>
        <v>286.72227219381665</v>
      </c>
      <c r="G347" s="71">
        <f t="shared" si="61"/>
        <v>9.165116054119304</v>
      </c>
      <c r="H347" s="71">
        <f t="shared" si="62"/>
        <v>216.81109150744877</v>
      </c>
      <c r="I347" s="71">
        <f t="shared" si="62"/>
        <v>9.4271489239121475</v>
      </c>
      <c r="J347" s="71">
        <f t="shared" si="53"/>
        <v>30.414526651482085</v>
      </c>
      <c r="K347" s="71">
        <f t="shared" si="50"/>
        <v>3.4149203446557421</v>
      </c>
      <c r="L347" s="71">
        <f t="shared" si="51"/>
        <v>5.9339465141846404E-2</v>
      </c>
      <c r="M347" s="69">
        <f t="shared" si="54"/>
        <v>8.0650640652889127E-2</v>
      </c>
      <c r="N347" s="69">
        <f t="shared" si="55"/>
        <v>1935.03</v>
      </c>
      <c r="O347" s="69">
        <f t="shared" si="56"/>
        <v>13.747347737818881</v>
      </c>
      <c r="P347" s="69">
        <f t="shared" si="57"/>
        <v>2.6208459137115749</v>
      </c>
      <c r="Q347" s="69">
        <f t="shared" si="58"/>
        <v>-0.73473496580232078</v>
      </c>
      <c r="R347" s="69">
        <f t="shared" si="59"/>
        <v>0.4796325611619654</v>
      </c>
    </row>
    <row r="348" spans="1:18" x14ac:dyDescent="0.3">
      <c r="A348" s="69">
        <f>'Shiller Data'!A347</f>
        <v>1899.03</v>
      </c>
      <c r="B348" s="69">
        <f>'[4]Shiller Data '!B347</f>
        <v>6.4</v>
      </c>
      <c r="C348" s="69">
        <f>'[4]Shiller Data '!C347</f>
        <v>0.20250000000000001</v>
      </c>
      <c r="D348" s="69">
        <f>'[4]Shiller Data '!D347</f>
        <v>0.38250000000000001</v>
      </c>
      <c r="E348" s="69">
        <f>'[4]Shiller Data '!E347</f>
        <v>6.9456325620000001</v>
      </c>
      <c r="F348" s="71">
        <f t="shared" si="60"/>
        <v>290.81181331860961</v>
      </c>
      <c r="G348" s="71">
        <f t="shared" si="61"/>
        <v>9.2014675307841323</v>
      </c>
      <c r="H348" s="71">
        <f t="shared" si="62"/>
        <v>217.48496961247429</v>
      </c>
      <c r="I348" s="71">
        <f t="shared" si="62"/>
        <v>9.4271373651805899</v>
      </c>
      <c r="J348" s="71">
        <f t="shared" si="53"/>
        <v>30.848369134063073</v>
      </c>
      <c r="K348" s="71">
        <f t="shared" si="50"/>
        <v>3.429083884580058</v>
      </c>
      <c r="L348" s="71">
        <f t="shared" si="51"/>
        <v>7.3503005066162252E-2</v>
      </c>
      <c r="M348" s="69">
        <f t="shared" si="54"/>
        <v>9.9900874305623763E-2</v>
      </c>
      <c r="N348" s="69">
        <f t="shared" si="55"/>
        <v>1935.06</v>
      </c>
      <c r="O348" s="69">
        <f t="shared" si="56"/>
        <v>16.549349475946254</v>
      </c>
      <c r="P348" s="69">
        <f t="shared" si="57"/>
        <v>2.8063467944611973</v>
      </c>
      <c r="Q348" s="69">
        <f t="shared" si="58"/>
        <v>-0.54923408505269844</v>
      </c>
      <c r="R348" s="69">
        <f t="shared" si="59"/>
        <v>0.57739187413410764</v>
      </c>
    </row>
    <row r="349" spans="1:18" x14ac:dyDescent="0.3">
      <c r="A349" s="69">
        <f>'Shiller Data'!A348</f>
        <v>1899.04</v>
      </c>
      <c r="B349" s="69">
        <f>'[4]Shiller Data '!B348</f>
        <v>6.48</v>
      </c>
      <c r="C349" s="69">
        <f>'[4]Shiller Data '!C348</f>
        <v>0.20330000000000001</v>
      </c>
      <c r="D349" s="69">
        <f>'[4]Shiller Data '!D348</f>
        <v>0.39329999999999998</v>
      </c>
      <c r="E349" s="69">
        <f>'[4]Shiller Data '!E348</f>
        <v>7.0407735540000003</v>
      </c>
      <c r="F349" s="71">
        <f t="shared" si="60"/>
        <v>290.46814022844518</v>
      </c>
      <c r="G349" s="71">
        <f t="shared" si="61"/>
        <v>9.1129896463646443</v>
      </c>
      <c r="H349" s="71">
        <f t="shared" si="62"/>
        <v>218.15935478408494</v>
      </c>
      <c r="I349" s="71">
        <f t="shared" si="62"/>
        <v>9.4266581714657836</v>
      </c>
      <c r="J349" s="71">
        <f t="shared" si="53"/>
        <v>30.813479702455286</v>
      </c>
      <c r="K349" s="71">
        <f t="shared" si="50"/>
        <v>3.4279522469146491</v>
      </c>
      <c r="L349" s="71">
        <f t="shared" si="51"/>
        <v>7.2371367400753339E-2</v>
      </c>
      <c r="M349" s="69">
        <f t="shared" si="54"/>
        <v>9.8362820289059891E-2</v>
      </c>
      <c r="N349" s="69">
        <f t="shared" si="55"/>
        <v>1935.09</v>
      </c>
      <c r="O349" s="69">
        <f t="shared" si="56"/>
        <v>18.994898791127842</v>
      </c>
      <c r="P349" s="69">
        <f t="shared" si="57"/>
        <v>2.9441704584404951</v>
      </c>
      <c r="Q349" s="69">
        <f t="shared" si="58"/>
        <v>-0.41141042107340065</v>
      </c>
      <c r="R349" s="69">
        <f t="shared" si="59"/>
        <v>0.66271488362353936</v>
      </c>
    </row>
    <row r="350" spans="1:18" x14ac:dyDescent="0.3">
      <c r="A350" s="69">
        <f>'Shiller Data'!A349</f>
        <v>1899.05</v>
      </c>
      <c r="B350" s="69">
        <f>'[4]Shiller Data '!B349</f>
        <v>6.21</v>
      </c>
      <c r="C350" s="69">
        <f>'[4]Shiller Data '!C349</f>
        <v>0.20419999999999999</v>
      </c>
      <c r="D350" s="69">
        <f>'[4]Shiller Data '!D349</f>
        <v>0.4042</v>
      </c>
      <c r="E350" s="69">
        <f>'[4]Shiller Data '!E349</f>
        <v>7.0407735540000003</v>
      </c>
      <c r="F350" s="71">
        <f t="shared" si="60"/>
        <v>278.36530105225989</v>
      </c>
      <c r="G350" s="71">
        <f t="shared" si="61"/>
        <v>9.153332443618595</v>
      </c>
      <c r="H350" s="71">
        <f t="shared" si="62"/>
        <v>218.64085470316422</v>
      </c>
      <c r="I350" s="71">
        <f t="shared" si="62"/>
        <v>9.4249156361114945</v>
      </c>
      <c r="J350" s="71">
        <f t="shared" si="53"/>
        <v>29.535044322912061</v>
      </c>
      <c r="K350" s="71">
        <f t="shared" si="50"/>
        <v>3.3855775014491867</v>
      </c>
      <c r="L350" s="71">
        <f t="shared" si="51"/>
        <v>2.9996621935290957E-2</v>
      </c>
      <c r="M350" s="69">
        <f t="shared" si="54"/>
        <v>4.0769608737131355E-2</v>
      </c>
      <c r="N350" s="69">
        <f t="shared" si="55"/>
        <v>1935.12</v>
      </c>
      <c r="O350" s="69">
        <f t="shared" si="56"/>
        <v>21.179148610024754</v>
      </c>
      <c r="P350" s="69">
        <f t="shared" si="57"/>
        <v>3.0530171415383349</v>
      </c>
      <c r="Q350" s="69">
        <f t="shared" si="58"/>
        <v>-0.3025637379755608</v>
      </c>
      <c r="R350" s="69">
        <f t="shared" si="59"/>
        <v>0.73892138940450813</v>
      </c>
    </row>
    <row r="351" spans="1:18" x14ac:dyDescent="0.3">
      <c r="A351" s="69">
        <f>'Shiller Data'!A350</f>
        <v>1899.06</v>
      </c>
      <c r="B351" s="69">
        <f>'[4]Shiller Data '!B350</f>
        <v>6.07</v>
      </c>
      <c r="C351" s="69">
        <f>'[4]Shiller Data '!C350</f>
        <v>0.20499999999999999</v>
      </c>
      <c r="D351" s="69">
        <f>'[4]Shiller Data '!D350</f>
        <v>0.41499999999999998</v>
      </c>
      <c r="E351" s="69">
        <f>'[4]Shiller Data '!E350</f>
        <v>7.135922645</v>
      </c>
      <c r="F351" s="71">
        <f t="shared" si="60"/>
        <v>268.46175964958212</v>
      </c>
      <c r="G351" s="71">
        <f t="shared" si="61"/>
        <v>9.0666656883302021</v>
      </c>
      <c r="H351" s="71">
        <f t="shared" si="62"/>
        <v>219.0087275573454</v>
      </c>
      <c r="I351" s="71">
        <f t="shared" si="62"/>
        <v>9.4227273004916565</v>
      </c>
      <c r="J351" s="71">
        <f t="shared" si="53"/>
        <v>28.490876482817708</v>
      </c>
      <c r="K351" s="71">
        <f t="shared" si="50"/>
        <v>3.3495839126142632</v>
      </c>
      <c r="L351" s="71">
        <f t="shared" si="51"/>
        <v>-5.9969668996324721E-3</v>
      </c>
      <c r="M351" s="69">
        <f t="shared" si="54"/>
        <v>-8.1507175919664776E-3</v>
      </c>
      <c r="N351" s="69">
        <f t="shared" si="55"/>
        <v>1936.03</v>
      </c>
      <c r="O351" s="69">
        <f t="shared" si="56"/>
        <v>24.295337789513358</v>
      </c>
      <c r="P351" s="69">
        <f t="shared" si="57"/>
        <v>3.1902844714250662</v>
      </c>
      <c r="Q351" s="69">
        <f t="shared" si="58"/>
        <v>-0.16529640808882951</v>
      </c>
      <c r="R351" s="69">
        <f t="shared" si="59"/>
        <v>0.84764241877889546</v>
      </c>
    </row>
    <row r="352" spans="1:18" x14ac:dyDescent="0.3">
      <c r="A352" s="69">
        <f>'Shiller Data'!A351</f>
        <v>1899.07</v>
      </c>
      <c r="B352" s="69">
        <f>'[4]Shiller Data '!B351</f>
        <v>6.28</v>
      </c>
      <c r="C352" s="69">
        <f>'[4]Shiller Data '!C351</f>
        <v>0.20580000000000001</v>
      </c>
      <c r="D352" s="69">
        <f>'[4]Shiller Data '!D351</f>
        <v>0.42580000000000001</v>
      </c>
      <c r="E352" s="69">
        <f>'[4]Shiller Data '!E351</f>
        <v>7.2310717359999996</v>
      </c>
      <c r="F352" s="71">
        <f t="shared" si="60"/>
        <v>274.09483301522044</v>
      </c>
      <c r="G352" s="71">
        <f t="shared" si="61"/>
        <v>8.9822797188745813</v>
      </c>
      <c r="H352" s="71">
        <f t="shared" si="62"/>
        <v>219.46155081016238</v>
      </c>
      <c r="I352" s="71">
        <f t="shared" si="62"/>
        <v>9.4201121711548854</v>
      </c>
      <c r="J352" s="71">
        <f t="shared" si="53"/>
        <v>29.096769553819126</v>
      </c>
      <c r="K352" s="71">
        <f t="shared" si="50"/>
        <v>3.3706271561189203</v>
      </c>
      <c r="L352" s="71">
        <f t="shared" si="51"/>
        <v>1.5046276605024556E-2</v>
      </c>
      <c r="M352" s="69">
        <f t="shared" si="54"/>
        <v>2.0449996384953074E-2</v>
      </c>
      <c r="N352" s="69">
        <f t="shared" si="55"/>
        <v>1936.06</v>
      </c>
      <c r="O352" s="69">
        <f t="shared" si="56"/>
        <v>23.803163224392112</v>
      </c>
      <c r="P352" s="69">
        <f t="shared" si="57"/>
        <v>3.169818480433769</v>
      </c>
      <c r="Q352" s="69">
        <f t="shared" si="58"/>
        <v>-0.18576239908012671</v>
      </c>
      <c r="R352" s="69">
        <f t="shared" si="59"/>
        <v>0.83047089218991776</v>
      </c>
    </row>
    <row r="353" spans="1:18" x14ac:dyDescent="0.3">
      <c r="A353" s="69">
        <f>'Shiller Data'!A352</f>
        <v>1899.08</v>
      </c>
      <c r="B353" s="69">
        <f>'[4]Shiller Data '!B352</f>
        <v>6.44</v>
      </c>
      <c r="C353" s="69">
        <f>'[4]Shiller Data '!C352</f>
        <v>0.20669999999999999</v>
      </c>
      <c r="D353" s="69">
        <f>'[4]Shiller Data '!D352</f>
        <v>0.43669999999999998</v>
      </c>
      <c r="E353" s="69">
        <f>'[4]Shiller Data '!E352</f>
        <v>7.3262127269999997</v>
      </c>
      <c r="F353" s="71">
        <f t="shared" si="60"/>
        <v>277.42795298714788</v>
      </c>
      <c r="G353" s="71">
        <f t="shared" si="61"/>
        <v>8.9044033978949475</v>
      </c>
      <c r="H353" s="71">
        <f t="shared" si="62"/>
        <v>219.91796307691624</v>
      </c>
      <c r="I353" s="71">
        <f t="shared" si="62"/>
        <v>9.4171590480087009</v>
      </c>
      <c r="J353" s="71">
        <f t="shared" si="53"/>
        <v>29.459835134228854</v>
      </c>
      <c r="K353" s="71">
        <f t="shared" si="50"/>
        <v>3.38302781476047</v>
      </c>
      <c r="L353" s="71">
        <f t="shared" si="51"/>
        <v>2.7446935246574267E-2</v>
      </c>
      <c r="M353" s="69">
        <f t="shared" si="54"/>
        <v>3.7304227571028949E-2</v>
      </c>
      <c r="N353" s="69">
        <f t="shared" si="55"/>
        <v>1936.09</v>
      </c>
      <c r="O353" s="69">
        <f t="shared" si="56"/>
        <v>25.57166285930678</v>
      </c>
      <c r="P353" s="69">
        <f t="shared" si="57"/>
        <v>3.241484818839266</v>
      </c>
      <c r="Q353" s="69">
        <f t="shared" si="58"/>
        <v>-0.11409606067462974</v>
      </c>
      <c r="R353" s="69">
        <f t="shared" si="59"/>
        <v>0.89217224909781423</v>
      </c>
    </row>
    <row r="354" spans="1:18" x14ac:dyDescent="0.3">
      <c r="A354" s="69">
        <f>'Shiller Data'!A353</f>
        <v>1899.09</v>
      </c>
      <c r="B354" s="69">
        <f>'[4]Shiller Data '!B353</f>
        <v>6.37</v>
      </c>
      <c r="C354" s="69">
        <f>'[4]Shiller Data '!C353</f>
        <v>0.20749999999999999</v>
      </c>
      <c r="D354" s="69">
        <f>'[4]Shiller Data '!D353</f>
        <v>0.44750000000000001</v>
      </c>
      <c r="E354" s="69">
        <f>'[4]Shiller Data '!E353</f>
        <v>7.6116519010000001</v>
      </c>
      <c r="F354" s="71">
        <f t="shared" si="60"/>
        <v>264.12188525540404</v>
      </c>
      <c r="G354" s="71">
        <f t="shared" si="61"/>
        <v>8.6036563878330199</v>
      </c>
      <c r="H354" s="71">
        <f t="shared" ref="H354:I369" si="63">AVERAGE(F235:F354)</f>
        <v>220.24203342664228</v>
      </c>
      <c r="I354" s="71">
        <f t="shared" si="63"/>
        <v>9.4129252131623993</v>
      </c>
      <c r="J354" s="71">
        <f t="shared" si="53"/>
        <v>28.059490463822428</v>
      </c>
      <c r="K354" s="71">
        <f t="shared" si="50"/>
        <v>3.3343269157005473</v>
      </c>
      <c r="L354" s="71">
        <f t="shared" si="51"/>
        <v>-2.1253963813348431E-2</v>
      </c>
      <c r="M354" s="69">
        <f t="shared" si="54"/>
        <v>-2.8887112377274388E-2</v>
      </c>
      <c r="N354" s="69">
        <f t="shared" si="55"/>
        <v>1936.12</v>
      </c>
      <c r="O354" s="69">
        <f t="shared" si="56"/>
        <v>27.027447837711705</v>
      </c>
      <c r="P354" s="69">
        <f t="shared" si="57"/>
        <v>3.2968529362120345</v>
      </c>
      <c r="Q354" s="69">
        <f t="shared" si="58"/>
        <v>-5.8727943301861263E-2</v>
      </c>
      <c r="R354" s="69">
        <f t="shared" si="59"/>
        <v>0.94296327373834232</v>
      </c>
    </row>
    <row r="355" spans="1:18" x14ac:dyDescent="0.3">
      <c r="A355" s="69">
        <f>'Shiller Data'!A354</f>
        <v>1899.1</v>
      </c>
      <c r="B355" s="69">
        <f>'[4]Shiller Data '!B354</f>
        <v>6.34</v>
      </c>
      <c r="C355" s="69">
        <f>'[4]Shiller Data '!C354</f>
        <v>0.20830000000000001</v>
      </c>
      <c r="D355" s="69">
        <f>'[4]Shiller Data '!D354</f>
        <v>0.45829999999999999</v>
      </c>
      <c r="E355" s="69">
        <f>'[4]Shiller Data '!E354</f>
        <v>7.7067928930000003</v>
      </c>
      <c r="F355" s="71">
        <f t="shared" si="60"/>
        <v>259.63273280866662</v>
      </c>
      <c r="G355" s="71">
        <f t="shared" si="61"/>
        <v>8.5302047703541444</v>
      </c>
      <c r="H355" s="71">
        <f t="shared" si="63"/>
        <v>220.56282045193169</v>
      </c>
      <c r="I355" s="71">
        <f t="shared" si="63"/>
        <v>9.408352291738062</v>
      </c>
      <c r="J355" s="71">
        <f t="shared" si="53"/>
        <v>27.595983309071336</v>
      </c>
      <c r="K355" s="71">
        <f t="shared" si="50"/>
        <v>3.3176702298522303</v>
      </c>
      <c r="L355" s="71">
        <f t="shared" si="51"/>
        <v>-3.7910649661665463E-2</v>
      </c>
      <c r="M355" s="69">
        <f t="shared" si="54"/>
        <v>-5.1525880381155999E-2</v>
      </c>
      <c r="N355" s="69">
        <f t="shared" si="55"/>
        <v>1937.03</v>
      </c>
      <c r="O355" s="69">
        <f t="shared" si="56"/>
        <v>28.069842803838601</v>
      </c>
      <c r="P355" s="69">
        <f t="shared" si="57"/>
        <v>3.3346957902098593</v>
      </c>
      <c r="Q355" s="69">
        <f t="shared" si="58"/>
        <v>-2.088508930403643E-2</v>
      </c>
      <c r="R355" s="69">
        <f t="shared" si="59"/>
        <v>0.97933149376745943</v>
      </c>
    </row>
    <row r="356" spans="1:18" x14ac:dyDescent="0.3">
      <c r="A356" s="69">
        <f>'Shiller Data'!A355</f>
        <v>1899.11</v>
      </c>
      <c r="B356" s="69">
        <f>'[4]Shiller Data '!B355</f>
        <v>6.46</v>
      </c>
      <c r="C356" s="69">
        <f>'[4]Shiller Data '!C355</f>
        <v>0.2092</v>
      </c>
      <c r="D356" s="69">
        <f>'[4]Shiller Data '!D355</f>
        <v>0.46920000000000001</v>
      </c>
      <c r="E356" s="69">
        <f>'[4]Shiller Data '!E355</f>
        <v>7.8019419829999999</v>
      </c>
      <c r="F356" s="71">
        <f t="shared" si="60"/>
        <v>261.32061792339016</v>
      </c>
      <c r="G356" s="71">
        <f t="shared" si="61"/>
        <v>8.462581001481924</v>
      </c>
      <c r="H356" s="71">
        <f t="shared" si="63"/>
        <v>220.91473632615347</v>
      </c>
      <c r="I356" s="71">
        <f t="shared" si="63"/>
        <v>9.4035229754200316</v>
      </c>
      <c r="J356" s="71">
        <f t="shared" si="53"/>
        <v>27.78965060291328</v>
      </c>
      <c r="K356" s="71">
        <f t="shared" si="50"/>
        <v>3.3246636709122686</v>
      </c>
      <c r="L356" s="71">
        <f t="shared" si="51"/>
        <v>-3.0917208601627166E-2</v>
      </c>
      <c r="M356" s="69">
        <f t="shared" si="54"/>
        <v>-4.2020814898815546E-2</v>
      </c>
      <c r="N356" s="69">
        <f t="shared" si="55"/>
        <v>1937.06</v>
      </c>
      <c r="O356" s="69">
        <f t="shared" si="56"/>
        <v>23.736551489866713</v>
      </c>
      <c r="P356" s="69">
        <f t="shared" si="57"/>
        <v>3.1670161170405962</v>
      </c>
      <c r="Q356" s="69">
        <f t="shared" si="58"/>
        <v>-0.18856476247329956</v>
      </c>
      <c r="R356" s="69">
        <f t="shared" si="59"/>
        <v>0.82814686886242406</v>
      </c>
    </row>
    <row r="357" spans="1:18" x14ac:dyDescent="0.3">
      <c r="A357" s="69">
        <f>'Shiller Data'!A356</f>
        <v>1899.12</v>
      </c>
      <c r="B357" s="69">
        <f>'[4]Shiller Data '!B356</f>
        <v>6.02</v>
      </c>
      <c r="C357" s="69">
        <f>'[4]Shiller Data '!C356</f>
        <v>0.21</v>
      </c>
      <c r="D357" s="69">
        <f>'[4]Shiller Data '!D356</f>
        <v>0.48</v>
      </c>
      <c r="E357" s="69">
        <f>'[4]Shiller Data '!E356</f>
        <v>7.8970910740000004</v>
      </c>
      <c r="F357" s="71">
        <f t="shared" si="60"/>
        <v>240.58758879649713</v>
      </c>
      <c r="G357" s="71">
        <f t="shared" si="61"/>
        <v>8.3925903068545509</v>
      </c>
      <c r="H357" s="71">
        <f t="shared" si="63"/>
        <v>221.12625610978728</v>
      </c>
      <c r="I357" s="71">
        <f t="shared" si="63"/>
        <v>9.3992990299080805</v>
      </c>
      <c r="J357" s="71">
        <f t="shared" si="53"/>
        <v>25.596333091537989</v>
      </c>
      <c r="K357" s="71">
        <f t="shared" si="50"/>
        <v>3.2424491026140898</v>
      </c>
      <c r="L357" s="71">
        <f t="shared" si="51"/>
        <v>-0.11313177689980591</v>
      </c>
      <c r="M357" s="69">
        <f t="shared" si="54"/>
        <v>-0.1537619232556022</v>
      </c>
      <c r="N357" s="69">
        <f t="shared" si="55"/>
        <v>1937.09</v>
      </c>
      <c r="O357" s="69">
        <f t="shared" si="56"/>
        <v>21.375555650246032</v>
      </c>
      <c r="P357" s="69">
        <f t="shared" si="57"/>
        <v>3.0622480098180986</v>
      </c>
      <c r="Q357" s="69">
        <f t="shared" si="58"/>
        <v>-0.29333286969579708</v>
      </c>
      <c r="R357" s="69">
        <f t="shared" si="59"/>
        <v>0.74577385386006423</v>
      </c>
    </row>
    <row r="358" spans="1:18" x14ac:dyDescent="0.3">
      <c r="A358" s="69">
        <f>'Shiller Data'!A357</f>
        <v>1900.01</v>
      </c>
      <c r="B358" s="69">
        <f>'[4]Shiller Data '!B357</f>
        <v>6.1</v>
      </c>
      <c r="C358" s="69">
        <f>'[4]Shiller Data '!C357</f>
        <v>0.2175</v>
      </c>
      <c r="D358" s="69">
        <f>'[4]Shiller Data '!D357</f>
        <v>0.48</v>
      </c>
      <c r="E358" s="69">
        <f>'[4]Shiller Data '!E357</f>
        <v>7.8970910740000004</v>
      </c>
      <c r="F358" s="71">
        <f t="shared" si="60"/>
        <v>243.78476605625124</v>
      </c>
      <c r="G358" s="71">
        <f t="shared" si="61"/>
        <v>8.6923256749564999</v>
      </c>
      <c r="H358" s="71">
        <f t="shared" si="63"/>
        <v>221.29885320176038</v>
      </c>
      <c r="I358" s="71">
        <f t="shared" si="63"/>
        <v>9.3957188360217412</v>
      </c>
      <c r="J358" s="71">
        <f t="shared" si="53"/>
        <v>25.9463666709159</v>
      </c>
      <c r="K358" s="71">
        <f t="shared" si="50"/>
        <v>3.256031587127739</v>
      </c>
      <c r="L358" s="71">
        <f t="shared" si="51"/>
        <v>-9.9549292386156729E-2</v>
      </c>
      <c r="M358" s="69">
        <f t="shared" si="54"/>
        <v>-0.13530142525372105</v>
      </c>
      <c r="N358" s="69">
        <f t="shared" si="55"/>
        <v>1937.12</v>
      </c>
      <c r="O358" s="69">
        <f t="shared" si="56"/>
        <v>16.526311251174107</v>
      </c>
      <c r="P358" s="69">
        <f t="shared" si="57"/>
        <v>2.8049537321312914</v>
      </c>
      <c r="Q358" s="69">
        <f t="shared" si="58"/>
        <v>-0.55062714738260432</v>
      </c>
      <c r="R358" s="69">
        <f t="shared" si="59"/>
        <v>0.57658809125446986</v>
      </c>
    </row>
    <row r="359" spans="1:18" x14ac:dyDescent="0.3">
      <c r="A359" s="69">
        <f>'Shiller Data'!A358</f>
        <v>1900.02</v>
      </c>
      <c r="B359" s="69">
        <f>'[4]Shiller Data '!B358</f>
        <v>6.21</v>
      </c>
      <c r="C359" s="69">
        <f>'[4]Shiller Data '!C358</f>
        <v>0.22500000000000001</v>
      </c>
      <c r="D359" s="69">
        <f>'[4]Shiller Data '!D358</f>
        <v>0.48</v>
      </c>
      <c r="E359" s="69">
        <f>'[4]Shiller Data '!E358</f>
        <v>7.9922320659999997</v>
      </c>
      <c r="F359" s="71">
        <f t="shared" si="60"/>
        <v>245.22649415270371</v>
      </c>
      <c r="G359" s="71">
        <f t="shared" si="61"/>
        <v>8.8850179040834689</v>
      </c>
      <c r="H359" s="71">
        <f t="shared" si="63"/>
        <v>221.50419639667658</v>
      </c>
      <c r="I359" s="71">
        <f t="shared" si="63"/>
        <v>9.3937444107114629</v>
      </c>
      <c r="J359" s="71">
        <f t="shared" si="53"/>
        <v>26.105297678003435</v>
      </c>
      <c r="K359" s="71">
        <f t="shared" si="50"/>
        <v>3.2621382699004862</v>
      </c>
      <c r="L359" s="71">
        <f t="shared" si="51"/>
        <v>-9.3442609613409555E-2</v>
      </c>
      <c r="M359" s="69">
        <f t="shared" si="54"/>
        <v>-0.12700158842996948</v>
      </c>
      <c r="N359" s="69">
        <f t="shared" si="55"/>
        <v>1938.03</v>
      </c>
      <c r="O359" s="69">
        <f t="shared" si="56"/>
        <v>15.705507179790526</v>
      </c>
      <c r="P359" s="69">
        <f t="shared" si="57"/>
        <v>2.7540114266296567</v>
      </c>
      <c r="Q359" s="69">
        <f t="shared" si="58"/>
        <v>-0.60156945288423902</v>
      </c>
      <c r="R359" s="69">
        <f t="shared" si="59"/>
        <v>0.54795097764695899</v>
      </c>
    </row>
    <row r="360" spans="1:18" x14ac:dyDescent="0.3">
      <c r="A360" s="69">
        <f>'Shiller Data'!A359</f>
        <v>1900.03</v>
      </c>
      <c r="B360" s="69">
        <f>'[4]Shiller Data '!B359</f>
        <v>6.26</v>
      </c>
      <c r="C360" s="69">
        <f>'[4]Shiller Data '!C359</f>
        <v>0.23250000000000001</v>
      </c>
      <c r="D360" s="69">
        <f>'[4]Shiller Data '!D359</f>
        <v>0.48</v>
      </c>
      <c r="E360" s="69">
        <f>'[4]Shiller Data '!E359</f>
        <v>7.9922320659999997</v>
      </c>
      <c r="F360" s="71">
        <f t="shared" si="60"/>
        <v>247.20094257583338</v>
      </c>
      <c r="G360" s="71">
        <f t="shared" si="61"/>
        <v>9.1811851675529166</v>
      </c>
      <c r="H360" s="71">
        <f t="shared" si="63"/>
        <v>221.73981446321184</v>
      </c>
      <c r="I360" s="71">
        <f t="shared" si="63"/>
        <v>9.3942380459300967</v>
      </c>
      <c r="J360" s="71">
        <f t="shared" si="53"/>
        <v>26.314102470814994</v>
      </c>
      <c r="K360" s="71">
        <f t="shared" si="50"/>
        <v>3.2701050110918368</v>
      </c>
      <c r="L360" s="71">
        <f t="shared" si="51"/>
        <v>-8.5475868422058898E-2</v>
      </c>
      <c r="M360" s="69">
        <f t="shared" si="54"/>
        <v>-0.11617367180715714</v>
      </c>
      <c r="N360" s="69">
        <f t="shared" si="55"/>
        <v>1938.06</v>
      </c>
      <c r="O360" s="69">
        <f t="shared" si="56"/>
        <v>15.499801345032568</v>
      </c>
      <c r="P360" s="69">
        <f t="shared" si="57"/>
        <v>2.7408272073935578</v>
      </c>
      <c r="Q360" s="69">
        <f t="shared" si="58"/>
        <v>-0.61475367212033794</v>
      </c>
      <c r="R360" s="69">
        <f t="shared" si="59"/>
        <v>0.54077408663841209</v>
      </c>
    </row>
    <row r="361" spans="1:18" x14ac:dyDescent="0.3">
      <c r="A361" s="69">
        <f>'Shiller Data'!A360</f>
        <v>1900.04</v>
      </c>
      <c r="B361" s="69">
        <f>'[4]Shiller Data '!B360</f>
        <v>6.34</v>
      </c>
      <c r="C361" s="69">
        <f>'[4]Shiller Data '!C360</f>
        <v>0.24</v>
      </c>
      <c r="D361" s="69">
        <f>'[4]Shiller Data '!D360</f>
        <v>0.48</v>
      </c>
      <c r="E361" s="69">
        <f>'[4]Shiller Data '!E360</f>
        <v>7.9922320659999997</v>
      </c>
      <c r="F361" s="71">
        <f t="shared" si="60"/>
        <v>250.36006005284082</v>
      </c>
      <c r="G361" s="71">
        <f t="shared" si="61"/>
        <v>9.477352431022366</v>
      </c>
      <c r="H361" s="71">
        <f t="shared" si="63"/>
        <v>221.96375038813326</v>
      </c>
      <c r="I361" s="71">
        <f t="shared" si="63"/>
        <v>9.3971997416776407</v>
      </c>
      <c r="J361" s="71">
        <f t="shared" si="53"/>
        <v>26.641985584542354</v>
      </c>
      <c r="K361" s="71">
        <f t="shared" si="50"/>
        <v>3.2824883768489639</v>
      </c>
      <c r="L361" s="71">
        <f t="shared" si="51"/>
        <v>-7.3092502664931835E-2</v>
      </c>
      <c r="M361" s="69">
        <f t="shared" si="54"/>
        <v>-9.9342944072015452E-2</v>
      </c>
      <c r="N361" s="69">
        <f t="shared" si="55"/>
        <v>1938.09</v>
      </c>
      <c r="O361" s="69">
        <f t="shared" si="56"/>
        <v>17.830627320693583</v>
      </c>
      <c r="P361" s="69">
        <f t="shared" si="57"/>
        <v>2.8809176146937925</v>
      </c>
      <c r="Q361" s="69">
        <f t="shared" si="58"/>
        <v>-0.47466326482010324</v>
      </c>
      <c r="R361" s="69">
        <f t="shared" si="59"/>
        <v>0.62209450230329588</v>
      </c>
    </row>
    <row r="362" spans="1:18" x14ac:dyDescent="0.3">
      <c r="A362" s="69">
        <f>'Shiller Data'!A361</f>
        <v>1900.05</v>
      </c>
      <c r="B362" s="69">
        <f>'[4]Shiller Data '!B361</f>
        <v>6.04</v>
      </c>
      <c r="C362" s="69">
        <f>'[4]Shiller Data '!C361</f>
        <v>0.2475</v>
      </c>
      <c r="D362" s="69">
        <f>'[4]Shiller Data '!D361</f>
        <v>0.48</v>
      </c>
      <c r="E362" s="69">
        <f>'[4]Shiller Data '!E361</f>
        <v>7.8019419829999999</v>
      </c>
      <c r="F362" s="71">
        <f t="shared" si="60"/>
        <v>244.33073254756604</v>
      </c>
      <c r="G362" s="71">
        <f t="shared" si="61"/>
        <v>10.011896739324934</v>
      </c>
      <c r="H362" s="71">
        <f t="shared" si="63"/>
        <v>222.08194293015066</v>
      </c>
      <c r="I362" s="71">
        <f t="shared" si="63"/>
        <v>9.4055544000759248</v>
      </c>
      <c r="J362" s="71">
        <f t="shared" si="53"/>
        <v>25.977281312156752</v>
      </c>
      <c r="K362" s="71">
        <f t="shared" si="50"/>
        <v>3.2572223603532202</v>
      </c>
      <c r="L362" s="71">
        <f t="shared" si="51"/>
        <v>-9.8358519160675506E-2</v>
      </c>
      <c r="M362" s="69">
        <f t="shared" si="54"/>
        <v>-0.13368299773204051</v>
      </c>
      <c r="N362" s="69">
        <f t="shared" si="55"/>
        <v>1938.12</v>
      </c>
      <c r="O362" s="69">
        <f t="shared" si="56"/>
        <v>19.489784714089534</v>
      </c>
      <c r="P362" s="69">
        <f t="shared" si="57"/>
        <v>2.9698904674907625</v>
      </c>
      <c r="Q362" s="69">
        <f t="shared" si="58"/>
        <v>-0.38569041202313326</v>
      </c>
      <c r="R362" s="69">
        <f t="shared" si="59"/>
        <v>0.67998100704166831</v>
      </c>
    </row>
    <row r="363" spans="1:18" x14ac:dyDescent="0.3">
      <c r="A363" s="69">
        <f>'Shiller Data'!A362</f>
        <v>1900.06</v>
      </c>
      <c r="B363" s="69">
        <f>'[4]Shiller Data '!B362</f>
        <v>5.86</v>
      </c>
      <c r="C363" s="69">
        <f>'[4]Shiller Data '!C362</f>
        <v>0.255</v>
      </c>
      <c r="D363" s="69">
        <f>'[4]Shiller Data '!D362</f>
        <v>0.48</v>
      </c>
      <c r="E363" s="69">
        <f>'[4]Shiller Data '!E362</f>
        <v>7.7067928930000003</v>
      </c>
      <c r="F363" s="71">
        <f t="shared" si="60"/>
        <v>239.97599593987172</v>
      </c>
      <c r="G363" s="71">
        <f t="shared" si="61"/>
        <v>10.442641461547318</v>
      </c>
      <c r="H363" s="71">
        <f t="shared" si="63"/>
        <v>222.17749651215178</v>
      </c>
      <c r="I363" s="71">
        <f t="shared" si="63"/>
        <v>9.4174985978260608</v>
      </c>
      <c r="J363" s="71">
        <f t="shared" si="53"/>
        <v>25.481925316693744</v>
      </c>
      <c r="K363" s="71">
        <f t="shared" si="50"/>
        <v>3.2379693897289679</v>
      </c>
      <c r="L363" s="71">
        <f t="shared" si="51"/>
        <v>-0.11761148978492786</v>
      </c>
      <c r="M363" s="69">
        <f t="shared" si="54"/>
        <v>-0.15985048022628684</v>
      </c>
      <c r="N363" s="69">
        <f t="shared" si="55"/>
        <v>1939.03</v>
      </c>
      <c r="O363" s="69">
        <f t="shared" si="56"/>
        <v>19.310171604905513</v>
      </c>
      <c r="P363" s="69">
        <f t="shared" si="57"/>
        <v>2.9606319832422359</v>
      </c>
      <c r="Q363" s="69">
        <f t="shared" si="58"/>
        <v>-0.39494889627165986</v>
      </c>
      <c r="R363" s="69">
        <f t="shared" si="59"/>
        <v>0.67371446769028498</v>
      </c>
    </row>
    <row r="364" spans="1:18" x14ac:dyDescent="0.3">
      <c r="A364" s="69">
        <f>'Shiller Data'!A363</f>
        <v>1900.07</v>
      </c>
      <c r="B364" s="69">
        <f>'[4]Shiller Data '!B363</f>
        <v>5.86</v>
      </c>
      <c r="C364" s="69">
        <f>'[4]Shiller Data '!C363</f>
        <v>0.26250000000000001</v>
      </c>
      <c r="D364" s="69">
        <f>'[4]Shiller Data '!D363</f>
        <v>0.48</v>
      </c>
      <c r="E364" s="69">
        <f>'[4]Shiller Data '!E363</f>
        <v>7.8019419829999999</v>
      </c>
      <c r="F364" s="71">
        <f t="shared" si="60"/>
        <v>237.04935310078432</v>
      </c>
      <c r="G364" s="71">
        <f t="shared" si="61"/>
        <v>10.618678359890081</v>
      </c>
      <c r="H364" s="71">
        <f t="shared" si="63"/>
        <v>222.26231191554157</v>
      </c>
      <c r="I364" s="71">
        <f t="shared" si="63"/>
        <v>9.4309097697290518</v>
      </c>
      <c r="J364" s="71">
        <f t="shared" si="53"/>
        <v>25.13536433798313</v>
      </c>
      <c r="K364" s="71">
        <f t="shared" si="50"/>
        <v>3.2242757922844856</v>
      </c>
      <c r="L364" s="71">
        <f t="shared" si="51"/>
        <v>-0.13130508722941014</v>
      </c>
      <c r="M364" s="69">
        <f t="shared" si="54"/>
        <v>-0.1784619962569805</v>
      </c>
      <c r="N364" s="69">
        <f t="shared" si="55"/>
        <v>1939.06</v>
      </c>
      <c r="O364" s="69">
        <f t="shared" si="56"/>
        <v>18.08781728051061</v>
      </c>
      <c r="P364" s="69">
        <f t="shared" si="57"/>
        <v>2.8952386332279749</v>
      </c>
      <c r="Q364" s="69">
        <f t="shared" si="58"/>
        <v>-0.4603422462859208</v>
      </c>
      <c r="R364" s="69">
        <f t="shared" si="59"/>
        <v>0.63106762799159344</v>
      </c>
    </row>
    <row r="365" spans="1:18" x14ac:dyDescent="0.3">
      <c r="A365" s="69">
        <f>'Shiller Data'!A364</f>
        <v>1900.08</v>
      </c>
      <c r="B365" s="69">
        <f>'[4]Shiller Data '!B364</f>
        <v>5.94</v>
      </c>
      <c r="C365" s="69">
        <f>'[4]Shiller Data '!C364</f>
        <v>0.27</v>
      </c>
      <c r="D365" s="69">
        <f>'[4]Shiller Data '!D364</f>
        <v>0.48</v>
      </c>
      <c r="E365" s="69">
        <f>'[4]Shiller Data '!E364</f>
        <v>7.7067928930000003</v>
      </c>
      <c r="F365" s="71">
        <f t="shared" si="60"/>
        <v>243.25211875133755</v>
      </c>
      <c r="G365" s="71">
        <f t="shared" si="61"/>
        <v>11.05691448869716</v>
      </c>
      <c r="H365" s="71">
        <f t="shared" si="63"/>
        <v>222.50911857694749</v>
      </c>
      <c r="I365" s="71">
        <f t="shared" si="63"/>
        <v>9.4506542816201069</v>
      </c>
      <c r="J365" s="71">
        <f t="shared" si="53"/>
        <v>25.739182865298648</v>
      </c>
      <c r="K365" s="71">
        <f t="shared" si="50"/>
        <v>3.2480144559491815</v>
      </c>
      <c r="L365" s="71">
        <f t="shared" si="51"/>
        <v>-0.10756642356471424</v>
      </c>
      <c r="M365" s="69">
        <f t="shared" si="54"/>
        <v>-0.14619782892374572</v>
      </c>
      <c r="N365" s="69">
        <f t="shared" si="55"/>
        <v>1939.09</v>
      </c>
      <c r="O365" s="69">
        <f t="shared" si="56"/>
        <v>19.932805645957512</v>
      </c>
      <c r="P365" s="69">
        <f t="shared" si="57"/>
        <v>2.9923668993272434</v>
      </c>
      <c r="Q365" s="69">
        <f t="shared" si="58"/>
        <v>-0.3632139801866523</v>
      </c>
      <c r="R365" s="69">
        <f t="shared" si="59"/>
        <v>0.69543760770767526</v>
      </c>
    </row>
    <row r="366" spans="1:18" x14ac:dyDescent="0.3">
      <c r="A366" s="69">
        <f>'Shiller Data'!A365</f>
        <v>1900.09</v>
      </c>
      <c r="B366" s="69">
        <f>'[4]Shiller Data '!B365</f>
        <v>5.8</v>
      </c>
      <c r="C366" s="69">
        <f>'[4]Shiller Data '!C365</f>
        <v>0.27750000000000002</v>
      </c>
      <c r="D366" s="69">
        <f>'[4]Shiller Data '!D365</f>
        <v>0.48</v>
      </c>
      <c r="E366" s="69">
        <f>'[4]Shiller Data '!E365</f>
        <v>7.8019419829999999</v>
      </c>
      <c r="F366" s="71">
        <f t="shared" si="60"/>
        <v>234.62222661852368</v>
      </c>
      <c r="G366" s="71">
        <f t="shared" si="61"/>
        <v>11.225459980455229</v>
      </c>
      <c r="H366" s="71">
        <f t="shared" si="63"/>
        <v>222.73422314657174</v>
      </c>
      <c r="I366" s="71">
        <f t="shared" si="63"/>
        <v>9.4726550928325555</v>
      </c>
      <c r="J366" s="71">
        <f t="shared" si="53"/>
        <v>24.768370041895604</v>
      </c>
      <c r="K366" s="71">
        <f t="shared" si="50"/>
        <v>3.2095674376177237</v>
      </c>
      <c r="L366" s="71">
        <f t="shared" si="51"/>
        <v>-0.14601344189617205</v>
      </c>
      <c r="M366" s="69">
        <f t="shared" si="54"/>
        <v>-0.19845270941876328</v>
      </c>
      <c r="N366" s="69">
        <f t="shared" si="55"/>
        <v>1939.12</v>
      </c>
      <c r="O366" s="69">
        <f t="shared" si="56"/>
        <v>19.583667991701354</v>
      </c>
      <c r="P366" s="69">
        <f t="shared" si="57"/>
        <v>2.9746959531480859</v>
      </c>
      <c r="Q366" s="69">
        <f t="shared" si="58"/>
        <v>-0.38088492636580984</v>
      </c>
      <c r="R366" s="69">
        <f t="shared" si="59"/>
        <v>0.6832565099059309</v>
      </c>
    </row>
    <row r="367" spans="1:18" x14ac:dyDescent="0.3">
      <c r="A367" s="69">
        <f>'Shiller Data'!A366</f>
        <v>1900.1</v>
      </c>
      <c r="B367" s="69">
        <f>'[4]Shiller Data '!B366</f>
        <v>6.01</v>
      </c>
      <c r="C367" s="69">
        <f>'[4]Shiller Data '!C366</f>
        <v>0.28499999999999998</v>
      </c>
      <c r="D367" s="69">
        <f>'[4]Shiller Data '!D366</f>
        <v>0.48</v>
      </c>
      <c r="E367" s="69">
        <f>'[4]Shiller Data '!E366</f>
        <v>7.7067928930000003</v>
      </c>
      <c r="F367" s="71">
        <f t="shared" si="60"/>
        <v>246.1187262113701</v>
      </c>
      <c r="G367" s="71">
        <f t="shared" si="61"/>
        <v>11.671187515847</v>
      </c>
      <c r="H367" s="71">
        <f t="shared" si="63"/>
        <v>223.13318063069661</v>
      </c>
      <c r="I367" s="71">
        <f t="shared" si="63"/>
        <v>9.4983703001732653</v>
      </c>
      <c r="J367" s="71">
        <f t="shared" si="53"/>
        <v>25.911679417981894</v>
      </c>
      <c r="K367" s="71">
        <f t="shared" si="50"/>
        <v>3.2546938098405769</v>
      </c>
      <c r="L367" s="71">
        <f t="shared" si="51"/>
        <v>-0.10088706967331884</v>
      </c>
      <c r="M367" s="69">
        <f t="shared" si="54"/>
        <v>-0.13711965187579458</v>
      </c>
      <c r="N367" s="69">
        <f t="shared" si="55"/>
        <v>1940.03</v>
      </c>
      <c r="O367" s="69">
        <f t="shared" si="56"/>
        <v>19.367260136390069</v>
      </c>
      <c r="P367" s="69">
        <f t="shared" si="57"/>
        <v>2.9635840185958049</v>
      </c>
      <c r="Q367" s="69">
        <f t="shared" si="58"/>
        <v>-0.39199686091809083</v>
      </c>
      <c r="R367" s="69">
        <f t="shared" si="59"/>
        <v>0.67570623505451533</v>
      </c>
    </row>
    <row r="368" spans="1:18" x14ac:dyDescent="0.3">
      <c r="A368" s="69">
        <f>'Shiller Data'!A367</f>
        <v>1900.11</v>
      </c>
      <c r="B368" s="69">
        <f>'[4]Shiller Data '!B367</f>
        <v>6.48</v>
      </c>
      <c r="C368" s="69">
        <f>'[4]Shiller Data '!C367</f>
        <v>0.29249999999999998</v>
      </c>
      <c r="D368" s="69">
        <f>'[4]Shiller Data '!D367</f>
        <v>0.48</v>
      </c>
      <c r="E368" s="69">
        <f>'[4]Shiller Data '!E367</f>
        <v>7.7067928930000003</v>
      </c>
      <c r="F368" s="71">
        <f t="shared" si="60"/>
        <v>265.36594772873184</v>
      </c>
      <c r="G368" s="71">
        <f t="shared" si="61"/>
        <v>11.978324029421923</v>
      </c>
      <c r="H368" s="71">
        <f t="shared" si="63"/>
        <v>223.7759484353692</v>
      </c>
      <c r="I368" s="71">
        <f t="shared" si="63"/>
        <v>9.5249210215490834</v>
      </c>
      <c r="J368" s="71">
        <f t="shared" si="53"/>
        <v>27.860173026985805</v>
      </c>
      <c r="K368" s="71">
        <f t="shared" si="50"/>
        <v>3.3271981789205221</v>
      </c>
      <c r="L368" s="71">
        <f t="shared" si="51"/>
        <v>-2.8382700593373666E-2</v>
      </c>
      <c r="M368" s="69">
        <f t="shared" si="54"/>
        <v>-3.8576063684477885E-2</v>
      </c>
      <c r="N368" s="69">
        <f t="shared" si="55"/>
        <v>1940.06</v>
      </c>
      <c r="O368" s="69">
        <f t="shared" si="56"/>
        <v>15.406227475877197</v>
      </c>
      <c r="P368" s="69">
        <f t="shared" si="57"/>
        <v>2.734771809229867</v>
      </c>
      <c r="Q368" s="69">
        <f t="shared" si="58"/>
        <v>-0.62080907028402876</v>
      </c>
      <c r="R368" s="69">
        <f t="shared" si="59"/>
        <v>0.5375093787560794</v>
      </c>
    </row>
    <row r="369" spans="1:18" x14ac:dyDescent="0.3">
      <c r="A369" s="69">
        <f>'Shiller Data'!A368</f>
        <v>1900.12</v>
      </c>
      <c r="B369" s="69">
        <f>'[4]Shiller Data '!B368</f>
        <v>6.87</v>
      </c>
      <c r="C369" s="69">
        <f>'[4]Shiller Data '!C368</f>
        <v>0.3</v>
      </c>
      <c r="D369" s="69">
        <f>'[4]Shiller Data '!D368</f>
        <v>0.48</v>
      </c>
      <c r="E369" s="69">
        <f>'[4]Shiller Data '!E368</f>
        <v>7.6116519010000001</v>
      </c>
      <c r="F369" s="71">
        <f t="shared" si="60"/>
        <v>284.85358739476078</v>
      </c>
      <c r="G369" s="71">
        <f t="shared" si="61"/>
        <v>12.439021283614005</v>
      </c>
      <c r="H369" s="71">
        <f t="shared" si="63"/>
        <v>224.61774756002669</v>
      </c>
      <c r="I369" s="71">
        <f t="shared" si="63"/>
        <v>9.5553108867098349</v>
      </c>
      <c r="J369" s="71">
        <f t="shared" si="53"/>
        <v>29.811022453592191</v>
      </c>
      <c r="K369" s="71">
        <f t="shared" si="50"/>
        <v>3.394878206115274</v>
      </c>
      <c r="L369" s="71">
        <f t="shared" si="51"/>
        <v>3.9297326601378302E-2</v>
      </c>
      <c r="M369" s="69">
        <f t="shared" si="54"/>
        <v>5.3410568476997308E-2</v>
      </c>
      <c r="N369" s="69">
        <f t="shared" si="55"/>
        <v>1940.09</v>
      </c>
      <c r="O369" s="69">
        <f t="shared" si="56"/>
        <v>17.168253305427974</v>
      </c>
      <c r="P369" s="69">
        <f t="shared" si="57"/>
        <v>2.843061940289513</v>
      </c>
      <c r="Q369" s="69">
        <f t="shared" si="58"/>
        <v>-0.51251893922438274</v>
      </c>
      <c r="R369" s="69">
        <f t="shared" si="59"/>
        <v>0.59898487043481541</v>
      </c>
    </row>
    <row r="370" spans="1:18" x14ac:dyDescent="0.3">
      <c r="A370" s="69">
        <f>'Shiller Data'!A369</f>
        <v>1901.01</v>
      </c>
      <c r="B370" s="69">
        <f>'[4]Shiller Data '!B369</f>
        <v>7.07</v>
      </c>
      <c r="C370" s="69">
        <f>'[4]Shiller Data '!C369</f>
        <v>0.30170000000000002</v>
      </c>
      <c r="D370" s="69">
        <f>'[4]Shiller Data '!D369</f>
        <v>0.48170000000000002</v>
      </c>
      <c r="E370" s="69">
        <f>'[4]Shiller Data '!E369</f>
        <v>7.7067928930000003</v>
      </c>
      <c r="F370" s="71">
        <f t="shared" si="60"/>
        <v>289.52735346329229</v>
      </c>
      <c r="G370" s="71">
        <f t="shared" si="61"/>
        <v>12.355078152740495</v>
      </c>
      <c r="H370" s="71">
        <f t="shared" ref="H370:I385" si="64">AVERAGE(F251:F370)</f>
        <v>225.39890714803451</v>
      </c>
      <c r="I370" s="71">
        <f t="shared" si="64"/>
        <v>9.5841076732469315</v>
      </c>
      <c r="J370" s="71">
        <f t="shared" si="53"/>
        <v>30.209109009853744</v>
      </c>
      <c r="K370" s="71">
        <f t="shared" si="50"/>
        <v>3.4081435017446382</v>
      </c>
      <c r="L370" s="71">
        <f t="shared" si="51"/>
        <v>5.2562622230742484E-2</v>
      </c>
      <c r="M370" s="69">
        <f t="shared" si="54"/>
        <v>7.1439962378691338E-2</v>
      </c>
      <c r="N370" s="69">
        <f t="shared" si="55"/>
        <v>1940.12</v>
      </c>
      <c r="O370" s="69">
        <f t="shared" si="56"/>
        <v>17.003507676091285</v>
      </c>
      <c r="P370" s="69">
        <f t="shared" si="57"/>
        <v>2.8334196566600296</v>
      </c>
      <c r="Q370" s="69">
        <f t="shared" si="58"/>
        <v>-0.52216122285386612</v>
      </c>
      <c r="R370" s="69">
        <f t="shared" si="59"/>
        <v>0.59323704404342936</v>
      </c>
    </row>
    <row r="371" spans="1:18" x14ac:dyDescent="0.3">
      <c r="A371" s="69">
        <f>'Shiller Data'!A370</f>
        <v>1901.02</v>
      </c>
      <c r="B371" s="69">
        <f>'[4]Shiller Data '!B370</f>
        <v>7.25</v>
      </c>
      <c r="C371" s="69">
        <f>'[4]Shiller Data '!C370</f>
        <v>0.30330000000000001</v>
      </c>
      <c r="D371" s="69">
        <f>'[4]Shiller Data '!D370</f>
        <v>0.48330000000000001</v>
      </c>
      <c r="E371" s="69">
        <f>'[4]Shiller Data '!E370</f>
        <v>7.6116519010000001</v>
      </c>
      <c r="F371" s="71">
        <f t="shared" si="60"/>
        <v>300.60968102067176</v>
      </c>
      <c r="G371" s="71">
        <f t="shared" si="61"/>
        <v>12.575850517733759</v>
      </c>
      <c r="H371" s="71">
        <f t="shared" si="64"/>
        <v>226.27209526354062</v>
      </c>
      <c r="I371" s="71">
        <f t="shared" si="64"/>
        <v>9.6156377820253471</v>
      </c>
      <c r="J371" s="71">
        <f t="shared" si="53"/>
        <v>31.262583703247</v>
      </c>
      <c r="K371" s="71">
        <f t="shared" si="50"/>
        <v>3.4424219736330839</v>
      </c>
      <c r="L371" s="71">
        <f t="shared" si="51"/>
        <v>8.6841094119188167E-2</v>
      </c>
      <c r="M371" s="69">
        <f t="shared" si="54"/>
        <v>0.11802920466115341</v>
      </c>
      <c r="N371" s="69">
        <f t="shared" si="55"/>
        <v>1941.03</v>
      </c>
      <c r="O371" s="69">
        <f t="shared" si="56"/>
        <v>16.070094819681056</v>
      </c>
      <c r="P371" s="69">
        <f t="shared" si="57"/>
        <v>2.7769600801477612</v>
      </c>
      <c r="Q371" s="69">
        <f t="shared" si="58"/>
        <v>-0.57862079936613453</v>
      </c>
      <c r="R371" s="69">
        <f t="shared" si="59"/>
        <v>0.56067111151013549</v>
      </c>
    </row>
    <row r="372" spans="1:18" x14ac:dyDescent="0.3">
      <c r="A372" s="69">
        <f>'Shiller Data'!A371</f>
        <v>1901.03</v>
      </c>
      <c r="B372" s="69">
        <f>'[4]Shiller Data '!B371</f>
        <v>7.51</v>
      </c>
      <c r="C372" s="69">
        <f>'[4]Shiller Data '!C371</f>
        <v>0.30499999999999999</v>
      </c>
      <c r="D372" s="69">
        <f>'[4]Shiller Data '!D371</f>
        <v>0.48499999999999999</v>
      </c>
      <c r="E372" s="69">
        <f>'[4]Shiller Data '!E371</f>
        <v>7.6116519010000001</v>
      </c>
      <c r="F372" s="71">
        <f t="shared" si="60"/>
        <v>311.39016613313726</v>
      </c>
      <c r="G372" s="71">
        <f t="shared" si="61"/>
        <v>12.646338305007571</v>
      </c>
      <c r="H372" s="71">
        <f t="shared" si="64"/>
        <v>227.2841638287745</v>
      </c>
      <c r="I372" s="71">
        <f t="shared" si="64"/>
        <v>9.6486274923856552</v>
      </c>
      <c r="J372" s="71">
        <f t="shared" si="53"/>
        <v>32.27300114745595</v>
      </c>
      <c r="K372" s="71">
        <f t="shared" si="50"/>
        <v>3.4742310029002357</v>
      </c>
      <c r="L372" s="71">
        <f t="shared" si="51"/>
        <v>0.11865012338633996</v>
      </c>
      <c r="M372" s="69">
        <f t="shared" si="54"/>
        <v>0.16126212869931009</v>
      </c>
      <c r="N372" s="69">
        <f t="shared" si="55"/>
        <v>1941.06</v>
      </c>
      <c r="O372" s="69">
        <f t="shared" si="56"/>
        <v>15.334542622953281</v>
      </c>
      <c r="P372" s="69">
        <f t="shared" si="57"/>
        <v>2.7301079714255141</v>
      </c>
      <c r="Q372" s="69">
        <f t="shared" si="58"/>
        <v>-0.62547290808838163</v>
      </c>
      <c r="R372" s="69">
        <f t="shared" si="59"/>
        <v>0.53500835890409526</v>
      </c>
    </row>
    <row r="373" spans="1:18" x14ac:dyDescent="0.3">
      <c r="A373" s="69">
        <f>'Shiller Data'!A372</f>
        <v>1901.04</v>
      </c>
      <c r="B373" s="69">
        <f>'[4]Shiller Data '!B372</f>
        <v>8.14</v>
      </c>
      <c r="C373" s="69">
        <f>'[4]Shiller Data '!C372</f>
        <v>0.30669999999999997</v>
      </c>
      <c r="D373" s="69">
        <f>'[4]Shiller Data '!D372</f>
        <v>0.48670000000000002</v>
      </c>
      <c r="E373" s="69">
        <f>'[4]Shiller Data '!E372</f>
        <v>7.5165028100000004</v>
      </c>
      <c r="F373" s="71">
        <f t="shared" si="60"/>
        <v>341.7845725517663</v>
      </c>
      <c r="G373" s="71">
        <f t="shared" si="61"/>
        <v>12.877804471944312</v>
      </c>
      <c r="H373" s="71">
        <f t="shared" si="64"/>
        <v>228.51610904338168</v>
      </c>
      <c r="I373" s="71">
        <f t="shared" si="64"/>
        <v>9.6843978410271792</v>
      </c>
      <c r="J373" s="71">
        <f t="shared" si="53"/>
        <v>35.292289532326237</v>
      </c>
      <c r="K373" s="71">
        <f t="shared" si="50"/>
        <v>3.5636645132343507</v>
      </c>
      <c r="L373" s="71">
        <f t="shared" si="51"/>
        <v>0.20808363372045502</v>
      </c>
      <c r="M373" s="69">
        <f t="shared" si="54"/>
        <v>0.28281478993481923</v>
      </c>
      <c r="N373" s="69">
        <f t="shared" si="55"/>
        <v>1941.09</v>
      </c>
      <c r="O373" s="69">
        <f t="shared" si="56"/>
        <v>15.76448846570714</v>
      </c>
      <c r="P373" s="69">
        <f t="shared" si="57"/>
        <v>2.757759845005141</v>
      </c>
      <c r="Q373" s="69">
        <f t="shared" si="58"/>
        <v>-0.59782103450875468</v>
      </c>
      <c r="R373" s="69">
        <f t="shared" si="59"/>
        <v>0.55000878150587984</v>
      </c>
    </row>
    <row r="374" spans="1:18" x14ac:dyDescent="0.3">
      <c r="A374" s="69">
        <f>'Shiller Data'!A373</f>
        <v>1901.05</v>
      </c>
      <c r="B374" s="69">
        <f>'[4]Shiller Data '!B373</f>
        <v>7.73</v>
      </c>
      <c r="C374" s="69">
        <f>'[4]Shiller Data '!C373</f>
        <v>0.30830000000000002</v>
      </c>
      <c r="D374" s="69">
        <f>'[4]Shiller Data '!D373</f>
        <v>0.48830000000000001</v>
      </c>
      <c r="E374" s="69">
        <f>'[4]Shiller Data '!E373</f>
        <v>7.5165028100000004</v>
      </c>
      <c r="F374" s="71">
        <f t="shared" si="60"/>
        <v>324.56937909399915</v>
      </c>
      <c r="G374" s="71">
        <f t="shared" si="61"/>
        <v>12.944985714706332</v>
      </c>
      <c r="H374" s="71">
        <f t="shared" si="64"/>
        <v>229.59193392008302</v>
      </c>
      <c r="I374" s="71">
        <f t="shared" si="64"/>
        <v>9.7198762798016425</v>
      </c>
      <c r="J374" s="71">
        <f t="shared" si="53"/>
        <v>33.392336460955732</v>
      </c>
      <c r="K374" s="71">
        <f t="shared" si="50"/>
        <v>3.5083264263788267</v>
      </c>
      <c r="L374" s="71">
        <f t="shared" si="51"/>
        <v>0.15274554686493103</v>
      </c>
      <c r="M374" s="69">
        <f t="shared" si="54"/>
        <v>0.20760258256600236</v>
      </c>
      <c r="N374" s="69">
        <f t="shared" si="55"/>
        <v>1941.12</v>
      </c>
      <c r="O374" s="69">
        <f t="shared" si="56"/>
        <v>13.219986921629571</v>
      </c>
      <c r="P374" s="69">
        <f t="shared" si="57"/>
        <v>2.5817298451363317</v>
      </c>
      <c r="Q374" s="69">
        <f t="shared" si="58"/>
        <v>-0.77385103437756397</v>
      </c>
      <c r="R374" s="69">
        <f t="shared" si="59"/>
        <v>0.46123341801455608</v>
      </c>
    </row>
    <row r="375" spans="1:18" x14ac:dyDescent="0.3">
      <c r="A375" s="69">
        <f>'Shiller Data'!A374</f>
        <v>1901.06</v>
      </c>
      <c r="B375" s="69">
        <f>'[4]Shiller Data '!B374</f>
        <v>8.5</v>
      </c>
      <c r="C375" s="69">
        <f>'[4]Shiller Data '!C374</f>
        <v>0.31</v>
      </c>
      <c r="D375" s="69">
        <f>'[4]Shiller Data '!D374</f>
        <v>0.49</v>
      </c>
      <c r="E375" s="69">
        <f>'[4]Shiller Data '!E374</f>
        <v>7.5165028100000004</v>
      </c>
      <c r="F375" s="71">
        <f t="shared" si="60"/>
        <v>356.90035217322026</v>
      </c>
      <c r="G375" s="71">
        <f t="shared" si="61"/>
        <v>13.016365785140977</v>
      </c>
      <c r="H375" s="71">
        <f t="shared" si="64"/>
        <v>230.93116415500378</v>
      </c>
      <c r="I375" s="71">
        <f t="shared" si="64"/>
        <v>9.7541837966087446</v>
      </c>
      <c r="J375" s="71">
        <f t="shared" si="53"/>
        <v>36.589463517932117</v>
      </c>
      <c r="K375" s="71">
        <f t="shared" si="50"/>
        <v>3.5997603169376235</v>
      </c>
      <c r="L375" s="71">
        <f t="shared" si="51"/>
        <v>0.24417943742372783</v>
      </c>
      <c r="M375" s="69">
        <f t="shared" si="54"/>
        <v>0.33187404058008546</v>
      </c>
      <c r="N375" s="69">
        <f t="shared" si="55"/>
        <v>1942.03</v>
      </c>
      <c r="O375" s="69">
        <f t="shared" si="56"/>
        <v>12.030898529371514</v>
      </c>
      <c r="P375" s="69">
        <f t="shared" si="57"/>
        <v>2.4874782179181985</v>
      </c>
      <c r="Q375" s="69">
        <f t="shared" si="58"/>
        <v>-0.86810266159569727</v>
      </c>
      <c r="R375" s="69">
        <f t="shared" si="59"/>
        <v>0.41974719667909555</v>
      </c>
    </row>
    <row r="376" spans="1:18" x14ac:dyDescent="0.3">
      <c r="A376" s="69">
        <f>'Shiller Data'!A375</f>
        <v>1901.07</v>
      </c>
      <c r="B376" s="69">
        <f>'[4]Shiller Data '!B375</f>
        <v>7.93</v>
      </c>
      <c r="C376" s="69">
        <f>'[4]Shiller Data '!C375</f>
        <v>0.31169999999999998</v>
      </c>
      <c r="D376" s="69">
        <f>'[4]Shiller Data '!D375</f>
        <v>0.49170000000000003</v>
      </c>
      <c r="E376" s="69">
        <f>'[4]Shiller Data '!E375</f>
        <v>7.6116519010000001</v>
      </c>
      <c r="F376" s="71">
        <f t="shared" si="60"/>
        <v>328.80479593019692</v>
      </c>
      <c r="G376" s="71">
        <f t="shared" si="61"/>
        <v>12.924143113674951</v>
      </c>
      <c r="H376" s="71">
        <f t="shared" si="64"/>
        <v>232.04338059914167</v>
      </c>
      <c r="I376" s="71">
        <f t="shared" si="64"/>
        <v>9.7868071747932763</v>
      </c>
      <c r="J376" s="71">
        <f t="shared" si="53"/>
        <v>33.596737940955926</v>
      </c>
      <c r="K376" s="71">
        <f t="shared" si="50"/>
        <v>3.5144289771654988</v>
      </c>
      <c r="L376" s="71">
        <f t="shared" si="51"/>
        <v>0.15884809765160313</v>
      </c>
      <c r="M376" s="69">
        <f t="shared" si="54"/>
        <v>0.21589680344219989</v>
      </c>
      <c r="N376" s="69">
        <f t="shared" si="55"/>
        <v>1942.06</v>
      </c>
      <c r="O376" s="69">
        <f t="shared" si="56"/>
        <v>12.087988023237299</v>
      </c>
      <c r="P376" s="69">
        <f t="shared" si="57"/>
        <v>2.4922122341722392</v>
      </c>
      <c r="Q376" s="69">
        <f t="shared" si="58"/>
        <v>-0.86336864534165647</v>
      </c>
      <c r="R376" s="69">
        <f t="shared" si="59"/>
        <v>0.42173899761993894</v>
      </c>
    </row>
    <row r="377" spans="1:18" x14ac:dyDescent="0.3">
      <c r="A377" s="69">
        <f>'Shiller Data'!A376</f>
        <v>1901.08</v>
      </c>
      <c r="B377" s="69">
        <f>'[4]Shiller Data '!B376</f>
        <v>8.0399999999999991</v>
      </c>
      <c r="C377" s="69">
        <f>'[4]Shiller Data '!C376</f>
        <v>0.31330000000000002</v>
      </c>
      <c r="D377" s="69">
        <f>'[4]Shiller Data '!D376</f>
        <v>0.49330000000000002</v>
      </c>
      <c r="E377" s="69">
        <f>'[4]Shiller Data '!E376</f>
        <v>7.7067928930000003</v>
      </c>
      <c r="F377" s="71">
        <f t="shared" si="60"/>
        <v>329.25034255231537</v>
      </c>
      <c r="G377" s="71">
        <f t="shared" si="61"/>
        <v>12.83011596040304</v>
      </c>
      <c r="H377" s="71">
        <f t="shared" si="64"/>
        <v>233.10470788493947</v>
      </c>
      <c r="I377" s="71">
        <f t="shared" si="64"/>
        <v>9.8186469933672083</v>
      </c>
      <c r="J377" s="71">
        <f t="shared" si="53"/>
        <v>33.533168345367123</v>
      </c>
      <c r="K377" s="71">
        <f t="shared" si="50"/>
        <v>3.5125350488671487</v>
      </c>
      <c r="L377" s="71">
        <f t="shared" si="51"/>
        <v>0.15695416935325301</v>
      </c>
      <c r="M377" s="69">
        <f t="shared" si="54"/>
        <v>0.2133226897347803</v>
      </c>
      <c r="N377" s="69">
        <f t="shared" si="55"/>
        <v>1942.09</v>
      </c>
      <c r="O377" s="69">
        <f t="shared" si="56"/>
        <v>12.490974689210173</v>
      </c>
      <c r="P377" s="69">
        <f t="shared" si="57"/>
        <v>2.525006358659581</v>
      </c>
      <c r="Q377" s="69">
        <f t="shared" si="58"/>
        <v>-0.83057452085431471</v>
      </c>
      <c r="R377" s="69">
        <f t="shared" si="59"/>
        <v>0.43579883886356741</v>
      </c>
    </row>
    <row r="378" spans="1:18" x14ac:dyDescent="0.3">
      <c r="A378" s="69">
        <f>'Shiller Data'!A377</f>
        <v>1901.09</v>
      </c>
      <c r="B378" s="69">
        <f>'[4]Shiller Data '!B377</f>
        <v>8</v>
      </c>
      <c r="C378" s="69">
        <f>'[4]Shiller Data '!C377</f>
        <v>0.315</v>
      </c>
      <c r="D378" s="69">
        <f>'[4]Shiller Data '!D377</f>
        <v>0.495</v>
      </c>
      <c r="E378" s="69">
        <f>'[4]Shiller Data '!E377</f>
        <v>7.8019419829999999</v>
      </c>
      <c r="F378" s="71">
        <f t="shared" si="60"/>
        <v>323.61686430141197</v>
      </c>
      <c r="G378" s="71">
        <f t="shared" si="61"/>
        <v>12.742414031868098</v>
      </c>
      <c r="H378" s="71">
        <f t="shared" si="64"/>
        <v>233.95984888073835</v>
      </c>
      <c r="I378" s="71">
        <f t="shared" si="64"/>
        <v>9.8488175357884682</v>
      </c>
      <c r="J378" s="71">
        <f t="shared" si="53"/>
        <v>32.858448552372749</v>
      </c>
      <c r="K378" s="71">
        <f t="shared" si="50"/>
        <v>3.4922088976288017</v>
      </c>
      <c r="L378" s="71">
        <f t="shared" si="51"/>
        <v>0.13662801811490599</v>
      </c>
      <c r="M378" s="69">
        <f t="shared" si="54"/>
        <v>0.18569660454069334</v>
      </c>
      <c r="N378" s="69">
        <f t="shared" si="55"/>
        <v>1942.12</v>
      </c>
      <c r="O378" s="69">
        <f t="shared" si="56"/>
        <v>13.408737400364098</v>
      </c>
      <c r="P378" s="69">
        <f t="shared" si="57"/>
        <v>2.595906539271307</v>
      </c>
      <c r="Q378" s="69">
        <f t="shared" si="58"/>
        <v>-0.75967434024258873</v>
      </c>
      <c r="R378" s="69">
        <f t="shared" si="59"/>
        <v>0.46781875194678346</v>
      </c>
    </row>
    <row r="379" spans="1:18" x14ac:dyDescent="0.3">
      <c r="A379" s="69">
        <f>'Shiller Data'!A378</f>
        <v>1901.1</v>
      </c>
      <c r="B379" s="69">
        <f>'[4]Shiller Data '!B378</f>
        <v>7.91</v>
      </c>
      <c r="C379" s="69">
        <f>'[4]Shiller Data '!C378</f>
        <v>0.31669999999999998</v>
      </c>
      <c r="D379" s="69">
        <f>'[4]Shiller Data '!D378</f>
        <v>0.49669999999999997</v>
      </c>
      <c r="E379" s="69">
        <f>'[4]Shiller Data '!E378</f>
        <v>7.8019419829999999</v>
      </c>
      <c r="F379" s="71">
        <f t="shared" si="60"/>
        <v>319.97617457802113</v>
      </c>
      <c r="G379" s="71">
        <f t="shared" si="61"/>
        <v>12.811182615532147</v>
      </c>
      <c r="H379" s="71">
        <f t="shared" si="64"/>
        <v>234.78465079550901</v>
      </c>
      <c r="I379" s="71">
        <f t="shared" si="64"/>
        <v>9.87956114974026</v>
      </c>
      <c r="J379" s="71">
        <f t="shared" si="53"/>
        <v>32.387691085492548</v>
      </c>
      <c r="K379" s="71">
        <f t="shared" si="50"/>
        <v>3.4777784458474366</v>
      </c>
      <c r="L379" s="71">
        <f t="shared" si="51"/>
        <v>0.12219756633354084</v>
      </c>
      <c r="M379" s="69">
        <f t="shared" si="54"/>
        <v>0.16608360030656871</v>
      </c>
      <c r="N379" s="69">
        <f t="shared" si="55"/>
        <v>1943.03</v>
      </c>
      <c r="O379" s="69">
        <f t="shared" si="56"/>
        <v>15.354414915623229</v>
      </c>
      <c r="P379" s="69">
        <f t="shared" si="57"/>
        <v>2.731403049332445</v>
      </c>
      <c r="Q379" s="69">
        <f t="shared" si="58"/>
        <v>-0.62417783018145068</v>
      </c>
      <c r="R379" s="69">
        <f t="shared" si="59"/>
        <v>0.53570168526865836</v>
      </c>
    </row>
    <row r="380" spans="1:18" x14ac:dyDescent="0.3">
      <c r="A380" s="69">
        <f>'Shiller Data'!A379</f>
        <v>1901.11</v>
      </c>
      <c r="B380" s="69">
        <f>'[4]Shiller Data '!B379</f>
        <v>8.08</v>
      </c>
      <c r="C380" s="69">
        <f>'[4]Shiller Data '!C379</f>
        <v>0.31830000000000003</v>
      </c>
      <c r="D380" s="69">
        <f>'[4]Shiller Data '!D379</f>
        <v>0.49830000000000002</v>
      </c>
      <c r="E380" s="69">
        <f>'[4]Shiller Data '!E379</f>
        <v>7.8970910740000004</v>
      </c>
      <c r="F380" s="71">
        <f t="shared" si="60"/>
        <v>322.91490323516558</v>
      </c>
      <c r="G380" s="71">
        <f t="shared" si="61"/>
        <v>12.720769022246685</v>
      </c>
      <c r="H380" s="71">
        <f t="shared" si="64"/>
        <v>235.6386212156948</v>
      </c>
      <c r="I380" s="71">
        <f t="shared" si="64"/>
        <v>9.908589050927505</v>
      </c>
      <c r="J380" s="71">
        <f t="shared" si="53"/>
        <v>32.589393058433359</v>
      </c>
      <c r="K380" s="71">
        <f t="shared" si="50"/>
        <v>3.4839868691238363</v>
      </c>
      <c r="L380" s="71">
        <f t="shared" si="51"/>
        <v>0.12840598960994054</v>
      </c>
      <c r="M380" s="69">
        <f t="shared" si="54"/>
        <v>0.17452171671845459</v>
      </c>
      <c r="N380" s="69">
        <f t="shared" si="55"/>
        <v>1943.06</v>
      </c>
      <c r="O380" s="69">
        <f t="shared" si="56"/>
        <v>16.533029530564313</v>
      </c>
      <c r="P380" s="69">
        <f t="shared" si="57"/>
        <v>2.8053601697264656</v>
      </c>
      <c r="Q380" s="69">
        <f t="shared" si="58"/>
        <v>-0.5502207097874301</v>
      </c>
      <c r="R380" s="69">
        <f t="shared" si="59"/>
        <v>0.57682248596186936</v>
      </c>
    </row>
    <row r="381" spans="1:18" x14ac:dyDescent="0.3">
      <c r="A381" s="69">
        <f>'Shiller Data'!A380</f>
        <v>1901.12</v>
      </c>
      <c r="B381" s="69">
        <f>'[4]Shiller Data '!B380</f>
        <v>7.95</v>
      </c>
      <c r="C381" s="69">
        <f>'[4]Shiller Data '!C380</f>
        <v>0.32</v>
      </c>
      <c r="D381" s="69">
        <f>'[4]Shiller Data '!D380</f>
        <v>0.5</v>
      </c>
      <c r="E381" s="69">
        <f>'[4]Shiller Data '!E380</f>
        <v>7.9922320659999997</v>
      </c>
      <c r="F381" s="71">
        <f t="shared" si="60"/>
        <v>313.93729927761592</v>
      </c>
      <c r="G381" s="71">
        <f t="shared" si="61"/>
        <v>12.636469908029822</v>
      </c>
      <c r="H381" s="71">
        <f t="shared" si="64"/>
        <v>236.36179390059934</v>
      </c>
      <c r="I381" s="71">
        <f t="shared" si="64"/>
        <v>9.9369144594962737</v>
      </c>
      <c r="J381" s="71">
        <f t="shared" si="53"/>
        <v>31.59303630490648</v>
      </c>
      <c r="K381" s="71">
        <f t="shared" si="50"/>
        <v>3.4529367262099124</v>
      </c>
      <c r="L381" s="71">
        <f t="shared" si="51"/>
        <v>9.7355846696016712E-2</v>
      </c>
      <c r="M381" s="69">
        <f t="shared" si="54"/>
        <v>0.13232022547842415</v>
      </c>
      <c r="N381" s="69">
        <f t="shared" si="55"/>
        <v>1943.09</v>
      </c>
      <c r="O381" s="69">
        <f t="shared" si="56"/>
        <v>16.482606147561814</v>
      </c>
      <c r="P381" s="69">
        <f t="shared" si="57"/>
        <v>2.8023056520004652</v>
      </c>
      <c r="Q381" s="69">
        <f t="shared" si="58"/>
        <v>-0.5532752275134305</v>
      </c>
      <c r="R381" s="69">
        <f t="shared" si="59"/>
        <v>0.57506325961558236</v>
      </c>
    </row>
    <row r="382" spans="1:18" x14ac:dyDescent="0.3">
      <c r="A382" s="69">
        <f>'Shiller Data'!A381</f>
        <v>1902.01</v>
      </c>
      <c r="B382" s="69">
        <f>'[4]Shiller Data '!B381</f>
        <v>8.1199999999999992</v>
      </c>
      <c r="C382" s="69">
        <f>'[4]Shiller Data '!C381</f>
        <v>0.32079999999999997</v>
      </c>
      <c r="D382" s="69">
        <f>'[4]Shiller Data '!D381</f>
        <v>0.51080000000000003</v>
      </c>
      <c r="E382" s="69">
        <f>'[4]Shiller Data '!E381</f>
        <v>7.8970910740000004</v>
      </c>
      <c r="F382" s="71">
        <f t="shared" si="60"/>
        <v>324.51349186504262</v>
      </c>
      <c r="G382" s="71">
        <f t="shared" si="61"/>
        <v>12.820680811614</v>
      </c>
      <c r="H382" s="71">
        <f t="shared" si="64"/>
        <v>237.08803467007613</v>
      </c>
      <c r="I382" s="71">
        <f t="shared" si="64"/>
        <v>9.9641652452746694</v>
      </c>
      <c r="J382" s="71">
        <f t="shared" si="53"/>
        <v>32.568056016427214</v>
      </c>
      <c r="K382" s="71">
        <f t="shared" si="50"/>
        <v>3.4833319311828395</v>
      </c>
      <c r="L382" s="71">
        <f t="shared" si="51"/>
        <v>0.12775105166894374</v>
      </c>
      <c r="M382" s="69">
        <f t="shared" si="54"/>
        <v>0.1736315643653282</v>
      </c>
      <c r="N382" s="69">
        <f t="shared" si="55"/>
        <v>1943.12</v>
      </c>
      <c r="O382" s="69">
        <f t="shared" si="56"/>
        <v>15.770630168345734</v>
      </c>
      <c r="P382" s="69">
        <f t="shared" si="57"/>
        <v>2.7581493601223994</v>
      </c>
      <c r="Q382" s="69">
        <f t="shared" si="58"/>
        <v>-0.5974315193914963</v>
      </c>
      <c r="R382" s="69">
        <f t="shared" si="59"/>
        <v>0.55022305997054266</v>
      </c>
    </row>
    <row r="383" spans="1:18" x14ac:dyDescent="0.3">
      <c r="A383" s="69">
        <f>'Shiller Data'!A382</f>
        <v>1902.02</v>
      </c>
      <c r="B383" s="69">
        <f>'[4]Shiller Data '!B382</f>
        <v>8.19</v>
      </c>
      <c r="C383" s="69">
        <f>'[4]Shiller Data '!C382</f>
        <v>0.32169999999999999</v>
      </c>
      <c r="D383" s="69">
        <f>'[4]Shiller Data '!D382</f>
        <v>0.52170000000000005</v>
      </c>
      <c r="E383" s="69">
        <f>'[4]Shiller Data '!E382</f>
        <v>7.8970910740000004</v>
      </c>
      <c r="F383" s="71">
        <f t="shared" si="60"/>
        <v>327.31102196732752</v>
      </c>
      <c r="G383" s="71">
        <f t="shared" si="61"/>
        <v>12.856649055786233</v>
      </c>
      <c r="H383" s="71">
        <f t="shared" si="64"/>
        <v>237.8339982841814</v>
      </c>
      <c r="I383" s="71">
        <f t="shared" si="64"/>
        <v>9.9911413814253329</v>
      </c>
      <c r="J383" s="71">
        <f t="shared" si="53"/>
        <v>32.760123140268625</v>
      </c>
      <c r="K383" s="71">
        <f t="shared" si="50"/>
        <v>3.4892120178382626</v>
      </c>
      <c r="L383" s="71">
        <f t="shared" si="51"/>
        <v>0.1336311383243669</v>
      </c>
      <c r="M383" s="69">
        <f t="shared" si="54"/>
        <v>0.18162342534218004</v>
      </c>
      <c r="N383" s="69">
        <f t="shared" si="55"/>
        <v>1944.03</v>
      </c>
      <c r="O383" s="69">
        <f t="shared" si="56"/>
        <v>16.601036041683848</v>
      </c>
      <c r="P383" s="69">
        <f t="shared" si="57"/>
        <v>2.8094651055645699</v>
      </c>
      <c r="Q383" s="69">
        <f t="shared" si="58"/>
        <v>-0.54611577394932587</v>
      </c>
      <c r="R383" s="69">
        <f t="shared" si="59"/>
        <v>0.5791951717865117</v>
      </c>
    </row>
    <row r="384" spans="1:18" x14ac:dyDescent="0.3">
      <c r="A384" s="69">
        <f>'Shiller Data'!A383</f>
        <v>1902.03</v>
      </c>
      <c r="B384" s="69">
        <f>'[4]Shiller Data '!B383</f>
        <v>8.1999999999999993</v>
      </c>
      <c r="C384" s="69">
        <f>'[4]Shiller Data '!C383</f>
        <v>0.32250000000000001</v>
      </c>
      <c r="D384" s="69">
        <f>'[4]Shiller Data '!D383</f>
        <v>0.53249999999999997</v>
      </c>
      <c r="E384" s="69">
        <f>'[4]Shiller Data '!E383</f>
        <v>7.8970910740000004</v>
      </c>
      <c r="F384" s="71">
        <f t="shared" si="60"/>
        <v>327.71066912479671</v>
      </c>
      <c r="G384" s="71">
        <f t="shared" si="61"/>
        <v>12.888620828383777</v>
      </c>
      <c r="H384" s="71">
        <f t="shared" si="64"/>
        <v>238.5083353829497</v>
      </c>
      <c r="I384" s="71">
        <f t="shared" si="64"/>
        <v>10.015619734675104</v>
      </c>
      <c r="J384" s="71">
        <f t="shared" si="53"/>
        <v>32.719959204344462</v>
      </c>
      <c r="K384" s="71">
        <f t="shared" si="50"/>
        <v>3.4879852649227807</v>
      </c>
      <c r="L384" s="71">
        <f t="shared" si="51"/>
        <v>0.13240438540888499</v>
      </c>
      <c r="M384" s="69">
        <f t="shared" si="54"/>
        <v>0.17995609638463195</v>
      </c>
      <c r="N384" s="69">
        <f t="shared" si="55"/>
        <v>1944.06</v>
      </c>
      <c r="O384" s="69">
        <f t="shared" si="56"/>
        <v>17.160660578582508</v>
      </c>
      <c r="P384" s="69">
        <f t="shared" si="57"/>
        <v>2.842619588574284</v>
      </c>
      <c r="Q384" s="69">
        <f t="shared" si="58"/>
        <v>-0.51296129093961174</v>
      </c>
      <c r="R384" s="69">
        <f t="shared" si="59"/>
        <v>0.59871996704453656</v>
      </c>
    </row>
    <row r="385" spans="1:18" x14ac:dyDescent="0.3">
      <c r="A385" s="69">
        <f>'Shiller Data'!A384</f>
        <v>1902.04</v>
      </c>
      <c r="B385" s="69">
        <f>'[4]Shiller Data '!B384</f>
        <v>8.48</v>
      </c>
      <c r="C385" s="69">
        <f>'[4]Shiller Data '!C384</f>
        <v>0.32329999999999998</v>
      </c>
      <c r="D385" s="69">
        <f>'[4]Shiller Data '!D384</f>
        <v>0.54330000000000001</v>
      </c>
      <c r="E385" s="69">
        <f>'[4]Shiller Data '!E384</f>
        <v>7.9922320659999997</v>
      </c>
      <c r="F385" s="71">
        <f t="shared" si="60"/>
        <v>334.8664525627903</v>
      </c>
      <c r="G385" s="71">
        <f t="shared" si="61"/>
        <v>12.766783503956377</v>
      </c>
      <c r="H385" s="71">
        <f t="shared" si="64"/>
        <v>239.21824674037569</v>
      </c>
      <c r="I385" s="71">
        <f t="shared" si="64"/>
        <v>10.037327077416679</v>
      </c>
      <c r="J385" s="71">
        <f t="shared" si="53"/>
        <v>33.362114234198629</v>
      </c>
      <c r="K385" s="71">
        <f t="shared" ref="K385:K448" si="65">LN(J385)</f>
        <v>3.5074209518072506</v>
      </c>
      <c r="L385" s="71">
        <f t="shared" ref="L385:L448" si="66">K385-$K$1863</f>
        <v>0.15184007229335483</v>
      </c>
      <c r="M385" s="69">
        <f t="shared" si="54"/>
        <v>0.20637191585679029</v>
      </c>
      <c r="N385" s="69">
        <f t="shared" si="55"/>
        <v>1944.09</v>
      </c>
      <c r="O385" s="69">
        <f t="shared" si="56"/>
        <v>16.941161604819854</v>
      </c>
      <c r="P385" s="69">
        <f t="shared" si="57"/>
        <v>2.8297462585860722</v>
      </c>
      <c r="Q385" s="69">
        <f t="shared" si="58"/>
        <v>-0.52583462092782352</v>
      </c>
      <c r="R385" s="69">
        <f t="shared" si="59"/>
        <v>0.59106184585883426</v>
      </c>
    </row>
    <row r="386" spans="1:18" x14ac:dyDescent="0.3">
      <c r="A386" s="69">
        <f>'Shiller Data'!A385</f>
        <v>1902.05</v>
      </c>
      <c r="B386" s="69">
        <f>'[4]Shiller Data '!B385</f>
        <v>8.4600000000000009</v>
      </c>
      <c r="C386" s="69">
        <f>'[4]Shiller Data '!C385</f>
        <v>0.32419999999999999</v>
      </c>
      <c r="D386" s="69">
        <f>'[4]Shiller Data '!D385</f>
        <v>0.55420000000000003</v>
      </c>
      <c r="E386" s="69">
        <f>'[4]Shiller Data '!E385</f>
        <v>8.0873811569999994</v>
      </c>
      <c r="F386" s="71">
        <f t="shared" si="60"/>
        <v>330.14621768988559</v>
      </c>
      <c r="G386" s="71">
        <f t="shared" si="61"/>
        <v>12.651702573884265</v>
      </c>
      <c r="H386" s="71">
        <f t="shared" ref="H386:I401" si="67">AVERAGE(F267:F386)</f>
        <v>239.88882280719412</v>
      </c>
      <c r="I386" s="71">
        <f t="shared" si="67"/>
        <v>10.057477741337225</v>
      </c>
      <c r="J386" s="71">
        <f t="shared" ref="J386:J449" si="68">F386/I386</f>
        <v>32.825945647679845</v>
      </c>
      <c r="K386" s="71">
        <f t="shared" si="65"/>
        <v>3.4912192285379424</v>
      </c>
      <c r="L386" s="71">
        <f t="shared" si="66"/>
        <v>0.1356383490240467</v>
      </c>
      <c r="M386" s="69">
        <f t="shared" ref="M386:M449" si="69">L386*$M$113/2</f>
        <v>0.18435150569254283</v>
      </c>
      <c r="N386" s="69">
        <f t="shared" si="55"/>
        <v>1944.12</v>
      </c>
      <c r="O386" s="69">
        <f t="shared" si="56"/>
        <v>17.486014724168317</v>
      </c>
      <c r="P386" s="69">
        <f t="shared" si="57"/>
        <v>2.8614014028130352</v>
      </c>
      <c r="Q386" s="69">
        <f t="shared" si="58"/>
        <v>-0.49417947670086049</v>
      </c>
      <c r="R386" s="69">
        <f t="shared" si="59"/>
        <v>0.6100712796837513</v>
      </c>
    </row>
    <row r="387" spans="1:18" x14ac:dyDescent="0.3">
      <c r="A387" s="69">
        <f>'Shiller Data'!A386</f>
        <v>1902.06</v>
      </c>
      <c r="B387" s="69">
        <f>'[4]Shiller Data '!B386</f>
        <v>8.41</v>
      </c>
      <c r="C387" s="69">
        <f>'[4]Shiller Data '!C386</f>
        <v>0.32500000000000001</v>
      </c>
      <c r="D387" s="69">
        <f>'[4]Shiller Data '!D386</f>
        <v>0.56499999999999995</v>
      </c>
      <c r="E387" s="69">
        <f>'[4]Shiller Data '!E386</f>
        <v>8.18251405</v>
      </c>
      <c r="F387" s="71">
        <f t="shared" si="60"/>
        <v>324.37928413945104</v>
      </c>
      <c r="G387" s="71">
        <f t="shared" si="61"/>
        <v>12.535465796114339</v>
      </c>
      <c r="H387" s="71">
        <f t="shared" si="67"/>
        <v>240.52254742699611</v>
      </c>
      <c r="I387" s="71">
        <f t="shared" si="67"/>
        <v>10.076024739930691</v>
      </c>
      <c r="J387" s="71">
        <f t="shared" si="68"/>
        <v>32.193180595712029</v>
      </c>
      <c r="K387" s="71">
        <f t="shared" si="65"/>
        <v>3.4717546473793686</v>
      </c>
      <c r="L387" s="71">
        <f t="shared" si="66"/>
        <v>0.11617376786547284</v>
      </c>
      <c r="M387" s="69">
        <f t="shared" si="69"/>
        <v>0.15789641485667877</v>
      </c>
      <c r="N387" s="69">
        <f t="shared" ref="N387:N450" si="70">INDEX($A$130:$A$2900,(ROW()-ROW($A$130))*3)</f>
        <v>1945.03</v>
      </c>
      <c r="O387" s="69">
        <f t="shared" ref="O387:O450" si="71">INDEX($J$130:$J$2900,(ROW()-ROW($J$130))*3)</f>
        <v>18.556405259432577</v>
      </c>
      <c r="P387" s="69">
        <f t="shared" ref="P387:P450" si="72">INDEX($K$130:$K$2900,(ROW()-ROW($K$130))*3)</f>
        <v>2.9208150264566046</v>
      </c>
      <c r="Q387" s="69">
        <f t="shared" ref="Q387:Q450" si="73">INDEX($L$130:$L$2900,(ROW()-ROW($L$130))*3)</f>
        <v>-0.4347658530572911</v>
      </c>
      <c r="R387" s="69">
        <f t="shared" ref="R387:R450" si="74">EXP(Q387)</f>
        <v>0.6474162398654143</v>
      </c>
    </row>
    <row r="388" spans="1:18" x14ac:dyDescent="0.3">
      <c r="A388" s="69">
        <f>'Shiller Data'!A387</f>
        <v>1902.07</v>
      </c>
      <c r="B388" s="69">
        <f>'[4]Shiller Data '!B387</f>
        <v>8.6</v>
      </c>
      <c r="C388" s="69">
        <f>'[4]Shiller Data '!C387</f>
        <v>0.32579999999999998</v>
      </c>
      <c r="D388" s="69">
        <f>'[4]Shiller Data '!D387</f>
        <v>0.57579999999999998</v>
      </c>
      <c r="E388" s="69">
        <f>'[4]Shiller Data '!E387</f>
        <v>8.18251405</v>
      </c>
      <c r="F388" s="71">
        <f t="shared" si="60"/>
        <v>331.7077102971794</v>
      </c>
      <c r="G388" s="71">
        <f t="shared" si="61"/>
        <v>12.566322327304771</v>
      </c>
      <c r="H388" s="71">
        <f t="shared" si="67"/>
        <v>241.27180306096901</v>
      </c>
      <c r="I388" s="71">
        <f t="shared" si="67"/>
        <v>10.096471570352463</v>
      </c>
      <c r="J388" s="71">
        <f t="shared" si="68"/>
        <v>32.85382502053632</v>
      </c>
      <c r="K388" s="71">
        <f t="shared" si="65"/>
        <v>3.4920681771334463</v>
      </c>
      <c r="L388" s="71">
        <f t="shared" si="66"/>
        <v>0.13648729761955058</v>
      </c>
      <c r="M388" s="69">
        <f t="shared" si="69"/>
        <v>0.18550534568663599</v>
      </c>
      <c r="N388" s="69">
        <f t="shared" si="70"/>
        <v>1945.06</v>
      </c>
      <c r="O388" s="69">
        <f t="shared" si="71"/>
        <v>19.721209734169815</v>
      </c>
      <c r="P388" s="69">
        <f t="shared" si="72"/>
        <v>2.9816946928390649</v>
      </c>
      <c r="Q388" s="69">
        <f t="shared" si="73"/>
        <v>-0.37388618667483087</v>
      </c>
      <c r="R388" s="69">
        <f t="shared" si="74"/>
        <v>0.68805521722496854</v>
      </c>
    </row>
    <row r="389" spans="1:18" x14ac:dyDescent="0.3">
      <c r="A389" s="69">
        <f>'Shiller Data'!A388</f>
        <v>1902.08</v>
      </c>
      <c r="B389" s="69">
        <f>'[4]Shiller Data '!B388</f>
        <v>8.83</v>
      </c>
      <c r="C389" s="69">
        <f>'[4]Shiller Data '!C388</f>
        <v>0.32669999999999999</v>
      </c>
      <c r="D389" s="69">
        <f>'[4]Shiller Data '!D388</f>
        <v>0.5867</v>
      </c>
      <c r="E389" s="69">
        <f>'[4]Shiller Data '!E388</f>
        <v>8.0873811569999994</v>
      </c>
      <c r="F389" s="71">
        <f t="shared" si="60"/>
        <v>344.58523666686636</v>
      </c>
      <c r="G389" s="71">
        <f t="shared" si="61"/>
        <v>12.749263512917919</v>
      </c>
      <c r="H389" s="71">
        <f t="shared" si="67"/>
        <v>242.12581940199752</v>
      </c>
      <c r="I389" s="71">
        <f t="shared" si="67"/>
        <v>10.118962920755271</v>
      </c>
      <c r="J389" s="71">
        <f t="shared" si="68"/>
        <v>34.053414303957823</v>
      </c>
      <c r="K389" s="71">
        <f t="shared" si="65"/>
        <v>3.5279303008124847</v>
      </c>
      <c r="L389" s="71">
        <f t="shared" si="66"/>
        <v>0.17234942129858899</v>
      </c>
      <c r="M389" s="69">
        <f t="shared" si="69"/>
        <v>0.23424699246376424</v>
      </c>
      <c r="N389" s="69">
        <f t="shared" si="70"/>
        <v>1945.09</v>
      </c>
      <c r="O389" s="69">
        <f t="shared" si="71"/>
        <v>20.650548003815491</v>
      </c>
      <c r="P389" s="69">
        <f t="shared" si="72"/>
        <v>3.0277418567699588</v>
      </c>
      <c r="Q389" s="69">
        <f t="shared" si="73"/>
        <v>-0.32783902274393695</v>
      </c>
      <c r="R389" s="69">
        <f t="shared" si="74"/>
        <v>0.72047899110171099</v>
      </c>
    </row>
    <row r="390" spans="1:18" x14ac:dyDescent="0.3">
      <c r="A390" s="69">
        <f>'Shiller Data'!A389</f>
        <v>1902.09</v>
      </c>
      <c r="B390" s="69">
        <f>'[4]Shiller Data '!B389</f>
        <v>8.85</v>
      </c>
      <c r="C390" s="69">
        <f>'[4]Shiller Data '!C389</f>
        <v>0.32750000000000001</v>
      </c>
      <c r="D390" s="69">
        <f>'[4]Shiller Data '!D389</f>
        <v>0.59750000000000003</v>
      </c>
      <c r="E390" s="69">
        <f>'[4]Shiller Data '!E389</f>
        <v>8.18251405</v>
      </c>
      <c r="F390" s="71">
        <f t="shared" si="60"/>
        <v>341.35037629419043</v>
      </c>
      <c r="G390" s="71">
        <f t="shared" si="61"/>
        <v>12.631892456084449</v>
      </c>
      <c r="H390" s="71">
        <f t="shared" si="67"/>
        <v>243.00313726038911</v>
      </c>
      <c r="I390" s="71">
        <f t="shared" si="67"/>
        <v>10.139865894959728</v>
      </c>
      <c r="J390" s="71">
        <f t="shared" si="68"/>
        <v>33.66419041733748</v>
      </c>
      <c r="K390" s="71">
        <f t="shared" si="65"/>
        <v>3.5164346735077987</v>
      </c>
      <c r="L390" s="71">
        <f t="shared" si="66"/>
        <v>0.16085379399390298</v>
      </c>
      <c r="M390" s="69">
        <f t="shared" si="69"/>
        <v>0.2186228255688733</v>
      </c>
      <c r="N390" s="69">
        <f t="shared" si="70"/>
        <v>1945.12</v>
      </c>
      <c r="O390" s="69">
        <f t="shared" si="71"/>
        <v>22.429426176640273</v>
      </c>
      <c r="P390" s="69">
        <f t="shared" si="72"/>
        <v>3.1103737653533443</v>
      </c>
      <c r="Q390" s="69">
        <f t="shared" si="73"/>
        <v>-0.24520711416055141</v>
      </c>
      <c r="R390" s="69">
        <f t="shared" si="74"/>
        <v>0.78254244583486621</v>
      </c>
    </row>
    <row r="391" spans="1:18" x14ac:dyDescent="0.3">
      <c r="A391" s="69">
        <f>'Shiller Data'!A390</f>
        <v>1902.1</v>
      </c>
      <c r="B391" s="69">
        <f>'[4]Shiller Data '!B390</f>
        <v>8.57</v>
      </c>
      <c r="C391" s="69">
        <f>'[4]Shiller Data '!C390</f>
        <v>0.32829999999999998</v>
      </c>
      <c r="D391" s="69">
        <f>'[4]Shiller Data '!D390</f>
        <v>0.60829999999999995</v>
      </c>
      <c r="E391" s="69">
        <f>'[4]Shiller Data '!E390</f>
        <v>8.7534247930000006</v>
      </c>
      <c r="F391" s="71">
        <f t="shared" si="60"/>
        <v>308.99161344973697</v>
      </c>
      <c r="G391" s="71">
        <f t="shared" si="61"/>
        <v>11.83686659224605</v>
      </c>
      <c r="H391" s="71">
        <f t="shared" si="67"/>
        <v>243.57130979328005</v>
      </c>
      <c r="I391" s="71">
        <f t="shared" si="67"/>
        <v>10.153533369574125</v>
      </c>
      <c r="J391" s="71">
        <f t="shared" si="68"/>
        <v>30.431929674418075</v>
      </c>
      <c r="K391" s="71">
        <f t="shared" si="65"/>
        <v>3.4154923754513349</v>
      </c>
      <c r="L391" s="71">
        <f t="shared" si="66"/>
        <v>5.9911495937439163E-2</v>
      </c>
      <c r="M391" s="69">
        <f t="shared" si="69"/>
        <v>8.1428110588411068E-2</v>
      </c>
      <c r="N391" s="69">
        <f t="shared" si="70"/>
        <v>1946.03</v>
      </c>
      <c r="O391" s="69">
        <f t="shared" si="71"/>
        <v>22.545696354458261</v>
      </c>
      <c r="P391" s="69">
        <f t="shared" si="72"/>
        <v>3.1155441987084531</v>
      </c>
      <c r="Q391" s="69">
        <f t="shared" si="73"/>
        <v>-0.2400366808054426</v>
      </c>
      <c r="R391" s="69">
        <f t="shared" si="74"/>
        <v>0.786599007452216</v>
      </c>
    </row>
    <row r="392" spans="1:18" x14ac:dyDescent="0.3">
      <c r="A392" s="69">
        <f>'Shiller Data'!A391</f>
        <v>1902.11</v>
      </c>
      <c r="B392" s="69">
        <f>'[4]Shiller Data '!B391</f>
        <v>8.24</v>
      </c>
      <c r="C392" s="69">
        <f>'[4]Shiller Data '!C391</f>
        <v>0.32919999999999999</v>
      </c>
      <c r="D392" s="69">
        <f>'[4]Shiller Data '!D391</f>
        <v>0.61919999999999997</v>
      </c>
      <c r="E392" s="69">
        <f>'[4]Shiller Data '!E391</f>
        <v>8.4679289260000008</v>
      </c>
      <c r="F392" s="71">
        <f t="shared" si="60"/>
        <v>307.10994656735267</v>
      </c>
      <c r="G392" s="71">
        <f t="shared" si="61"/>
        <v>12.269489612860738</v>
      </c>
      <c r="H392" s="71">
        <f t="shared" si="67"/>
        <v>244.1816035032974</v>
      </c>
      <c r="I392" s="71">
        <f t="shared" si="67"/>
        <v>10.172397396815732</v>
      </c>
      <c r="J392" s="71">
        <f t="shared" si="68"/>
        <v>30.190517985808082</v>
      </c>
      <c r="K392" s="71">
        <f t="shared" si="65"/>
        <v>3.4075279011008095</v>
      </c>
      <c r="L392" s="71">
        <f t="shared" si="66"/>
        <v>5.1947021586913777E-2</v>
      </c>
      <c r="M392" s="69">
        <f t="shared" si="69"/>
        <v>7.0603274919637998E-2</v>
      </c>
      <c r="N392" s="69">
        <f t="shared" si="70"/>
        <v>1946.06</v>
      </c>
      <c r="O392" s="69">
        <f t="shared" si="71"/>
        <v>23.41446130497161</v>
      </c>
      <c r="P392" s="69">
        <f t="shared" si="72"/>
        <v>3.1533538359634914</v>
      </c>
      <c r="Q392" s="69">
        <f t="shared" si="73"/>
        <v>-0.20222704355040433</v>
      </c>
      <c r="R392" s="69">
        <f t="shared" si="74"/>
        <v>0.81690943286730633</v>
      </c>
    </row>
    <row r="393" spans="1:18" x14ac:dyDescent="0.3">
      <c r="A393" s="69">
        <f>'Shiller Data'!A392</f>
        <v>1902.12</v>
      </c>
      <c r="B393" s="69">
        <f>'[4]Shiller Data '!B392</f>
        <v>8.0500000000000007</v>
      </c>
      <c r="C393" s="69">
        <f>'[4]Shiller Data '!C392</f>
        <v>0.33</v>
      </c>
      <c r="D393" s="69">
        <f>'[4]Shiller Data '!D392</f>
        <v>0.63</v>
      </c>
      <c r="E393" s="69">
        <f>'[4]Shiller Data '!E392</f>
        <v>8.5630942149999996</v>
      </c>
      <c r="F393" s="71">
        <f t="shared" si="60"/>
        <v>296.69418392589768</v>
      </c>
      <c r="G393" s="71">
        <f t="shared" si="61"/>
        <v>12.162618719943632</v>
      </c>
      <c r="H393" s="71">
        <f t="shared" si="67"/>
        <v>244.75019372288227</v>
      </c>
      <c r="I393" s="71">
        <f t="shared" si="67"/>
        <v>10.190825744257838</v>
      </c>
      <c r="J393" s="71">
        <f t="shared" si="68"/>
        <v>29.113851160989004</v>
      </c>
      <c r="K393" s="71">
        <f t="shared" si="65"/>
        <v>3.3712140458462732</v>
      </c>
      <c r="L393" s="71">
        <f t="shared" si="66"/>
        <v>1.5633166332377435E-2</v>
      </c>
      <c r="M393" s="69">
        <f t="shared" si="69"/>
        <v>2.1247661688987469E-2</v>
      </c>
      <c r="N393" s="69">
        <f t="shared" si="70"/>
        <v>1946.09</v>
      </c>
      <c r="O393" s="69">
        <f t="shared" si="71"/>
        <v>17.515580118426389</v>
      </c>
      <c r="P393" s="69">
        <f t="shared" si="72"/>
        <v>2.8630907773356893</v>
      </c>
      <c r="Q393" s="69">
        <f t="shared" si="73"/>
        <v>-0.49249010217820643</v>
      </c>
      <c r="R393" s="69">
        <f t="shared" si="74"/>
        <v>0.61110278961862763</v>
      </c>
    </row>
    <row r="394" spans="1:18" x14ac:dyDescent="0.3">
      <c r="A394" s="69">
        <f>'Shiller Data'!A393</f>
        <v>1903.01</v>
      </c>
      <c r="B394" s="69">
        <f>'[4]Shiller Data '!B393</f>
        <v>8.4600000000000009</v>
      </c>
      <c r="C394" s="69">
        <f>'[4]Shiller Data '!C393</f>
        <v>0.33169999999999999</v>
      </c>
      <c r="D394" s="69">
        <f>'[4]Shiller Data '!D393</f>
        <v>0.62170000000000003</v>
      </c>
      <c r="E394" s="69">
        <f>'[4]Shiller Data '!E393</f>
        <v>8.6582595040000001</v>
      </c>
      <c r="F394" s="71">
        <f t="shared" si="60"/>
        <v>308.37817909782996</v>
      </c>
      <c r="G394" s="71">
        <f t="shared" si="61"/>
        <v>12.090903310490566</v>
      </c>
      <c r="H394" s="71">
        <f t="shared" si="67"/>
        <v>245.45166142086205</v>
      </c>
      <c r="I394" s="71">
        <f t="shared" si="67"/>
        <v>10.211387408913092</v>
      </c>
      <c r="J394" s="71">
        <f t="shared" si="68"/>
        <v>30.199439777268619</v>
      </c>
      <c r="K394" s="71">
        <f t="shared" si="65"/>
        <v>3.4078233737871937</v>
      </c>
      <c r="L394" s="71">
        <f t="shared" si="66"/>
        <v>5.2242494273297968E-2</v>
      </c>
      <c r="M394" s="69">
        <f t="shared" si="69"/>
        <v>7.1004863666610199E-2</v>
      </c>
      <c r="N394" s="69">
        <f t="shared" si="70"/>
        <v>1946.12</v>
      </c>
      <c r="O394" s="69">
        <f t="shared" si="71"/>
        <v>16.819113674006164</v>
      </c>
      <c r="P394" s="69">
        <f t="shared" si="72"/>
        <v>2.8225159583886175</v>
      </c>
      <c r="Q394" s="69">
        <f t="shared" si="73"/>
        <v>-0.53306492112527826</v>
      </c>
      <c r="R394" s="69">
        <f t="shared" si="74"/>
        <v>0.58680370365154522</v>
      </c>
    </row>
    <row r="395" spans="1:18" x14ac:dyDescent="0.3">
      <c r="A395" s="69">
        <f>'Shiller Data'!A394</f>
        <v>1903.02</v>
      </c>
      <c r="B395" s="69">
        <f>'[4]Shiller Data '!B394</f>
        <v>8.41</v>
      </c>
      <c r="C395" s="69">
        <f>'[4]Shiller Data '!C394</f>
        <v>0.33329999999999999</v>
      </c>
      <c r="D395" s="69">
        <f>'[4]Shiller Data '!D394</f>
        <v>0.61329999999999996</v>
      </c>
      <c r="E395" s="69">
        <f>'[4]Shiller Data '!E394</f>
        <v>8.6582595040000001</v>
      </c>
      <c r="F395" s="71">
        <f t="shared" ref="F395:F458" si="75">B395*$E$1857/E395</f>
        <v>306.55561302751181</v>
      </c>
      <c r="G395" s="71">
        <f t="shared" ref="G395:G458" si="76">C395*$E$1857/E395</f>
        <v>12.149225424740745</v>
      </c>
      <c r="H395" s="71">
        <f t="shared" si="67"/>
        <v>246.19308972751725</v>
      </c>
      <c r="I395" s="71">
        <f t="shared" si="67"/>
        <v>10.233093590140859</v>
      </c>
      <c r="J395" s="71">
        <f t="shared" si="68"/>
        <v>29.957276392240253</v>
      </c>
      <c r="K395" s="71">
        <f t="shared" si="65"/>
        <v>3.3997722463804507</v>
      </c>
      <c r="L395" s="71">
        <f t="shared" si="66"/>
        <v>4.4191366866555004E-2</v>
      </c>
      <c r="M395" s="69">
        <f t="shared" si="69"/>
        <v>6.0062254363009569E-2</v>
      </c>
      <c r="N395" s="69">
        <f t="shared" si="70"/>
        <v>1947.03</v>
      </c>
      <c r="O395" s="69">
        <f t="shared" si="71"/>
        <v>16.736943254214825</v>
      </c>
      <c r="P395" s="69">
        <f t="shared" si="72"/>
        <v>2.8176184470862973</v>
      </c>
      <c r="Q395" s="69">
        <f t="shared" si="73"/>
        <v>-0.53796243242759845</v>
      </c>
      <c r="R395" s="69">
        <f t="shared" si="74"/>
        <v>0.58393685183053134</v>
      </c>
    </row>
    <row r="396" spans="1:18" x14ac:dyDescent="0.3">
      <c r="A396" s="69">
        <f>'Shiller Data'!A395</f>
        <v>1903.03</v>
      </c>
      <c r="B396" s="69">
        <f>'[4]Shiller Data '!B395</f>
        <v>8.08</v>
      </c>
      <c r="C396" s="69">
        <f>'[4]Shiller Data '!C395</f>
        <v>0.33500000000000002</v>
      </c>
      <c r="D396" s="69">
        <f>'[4]Shiller Data '!D395</f>
        <v>0.60499999999999998</v>
      </c>
      <c r="E396" s="69">
        <f>'[4]Shiller Data '!E395</f>
        <v>8.3728446279999993</v>
      </c>
      <c r="F396" s="71">
        <f t="shared" si="75"/>
        <v>304.56654975683375</v>
      </c>
      <c r="G396" s="71">
        <f t="shared" si="76"/>
        <v>12.627449773334074</v>
      </c>
      <c r="H396" s="71">
        <f t="shared" si="67"/>
        <v>246.94113852815698</v>
      </c>
      <c r="I396" s="71">
        <f t="shared" si="67"/>
        <v>10.256575369925837</v>
      </c>
      <c r="J396" s="71">
        <f t="shared" si="68"/>
        <v>29.694760558176057</v>
      </c>
      <c r="K396" s="71">
        <f t="shared" si="65"/>
        <v>3.3909706180635704</v>
      </c>
      <c r="L396" s="71">
        <f t="shared" si="66"/>
        <v>3.5389738549674643E-2</v>
      </c>
      <c r="M396" s="69">
        <f t="shared" si="69"/>
        <v>4.8099609252404793E-2</v>
      </c>
      <c r="N396" s="69">
        <f t="shared" si="70"/>
        <v>1947.06</v>
      </c>
      <c r="O396" s="69">
        <f t="shared" si="71"/>
        <v>16.532374302708661</v>
      </c>
      <c r="P396" s="69">
        <f t="shared" si="72"/>
        <v>2.8053205374958088</v>
      </c>
      <c r="Q396" s="69">
        <f t="shared" si="73"/>
        <v>-0.55026034201808693</v>
      </c>
      <c r="R396" s="69">
        <f t="shared" si="74"/>
        <v>0.5767996256530632</v>
      </c>
    </row>
    <row r="397" spans="1:18" x14ac:dyDescent="0.3">
      <c r="A397" s="69">
        <f>'Shiller Data'!A396</f>
        <v>1903.04</v>
      </c>
      <c r="B397" s="69">
        <f>'[4]Shiller Data '!B396</f>
        <v>7.75</v>
      </c>
      <c r="C397" s="69">
        <f>'[4]Shiller Data '!C396</f>
        <v>0.3367</v>
      </c>
      <c r="D397" s="69">
        <f>'[4]Shiller Data '!D396</f>
        <v>0.59670000000000001</v>
      </c>
      <c r="E397" s="69">
        <f>'[4]Shiller Data '!E396</f>
        <v>8.3728446279999993</v>
      </c>
      <c r="F397" s="71">
        <f t="shared" si="75"/>
        <v>292.12756938310173</v>
      </c>
      <c r="G397" s="71">
        <f t="shared" si="76"/>
        <v>12.691529369198754</v>
      </c>
      <c r="H397" s="71">
        <f t="shared" si="67"/>
        <v>247.5634295095908</v>
      </c>
      <c r="I397" s="71">
        <f t="shared" si="67"/>
        <v>10.279308877166075</v>
      </c>
      <c r="J397" s="71">
        <f t="shared" si="68"/>
        <v>28.418989338088554</v>
      </c>
      <c r="K397" s="71">
        <f t="shared" si="65"/>
        <v>3.3470575603930124</v>
      </c>
      <c r="L397" s="71">
        <f t="shared" si="66"/>
        <v>-8.5233191208833325E-3</v>
      </c>
      <c r="M397" s="69">
        <f t="shared" si="69"/>
        <v>-1.1584383949957373E-2</v>
      </c>
      <c r="N397" s="69">
        <f t="shared" si="70"/>
        <v>1947.09</v>
      </c>
      <c r="O397" s="69">
        <f t="shared" si="71"/>
        <v>16.24736000868867</v>
      </c>
      <c r="P397" s="69">
        <f t="shared" si="72"/>
        <v>2.7879304345737541</v>
      </c>
      <c r="Q397" s="69">
        <f t="shared" si="73"/>
        <v>-0.56765044494014161</v>
      </c>
      <c r="R397" s="69">
        <f t="shared" si="74"/>
        <v>0.56685573404461065</v>
      </c>
    </row>
    <row r="398" spans="1:18" x14ac:dyDescent="0.3">
      <c r="A398" s="69">
        <f>'Shiller Data'!A397</f>
        <v>1903.05</v>
      </c>
      <c r="B398" s="69">
        <f>'[4]Shiller Data '!B397</f>
        <v>7.6</v>
      </c>
      <c r="C398" s="69">
        <f>'[4]Shiller Data '!C397</f>
        <v>0.33829999999999999</v>
      </c>
      <c r="D398" s="69">
        <f>'[4]Shiller Data '!D397</f>
        <v>0.58830000000000005</v>
      </c>
      <c r="E398" s="69">
        <f>'[4]Shiller Data '!E397</f>
        <v>8.18251405</v>
      </c>
      <c r="F398" s="71">
        <f t="shared" si="75"/>
        <v>293.13704630913526</v>
      </c>
      <c r="G398" s="71">
        <f t="shared" si="76"/>
        <v>13.048455627155324</v>
      </c>
      <c r="H398" s="71">
        <f t="shared" si="67"/>
        <v>248.33388092292552</v>
      </c>
      <c r="I398" s="71">
        <f t="shared" si="67"/>
        <v>10.303667979685189</v>
      </c>
      <c r="J398" s="71">
        <f t="shared" si="68"/>
        <v>28.449776029962056</v>
      </c>
      <c r="K398" s="71">
        <f t="shared" si="65"/>
        <v>3.3481402881322859</v>
      </c>
      <c r="L398" s="71">
        <f t="shared" si="66"/>
        <v>-7.4405913816097957E-3</v>
      </c>
      <c r="M398" s="69">
        <f t="shared" si="69"/>
        <v>-1.0112805370401138E-2</v>
      </c>
      <c r="N398" s="69">
        <f t="shared" si="70"/>
        <v>1947.12</v>
      </c>
      <c r="O398" s="69">
        <f t="shared" si="71"/>
        <v>16.127401429205658</v>
      </c>
      <c r="P398" s="69">
        <f t="shared" si="72"/>
        <v>2.7805197774356953</v>
      </c>
      <c r="Q398" s="69">
        <f t="shared" si="73"/>
        <v>-0.57506110207820038</v>
      </c>
      <c r="R398" s="69">
        <f t="shared" si="74"/>
        <v>0.56267048742045589</v>
      </c>
    </row>
    <row r="399" spans="1:18" x14ac:dyDescent="0.3">
      <c r="A399" s="69">
        <f>'Shiller Data'!A398</f>
        <v>1903.06</v>
      </c>
      <c r="B399" s="69">
        <f>'[4]Shiller Data '!B398</f>
        <v>7.18</v>
      </c>
      <c r="C399" s="69">
        <f>'[4]Shiller Data '!C398</f>
        <v>0.34</v>
      </c>
      <c r="D399" s="69">
        <f>'[4]Shiller Data '!D398</f>
        <v>0.57999999999999996</v>
      </c>
      <c r="E399" s="69">
        <f>'[4]Shiller Data '!E398</f>
        <v>8.18251405</v>
      </c>
      <c r="F399" s="71">
        <f t="shared" si="75"/>
        <v>276.93736743415678</v>
      </c>
      <c r="G399" s="71">
        <f t="shared" si="76"/>
        <v>13.114025755935002</v>
      </c>
      <c r="H399" s="71">
        <f t="shared" si="67"/>
        <v>249.00796357937864</v>
      </c>
      <c r="I399" s="71">
        <f t="shared" si="67"/>
        <v>10.326126464524693</v>
      </c>
      <c r="J399" s="71">
        <f t="shared" si="68"/>
        <v>26.819095077478707</v>
      </c>
      <c r="K399" s="71">
        <f t="shared" si="65"/>
        <v>3.289114136698128</v>
      </c>
      <c r="L399" s="71">
        <f t="shared" si="66"/>
        <v>-6.6466742815767699E-2</v>
      </c>
      <c r="M399" s="69">
        <f t="shared" si="69"/>
        <v>-9.0337608830622515E-2</v>
      </c>
      <c r="N399" s="69">
        <f t="shared" si="70"/>
        <v>1948.03</v>
      </c>
      <c r="O399" s="69">
        <f t="shared" si="71"/>
        <v>15.536033087691825</v>
      </c>
      <c r="P399" s="69">
        <f t="shared" si="72"/>
        <v>2.7431620412899957</v>
      </c>
      <c r="Q399" s="69">
        <f t="shared" si="73"/>
        <v>-0.61241883822389998</v>
      </c>
      <c r="R399" s="69">
        <f t="shared" si="74"/>
        <v>0.54203817945532784</v>
      </c>
    </row>
    <row r="400" spans="1:18" x14ac:dyDescent="0.3">
      <c r="A400" s="69">
        <f>'Shiller Data'!A399</f>
        <v>1903.07</v>
      </c>
      <c r="B400" s="69">
        <f>'[4]Shiller Data '!B399</f>
        <v>6.85</v>
      </c>
      <c r="C400" s="69">
        <f>'[4]Shiller Data '!C399</f>
        <v>0.3417</v>
      </c>
      <c r="D400" s="69">
        <f>'[4]Shiller Data '!D399</f>
        <v>0.57169999999999999</v>
      </c>
      <c r="E400" s="69">
        <f>'[4]Shiller Data '!E399</f>
        <v>8.18251405</v>
      </c>
      <c r="F400" s="71">
        <f t="shared" si="75"/>
        <v>264.20904831810219</v>
      </c>
      <c r="G400" s="71">
        <f t="shared" si="76"/>
        <v>13.179595884714674</v>
      </c>
      <c r="H400" s="71">
        <f t="shared" si="67"/>
        <v>249.68938133605869</v>
      </c>
      <c r="I400" s="71">
        <f t="shared" si="67"/>
        <v>10.346555541224356</v>
      </c>
      <c r="J400" s="71">
        <f t="shared" si="68"/>
        <v>25.535942591271017</v>
      </c>
      <c r="K400" s="71">
        <f t="shared" si="65"/>
        <v>3.2400869731160231</v>
      </c>
      <c r="L400" s="71">
        <f t="shared" si="66"/>
        <v>-0.1154939063978726</v>
      </c>
      <c r="M400" s="69">
        <f t="shared" si="69"/>
        <v>-0.15697238794160456</v>
      </c>
      <c r="N400" s="69">
        <f t="shared" si="70"/>
        <v>1948.06</v>
      </c>
      <c r="O400" s="69">
        <f t="shared" si="71"/>
        <v>17.945916134078121</v>
      </c>
      <c r="P400" s="69">
        <f t="shared" si="72"/>
        <v>2.8873625756273515</v>
      </c>
      <c r="Q400" s="69">
        <f t="shared" si="73"/>
        <v>-0.46821830388654417</v>
      </c>
      <c r="R400" s="69">
        <f t="shared" si="74"/>
        <v>0.62611682500084642</v>
      </c>
    </row>
    <row r="401" spans="1:18" x14ac:dyDescent="0.3">
      <c r="A401" s="69">
        <f>'Shiller Data'!A400</f>
        <v>1903.08</v>
      </c>
      <c r="B401" s="69">
        <f>'[4]Shiller Data '!B400</f>
        <v>6.63</v>
      </c>
      <c r="C401" s="69">
        <f>'[4]Shiller Data '!C400</f>
        <v>0.34329999999999999</v>
      </c>
      <c r="D401" s="69">
        <f>'[4]Shiller Data '!D400</f>
        <v>0.56330000000000002</v>
      </c>
      <c r="E401" s="69">
        <f>'[4]Shiller Data '!E400</f>
        <v>8.18251405</v>
      </c>
      <c r="F401" s="71">
        <f t="shared" si="75"/>
        <v>255.7235022407325</v>
      </c>
      <c r="G401" s="71">
        <f t="shared" si="76"/>
        <v>13.241308947095545</v>
      </c>
      <c r="H401" s="71">
        <f t="shared" si="67"/>
        <v>250.27547276314303</v>
      </c>
      <c r="I401" s="71">
        <f t="shared" si="67"/>
        <v>10.363484060645854</v>
      </c>
      <c r="J401" s="71">
        <f t="shared" si="68"/>
        <v>24.675437405439091</v>
      </c>
      <c r="K401" s="71">
        <f t="shared" si="65"/>
        <v>3.2058083118266278</v>
      </c>
      <c r="L401" s="71">
        <f t="shared" si="66"/>
        <v>-0.14977256768726788</v>
      </c>
      <c r="M401" s="69">
        <f t="shared" si="69"/>
        <v>-0.20356188764647326</v>
      </c>
      <c r="N401" s="69">
        <f t="shared" si="70"/>
        <v>1948.09</v>
      </c>
      <c r="O401" s="69">
        <f t="shared" si="71"/>
        <v>16.684297193815535</v>
      </c>
      <c r="P401" s="69">
        <f t="shared" si="72"/>
        <v>2.8144679892793518</v>
      </c>
      <c r="Q401" s="69">
        <f t="shared" si="73"/>
        <v>-0.5411128902345439</v>
      </c>
      <c r="R401" s="69">
        <f t="shared" si="74"/>
        <v>0.58210007827493604</v>
      </c>
    </row>
    <row r="402" spans="1:18" x14ac:dyDescent="0.3">
      <c r="A402" s="69">
        <f>'Shiller Data'!A401</f>
        <v>1903.09</v>
      </c>
      <c r="B402" s="69">
        <f>'[4]Shiller Data '!B401</f>
        <v>6.47</v>
      </c>
      <c r="C402" s="69">
        <f>'[4]Shiller Data '!C401</f>
        <v>0.34499999999999997</v>
      </c>
      <c r="D402" s="69">
        <f>'[4]Shiller Data '!D401</f>
        <v>0.55500000000000005</v>
      </c>
      <c r="E402" s="69">
        <f>'[4]Shiller Data '!E401</f>
        <v>8.2776793390000005</v>
      </c>
      <c r="F402" s="71">
        <f t="shared" si="75"/>
        <v>246.6831905869264</v>
      </c>
      <c r="G402" s="71">
        <f t="shared" si="76"/>
        <v>13.153895015840742</v>
      </c>
      <c r="H402" s="71">
        <f t="shared" ref="H402:I417" si="77">AVERAGE(F283:F402)</f>
        <v>250.7417360548221</v>
      </c>
      <c r="I402" s="71">
        <f t="shared" si="77"/>
        <v>10.38308064972257</v>
      </c>
      <c r="J402" s="71">
        <f t="shared" si="68"/>
        <v>23.758188817835833</v>
      </c>
      <c r="K402" s="71">
        <f t="shared" si="65"/>
        <v>3.1679272633833642</v>
      </c>
      <c r="L402" s="71">
        <f t="shared" si="66"/>
        <v>-0.18765361613053155</v>
      </c>
      <c r="M402" s="69">
        <f t="shared" si="69"/>
        <v>-0.25504753582765066</v>
      </c>
      <c r="N402" s="69">
        <f t="shared" si="70"/>
        <v>1948.12</v>
      </c>
      <c r="O402" s="69">
        <f t="shared" si="71"/>
        <v>16.373718433712899</v>
      </c>
      <c r="P402" s="69">
        <f t="shared" si="72"/>
        <v>2.7956775148685091</v>
      </c>
      <c r="Q402" s="69">
        <f t="shared" si="73"/>
        <v>-0.55990336464538659</v>
      </c>
      <c r="R402" s="69">
        <f t="shared" si="74"/>
        <v>0.57126426550643128</v>
      </c>
    </row>
    <row r="403" spans="1:18" x14ac:dyDescent="0.3">
      <c r="A403" s="69">
        <f>'Shiller Data'!A402</f>
        <v>1903.1</v>
      </c>
      <c r="B403" s="69">
        <f>'[4]Shiller Data '!B402</f>
        <v>6.26</v>
      </c>
      <c r="C403" s="69">
        <f>'[4]Shiller Data '!C402</f>
        <v>0.34670000000000001</v>
      </c>
      <c r="D403" s="69">
        <f>'[4]Shiller Data '!D402</f>
        <v>0.54669999999999996</v>
      </c>
      <c r="E403" s="69">
        <f>'[4]Shiller Data '!E402</f>
        <v>8.18251405</v>
      </c>
      <c r="F403" s="71">
        <f t="shared" si="75"/>
        <v>241.45235656515615</v>
      </c>
      <c r="G403" s="71">
        <f t="shared" si="76"/>
        <v>13.372449204654897</v>
      </c>
      <c r="H403" s="71">
        <f t="shared" si="77"/>
        <v>251.13838122541918</v>
      </c>
      <c r="I403" s="71">
        <f t="shared" si="77"/>
        <v>10.405380354887257</v>
      </c>
      <c r="J403" s="71">
        <f t="shared" si="68"/>
        <v>23.204568053271544</v>
      </c>
      <c r="K403" s="71">
        <f t="shared" si="65"/>
        <v>3.1443491581381418</v>
      </c>
      <c r="L403" s="71">
        <f t="shared" si="66"/>
        <v>-0.21123172137575397</v>
      </c>
      <c r="M403" s="69">
        <f t="shared" si="69"/>
        <v>-0.28709348179064226</v>
      </c>
      <c r="N403" s="69">
        <f t="shared" si="70"/>
        <v>1949.03</v>
      </c>
      <c r="O403" s="69">
        <f t="shared" si="71"/>
        <v>16.239856033841384</v>
      </c>
      <c r="P403" s="69">
        <f t="shared" si="72"/>
        <v>2.7874684697829935</v>
      </c>
      <c r="Q403" s="69">
        <f t="shared" si="73"/>
        <v>-0.56811240973090227</v>
      </c>
      <c r="R403" s="69">
        <f t="shared" si="74"/>
        <v>0.56659392713148526</v>
      </c>
    </row>
    <row r="404" spans="1:18" x14ac:dyDescent="0.3">
      <c r="A404" s="69">
        <f>'Shiller Data'!A403</f>
        <v>1903.11</v>
      </c>
      <c r="B404" s="69">
        <f>'[4]Shiller Data '!B403</f>
        <v>6.28</v>
      </c>
      <c r="C404" s="69">
        <f>'[4]Shiller Data '!C403</f>
        <v>0.3483</v>
      </c>
      <c r="D404" s="69">
        <f>'[4]Shiller Data '!D403</f>
        <v>0.5383</v>
      </c>
      <c r="E404" s="69">
        <f>'[4]Shiller Data '!E403</f>
        <v>8.0873811569999994</v>
      </c>
      <c r="F404" s="71">
        <f t="shared" si="75"/>
        <v>245.07307885253914</v>
      </c>
      <c r="G404" s="71">
        <f t="shared" si="76"/>
        <v>13.592190026168693</v>
      </c>
      <c r="H404" s="71">
        <f t="shared" si="77"/>
        <v>251.4963210209111</v>
      </c>
      <c r="I404" s="71">
        <f t="shared" si="77"/>
        <v>10.426802544555253</v>
      </c>
      <c r="J404" s="71">
        <f t="shared" si="68"/>
        <v>23.504144996062408</v>
      </c>
      <c r="K404" s="71">
        <f t="shared" si="65"/>
        <v>3.1571767884076603</v>
      </c>
      <c r="L404" s="71">
        <f t="shared" si="66"/>
        <v>-0.19840409110623547</v>
      </c>
      <c r="M404" s="69">
        <f t="shared" si="69"/>
        <v>-0.26965893638612887</v>
      </c>
      <c r="N404" s="69">
        <f t="shared" si="70"/>
        <v>1949.06</v>
      </c>
      <c r="O404" s="69">
        <f t="shared" si="71"/>
        <v>15.113028608691975</v>
      </c>
      <c r="P404" s="69">
        <f t="shared" si="72"/>
        <v>2.7155571935718319</v>
      </c>
      <c r="Q404" s="69">
        <f t="shared" si="73"/>
        <v>-0.64002368594206382</v>
      </c>
      <c r="R404" s="69">
        <f t="shared" si="74"/>
        <v>0.5272799347731526</v>
      </c>
    </row>
    <row r="405" spans="1:18" x14ac:dyDescent="0.3">
      <c r="A405" s="69">
        <f>'Shiller Data'!A404</f>
        <v>1903.12</v>
      </c>
      <c r="B405" s="69">
        <f>'[4]Shiller Data '!B404</f>
        <v>6.57</v>
      </c>
      <c r="C405" s="69">
        <f>'[4]Shiller Data '!C404</f>
        <v>0.35</v>
      </c>
      <c r="D405" s="69">
        <f>'[4]Shiller Data '!D404</f>
        <v>0.53</v>
      </c>
      <c r="E405" s="69">
        <f>'[4]Shiller Data '!E404</f>
        <v>8.0873811569999994</v>
      </c>
      <c r="F405" s="71">
        <f t="shared" si="75"/>
        <v>256.39014778044304</v>
      </c>
      <c r="G405" s="71">
        <f t="shared" si="76"/>
        <v>13.658531464711576</v>
      </c>
      <c r="H405" s="71">
        <f t="shared" si="77"/>
        <v>251.98557469787849</v>
      </c>
      <c r="I405" s="71">
        <f t="shared" si="77"/>
        <v>10.447237535340001</v>
      </c>
      <c r="J405" s="71">
        <f t="shared" si="68"/>
        <v>24.541429915147319</v>
      </c>
      <c r="K405" s="71">
        <f t="shared" si="65"/>
        <v>3.2003627063361173</v>
      </c>
      <c r="L405" s="71">
        <f t="shared" si="66"/>
        <v>-0.15521817317777842</v>
      </c>
      <c r="M405" s="69">
        <f t="shared" si="69"/>
        <v>-0.21096322789284577</v>
      </c>
      <c r="N405" s="69">
        <f t="shared" si="70"/>
        <v>1949.09</v>
      </c>
      <c r="O405" s="69">
        <f t="shared" si="71"/>
        <v>16.715798492364694</v>
      </c>
      <c r="P405" s="69">
        <f t="shared" si="72"/>
        <v>2.8163542897370282</v>
      </c>
      <c r="Q405" s="69">
        <f t="shared" si="73"/>
        <v>-0.53922658977686755</v>
      </c>
      <c r="R405" s="69">
        <f t="shared" si="74"/>
        <v>0.58319913016415958</v>
      </c>
    </row>
    <row r="406" spans="1:18" x14ac:dyDescent="0.3">
      <c r="A406" s="69">
        <f>'Shiller Data'!A405</f>
        <v>1904.01</v>
      </c>
      <c r="B406" s="69">
        <f>'[4]Shiller Data '!B405</f>
        <v>6.68</v>
      </c>
      <c r="C406" s="69">
        <f>'[4]Shiller Data '!C405</f>
        <v>0.34670000000000001</v>
      </c>
      <c r="D406" s="69">
        <f>'[4]Shiller Data '!D405</f>
        <v>0.52669999999999995</v>
      </c>
      <c r="E406" s="69">
        <f>'[4]Shiller Data '!E405</f>
        <v>8.2776793390000005</v>
      </c>
      <c r="F406" s="71">
        <f t="shared" si="75"/>
        <v>254.68990929222073</v>
      </c>
      <c r="G406" s="71">
        <f t="shared" si="76"/>
        <v>13.2187113101217</v>
      </c>
      <c r="H406" s="71">
        <f t="shared" si="77"/>
        <v>252.44945365310255</v>
      </c>
      <c r="I406" s="71">
        <f t="shared" si="77"/>
        <v>10.462680252986196</v>
      </c>
      <c r="J406" s="71">
        <f t="shared" si="68"/>
        <v>24.342702169411002</v>
      </c>
      <c r="K406" s="71">
        <f t="shared" si="65"/>
        <v>3.1922320990395727</v>
      </c>
      <c r="L406" s="71">
        <f t="shared" si="66"/>
        <v>-0.163348780474323</v>
      </c>
      <c r="M406" s="69">
        <f t="shared" si="69"/>
        <v>-0.22201386149387137</v>
      </c>
      <c r="N406" s="69">
        <f t="shared" si="70"/>
        <v>1949.12</v>
      </c>
      <c r="O406" s="69">
        <f t="shared" si="71"/>
        <v>18.031135982868737</v>
      </c>
      <c r="P406" s="69">
        <f t="shared" si="72"/>
        <v>2.8921000403812744</v>
      </c>
      <c r="Q406" s="69">
        <f t="shared" si="73"/>
        <v>-0.46348083913262128</v>
      </c>
      <c r="R406" s="69">
        <f t="shared" si="74"/>
        <v>0.62909006864877082</v>
      </c>
    </row>
    <row r="407" spans="1:18" x14ac:dyDescent="0.3">
      <c r="A407" s="69">
        <f>'Shiller Data'!A406</f>
        <v>1904.02</v>
      </c>
      <c r="B407" s="69">
        <f>'[4]Shiller Data '!B406</f>
        <v>6.5</v>
      </c>
      <c r="C407" s="69">
        <f>'[4]Shiller Data '!C406</f>
        <v>0.34329999999999999</v>
      </c>
      <c r="D407" s="69">
        <f>'[4]Shiller Data '!D406</f>
        <v>0.52329999999999999</v>
      </c>
      <c r="E407" s="69">
        <f>'[4]Shiller Data '!E406</f>
        <v>8.4679289260000008</v>
      </c>
      <c r="F407" s="71">
        <f t="shared" si="75"/>
        <v>242.25905979220778</v>
      </c>
      <c r="G407" s="71">
        <f t="shared" si="76"/>
        <v>12.795005419486914</v>
      </c>
      <c r="H407" s="71">
        <f t="shared" si="77"/>
        <v>252.76302400911715</v>
      </c>
      <c r="I407" s="71">
        <f t="shared" si="77"/>
        <v>10.474581878945314</v>
      </c>
      <c r="J407" s="71">
        <f t="shared" si="68"/>
        <v>23.128279733930619</v>
      </c>
      <c r="K407" s="71">
        <f t="shared" si="65"/>
        <v>3.1410560996742203</v>
      </c>
      <c r="L407" s="71">
        <f t="shared" si="66"/>
        <v>-0.21452477983967544</v>
      </c>
      <c r="M407" s="69">
        <f t="shared" si="69"/>
        <v>-0.29156920927129648</v>
      </c>
      <c r="N407" s="69">
        <f t="shared" si="70"/>
        <v>1950.03</v>
      </c>
      <c r="O407" s="69">
        <f t="shared" si="71"/>
        <v>18.860508789385957</v>
      </c>
      <c r="P407" s="69">
        <f t="shared" si="72"/>
        <v>2.9370702540093006</v>
      </c>
      <c r="Q407" s="69">
        <f t="shared" si="73"/>
        <v>-0.41851062550459517</v>
      </c>
      <c r="R407" s="69">
        <f t="shared" si="74"/>
        <v>0.65802613769528318</v>
      </c>
    </row>
    <row r="408" spans="1:18" x14ac:dyDescent="0.3">
      <c r="A408" s="69">
        <f>'Shiller Data'!A407</f>
        <v>1904.03</v>
      </c>
      <c r="B408" s="69">
        <f>'[4]Shiller Data '!B407</f>
        <v>6.48</v>
      </c>
      <c r="C408" s="69">
        <f>'[4]Shiller Data '!C407</f>
        <v>0.34</v>
      </c>
      <c r="D408" s="69">
        <f>'[4]Shiller Data '!D407</f>
        <v>0.52</v>
      </c>
      <c r="E408" s="69">
        <f>'[4]Shiller Data '!E407</f>
        <v>8.3728446279999993</v>
      </c>
      <c r="F408" s="71">
        <f t="shared" si="75"/>
        <v>244.25634188419343</v>
      </c>
      <c r="G408" s="71">
        <f t="shared" si="76"/>
        <v>12.815919172936075</v>
      </c>
      <c r="H408" s="71">
        <f t="shared" si="77"/>
        <v>252.9917314154886</v>
      </c>
      <c r="I408" s="71">
        <f t="shared" si="77"/>
        <v>10.48523421952409</v>
      </c>
      <c r="J408" s="71">
        <f t="shared" si="68"/>
        <v>23.295268066532508</v>
      </c>
      <c r="K408" s="71">
        <f t="shared" si="65"/>
        <v>3.1482502526733591</v>
      </c>
      <c r="L408" s="71">
        <f t="shared" si="66"/>
        <v>-0.2073306268405366</v>
      </c>
      <c r="M408" s="69">
        <f t="shared" si="69"/>
        <v>-0.28179134816404694</v>
      </c>
      <c r="N408" s="69">
        <f t="shared" si="70"/>
        <v>1950.06</v>
      </c>
      <c r="O408" s="69">
        <f t="shared" si="71"/>
        <v>20.143904576110589</v>
      </c>
      <c r="P408" s="69">
        <f t="shared" si="72"/>
        <v>3.0029017402033302</v>
      </c>
      <c r="Q408" s="69">
        <f t="shared" si="73"/>
        <v>-0.35267913931056549</v>
      </c>
      <c r="R408" s="69">
        <f t="shared" si="74"/>
        <v>0.70280265894947469</v>
      </c>
    </row>
    <row r="409" spans="1:18" x14ac:dyDescent="0.3">
      <c r="A409" s="69">
        <f>'Shiller Data'!A408</f>
        <v>1904.04</v>
      </c>
      <c r="B409" s="69">
        <f>'[4]Shiller Data '!B408</f>
        <v>6.64</v>
      </c>
      <c r="C409" s="69">
        <f>'[4]Shiller Data '!C408</f>
        <v>0.3367</v>
      </c>
      <c r="D409" s="69">
        <f>'[4]Shiller Data '!D408</f>
        <v>0.51670000000000005</v>
      </c>
      <c r="E409" s="69">
        <f>'[4]Shiller Data '!E408</f>
        <v>8.2776793390000005</v>
      </c>
      <c r="F409" s="71">
        <f t="shared" si="75"/>
        <v>253.16482001502186</v>
      </c>
      <c r="G409" s="71">
        <f t="shared" si="76"/>
        <v>12.837438990821965</v>
      </c>
      <c r="H409" s="71">
        <f t="shared" si="77"/>
        <v>253.27063939315138</v>
      </c>
      <c r="I409" s="71">
        <f t="shared" si="77"/>
        <v>10.497387912974185</v>
      </c>
      <c r="J409" s="71">
        <f t="shared" si="68"/>
        <v>24.116934814052577</v>
      </c>
      <c r="K409" s="71">
        <f t="shared" si="65"/>
        <v>3.1829142831057973</v>
      </c>
      <c r="L409" s="71">
        <f t="shared" si="66"/>
        <v>-0.17266659640809845</v>
      </c>
      <c r="M409" s="69">
        <f t="shared" si="69"/>
        <v>-0.23467807784210293</v>
      </c>
      <c r="N409" s="69">
        <f t="shared" si="70"/>
        <v>1950.09</v>
      </c>
      <c r="O409" s="69">
        <f t="shared" si="71"/>
        <v>19.933206656504428</v>
      </c>
      <c r="P409" s="69">
        <f t="shared" si="72"/>
        <v>2.9923870172434217</v>
      </c>
      <c r="Q409" s="69">
        <f t="shared" si="73"/>
        <v>-0.36319386227047401</v>
      </c>
      <c r="R409" s="69">
        <f t="shared" si="74"/>
        <v>0.69545159860390771</v>
      </c>
    </row>
    <row r="410" spans="1:18" x14ac:dyDescent="0.3">
      <c r="A410" s="69">
        <f>'Shiller Data'!A409</f>
        <v>1904.05</v>
      </c>
      <c r="B410" s="69">
        <f>'[4]Shiller Data '!B409</f>
        <v>6.5</v>
      </c>
      <c r="C410" s="69">
        <f>'[4]Shiller Data '!C409</f>
        <v>0.33329999999999999</v>
      </c>
      <c r="D410" s="69">
        <f>'[4]Shiller Data '!D409</f>
        <v>0.51329999999999998</v>
      </c>
      <c r="E410" s="69">
        <f>'[4]Shiller Data '!E409</f>
        <v>8.0873811569999994</v>
      </c>
      <c r="F410" s="71">
        <f t="shared" si="75"/>
        <v>253.65844148750068</v>
      </c>
      <c r="G410" s="71">
        <f t="shared" si="76"/>
        <v>13.006824391966767</v>
      </c>
      <c r="H410" s="71">
        <f t="shared" si="77"/>
        <v>253.62176499807069</v>
      </c>
      <c r="I410" s="71">
        <f t="shared" si="77"/>
        <v>10.512315233733544</v>
      </c>
      <c r="J410" s="71">
        <f t="shared" si="68"/>
        <v>24.129645643951221</v>
      </c>
      <c r="K410" s="71">
        <f t="shared" si="65"/>
        <v>3.1834411942390659</v>
      </c>
      <c r="L410" s="71">
        <f t="shared" si="66"/>
        <v>-0.17213968527482981</v>
      </c>
      <c r="M410" s="69">
        <f t="shared" si="69"/>
        <v>-0.2339619318444322</v>
      </c>
      <c r="N410" s="69">
        <f t="shared" si="70"/>
        <v>1950.12</v>
      </c>
      <c r="O410" s="69">
        <f t="shared" si="71"/>
        <v>20.014019439950463</v>
      </c>
      <c r="P410" s="69">
        <f t="shared" si="72"/>
        <v>2.9964329999853936</v>
      </c>
      <c r="Q410" s="69">
        <f t="shared" si="73"/>
        <v>-0.35914787952850213</v>
      </c>
      <c r="R410" s="69">
        <f t="shared" si="74"/>
        <v>0.69827108371755042</v>
      </c>
    </row>
    <row r="411" spans="1:18" x14ac:dyDescent="0.3">
      <c r="A411" s="69">
        <f>'Shiller Data'!A410</f>
        <v>1904.06</v>
      </c>
      <c r="B411" s="69">
        <f>'[4]Shiller Data '!B410</f>
        <v>6.51</v>
      </c>
      <c r="C411" s="69">
        <f>'[4]Shiller Data '!C410</f>
        <v>0.33</v>
      </c>
      <c r="D411" s="69">
        <f>'[4]Shiller Data '!D410</f>
        <v>0.51</v>
      </c>
      <c r="E411" s="69">
        <f>'[4]Shiller Data '!E410</f>
        <v>8.0873811569999994</v>
      </c>
      <c r="F411" s="71">
        <f t="shared" si="75"/>
        <v>254.0486852436353</v>
      </c>
      <c r="G411" s="71">
        <f t="shared" si="76"/>
        <v>12.878043952442344</v>
      </c>
      <c r="H411" s="71">
        <f t="shared" si="77"/>
        <v>254.00017938075669</v>
      </c>
      <c r="I411" s="71">
        <f t="shared" si="77"/>
        <v>10.527491405219136</v>
      </c>
      <c r="J411" s="71">
        <f t="shared" si="68"/>
        <v>24.131929959846605</v>
      </c>
      <c r="K411" s="71">
        <f t="shared" si="65"/>
        <v>3.1835358581976503</v>
      </c>
      <c r="L411" s="71">
        <f t="shared" si="66"/>
        <v>-0.17204502131624544</v>
      </c>
      <c r="M411" s="69">
        <f t="shared" si="69"/>
        <v>-0.23383327027176182</v>
      </c>
      <c r="N411" s="69">
        <f t="shared" si="70"/>
        <v>1951.03</v>
      </c>
      <c r="O411" s="69">
        <f t="shared" si="71"/>
        <v>21.095597067894296</v>
      </c>
      <c r="P411" s="69">
        <f t="shared" si="72"/>
        <v>3.0490643489394129</v>
      </c>
      <c r="Q411" s="69">
        <f t="shared" si="73"/>
        <v>-0.3065165305744828</v>
      </c>
      <c r="R411" s="69">
        <f t="shared" si="74"/>
        <v>0.73600635147098614</v>
      </c>
    </row>
    <row r="412" spans="1:18" x14ac:dyDescent="0.3">
      <c r="A412" s="69">
        <f>'Shiller Data'!A411</f>
        <v>1904.07</v>
      </c>
      <c r="B412" s="69">
        <f>'[4]Shiller Data '!B411</f>
        <v>6.78</v>
      </c>
      <c r="C412" s="69">
        <f>'[4]Shiller Data '!C411</f>
        <v>0.32669999999999999</v>
      </c>
      <c r="D412" s="69">
        <f>'[4]Shiller Data '!D411</f>
        <v>0.50670000000000004</v>
      </c>
      <c r="E412" s="69">
        <f>'[4]Shiller Data '!E411</f>
        <v>8.0873811569999994</v>
      </c>
      <c r="F412" s="71">
        <f t="shared" si="75"/>
        <v>264.58526665927002</v>
      </c>
      <c r="G412" s="71">
        <f t="shared" si="76"/>
        <v>12.749263512917919</v>
      </c>
      <c r="H412" s="71">
        <f t="shared" si="77"/>
        <v>254.50245372827129</v>
      </c>
      <c r="I412" s="71">
        <f t="shared" si="77"/>
        <v>10.542916427430965</v>
      </c>
      <c r="J412" s="71">
        <f t="shared" si="68"/>
        <v>25.096022384362442</v>
      </c>
      <c r="K412" s="71">
        <f t="shared" si="65"/>
        <v>3.2227093628373913</v>
      </c>
      <c r="L412" s="71">
        <f t="shared" si="66"/>
        <v>-0.13287151667650443</v>
      </c>
      <c r="M412" s="69">
        <f t="shared" si="69"/>
        <v>-0.18059099317570423</v>
      </c>
      <c r="N412" s="69">
        <f t="shared" si="70"/>
        <v>1951.06</v>
      </c>
      <c r="O412" s="69">
        <f t="shared" si="71"/>
        <v>20.775368168472106</v>
      </c>
      <c r="P412" s="69">
        <f t="shared" si="72"/>
        <v>3.0337680622919261</v>
      </c>
      <c r="Q412" s="69">
        <f t="shared" si="73"/>
        <v>-0.32181281722196964</v>
      </c>
      <c r="R412" s="69">
        <f t="shared" si="74"/>
        <v>0.72483385404696199</v>
      </c>
    </row>
    <row r="413" spans="1:18" x14ac:dyDescent="0.3">
      <c r="A413" s="69">
        <f>'Shiller Data'!A412</f>
        <v>1904.08</v>
      </c>
      <c r="B413" s="69">
        <f>'[4]Shiller Data '!B412</f>
        <v>7.01</v>
      </c>
      <c r="C413" s="69">
        <f>'[4]Shiller Data '!C412</f>
        <v>0.32329999999999998</v>
      </c>
      <c r="D413" s="69">
        <f>'[4]Shiller Data '!D412</f>
        <v>0.50329999999999997</v>
      </c>
      <c r="E413" s="69">
        <f>'[4]Shiller Data '!E412</f>
        <v>8.18251405</v>
      </c>
      <c r="F413" s="71">
        <f t="shared" si="75"/>
        <v>270.38035455618927</v>
      </c>
      <c r="G413" s="71">
        <f t="shared" si="76"/>
        <v>12.469895667334661</v>
      </c>
      <c r="H413" s="71">
        <f t="shared" si="77"/>
        <v>255.03868837757767</v>
      </c>
      <c r="I413" s="71">
        <f t="shared" si="77"/>
        <v>10.559895358616457</v>
      </c>
      <c r="J413" s="71">
        <f t="shared" si="68"/>
        <v>25.604453962279997</v>
      </c>
      <c r="K413" s="71">
        <f t="shared" si="65"/>
        <v>3.2427663192538096</v>
      </c>
      <c r="L413" s="71">
        <f t="shared" si="66"/>
        <v>-0.11281456026008607</v>
      </c>
      <c r="M413" s="69">
        <f t="shared" si="69"/>
        <v>-0.15333078143189338</v>
      </c>
      <c r="N413" s="69">
        <f t="shared" si="70"/>
        <v>1951.09</v>
      </c>
      <c r="O413" s="69">
        <f t="shared" si="71"/>
        <v>22.291489456428803</v>
      </c>
      <c r="P413" s="69">
        <f t="shared" si="72"/>
        <v>3.1042049668983154</v>
      </c>
      <c r="Q413" s="69">
        <f t="shared" si="73"/>
        <v>-0.25137591261558034</v>
      </c>
      <c r="R413" s="69">
        <f t="shared" si="74"/>
        <v>0.77772995809868228</v>
      </c>
    </row>
    <row r="414" spans="1:18" x14ac:dyDescent="0.3">
      <c r="A414" s="69">
        <f>'Shiller Data'!A413</f>
        <v>1904.09</v>
      </c>
      <c r="B414" s="69">
        <f>'[4]Shiller Data '!B413</f>
        <v>7.32</v>
      </c>
      <c r="C414" s="69">
        <f>'[4]Shiller Data '!C413</f>
        <v>0.32</v>
      </c>
      <c r="D414" s="69">
        <f>'[4]Shiller Data '!D413</f>
        <v>0.5</v>
      </c>
      <c r="E414" s="69">
        <f>'[4]Shiller Data '!E413</f>
        <v>8.2776793390000005</v>
      </c>
      <c r="F414" s="71">
        <f t="shared" si="75"/>
        <v>279.09133772740364</v>
      </c>
      <c r="G414" s="71">
        <f t="shared" si="76"/>
        <v>12.200714217591415</v>
      </c>
      <c r="H414" s="71">
        <f t="shared" si="77"/>
        <v>255.6444852751118</v>
      </c>
      <c r="I414" s="71">
        <f t="shared" si="77"/>
        <v>10.577105446952915</v>
      </c>
      <c r="J414" s="71">
        <f t="shared" si="68"/>
        <v>26.386362424684453</v>
      </c>
      <c r="K414" s="71">
        <f t="shared" si="65"/>
        <v>3.2728473018589712</v>
      </c>
      <c r="L414" s="71">
        <f t="shared" si="66"/>
        <v>-8.2733577654924506E-2</v>
      </c>
      <c r="M414" s="69">
        <f t="shared" si="69"/>
        <v>-0.11244651473391409</v>
      </c>
      <c r="N414" s="69">
        <f t="shared" si="70"/>
        <v>1951.12</v>
      </c>
      <c r="O414" s="69">
        <f t="shared" si="71"/>
        <v>21.768385635154527</v>
      </c>
      <c r="P414" s="69">
        <f t="shared" si="72"/>
        <v>3.0804587170146953</v>
      </c>
      <c r="Q414" s="69">
        <f t="shared" si="73"/>
        <v>-0.27512216249920041</v>
      </c>
      <c r="R414" s="69">
        <f t="shared" si="74"/>
        <v>0.75947933766364573</v>
      </c>
    </row>
    <row r="415" spans="1:18" x14ac:dyDescent="0.3">
      <c r="A415" s="69">
        <f>'Shiller Data'!A414</f>
        <v>1904.1</v>
      </c>
      <c r="B415" s="69">
        <f>'[4]Shiller Data '!B414</f>
        <v>7.75</v>
      </c>
      <c r="C415" s="69">
        <f>'[4]Shiller Data '!C414</f>
        <v>0.31669999999999998</v>
      </c>
      <c r="D415" s="69">
        <f>'[4]Shiller Data '!D414</f>
        <v>0.49669999999999997</v>
      </c>
      <c r="E415" s="69">
        <f>'[4]Shiller Data '!E414</f>
        <v>8.2776793390000005</v>
      </c>
      <c r="F415" s="71">
        <f t="shared" si="75"/>
        <v>295.4860474572921</v>
      </c>
      <c r="G415" s="71">
        <f t="shared" si="76"/>
        <v>12.074894352222502</v>
      </c>
      <c r="H415" s="71">
        <f t="shared" si="77"/>
        <v>256.39304777256024</v>
      </c>
      <c r="I415" s="71">
        <f t="shared" si="77"/>
        <v>10.592156971892051</v>
      </c>
      <c r="J415" s="71">
        <f t="shared" si="68"/>
        <v>27.896683200731509</v>
      </c>
      <c r="K415" s="71">
        <f t="shared" si="65"/>
        <v>3.3285078000661201</v>
      </c>
      <c r="L415" s="71">
        <f t="shared" si="66"/>
        <v>-2.7073079447775594E-2</v>
      </c>
      <c r="M415" s="69">
        <f t="shared" si="69"/>
        <v>-3.6796105200649722E-2</v>
      </c>
      <c r="N415" s="69">
        <f t="shared" si="70"/>
        <v>1952.03</v>
      </c>
      <c r="O415" s="69">
        <f t="shared" si="71"/>
        <v>22.175846457569495</v>
      </c>
      <c r="P415" s="69">
        <f t="shared" si="72"/>
        <v>3.0990036991726235</v>
      </c>
      <c r="Q415" s="69">
        <f t="shared" si="73"/>
        <v>-0.25657718034127219</v>
      </c>
      <c r="R415" s="69">
        <f t="shared" si="74"/>
        <v>0.77369527818942574</v>
      </c>
    </row>
    <row r="416" spans="1:18" x14ac:dyDescent="0.3">
      <c r="A416" s="69">
        <f>'Shiller Data'!A415</f>
        <v>1904.11</v>
      </c>
      <c r="B416" s="69">
        <f>'[4]Shiller Data '!B415</f>
        <v>8.17</v>
      </c>
      <c r="C416" s="69">
        <f>'[4]Shiller Data '!C415</f>
        <v>0.31330000000000002</v>
      </c>
      <c r="D416" s="69">
        <f>'[4]Shiller Data '!D415</f>
        <v>0.49330000000000002</v>
      </c>
      <c r="E416" s="69">
        <f>'[4]Shiller Data '!E415</f>
        <v>8.4679289260000008</v>
      </c>
      <c r="F416" s="71">
        <f t="shared" si="75"/>
        <v>304.50100284651347</v>
      </c>
      <c r="G416" s="71">
        <f t="shared" si="76"/>
        <v>11.676886681984417</v>
      </c>
      <c r="H416" s="71">
        <f t="shared" si="77"/>
        <v>257.21673489825218</v>
      </c>
      <c r="I416" s="71">
        <f t="shared" si="77"/>
        <v>10.605234391173658</v>
      </c>
      <c r="J416" s="71">
        <f t="shared" si="68"/>
        <v>28.712331252191685</v>
      </c>
      <c r="K416" s="71">
        <f t="shared" si="65"/>
        <v>3.3573266908431072</v>
      </c>
      <c r="L416" s="71">
        <f t="shared" si="66"/>
        <v>1.7458113292114774E-3</v>
      </c>
      <c r="M416" s="69">
        <f t="shared" si="69"/>
        <v>2.3728020099844874E-3</v>
      </c>
      <c r="N416" s="69">
        <f t="shared" si="70"/>
        <v>1952.06</v>
      </c>
      <c r="O416" s="69">
        <f t="shared" si="71"/>
        <v>22.354663085019904</v>
      </c>
      <c r="P416" s="69">
        <f t="shared" si="72"/>
        <v>3.1070349384482356</v>
      </c>
      <c r="Q416" s="69">
        <f t="shared" si="73"/>
        <v>-0.24854594106566008</v>
      </c>
      <c r="R416" s="69">
        <f t="shared" si="74"/>
        <v>0.77993402901162556</v>
      </c>
    </row>
    <row r="417" spans="1:18" x14ac:dyDescent="0.3">
      <c r="A417" s="69">
        <f>'Shiller Data'!A416</f>
        <v>1904.12</v>
      </c>
      <c r="B417" s="69">
        <f>'[4]Shiller Data '!B416</f>
        <v>8.25</v>
      </c>
      <c r="C417" s="69">
        <f>'[4]Shiller Data '!C416</f>
        <v>0.31</v>
      </c>
      <c r="D417" s="69">
        <f>'[4]Shiller Data '!D416</f>
        <v>0.49</v>
      </c>
      <c r="E417" s="69">
        <f>'[4]Shiller Data '!E416</f>
        <v>8.4679289260000008</v>
      </c>
      <c r="F417" s="71">
        <f t="shared" si="75"/>
        <v>307.4826528131868</v>
      </c>
      <c r="G417" s="71">
        <f t="shared" si="76"/>
        <v>11.553893620859141</v>
      </c>
      <c r="H417" s="71">
        <f t="shared" si="77"/>
        <v>258.05645684166149</v>
      </c>
      <c r="I417" s="71">
        <f t="shared" si="77"/>
        <v>10.617388225384587</v>
      </c>
      <c r="J417" s="71">
        <f t="shared" si="68"/>
        <v>28.960291013758145</v>
      </c>
      <c r="K417" s="71">
        <f t="shared" si="65"/>
        <v>3.3659256162846423</v>
      </c>
      <c r="L417" s="71">
        <f t="shared" si="66"/>
        <v>1.0344736770746543E-2</v>
      </c>
      <c r="M417" s="69">
        <f t="shared" si="69"/>
        <v>1.4059945534592456E-2</v>
      </c>
      <c r="N417" s="69">
        <f t="shared" si="70"/>
        <v>1952.09</v>
      </c>
      <c r="O417" s="69">
        <f t="shared" si="71"/>
        <v>22.336261962152427</v>
      </c>
      <c r="P417" s="69">
        <f t="shared" si="72"/>
        <v>3.1062114547594151</v>
      </c>
      <c r="Q417" s="69">
        <f t="shared" si="73"/>
        <v>-0.24936942475448065</v>
      </c>
      <c r="R417" s="69">
        <f t="shared" si="74"/>
        <v>0.77929203043433637</v>
      </c>
    </row>
    <row r="418" spans="1:18" x14ac:dyDescent="0.3">
      <c r="A418" s="69">
        <f>'Shiller Data'!A417</f>
        <v>1905.01</v>
      </c>
      <c r="B418" s="69">
        <f>'[4]Shiller Data '!B417</f>
        <v>8.43</v>
      </c>
      <c r="C418" s="69">
        <f>'[4]Shiller Data '!C417</f>
        <v>0.31169999999999998</v>
      </c>
      <c r="D418" s="69">
        <f>'[4]Shiller Data '!D417</f>
        <v>0.505</v>
      </c>
      <c r="E418" s="69">
        <f>'[4]Shiller Data '!E417</f>
        <v>8.4679289260000008</v>
      </c>
      <c r="F418" s="71">
        <f t="shared" si="75"/>
        <v>314.1913652382018</v>
      </c>
      <c r="G418" s="71">
        <f t="shared" si="76"/>
        <v>11.617253682650947</v>
      </c>
      <c r="H418" s="71">
        <f t="shared" ref="H418:I433" si="78">AVERAGE(F299:F418)</f>
        <v>258.9721153440006</v>
      </c>
      <c r="I418" s="71">
        <f t="shared" si="78"/>
        <v>10.630751101260307</v>
      </c>
      <c r="J418" s="71">
        <f t="shared" si="68"/>
        <v>29.554954513134401</v>
      </c>
      <c r="K418" s="71">
        <f t="shared" si="65"/>
        <v>3.3862513952169317</v>
      </c>
      <c r="L418" s="71">
        <f t="shared" si="66"/>
        <v>3.0670515703036028E-2</v>
      </c>
      <c r="M418" s="69">
        <f t="shared" si="69"/>
        <v>4.1685524712624385E-2</v>
      </c>
      <c r="N418" s="69">
        <f t="shared" si="70"/>
        <v>1952.12</v>
      </c>
      <c r="O418" s="69">
        <f t="shared" si="71"/>
        <v>23.226179331067911</v>
      </c>
      <c r="P418" s="69">
        <f t="shared" si="72"/>
        <v>3.1452800619281729</v>
      </c>
      <c r="Q418" s="69">
        <f t="shared" si="73"/>
        <v>-0.21030081758572283</v>
      </c>
      <c r="R418" s="69">
        <f t="shared" si="74"/>
        <v>0.81034044464599075</v>
      </c>
    </row>
    <row r="419" spans="1:18" x14ac:dyDescent="0.3">
      <c r="A419" s="69">
        <f>'Shiller Data'!A418</f>
        <v>1905.02</v>
      </c>
      <c r="B419" s="69">
        <f>'[4]Shiller Data '!B418</f>
        <v>8.8000000000000007</v>
      </c>
      <c r="C419" s="69">
        <f>'[4]Shiller Data '!C418</f>
        <v>0.31330000000000002</v>
      </c>
      <c r="D419" s="69">
        <f>'[4]Shiller Data '!D418</f>
        <v>0.52</v>
      </c>
      <c r="E419" s="69">
        <f>'[4]Shiller Data '!E418</f>
        <v>8.4679289260000008</v>
      </c>
      <c r="F419" s="71">
        <f t="shared" si="75"/>
        <v>327.98149633406598</v>
      </c>
      <c r="G419" s="71">
        <f t="shared" si="76"/>
        <v>11.676886681984417</v>
      </c>
      <c r="H419" s="71">
        <f t="shared" si="78"/>
        <v>260.02672835193744</v>
      </c>
      <c r="I419" s="71">
        <f t="shared" si="78"/>
        <v>10.645251898702888</v>
      </c>
      <c r="J419" s="71">
        <f t="shared" si="68"/>
        <v>30.810120742566003</v>
      </c>
      <c r="K419" s="71">
        <f t="shared" si="65"/>
        <v>3.4278432315416962</v>
      </c>
      <c r="L419" s="71">
        <f t="shared" si="66"/>
        <v>7.2262352027800514E-2</v>
      </c>
      <c r="M419" s="69">
        <f t="shared" si="69"/>
        <v>9.8214653135064792E-2</v>
      </c>
      <c r="N419" s="69">
        <f t="shared" si="70"/>
        <v>1953.03</v>
      </c>
      <c r="O419" s="69">
        <f t="shared" si="71"/>
        <v>23.017049963909304</v>
      </c>
      <c r="P419" s="69">
        <f t="shared" si="72"/>
        <v>3.1362352440786241</v>
      </c>
      <c r="Q419" s="69">
        <f t="shared" si="73"/>
        <v>-0.21934563543527164</v>
      </c>
      <c r="R419" s="69">
        <f t="shared" si="74"/>
        <v>0.80304410968033579</v>
      </c>
    </row>
    <row r="420" spans="1:18" x14ac:dyDescent="0.3">
      <c r="A420" s="69">
        <f>'Shiller Data'!A419</f>
        <v>1905.03</v>
      </c>
      <c r="B420" s="69">
        <f>'[4]Shiller Data '!B419</f>
        <v>9.0500000000000007</v>
      </c>
      <c r="C420" s="69">
        <f>'[4]Shiller Data '!C419</f>
        <v>0.315</v>
      </c>
      <c r="D420" s="69">
        <f>'[4]Shiller Data '!D419</f>
        <v>0.53500000000000003</v>
      </c>
      <c r="E420" s="69">
        <f>'[4]Shiller Data '!E419</f>
        <v>8.3728446279999993</v>
      </c>
      <c r="F420" s="71">
        <f t="shared" si="75"/>
        <v>341.12961327962199</v>
      </c>
      <c r="G420" s="71">
        <f t="shared" si="76"/>
        <v>11.873572174926069</v>
      </c>
      <c r="H420" s="71">
        <f t="shared" si="78"/>
        <v>261.19090900108733</v>
      </c>
      <c r="I420" s="71">
        <f t="shared" si="78"/>
        <v>10.66207278306984</v>
      </c>
      <c r="J420" s="71">
        <f t="shared" si="68"/>
        <v>31.994680604816079</v>
      </c>
      <c r="K420" s="71">
        <f t="shared" si="65"/>
        <v>3.4655696578823085</v>
      </c>
      <c r="L420" s="71">
        <f t="shared" si="66"/>
        <v>0.10998877836841281</v>
      </c>
      <c r="M420" s="69">
        <f t="shared" si="69"/>
        <v>0.14949014823164458</v>
      </c>
      <c r="N420" s="69">
        <f t="shared" si="70"/>
        <v>1953.06</v>
      </c>
      <c r="O420" s="69">
        <f t="shared" si="71"/>
        <v>20.81576075282878</v>
      </c>
      <c r="P420" s="69">
        <f t="shared" si="72"/>
        <v>3.0357104282773499</v>
      </c>
      <c r="Q420" s="69">
        <f t="shared" si="73"/>
        <v>-0.31987045123654578</v>
      </c>
      <c r="R420" s="69">
        <f t="shared" si="74"/>
        <v>0.72624311487722726</v>
      </c>
    </row>
    <row r="421" spans="1:18" x14ac:dyDescent="0.3">
      <c r="A421" s="69">
        <f>'Shiller Data'!A420</f>
        <v>1905.04</v>
      </c>
      <c r="B421" s="69">
        <f>'[4]Shiller Data '!B420</f>
        <v>8.94</v>
      </c>
      <c r="C421" s="69">
        <f>'[4]Shiller Data '!C420</f>
        <v>0.31669999999999998</v>
      </c>
      <c r="D421" s="69">
        <f>'[4]Shiller Data '!D420</f>
        <v>0.55000000000000004</v>
      </c>
      <c r="E421" s="69">
        <f>'[4]Shiller Data '!E420</f>
        <v>8.3728446279999993</v>
      </c>
      <c r="F421" s="71">
        <f t="shared" si="75"/>
        <v>336.98328648837793</v>
      </c>
      <c r="G421" s="71">
        <f t="shared" si="76"/>
        <v>11.937651770790749</v>
      </c>
      <c r="H421" s="71">
        <f t="shared" si="78"/>
        <v>262.32137007003462</v>
      </c>
      <c r="I421" s="71">
        <f t="shared" si="78"/>
        <v>10.6835021582287</v>
      </c>
      <c r="J421" s="71">
        <f t="shared" si="68"/>
        <v>31.542398877958291</v>
      </c>
      <c r="K421" s="71">
        <f t="shared" si="65"/>
        <v>3.4513326369164923</v>
      </c>
      <c r="L421" s="71">
        <f t="shared" si="66"/>
        <v>9.575175740259656E-2</v>
      </c>
      <c r="M421" s="69">
        <f t="shared" si="69"/>
        <v>0.1301400435561651</v>
      </c>
      <c r="N421" s="69">
        <f t="shared" si="70"/>
        <v>1953.09</v>
      </c>
      <c r="O421" s="69">
        <f t="shared" si="71"/>
        <v>19.934848795834704</v>
      </c>
      <c r="P421" s="69">
        <f t="shared" si="72"/>
        <v>2.9924693959454962</v>
      </c>
      <c r="Q421" s="69">
        <f t="shared" si="73"/>
        <v>-0.36311148356839951</v>
      </c>
      <c r="R421" s="69">
        <f t="shared" si="74"/>
        <v>0.69550889136377558</v>
      </c>
    </row>
    <row r="422" spans="1:18" x14ac:dyDescent="0.3">
      <c r="A422" s="69">
        <f>'Shiller Data'!A421</f>
        <v>1905.05</v>
      </c>
      <c r="B422" s="69">
        <f>'[4]Shiller Data '!B421</f>
        <v>8.5</v>
      </c>
      <c r="C422" s="69">
        <f>'[4]Shiller Data '!C421</f>
        <v>0.31830000000000003</v>
      </c>
      <c r="D422" s="69">
        <f>'[4]Shiller Data '!D421</f>
        <v>0.56499999999999995</v>
      </c>
      <c r="E422" s="69">
        <f>'[4]Shiller Data '!E421</f>
        <v>8.2776793390000005</v>
      </c>
      <c r="F422" s="71">
        <f t="shared" si="75"/>
        <v>324.08147140477189</v>
      </c>
      <c r="G422" s="71">
        <f t="shared" si="76"/>
        <v>12.135897923310461</v>
      </c>
      <c r="H422" s="71">
        <f t="shared" si="78"/>
        <v>263.27642079606557</v>
      </c>
      <c r="I422" s="71">
        <f t="shared" si="78"/>
        <v>10.708258673805293</v>
      </c>
      <c r="J422" s="71">
        <f t="shared" si="68"/>
        <v>30.264628570987455</v>
      </c>
      <c r="K422" s="71">
        <f t="shared" si="65"/>
        <v>3.4099796567088658</v>
      </c>
      <c r="L422" s="71">
        <f t="shared" si="66"/>
        <v>5.4398777194970105E-2</v>
      </c>
      <c r="M422" s="69">
        <f t="shared" si="69"/>
        <v>7.393555403677167E-2</v>
      </c>
      <c r="N422" s="69">
        <f t="shared" si="70"/>
        <v>1953.12</v>
      </c>
      <c r="O422" s="69">
        <f t="shared" si="71"/>
        <v>21.045741902357552</v>
      </c>
      <c r="P422" s="69">
        <f t="shared" si="72"/>
        <v>3.0466982547424042</v>
      </c>
      <c r="Q422" s="69">
        <f t="shared" si="73"/>
        <v>-0.30888262477149153</v>
      </c>
      <c r="R422" s="69">
        <f t="shared" si="74"/>
        <v>0.73426694971949336</v>
      </c>
    </row>
    <row r="423" spans="1:18" x14ac:dyDescent="0.3">
      <c r="A423" s="69">
        <f>'Shiller Data'!A422</f>
        <v>1905.06</v>
      </c>
      <c r="B423" s="69">
        <f>'[4]Shiller Data '!B422</f>
        <v>8.6</v>
      </c>
      <c r="C423" s="69">
        <f>'[4]Shiller Data '!C422</f>
        <v>0.32</v>
      </c>
      <c r="D423" s="69">
        <f>'[4]Shiller Data '!D422</f>
        <v>0.57999999999999996</v>
      </c>
      <c r="E423" s="69">
        <f>'[4]Shiller Data '!E422</f>
        <v>8.2776793390000005</v>
      </c>
      <c r="F423" s="71">
        <f t="shared" si="75"/>
        <v>327.89419459776923</v>
      </c>
      <c r="G423" s="71">
        <f t="shared" si="76"/>
        <v>12.200714217591415</v>
      </c>
      <c r="H423" s="71">
        <f t="shared" si="78"/>
        <v>264.25321364832871</v>
      </c>
      <c r="I423" s="71">
        <f t="shared" si="78"/>
        <v>10.73522240848161</v>
      </c>
      <c r="J423" s="71">
        <f t="shared" si="68"/>
        <v>30.54377283685421</v>
      </c>
      <c r="K423" s="71">
        <f t="shared" si="65"/>
        <v>3.4191608297128795</v>
      </c>
      <c r="L423" s="71">
        <f t="shared" si="66"/>
        <v>6.357995019898377E-2</v>
      </c>
      <c r="M423" s="69">
        <f t="shared" si="69"/>
        <v>8.6414053513446804E-2</v>
      </c>
      <c r="N423" s="69">
        <f t="shared" si="70"/>
        <v>1954.03</v>
      </c>
      <c r="O423" s="69">
        <f t="shared" si="71"/>
        <v>22.279789747387248</v>
      </c>
      <c r="P423" s="69">
        <f t="shared" si="72"/>
        <v>3.1036799781827451</v>
      </c>
      <c r="Q423" s="69">
        <f t="shared" si="73"/>
        <v>-0.25190090133115062</v>
      </c>
      <c r="R423" s="69">
        <f t="shared" si="74"/>
        <v>0.77732176580446899</v>
      </c>
    </row>
    <row r="424" spans="1:18" x14ac:dyDescent="0.3">
      <c r="A424" s="69">
        <f>'Shiller Data'!A423</f>
        <v>1905.07</v>
      </c>
      <c r="B424" s="69">
        <f>'[4]Shiller Data '!B423</f>
        <v>8.8699999999999992</v>
      </c>
      <c r="C424" s="69">
        <f>'[4]Shiller Data '!C423</f>
        <v>0.32169999999999999</v>
      </c>
      <c r="D424" s="69">
        <f>'[4]Shiller Data '!D423</f>
        <v>0.59499999999999997</v>
      </c>
      <c r="E424" s="69">
        <f>'[4]Shiller Data '!E423</f>
        <v>8.2776793390000005</v>
      </c>
      <c r="F424" s="71">
        <f t="shared" si="75"/>
        <v>338.18854721886197</v>
      </c>
      <c r="G424" s="71">
        <f t="shared" si="76"/>
        <v>12.265530511872369</v>
      </c>
      <c r="H424" s="71">
        <f t="shared" si="78"/>
        <v>265.28417060579858</v>
      </c>
      <c r="I424" s="71">
        <f t="shared" si="78"/>
        <v>10.762346643761431</v>
      </c>
      <c r="J424" s="71">
        <f t="shared" si="68"/>
        <v>31.423309284959565</v>
      </c>
      <c r="K424" s="71">
        <f t="shared" si="65"/>
        <v>3.4475499514365771</v>
      </c>
      <c r="L424" s="71">
        <f t="shared" si="66"/>
        <v>9.1969071922681334E-2</v>
      </c>
      <c r="M424" s="69">
        <f t="shared" si="69"/>
        <v>0.12499884441299311</v>
      </c>
      <c r="N424" s="69">
        <f t="shared" si="70"/>
        <v>1954.06</v>
      </c>
      <c r="O424" s="69">
        <f t="shared" si="71"/>
        <v>24.033459461399644</v>
      </c>
      <c r="P424" s="69">
        <f t="shared" si="72"/>
        <v>3.1794470036561648</v>
      </c>
      <c r="Q424" s="69">
        <f t="shared" si="73"/>
        <v>-0.17613387585773088</v>
      </c>
      <c r="R424" s="69">
        <f t="shared" si="74"/>
        <v>0.83850572015007907</v>
      </c>
    </row>
    <row r="425" spans="1:18" x14ac:dyDescent="0.3">
      <c r="A425" s="69">
        <f>'Shiller Data'!A424</f>
        <v>1905.08</v>
      </c>
      <c r="B425" s="69">
        <f>'[4]Shiller Data '!B424</f>
        <v>9.1999999999999993</v>
      </c>
      <c r="C425" s="69">
        <f>'[4]Shiller Data '!C424</f>
        <v>0.32329999999999998</v>
      </c>
      <c r="D425" s="69">
        <f>'[4]Shiller Data '!D424</f>
        <v>0.61</v>
      </c>
      <c r="E425" s="69">
        <f>'[4]Shiller Data '!E424</f>
        <v>8.3728446279999993</v>
      </c>
      <c r="F425" s="71">
        <f t="shared" si="75"/>
        <v>346.78369526768199</v>
      </c>
      <c r="G425" s="71">
        <f t="shared" si="76"/>
        <v>12.186431378265389</v>
      </c>
      <c r="H425" s="71">
        <f t="shared" si="78"/>
        <v>266.33505509945104</v>
      </c>
      <c r="I425" s="71">
        <f t="shared" si="78"/>
        <v>10.788383058220216</v>
      </c>
      <c r="J425" s="71">
        <f t="shared" si="68"/>
        <v>32.144177064926325</v>
      </c>
      <c r="K425" s="71">
        <f t="shared" si="65"/>
        <v>3.4702313165481464</v>
      </c>
      <c r="L425" s="71">
        <f t="shared" si="66"/>
        <v>0.11465043703425071</v>
      </c>
      <c r="M425" s="69">
        <f t="shared" si="69"/>
        <v>0.15582599499073152</v>
      </c>
      <c r="N425" s="69">
        <f t="shared" si="70"/>
        <v>1954.09</v>
      </c>
      <c r="O425" s="69">
        <f t="shared" si="71"/>
        <v>25.929583826652291</v>
      </c>
      <c r="P425" s="69">
        <f t="shared" si="72"/>
        <v>3.2553845495433418</v>
      </c>
      <c r="Q425" s="69">
        <f t="shared" si="73"/>
        <v>-0.10019632997055394</v>
      </c>
      <c r="R425" s="69">
        <f t="shared" si="74"/>
        <v>0.9046597887698653</v>
      </c>
    </row>
    <row r="426" spans="1:18" x14ac:dyDescent="0.3">
      <c r="A426" s="69">
        <f>'Shiller Data'!A425</f>
        <v>1905.09</v>
      </c>
      <c r="B426" s="69">
        <f>'[4]Shiller Data '!B425</f>
        <v>9.23</v>
      </c>
      <c r="C426" s="69">
        <f>'[4]Shiller Data '!C425</f>
        <v>0.32500000000000001</v>
      </c>
      <c r="D426" s="69">
        <f>'[4]Shiller Data '!D425</f>
        <v>0.625</v>
      </c>
      <c r="E426" s="69">
        <f>'[4]Shiller Data '!E425</f>
        <v>8.2776793390000005</v>
      </c>
      <c r="F426" s="71">
        <f t="shared" si="75"/>
        <v>351.91435071365237</v>
      </c>
      <c r="G426" s="71">
        <f t="shared" si="76"/>
        <v>12.391350377241281</v>
      </c>
      <c r="H426" s="71">
        <f t="shared" si="78"/>
        <v>267.41717743740645</v>
      </c>
      <c r="I426" s="71">
        <f t="shared" si="78"/>
        <v>10.816779796009458</v>
      </c>
      <c r="J426" s="71">
        <f t="shared" si="68"/>
        <v>32.534114343668264</v>
      </c>
      <c r="K426" s="71">
        <f t="shared" si="65"/>
        <v>3.4822892109279997</v>
      </c>
      <c r="L426" s="71">
        <f t="shared" si="66"/>
        <v>0.12670833141410398</v>
      </c>
      <c r="M426" s="69">
        <f t="shared" si="69"/>
        <v>0.17221436155816527</v>
      </c>
      <c r="N426" s="69">
        <f t="shared" si="70"/>
        <v>1954.12</v>
      </c>
      <c r="O426" s="69">
        <f t="shared" si="71"/>
        <v>28.614510384086412</v>
      </c>
      <c r="P426" s="69">
        <f t="shared" si="72"/>
        <v>3.3539139452511613</v>
      </c>
      <c r="Q426" s="69">
        <f t="shared" si="73"/>
        <v>-1.6669342627344541E-3</v>
      </c>
      <c r="R426" s="69">
        <f t="shared" si="74"/>
        <v>0.99833445430052858</v>
      </c>
    </row>
    <row r="427" spans="1:18" x14ac:dyDescent="0.3">
      <c r="A427" s="69">
        <f>'Shiller Data'!A426</f>
        <v>1905.1</v>
      </c>
      <c r="B427" s="69">
        <f>'[4]Shiller Data '!B426</f>
        <v>9.36</v>
      </c>
      <c r="C427" s="69">
        <f>'[4]Shiller Data '!C426</f>
        <v>0.32669999999999999</v>
      </c>
      <c r="D427" s="69">
        <f>'[4]Shiller Data '!D426</f>
        <v>0.64</v>
      </c>
      <c r="E427" s="69">
        <f>'[4]Shiller Data '!E426</f>
        <v>8.2776793390000005</v>
      </c>
      <c r="F427" s="71">
        <f t="shared" si="75"/>
        <v>356.87089086454887</v>
      </c>
      <c r="G427" s="71">
        <f t="shared" si="76"/>
        <v>12.456166671522233</v>
      </c>
      <c r="H427" s="71">
        <f t="shared" si="78"/>
        <v>268.56747871802855</v>
      </c>
      <c r="I427" s="71">
        <f t="shared" si="78"/>
        <v>10.846369334590026</v>
      </c>
      <c r="J427" s="71">
        <f t="shared" si="68"/>
        <v>32.90233624319395</v>
      </c>
      <c r="K427" s="71">
        <f t="shared" si="65"/>
        <v>3.4935436656816319</v>
      </c>
      <c r="L427" s="71">
        <f t="shared" si="66"/>
        <v>0.13796278616773616</v>
      </c>
      <c r="M427" s="69">
        <f t="shared" si="69"/>
        <v>0.18751074119201694</v>
      </c>
      <c r="N427" s="69">
        <f t="shared" si="70"/>
        <v>1955.03</v>
      </c>
      <c r="O427" s="69">
        <f t="shared" si="71"/>
        <v>29.514254500053706</v>
      </c>
      <c r="P427" s="69">
        <f t="shared" si="72"/>
        <v>3.3848733500322599</v>
      </c>
      <c r="Q427" s="69">
        <f t="shared" si="73"/>
        <v>2.9292470518364144E-2</v>
      </c>
      <c r="R427" s="69">
        <f t="shared" si="74"/>
        <v>1.0297257148521637</v>
      </c>
    </row>
    <row r="428" spans="1:18" x14ac:dyDescent="0.3">
      <c r="A428" s="69">
        <f>'Shiller Data'!A427</f>
        <v>1905.11</v>
      </c>
      <c r="B428" s="69">
        <f>'[4]Shiller Data '!B427</f>
        <v>9.31</v>
      </c>
      <c r="C428" s="69">
        <f>'[4]Shiller Data '!C427</f>
        <v>0.32829999999999998</v>
      </c>
      <c r="D428" s="69">
        <f>'[4]Shiller Data '!D427</f>
        <v>0.65500000000000003</v>
      </c>
      <c r="E428" s="69">
        <f>'[4]Shiller Data '!E427</f>
        <v>8.3728446279999993</v>
      </c>
      <c r="F428" s="71">
        <f t="shared" si="75"/>
        <v>350.93002205892606</v>
      </c>
      <c r="G428" s="71">
        <f t="shared" si="76"/>
        <v>12.374900777867392</v>
      </c>
      <c r="H428" s="71">
        <f t="shared" si="78"/>
        <v>269.72970005325362</v>
      </c>
      <c r="I428" s="71">
        <f t="shared" si="78"/>
        <v>10.875895930336634</v>
      </c>
      <c r="J428" s="71">
        <f t="shared" si="68"/>
        <v>32.266769037395889</v>
      </c>
      <c r="K428" s="71">
        <f t="shared" si="65"/>
        <v>3.4740378782559556</v>
      </c>
      <c r="L428" s="71">
        <f t="shared" si="66"/>
        <v>0.11845699874205984</v>
      </c>
      <c r="M428" s="69">
        <f t="shared" si="69"/>
        <v>0.16099964527028321</v>
      </c>
      <c r="N428" s="69">
        <f t="shared" si="70"/>
        <v>1955.06</v>
      </c>
      <c r="O428" s="69">
        <f t="shared" si="71"/>
        <v>31.781735662544982</v>
      </c>
      <c r="P428" s="69">
        <f t="shared" si="72"/>
        <v>3.4588917745494183</v>
      </c>
      <c r="Q428" s="69">
        <f t="shared" si="73"/>
        <v>0.1033108950355226</v>
      </c>
      <c r="R428" s="69">
        <f t="shared" si="74"/>
        <v>1.1088360871285798</v>
      </c>
    </row>
    <row r="429" spans="1:18" x14ac:dyDescent="0.3">
      <c r="A429" s="69">
        <f>'Shiller Data'!A428</f>
        <v>1905.12</v>
      </c>
      <c r="B429" s="69">
        <f>'[4]Shiller Data '!B428</f>
        <v>9.5399999999999991</v>
      </c>
      <c r="C429" s="69">
        <f>'[4]Shiller Data '!C428</f>
        <v>0.33</v>
      </c>
      <c r="D429" s="69">
        <f>'[4]Shiller Data '!D428</f>
        <v>0.67</v>
      </c>
      <c r="E429" s="69">
        <f>'[4]Shiller Data '!E428</f>
        <v>8.4679289260000008</v>
      </c>
      <c r="F429" s="71">
        <f t="shared" si="75"/>
        <v>355.56175852579418</v>
      </c>
      <c r="G429" s="71">
        <f t="shared" si="76"/>
        <v>12.299306112527473</v>
      </c>
      <c r="H429" s="71">
        <f t="shared" si="78"/>
        <v>271.01081922486441</v>
      </c>
      <c r="I429" s="71">
        <f t="shared" si="78"/>
        <v>10.904417892911759</v>
      </c>
      <c r="J429" s="71">
        <f t="shared" si="68"/>
        <v>32.607128781896861</v>
      </c>
      <c r="K429" s="71">
        <f t="shared" si="65"/>
        <v>3.484530938758239</v>
      </c>
      <c r="L429" s="71">
        <f t="shared" si="66"/>
        <v>0.12895005924434333</v>
      </c>
      <c r="M429" s="69">
        <f t="shared" si="69"/>
        <v>0.17526118352135681</v>
      </c>
      <c r="N429" s="69">
        <f t="shared" si="70"/>
        <v>1955.09</v>
      </c>
      <c r="O429" s="69">
        <f t="shared" si="71"/>
        <v>34.726836796390799</v>
      </c>
      <c r="P429" s="69">
        <f t="shared" si="72"/>
        <v>3.5475127827459043</v>
      </c>
      <c r="Q429" s="69">
        <f t="shared" si="73"/>
        <v>0.19193190323200859</v>
      </c>
      <c r="R429" s="69">
        <f t="shared" si="74"/>
        <v>1.2115880089281219</v>
      </c>
    </row>
    <row r="430" spans="1:18" x14ac:dyDescent="0.3">
      <c r="A430" s="69">
        <f>'Shiller Data'!A429</f>
        <v>1906.01</v>
      </c>
      <c r="B430" s="69">
        <f>'[4]Shiller Data '!B429</f>
        <v>9.8699999999999992</v>
      </c>
      <c r="C430" s="69">
        <f>'[4]Shiller Data '!C429</f>
        <v>0.33579999999999999</v>
      </c>
      <c r="D430" s="69">
        <f>'[4]Shiller Data '!D429</f>
        <v>0.67749999999999999</v>
      </c>
      <c r="E430" s="69">
        <f>'[4]Shiller Data '!E429</f>
        <v>8.4679289260000008</v>
      </c>
      <c r="F430" s="71">
        <f t="shared" si="75"/>
        <v>367.86106463832164</v>
      </c>
      <c r="G430" s="71">
        <f t="shared" si="76"/>
        <v>12.515475735111288</v>
      </c>
      <c r="H430" s="71">
        <f t="shared" si="78"/>
        <v>272.39014914341328</v>
      </c>
      <c r="I430" s="71">
        <f t="shared" si="78"/>
        <v>10.93400039570272</v>
      </c>
      <c r="J430" s="71">
        <f t="shared" si="68"/>
        <v>33.643776415345513</v>
      </c>
      <c r="K430" s="71">
        <f t="shared" si="65"/>
        <v>3.5158280884754904</v>
      </c>
      <c r="L430" s="71">
        <f t="shared" si="66"/>
        <v>0.16024720896159472</v>
      </c>
      <c r="M430" s="69">
        <f t="shared" si="69"/>
        <v>0.21779839158806186</v>
      </c>
      <c r="N430" s="69">
        <f t="shared" si="70"/>
        <v>1955.12</v>
      </c>
      <c r="O430" s="69">
        <f t="shared" si="71"/>
        <v>35.213620429260359</v>
      </c>
      <c r="P430" s="69">
        <f t="shared" si="72"/>
        <v>3.5614329517736012</v>
      </c>
      <c r="Q430" s="69">
        <f t="shared" si="73"/>
        <v>0.20585207225970548</v>
      </c>
      <c r="R430" s="69">
        <f t="shared" si="74"/>
        <v>1.22857145075397</v>
      </c>
    </row>
    <row r="431" spans="1:18" x14ac:dyDescent="0.3">
      <c r="A431" s="69">
        <f>'Shiller Data'!A430</f>
        <v>1906.02</v>
      </c>
      <c r="B431" s="69">
        <f>'[4]Shiller Data '!B430</f>
        <v>9.8000000000000007</v>
      </c>
      <c r="C431" s="69">
        <f>'[4]Shiller Data '!C430</f>
        <v>0.3417</v>
      </c>
      <c r="D431" s="69">
        <f>'[4]Shiller Data '!D430</f>
        <v>0.68500000000000005</v>
      </c>
      <c r="E431" s="69">
        <f>'[4]Shiller Data '!E430</f>
        <v>8.4679289260000008</v>
      </c>
      <c r="F431" s="71">
        <f t="shared" si="75"/>
        <v>365.25212091748256</v>
      </c>
      <c r="G431" s="71">
        <f t="shared" si="76"/>
        <v>12.735372420153446</v>
      </c>
      <c r="H431" s="71">
        <f t="shared" si="78"/>
        <v>273.65119145486108</v>
      </c>
      <c r="I431" s="71">
        <f t="shared" si="78"/>
        <v>10.964693176546156</v>
      </c>
      <c r="J431" s="71">
        <f t="shared" si="68"/>
        <v>33.311659071205845</v>
      </c>
      <c r="K431" s="71">
        <f t="shared" si="65"/>
        <v>3.505907457966337</v>
      </c>
      <c r="L431" s="71">
        <f t="shared" si="66"/>
        <v>0.15032657845244124</v>
      </c>
      <c r="M431" s="69">
        <f t="shared" si="69"/>
        <v>0.204314865837851</v>
      </c>
      <c r="N431" s="69">
        <f t="shared" si="70"/>
        <v>1956.03</v>
      </c>
      <c r="O431" s="69">
        <f t="shared" si="71"/>
        <v>36.359201075050443</v>
      </c>
      <c r="P431" s="69">
        <f t="shared" si="72"/>
        <v>3.5934472964344999</v>
      </c>
      <c r="Q431" s="69">
        <f t="shared" si="73"/>
        <v>0.23786641692060417</v>
      </c>
      <c r="R431" s="69">
        <f t="shared" si="74"/>
        <v>1.2685397260632734</v>
      </c>
    </row>
    <row r="432" spans="1:18" x14ac:dyDescent="0.3">
      <c r="A432" s="69">
        <f>'Shiller Data'!A431</f>
        <v>1906.03</v>
      </c>
      <c r="B432" s="69">
        <f>'[4]Shiller Data '!B431</f>
        <v>9.56</v>
      </c>
      <c r="C432" s="69">
        <f>'[4]Shiller Data '!C431</f>
        <v>0.34749999999999998</v>
      </c>
      <c r="D432" s="69">
        <f>'[4]Shiller Data '!D431</f>
        <v>0.6925</v>
      </c>
      <c r="E432" s="69">
        <f>'[4]Shiller Data '!E431</f>
        <v>8.4679289260000008</v>
      </c>
      <c r="F432" s="71">
        <f t="shared" si="75"/>
        <v>356.30717101746257</v>
      </c>
      <c r="G432" s="71">
        <f t="shared" si="76"/>
        <v>12.951542042737263</v>
      </c>
      <c r="H432" s="71">
        <f t="shared" si="78"/>
        <v>274.86573538801855</v>
      </c>
      <c r="I432" s="71">
        <f t="shared" si="78"/>
        <v>10.997507860863999</v>
      </c>
      <c r="J432" s="71">
        <f t="shared" si="68"/>
        <v>32.398901235199475</v>
      </c>
      <c r="K432" s="71">
        <f t="shared" si="65"/>
        <v>3.4781245097293989</v>
      </c>
      <c r="L432" s="71">
        <f t="shared" si="66"/>
        <v>0.12254363021550319</v>
      </c>
      <c r="M432" s="69">
        <f t="shared" si="69"/>
        <v>0.16655394957109901</v>
      </c>
      <c r="N432" s="69">
        <f t="shared" si="70"/>
        <v>1956.06</v>
      </c>
      <c r="O432" s="69">
        <f t="shared" si="71"/>
        <v>34.392093194413327</v>
      </c>
      <c r="P432" s="69">
        <f t="shared" si="72"/>
        <v>3.5378266889604104</v>
      </c>
      <c r="Q432" s="69">
        <f t="shared" si="73"/>
        <v>0.18224580944651469</v>
      </c>
      <c r="R432" s="69">
        <f t="shared" si="74"/>
        <v>1.1999091066255816</v>
      </c>
    </row>
    <row r="433" spans="1:18" x14ac:dyDescent="0.3">
      <c r="A433" s="69">
        <f>'Shiller Data'!A432</f>
        <v>1906.04</v>
      </c>
      <c r="B433" s="69">
        <f>'[4]Shiller Data '!B432</f>
        <v>9.43</v>
      </c>
      <c r="C433" s="69">
        <f>'[4]Shiller Data '!C432</f>
        <v>0.3533</v>
      </c>
      <c r="D433" s="69">
        <f>'[4]Shiller Data '!D432</f>
        <v>0.7</v>
      </c>
      <c r="E433" s="69">
        <f>'[4]Shiller Data '!E432</f>
        <v>8.4679289260000008</v>
      </c>
      <c r="F433" s="71">
        <f t="shared" si="75"/>
        <v>351.46198982161837</v>
      </c>
      <c r="G433" s="71">
        <f t="shared" si="76"/>
        <v>13.167711665321079</v>
      </c>
      <c r="H433" s="71">
        <f t="shared" si="78"/>
        <v>275.99783755955212</v>
      </c>
      <c r="I433" s="71">
        <f t="shared" si="78"/>
        <v>11.031344491919924</v>
      </c>
      <c r="J433" s="71">
        <f t="shared" si="68"/>
        <v>31.860304070736984</v>
      </c>
      <c r="K433" s="71">
        <f t="shared" si="65"/>
        <v>3.4613608484017382</v>
      </c>
      <c r="L433" s="71">
        <f t="shared" si="66"/>
        <v>0.10577996888784247</v>
      </c>
      <c r="M433" s="69">
        <f t="shared" si="69"/>
        <v>0.14376978691422221</v>
      </c>
      <c r="N433" s="69">
        <f t="shared" si="70"/>
        <v>1956.09</v>
      </c>
      <c r="O433" s="69">
        <f t="shared" si="71"/>
        <v>34.00073821483339</v>
      </c>
      <c r="P433" s="69">
        <f t="shared" si="72"/>
        <v>3.526382236581437</v>
      </c>
      <c r="Q433" s="69">
        <f t="shared" si="73"/>
        <v>0.17080135706754129</v>
      </c>
      <c r="R433" s="69">
        <f t="shared" si="74"/>
        <v>1.186255084427319</v>
      </c>
    </row>
    <row r="434" spans="1:18" x14ac:dyDescent="0.3">
      <c r="A434" s="69">
        <f>'Shiller Data'!A433</f>
        <v>1906.05</v>
      </c>
      <c r="B434" s="69">
        <f>'[4]Shiller Data '!B433</f>
        <v>9.18</v>
      </c>
      <c r="C434" s="69">
        <f>'[4]Shiller Data '!C433</f>
        <v>0.35920000000000002</v>
      </c>
      <c r="D434" s="69">
        <f>'[4]Shiller Data '!D433</f>
        <v>0.70750000000000002</v>
      </c>
      <c r="E434" s="69">
        <f>'[4]Shiller Data '!E433</f>
        <v>8.5630942149999996</v>
      </c>
      <c r="F434" s="71">
        <f t="shared" si="75"/>
        <v>338.34193893661376</v>
      </c>
      <c r="G434" s="71">
        <f t="shared" si="76"/>
        <v>13.238826194556825</v>
      </c>
      <c r="H434" s="71">
        <f t="shared" ref="H434:I449" si="79">AVERAGE(F315:F434)</f>
        <v>277.00203928435474</v>
      </c>
      <c r="I434" s="71">
        <f t="shared" si="79"/>
        <v>11.065012265893078</v>
      </c>
      <c r="J434" s="71">
        <f t="shared" si="68"/>
        <v>30.577637946188535</v>
      </c>
      <c r="K434" s="71">
        <f t="shared" si="65"/>
        <v>3.42026895573176</v>
      </c>
      <c r="L434" s="71">
        <f t="shared" si="66"/>
        <v>6.4688076217864321E-2</v>
      </c>
      <c r="M434" s="69">
        <f t="shared" si="69"/>
        <v>8.7920151910748118E-2</v>
      </c>
      <c r="N434" s="69">
        <f t="shared" si="70"/>
        <v>1956.12</v>
      </c>
      <c r="O434" s="69">
        <f t="shared" si="71"/>
        <v>32.954376646422524</v>
      </c>
      <c r="P434" s="69">
        <f t="shared" si="72"/>
        <v>3.4951240790298534</v>
      </c>
      <c r="Q434" s="69">
        <f t="shared" si="73"/>
        <v>0.13954319951595773</v>
      </c>
      <c r="R434" s="69">
        <f t="shared" si="74"/>
        <v>1.149748473222765</v>
      </c>
    </row>
    <row r="435" spans="1:18" x14ac:dyDescent="0.3">
      <c r="A435" s="69">
        <f>'Shiller Data'!A434</f>
        <v>1906.06</v>
      </c>
      <c r="B435" s="69">
        <f>'[4]Shiller Data '!B434</f>
        <v>9.3000000000000007</v>
      </c>
      <c r="C435" s="69">
        <f>'[4]Shiller Data '!C434</f>
        <v>0.36499999999999999</v>
      </c>
      <c r="D435" s="69">
        <f>'[4]Shiller Data '!D434</f>
        <v>0.71499999999999997</v>
      </c>
      <c r="E435" s="69">
        <f>'[4]Shiller Data '!E434</f>
        <v>8.5630942149999996</v>
      </c>
      <c r="F435" s="71">
        <f t="shared" si="75"/>
        <v>342.76470938022959</v>
      </c>
      <c r="G435" s="71">
        <f t="shared" si="76"/>
        <v>13.452593432664925</v>
      </c>
      <c r="H435" s="71">
        <f t="shared" si="79"/>
        <v>278.04909979241273</v>
      </c>
      <c r="I435" s="71">
        <f t="shared" si="79"/>
        <v>11.099635097051754</v>
      </c>
      <c r="J435" s="71">
        <f t="shared" si="68"/>
        <v>30.880718724823083</v>
      </c>
      <c r="K435" s="71">
        <f t="shared" si="65"/>
        <v>3.4301319996533093</v>
      </c>
      <c r="L435" s="71">
        <f t="shared" si="66"/>
        <v>7.4551120139413563E-2</v>
      </c>
      <c r="M435" s="69">
        <f t="shared" si="69"/>
        <v>0.10132540942628256</v>
      </c>
      <c r="N435" s="69">
        <f t="shared" si="70"/>
        <v>1957.03</v>
      </c>
      <c r="O435" s="69">
        <f t="shared" si="71"/>
        <v>30.578551825266967</v>
      </c>
      <c r="P435" s="69">
        <f t="shared" si="72"/>
        <v>3.4202988424556362</v>
      </c>
      <c r="Q435" s="69">
        <f t="shared" si="73"/>
        <v>6.4717962941740481E-2</v>
      </c>
      <c r="R435" s="69">
        <f t="shared" si="74"/>
        <v>1.0668580884318004</v>
      </c>
    </row>
    <row r="436" spans="1:18" x14ac:dyDescent="0.3">
      <c r="A436" s="69">
        <f>'Shiller Data'!A435</f>
        <v>1906.07</v>
      </c>
      <c r="B436" s="69">
        <f>'[4]Shiller Data '!B435</f>
        <v>9.06</v>
      </c>
      <c r="C436" s="69">
        <f>'[4]Shiller Data '!C435</f>
        <v>0.37080000000000002</v>
      </c>
      <c r="D436" s="69">
        <f>'[4]Shiller Data '!D435</f>
        <v>0.72250000000000003</v>
      </c>
      <c r="E436" s="69">
        <f>'[4]Shiller Data '!E435</f>
        <v>8.2776793390000005</v>
      </c>
      <c r="F436" s="71">
        <f t="shared" si="75"/>
        <v>345.43272128555697</v>
      </c>
      <c r="G436" s="71">
        <f t="shared" si="76"/>
        <v>14.137577599634051</v>
      </c>
      <c r="H436" s="71">
        <f t="shared" si="79"/>
        <v>279.23566395978156</v>
      </c>
      <c r="I436" s="71">
        <f t="shared" si="79"/>
        <v>11.1403011873926</v>
      </c>
      <c r="J436" s="71">
        <f t="shared" si="68"/>
        <v>31.007484939139772</v>
      </c>
      <c r="K436" s="71">
        <f t="shared" si="65"/>
        <v>3.4342286249905407</v>
      </c>
      <c r="L436" s="71">
        <f t="shared" si="66"/>
        <v>7.8647745476644992E-2</v>
      </c>
      <c r="M436" s="69">
        <f t="shared" si="69"/>
        <v>0.10689329678712728</v>
      </c>
      <c r="N436" s="69">
        <f t="shared" si="70"/>
        <v>1957.06</v>
      </c>
      <c r="O436" s="69">
        <f t="shared" si="71"/>
        <v>32.238881719327502</v>
      </c>
      <c r="P436" s="69">
        <f t="shared" si="72"/>
        <v>3.4731732309117724</v>
      </c>
      <c r="Q436" s="69">
        <f t="shared" si="73"/>
        <v>0.11759235139787672</v>
      </c>
      <c r="R436" s="69">
        <f t="shared" si="74"/>
        <v>1.1247855006606535</v>
      </c>
    </row>
    <row r="437" spans="1:18" x14ac:dyDescent="0.3">
      <c r="A437" s="69">
        <f>'Shiller Data'!A436</f>
        <v>1906.08</v>
      </c>
      <c r="B437" s="69">
        <f>'[4]Shiller Data '!B436</f>
        <v>9.73</v>
      </c>
      <c r="C437" s="69">
        <f>'[4]Shiller Data '!C436</f>
        <v>0.37669999999999998</v>
      </c>
      <c r="D437" s="69">
        <f>'[4]Shiller Data '!D436</f>
        <v>0.73</v>
      </c>
      <c r="E437" s="69">
        <f>'[4]Shiller Data '!E436</f>
        <v>8.4679289260000008</v>
      </c>
      <c r="F437" s="71">
        <f t="shared" si="75"/>
        <v>362.64317719664336</v>
      </c>
      <c r="G437" s="71">
        <f t="shared" si="76"/>
        <v>14.039844280573027</v>
      </c>
      <c r="H437" s="71">
        <f t="shared" si="79"/>
        <v>280.6619777079199</v>
      </c>
      <c r="I437" s="71">
        <f t="shared" si="79"/>
        <v>11.180529773422544</v>
      </c>
      <c r="J437" s="71">
        <f t="shared" si="68"/>
        <v>32.435240954206797</v>
      </c>
      <c r="K437" s="71">
        <f t="shared" si="65"/>
        <v>3.4792455154706854</v>
      </c>
      <c r="L437" s="71">
        <f t="shared" si="66"/>
        <v>0.12366463595678967</v>
      </c>
      <c r="M437" s="69">
        <f t="shared" si="69"/>
        <v>0.16807755331431112</v>
      </c>
      <c r="N437" s="69">
        <f t="shared" si="70"/>
        <v>1957.09</v>
      </c>
      <c r="O437" s="69">
        <f t="shared" si="71"/>
        <v>29.228047217875307</v>
      </c>
      <c r="P437" s="69">
        <f t="shared" si="72"/>
        <v>3.3751287694290797</v>
      </c>
      <c r="Q437" s="69">
        <f t="shared" si="73"/>
        <v>1.9547889915183969E-2</v>
      </c>
      <c r="R437" s="69">
        <f t="shared" si="74"/>
        <v>1.0197402009630523</v>
      </c>
    </row>
    <row r="438" spans="1:18" x14ac:dyDescent="0.3">
      <c r="A438" s="69">
        <f>'Shiller Data'!A437</f>
        <v>1906.09</v>
      </c>
      <c r="B438" s="69">
        <f>'[4]Shiller Data '!B437</f>
        <v>10.029999999999999</v>
      </c>
      <c r="C438" s="69">
        <f>'[4]Shiller Data '!C437</f>
        <v>0.38250000000000001</v>
      </c>
      <c r="D438" s="69">
        <f>'[4]Shiller Data '!D437</f>
        <v>0.73750000000000004</v>
      </c>
      <c r="E438" s="69">
        <f>'[4]Shiller Data '!E437</f>
        <v>8.5630942149999996</v>
      </c>
      <c r="F438" s="71">
        <f t="shared" si="75"/>
        <v>369.66989624555941</v>
      </c>
      <c r="G438" s="71">
        <f t="shared" si="76"/>
        <v>14.097580789025573</v>
      </c>
      <c r="H438" s="71">
        <f t="shared" si="79"/>
        <v>282.0630830004423</v>
      </c>
      <c r="I438" s="71">
        <f t="shared" si="79"/>
        <v>11.221574554813689</v>
      </c>
      <c r="J438" s="71">
        <f t="shared" si="68"/>
        <v>32.942783068440527</v>
      </c>
      <c r="K438" s="71">
        <f t="shared" si="65"/>
        <v>3.4947722102041929</v>
      </c>
      <c r="L438" s="71">
        <f t="shared" si="66"/>
        <v>0.13919133069029721</v>
      </c>
      <c r="M438" s="69">
        <f t="shared" si="69"/>
        <v>0.18918050519441054</v>
      </c>
      <c r="N438" s="69">
        <f t="shared" si="70"/>
        <v>1957.12</v>
      </c>
      <c r="O438" s="69">
        <f t="shared" si="71"/>
        <v>26.370564780300814</v>
      </c>
      <c r="P438" s="69">
        <f t="shared" si="72"/>
        <v>3.2722484176671598</v>
      </c>
      <c r="Q438" s="69">
        <f t="shared" si="73"/>
        <v>-8.3332461846735928E-2</v>
      </c>
      <c r="R438" s="69">
        <f t="shared" si="74"/>
        <v>0.92004521643604897</v>
      </c>
    </row>
    <row r="439" spans="1:18" x14ac:dyDescent="0.3">
      <c r="A439" s="69">
        <f>'Shiller Data'!A438</f>
        <v>1906.1</v>
      </c>
      <c r="B439" s="69">
        <f>'[4]Shiller Data '!B438</f>
        <v>9.73</v>
      </c>
      <c r="C439" s="69">
        <f>'[4]Shiller Data '!C438</f>
        <v>0.38829999999999998</v>
      </c>
      <c r="D439" s="69">
        <f>'[4]Shiller Data '!D438</f>
        <v>0.745</v>
      </c>
      <c r="E439" s="69">
        <f>'[4]Shiller Data '!E438</f>
        <v>8.7534247930000006</v>
      </c>
      <c r="F439" s="71">
        <f t="shared" si="75"/>
        <v>350.81544910921133</v>
      </c>
      <c r="G439" s="71">
        <f t="shared" si="76"/>
        <v>14.000168436701617</v>
      </c>
      <c r="H439" s="71">
        <f t="shared" si="79"/>
        <v>283.3198786173138</v>
      </c>
      <c r="I439" s="71">
        <f t="shared" si="79"/>
        <v>11.264380845703117</v>
      </c>
      <c r="J439" s="71">
        <f t="shared" si="68"/>
        <v>31.143784457805555</v>
      </c>
      <c r="K439" s="71">
        <f t="shared" si="65"/>
        <v>3.4386146894585425</v>
      </c>
      <c r="L439" s="71">
        <f t="shared" si="66"/>
        <v>8.3033809944646819E-2</v>
      </c>
      <c r="M439" s="69">
        <f t="shared" si="69"/>
        <v>0.11285457244816728</v>
      </c>
      <c r="N439" s="69">
        <f t="shared" si="70"/>
        <v>1958.03</v>
      </c>
      <c r="O439" s="69">
        <f t="shared" si="71"/>
        <v>26.828214060078476</v>
      </c>
      <c r="P439" s="69">
        <f t="shared" si="72"/>
        <v>3.289454097185772</v>
      </c>
      <c r="Q439" s="69">
        <f t="shared" si="73"/>
        <v>-6.6126782328123745E-2</v>
      </c>
      <c r="R439" s="69">
        <f t="shared" si="74"/>
        <v>0.93601218696446831</v>
      </c>
    </row>
    <row r="440" spans="1:18" x14ac:dyDescent="0.3">
      <c r="A440" s="69">
        <f>'Shiller Data'!A439</f>
        <v>1906.11</v>
      </c>
      <c r="B440" s="69">
        <f>'[4]Shiller Data '!B439</f>
        <v>9.93</v>
      </c>
      <c r="C440" s="69">
        <f>'[4]Shiller Data '!C439</f>
        <v>0.39419999999999999</v>
      </c>
      <c r="D440" s="69">
        <f>'[4]Shiller Data '!D439</f>
        <v>0.75249999999999995</v>
      </c>
      <c r="E440" s="69">
        <f>'[4]Shiller Data '!E439</f>
        <v>8.8485090910000004</v>
      </c>
      <c r="F440" s="71">
        <f t="shared" si="75"/>
        <v>354.17917501916935</v>
      </c>
      <c r="G440" s="71">
        <f t="shared" si="76"/>
        <v>14.06016422885766</v>
      </c>
      <c r="H440" s="71">
        <f t="shared" si="79"/>
        <v>284.54175492372542</v>
      </c>
      <c r="I440" s="71">
        <f t="shared" si="79"/>
        <v>11.310152825959655</v>
      </c>
      <c r="J440" s="71">
        <f t="shared" si="68"/>
        <v>31.315153779906382</v>
      </c>
      <c r="K440" s="71">
        <f t="shared" si="65"/>
        <v>3.4441021267079779</v>
      </c>
      <c r="L440" s="71">
        <f t="shared" si="66"/>
        <v>8.8521247194082164E-2</v>
      </c>
      <c r="M440" s="69">
        <f t="shared" si="69"/>
        <v>0.12031276791136483</v>
      </c>
      <c r="N440" s="69">
        <f t="shared" si="70"/>
        <v>1958.06</v>
      </c>
      <c r="O440" s="69">
        <f t="shared" si="71"/>
        <v>28.091843235715597</v>
      </c>
      <c r="P440" s="69">
        <f t="shared" si="72"/>
        <v>3.3354792578923242</v>
      </c>
      <c r="Q440" s="69">
        <f t="shared" si="73"/>
        <v>-2.0101621621571475E-2</v>
      </c>
      <c r="R440" s="69">
        <f t="shared" si="74"/>
        <v>0.98009906898917354</v>
      </c>
    </row>
    <row r="441" spans="1:18" x14ac:dyDescent="0.3">
      <c r="A441" s="69">
        <f>'Shiller Data'!A440</f>
        <v>1906.12</v>
      </c>
      <c r="B441" s="69">
        <f>'[4]Shiller Data '!B440</f>
        <v>9.84</v>
      </c>
      <c r="C441" s="69">
        <f>'[4]Shiller Data '!C440</f>
        <v>0.4</v>
      </c>
      <c r="D441" s="69">
        <f>'[4]Shiller Data '!D440</f>
        <v>0.76</v>
      </c>
      <c r="E441" s="69">
        <f>'[4]Shiller Data '!E440</f>
        <v>8.9436743799999991</v>
      </c>
      <c r="F441" s="71">
        <f t="shared" si="75"/>
        <v>347.23460046182947</v>
      </c>
      <c r="G441" s="71">
        <f t="shared" si="76"/>
        <v>14.11522766104998</v>
      </c>
      <c r="H441" s="71">
        <f t="shared" si="79"/>
        <v>285.76894212503578</v>
      </c>
      <c r="I441" s="71">
        <f t="shared" si="79"/>
        <v>11.356699579898848</v>
      </c>
      <c r="J441" s="71">
        <f t="shared" si="68"/>
        <v>30.57530913967544</v>
      </c>
      <c r="K441" s="71">
        <f t="shared" si="65"/>
        <v>3.4201927923864042</v>
      </c>
      <c r="L441" s="71">
        <f t="shared" si="66"/>
        <v>6.4611912872508448E-2</v>
      </c>
      <c r="M441" s="69">
        <f t="shared" si="69"/>
        <v>8.7816635261541126E-2</v>
      </c>
      <c r="N441" s="69">
        <f t="shared" si="70"/>
        <v>1958.09</v>
      </c>
      <c r="O441" s="69">
        <f t="shared" si="71"/>
        <v>30.39680970003371</v>
      </c>
      <c r="P441" s="69">
        <f t="shared" si="72"/>
        <v>3.4143376588273227</v>
      </c>
      <c r="Q441" s="69">
        <f t="shared" si="73"/>
        <v>5.8756779313426932E-2</v>
      </c>
      <c r="R441" s="69">
        <f t="shared" si="74"/>
        <v>1.0605172696310334</v>
      </c>
    </row>
    <row r="442" spans="1:18" x14ac:dyDescent="0.3">
      <c r="A442" s="69">
        <f>'Shiller Data'!A441</f>
        <v>1907.01</v>
      </c>
      <c r="B442" s="69">
        <f>'[4]Shiller Data '!B441</f>
        <v>9.56</v>
      </c>
      <c r="C442" s="69">
        <f>'[4]Shiller Data '!C441</f>
        <v>0.40329999999999999</v>
      </c>
      <c r="D442" s="69">
        <f>'[4]Shiller Data '!D441</f>
        <v>0.75170000000000003</v>
      </c>
      <c r="E442" s="69">
        <f>'[4]Shiller Data '!E441</f>
        <v>8.8485090910000004</v>
      </c>
      <c r="F442" s="71">
        <f t="shared" si="75"/>
        <v>340.98216648371186</v>
      </c>
      <c r="G442" s="71">
        <f t="shared" si="76"/>
        <v>14.384739303648638</v>
      </c>
      <c r="H442" s="71">
        <f t="shared" si="79"/>
        <v>286.89501323830007</v>
      </c>
      <c r="I442" s="71">
        <f t="shared" si="79"/>
        <v>11.403401684837313</v>
      </c>
      <c r="J442" s="71">
        <f t="shared" si="68"/>
        <v>29.90179386008154</v>
      </c>
      <c r="K442" s="71">
        <f t="shared" si="65"/>
        <v>3.3979184739174464</v>
      </c>
      <c r="L442" s="71">
        <f t="shared" si="66"/>
        <v>4.2337594403550671E-2</v>
      </c>
      <c r="M442" s="69">
        <f t="shared" si="69"/>
        <v>5.7542718057641863E-2</v>
      </c>
      <c r="N442" s="69">
        <f t="shared" si="70"/>
        <v>1958.12</v>
      </c>
      <c r="O442" s="69">
        <f t="shared" si="71"/>
        <v>32.874552454190635</v>
      </c>
      <c r="P442" s="69">
        <f t="shared" si="72"/>
        <v>3.4926988768445222</v>
      </c>
      <c r="Q442" s="69">
        <f t="shared" si="73"/>
        <v>0.13711799733062646</v>
      </c>
      <c r="R442" s="69">
        <f t="shared" si="74"/>
        <v>1.1469634791647814</v>
      </c>
    </row>
    <row r="443" spans="1:18" x14ac:dyDescent="0.3">
      <c r="A443" s="69">
        <f>'Shiller Data'!A442</f>
        <v>1907.02</v>
      </c>
      <c r="B443" s="69">
        <f>'[4]Shiller Data '!B442</f>
        <v>9.26</v>
      </c>
      <c r="C443" s="69">
        <f>'[4]Shiller Data '!C442</f>
        <v>0.40670000000000001</v>
      </c>
      <c r="D443" s="69">
        <f>'[4]Shiller Data '!D442</f>
        <v>0.74329999999999996</v>
      </c>
      <c r="E443" s="69">
        <f>'[4]Shiller Data '!E442</f>
        <v>9.0388396689999997</v>
      </c>
      <c r="F443" s="71">
        <f t="shared" si="75"/>
        <v>323.32715337601815</v>
      </c>
      <c r="G443" s="71">
        <f t="shared" si="76"/>
        <v>14.200556509506113</v>
      </c>
      <c r="H443" s="71">
        <f t="shared" si="79"/>
        <v>287.89021940290968</v>
      </c>
      <c r="I443" s="71">
        <f t="shared" si="79"/>
        <v>11.448568933157924</v>
      </c>
      <c r="J443" s="71">
        <f t="shared" si="68"/>
        <v>28.241709096023495</v>
      </c>
      <c r="K443" s="71">
        <f t="shared" si="65"/>
        <v>3.3407999311911887</v>
      </c>
      <c r="L443" s="71">
        <f t="shared" si="66"/>
        <v>-1.4780948322707044E-2</v>
      </c>
      <c r="M443" s="69">
        <f t="shared" si="69"/>
        <v>-2.0089378103324052E-2</v>
      </c>
      <c r="N443" s="69">
        <f t="shared" si="70"/>
        <v>1959.03</v>
      </c>
      <c r="O443" s="69">
        <f t="shared" si="71"/>
        <v>34.20296256363654</v>
      </c>
      <c r="P443" s="69">
        <f t="shared" si="72"/>
        <v>3.5323122649845948</v>
      </c>
      <c r="Q443" s="69">
        <f t="shared" si="73"/>
        <v>0.17673138547069911</v>
      </c>
      <c r="R443" s="69">
        <f t="shared" si="74"/>
        <v>1.1933105095315331</v>
      </c>
    </row>
    <row r="444" spans="1:18" x14ac:dyDescent="0.3">
      <c r="A444" s="69">
        <f>'Shiller Data'!A443</f>
        <v>1907.03</v>
      </c>
      <c r="B444" s="69">
        <f>'[4]Shiller Data '!B443</f>
        <v>8.35</v>
      </c>
      <c r="C444" s="69">
        <f>'[4]Shiller Data '!C443</f>
        <v>0.41</v>
      </c>
      <c r="D444" s="69">
        <f>'[4]Shiller Data '!D443</f>
        <v>0.73499999999999999</v>
      </c>
      <c r="E444" s="69">
        <f>'[4]Shiller Data '!E443</f>
        <v>8.9436743799999991</v>
      </c>
      <c r="F444" s="71">
        <f t="shared" si="75"/>
        <v>294.6553774244183</v>
      </c>
      <c r="G444" s="71">
        <f t="shared" si="76"/>
        <v>14.468108352576229</v>
      </c>
      <c r="H444" s="71">
        <f t="shared" si="79"/>
        <v>288.6424290611119</v>
      </c>
      <c r="I444" s="71">
        <f t="shared" si="79"/>
        <v>11.495965780170787</v>
      </c>
      <c r="J444" s="71">
        <f t="shared" si="68"/>
        <v>25.631198201082402</v>
      </c>
      <c r="K444" s="71">
        <f t="shared" si="65"/>
        <v>3.243810289227925</v>
      </c>
      <c r="L444" s="71">
        <f t="shared" si="66"/>
        <v>-0.11177059028597069</v>
      </c>
      <c r="M444" s="69">
        <f t="shared" si="69"/>
        <v>-0.15191188008127421</v>
      </c>
      <c r="N444" s="69">
        <f t="shared" si="70"/>
        <v>1959.06</v>
      </c>
      <c r="O444" s="69">
        <f t="shared" si="71"/>
        <v>34.462355930291544</v>
      </c>
      <c r="P444" s="69">
        <f t="shared" si="72"/>
        <v>3.5398675958636012</v>
      </c>
      <c r="Q444" s="69">
        <f t="shared" si="73"/>
        <v>0.1842867163497055</v>
      </c>
      <c r="R444" s="69">
        <f t="shared" si="74"/>
        <v>1.2023605100967258</v>
      </c>
    </row>
    <row r="445" spans="1:18" x14ac:dyDescent="0.3">
      <c r="A445" s="69">
        <f>'Shiller Data'!A444</f>
        <v>1907.04</v>
      </c>
      <c r="B445" s="69">
        <f>'[4]Shiller Data '!B444</f>
        <v>8.39</v>
      </c>
      <c r="C445" s="69">
        <f>'[4]Shiller Data '!C444</f>
        <v>0.4133</v>
      </c>
      <c r="D445" s="69">
        <f>'[4]Shiller Data '!D444</f>
        <v>0.72670000000000001</v>
      </c>
      <c r="E445" s="69">
        <f>'[4]Shiller Data '!E444</f>
        <v>8.9436743799999991</v>
      </c>
      <c r="F445" s="71">
        <f t="shared" si="75"/>
        <v>296.06690019052331</v>
      </c>
      <c r="G445" s="71">
        <f t="shared" si="76"/>
        <v>14.584558980779891</v>
      </c>
      <c r="H445" s="71">
        <f t="shared" si="79"/>
        <v>289.43461309345935</v>
      </c>
      <c r="I445" s="71">
        <f t="shared" si="79"/>
        <v>11.543240908509002</v>
      </c>
      <c r="J445" s="71">
        <f t="shared" si="68"/>
        <v>25.648507428470985</v>
      </c>
      <c r="K445" s="71">
        <f t="shared" si="65"/>
        <v>3.2444853800005209</v>
      </c>
      <c r="L445" s="71">
        <f t="shared" si="66"/>
        <v>-0.11109549951337483</v>
      </c>
      <c r="M445" s="69">
        <f t="shared" si="69"/>
        <v>-0.15099433720860828</v>
      </c>
      <c r="N445" s="69">
        <f t="shared" si="70"/>
        <v>1959.09</v>
      </c>
      <c r="O445" s="69">
        <f t="shared" si="71"/>
        <v>33.714129425260957</v>
      </c>
      <c r="P445" s="69">
        <f t="shared" si="72"/>
        <v>3.5179170202681398</v>
      </c>
      <c r="Q445" s="69">
        <f t="shared" si="73"/>
        <v>0.16233614075424407</v>
      </c>
      <c r="R445" s="69">
        <f t="shared" si="74"/>
        <v>1.1762555623074278</v>
      </c>
    </row>
    <row r="446" spans="1:18" x14ac:dyDescent="0.3">
      <c r="A446" s="69">
        <f>'Shiller Data'!A445</f>
        <v>1907.05</v>
      </c>
      <c r="B446" s="69">
        <f>'[4]Shiller Data '!B445</f>
        <v>8.1</v>
      </c>
      <c r="C446" s="69">
        <f>'[4]Shiller Data '!C445</f>
        <v>0.41670000000000001</v>
      </c>
      <c r="D446" s="69">
        <f>'[4]Shiller Data '!D445</f>
        <v>0.71830000000000005</v>
      </c>
      <c r="E446" s="69">
        <f>'[4]Shiller Data '!E445</f>
        <v>9.1340049590000003</v>
      </c>
      <c r="F446" s="71">
        <f t="shared" si="75"/>
        <v>279.87728400356349</v>
      </c>
      <c r="G446" s="71">
        <f t="shared" si="76"/>
        <v>14.398131388183321</v>
      </c>
      <c r="H446" s="71">
        <f t="shared" si="79"/>
        <v>290.05812906060675</v>
      </c>
      <c r="I446" s="71">
        <f t="shared" si="79"/>
        <v>11.58783733382259</v>
      </c>
      <c r="J446" s="71">
        <f t="shared" si="68"/>
        <v>24.15267628815063</v>
      </c>
      <c r="K446" s="71">
        <f t="shared" si="65"/>
        <v>3.1843951933436867</v>
      </c>
      <c r="L446" s="71">
        <f t="shared" si="66"/>
        <v>-0.17118568617020902</v>
      </c>
      <c r="M446" s="69">
        <f t="shared" si="69"/>
        <v>-0.2326653135013779</v>
      </c>
      <c r="N446" s="69">
        <f t="shared" si="70"/>
        <v>1959.12</v>
      </c>
      <c r="O446" s="69">
        <f t="shared" si="71"/>
        <v>34.554076864736786</v>
      </c>
      <c r="P446" s="69">
        <f t="shared" si="72"/>
        <v>3.5425255422317039</v>
      </c>
      <c r="Q446" s="69">
        <f t="shared" si="73"/>
        <v>0.18694466271780819</v>
      </c>
      <c r="R446" s="69">
        <f t="shared" si="74"/>
        <v>1.2055605707585446</v>
      </c>
    </row>
    <row r="447" spans="1:18" x14ac:dyDescent="0.3">
      <c r="A447" s="69">
        <f>'Shiller Data'!A446</f>
        <v>1907.06</v>
      </c>
      <c r="B447" s="69">
        <f>'[4]Shiller Data '!B446</f>
        <v>7.84</v>
      </c>
      <c r="C447" s="69">
        <f>'[4]Shiller Data '!C446</f>
        <v>0.42</v>
      </c>
      <c r="D447" s="69">
        <f>'[4]Shiller Data '!D446</f>
        <v>0.71</v>
      </c>
      <c r="E447" s="69">
        <f>'[4]Shiller Data '!E446</f>
        <v>9.229089256</v>
      </c>
      <c r="F447" s="71">
        <f t="shared" si="75"/>
        <v>268.10264061444462</v>
      </c>
      <c r="G447" s="71">
        <f t="shared" si="76"/>
        <v>14.362641461488105</v>
      </c>
      <c r="H447" s="71">
        <f t="shared" si="79"/>
        <v>290.50394677420576</v>
      </c>
      <c r="I447" s="71">
        <f t="shared" si="79"/>
        <v>11.632138009747047</v>
      </c>
      <c r="J447" s="71">
        <f t="shared" si="68"/>
        <v>23.048440483580094</v>
      </c>
      <c r="K447" s="71">
        <f t="shared" si="65"/>
        <v>3.1375981091745815</v>
      </c>
      <c r="L447" s="71">
        <f t="shared" si="66"/>
        <v>-0.21798277033931424</v>
      </c>
      <c r="M447" s="69">
        <f t="shared" si="69"/>
        <v>-0.29626910247897553</v>
      </c>
      <c r="N447" s="69">
        <f t="shared" si="70"/>
        <v>1960.03</v>
      </c>
      <c r="O447" s="69">
        <f t="shared" si="71"/>
        <v>31.976989930421148</v>
      </c>
      <c r="P447" s="69">
        <f t="shared" si="72"/>
        <v>3.4650165794743857</v>
      </c>
      <c r="Q447" s="69">
        <f t="shared" si="73"/>
        <v>0.10943569996048996</v>
      </c>
      <c r="R447" s="69">
        <f t="shared" si="74"/>
        <v>1.1156483323969246</v>
      </c>
    </row>
    <row r="448" spans="1:18" x14ac:dyDescent="0.3">
      <c r="A448" s="69">
        <f>'Shiller Data'!A447</f>
        <v>1907.07</v>
      </c>
      <c r="B448" s="69">
        <f>'[4]Shiller Data '!B447</f>
        <v>8.14</v>
      </c>
      <c r="C448" s="69">
        <f>'[4]Shiller Data '!C447</f>
        <v>0.42330000000000001</v>
      </c>
      <c r="D448" s="69">
        <f>'[4]Shiller Data '!D447</f>
        <v>0.70169999999999999</v>
      </c>
      <c r="E448" s="69">
        <f>'[4]Shiller Data '!E447</f>
        <v>9.229089256</v>
      </c>
      <c r="F448" s="71">
        <f t="shared" si="75"/>
        <v>278.36167022979328</v>
      </c>
      <c r="G448" s="71">
        <f t="shared" si="76"/>
        <v>14.475490787256939</v>
      </c>
      <c r="H448" s="71">
        <f t="shared" si="79"/>
        <v>290.95568017596025</v>
      </c>
      <c r="I448" s="71">
        <f t="shared" si="79"/>
        <v>11.677379096719582</v>
      </c>
      <c r="J448" s="71">
        <f t="shared" si="68"/>
        <v>23.837683775119611</v>
      </c>
      <c r="K448" s="71">
        <f t="shared" si="65"/>
        <v>3.1712676803931847</v>
      </c>
      <c r="L448" s="71">
        <f t="shared" si="66"/>
        <v>-0.18431319912071098</v>
      </c>
      <c r="M448" s="69">
        <f t="shared" si="69"/>
        <v>-0.25050744145292314</v>
      </c>
      <c r="N448" s="69">
        <f t="shared" si="70"/>
        <v>1960.06</v>
      </c>
      <c r="O448" s="69">
        <f t="shared" si="71"/>
        <v>32.833737013995218</v>
      </c>
      <c r="P448" s="69">
        <f t="shared" si="72"/>
        <v>3.4914565542768465</v>
      </c>
      <c r="Q448" s="69">
        <f t="shared" si="73"/>
        <v>0.13587567476295082</v>
      </c>
      <c r="R448" s="69">
        <f t="shared" si="74"/>
        <v>1.1455394652757585</v>
      </c>
    </row>
    <row r="449" spans="1:18" x14ac:dyDescent="0.3">
      <c r="A449" s="69">
        <f>'Shiller Data'!A448</f>
        <v>1907.08</v>
      </c>
      <c r="B449" s="69">
        <f>'[4]Shiller Data '!B448</f>
        <v>7.53</v>
      </c>
      <c r="C449" s="69">
        <f>'[4]Shiller Data '!C448</f>
        <v>0.42670000000000002</v>
      </c>
      <c r="D449" s="69">
        <f>'[4]Shiller Data '!D448</f>
        <v>0.69330000000000003</v>
      </c>
      <c r="E449" s="69">
        <f>'[4]Shiller Data '!E448</f>
        <v>9.229089256</v>
      </c>
      <c r="F449" s="71">
        <f t="shared" si="75"/>
        <v>257.50164334525101</v>
      </c>
      <c r="G449" s="71">
        <f t="shared" si="76"/>
        <v>14.591759789564225</v>
      </c>
      <c r="H449" s="71">
        <f t="shared" si="79"/>
        <v>291.19861810864484</v>
      </c>
      <c r="I449" s="71">
        <f t="shared" si="79"/>
        <v>11.726866855569179</v>
      </c>
      <c r="J449" s="71">
        <f t="shared" si="68"/>
        <v>21.958264429595829</v>
      </c>
      <c r="K449" s="71">
        <f t="shared" ref="K449:K512" si="80">LN(J449)</f>
        <v>3.0891435802573737</v>
      </c>
      <c r="L449" s="71">
        <f t="shared" ref="L449:L512" si="81">K449-$K$1863</f>
        <v>-0.26643729925652204</v>
      </c>
      <c r="M449" s="69">
        <f t="shared" si="69"/>
        <v>-0.36212559091150937</v>
      </c>
      <c r="N449" s="69">
        <f t="shared" si="70"/>
        <v>1960.09</v>
      </c>
      <c r="O449" s="69">
        <f t="shared" si="71"/>
        <v>31.258267590556095</v>
      </c>
      <c r="P449" s="69">
        <f t="shared" si="72"/>
        <v>3.4422839040896136</v>
      </c>
      <c r="Q449" s="69">
        <f t="shared" si="73"/>
        <v>8.670302457571788E-2</v>
      </c>
      <c r="R449" s="69">
        <f t="shared" si="74"/>
        <v>1.0905727583146994</v>
      </c>
    </row>
    <row r="450" spans="1:18" x14ac:dyDescent="0.3">
      <c r="A450" s="69">
        <f>'Shiller Data'!A449</f>
        <v>1907.09</v>
      </c>
      <c r="B450" s="69">
        <f>'[4]Shiller Data '!B449</f>
        <v>7.45</v>
      </c>
      <c r="C450" s="69">
        <f>'[4]Shiller Data '!C449</f>
        <v>0.43</v>
      </c>
      <c r="D450" s="69">
        <f>'[4]Shiller Data '!D449</f>
        <v>0.68500000000000005</v>
      </c>
      <c r="E450" s="69">
        <f>'[4]Shiller Data '!E449</f>
        <v>9.229089256</v>
      </c>
      <c r="F450" s="71">
        <f t="shared" si="75"/>
        <v>254.76590211449138</v>
      </c>
      <c r="G450" s="71">
        <f t="shared" si="76"/>
        <v>14.704609115333058</v>
      </c>
      <c r="H450" s="71">
        <f t="shared" ref="H450:I465" si="82">AVERAGE(F331:F450)</f>
        <v>291.38281555584922</v>
      </c>
      <c r="I450" s="71">
        <f t="shared" si="82"/>
        <v>11.779326286414836</v>
      </c>
      <c r="J450" s="71">
        <f t="shared" ref="J450:J513" si="83">F450/I450</f>
        <v>21.628223543507268</v>
      </c>
      <c r="K450" s="71">
        <f t="shared" si="80"/>
        <v>3.0739991073044828</v>
      </c>
      <c r="L450" s="71">
        <f t="shared" si="81"/>
        <v>-0.28158177220941294</v>
      </c>
      <c r="M450" s="69">
        <f t="shared" ref="M450:M513" si="84">L450*$M$113/2</f>
        <v>-0.38270904988070148</v>
      </c>
      <c r="N450" s="69">
        <f t="shared" si="70"/>
        <v>1960.12</v>
      </c>
      <c r="O450" s="69">
        <f t="shared" si="71"/>
        <v>32.067850774810644</v>
      </c>
      <c r="P450" s="69">
        <f t="shared" si="72"/>
        <v>3.4678539947711831</v>
      </c>
      <c r="Q450" s="69">
        <f t="shared" si="73"/>
        <v>0.11227311525728734</v>
      </c>
      <c r="R450" s="69">
        <f t="shared" si="74"/>
        <v>1.1188183852925817</v>
      </c>
    </row>
    <row r="451" spans="1:18" x14ac:dyDescent="0.3">
      <c r="A451" s="69">
        <f>'Shiller Data'!A450</f>
        <v>1907.1</v>
      </c>
      <c r="B451" s="69">
        <f>'[4]Shiller Data '!B450</f>
        <v>6.64</v>
      </c>
      <c r="C451" s="69">
        <f>'[4]Shiller Data '!C450</f>
        <v>0.43330000000000002</v>
      </c>
      <c r="D451" s="69">
        <f>'[4]Shiller Data '!D450</f>
        <v>0.67669999999999997</v>
      </c>
      <c r="E451" s="69">
        <f>'[4]Shiller Data '!E450</f>
        <v>9.3242545450000005</v>
      </c>
      <c r="F451" s="71">
        <f t="shared" si="75"/>
        <v>224.74903381136727</v>
      </c>
      <c r="G451" s="71">
        <f t="shared" si="76"/>
        <v>14.666228366033954</v>
      </c>
      <c r="H451" s="71">
        <f t="shared" si="82"/>
        <v>291.35235589095169</v>
      </c>
      <c r="I451" s="71">
        <f t="shared" si="82"/>
        <v>11.83046471289556</v>
      </c>
      <c r="J451" s="71">
        <f t="shared" si="83"/>
        <v>18.997481440131772</v>
      </c>
      <c r="K451" s="71">
        <f t="shared" si="80"/>
        <v>2.9443064145976079</v>
      </c>
      <c r="L451" s="71">
        <f t="shared" si="81"/>
        <v>-0.41127446491628783</v>
      </c>
      <c r="M451" s="69">
        <f t="shared" si="84"/>
        <v>-0.55897957624632344</v>
      </c>
      <c r="N451" s="69">
        <f t="shared" ref="N451:N514" si="85">INDEX($A$130:$A$2900,(ROW()-ROW($A$130))*3)</f>
        <v>1961.03</v>
      </c>
      <c r="O451" s="69">
        <f t="shared" ref="O451:O514" si="86">INDEX($J$130:$J$2900,(ROW()-ROW($J$130))*3)</f>
        <v>36.100842392469545</v>
      </c>
      <c r="P451" s="69">
        <f t="shared" ref="P451:P514" si="87">INDEX($K$130:$K$2900,(ROW()-ROW($K$130))*3)</f>
        <v>3.5863162000380346</v>
      </c>
      <c r="Q451" s="69">
        <f t="shared" ref="Q451:Q514" si="88">INDEX($L$130:$L$2900,(ROW()-ROW($L$130))*3)</f>
        <v>0.23073532052413892</v>
      </c>
      <c r="R451" s="69">
        <f t="shared" ref="R451:R514" si="89">EXP(Q451)</f>
        <v>1.2595258246920433</v>
      </c>
    </row>
    <row r="452" spans="1:18" x14ac:dyDescent="0.3">
      <c r="A452" s="69">
        <f>'Shiller Data'!A451</f>
        <v>1907.11</v>
      </c>
      <c r="B452" s="69">
        <f>'[4]Shiller Data '!B451</f>
        <v>6.25</v>
      </c>
      <c r="C452" s="69">
        <f>'[4]Shiller Data '!C451</f>
        <v>0.43669999999999998</v>
      </c>
      <c r="D452" s="69">
        <f>'[4]Shiller Data '!D451</f>
        <v>0.66830000000000001</v>
      </c>
      <c r="E452" s="69">
        <f>'[4]Shiller Data '!E451</f>
        <v>8.9436743799999991</v>
      </c>
      <c r="F452" s="71">
        <f t="shared" si="75"/>
        <v>220.5504322039059</v>
      </c>
      <c r="G452" s="71">
        <f t="shared" si="76"/>
        <v>15.410299798951312</v>
      </c>
      <c r="H452" s="71">
        <f t="shared" si="82"/>
        <v>291.35403912571508</v>
      </c>
      <c r="I452" s="71">
        <f t="shared" si="82"/>
        <v>11.887803734650596</v>
      </c>
      <c r="J452" s="71">
        <f t="shared" si="83"/>
        <v>18.552664321084393</v>
      </c>
      <c r="K452" s="71">
        <f t="shared" si="80"/>
        <v>2.9206134079087325</v>
      </c>
      <c r="L452" s="71">
        <f t="shared" si="81"/>
        <v>-0.43496747160516325</v>
      </c>
      <c r="M452" s="69">
        <f t="shared" si="84"/>
        <v>-0.59118168935744153</v>
      </c>
      <c r="N452" s="69">
        <f t="shared" si="85"/>
        <v>1961.06</v>
      </c>
      <c r="O452" s="69">
        <f t="shared" si="86"/>
        <v>36.863308910062322</v>
      </c>
      <c r="P452" s="69">
        <f t="shared" si="87"/>
        <v>3.6072167178833303</v>
      </c>
      <c r="Q452" s="69">
        <f t="shared" si="88"/>
        <v>0.25163583836943459</v>
      </c>
      <c r="R452" s="69">
        <f t="shared" si="89"/>
        <v>1.2861275936737955</v>
      </c>
    </row>
    <row r="453" spans="1:18" x14ac:dyDescent="0.3">
      <c r="A453" s="69">
        <f>'Shiller Data'!A452</f>
        <v>1907.12</v>
      </c>
      <c r="B453" s="69">
        <f>'[4]Shiller Data '!B452</f>
        <v>6.57</v>
      </c>
      <c r="C453" s="69">
        <f>'[4]Shiller Data '!C452</f>
        <v>0.44</v>
      </c>
      <c r="D453" s="69">
        <f>'[4]Shiller Data '!D452</f>
        <v>0.66</v>
      </c>
      <c r="E453" s="69">
        <f>'[4]Shiller Data '!E452</f>
        <v>8.7534247930000006</v>
      </c>
      <c r="F453" s="71">
        <f t="shared" si="75"/>
        <v>236.88155196788472</v>
      </c>
      <c r="G453" s="71">
        <f t="shared" si="76"/>
        <v>15.864213526007502</v>
      </c>
      <c r="H453" s="71">
        <f t="shared" si="82"/>
        <v>291.45232605671373</v>
      </c>
      <c r="I453" s="71">
        <f t="shared" si="82"/>
        <v>11.948925370797769</v>
      </c>
      <c r="J453" s="71">
        <f t="shared" si="83"/>
        <v>19.824506775044771</v>
      </c>
      <c r="K453" s="71">
        <f t="shared" si="80"/>
        <v>2.9869188882729527</v>
      </c>
      <c r="L453" s="71">
        <f t="shared" si="81"/>
        <v>-0.36866199124094301</v>
      </c>
      <c r="M453" s="69">
        <f t="shared" si="84"/>
        <v>-0.50106325877521529</v>
      </c>
      <c r="N453" s="69">
        <f t="shared" si="85"/>
        <v>1961.09</v>
      </c>
      <c r="O453" s="69">
        <f t="shared" si="86"/>
        <v>37.436644831713316</v>
      </c>
      <c r="P453" s="69">
        <f t="shared" si="87"/>
        <v>3.622650033056197</v>
      </c>
      <c r="Q453" s="69">
        <f t="shared" si="88"/>
        <v>0.26706915354230132</v>
      </c>
      <c r="R453" s="69">
        <f t="shared" si="89"/>
        <v>1.3061307667768602</v>
      </c>
    </row>
    <row r="454" spans="1:18" x14ac:dyDescent="0.3">
      <c r="A454" s="69">
        <f>'Shiller Data'!A453</f>
        <v>1908.01</v>
      </c>
      <c r="B454" s="69">
        <f>'[4]Shiller Data '!B453</f>
        <v>6.85</v>
      </c>
      <c r="C454" s="69">
        <f>'[4]Shiller Data '!C453</f>
        <v>0.43669999999999998</v>
      </c>
      <c r="D454" s="69">
        <f>'[4]Shiller Data '!D453</f>
        <v>0.65329999999999999</v>
      </c>
      <c r="E454" s="69">
        <f>'[4]Shiller Data '!E453</f>
        <v>8.6582595040000001</v>
      </c>
      <c r="F454" s="71">
        <f t="shared" si="75"/>
        <v>249.69155163358568</v>
      </c>
      <c r="G454" s="71">
        <f t="shared" si="76"/>
        <v>15.918292058158666</v>
      </c>
      <c r="H454" s="71">
        <f t="shared" si="82"/>
        <v>291.60602732592258</v>
      </c>
      <c r="I454" s="71">
        <f t="shared" si="82"/>
        <v>12.009826348915633</v>
      </c>
      <c r="J454" s="71">
        <f t="shared" si="83"/>
        <v>20.790604658170626</v>
      </c>
      <c r="K454" s="71">
        <f t="shared" si="80"/>
        <v>3.0345011855340789</v>
      </c>
      <c r="L454" s="71">
        <f t="shared" si="81"/>
        <v>-0.32107969397981684</v>
      </c>
      <c r="M454" s="69">
        <f t="shared" si="84"/>
        <v>-0.43639225527572828</v>
      </c>
      <c r="N454" s="69">
        <f t="shared" si="85"/>
        <v>1961.12</v>
      </c>
      <c r="O454" s="69">
        <f t="shared" si="86"/>
        <v>39.734584978011377</v>
      </c>
      <c r="P454" s="69">
        <f t="shared" si="87"/>
        <v>3.6822219665914373</v>
      </c>
      <c r="Q454" s="69">
        <f t="shared" si="88"/>
        <v>0.32664108707754158</v>
      </c>
      <c r="R454" s="69">
        <f t="shared" si="89"/>
        <v>1.3863038255214055</v>
      </c>
    </row>
    <row r="455" spans="1:18" x14ac:dyDescent="0.3">
      <c r="A455" s="69">
        <f>'Shiller Data'!A454</f>
        <v>1908.02</v>
      </c>
      <c r="B455" s="69">
        <f>'[4]Shiller Data '!B454</f>
        <v>6.6</v>
      </c>
      <c r="C455" s="69">
        <f>'[4]Shiller Data '!C454</f>
        <v>0.43330000000000002</v>
      </c>
      <c r="D455" s="69">
        <f>'[4]Shiller Data '!D454</f>
        <v>0.64670000000000005</v>
      </c>
      <c r="E455" s="69">
        <f>'[4]Shiller Data '!E454</f>
        <v>8.5630942149999996</v>
      </c>
      <c r="F455" s="71">
        <f t="shared" si="75"/>
        <v>243.2523743988726</v>
      </c>
      <c r="G455" s="71">
        <f t="shared" si="76"/>
        <v>15.969886943489623</v>
      </c>
      <c r="H455" s="71">
        <f t="shared" si="82"/>
        <v>291.7371047512155</v>
      </c>
      <c r="I455" s="71">
        <f t="shared" si="82"/>
        <v>12.071544980391035</v>
      </c>
      <c r="J455" s="71">
        <f t="shared" si="83"/>
        <v>20.150889947725059</v>
      </c>
      <c r="K455" s="71">
        <f t="shared" si="80"/>
        <v>3.0032484535575983</v>
      </c>
      <c r="L455" s="71">
        <f t="shared" si="81"/>
        <v>-0.35233242595629743</v>
      </c>
      <c r="M455" s="69">
        <f t="shared" si="84"/>
        <v>-0.47886909341424211</v>
      </c>
      <c r="N455" s="69">
        <f t="shared" si="85"/>
        <v>1962.03</v>
      </c>
      <c r="O455" s="69">
        <f t="shared" si="86"/>
        <v>38.579421868072764</v>
      </c>
      <c r="P455" s="69">
        <f t="shared" si="87"/>
        <v>3.6527190220898431</v>
      </c>
      <c r="Q455" s="69">
        <f t="shared" si="88"/>
        <v>0.29713814257594739</v>
      </c>
      <c r="R455" s="69">
        <f t="shared" si="89"/>
        <v>1.3460012266822505</v>
      </c>
    </row>
    <row r="456" spans="1:18" x14ac:dyDescent="0.3">
      <c r="A456" s="69">
        <f>'Shiller Data'!A455</f>
        <v>1908.03</v>
      </c>
      <c r="B456" s="69">
        <f>'[4]Shiller Data '!B455</f>
        <v>6.87</v>
      </c>
      <c r="C456" s="69">
        <f>'[4]Shiller Data '!C455</f>
        <v>0.43</v>
      </c>
      <c r="D456" s="69">
        <f>'[4]Shiller Data '!D455</f>
        <v>0.64</v>
      </c>
      <c r="E456" s="69">
        <f>'[4]Shiller Data '!E455</f>
        <v>8.5630942149999996</v>
      </c>
      <c r="F456" s="71">
        <f t="shared" si="75"/>
        <v>253.20360789700834</v>
      </c>
      <c r="G456" s="71">
        <f t="shared" si="76"/>
        <v>15.848260756290184</v>
      </c>
      <c r="H456" s="71">
        <f t="shared" si="82"/>
        <v>292.03676120709696</v>
      </c>
      <c r="I456" s="71">
        <f t="shared" si="82"/>
        <v>12.131588203287757</v>
      </c>
      <c r="J456" s="71">
        <f t="shared" si="83"/>
        <v>20.871431147686678</v>
      </c>
      <c r="K456" s="71">
        <f t="shared" si="80"/>
        <v>3.038381293136013</v>
      </c>
      <c r="L456" s="71">
        <f t="shared" si="81"/>
        <v>-0.3171995863778827</v>
      </c>
      <c r="M456" s="69">
        <f t="shared" si="84"/>
        <v>-0.43111864582963549</v>
      </c>
      <c r="N456" s="69">
        <f t="shared" si="85"/>
        <v>1962.06</v>
      </c>
      <c r="O456" s="69">
        <f t="shared" si="86"/>
        <v>30.263096119460819</v>
      </c>
      <c r="P456" s="69">
        <f t="shared" si="87"/>
        <v>3.4099290203588364</v>
      </c>
      <c r="Q456" s="69">
        <f t="shared" si="88"/>
        <v>5.4348140844940662E-2</v>
      </c>
      <c r="R456" s="69">
        <f t="shared" si="89"/>
        <v>1.0558521234271672</v>
      </c>
    </row>
    <row r="457" spans="1:18" x14ac:dyDescent="0.3">
      <c r="A457" s="69">
        <f>'Shiller Data'!A456</f>
        <v>1908.04</v>
      </c>
      <c r="B457" s="69">
        <f>'[4]Shiller Data '!B456</f>
        <v>7.24</v>
      </c>
      <c r="C457" s="69">
        <f>'[4]Shiller Data '!C456</f>
        <v>0.42670000000000002</v>
      </c>
      <c r="D457" s="69">
        <f>'[4]Shiller Data '!D456</f>
        <v>0.63329999999999997</v>
      </c>
      <c r="E457" s="69">
        <f>'[4]Shiller Data '!E456</f>
        <v>8.6582595040000001</v>
      </c>
      <c r="F457" s="71">
        <f t="shared" si="75"/>
        <v>263.90756698206724</v>
      </c>
      <c r="G457" s="71">
        <f t="shared" si="76"/>
        <v>15.553778844095039</v>
      </c>
      <c r="H457" s="71">
        <f t="shared" si="82"/>
        <v>292.4567635346645</v>
      </c>
      <c r="I457" s="71">
        <f t="shared" si="82"/>
        <v>12.188515553230838</v>
      </c>
      <c r="J457" s="71">
        <f t="shared" si="83"/>
        <v>21.652149995584381</v>
      </c>
      <c r="K457" s="71">
        <f t="shared" si="80"/>
        <v>3.0751047564732881</v>
      </c>
      <c r="L457" s="71">
        <f t="shared" si="81"/>
        <v>-0.28047612304060765</v>
      </c>
      <c r="M457" s="69">
        <f t="shared" si="84"/>
        <v>-0.3812063178694115</v>
      </c>
      <c r="N457" s="69">
        <f t="shared" si="85"/>
        <v>1962.09</v>
      </c>
      <c r="O457" s="69">
        <f t="shared" si="86"/>
        <v>31.165037880609109</v>
      </c>
      <c r="P457" s="69">
        <f t="shared" si="87"/>
        <v>3.4392968857456876</v>
      </c>
      <c r="Q457" s="69">
        <f t="shared" si="88"/>
        <v>8.3716006231791873E-2</v>
      </c>
      <c r="R457" s="69">
        <f t="shared" si="89"/>
        <v>1.0873200578366828</v>
      </c>
    </row>
    <row r="458" spans="1:18" x14ac:dyDescent="0.3">
      <c r="A458" s="69">
        <f>'Shiller Data'!A457</f>
        <v>1908.05</v>
      </c>
      <c r="B458" s="69">
        <f>'[4]Shiller Data '!B457</f>
        <v>7.63</v>
      </c>
      <c r="C458" s="69">
        <f>'[4]Shiller Data '!C457</f>
        <v>0.42330000000000001</v>
      </c>
      <c r="D458" s="69">
        <f>'[4]Shiller Data '!D457</f>
        <v>0.62670000000000003</v>
      </c>
      <c r="E458" s="69">
        <f>'[4]Shiller Data '!E457</f>
        <v>8.6582595040000001</v>
      </c>
      <c r="F458" s="71">
        <f t="shared" si="75"/>
        <v>278.12358233054874</v>
      </c>
      <c r="G458" s="71">
        <f t="shared" si="76"/>
        <v>15.429844351313404</v>
      </c>
      <c r="H458" s="71">
        <f t="shared" si="82"/>
        <v>293.00317311567795</v>
      </c>
      <c r="I458" s="71">
        <f t="shared" si="82"/>
        <v>12.248610252633018</v>
      </c>
      <c r="J458" s="71">
        <f t="shared" si="83"/>
        <v>22.706541933666475</v>
      </c>
      <c r="K458" s="71">
        <f t="shared" si="80"/>
        <v>3.1226530738787508</v>
      </c>
      <c r="L458" s="71">
        <f t="shared" si="81"/>
        <v>-0.23292780563514492</v>
      </c>
      <c r="M458" s="69">
        <f t="shared" si="84"/>
        <v>-0.3165814977509509</v>
      </c>
      <c r="N458" s="69">
        <f t="shared" si="85"/>
        <v>1962.12</v>
      </c>
      <c r="O458" s="69">
        <f t="shared" si="86"/>
        <v>33.436910835838347</v>
      </c>
      <c r="P458" s="69">
        <f t="shared" si="87"/>
        <v>3.5096604046382152</v>
      </c>
      <c r="Q458" s="69">
        <f t="shared" si="88"/>
        <v>0.15407952512431944</v>
      </c>
      <c r="R458" s="69">
        <f t="shared" si="89"/>
        <v>1.1665836557999132</v>
      </c>
    </row>
    <row r="459" spans="1:18" x14ac:dyDescent="0.3">
      <c r="A459" s="69">
        <f>'Shiller Data'!A458</f>
        <v>1908.06</v>
      </c>
      <c r="B459" s="69">
        <f>'[4]Shiller Data '!B458</f>
        <v>7.64</v>
      </c>
      <c r="C459" s="69">
        <f>'[4]Shiller Data '!C458</f>
        <v>0.42</v>
      </c>
      <c r="D459" s="69">
        <f>'[4]Shiller Data '!D458</f>
        <v>0.62</v>
      </c>
      <c r="E459" s="69">
        <f>'[4]Shiller Data '!E458</f>
        <v>8.6582595040000001</v>
      </c>
      <c r="F459" s="71">
        <f t="shared" ref="F459:F522" si="90">B459*$E$1857/E459</f>
        <v>278.48809554461235</v>
      </c>
      <c r="G459" s="71">
        <f t="shared" ref="G459:G522" si="91">C459*$E$1857/E459</f>
        <v>15.309554990672407</v>
      </c>
      <c r="H459" s="71">
        <f t="shared" si="82"/>
        <v>293.35390929548947</v>
      </c>
      <c r="I459" s="71">
        <f t="shared" si="82"/>
        <v>12.302217622526017</v>
      </c>
      <c r="J459" s="71">
        <f t="shared" si="83"/>
        <v>22.637227212977095</v>
      </c>
      <c r="K459" s="71">
        <f t="shared" si="80"/>
        <v>3.1195957729095212</v>
      </c>
      <c r="L459" s="71">
        <f t="shared" si="81"/>
        <v>-0.23598510660437455</v>
      </c>
      <c r="M459" s="69">
        <f t="shared" si="84"/>
        <v>-0.32073679779026965</v>
      </c>
      <c r="N459" s="69">
        <f t="shared" si="85"/>
        <v>1963.03</v>
      </c>
      <c r="O459" s="69">
        <f t="shared" si="86"/>
        <v>34.69513054551588</v>
      </c>
      <c r="P459" s="69">
        <f t="shared" si="87"/>
        <v>3.5465993470052166</v>
      </c>
      <c r="Q459" s="69">
        <f t="shared" si="88"/>
        <v>0.1910184674913209</v>
      </c>
      <c r="R459" s="69">
        <f t="shared" si="89"/>
        <v>1.210481806437139</v>
      </c>
    </row>
    <row r="460" spans="1:18" x14ac:dyDescent="0.3">
      <c r="A460" s="69">
        <f>'Shiller Data'!A459</f>
        <v>1908.07</v>
      </c>
      <c r="B460" s="69">
        <f>'[4]Shiller Data '!B459</f>
        <v>7.92</v>
      </c>
      <c r="C460" s="69">
        <f>'[4]Shiller Data '!C459</f>
        <v>0.41670000000000001</v>
      </c>
      <c r="D460" s="69">
        <f>'[4]Shiller Data '!D459</f>
        <v>0.61329999999999996</v>
      </c>
      <c r="E460" s="69">
        <f>'[4]Shiller Data '!E459</f>
        <v>8.7534247930000006</v>
      </c>
      <c r="F460" s="71">
        <f t="shared" si="90"/>
        <v>285.55584346813498</v>
      </c>
      <c r="G460" s="71">
        <f t="shared" si="91"/>
        <v>15.024131309743922</v>
      </c>
      <c r="H460" s="71">
        <f t="shared" si="82"/>
        <v>293.72750172639041</v>
      </c>
      <c r="I460" s="71">
        <f t="shared" si="82"/>
        <v>12.351718364227304</v>
      </c>
      <c r="J460" s="71">
        <f t="shared" si="83"/>
        <v>23.118713934990105</v>
      </c>
      <c r="K460" s="71">
        <f t="shared" si="80"/>
        <v>3.140642416607796</v>
      </c>
      <c r="L460" s="71">
        <f t="shared" si="81"/>
        <v>-0.21493846290609975</v>
      </c>
      <c r="M460" s="69">
        <f t="shared" si="84"/>
        <v>-0.29213146247419641</v>
      </c>
      <c r="N460" s="69">
        <f t="shared" si="85"/>
        <v>1963.06</v>
      </c>
      <c r="O460" s="69">
        <f t="shared" si="86"/>
        <v>36.647502808584399</v>
      </c>
      <c r="P460" s="69">
        <f t="shared" si="87"/>
        <v>3.601345289819863</v>
      </c>
      <c r="Q460" s="69">
        <f t="shared" si="88"/>
        <v>0.2457644103059673</v>
      </c>
      <c r="R460" s="69">
        <f t="shared" si="89"/>
        <v>1.2785983134707863</v>
      </c>
    </row>
    <row r="461" spans="1:18" x14ac:dyDescent="0.3">
      <c r="A461" s="69">
        <f>'Shiller Data'!A460</f>
        <v>1908.08</v>
      </c>
      <c r="B461" s="69">
        <f>'[4]Shiller Data '!B460</f>
        <v>8.26</v>
      </c>
      <c r="C461" s="69">
        <f>'[4]Shiller Data '!C460</f>
        <v>0.4133</v>
      </c>
      <c r="D461" s="69">
        <f>'[4]Shiller Data '!D460</f>
        <v>0.60670000000000002</v>
      </c>
      <c r="E461" s="69">
        <f>'[4]Shiller Data '!E460</f>
        <v>8.7534247930000006</v>
      </c>
      <c r="F461" s="71">
        <f t="shared" si="90"/>
        <v>297.81455392004989</v>
      </c>
      <c r="G461" s="71">
        <f t="shared" si="91"/>
        <v>14.901544205224772</v>
      </c>
      <c r="H461" s="71">
        <f t="shared" si="82"/>
        <v>294.12822103764142</v>
      </c>
      <c r="I461" s="71">
        <f t="shared" si="82"/>
        <v>12.399565723228831</v>
      </c>
      <c r="J461" s="71">
        <f t="shared" si="83"/>
        <v>24.018143906615737</v>
      </c>
      <c r="K461" s="71">
        <f t="shared" si="80"/>
        <v>3.1788095408358195</v>
      </c>
      <c r="L461" s="71">
        <f t="shared" si="81"/>
        <v>-0.17677133867807626</v>
      </c>
      <c r="M461" s="69">
        <f t="shared" si="84"/>
        <v>-0.24025699725092056</v>
      </c>
      <c r="N461" s="69">
        <f t="shared" si="85"/>
        <v>1963.09</v>
      </c>
      <c r="O461" s="69">
        <f t="shared" si="86"/>
        <v>37.669133833558924</v>
      </c>
      <c r="P461" s="69">
        <f t="shared" si="87"/>
        <v>3.6288410279051884</v>
      </c>
      <c r="Q461" s="69">
        <f t="shared" si="88"/>
        <v>0.27326014839129265</v>
      </c>
      <c r="R461" s="69">
        <f t="shared" si="89"/>
        <v>1.3142420983241403</v>
      </c>
    </row>
    <row r="462" spans="1:18" x14ac:dyDescent="0.3">
      <c r="A462" s="69">
        <f>'Shiller Data'!A461</f>
        <v>1908.09</v>
      </c>
      <c r="B462" s="69">
        <f>'[4]Shiller Data '!B461</f>
        <v>8.17</v>
      </c>
      <c r="C462" s="69">
        <f>'[4]Shiller Data '!C461</f>
        <v>0.41</v>
      </c>
      <c r="D462" s="69">
        <f>'[4]Shiller Data '!D461</f>
        <v>0.6</v>
      </c>
      <c r="E462" s="69">
        <f>'[4]Shiller Data '!E461</f>
        <v>8.7534247930000006</v>
      </c>
      <c r="F462" s="71">
        <f t="shared" si="90"/>
        <v>294.56960115336653</v>
      </c>
      <c r="G462" s="71">
        <f t="shared" si="91"/>
        <v>14.782562603779716</v>
      </c>
      <c r="H462" s="71">
        <f t="shared" si="82"/>
        <v>294.50584797268317</v>
      </c>
      <c r="I462" s="71">
        <f t="shared" si="82"/>
        <v>12.445750256421086</v>
      </c>
      <c r="J462" s="71">
        <f t="shared" si="83"/>
        <v>23.668287976563761</v>
      </c>
      <c r="K462" s="71">
        <f t="shared" si="80"/>
        <v>3.1641360920787633</v>
      </c>
      <c r="L462" s="71">
        <f t="shared" si="81"/>
        <v>-0.19144478743513238</v>
      </c>
      <c r="M462" s="69">
        <f t="shared" si="84"/>
        <v>-0.26020026839458582</v>
      </c>
      <c r="N462" s="69">
        <f t="shared" si="85"/>
        <v>1963.12</v>
      </c>
      <c r="O462" s="69">
        <f t="shared" si="86"/>
        <v>37.807524556862909</v>
      </c>
      <c r="P462" s="69">
        <f t="shared" si="87"/>
        <v>3.6325081451661316</v>
      </c>
      <c r="Q462" s="69">
        <f t="shared" si="88"/>
        <v>0.27692726565223591</v>
      </c>
      <c r="R462" s="69">
        <f t="shared" si="89"/>
        <v>1.3190704258186681</v>
      </c>
    </row>
    <row r="463" spans="1:18" x14ac:dyDescent="0.3">
      <c r="A463" s="69">
        <f>'Shiller Data'!A462</f>
        <v>1908.1</v>
      </c>
      <c r="B463" s="69">
        <f>'[4]Shiller Data '!B462</f>
        <v>8.27</v>
      </c>
      <c r="C463" s="69">
        <f>'[4]Shiller Data '!C462</f>
        <v>0.40670000000000001</v>
      </c>
      <c r="D463" s="69">
        <f>'[4]Shiller Data '!D462</f>
        <v>0.59330000000000005</v>
      </c>
      <c r="E463" s="69">
        <f>'[4]Shiller Data '!E462</f>
        <v>8.8485090910000004</v>
      </c>
      <c r="F463" s="71">
        <f t="shared" si="90"/>
        <v>294.97097456279261</v>
      </c>
      <c r="G463" s="71">
        <f t="shared" si="91"/>
        <v>14.506009111812304</v>
      </c>
      <c r="H463" s="71">
        <f t="shared" si="82"/>
        <v>294.93025755144777</v>
      </c>
      <c r="I463" s="71">
        <f t="shared" si="82"/>
        <v>12.488958864716381</v>
      </c>
      <c r="J463" s="71">
        <f t="shared" si="83"/>
        <v>23.618540004654847</v>
      </c>
      <c r="K463" s="71">
        <f t="shared" si="80"/>
        <v>3.16203199703215</v>
      </c>
      <c r="L463" s="71">
        <f t="shared" si="81"/>
        <v>-0.19354888248174573</v>
      </c>
      <c r="M463" s="69">
        <f t="shared" si="84"/>
        <v>-0.26306002813623991</v>
      </c>
      <c r="N463" s="69">
        <f t="shared" si="85"/>
        <v>1964.03</v>
      </c>
      <c r="O463" s="69">
        <f t="shared" si="86"/>
        <v>39.846502070838199</v>
      </c>
      <c r="P463" s="69">
        <f t="shared" si="87"/>
        <v>3.6850346239892895</v>
      </c>
      <c r="Q463" s="69">
        <f t="shared" si="88"/>
        <v>0.32945374447539377</v>
      </c>
      <c r="R463" s="69">
        <f t="shared" si="89"/>
        <v>1.3902085119303085</v>
      </c>
    </row>
    <row r="464" spans="1:18" x14ac:dyDescent="0.3">
      <c r="A464" s="69">
        <f>'Shiller Data'!A463</f>
        <v>1908.11</v>
      </c>
      <c r="B464" s="69">
        <f>'[4]Shiller Data '!B463</f>
        <v>8.83</v>
      </c>
      <c r="C464" s="69">
        <f>'[4]Shiller Data '!C463</f>
        <v>0.40329999999999999</v>
      </c>
      <c r="D464" s="69">
        <f>'[4]Shiller Data '!D463</f>
        <v>0.5867</v>
      </c>
      <c r="E464" s="69">
        <f>'[4]Shiller Data '!E463</f>
        <v>8.9436743799999991</v>
      </c>
      <c r="F464" s="71">
        <f t="shared" si="90"/>
        <v>311.59365061767829</v>
      </c>
      <c r="G464" s="71">
        <f t="shared" si="91"/>
        <v>14.23167828925364</v>
      </c>
      <c r="H464" s="71">
        <f t="shared" si="82"/>
        <v>295.42605818428001</v>
      </c>
      <c r="I464" s="71">
        <f t="shared" si="82"/>
        <v>12.529249559328253</v>
      </c>
      <c r="J464" s="71">
        <f t="shared" si="83"/>
        <v>24.869298767035186</v>
      </c>
      <c r="K464" s="71">
        <f t="shared" si="80"/>
        <v>3.2136340614803331</v>
      </c>
      <c r="L464" s="71">
        <f t="shared" si="81"/>
        <v>-0.14194681803356257</v>
      </c>
      <c r="M464" s="69">
        <f t="shared" si="84"/>
        <v>-0.19292559826213623</v>
      </c>
      <c r="N464" s="69">
        <f t="shared" si="85"/>
        <v>1964.06</v>
      </c>
      <c r="O464" s="69">
        <f t="shared" si="86"/>
        <v>40.096350851779185</v>
      </c>
      <c r="P464" s="69">
        <f t="shared" si="87"/>
        <v>3.691285328969149</v>
      </c>
      <c r="Q464" s="69">
        <f t="shared" si="88"/>
        <v>0.33570444945525324</v>
      </c>
      <c r="R464" s="69">
        <f t="shared" si="89"/>
        <v>1.3989255105100606</v>
      </c>
    </row>
    <row r="465" spans="1:18" x14ac:dyDescent="0.3">
      <c r="A465" s="69">
        <f>'Shiller Data'!A464</f>
        <v>1908.12</v>
      </c>
      <c r="B465" s="69">
        <f>'[4]Shiller Data '!B464</f>
        <v>9.0299999999999994</v>
      </c>
      <c r="C465" s="69">
        <f>'[4]Shiller Data '!C464</f>
        <v>0.4</v>
      </c>
      <c r="D465" s="69">
        <f>'[4]Shiller Data '!D464</f>
        <v>0.57999999999999996</v>
      </c>
      <c r="E465" s="69">
        <f>'[4]Shiller Data '!E464</f>
        <v>9.0388396689999997</v>
      </c>
      <c r="F465" s="71">
        <f t="shared" si="90"/>
        <v>315.29634935047989</v>
      </c>
      <c r="G465" s="71">
        <f t="shared" si="91"/>
        <v>13.966615696588258</v>
      </c>
      <c r="H465" s="71">
        <f t="shared" si="82"/>
        <v>295.85382649422496</v>
      </c>
      <c r="I465" s="71">
        <f t="shared" si="82"/>
        <v>12.567772491856728</v>
      </c>
      <c r="J465" s="71">
        <f t="shared" si="83"/>
        <v>25.087687540077269</v>
      </c>
      <c r="K465" s="71">
        <f t="shared" si="80"/>
        <v>3.2223771895335696</v>
      </c>
      <c r="L465" s="71">
        <f t="shared" si="81"/>
        <v>-0.13320368998032617</v>
      </c>
      <c r="M465" s="69">
        <f t="shared" si="84"/>
        <v>-0.1810424631998605</v>
      </c>
      <c r="N465" s="69">
        <f t="shared" si="85"/>
        <v>1964.09</v>
      </c>
      <c r="O465" s="69">
        <f t="shared" si="86"/>
        <v>41.172800119028366</v>
      </c>
      <c r="P465" s="69">
        <f t="shared" si="87"/>
        <v>3.7177778470475316</v>
      </c>
      <c r="Q465" s="69">
        <f t="shared" si="88"/>
        <v>0.36219696753363584</v>
      </c>
      <c r="R465" s="69">
        <f t="shared" si="89"/>
        <v>1.4364818543851268</v>
      </c>
    </row>
    <row r="466" spans="1:18" x14ac:dyDescent="0.3">
      <c r="A466" s="69">
        <f>'Shiller Data'!A465</f>
        <v>1909.01</v>
      </c>
      <c r="B466" s="69">
        <f>'[4]Shiller Data '!B465</f>
        <v>9.06</v>
      </c>
      <c r="C466" s="69">
        <f>'[4]Shiller Data '!C465</f>
        <v>0.40329999999999999</v>
      </c>
      <c r="D466" s="69">
        <f>'[4]Shiller Data '!D465</f>
        <v>0.59499999999999997</v>
      </c>
      <c r="E466" s="69">
        <f>'[4]Shiller Data '!E465</f>
        <v>8.9436743799999991</v>
      </c>
      <c r="F466" s="71">
        <f t="shared" si="90"/>
        <v>319.70990652278203</v>
      </c>
      <c r="G466" s="71">
        <f t="shared" si="91"/>
        <v>14.23167828925364</v>
      </c>
      <c r="H466" s="71">
        <f t="shared" ref="H466:I481" si="92">AVERAGE(F347:F466)</f>
        <v>296.15096355431143</v>
      </c>
      <c r="I466" s="71">
        <f t="shared" si="92"/>
        <v>12.608192817197642</v>
      </c>
      <c r="J466" s="71">
        <f t="shared" si="83"/>
        <v>25.357314181196216</v>
      </c>
      <c r="K466" s="71">
        <f t="shared" si="80"/>
        <v>3.2330672162788736</v>
      </c>
      <c r="L466" s="71">
        <f t="shared" si="81"/>
        <v>-0.12251366323502211</v>
      </c>
      <c r="M466" s="69">
        <f t="shared" si="84"/>
        <v>-0.16651322024924795</v>
      </c>
      <c r="N466" s="69">
        <f t="shared" si="85"/>
        <v>1964.12</v>
      </c>
      <c r="O466" s="69">
        <f t="shared" si="86"/>
        <v>40.951419595567067</v>
      </c>
      <c r="P466" s="69">
        <f t="shared" si="87"/>
        <v>3.7123864762566217</v>
      </c>
      <c r="Q466" s="69">
        <f t="shared" si="88"/>
        <v>0.35680559674272594</v>
      </c>
      <c r="R466" s="69">
        <f t="shared" si="89"/>
        <v>1.4287580876277755</v>
      </c>
    </row>
    <row r="467" spans="1:18" x14ac:dyDescent="0.3">
      <c r="A467" s="69">
        <f>'Shiller Data'!A466</f>
        <v>1909.02</v>
      </c>
      <c r="B467" s="69">
        <f>'[4]Shiller Data '!B466</f>
        <v>8.8000000000000007</v>
      </c>
      <c r="C467" s="69">
        <f>'[4]Shiller Data '!C466</f>
        <v>0.40670000000000001</v>
      </c>
      <c r="D467" s="69">
        <f>'[4]Shiller Data '!D466</f>
        <v>0.61</v>
      </c>
      <c r="E467" s="69">
        <f>'[4]Shiller Data '!E466</f>
        <v>9.0388396689999997</v>
      </c>
      <c r="F467" s="71">
        <f t="shared" si="90"/>
        <v>307.26554532494168</v>
      </c>
      <c r="G467" s="71">
        <f t="shared" si="91"/>
        <v>14.200556509506113</v>
      </c>
      <c r="H467" s="71">
        <f t="shared" si="92"/>
        <v>296.3221574970708</v>
      </c>
      <c r="I467" s="71">
        <f t="shared" si="92"/>
        <v>12.650154820992533</v>
      </c>
      <c r="J467" s="71">
        <f t="shared" si="83"/>
        <v>24.289469154562774</v>
      </c>
      <c r="K467" s="71">
        <f t="shared" si="80"/>
        <v>3.1900428882904093</v>
      </c>
      <c r="L467" s="71">
        <f t="shared" si="81"/>
        <v>-0.16553799122348645</v>
      </c>
      <c r="M467" s="69">
        <f t="shared" si="84"/>
        <v>-0.22498930539148937</v>
      </c>
      <c r="N467" s="69">
        <f t="shared" si="85"/>
        <v>1965.03</v>
      </c>
      <c r="O467" s="69">
        <f t="shared" si="86"/>
        <v>41.8508267200964</v>
      </c>
      <c r="P467" s="69">
        <f t="shared" si="87"/>
        <v>3.7341115511034855</v>
      </c>
      <c r="Q467" s="69">
        <f t="shared" si="88"/>
        <v>0.37853067158958975</v>
      </c>
      <c r="R467" s="69">
        <f t="shared" si="89"/>
        <v>1.4601375908521381</v>
      </c>
    </row>
    <row r="468" spans="1:18" x14ac:dyDescent="0.3">
      <c r="A468" s="69">
        <f>'Shiller Data'!A467</f>
        <v>1909.03</v>
      </c>
      <c r="B468" s="69">
        <f>'[4]Shiller Data '!B467</f>
        <v>8.92</v>
      </c>
      <c r="C468" s="69">
        <f>'[4]Shiller Data '!C467</f>
        <v>0.41</v>
      </c>
      <c r="D468" s="69">
        <f>'[4]Shiller Data '!D467</f>
        <v>0.625</v>
      </c>
      <c r="E468" s="69">
        <f>'[4]Shiller Data '!E467</f>
        <v>9.0388396689999997</v>
      </c>
      <c r="F468" s="71">
        <f t="shared" si="90"/>
        <v>311.45553003391814</v>
      </c>
      <c r="G468" s="71">
        <f t="shared" si="91"/>
        <v>14.315781089002964</v>
      </c>
      <c r="H468" s="71">
        <f t="shared" si="92"/>
        <v>296.49418846969837</v>
      </c>
      <c r="I468" s="71">
        <f t="shared" si="92"/>
        <v>12.692774100644357</v>
      </c>
      <c r="J468" s="71">
        <f t="shared" si="83"/>
        <v>24.53801884161059</v>
      </c>
      <c r="K468" s="71">
        <f t="shared" si="80"/>
        <v>3.2002237042230686</v>
      </c>
      <c r="L468" s="71">
        <f t="shared" si="81"/>
        <v>-0.15535717529082715</v>
      </c>
      <c r="M468" s="69">
        <f t="shared" si="84"/>
        <v>-0.21115215122477482</v>
      </c>
      <c r="N468" s="69">
        <f t="shared" si="85"/>
        <v>1965.06</v>
      </c>
      <c r="O468" s="69">
        <f t="shared" si="86"/>
        <v>40.240286271456959</v>
      </c>
      <c r="P468" s="69">
        <f t="shared" si="87"/>
        <v>3.694868639867992</v>
      </c>
      <c r="Q468" s="69">
        <f t="shared" si="88"/>
        <v>0.33928776035409625</v>
      </c>
      <c r="R468" s="69">
        <f t="shared" si="89"/>
        <v>1.4039472874592285</v>
      </c>
    </row>
    <row r="469" spans="1:18" x14ac:dyDescent="0.3">
      <c r="A469" s="69">
        <f>'Shiller Data'!A468</f>
        <v>1909.04</v>
      </c>
      <c r="B469" s="69">
        <f>'[4]Shiller Data '!B468</f>
        <v>9.32</v>
      </c>
      <c r="C469" s="69">
        <f>'[4]Shiller Data '!C468</f>
        <v>0.4133</v>
      </c>
      <c r="D469" s="69">
        <f>'[4]Shiller Data '!D468</f>
        <v>0.64</v>
      </c>
      <c r="E469" s="69">
        <f>'[4]Shiller Data '!E468</f>
        <v>9.229089256</v>
      </c>
      <c r="F469" s="71">
        <f t="shared" si="90"/>
        <v>318.71385338349796</v>
      </c>
      <c r="G469" s="71">
        <f t="shared" si="91"/>
        <v>14.133523133411986</v>
      </c>
      <c r="H469" s="71">
        <f t="shared" si="92"/>
        <v>296.7295694126571</v>
      </c>
      <c r="I469" s="71">
        <f t="shared" si="92"/>
        <v>12.734611879703085</v>
      </c>
      <c r="J469" s="71">
        <f t="shared" si="83"/>
        <v>25.027370790269345</v>
      </c>
      <c r="K469" s="71">
        <f t="shared" si="80"/>
        <v>3.21997005758793</v>
      </c>
      <c r="L469" s="71">
        <f t="shared" si="81"/>
        <v>-0.13561082192596574</v>
      </c>
      <c r="M469" s="69">
        <f t="shared" si="84"/>
        <v>-0.18431409251245709</v>
      </c>
      <c r="N469" s="69">
        <f t="shared" si="85"/>
        <v>1965.09</v>
      </c>
      <c r="O469" s="69">
        <f t="shared" si="86"/>
        <v>41.919437184059738</v>
      </c>
      <c r="P469" s="69">
        <f t="shared" si="87"/>
        <v>3.7357496139698845</v>
      </c>
      <c r="Q469" s="69">
        <f t="shared" si="88"/>
        <v>0.38016873445598875</v>
      </c>
      <c r="R469" s="69">
        <f t="shared" si="89"/>
        <v>1.4625313480466782</v>
      </c>
    </row>
    <row r="470" spans="1:18" x14ac:dyDescent="0.3">
      <c r="A470" s="69">
        <f>'Shiller Data'!A469</f>
        <v>1909.05</v>
      </c>
      <c r="B470" s="69">
        <f>'[4]Shiller Data '!B469</f>
        <v>9.6300000000000008</v>
      </c>
      <c r="C470" s="69">
        <f>'[4]Shiller Data '!C469</f>
        <v>0.41670000000000001</v>
      </c>
      <c r="D470" s="69">
        <f>'[4]Shiller Data '!D469</f>
        <v>0.65500000000000003</v>
      </c>
      <c r="E470" s="69">
        <f>'[4]Shiller Data '!E469</f>
        <v>9.3242545450000005</v>
      </c>
      <c r="F470" s="71">
        <f t="shared" si="90"/>
        <v>325.95379451859446</v>
      </c>
      <c r="G470" s="71">
        <f t="shared" si="91"/>
        <v>14.104355781505534</v>
      </c>
      <c r="H470" s="71">
        <f t="shared" si="92"/>
        <v>297.12614019154324</v>
      </c>
      <c r="I470" s="71">
        <f t="shared" si="92"/>
        <v>12.775870407518807</v>
      </c>
      <c r="J470" s="71">
        <f t="shared" si="83"/>
        <v>25.513235820454579</v>
      </c>
      <c r="K470" s="71">
        <f t="shared" si="80"/>
        <v>3.2391973692861318</v>
      </c>
      <c r="L470" s="71">
        <f t="shared" si="81"/>
        <v>-0.11638351022776394</v>
      </c>
      <c r="M470" s="69">
        <f t="shared" si="84"/>
        <v>-0.15818148409096308</v>
      </c>
      <c r="N470" s="69">
        <f t="shared" si="85"/>
        <v>1965.12</v>
      </c>
      <c r="O470" s="69">
        <f t="shared" si="86"/>
        <v>42.369716033935035</v>
      </c>
      <c r="P470" s="69">
        <f t="shared" si="87"/>
        <v>3.746433862561136</v>
      </c>
      <c r="Q470" s="69">
        <f t="shared" si="88"/>
        <v>0.39085298304724025</v>
      </c>
      <c r="R470" s="69">
        <f t="shared" si="89"/>
        <v>1.4782411709246301</v>
      </c>
    </row>
    <row r="471" spans="1:18" x14ac:dyDescent="0.3">
      <c r="A471" s="69">
        <f>'Shiller Data'!A470</f>
        <v>1909.06</v>
      </c>
      <c r="B471" s="69">
        <f>'[4]Shiller Data '!B470</f>
        <v>9.8000000000000007</v>
      </c>
      <c r="C471" s="69">
        <f>'[4]Shiller Data '!C470</f>
        <v>0.42</v>
      </c>
      <c r="D471" s="69">
        <f>'[4]Shiller Data '!D470</f>
        <v>0.67</v>
      </c>
      <c r="E471" s="69">
        <f>'[4]Shiller Data '!E470</f>
        <v>9.4194198349999994</v>
      </c>
      <c r="F471" s="71">
        <f t="shared" si="90"/>
        <v>328.3566349285673</v>
      </c>
      <c r="G471" s="71">
        <f t="shared" si="91"/>
        <v>14.072427211224312</v>
      </c>
      <c r="H471" s="71">
        <f t="shared" si="92"/>
        <v>297.62526415220145</v>
      </c>
      <c r="I471" s="71">
        <f t="shared" si="92"/>
        <v>12.817585086876258</v>
      </c>
      <c r="J471" s="71">
        <f t="shared" si="83"/>
        <v>25.617667657596979</v>
      </c>
      <c r="K471" s="71">
        <f t="shared" si="80"/>
        <v>3.2432822563213191</v>
      </c>
      <c r="L471" s="71">
        <f t="shared" si="81"/>
        <v>-0.11229862319257666</v>
      </c>
      <c r="M471" s="69">
        <f t="shared" si="84"/>
        <v>-0.15262955072595866</v>
      </c>
      <c r="N471" s="69">
        <f t="shared" si="85"/>
        <v>1966.03</v>
      </c>
      <c r="O471" s="69">
        <f t="shared" si="86"/>
        <v>40.330400862022707</v>
      </c>
      <c r="P471" s="69">
        <f t="shared" si="87"/>
        <v>3.6971055483851658</v>
      </c>
      <c r="Q471" s="69">
        <f t="shared" si="88"/>
        <v>0.34152466887127009</v>
      </c>
      <c r="R471" s="69">
        <f t="shared" si="89"/>
        <v>1.407091304232166</v>
      </c>
    </row>
    <row r="472" spans="1:18" x14ac:dyDescent="0.3">
      <c r="A472" s="69">
        <f>'Shiller Data'!A471</f>
        <v>1909.07</v>
      </c>
      <c r="B472" s="69">
        <f>'[4]Shiller Data '!B471</f>
        <v>9.94</v>
      </c>
      <c r="C472" s="69">
        <f>'[4]Shiller Data '!C471</f>
        <v>0.42330000000000001</v>
      </c>
      <c r="D472" s="69">
        <f>'[4]Shiller Data '!D471</f>
        <v>0.68500000000000005</v>
      </c>
      <c r="E472" s="69">
        <f>'[4]Shiller Data '!E471</f>
        <v>9.4194198349999994</v>
      </c>
      <c r="F472" s="71">
        <f t="shared" si="90"/>
        <v>333.04744399897533</v>
      </c>
      <c r="G472" s="71">
        <f t="shared" si="91"/>
        <v>14.182996282169645</v>
      </c>
      <c r="H472" s="71">
        <f t="shared" si="92"/>
        <v>298.11653591039948</v>
      </c>
      <c r="I472" s="71">
        <f t="shared" si="92"/>
        <v>12.860924391570382</v>
      </c>
      <c r="J472" s="71">
        <f t="shared" si="83"/>
        <v>25.896073552634313</v>
      </c>
      <c r="K472" s="71">
        <f t="shared" si="80"/>
        <v>3.2540913569286181</v>
      </c>
      <c r="L472" s="71">
        <f t="shared" si="81"/>
        <v>-0.10148952258527766</v>
      </c>
      <c r="M472" s="69">
        <f t="shared" si="84"/>
        <v>-0.13793846972655427</v>
      </c>
      <c r="N472" s="69">
        <f t="shared" si="85"/>
        <v>1966.06</v>
      </c>
      <c r="O472" s="69">
        <f t="shared" si="86"/>
        <v>38.391567891047643</v>
      </c>
      <c r="P472" s="69">
        <f t="shared" si="87"/>
        <v>3.6478378493104739</v>
      </c>
      <c r="Q472" s="69">
        <f t="shared" si="88"/>
        <v>0.29225696979657823</v>
      </c>
      <c r="R472" s="69">
        <f t="shared" si="89"/>
        <v>1.3394471708859348</v>
      </c>
    </row>
    <row r="473" spans="1:18" x14ac:dyDescent="0.3">
      <c r="A473" s="69">
        <f>'Shiller Data'!A472</f>
        <v>1909.08</v>
      </c>
      <c r="B473" s="69">
        <f>'[4]Shiller Data '!B472</f>
        <v>10.18</v>
      </c>
      <c r="C473" s="69">
        <f>'[4]Shiller Data '!C472</f>
        <v>0.42670000000000002</v>
      </c>
      <c r="D473" s="69">
        <f>'[4]Shiller Data '!D472</f>
        <v>0.7</v>
      </c>
      <c r="E473" s="69">
        <f>'[4]Shiller Data '!E472</f>
        <v>9.5145851239999999</v>
      </c>
      <c r="F473" s="71">
        <f t="shared" si="90"/>
        <v>337.67724584183355</v>
      </c>
      <c r="G473" s="71">
        <f t="shared" si="91"/>
        <v>14.153917563920468</v>
      </c>
      <c r="H473" s="71">
        <f t="shared" si="92"/>
        <v>298.61861335085513</v>
      </c>
      <c r="I473" s="71">
        <f t="shared" si="92"/>
        <v>12.904670342953928</v>
      </c>
      <c r="J473" s="71">
        <f t="shared" si="83"/>
        <v>26.167057109382768</v>
      </c>
      <c r="K473" s="71">
        <f t="shared" si="80"/>
        <v>3.2645012573866157</v>
      </c>
      <c r="L473" s="71">
        <f t="shared" si="81"/>
        <v>-9.1079622127280047E-2</v>
      </c>
      <c r="M473" s="69">
        <f t="shared" si="84"/>
        <v>-0.12378995761807141</v>
      </c>
      <c r="N473" s="69">
        <f t="shared" si="85"/>
        <v>1966.09</v>
      </c>
      <c r="O473" s="69">
        <f t="shared" si="86"/>
        <v>34.131330908888863</v>
      </c>
      <c r="P473" s="69">
        <f t="shared" si="87"/>
        <v>3.5302157574378059</v>
      </c>
      <c r="Q473" s="69">
        <f t="shared" si="88"/>
        <v>0.17463487792391019</v>
      </c>
      <c r="R473" s="69">
        <f t="shared" si="89"/>
        <v>1.1908113457159279</v>
      </c>
    </row>
    <row r="474" spans="1:18" x14ac:dyDescent="0.3">
      <c r="A474" s="69">
        <f>'Shiller Data'!A473</f>
        <v>1909.09</v>
      </c>
      <c r="B474" s="69">
        <f>'[4]Shiller Data '!B473</f>
        <v>10.19</v>
      </c>
      <c r="C474" s="69">
        <f>'[4]Shiller Data '!C473</f>
        <v>0.43</v>
      </c>
      <c r="D474" s="69">
        <f>'[4]Shiller Data '!D473</f>
        <v>0.71499999999999997</v>
      </c>
      <c r="E474" s="69">
        <f>'[4]Shiller Data '!E473</f>
        <v>9.6096694209999995</v>
      </c>
      <c r="F474" s="71">
        <f t="shared" si="90"/>
        <v>334.66447274159572</v>
      </c>
      <c r="G474" s="71">
        <f t="shared" si="91"/>
        <v>14.122249585759191</v>
      </c>
      <c r="H474" s="71">
        <f t="shared" si="92"/>
        <v>299.20646824657342</v>
      </c>
      <c r="I474" s="71">
        <f t="shared" si="92"/>
        <v>12.950658619603312</v>
      </c>
      <c r="J474" s="71">
        <f t="shared" si="83"/>
        <v>25.841502163837188</v>
      </c>
      <c r="K474" s="71">
        <f t="shared" si="80"/>
        <v>3.2519818105001606</v>
      </c>
      <c r="L474" s="71">
        <f t="shared" si="81"/>
        <v>-0.10359906901373517</v>
      </c>
      <c r="M474" s="69">
        <f t="shared" si="84"/>
        <v>-0.14080563865932802</v>
      </c>
      <c r="N474" s="69">
        <f t="shared" si="85"/>
        <v>1966.12</v>
      </c>
      <c r="O474" s="69">
        <f t="shared" si="86"/>
        <v>35.16809370300485</v>
      </c>
      <c r="P474" s="69">
        <f t="shared" si="87"/>
        <v>3.5601392426570619</v>
      </c>
      <c r="Q474" s="69">
        <f t="shared" si="88"/>
        <v>0.20455836314316622</v>
      </c>
      <c r="R474" s="69">
        <f t="shared" si="89"/>
        <v>1.2269830643443369</v>
      </c>
    </row>
    <row r="475" spans="1:18" x14ac:dyDescent="0.3">
      <c r="A475" s="69">
        <f>'Shiller Data'!A474</f>
        <v>1909.1</v>
      </c>
      <c r="B475" s="69">
        <f>'[4]Shiller Data '!B474</f>
        <v>10.23</v>
      </c>
      <c r="C475" s="69">
        <f>'[4]Shiller Data '!C474</f>
        <v>0.43330000000000002</v>
      </c>
      <c r="D475" s="69">
        <f>'[4]Shiller Data '!D474</f>
        <v>0.73</v>
      </c>
      <c r="E475" s="69">
        <f>'[4]Shiller Data '!E474</f>
        <v>9.8000000000000007</v>
      </c>
      <c r="F475" s="71">
        <f t="shared" si="90"/>
        <v>329.45297448979596</v>
      </c>
      <c r="G475" s="71">
        <f t="shared" si="91"/>
        <v>13.954249642857144</v>
      </c>
      <c r="H475" s="71">
        <f t="shared" si="92"/>
        <v>299.78830359391611</v>
      </c>
      <c r="I475" s="71">
        <f t="shared" si="92"/>
        <v>12.995858993540834</v>
      </c>
      <c r="J475" s="71">
        <f t="shared" si="83"/>
        <v>25.350611656646919</v>
      </c>
      <c r="K475" s="71">
        <f t="shared" si="80"/>
        <v>3.2328028582134394</v>
      </c>
      <c r="L475" s="71">
        <f t="shared" si="81"/>
        <v>-0.12277802130045634</v>
      </c>
      <c r="M475" s="69">
        <f t="shared" si="84"/>
        <v>-0.16687251987030224</v>
      </c>
      <c r="N475" s="69">
        <f t="shared" si="85"/>
        <v>1967.03</v>
      </c>
      <c r="O475" s="69">
        <f t="shared" si="86"/>
        <v>38.207018474587095</v>
      </c>
      <c r="P475" s="69">
        <f t="shared" si="87"/>
        <v>3.6430192284375278</v>
      </c>
      <c r="Q475" s="69">
        <f t="shared" si="88"/>
        <v>0.28743834892363207</v>
      </c>
      <c r="R475" s="69">
        <f t="shared" si="89"/>
        <v>1.33300840822669</v>
      </c>
    </row>
    <row r="476" spans="1:18" x14ac:dyDescent="0.3">
      <c r="A476" s="69">
        <f>'Shiller Data'!A475</f>
        <v>1909.11</v>
      </c>
      <c r="B476" s="69">
        <f>'[4]Shiller Data '!B475</f>
        <v>10.18</v>
      </c>
      <c r="C476" s="69">
        <f>'[4]Shiller Data '!C475</f>
        <v>0.43669999999999998</v>
      </c>
      <c r="D476" s="69">
        <f>'[4]Shiller Data '!D475</f>
        <v>0.745</v>
      </c>
      <c r="E476" s="69">
        <f>'[4]Shiller Data '!E475</f>
        <v>9.8951652889999995</v>
      </c>
      <c r="F476" s="71">
        <f t="shared" si="90"/>
        <v>324.68976577597829</v>
      </c>
      <c r="G476" s="71">
        <f t="shared" si="91"/>
        <v>13.928489264672859</v>
      </c>
      <c r="H476" s="71">
        <f t="shared" si="92"/>
        <v>300.31637982602103</v>
      </c>
      <c r="I476" s="71">
        <f t="shared" si="92"/>
        <v>13.041408229067425</v>
      </c>
      <c r="J476" s="71">
        <f t="shared" si="83"/>
        <v>24.89683323096132</v>
      </c>
      <c r="K476" s="71">
        <f t="shared" si="80"/>
        <v>3.2147406159032013</v>
      </c>
      <c r="L476" s="71">
        <f t="shared" si="81"/>
        <v>-0.14084026361069446</v>
      </c>
      <c r="M476" s="69">
        <f t="shared" si="84"/>
        <v>-0.19142163588383926</v>
      </c>
      <c r="N476" s="69">
        <f t="shared" si="85"/>
        <v>1967.06</v>
      </c>
      <c r="O476" s="69">
        <f t="shared" si="86"/>
        <v>38.368152956847275</v>
      </c>
      <c r="P476" s="69">
        <f t="shared" si="87"/>
        <v>3.6472277654105332</v>
      </c>
      <c r="Q476" s="69">
        <f t="shared" si="88"/>
        <v>0.29164688589663745</v>
      </c>
      <c r="R476" s="69">
        <f t="shared" si="89"/>
        <v>1.3386302449541738</v>
      </c>
    </row>
    <row r="477" spans="1:18" x14ac:dyDescent="0.3">
      <c r="A477" s="69">
        <f>'Shiller Data'!A476</f>
        <v>1909.12</v>
      </c>
      <c r="B477" s="69">
        <f>'[4]Shiller Data '!B476</f>
        <v>10.3</v>
      </c>
      <c r="C477" s="69">
        <f>'[4]Shiller Data '!C476</f>
        <v>0.44</v>
      </c>
      <c r="D477" s="69">
        <f>'[4]Shiller Data '!D476</f>
        <v>0.76</v>
      </c>
      <c r="E477" s="69">
        <f>'[4]Shiller Data '!E476</f>
        <v>9.9903305790000001</v>
      </c>
      <c r="F477" s="71">
        <f t="shared" si="90"/>
        <v>325.38778114441413</v>
      </c>
      <c r="G477" s="71">
        <f t="shared" si="91"/>
        <v>13.900060553741964</v>
      </c>
      <c r="H477" s="71">
        <f t="shared" si="92"/>
        <v>301.02304809558694</v>
      </c>
      <c r="I477" s="71">
        <f t="shared" si="92"/>
        <v>13.087303814458153</v>
      </c>
      <c r="J477" s="71">
        <f t="shared" si="83"/>
        <v>24.862858366972663</v>
      </c>
      <c r="K477" s="71">
        <f t="shared" si="80"/>
        <v>3.2133750580318732</v>
      </c>
      <c r="L477" s="71">
        <f t="shared" si="81"/>
        <v>-0.14220582148202254</v>
      </c>
      <c r="M477" s="69">
        <f t="shared" si="84"/>
        <v>-0.19327762020907613</v>
      </c>
      <c r="N477" s="69">
        <f t="shared" si="85"/>
        <v>1967.09</v>
      </c>
      <c r="O477" s="69">
        <f t="shared" si="86"/>
        <v>39.500458879166523</v>
      </c>
      <c r="P477" s="69">
        <f t="shared" si="87"/>
        <v>3.6763122890336861</v>
      </c>
      <c r="Q477" s="69">
        <f t="shared" si="88"/>
        <v>0.3207314095197904</v>
      </c>
      <c r="R477" s="69">
        <f t="shared" si="89"/>
        <v>1.378135377136638</v>
      </c>
    </row>
    <row r="478" spans="1:18" x14ac:dyDescent="0.3">
      <c r="A478" s="69">
        <f>'Shiller Data'!A477</f>
        <v>1910.01</v>
      </c>
      <c r="B478" s="69">
        <f>'[4]Shiller Data '!B477</f>
        <v>10.08</v>
      </c>
      <c r="C478" s="69">
        <f>'[4]Shiller Data '!C477</f>
        <v>0.4425</v>
      </c>
      <c r="D478" s="69">
        <f>'[4]Shiller Data '!D477</f>
        <v>0.75749999999999995</v>
      </c>
      <c r="E478" s="69">
        <f>'[4]Shiller Data '!E477</f>
        <v>9.8951652889999995</v>
      </c>
      <c r="F478" s="71">
        <f t="shared" si="90"/>
        <v>321.5002788823046</v>
      </c>
      <c r="G478" s="71">
        <f t="shared" si="91"/>
        <v>14.113479504505932</v>
      </c>
      <c r="H478" s="71">
        <f t="shared" si="92"/>
        <v>301.67067736913737</v>
      </c>
      <c r="I478" s="71">
        <f t="shared" si="92"/>
        <v>13.132480096371065</v>
      </c>
      <c r="J478" s="71">
        <f t="shared" si="83"/>
        <v>24.481307150135766</v>
      </c>
      <c r="K478" s="71">
        <f t="shared" si="80"/>
        <v>3.1979098528744476</v>
      </c>
      <c r="L478" s="71">
        <f t="shared" si="81"/>
        <v>-0.1576710266394481</v>
      </c>
      <c r="M478" s="69">
        <f t="shared" si="84"/>
        <v>-0.2142969991467395</v>
      </c>
      <c r="N478" s="69">
        <f t="shared" si="85"/>
        <v>1967.12</v>
      </c>
      <c r="O478" s="69">
        <f t="shared" si="86"/>
        <v>38.626246489995388</v>
      </c>
      <c r="P478" s="69">
        <f t="shared" si="87"/>
        <v>3.6539320062828344</v>
      </c>
      <c r="Q478" s="69">
        <f t="shared" si="88"/>
        <v>0.29835112676893871</v>
      </c>
      <c r="R478" s="69">
        <f t="shared" si="89"/>
        <v>1.3476348955008843</v>
      </c>
    </row>
    <row r="479" spans="1:18" x14ac:dyDescent="0.3">
      <c r="A479" s="69">
        <f>'Shiller Data'!A478</f>
        <v>1910.02</v>
      </c>
      <c r="B479" s="69">
        <f>'[4]Shiller Data '!B478</f>
        <v>9.7200000000000006</v>
      </c>
      <c r="C479" s="69">
        <f>'[4]Shiller Data '!C478</f>
        <v>0.44500000000000001</v>
      </c>
      <c r="D479" s="69">
        <f>'[4]Shiller Data '!D478</f>
        <v>0.755</v>
      </c>
      <c r="E479" s="69">
        <f>'[4]Shiller Data '!E478</f>
        <v>9.8951652889999995</v>
      </c>
      <c r="F479" s="71">
        <f t="shared" si="90"/>
        <v>310.01812606507951</v>
      </c>
      <c r="G479" s="71">
        <f t="shared" si="91"/>
        <v>14.193216676847774</v>
      </c>
      <c r="H479" s="71">
        <f t="shared" si="92"/>
        <v>302.21060763507387</v>
      </c>
      <c r="I479" s="71">
        <f t="shared" si="92"/>
        <v>13.1767150861441</v>
      </c>
      <c r="J479" s="71">
        <f t="shared" si="83"/>
        <v>23.527724781047844</v>
      </c>
      <c r="K479" s="71">
        <f t="shared" si="80"/>
        <v>3.1581795036759606</v>
      </c>
      <c r="L479" s="71">
        <f t="shared" si="81"/>
        <v>-0.19740137583793516</v>
      </c>
      <c r="M479" s="69">
        <f t="shared" si="84"/>
        <v>-0.26829610595637121</v>
      </c>
      <c r="N479" s="69">
        <f t="shared" si="85"/>
        <v>1968.03</v>
      </c>
      <c r="O479" s="69">
        <f t="shared" si="86"/>
        <v>35.396507897297376</v>
      </c>
      <c r="P479" s="69">
        <f t="shared" si="87"/>
        <v>3.5666131683047957</v>
      </c>
      <c r="Q479" s="69">
        <f t="shared" si="88"/>
        <v>0.21103228879089997</v>
      </c>
      <c r="R479" s="69">
        <f t="shared" si="89"/>
        <v>1.2349522295319526</v>
      </c>
    </row>
    <row r="480" spans="1:18" x14ac:dyDescent="0.3">
      <c r="A480" s="69">
        <f>'Shiller Data'!A479</f>
        <v>1910.03</v>
      </c>
      <c r="B480" s="69">
        <f>'[4]Shiller Data '!B479</f>
        <v>9.9600000000000009</v>
      </c>
      <c r="C480" s="69">
        <f>'[4]Shiller Data '!C479</f>
        <v>0.44750000000000001</v>
      </c>
      <c r="D480" s="69">
        <f>'[4]Shiller Data '!D479</f>
        <v>0.75249999999999995</v>
      </c>
      <c r="E480" s="69">
        <f>'[4]Shiller Data '!E479</f>
        <v>10.08541488</v>
      </c>
      <c r="F480" s="71">
        <f t="shared" si="90"/>
        <v>311.68036589487338</v>
      </c>
      <c r="G480" s="71">
        <f t="shared" si="91"/>
        <v>14.003711218670263</v>
      </c>
      <c r="H480" s="71">
        <f t="shared" si="92"/>
        <v>302.74793616273251</v>
      </c>
      <c r="I480" s="71">
        <f t="shared" si="92"/>
        <v>13.216902803236746</v>
      </c>
      <c r="J480" s="71">
        <f t="shared" si="83"/>
        <v>23.581951878964002</v>
      </c>
      <c r="K480" s="71">
        <f t="shared" si="80"/>
        <v>3.1604816685690733</v>
      </c>
      <c r="L480" s="71">
        <f t="shared" si="81"/>
        <v>-0.19509921094482241</v>
      </c>
      <c r="M480" s="69">
        <f t="shared" si="84"/>
        <v>-0.26516714156354593</v>
      </c>
      <c r="N480" s="69">
        <f t="shared" si="85"/>
        <v>1968.06</v>
      </c>
      <c r="O480" s="69">
        <f t="shared" si="86"/>
        <v>39.124660360576058</v>
      </c>
      <c r="P480" s="69">
        <f t="shared" si="87"/>
        <v>3.6667529679427933</v>
      </c>
      <c r="Q480" s="69">
        <f t="shared" si="88"/>
        <v>0.31117208842889754</v>
      </c>
      <c r="R480" s="69">
        <f t="shared" si="89"/>
        <v>1.3650241058288966</v>
      </c>
    </row>
    <row r="481" spans="1:18" x14ac:dyDescent="0.3">
      <c r="A481" s="69">
        <f>'Shiller Data'!A480</f>
        <v>1910.04</v>
      </c>
      <c r="B481" s="69">
        <f>'[4]Shiller Data '!B480</f>
        <v>9.7200000000000006</v>
      </c>
      <c r="C481" s="69">
        <f>'[4]Shiller Data '!C480</f>
        <v>0.45</v>
      </c>
      <c r="D481" s="69">
        <f>'[4]Shiller Data '!D480</f>
        <v>0.75</v>
      </c>
      <c r="E481" s="69">
        <f>'[4]Shiller Data '!E480</f>
        <v>10.180580170000001</v>
      </c>
      <c r="F481" s="71">
        <f t="shared" si="90"/>
        <v>301.32669737622626</v>
      </c>
      <c r="G481" s="71">
        <f t="shared" si="91"/>
        <v>13.950310063714179</v>
      </c>
      <c r="H481" s="71">
        <f t="shared" si="92"/>
        <v>303.17265814042742</v>
      </c>
      <c r="I481" s="71">
        <f t="shared" si="92"/>
        <v>13.254177450175844</v>
      </c>
      <c r="J481" s="71">
        <f t="shared" si="83"/>
        <v>22.734469831036446</v>
      </c>
      <c r="K481" s="71">
        <f t="shared" si="80"/>
        <v>3.1238822674993054</v>
      </c>
      <c r="L481" s="71">
        <f t="shared" si="81"/>
        <v>-0.2316986120145903</v>
      </c>
      <c r="M481" s="69">
        <f t="shared" si="84"/>
        <v>-0.31491085153351028</v>
      </c>
      <c r="N481" s="69">
        <f t="shared" si="85"/>
        <v>1968.09</v>
      </c>
      <c r="O481" s="69">
        <f t="shared" si="86"/>
        <v>38.642195484650507</v>
      </c>
      <c r="P481" s="69">
        <f t="shared" si="87"/>
        <v>3.6543448266911156</v>
      </c>
      <c r="Q481" s="69">
        <f t="shared" si="88"/>
        <v>0.29876394717721988</v>
      </c>
      <c r="R481" s="69">
        <f t="shared" si="89"/>
        <v>1.3481913415368962</v>
      </c>
    </row>
    <row r="482" spans="1:18" x14ac:dyDescent="0.3">
      <c r="A482" s="69">
        <f>'Shiller Data'!A481</f>
        <v>1910.05</v>
      </c>
      <c r="B482" s="69">
        <f>'[4]Shiller Data '!B481</f>
        <v>9.56</v>
      </c>
      <c r="C482" s="69">
        <f>'[4]Shiller Data '!C481</f>
        <v>0.45250000000000001</v>
      </c>
      <c r="D482" s="69">
        <f>'[4]Shiller Data '!D481</f>
        <v>0.74750000000000005</v>
      </c>
      <c r="E482" s="69">
        <f>'[4]Shiller Data '!E481</f>
        <v>9.9903305790000001</v>
      </c>
      <c r="F482" s="71">
        <f t="shared" si="90"/>
        <v>302.01040657675719</v>
      </c>
      <c r="G482" s="71">
        <f t="shared" si="91"/>
        <v>14.294948637655089</v>
      </c>
      <c r="H482" s="71">
        <f t="shared" ref="H482:I497" si="93">AVERAGE(F363:F482)</f>
        <v>303.65332209067066</v>
      </c>
      <c r="I482" s="71">
        <f t="shared" si="93"/>
        <v>13.289869549328595</v>
      </c>
      <c r="J482" s="71">
        <f t="shared" si="83"/>
        <v>22.724858619249186</v>
      </c>
      <c r="K482" s="71">
        <f t="shared" si="80"/>
        <v>3.1234594186690163</v>
      </c>
      <c r="L482" s="71">
        <f t="shared" si="81"/>
        <v>-0.23212146084487939</v>
      </c>
      <c r="M482" s="69">
        <f t="shared" si="84"/>
        <v>-0.31548556229270935</v>
      </c>
      <c r="N482" s="69">
        <f t="shared" si="85"/>
        <v>1968.12</v>
      </c>
      <c r="O482" s="69">
        <f t="shared" si="86"/>
        <v>39.820253555930165</v>
      </c>
      <c r="P482" s="69">
        <f t="shared" si="87"/>
        <v>3.6843756661680165</v>
      </c>
      <c r="Q482" s="69">
        <f t="shared" si="88"/>
        <v>0.32879478665412076</v>
      </c>
      <c r="R482" s="69">
        <f t="shared" si="89"/>
        <v>1.3892927249238152</v>
      </c>
    </row>
    <row r="483" spans="1:18" x14ac:dyDescent="0.3">
      <c r="A483" s="69">
        <f>'Shiller Data'!A482</f>
        <v>1910.06</v>
      </c>
      <c r="B483" s="69">
        <f>'[4]Shiller Data '!B482</f>
        <v>9.1</v>
      </c>
      <c r="C483" s="69">
        <f>'[4]Shiller Data '!C482</f>
        <v>0.45500000000000002</v>
      </c>
      <c r="D483" s="69">
        <f>'[4]Shiller Data '!D482</f>
        <v>0.745</v>
      </c>
      <c r="E483" s="69">
        <f>'[4]Shiller Data '!E482</f>
        <v>9.8951652889999995</v>
      </c>
      <c r="F483" s="71">
        <f t="shared" si="90"/>
        <v>290.2433073243028</v>
      </c>
      <c r="G483" s="71">
        <f t="shared" si="91"/>
        <v>14.51216536621514</v>
      </c>
      <c r="H483" s="71">
        <f t="shared" si="93"/>
        <v>304.07221635220759</v>
      </c>
      <c r="I483" s="71">
        <f t="shared" si="93"/>
        <v>13.32378224853416</v>
      </c>
      <c r="J483" s="71">
        <f t="shared" si="83"/>
        <v>21.78385250601303</v>
      </c>
      <c r="K483" s="71">
        <f t="shared" si="80"/>
        <v>3.0811689845999615</v>
      </c>
      <c r="L483" s="71">
        <f t="shared" si="81"/>
        <v>-0.27441189491393425</v>
      </c>
      <c r="M483" s="69">
        <f t="shared" si="84"/>
        <v>-0.37296418285332461</v>
      </c>
      <c r="N483" s="69">
        <f t="shared" si="85"/>
        <v>1969.03</v>
      </c>
      <c r="O483" s="69">
        <f t="shared" si="86"/>
        <v>36.207248119213986</v>
      </c>
      <c r="P483" s="69">
        <f t="shared" si="87"/>
        <v>3.5892593230771972</v>
      </c>
      <c r="Q483" s="69">
        <f t="shared" si="88"/>
        <v>0.23367844356330147</v>
      </c>
      <c r="R483" s="69">
        <f t="shared" si="89"/>
        <v>1.263238224510107</v>
      </c>
    </row>
    <row r="484" spans="1:18" x14ac:dyDescent="0.3">
      <c r="A484" s="69">
        <f>'Shiller Data'!A483</f>
        <v>1910.07</v>
      </c>
      <c r="B484" s="69">
        <f>'[4]Shiller Data '!B483</f>
        <v>8.64</v>
      </c>
      <c r="C484" s="69">
        <f>'[4]Shiller Data '!C483</f>
        <v>0.45750000000000002</v>
      </c>
      <c r="D484" s="69">
        <f>'[4]Shiller Data '!D483</f>
        <v>0.74250000000000005</v>
      </c>
      <c r="E484" s="69">
        <f>'[4]Shiller Data '!E483</f>
        <v>9.8951652889999995</v>
      </c>
      <c r="F484" s="71">
        <f t="shared" si="90"/>
        <v>275.57166761340397</v>
      </c>
      <c r="G484" s="71">
        <f t="shared" si="91"/>
        <v>14.591902538556981</v>
      </c>
      <c r="H484" s="71">
        <f t="shared" si="93"/>
        <v>304.3932356398127</v>
      </c>
      <c r="I484" s="71">
        <f t="shared" si="93"/>
        <v>13.35689245002305</v>
      </c>
      <c r="J484" s="71">
        <f t="shared" si="83"/>
        <v>20.63142071739362</v>
      </c>
      <c r="K484" s="71">
        <f t="shared" si="80"/>
        <v>3.0268151912846095</v>
      </c>
      <c r="L484" s="71">
        <f t="shared" si="81"/>
        <v>-0.3287656882292862</v>
      </c>
      <c r="M484" s="69">
        <f t="shared" si="84"/>
        <v>-0.44683859749995203</v>
      </c>
      <c r="N484" s="69">
        <f t="shared" si="85"/>
        <v>1969.06</v>
      </c>
      <c r="O484" s="69">
        <f t="shared" si="86"/>
        <v>35.373226497565106</v>
      </c>
      <c r="P484" s="69">
        <f t="shared" si="87"/>
        <v>3.5659552203621843</v>
      </c>
      <c r="Q484" s="69">
        <f t="shared" si="88"/>
        <v>0.21037434084828854</v>
      </c>
      <c r="R484" s="69">
        <f t="shared" si="89"/>
        <v>1.2341399624973231</v>
      </c>
    </row>
    <row r="485" spans="1:18" x14ac:dyDescent="0.3">
      <c r="A485" s="69">
        <f>'Shiller Data'!A484</f>
        <v>1910.08</v>
      </c>
      <c r="B485" s="69">
        <f>'[4]Shiller Data '!B484</f>
        <v>8.85</v>
      </c>
      <c r="C485" s="69">
        <f>'[4]Shiller Data '!C484</f>
        <v>0.46</v>
      </c>
      <c r="D485" s="69">
        <f>'[4]Shiller Data '!D484</f>
        <v>0.74</v>
      </c>
      <c r="E485" s="69">
        <f>'[4]Shiller Data '!E484</f>
        <v>9.8000000000000007</v>
      </c>
      <c r="F485" s="71">
        <f t="shared" si="90"/>
        <v>285.01063775510198</v>
      </c>
      <c r="G485" s="71">
        <f t="shared" si="91"/>
        <v>14.814112244897959</v>
      </c>
      <c r="H485" s="71">
        <f t="shared" si="93"/>
        <v>304.74122329817749</v>
      </c>
      <c r="I485" s="71">
        <f t="shared" si="93"/>
        <v>13.388202431324721</v>
      </c>
      <c r="J485" s="71">
        <f t="shared" si="83"/>
        <v>21.288193035403712</v>
      </c>
      <c r="K485" s="71">
        <f t="shared" si="80"/>
        <v>3.0581526014379077</v>
      </c>
      <c r="L485" s="71">
        <f t="shared" si="81"/>
        <v>-0.29742827807598804</v>
      </c>
      <c r="M485" s="69">
        <f t="shared" si="84"/>
        <v>-0.40424666986419838</v>
      </c>
      <c r="N485" s="69">
        <f t="shared" si="85"/>
        <v>1969.09</v>
      </c>
      <c r="O485" s="69">
        <f t="shared" si="86"/>
        <v>33.015154362881418</v>
      </c>
      <c r="P485" s="69">
        <f t="shared" si="87"/>
        <v>3.4969666791734331</v>
      </c>
      <c r="Q485" s="69">
        <f t="shared" si="88"/>
        <v>0.14138579965953735</v>
      </c>
      <c r="R485" s="69">
        <f t="shared" si="89"/>
        <v>1.1518689529227555</v>
      </c>
    </row>
    <row r="486" spans="1:18" x14ac:dyDescent="0.3">
      <c r="A486" s="69">
        <f>'Shiller Data'!A485</f>
        <v>1910.09</v>
      </c>
      <c r="B486" s="69">
        <f>'[4]Shiller Data '!B485</f>
        <v>8.91</v>
      </c>
      <c r="C486" s="69">
        <f>'[4]Shiller Data '!C485</f>
        <v>0.46250000000000002</v>
      </c>
      <c r="D486" s="69">
        <f>'[4]Shiller Data '!D485</f>
        <v>0.73750000000000004</v>
      </c>
      <c r="E486" s="69">
        <f>'[4]Shiller Data '!E485</f>
        <v>9.7048347110000002</v>
      </c>
      <c r="F486" s="71">
        <f t="shared" si="90"/>
        <v>289.75666600613783</v>
      </c>
      <c r="G486" s="71">
        <f t="shared" si="91"/>
        <v>15.040679913337684</v>
      </c>
      <c r="H486" s="71">
        <f t="shared" si="93"/>
        <v>305.20067695974086</v>
      </c>
      <c r="I486" s="71">
        <f t="shared" si="93"/>
        <v>13.419995930765412</v>
      </c>
      <c r="J486" s="71">
        <f t="shared" si="83"/>
        <v>21.591412359661685</v>
      </c>
      <c r="K486" s="71">
        <f t="shared" si="80"/>
        <v>3.0722956596942619</v>
      </c>
      <c r="L486" s="71">
        <f t="shared" si="81"/>
        <v>-0.28328521981963384</v>
      </c>
      <c r="M486" s="69">
        <f t="shared" si="84"/>
        <v>-0.38502427366565711</v>
      </c>
      <c r="N486" s="69">
        <f t="shared" si="85"/>
        <v>1969.12</v>
      </c>
      <c r="O486" s="69">
        <f t="shared" si="86"/>
        <v>31.097608428371462</v>
      </c>
      <c r="P486" s="69">
        <f t="shared" si="87"/>
        <v>3.4371309168189996</v>
      </c>
      <c r="Q486" s="69">
        <f t="shared" si="88"/>
        <v>8.1550037305103906E-2</v>
      </c>
      <c r="R486" s="69">
        <f t="shared" si="89"/>
        <v>1.0849675050758678</v>
      </c>
    </row>
    <row r="487" spans="1:18" x14ac:dyDescent="0.3">
      <c r="A487" s="69">
        <f>'Shiller Data'!A486</f>
        <v>1910.1</v>
      </c>
      <c r="B487" s="69">
        <f>'[4]Shiller Data '!B486</f>
        <v>9.32</v>
      </c>
      <c r="C487" s="69">
        <f>'[4]Shiller Data '!C486</f>
        <v>0.46500000000000002</v>
      </c>
      <c r="D487" s="69">
        <f>'[4]Shiller Data '!D486</f>
        <v>0.73499999999999999</v>
      </c>
      <c r="E487" s="69">
        <f>'[4]Shiller Data '!E486</f>
        <v>9.4194198349999994</v>
      </c>
      <c r="F487" s="71">
        <f t="shared" si="90"/>
        <v>312.27386097288235</v>
      </c>
      <c r="G487" s="71">
        <f t="shared" si="91"/>
        <v>15.580187269569773</v>
      </c>
      <c r="H487" s="71">
        <f t="shared" si="93"/>
        <v>305.75196974942014</v>
      </c>
      <c r="I487" s="71">
        <f t="shared" si="93"/>
        <v>13.452570928713099</v>
      </c>
      <c r="J487" s="71">
        <f t="shared" si="83"/>
        <v>23.212950344410867</v>
      </c>
      <c r="K487" s="71">
        <f t="shared" si="80"/>
        <v>3.1447103274345536</v>
      </c>
      <c r="L487" s="71">
        <f t="shared" si="81"/>
        <v>-0.21087055207934213</v>
      </c>
      <c r="M487" s="69">
        <f t="shared" si="84"/>
        <v>-0.28660260215311706</v>
      </c>
      <c r="N487" s="69">
        <f t="shared" si="85"/>
        <v>1970.03</v>
      </c>
      <c r="O487" s="69">
        <f t="shared" si="86"/>
        <v>29.685030096320677</v>
      </c>
      <c r="P487" s="69">
        <f t="shared" si="87"/>
        <v>3.3906428815783038</v>
      </c>
      <c r="Q487" s="69">
        <f t="shared" si="88"/>
        <v>3.5062002064408127E-2</v>
      </c>
      <c r="R487" s="69">
        <f t="shared" si="89"/>
        <v>1.0356839213501454</v>
      </c>
    </row>
    <row r="488" spans="1:18" x14ac:dyDescent="0.3">
      <c r="A488" s="69">
        <f>'Shiller Data'!A487</f>
        <v>1910.11</v>
      </c>
      <c r="B488" s="69">
        <f>'[4]Shiller Data '!B487</f>
        <v>9.31</v>
      </c>
      <c r="C488" s="69">
        <f>'[4]Shiller Data '!C487</f>
        <v>0.46750000000000003</v>
      </c>
      <c r="D488" s="69">
        <f>'[4]Shiller Data '!D487</f>
        <v>0.73250000000000004</v>
      </c>
      <c r="E488" s="69">
        <f>'[4]Shiller Data '!E487</f>
        <v>9.229089256</v>
      </c>
      <c r="F488" s="71">
        <f t="shared" si="90"/>
        <v>318.371885729653</v>
      </c>
      <c r="G488" s="71">
        <f t="shared" si="91"/>
        <v>15.986987817251642</v>
      </c>
      <c r="H488" s="71">
        <f t="shared" si="93"/>
        <v>306.19368589942781</v>
      </c>
      <c r="I488" s="71">
        <f t="shared" si="93"/>
        <v>13.48597646027835</v>
      </c>
      <c r="J488" s="71">
        <f t="shared" si="83"/>
        <v>23.607625793162761</v>
      </c>
      <c r="K488" s="71">
        <f t="shared" si="80"/>
        <v>3.1615697866662642</v>
      </c>
      <c r="L488" s="71">
        <f t="shared" si="81"/>
        <v>-0.19401109284763152</v>
      </c>
      <c r="M488" s="69">
        <f t="shared" si="84"/>
        <v>-0.2636882367329299</v>
      </c>
      <c r="N488" s="69">
        <f t="shared" si="85"/>
        <v>1970.06</v>
      </c>
      <c r="O488" s="69">
        <f t="shared" si="86"/>
        <v>24.791061330751905</v>
      </c>
      <c r="P488" s="69">
        <f t="shared" si="87"/>
        <v>3.210483157988739</v>
      </c>
      <c r="Q488" s="69">
        <f t="shared" si="88"/>
        <v>-0.14509772152515676</v>
      </c>
      <c r="R488" s="69">
        <f t="shared" si="89"/>
        <v>0.86493776594309302</v>
      </c>
    </row>
    <row r="489" spans="1:18" x14ac:dyDescent="0.3">
      <c r="A489" s="69">
        <f>'Shiller Data'!A488</f>
        <v>1910.12</v>
      </c>
      <c r="B489" s="69">
        <f>'[4]Shiller Data '!B488</f>
        <v>9.0500000000000007</v>
      </c>
      <c r="C489" s="69">
        <f>'[4]Shiller Data '!C488</f>
        <v>0.47</v>
      </c>
      <c r="D489" s="69">
        <f>'[4]Shiller Data '!D488</f>
        <v>0.73</v>
      </c>
      <c r="E489" s="69">
        <f>'[4]Shiller Data '!E488</f>
        <v>9.229089256</v>
      </c>
      <c r="F489" s="71">
        <f t="shared" si="90"/>
        <v>309.48072672968419</v>
      </c>
      <c r="G489" s="71">
        <f t="shared" si="91"/>
        <v>16.072479730712878</v>
      </c>
      <c r="H489" s="71">
        <f t="shared" si="93"/>
        <v>306.39891206055222</v>
      </c>
      <c r="I489" s="71">
        <f t="shared" si="93"/>
        <v>13.51625528067084</v>
      </c>
      <c r="J489" s="71">
        <f t="shared" si="83"/>
        <v>22.896928202611161</v>
      </c>
      <c r="K489" s="71">
        <f t="shared" si="80"/>
        <v>3.1310027619387033</v>
      </c>
      <c r="L489" s="71">
        <f t="shared" si="81"/>
        <v>-0.22457811757519242</v>
      </c>
      <c r="M489" s="69">
        <f t="shared" si="84"/>
        <v>-0.30523310272114701</v>
      </c>
      <c r="N489" s="69">
        <f t="shared" si="85"/>
        <v>1970.09</v>
      </c>
      <c r="O489" s="69">
        <f t="shared" si="86"/>
        <v>26.674033200721407</v>
      </c>
      <c r="P489" s="69">
        <f t="shared" si="87"/>
        <v>3.2836905528841926</v>
      </c>
      <c r="Q489" s="69">
        <f t="shared" si="88"/>
        <v>-7.1890326629703072E-2</v>
      </c>
      <c r="R489" s="69">
        <f t="shared" si="89"/>
        <v>0.93063295586724759</v>
      </c>
    </row>
    <row r="490" spans="1:18" x14ac:dyDescent="0.3">
      <c r="A490" s="69">
        <f>'Shiller Data'!A489</f>
        <v>1911.01</v>
      </c>
      <c r="B490" s="69">
        <f>'[4]Shiller Data '!B489</f>
        <v>9.27</v>
      </c>
      <c r="C490" s="69">
        <f>'[4]Shiller Data '!C489</f>
        <v>0.47</v>
      </c>
      <c r="D490" s="69">
        <f>'[4]Shiller Data '!D489</f>
        <v>0.71830000000000005</v>
      </c>
      <c r="E490" s="69">
        <f>'[4]Shiller Data '!E489</f>
        <v>9.229089256</v>
      </c>
      <c r="F490" s="71">
        <f t="shared" si="90"/>
        <v>317.00401511427316</v>
      </c>
      <c r="G490" s="71">
        <f t="shared" si="91"/>
        <v>16.072479730712878</v>
      </c>
      <c r="H490" s="71">
        <f t="shared" si="93"/>
        <v>306.62788424097715</v>
      </c>
      <c r="I490" s="71">
        <f t="shared" si="93"/>
        <v>13.547233627153942</v>
      </c>
      <c r="J490" s="71">
        <f t="shared" si="83"/>
        <v>23.399907600240496</v>
      </c>
      <c r="K490" s="71">
        <f t="shared" si="80"/>
        <v>3.1527320736481883</v>
      </c>
      <c r="L490" s="71">
        <f t="shared" si="81"/>
        <v>-0.20284880586570742</v>
      </c>
      <c r="M490" s="69">
        <f t="shared" si="84"/>
        <v>-0.27569992600431759</v>
      </c>
      <c r="N490" s="69">
        <f t="shared" si="85"/>
        <v>1970.12</v>
      </c>
      <c r="O490" s="69">
        <f t="shared" si="86"/>
        <v>28.519489909305431</v>
      </c>
      <c r="P490" s="69">
        <f t="shared" si="87"/>
        <v>3.350587710018178</v>
      </c>
      <c r="Q490" s="69">
        <f t="shared" si="88"/>
        <v>-4.9931694957177086E-3</v>
      </c>
      <c r="R490" s="69">
        <f t="shared" si="89"/>
        <v>0.99501927565289394</v>
      </c>
    </row>
    <row r="491" spans="1:18" x14ac:dyDescent="0.3">
      <c r="A491" s="69">
        <f>'Shiller Data'!A490</f>
        <v>1911.02</v>
      </c>
      <c r="B491" s="69">
        <f>'[4]Shiller Data '!B490</f>
        <v>9.43</v>
      </c>
      <c r="C491" s="69">
        <f>'[4]Shiller Data '!C490</f>
        <v>0.47</v>
      </c>
      <c r="D491" s="69">
        <f>'[4]Shiller Data '!D490</f>
        <v>0.70669999999999999</v>
      </c>
      <c r="E491" s="69">
        <f>'[4]Shiller Data '!E490</f>
        <v>8.9436743799999991</v>
      </c>
      <c r="F491" s="71">
        <f t="shared" si="90"/>
        <v>332.76649210925325</v>
      </c>
      <c r="G491" s="71">
        <f t="shared" si="91"/>
        <v>16.585392501733725</v>
      </c>
      <c r="H491" s="71">
        <f t="shared" si="93"/>
        <v>306.89585766671536</v>
      </c>
      <c r="I491" s="71">
        <f t="shared" si="93"/>
        <v>13.580646477020609</v>
      </c>
      <c r="J491" s="71">
        <f t="shared" si="83"/>
        <v>24.502993482108316</v>
      </c>
      <c r="K491" s="71">
        <f t="shared" si="80"/>
        <v>3.19879529303015</v>
      </c>
      <c r="L491" s="71">
        <f t="shared" si="81"/>
        <v>-0.15678558648374574</v>
      </c>
      <c r="M491" s="69">
        <f t="shared" si="84"/>
        <v>-0.2130935620135182</v>
      </c>
      <c r="N491" s="69">
        <f t="shared" si="85"/>
        <v>1971.03</v>
      </c>
      <c r="O491" s="69">
        <f t="shared" si="86"/>
        <v>31.258431076141299</v>
      </c>
      <c r="P491" s="69">
        <f t="shared" si="87"/>
        <v>3.4422891342309576</v>
      </c>
      <c r="Q491" s="69">
        <f t="shared" si="88"/>
        <v>8.6708254717061894E-2</v>
      </c>
      <c r="R491" s="69">
        <f t="shared" si="89"/>
        <v>1.0905784621792871</v>
      </c>
    </row>
    <row r="492" spans="1:18" x14ac:dyDescent="0.3">
      <c r="A492" s="69">
        <f>'Shiller Data'!A491</f>
        <v>1911.03</v>
      </c>
      <c r="B492" s="69">
        <f>'[4]Shiller Data '!B491</f>
        <v>9.32</v>
      </c>
      <c r="C492" s="69">
        <f>'[4]Shiller Data '!C491</f>
        <v>0.47</v>
      </c>
      <c r="D492" s="69">
        <f>'[4]Shiller Data '!D491</f>
        <v>0.69499999999999995</v>
      </c>
      <c r="E492" s="69">
        <f>'[4]Shiller Data '!E491</f>
        <v>9.0388396689999997</v>
      </c>
      <c r="F492" s="71">
        <f t="shared" si="90"/>
        <v>325.42214573050643</v>
      </c>
      <c r="G492" s="71">
        <f t="shared" si="91"/>
        <v>16.410773443491202</v>
      </c>
      <c r="H492" s="71">
        <f t="shared" si="93"/>
        <v>307.01279083002669</v>
      </c>
      <c r="I492" s="71">
        <f t="shared" si="93"/>
        <v>13.612016769841306</v>
      </c>
      <c r="J492" s="71">
        <f t="shared" si="83"/>
        <v>23.906975081863663</v>
      </c>
      <c r="K492" s="71">
        <f t="shared" si="80"/>
        <v>3.1741702607886055</v>
      </c>
      <c r="L492" s="71">
        <f t="shared" si="81"/>
        <v>-0.18141061872529018</v>
      </c>
      <c r="M492" s="69">
        <f t="shared" si="84"/>
        <v>-0.2465624283342909</v>
      </c>
      <c r="N492" s="69">
        <f t="shared" si="85"/>
        <v>1971.06</v>
      </c>
      <c r="O492" s="69">
        <f t="shared" si="86"/>
        <v>30.719402199437489</v>
      </c>
      <c r="P492" s="69">
        <f t="shared" si="87"/>
        <v>3.4248944484364023</v>
      </c>
      <c r="Q492" s="69">
        <f t="shared" si="88"/>
        <v>6.9313568922506619E-2</v>
      </c>
      <c r="R492" s="69">
        <f t="shared" si="89"/>
        <v>1.0717722309262236</v>
      </c>
    </row>
    <row r="493" spans="1:18" x14ac:dyDescent="0.3">
      <c r="A493" s="69">
        <f>'Shiller Data'!A492</f>
        <v>1911.04</v>
      </c>
      <c r="B493" s="69">
        <f>'[4]Shiller Data '!B492</f>
        <v>9.2799999999999994</v>
      </c>
      <c r="C493" s="69">
        <f>'[4]Shiller Data '!C492</f>
        <v>0.47</v>
      </c>
      <c r="D493" s="69">
        <f>'[4]Shiller Data '!D492</f>
        <v>0.68330000000000002</v>
      </c>
      <c r="E493" s="69">
        <f>'[4]Shiller Data '!E492</f>
        <v>8.7534247930000006</v>
      </c>
      <c r="F493" s="71">
        <f t="shared" si="90"/>
        <v>334.5906852757945</v>
      </c>
      <c r="G493" s="71">
        <f t="shared" si="91"/>
        <v>16.945864448235284</v>
      </c>
      <c r="H493" s="71">
        <f t="shared" si="93"/>
        <v>306.95284176939361</v>
      </c>
      <c r="I493" s="71">
        <f t="shared" si="93"/>
        <v>13.64591726964373</v>
      </c>
      <c r="J493" s="71">
        <f t="shared" si="83"/>
        <v>24.519471917077659</v>
      </c>
      <c r="K493" s="71">
        <f t="shared" si="80"/>
        <v>3.1994675740121772</v>
      </c>
      <c r="L493" s="71">
        <f t="shared" si="81"/>
        <v>-0.15611330550171854</v>
      </c>
      <c r="M493" s="69">
        <f t="shared" si="84"/>
        <v>-0.21217983803960574</v>
      </c>
      <c r="N493" s="69">
        <f t="shared" si="85"/>
        <v>1971.09</v>
      </c>
      <c r="O493" s="69">
        <f t="shared" si="86"/>
        <v>30.369160627084646</v>
      </c>
      <c r="P493" s="69">
        <f t="shared" si="87"/>
        <v>3.4134276404499868</v>
      </c>
      <c r="Q493" s="69">
        <f t="shared" si="88"/>
        <v>5.7846760936091091E-2</v>
      </c>
      <c r="R493" s="69">
        <f t="shared" si="89"/>
        <v>1.0595526184179245</v>
      </c>
    </row>
    <row r="494" spans="1:18" x14ac:dyDescent="0.3">
      <c r="A494" s="69">
        <f>'Shiller Data'!A493</f>
        <v>1911.05</v>
      </c>
      <c r="B494" s="69">
        <f>'[4]Shiller Data '!B493</f>
        <v>9.48</v>
      </c>
      <c r="C494" s="69">
        <f>'[4]Shiller Data '!C493</f>
        <v>0.47</v>
      </c>
      <c r="D494" s="69">
        <f>'[4]Shiller Data '!D493</f>
        <v>0.67169999999999996</v>
      </c>
      <c r="E494" s="69">
        <f>'[4]Shiller Data '!E493</f>
        <v>8.7534247930000006</v>
      </c>
      <c r="F494" s="71">
        <f t="shared" si="90"/>
        <v>341.80169142397978</v>
      </c>
      <c r="G494" s="71">
        <f t="shared" si="91"/>
        <v>16.945864448235284</v>
      </c>
      <c r="H494" s="71">
        <f t="shared" si="93"/>
        <v>307.09644437214342</v>
      </c>
      <c r="I494" s="71">
        <f t="shared" si="93"/>
        <v>13.679257925756474</v>
      </c>
      <c r="J494" s="71">
        <f t="shared" si="83"/>
        <v>24.98685917606732</v>
      </c>
      <c r="K494" s="71">
        <f t="shared" si="80"/>
        <v>3.2183500537174625</v>
      </c>
      <c r="L494" s="71">
        <f t="shared" si="81"/>
        <v>-0.1372308257964332</v>
      </c>
      <c r="M494" s="69">
        <f t="shared" si="84"/>
        <v>-0.18651590457296421</v>
      </c>
      <c r="N494" s="69">
        <f t="shared" si="85"/>
        <v>1971.12</v>
      </c>
      <c r="O494" s="69">
        <f t="shared" si="86"/>
        <v>29.998867253137821</v>
      </c>
      <c r="P494" s="69">
        <f t="shared" si="87"/>
        <v>3.4011596227205563</v>
      </c>
      <c r="Q494" s="69">
        <f t="shared" si="88"/>
        <v>4.5578743206660555E-2</v>
      </c>
      <c r="R494" s="69">
        <f t="shared" si="89"/>
        <v>1.046633416640637</v>
      </c>
    </row>
    <row r="495" spans="1:18" x14ac:dyDescent="0.3">
      <c r="A495" s="69">
        <f>'Shiller Data'!A494</f>
        <v>1911.06</v>
      </c>
      <c r="B495" s="69">
        <f>'[4]Shiller Data '!B494</f>
        <v>9.67</v>
      </c>
      <c r="C495" s="69">
        <f>'[4]Shiller Data '!C494</f>
        <v>0.47</v>
      </c>
      <c r="D495" s="69">
        <f>'[4]Shiller Data '!D494</f>
        <v>0.66</v>
      </c>
      <c r="E495" s="69">
        <f>'[4]Shiller Data '!E494</f>
        <v>8.7534247930000006</v>
      </c>
      <c r="F495" s="71">
        <f t="shared" si="90"/>
        <v>348.65214726475574</v>
      </c>
      <c r="G495" s="71">
        <f t="shared" si="91"/>
        <v>16.945864448235284</v>
      </c>
      <c r="H495" s="71">
        <f t="shared" si="93"/>
        <v>307.02770933123963</v>
      </c>
      <c r="I495" s="71">
        <f t="shared" si="93"/>
        <v>13.712003747948923</v>
      </c>
      <c r="J495" s="71">
        <f t="shared" si="83"/>
        <v>25.426783253097348</v>
      </c>
      <c r="K495" s="71">
        <f t="shared" si="80"/>
        <v>3.235803077256691</v>
      </c>
      <c r="L495" s="71">
        <f t="shared" si="81"/>
        <v>-0.11977780225720469</v>
      </c>
      <c r="M495" s="69">
        <f t="shared" si="84"/>
        <v>-0.16279480215985717</v>
      </c>
      <c r="N495" s="69">
        <f t="shared" si="85"/>
        <v>1972.03</v>
      </c>
      <c r="O495" s="69">
        <f t="shared" si="86"/>
        <v>32.275217036897978</v>
      </c>
      <c r="P495" s="69">
        <f t="shared" si="87"/>
        <v>3.4742996613235113</v>
      </c>
      <c r="Q495" s="69">
        <f t="shared" si="88"/>
        <v>0.11871878180961559</v>
      </c>
      <c r="R495" s="69">
        <f t="shared" si="89"/>
        <v>1.1260532071127876</v>
      </c>
    </row>
    <row r="496" spans="1:18" x14ac:dyDescent="0.3">
      <c r="A496" s="69">
        <f>'Shiller Data'!A495</f>
        <v>1911.07</v>
      </c>
      <c r="B496" s="69">
        <f>'[4]Shiller Data '!B495</f>
        <v>9.6300000000000008</v>
      </c>
      <c r="C496" s="69">
        <f>'[4]Shiller Data '!C495</f>
        <v>0.47</v>
      </c>
      <c r="D496" s="69">
        <f>'[4]Shiller Data '!D495</f>
        <v>0.64829999999999999</v>
      </c>
      <c r="E496" s="69">
        <f>'[4]Shiller Data '!E495</f>
        <v>8.8485090910000004</v>
      </c>
      <c r="F496" s="71">
        <f t="shared" si="90"/>
        <v>343.47889782825791</v>
      </c>
      <c r="G496" s="71">
        <f t="shared" si="91"/>
        <v>16.763767599094621</v>
      </c>
      <c r="H496" s="71">
        <f t="shared" si="93"/>
        <v>307.14999351372347</v>
      </c>
      <c r="I496" s="71">
        <f t="shared" si="93"/>
        <v>13.744000618660751</v>
      </c>
      <c r="J496" s="71">
        <f t="shared" si="83"/>
        <v>24.991187599475481</v>
      </c>
      <c r="K496" s="71">
        <f t="shared" si="80"/>
        <v>3.2185232667058941</v>
      </c>
      <c r="L496" s="71">
        <f t="shared" si="81"/>
        <v>-0.13705761280800166</v>
      </c>
      <c r="M496" s="69">
        <f t="shared" si="84"/>
        <v>-0.18628048387186738</v>
      </c>
      <c r="N496" s="69">
        <f t="shared" si="85"/>
        <v>1972.06</v>
      </c>
      <c r="O496" s="69">
        <f t="shared" si="86"/>
        <v>32.074505223617841</v>
      </c>
      <c r="P496" s="69">
        <f t="shared" si="87"/>
        <v>3.4680614847745508</v>
      </c>
      <c r="Q496" s="69">
        <f t="shared" si="88"/>
        <v>0.11248060526065506</v>
      </c>
      <c r="R496" s="69">
        <f t="shared" si="89"/>
        <v>1.1190505530085211</v>
      </c>
    </row>
    <row r="497" spans="1:18" x14ac:dyDescent="0.3">
      <c r="A497" s="69">
        <f>'Shiller Data'!A496</f>
        <v>1911.08</v>
      </c>
      <c r="B497" s="69">
        <f>'[4]Shiller Data '!B496</f>
        <v>9.17</v>
      </c>
      <c r="C497" s="69">
        <f>'[4]Shiller Data '!C496</f>
        <v>0.47</v>
      </c>
      <c r="D497" s="69">
        <f>'[4]Shiller Data '!D496</f>
        <v>0.63670000000000004</v>
      </c>
      <c r="E497" s="69">
        <f>'[4]Shiller Data '!E496</f>
        <v>9.1340049590000003</v>
      </c>
      <c r="F497" s="71">
        <f t="shared" si="90"/>
        <v>316.84872769292309</v>
      </c>
      <c r="G497" s="71">
        <f t="shared" si="91"/>
        <v>16.239793022428991</v>
      </c>
      <c r="H497" s="71">
        <f t="shared" si="93"/>
        <v>307.04664672322855</v>
      </c>
      <c r="I497" s="71">
        <f t="shared" si="93"/>
        <v>13.772414594177635</v>
      </c>
      <c r="J497" s="71">
        <f t="shared" si="83"/>
        <v>23.006040482318376</v>
      </c>
      <c r="K497" s="71">
        <f t="shared" si="80"/>
        <v>3.1357568111140321</v>
      </c>
      <c r="L497" s="71">
        <f t="shared" si="81"/>
        <v>-0.21982406839986357</v>
      </c>
      <c r="M497" s="69">
        <f t="shared" si="84"/>
        <v>-0.29877168432499057</v>
      </c>
      <c r="N497" s="69">
        <f t="shared" si="85"/>
        <v>1972.09</v>
      </c>
      <c r="O497" s="69">
        <f t="shared" si="86"/>
        <v>32.13281616637282</v>
      </c>
      <c r="P497" s="69">
        <f t="shared" si="87"/>
        <v>3.4698778184113892</v>
      </c>
      <c r="Q497" s="69">
        <f t="shared" si="88"/>
        <v>0.11429693889749348</v>
      </c>
      <c r="R497" s="69">
        <f t="shared" si="89"/>
        <v>1.1210849691992459</v>
      </c>
    </row>
    <row r="498" spans="1:18" x14ac:dyDescent="0.3">
      <c r="A498" s="69">
        <f>'Shiller Data'!A497</f>
        <v>1911.09</v>
      </c>
      <c r="B498" s="69">
        <f>'[4]Shiller Data '!B497</f>
        <v>8.67</v>
      </c>
      <c r="C498" s="69">
        <f>'[4]Shiller Data '!C497</f>
        <v>0.47</v>
      </c>
      <c r="D498" s="69">
        <f>'[4]Shiller Data '!D497</f>
        <v>0.625</v>
      </c>
      <c r="E498" s="69">
        <f>'[4]Shiller Data '!E497</f>
        <v>9.229089256</v>
      </c>
      <c r="F498" s="71">
        <f t="shared" si="90"/>
        <v>296.48595588357591</v>
      </c>
      <c r="G498" s="71">
        <f t="shared" si="91"/>
        <v>16.072479730712878</v>
      </c>
      <c r="H498" s="71">
        <f t="shared" ref="H498:I513" si="94">AVERAGE(F379:F498)</f>
        <v>306.82055581974657</v>
      </c>
      <c r="I498" s="71">
        <f t="shared" si="94"/>
        <v>13.800165141668009</v>
      </c>
      <c r="J498" s="71">
        <f t="shared" si="83"/>
        <v>21.484232459535626</v>
      </c>
      <c r="K498" s="71">
        <f t="shared" si="80"/>
        <v>3.0673192921082855</v>
      </c>
      <c r="L498" s="71">
        <f t="shared" si="81"/>
        <v>-0.28826158740561025</v>
      </c>
      <c r="M498" s="69">
        <f t="shared" si="84"/>
        <v>-0.39178785390646115</v>
      </c>
      <c r="N498" s="69">
        <f t="shared" si="85"/>
        <v>1972.12</v>
      </c>
      <c r="O498" s="69">
        <f t="shared" si="86"/>
        <v>34.14253526056136</v>
      </c>
      <c r="P498" s="69">
        <f t="shared" si="87"/>
        <v>3.5305439753168186</v>
      </c>
      <c r="Q498" s="69">
        <f t="shared" si="88"/>
        <v>0.17496309580292291</v>
      </c>
      <c r="R498" s="69">
        <f t="shared" si="89"/>
        <v>1.1912022554383939</v>
      </c>
    </row>
    <row r="499" spans="1:18" x14ac:dyDescent="0.3">
      <c r="A499" s="69">
        <f>'Shiller Data'!A498</f>
        <v>1911.1</v>
      </c>
      <c r="B499" s="69">
        <f>'[4]Shiller Data '!B498</f>
        <v>8.7200000000000006</v>
      </c>
      <c r="C499" s="69">
        <f>'[4]Shiller Data '!C498</f>
        <v>0.47</v>
      </c>
      <c r="D499" s="69">
        <f>'[4]Shiller Data '!D498</f>
        <v>0.61329999999999996</v>
      </c>
      <c r="E499" s="69">
        <f>'[4]Shiller Data '!E498</f>
        <v>9.229089256</v>
      </c>
      <c r="F499" s="71">
        <f t="shared" si="90"/>
        <v>298.19579415280072</v>
      </c>
      <c r="G499" s="71">
        <f t="shared" si="91"/>
        <v>16.072479730712878</v>
      </c>
      <c r="H499" s="71">
        <f t="shared" si="94"/>
        <v>306.63905264953638</v>
      </c>
      <c r="I499" s="71">
        <f t="shared" si="94"/>
        <v>13.827342617627853</v>
      </c>
      <c r="J499" s="71">
        <f t="shared" si="83"/>
        <v>21.565661776012146</v>
      </c>
      <c r="K499" s="71">
        <f t="shared" si="80"/>
        <v>3.0711023171324161</v>
      </c>
      <c r="L499" s="71">
        <f t="shared" si="81"/>
        <v>-0.28447856238147962</v>
      </c>
      <c r="M499" s="69">
        <f t="shared" si="84"/>
        <v>-0.3866461932751642</v>
      </c>
      <c r="N499" s="69">
        <f t="shared" si="85"/>
        <v>1973.03</v>
      </c>
      <c r="O499" s="69">
        <f t="shared" si="86"/>
        <v>32.024987085663561</v>
      </c>
      <c r="P499" s="69">
        <f t="shared" si="87"/>
        <v>3.4665164445247481</v>
      </c>
      <c r="Q499" s="69">
        <f t="shared" si="88"/>
        <v>0.11093556501085233</v>
      </c>
      <c r="R499" s="69">
        <f t="shared" si="89"/>
        <v>1.1173229098453497</v>
      </c>
    </row>
    <row r="500" spans="1:18" x14ac:dyDescent="0.3">
      <c r="A500" s="69">
        <f>'Shiller Data'!A499</f>
        <v>1911.11</v>
      </c>
      <c r="B500" s="69">
        <f>'[4]Shiller Data '!B499</f>
        <v>9.07</v>
      </c>
      <c r="C500" s="69">
        <f>'[4]Shiller Data '!C499</f>
        <v>0.47</v>
      </c>
      <c r="D500" s="69">
        <f>'[4]Shiller Data '!D499</f>
        <v>0.60170000000000001</v>
      </c>
      <c r="E500" s="69">
        <f>'[4]Shiller Data '!E499</f>
        <v>9.1340049590000003</v>
      </c>
      <c r="F500" s="71">
        <f t="shared" si="90"/>
        <v>313.39345258176797</v>
      </c>
      <c r="G500" s="71">
        <f t="shared" si="91"/>
        <v>16.239793022428991</v>
      </c>
      <c r="H500" s="71">
        <f t="shared" si="94"/>
        <v>306.55970722742478</v>
      </c>
      <c r="I500" s="71">
        <f t="shared" si="94"/>
        <v>13.85666781762937</v>
      </c>
      <c r="J500" s="71">
        <f t="shared" si="83"/>
        <v>22.616797682271642</v>
      </c>
      <c r="K500" s="71">
        <f t="shared" si="80"/>
        <v>3.1186928904746178</v>
      </c>
      <c r="L500" s="71">
        <f t="shared" si="81"/>
        <v>-0.23688798903927788</v>
      </c>
      <c r="M500" s="69">
        <f t="shared" si="84"/>
        <v>-0.32196394142284412</v>
      </c>
      <c r="N500" s="69">
        <f t="shared" si="85"/>
        <v>1973.06</v>
      </c>
      <c r="O500" s="69">
        <f t="shared" si="86"/>
        <v>29.238399939665506</v>
      </c>
      <c r="P500" s="69">
        <f t="shared" si="87"/>
        <v>3.3754829117586285</v>
      </c>
      <c r="Q500" s="69">
        <f t="shared" si="88"/>
        <v>1.9902032244732748E-2</v>
      </c>
      <c r="R500" s="69">
        <f t="shared" si="89"/>
        <v>1.0201013980871765</v>
      </c>
    </row>
    <row r="501" spans="1:18" x14ac:dyDescent="0.3">
      <c r="A501" s="69">
        <f>'Shiller Data'!A500</f>
        <v>1911.12</v>
      </c>
      <c r="B501" s="69">
        <f>'[4]Shiller Data '!B500</f>
        <v>9.11</v>
      </c>
      <c r="C501" s="69">
        <f>'[4]Shiller Data '!C500</f>
        <v>0.47</v>
      </c>
      <c r="D501" s="69">
        <f>'[4]Shiller Data '!D500</f>
        <v>0.59</v>
      </c>
      <c r="E501" s="69">
        <f>'[4]Shiller Data '!E500</f>
        <v>9.0388396689999997</v>
      </c>
      <c r="F501" s="71">
        <f t="shared" si="90"/>
        <v>318.08967248979752</v>
      </c>
      <c r="G501" s="71">
        <f t="shared" si="91"/>
        <v>16.410773443491202</v>
      </c>
      <c r="H501" s="71">
        <f t="shared" si="94"/>
        <v>306.59431033752622</v>
      </c>
      <c r="I501" s="71">
        <f t="shared" si="94"/>
        <v>13.888120347091549</v>
      </c>
      <c r="J501" s="71">
        <f t="shared" si="83"/>
        <v>22.90372379703722</v>
      </c>
      <c r="K501" s="71">
        <f t="shared" si="80"/>
        <v>3.1312995085647546</v>
      </c>
      <c r="L501" s="71">
        <f t="shared" si="81"/>
        <v>-0.22428137094914113</v>
      </c>
      <c r="M501" s="69">
        <f t="shared" si="84"/>
        <v>-0.30482978251181569</v>
      </c>
      <c r="N501" s="69">
        <f t="shared" si="85"/>
        <v>1973.09</v>
      </c>
      <c r="O501" s="69">
        <f t="shared" si="86"/>
        <v>28.804139834150366</v>
      </c>
      <c r="P501" s="69">
        <f t="shared" si="87"/>
        <v>3.3605191210530188</v>
      </c>
      <c r="Q501" s="69">
        <f t="shared" si="88"/>
        <v>4.9382415391230339E-3</v>
      </c>
      <c r="R501" s="69">
        <f t="shared" si="89"/>
        <v>1.004950454749524</v>
      </c>
    </row>
    <row r="502" spans="1:18" x14ac:dyDescent="0.3">
      <c r="A502" s="69">
        <f>'Shiller Data'!A501</f>
        <v>1912.01</v>
      </c>
      <c r="B502" s="69">
        <f>'[4]Shiller Data '!B501</f>
        <v>9.1199999999999992</v>
      </c>
      <c r="C502" s="69">
        <f>'[4]Shiller Data '!C501</f>
        <v>0.4708</v>
      </c>
      <c r="D502" s="69">
        <f>'[4]Shiller Data '!D501</f>
        <v>0.59919999999999995</v>
      </c>
      <c r="E502" s="69">
        <f>'[4]Shiller Data '!E501</f>
        <v>9.1340049590000003</v>
      </c>
      <c r="F502" s="71">
        <f t="shared" si="90"/>
        <v>315.1210901373455</v>
      </c>
      <c r="G502" s="71">
        <f t="shared" si="91"/>
        <v>16.26743522331823</v>
      </c>
      <c r="H502" s="71">
        <f t="shared" si="94"/>
        <v>306.51604032312878</v>
      </c>
      <c r="I502" s="71">
        <f t="shared" si="94"/>
        <v>13.916843300522414</v>
      </c>
      <c r="J502" s="71">
        <f t="shared" si="83"/>
        <v>22.643144234117834</v>
      </c>
      <c r="K502" s="71">
        <f t="shared" si="80"/>
        <v>3.1198571232909478</v>
      </c>
      <c r="L502" s="71">
        <f t="shared" si="81"/>
        <v>-0.23572375622294794</v>
      </c>
      <c r="M502" s="69">
        <f t="shared" si="84"/>
        <v>-0.32038158603285749</v>
      </c>
      <c r="N502" s="69">
        <f t="shared" si="85"/>
        <v>1973.12</v>
      </c>
      <c r="O502" s="69">
        <f t="shared" si="86"/>
        <v>25.295954368787417</v>
      </c>
      <c r="P502" s="69">
        <f t="shared" si="87"/>
        <v>3.2306444765750486</v>
      </c>
      <c r="Q502" s="69">
        <f t="shared" si="88"/>
        <v>-0.12493640293884711</v>
      </c>
      <c r="R502" s="69">
        <f t="shared" si="89"/>
        <v>0.88255302857878148</v>
      </c>
    </row>
    <row r="503" spans="1:18" x14ac:dyDescent="0.3">
      <c r="A503" s="69">
        <f>'Shiller Data'!A502</f>
        <v>1912.02</v>
      </c>
      <c r="B503" s="69">
        <f>'[4]Shiller Data '!B502</f>
        <v>9.0399999999999991</v>
      </c>
      <c r="C503" s="69">
        <f>'[4]Shiller Data '!C502</f>
        <v>0.47170000000000001</v>
      </c>
      <c r="D503" s="69">
        <f>'[4]Shiller Data '!D502</f>
        <v>0.60829999999999995</v>
      </c>
      <c r="E503" s="69">
        <f>'[4]Shiller Data '!E502</f>
        <v>9.229089256</v>
      </c>
      <c r="F503" s="71">
        <f t="shared" si="90"/>
        <v>309.13875907583918</v>
      </c>
      <c r="G503" s="71">
        <f t="shared" si="91"/>
        <v>16.13061423186652</v>
      </c>
      <c r="H503" s="71">
        <f t="shared" si="94"/>
        <v>306.36460479903309</v>
      </c>
      <c r="I503" s="71">
        <f t="shared" si="94"/>
        <v>13.944126343656416</v>
      </c>
      <c r="J503" s="71">
        <f t="shared" si="83"/>
        <v>22.169819137968101</v>
      </c>
      <c r="K503" s="71">
        <f t="shared" si="80"/>
        <v>3.098731865632296</v>
      </c>
      <c r="L503" s="71">
        <f t="shared" si="81"/>
        <v>-0.25684901388159975</v>
      </c>
      <c r="M503" s="69">
        <f t="shared" si="84"/>
        <v>-0.34909376872703751</v>
      </c>
      <c r="N503" s="69">
        <f t="shared" si="85"/>
        <v>1974.03</v>
      </c>
      <c r="O503" s="69">
        <f t="shared" si="86"/>
        <v>25.154030477689222</v>
      </c>
      <c r="P503" s="69">
        <f t="shared" si="87"/>
        <v>3.2250181412680727</v>
      </c>
      <c r="Q503" s="69">
        <f t="shared" si="88"/>
        <v>-0.13056273824582298</v>
      </c>
      <c r="R503" s="69">
        <f t="shared" si="89"/>
        <v>0.87760143204716601</v>
      </c>
    </row>
    <row r="504" spans="1:18" x14ac:dyDescent="0.3">
      <c r="A504" s="69">
        <f>'Shiller Data'!A503</f>
        <v>1912.03</v>
      </c>
      <c r="B504" s="69">
        <f>'[4]Shiller Data '!B503</f>
        <v>9.3000000000000007</v>
      </c>
      <c r="C504" s="69">
        <f>'[4]Shiller Data '!C503</f>
        <v>0.47249999999999998</v>
      </c>
      <c r="D504" s="69">
        <f>'[4]Shiller Data '!D503</f>
        <v>0.61750000000000005</v>
      </c>
      <c r="E504" s="69">
        <f>'[4]Shiller Data '!E503</f>
        <v>9.4194198349999994</v>
      </c>
      <c r="F504" s="71">
        <f t="shared" si="90"/>
        <v>311.60374539139548</v>
      </c>
      <c r="G504" s="71">
        <f t="shared" si="91"/>
        <v>15.831480612627351</v>
      </c>
      <c r="H504" s="71">
        <f t="shared" si="94"/>
        <v>306.23038043458814</v>
      </c>
      <c r="I504" s="71">
        <f t="shared" si="94"/>
        <v>13.968650175191778</v>
      </c>
      <c r="J504" s="71">
        <f t="shared" si="83"/>
        <v>22.30736266449005</v>
      </c>
      <c r="K504" s="71">
        <f t="shared" si="80"/>
        <v>3.1049167883007338</v>
      </c>
      <c r="L504" s="71">
        <f t="shared" si="81"/>
        <v>-0.25066409121316191</v>
      </c>
      <c r="M504" s="69">
        <f t="shared" si="84"/>
        <v>-0.3406875929314569</v>
      </c>
      <c r="N504" s="69">
        <f t="shared" si="85"/>
        <v>1974.06</v>
      </c>
      <c r="O504" s="69">
        <f t="shared" si="86"/>
        <v>22.644333457808106</v>
      </c>
      <c r="P504" s="69">
        <f t="shared" si="87"/>
        <v>3.1199096421659727</v>
      </c>
      <c r="Q504" s="69">
        <f t="shared" si="88"/>
        <v>-0.23567123734792306</v>
      </c>
      <c r="R504" s="69">
        <f t="shared" si="89"/>
        <v>0.790040367008077</v>
      </c>
    </row>
    <row r="505" spans="1:18" x14ac:dyDescent="0.3">
      <c r="A505" s="69">
        <f>'Shiller Data'!A504</f>
        <v>1912.04</v>
      </c>
      <c r="B505" s="69">
        <f>'[4]Shiller Data '!B504</f>
        <v>9.59</v>
      </c>
      <c r="C505" s="69">
        <f>'[4]Shiller Data '!C504</f>
        <v>0.4733</v>
      </c>
      <c r="D505" s="69">
        <f>'[4]Shiller Data '!D504</f>
        <v>0.62670000000000003</v>
      </c>
      <c r="E505" s="69">
        <f>'[4]Shiller Data '!E504</f>
        <v>9.7048347110000002</v>
      </c>
      <c r="F505" s="71">
        <f t="shared" si="90"/>
        <v>311.8705305273694</v>
      </c>
      <c r="G505" s="71">
        <f t="shared" si="91"/>
        <v>15.391900114557242</v>
      </c>
      <c r="H505" s="71">
        <f t="shared" si="94"/>
        <v>306.0387477509596</v>
      </c>
      <c r="I505" s="71">
        <f t="shared" si="94"/>
        <v>13.990526146946788</v>
      </c>
      <c r="J505" s="71">
        <f t="shared" si="83"/>
        <v>22.29155124344128</v>
      </c>
      <c r="K505" s="71">
        <f t="shared" si="80"/>
        <v>3.1042077386703393</v>
      </c>
      <c r="L505" s="71">
        <f t="shared" si="81"/>
        <v>-0.25137314084355644</v>
      </c>
      <c r="M505" s="69">
        <f t="shared" si="84"/>
        <v>-0.34165129064611133</v>
      </c>
      <c r="N505" s="69">
        <f t="shared" si="85"/>
        <v>1974.09</v>
      </c>
      <c r="O505" s="69">
        <f t="shared" si="86"/>
        <v>16.670590463615078</v>
      </c>
      <c r="P505" s="69">
        <f t="shared" si="87"/>
        <v>2.8136461168681612</v>
      </c>
      <c r="Q505" s="69">
        <f t="shared" si="88"/>
        <v>-0.54193476264573448</v>
      </c>
      <c r="R505" s="69">
        <f t="shared" si="89"/>
        <v>0.58162186282301176</v>
      </c>
    </row>
    <row r="506" spans="1:18" x14ac:dyDescent="0.3">
      <c r="A506" s="69">
        <f>'Shiller Data'!A505</f>
        <v>1912.05</v>
      </c>
      <c r="B506" s="69">
        <f>'[4]Shiller Data '!B505</f>
        <v>9.58</v>
      </c>
      <c r="C506" s="69">
        <f>'[4]Shiller Data '!C505</f>
        <v>0.47420000000000001</v>
      </c>
      <c r="D506" s="69">
        <f>'[4]Shiller Data '!D505</f>
        <v>0.63580000000000003</v>
      </c>
      <c r="E506" s="69">
        <f>'[4]Shiller Data '!E505</f>
        <v>9.7048347110000002</v>
      </c>
      <c r="F506" s="71">
        <f t="shared" si="90"/>
        <v>311.54532663735137</v>
      </c>
      <c r="G506" s="71">
        <f t="shared" si="91"/>
        <v>15.421168464658873</v>
      </c>
      <c r="H506" s="71">
        <f t="shared" si="94"/>
        <v>305.88374032552184</v>
      </c>
      <c r="I506" s="71">
        <f t="shared" si="94"/>
        <v>14.013605029369907</v>
      </c>
      <c r="J506" s="71">
        <f t="shared" si="83"/>
        <v>22.231633186778872</v>
      </c>
      <c r="K506" s="71">
        <f t="shared" si="80"/>
        <v>3.1015161929688437</v>
      </c>
      <c r="L506" s="71">
        <f t="shared" si="81"/>
        <v>-0.25406468654505199</v>
      </c>
      <c r="M506" s="69">
        <f t="shared" si="84"/>
        <v>-0.34530947807084195</v>
      </c>
      <c r="N506" s="69">
        <f t="shared" si="85"/>
        <v>1974.12</v>
      </c>
      <c r="O506" s="69">
        <f t="shared" si="86"/>
        <v>16.050852017102454</v>
      </c>
      <c r="P506" s="69">
        <f t="shared" si="87"/>
        <v>2.7757619333447798</v>
      </c>
      <c r="Q506" s="69">
        <f t="shared" si="88"/>
        <v>-0.57981894616911589</v>
      </c>
      <c r="R506" s="69">
        <f t="shared" si="89"/>
        <v>0.55999974748699965</v>
      </c>
    </row>
    <row r="507" spans="1:18" x14ac:dyDescent="0.3">
      <c r="A507" s="69">
        <f>'Shiller Data'!A506</f>
        <v>1912.06</v>
      </c>
      <c r="B507" s="69">
        <f>'[4]Shiller Data '!B506</f>
        <v>9.58</v>
      </c>
      <c r="C507" s="69">
        <f>'[4]Shiller Data '!C506</f>
        <v>0.47499999999999998</v>
      </c>
      <c r="D507" s="69">
        <f>'[4]Shiller Data '!D506</f>
        <v>0.64500000000000002</v>
      </c>
      <c r="E507" s="69">
        <f>'[4]Shiller Data '!E506</f>
        <v>9.6096694209999995</v>
      </c>
      <c r="F507" s="71">
        <f t="shared" si="90"/>
        <v>314.63058379435597</v>
      </c>
      <c r="G507" s="71">
        <f t="shared" si="91"/>
        <v>15.600159426129338</v>
      </c>
      <c r="H507" s="71">
        <f t="shared" si="94"/>
        <v>305.80250115597937</v>
      </c>
      <c r="I507" s="71">
        <f t="shared" si="94"/>
        <v>14.039144142953367</v>
      </c>
      <c r="J507" s="71">
        <f t="shared" si="83"/>
        <v>22.410951877880514</v>
      </c>
      <c r="K507" s="71">
        <f t="shared" si="80"/>
        <v>3.1095497624966955</v>
      </c>
      <c r="L507" s="71">
        <f t="shared" si="81"/>
        <v>-0.24603111701720026</v>
      </c>
      <c r="M507" s="69">
        <f t="shared" si="84"/>
        <v>-0.33439073238275757</v>
      </c>
      <c r="N507" s="69">
        <f t="shared" si="85"/>
        <v>1975.03</v>
      </c>
      <c r="O507" s="69">
        <f t="shared" si="86"/>
        <v>19.816581184055217</v>
      </c>
      <c r="P507" s="69">
        <f t="shared" si="87"/>
        <v>2.986519020786806</v>
      </c>
      <c r="Q507" s="69">
        <f t="shared" si="88"/>
        <v>-0.36906185872708974</v>
      </c>
      <c r="R507" s="69">
        <f t="shared" si="89"/>
        <v>0.69138264107738368</v>
      </c>
    </row>
    <row r="508" spans="1:18" x14ac:dyDescent="0.3">
      <c r="A508" s="69">
        <f>'Shiller Data'!A507</f>
        <v>1912.07</v>
      </c>
      <c r="B508" s="69">
        <f>'[4]Shiller Data '!B507</f>
        <v>9.59</v>
      </c>
      <c r="C508" s="69">
        <f>'[4]Shiller Data '!C507</f>
        <v>0.4758</v>
      </c>
      <c r="D508" s="69">
        <f>'[4]Shiller Data '!D507</f>
        <v>0.6542</v>
      </c>
      <c r="E508" s="69">
        <f>'[4]Shiller Data '!E507</f>
        <v>9.6096694209999995</v>
      </c>
      <c r="F508" s="71">
        <f t="shared" si="90"/>
        <v>314.95900820332707</v>
      </c>
      <c r="G508" s="71">
        <f t="shared" si="91"/>
        <v>15.626433378847031</v>
      </c>
      <c r="H508" s="71">
        <f t="shared" si="94"/>
        <v>305.66292863853062</v>
      </c>
      <c r="I508" s="71">
        <f t="shared" si="94"/>
        <v>14.064645068382882</v>
      </c>
      <c r="J508" s="71">
        <f t="shared" si="83"/>
        <v>22.393669137897433</v>
      </c>
      <c r="K508" s="71">
        <f t="shared" si="80"/>
        <v>3.1087782911418023</v>
      </c>
      <c r="L508" s="71">
        <f t="shared" si="81"/>
        <v>-0.24680258837209346</v>
      </c>
      <c r="M508" s="69">
        <f t="shared" si="84"/>
        <v>-0.33543926996004708</v>
      </c>
      <c r="N508" s="69">
        <f t="shared" si="85"/>
        <v>1975.06</v>
      </c>
      <c r="O508" s="69">
        <f t="shared" si="86"/>
        <v>21.57500085607936</v>
      </c>
      <c r="P508" s="69">
        <f t="shared" si="87"/>
        <v>3.0715352766487194</v>
      </c>
      <c r="Q508" s="69">
        <f t="shared" si="88"/>
        <v>-0.28404560286517633</v>
      </c>
      <c r="R508" s="69">
        <f t="shared" si="89"/>
        <v>0.75273231717311129</v>
      </c>
    </row>
    <row r="509" spans="1:18" x14ac:dyDescent="0.3">
      <c r="A509" s="69">
        <f>'Shiller Data'!A508</f>
        <v>1912.08</v>
      </c>
      <c r="B509" s="69">
        <f>'[4]Shiller Data '!B508</f>
        <v>9.81</v>
      </c>
      <c r="C509" s="69">
        <f>'[4]Shiller Data '!C508</f>
        <v>0.47670000000000001</v>
      </c>
      <c r="D509" s="69">
        <f>'[4]Shiller Data '!D508</f>
        <v>0.6633</v>
      </c>
      <c r="E509" s="69">
        <f>'[4]Shiller Data '!E508</f>
        <v>9.7048347110000002</v>
      </c>
      <c r="F509" s="71">
        <f t="shared" si="90"/>
        <v>319.0250161077679</v>
      </c>
      <c r="G509" s="71">
        <f t="shared" si="91"/>
        <v>15.5024694371634</v>
      </c>
      <c r="H509" s="71">
        <f t="shared" si="94"/>
        <v>305.44992680053815</v>
      </c>
      <c r="I509" s="71">
        <f t="shared" si="94"/>
        <v>14.08758845108493</v>
      </c>
      <c r="J509" s="71">
        <f t="shared" si="83"/>
        <v>22.645821690170028</v>
      </c>
      <c r="K509" s="71">
        <f t="shared" si="80"/>
        <v>3.1199753620716604</v>
      </c>
      <c r="L509" s="71">
        <f t="shared" si="81"/>
        <v>-0.23560551744223535</v>
      </c>
      <c r="M509" s="69">
        <f t="shared" si="84"/>
        <v>-0.32022088297643975</v>
      </c>
      <c r="N509" s="69">
        <f t="shared" si="85"/>
        <v>1975.09</v>
      </c>
      <c r="O509" s="69">
        <f t="shared" si="86"/>
        <v>19.502012282126351</v>
      </c>
      <c r="P509" s="69">
        <f t="shared" si="87"/>
        <v>2.9705176542007687</v>
      </c>
      <c r="Q509" s="69">
        <f t="shared" si="88"/>
        <v>-0.38506322531312698</v>
      </c>
      <c r="R509" s="69">
        <f t="shared" si="89"/>
        <v>0.68040761586004783</v>
      </c>
    </row>
    <row r="510" spans="1:18" x14ac:dyDescent="0.3">
      <c r="A510" s="69">
        <f>'Shiller Data'!A509</f>
        <v>1912.09</v>
      </c>
      <c r="B510" s="69">
        <f>'[4]Shiller Data '!B509</f>
        <v>9.86</v>
      </c>
      <c r="C510" s="69">
        <f>'[4]Shiller Data '!C509</f>
        <v>0.47749999999999998</v>
      </c>
      <c r="D510" s="69">
        <f>'[4]Shiller Data '!D509</f>
        <v>0.67249999999999999</v>
      </c>
      <c r="E510" s="69">
        <f>'[4]Shiller Data '!E509</f>
        <v>9.8000000000000007</v>
      </c>
      <c r="F510" s="71">
        <f t="shared" si="90"/>
        <v>317.53727551020404</v>
      </c>
      <c r="G510" s="71">
        <f t="shared" si="91"/>
        <v>15.377692602040817</v>
      </c>
      <c r="H510" s="71">
        <f t="shared" si="94"/>
        <v>305.25148429400491</v>
      </c>
      <c r="I510" s="71">
        <f t="shared" si="94"/>
        <v>14.110470118967896</v>
      </c>
      <c r="J510" s="71">
        <f t="shared" si="83"/>
        <v>22.503663792417296</v>
      </c>
      <c r="K510" s="71">
        <f t="shared" si="80"/>
        <v>3.1136781311727058</v>
      </c>
      <c r="L510" s="71">
        <f t="shared" si="81"/>
        <v>-0.24190274834118997</v>
      </c>
      <c r="M510" s="69">
        <f t="shared" si="84"/>
        <v>-0.32877970138044493</v>
      </c>
      <c r="N510" s="69">
        <f t="shared" si="85"/>
        <v>1975.12</v>
      </c>
      <c r="O510" s="69">
        <f t="shared" si="86"/>
        <v>20.215082588472104</v>
      </c>
      <c r="P510" s="69">
        <f t="shared" si="87"/>
        <v>3.0064289885888211</v>
      </c>
      <c r="Q510" s="69">
        <f t="shared" si="88"/>
        <v>-0.34915189092507459</v>
      </c>
      <c r="R510" s="69">
        <f t="shared" si="89"/>
        <v>0.70528599559145511</v>
      </c>
    </row>
    <row r="511" spans="1:18" x14ac:dyDescent="0.3">
      <c r="A511" s="69">
        <f>'Shiller Data'!A510</f>
        <v>1912.1</v>
      </c>
      <c r="B511" s="69">
        <f>'[4]Shiller Data '!B510</f>
        <v>9.84</v>
      </c>
      <c r="C511" s="69">
        <f>'[4]Shiller Data '!C510</f>
        <v>0.4783</v>
      </c>
      <c r="D511" s="69">
        <f>'[4]Shiller Data '!D510</f>
        <v>0.68169999999999997</v>
      </c>
      <c r="E511" s="69">
        <f>'[4]Shiller Data '!E510</f>
        <v>9.8000000000000007</v>
      </c>
      <c r="F511" s="71">
        <f t="shared" si="90"/>
        <v>316.89318367346937</v>
      </c>
      <c r="G511" s="71">
        <f t="shared" si="91"/>
        <v>15.403456275510205</v>
      </c>
      <c r="H511" s="71">
        <f t="shared" si="94"/>
        <v>305.31733071253609</v>
      </c>
      <c r="I511" s="71">
        <f t="shared" si="94"/>
        <v>14.140191699661766</v>
      </c>
      <c r="J511" s="71">
        <f t="shared" si="83"/>
        <v>22.410812413600407</v>
      </c>
      <c r="K511" s="71">
        <f t="shared" si="80"/>
        <v>3.1095435394359878</v>
      </c>
      <c r="L511" s="71">
        <f t="shared" si="81"/>
        <v>-0.2460373400779079</v>
      </c>
      <c r="M511" s="69">
        <f t="shared" si="84"/>
        <v>-0.33439919039348776</v>
      </c>
      <c r="N511" s="69">
        <f t="shared" si="85"/>
        <v>1976.03</v>
      </c>
      <c r="O511" s="69">
        <f t="shared" si="86"/>
        <v>23.023503153561396</v>
      </c>
      <c r="P511" s="69">
        <f t="shared" si="87"/>
        <v>3.1365155704108418</v>
      </c>
      <c r="Q511" s="69">
        <f t="shared" si="88"/>
        <v>-0.21906530910305388</v>
      </c>
      <c r="R511" s="69">
        <f t="shared" si="89"/>
        <v>0.80326925564590856</v>
      </c>
    </row>
    <row r="512" spans="1:18" x14ac:dyDescent="0.3">
      <c r="A512" s="69">
        <f>'Shiller Data'!A511</f>
        <v>1912.11</v>
      </c>
      <c r="B512" s="69">
        <f>'[4]Shiller Data '!B511</f>
        <v>9.73</v>
      </c>
      <c r="C512" s="69">
        <f>'[4]Shiller Data '!C511</f>
        <v>0.47920000000000001</v>
      </c>
      <c r="D512" s="69">
        <f>'[4]Shiller Data '!D511</f>
        <v>0.69079999999999997</v>
      </c>
      <c r="E512" s="69">
        <f>'[4]Shiller Data '!E511</f>
        <v>9.8000000000000007</v>
      </c>
      <c r="F512" s="71">
        <f t="shared" si="90"/>
        <v>313.35067857142855</v>
      </c>
      <c r="G512" s="71">
        <f t="shared" si="91"/>
        <v>15.432440408163265</v>
      </c>
      <c r="H512" s="71">
        <f t="shared" si="94"/>
        <v>305.36933681257</v>
      </c>
      <c r="I512" s="71">
        <f t="shared" si="94"/>
        <v>14.166549622955953</v>
      </c>
      <c r="J512" s="71">
        <f t="shared" si="83"/>
        <v>22.119054174183994</v>
      </c>
      <c r="K512" s="71">
        <f t="shared" si="80"/>
        <v>3.0964394168875069</v>
      </c>
      <c r="L512" s="71">
        <f t="shared" si="81"/>
        <v>-0.25914146262638882</v>
      </c>
      <c r="M512" s="69">
        <f t="shared" si="84"/>
        <v>-0.35220952751403012</v>
      </c>
      <c r="N512" s="69">
        <f t="shared" si="85"/>
        <v>1976.06</v>
      </c>
      <c r="O512" s="69">
        <f t="shared" si="86"/>
        <v>22.967876192889698</v>
      </c>
      <c r="P512" s="69">
        <f t="shared" si="87"/>
        <v>3.1340965523866839</v>
      </c>
      <c r="Q512" s="69">
        <f t="shared" si="88"/>
        <v>-0.22148432712721178</v>
      </c>
      <c r="R512" s="69">
        <f t="shared" si="89"/>
        <v>0.80132848116886357</v>
      </c>
    </row>
    <row r="513" spans="1:18" x14ac:dyDescent="0.3">
      <c r="A513" s="69">
        <f>'Shiller Data'!A512</f>
        <v>1912.12</v>
      </c>
      <c r="B513" s="69">
        <f>'[4]Shiller Data '!B512</f>
        <v>9.3800000000000008</v>
      </c>
      <c r="C513" s="69">
        <f>'[4]Shiller Data '!C512</f>
        <v>0.48</v>
      </c>
      <c r="D513" s="69">
        <f>'[4]Shiller Data '!D512</f>
        <v>0.7</v>
      </c>
      <c r="E513" s="69">
        <f>'[4]Shiller Data '!E512</f>
        <v>9.7048347110000002</v>
      </c>
      <c r="F513" s="71">
        <f t="shared" si="90"/>
        <v>305.0412488369891</v>
      </c>
      <c r="G513" s="71">
        <f t="shared" si="91"/>
        <v>15.609786720869376</v>
      </c>
      <c r="H513" s="71">
        <f t="shared" si="94"/>
        <v>305.43889568682908</v>
      </c>
      <c r="I513" s="71">
        <f t="shared" si="94"/>
        <v>14.195276022963668</v>
      </c>
      <c r="J513" s="71">
        <f t="shared" si="83"/>
        <v>21.488926903818179</v>
      </c>
      <c r="K513" s="71">
        <f t="shared" ref="K513:K576" si="95">LN(J513)</f>
        <v>3.0675377747318939</v>
      </c>
      <c r="L513" s="71">
        <f t="shared" ref="L513:L576" si="96">K513-$K$1863</f>
        <v>-0.28804310478200179</v>
      </c>
      <c r="M513" s="69">
        <f t="shared" si="84"/>
        <v>-0.39149090543340992</v>
      </c>
      <c r="N513" s="69">
        <f t="shared" si="85"/>
        <v>1976.09</v>
      </c>
      <c r="O513" s="69">
        <f t="shared" si="86"/>
        <v>23.633784577628962</v>
      </c>
      <c r="P513" s="69">
        <f t="shared" si="87"/>
        <v>3.1626772382403989</v>
      </c>
      <c r="Q513" s="69">
        <f t="shared" si="88"/>
        <v>-0.1929036412734968</v>
      </c>
      <c r="R513" s="69">
        <f t="shared" si="89"/>
        <v>0.82456142399994325</v>
      </c>
    </row>
    <row r="514" spans="1:18" x14ac:dyDescent="0.3">
      <c r="A514" s="69">
        <f>'Shiller Data'!A513</f>
        <v>1913.01</v>
      </c>
      <c r="B514" s="69">
        <f>'[4]Shiller Data '!B513</f>
        <v>9.3000000000000007</v>
      </c>
      <c r="C514" s="69">
        <f>'[4]Shiller Data '!C513</f>
        <v>0.48</v>
      </c>
      <c r="D514" s="69">
        <f>'[4]Shiller Data '!D513</f>
        <v>0.69420000000000004</v>
      </c>
      <c r="E514" s="69">
        <f>'[4]Shiller Data '!E513</f>
        <v>9.8000000000000007</v>
      </c>
      <c r="F514" s="71">
        <f t="shared" si="90"/>
        <v>299.50270408163266</v>
      </c>
      <c r="G514" s="71">
        <f t="shared" si="91"/>
        <v>15.458204081632651</v>
      </c>
      <c r="H514" s="71">
        <f t="shared" ref="H514:I529" si="97">AVERAGE(F395:F514)</f>
        <v>305.36493339502755</v>
      </c>
      <c r="I514" s="71">
        <f t="shared" si="97"/>
        <v>14.223336862723187</v>
      </c>
      <c r="J514" s="71">
        <f t="shared" ref="J514:J577" si="98">F514/I514</f>
        <v>21.057133566636917</v>
      </c>
      <c r="K514" s="71">
        <f t="shared" si="95"/>
        <v>3.0472393894953371</v>
      </c>
      <c r="L514" s="71">
        <f t="shared" si="96"/>
        <v>-0.30834149001855859</v>
      </c>
      <c r="M514" s="69">
        <f t="shared" ref="M514:M577" si="99">L514*$M$113/2</f>
        <v>-0.41907925274382374</v>
      </c>
      <c r="N514" s="69">
        <f t="shared" si="85"/>
        <v>1976.12</v>
      </c>
      <c r="O514" s="69">
        <f t="shared" si="86"/>
        <v>23.354403304256842</v>
      </c>
      <c r="P514" s="69">
        <f t="shared" si="87"/>
        <v>3.1507855446770101</v>
      </c>
      <c r="Q514" s="69">
        <f t="shared" si="88"/>
        <v>-0.20479533483688561</v>
      </c>
      <c r="R514" s="69">
        <f t="shared" si="89"/>
        <v>0.81481406340037643</v>
      </c>
    </row>
    <row r="515" spans="1:18" x14ac:dyDescent="0.3">
      <c r="A515" s="69">
        <f>'Shiller Data'!A514</f>
        <v>1913.02</v>
      </c>
      <c r="B515" s="69">
        <f>'[4]Shiller Data '!B514</f>
        <v>8.9700000000000006</v>
      </c>
      <c r="C515" s="69">
        <f>'[4]Shiller Data '!C514</f>
        <v>0.48</v>
      </c>
      <c r="D515" s="69">
        <f>'[4]Shiller Data '!D514</f>
        <v>0.68830000000000002</v>
      </c>
      <c r="E515" s="69">
        <f>'[4]Shiller Data '!E514</f>
        <v>9.8000000000000007</v>
      </c>
      <c r="F515" s="71">
        <f t="shared" si="90"/>
        <v>288.87518877551025</v>
      </c>
      <c r="G515" s="71">
        <f t="shared" si="91"/>
        <v>15.458204081632651</v>
      </c>
      <c r="H515" s="71">
        <f t="shared" si="97"/>
        <v>305.21759652626082</v>
      </c>
      <c r="I515" s="71">
        <f t="shared" si="97"/>
        <v>14.250911684863954</v>
      </c>
      <c r="J515" s="71">
        <f t="shared" si="98"/>
        <v>20.270646198890397</v>
      </c>
      <c r="K515" s="71">
        <f t="shared" si="95"/>
        <v>3.0091738395260865</v>
      </c>
      <c r="L515" s="71">
        <f t="shared" si="96"/>
        <v>-0.3464070399878092</v>
      </c>
      <c r="M515" s="69">
        <f t="shared" si="99"/>
        <v>-0.47081566432903099</v>
      </c>
      <c r="N515" s="69">
        <f t="shared" ref="N515:N578" si="100">INDEX($A$130:$A$2900,(ROW()-ROW($A$130))*3)</f>
        <v>1977.03</v>
      </c>
      <c r="O515" s="69">
        <f t="shared" ref="O515:O578" si="101">INDEX($J$130:$J$2900,(ROW()-ROW($J$130))*3)</f>
        <v>22.075439695246963</v>
      </c>
      <c r="P515" s="69">
        <f t="shared" ref="P515:P578" si="102">INDEX($K$130:$K$2900,(ROW()-ROW($K$130))*3)</f>
        <v>3.0944656645361412</v>
      </c>
      <c r="Q515" s="69">
        <f t="shared" ref="Q515:Q578" si="103">INDEX($L$130:$L$2900,(ROW()-ROW($L$130))*3)</f>
        <v>-0.26111521497775447</v>
      </c>
      <c r="R515" s="69">
        <f t="shared" ref="R515:R578" si="104">EXP(Q515)</f>
        <v>0.77019217682840824</v>
      </c>
    </row>
    <row r="516" spans="1:18" x14ac:dyDescent="0.3">
      <c r="A516" s="69">
        <f>'Shiller Data'!A515</f>
        <v>1913.03</v>
      </c>
      <c r="B516" s="69">
        <f>'[4]Shiller Data '!B515</f>
        <v>8.8000000000000007</v>
      </c>
      <c r="C516" s="69">
        <f>'[4]Shiller Data '!C515</f>
        <v>0.48</v>
      </c>
      <c r="D516" s="69">
        <f>'[4]Shiller Data '!D515</f>
        <v>0.6825</v>
      </c>
      <c r="E516" s="69">
        <f>'[4]Shiller Data '!E515</f>
        <v>9.8000000000000007</v>
      </c>
      <c r="F516" s="71">
        <f t="shared" si="90"/>
        <v>283.40040816326535</v>
      </c>
      <c r="G516" s="71">
        <f t="shared" si="91"/>
        <v>15.458204081632651</v>
      </c>
      <c r="H516" s="71">
        <f t="shared" si="97"/>
        <v>305.04121201298108</v>
      </c>
      <c r="I516" s="71">
        <f t="shared" si="97"/>
        <v>14.274501304099774</v>
      </c>
      <c r="J516" s="71">
        <f t="shared" si="98"/>
        <v>19.853611844350041</v>
      </c>
      <c r="K516" s="71">
        <f t="shared" si="95"/>
        <v>2.9883859474752601</v>
      </c>
      <c r="L516" s="71">
        <f t="shared" si="96"/>
        <v>-0.36719493203863562</v>
      </c>
      <c r="M516" s="69">
        <f t="shared" si="99"/>
        <v>-0.49906931993099124</v>
      </c>
      <c r="N516" s="69">
        <f t="shared" si="100"/>
        <v>1977.06</v>
      </c>
      <c r="O516" s="69">
        <f t="shared" si="101"/>
        <v>21.469551274188692</v>
      </c>
      <c r="P516" s="69">
        <f t="shared" si="102"/>
        <v>3.0666357115413376</v>
      </c>
      <c r="Q516" s="69">
        <f t="shared" si="103"/>
        <v>-0.28894516797255809</v>
      </c>
      <c r="R516" s="69">
        <f t="shared" si="104"/>
        <v>0.74905327638646269</v>
      </c>
    </row>
    <row r="517" spans="1:18" x14ac:dyDescent="0.3">
      <c r="A517" s="69">
        <f>'Shiller Data'!A516</f>
        <v>1913.04</v>
      </c>
      <c r="B517" s="69">
        <f>'[4]Shiller Data '!B516</f>
        <v>8.7899999999999991</v>
      </c>
      <c r="C517" s="69">
        <f>'[4]Shiller Data '!C516</f>
        <v>0.48</v>
      </c>
      <c r="D517" s="69">
        <f>'[4]Shiller Data '!D516</f>
        <v>0.67669999999999997</v>
      </c>
      <c r="E517" s="69">
        <f>'[4]Shiller Data '!E516</f>
        <v>9.8000000000000007</v>
      </c>
      <c r="F517" s="71">
        <f t="shared" si="90"/>
        <v>283.07836224489796</v>
      </c>
      <c r="G517" s="71">
        <f t="shared" si="91"/>
        <v>15.458204081632651</v>
      </c>
      <c r="H517" s="71">
        <f t="shared" si="97"/>
        <v>304.96580195349605</v>
      </c>
      <c r="I517" s="71">
        <f t="shared" si="97"/>
        <v>14.29755692670339</v>
      </c>
      <c r="J517" s="71">
        <f t="shared" si="98"/>
        <v>19.799072225842696</v>
      </c>
      <c r="K517" s="71">
        <f t="shared" si="95"/>
        <v>2.9856350793219808</v>
      </c>
      <c r="L517" s="71">
        <f t="shared" si="96"/>
        <v>-0.36994580019191492</v>
      </c>
      <c r="M517" s="69">
        <f t="shared" si="99"/>
        <v>-0.50280813487283926</v>
      </c>
      <c r="N517" s="69">
        <f t="shared" si="100"/>
        <v>1977.09</v>
      </c>
      <c r="O517" s="69">
        <f t="shared" si="101"/>
        <v>20.666955311479651</v>
      </c>
      <c r="P517" s="69">
        <f t="shared" si="102"/>
        <v>3.0285360629639477</v>
      </c>
      <c r="Q517" s="69">
        <f t="shared" si="103"/>
        <v>-0.32704481654994799</v>
      </c>
      <c r="R517" s="69">
        <f t="shared" si="104"/>
        <v>0.72105142726516691</v>
      </c>
    </row>
    <row r="518" spans="1:18" x14ac:dyDescent="0.3">
      <c r="A518" s="69">
        <f>'Shiller Data'!A517</f>
        <v>1913.05</v>
      </c>
      <c r="B518" s="69">
        <f>'[4]Shiller Data '!B517</f>
        <v>8.5500000000000007</v>
      </c>
      <c r="C518" s="69">
        <f>'[4]Shiller Data '!C517</f>
        <v>0.48</v>
      </c>
      <c r="D518" s="69">
        <f>'[4]Shiller Data '!D517</f>
        <v>0.67079999999999995</v>
      </c>
      <c r="E518" s="69">
        <f>'[4]Shiller Data '!E517</f>
        <v>9.6999999999999993</v>
      </c>
      <c r="F518" s="71">
        <f t="shared" si="90"/>
        <v>278.18791237113408</v>
      </c>
      <c r="G518" s="71">
        <f t="shared" si="91"/>
        <v>15.617567010309278</v>
      </c>
      <c r="H518" s="71">
        <f t="shared" si="97"/>
        <v>304.84122583734592</v>
      </c>
      <c r="I518" s="71">
        <f t="shared" si="97"/>
        <v>14.318966188229673</v>
      </c>
      <c r="J518" s="71">
        <f t="shared" si="98"/>
        <v>19.427932765132667</v>
      </c>
      <c r="K518" s="71">
        <f t="shared" si="95"/>
        <v>2.9667118637575527</v>
      </c>
      <c r="L518" s="71">
        <f t="shared" si="96"/>
        <v>-0.38886901575634303</v>
      </c>
      <c r="M518" s="69">
        <f t="shared" si="99"/>
        <v>-0.52852743407507607</v>
      </c>
      <c r="N518" s="69">
        <f t="shared" si="100"/>
        <v>1977.12</v>
      </c>
      <c r="O518" s="69">
        <f t="shared" si="101"/>
        <v>20.000200504953462</v>
      </c>
      <c r="P518" s="69">
        <f t="shared" si="102"/>
        <v>2.9957422987514115</v>
      </c>
      <c r="Q518" s="69">
        <f t="shared" si="103"/>
        <v>-0.35983858076248421</v>
      </c>
      <c r="R518" s="69">
        <f t="shared" si="104"/>
        <v>0.69778895354149395</v>
      </c>
    </row>
    <row r="519" spans="1:18" x14ac:dyDescent="0.3">
      <c r="A519" s="69">
        <f>'Shiller Data'!A518</f>
        <v>1913.06</v>
      </c>
      <c r="B519" s="69">
        <f>'[4]Shiller Data '!B518</f>
        <v>8.1199999999999992</v>
      </c>
      <c r="C519" s="69">
        <f>'[4]Shiller Data '!C518</f>
        <v>0.48</v>
      </c>
      <c r="D519" s="69">
        <f>'[4]Shiller Data '!D518</f>
        <v>0.66500000000000004</v>
      </c>
      <c r="E519" s="69">
        <f>'[4]Shiller Data '!E518</f>
        <v>9.8000000000000007</v>
      </c>
      <c r="F519" s="71">
        <f t="shared" si="90"/>
        <v>261.5012857142857</v>
      </c>
      <c r="G519" s="71">
        <f t="shared" si="91"/>
        <v>15.458204081632651</v>
      </c>
      <c r="H519" s="71">
        <f t="shared" si="97"/>
        <v>304.71259182301372</v>
      </c>
      <c r="I519" s="71">
        <f t="shared" si="97"/>
        <v>14.338501007610487</v>
      </c>
      <c r="J519" s="71">
        <f t="shared" si="98"/>
        <v>18.237700410627856</v>
      </c>
      <c r="K519" s="71">
        <f t="shared" si="95"/>
        <v>2.9034909027194571</v>
      </c>
      <c r="L519" s="71">
        <f t="shared" si="96"/>
        <v>-0.45208997679443863</v>
      </c>
      <c r="M519" s="69">
        <f t="shared" si="99"/>
        <v>-0.61445357106039333</v>
      </c>
      <c r="N519" s="69">
        <f t="shared" si="100"/>
        <v>1978.03</v>
      </c>
      <c r="O519" s="69">
        <f t="shared" si="101"/>
        <v>18.610025229441078</v>
      </c>
      <c r="P519" s="69">
        <f t="shared" si="102"/>
        <v>2.9237004263459365</v>
      </c>
      <c r="Q519" s="69">
        <f t="shared" si="103"/>
        <v>-0.4318804531679592</v>
      </c>
      <c r="R519" s="69">
        <f t="shared" si="104"/>
        <v>0.64928699224871622</v>
      </c>
    </row>
    <row r="520" spans="1:18" x14ac:dyDescent="0.3">
      <c r="A520" s="69">
        <f>'Shiller Data'!A519</f>
        <v>1913.07</v>
      </c>
      <c r="B520" s="69">
        <f>'[4]Shiller Data '!B519</f>
        <v>8.23</v>
      </c>
      <c r="C520" s="69">
        <f>'[4]Shiller Data '!C519</f>
        <v>0.48</v>
      </c>
      <c r="D520" s="69">
        <f>'[4]Shiller Data '!D519</f>
        <v>0.65920000000000001</v>
      </c>
      <c r="E520" s="69">
        <f>'[4]Shiller Data '!E519</f>
        <v>9.9</v>
      </c>
      <c r="F520" s="71">
        <f t="shared" si="90"/>
        <v>262.36658080808081</v>
      </c>
      <c r="G520" s="71">
        <f t="shared" si="91"/>
        <v>15.302060606060605</v>
      </c>
      <c r="H520" s="71">
        <f t="shared" si="97"/>
        <v>304.69723792709686</v>
      </c>
      <c r="I520" s="71">
        <f t="shared" si="97"/>
        <v>14.356188213621703</v>
      </c>
      <c r="J520" s="71">
        <f t="shared" si="98"/>
        <v>18.275504396016299</v>
      </c>
      <c r="K520" s="71">
        <f t="shared" si="95"/>
        <v>2.9055616055841695</v>
      </c>
      <c r="L520" s="71">
        <f t="shared" si="96"/>
        <v>-0.45001927392972618</v>
      </c>
      <c r="M520" s="69">
        <f t="shared" si="99"/>
        <v>-0.61163919596884808</v>
      </c>
      <c r="N520" s="69">
        <f t="shared" si="100"/>
        <v>1978.06</v>
      </c>
      <c r="O520" s="69">
        <f t="shared" si="101"/>
        <v>19.96813650552712</v>
      </c>
      <c r="P520" s="69">
        <f t="shared" si="102"/>
        <v>2.9941378283779492</v>
      </c>
      <c r="Q520" s="69">
        <f t="shared" si="103"/>
        <v>-0.36144305113594655</v>
      </c>
      <c r="R520" s="69">
        <f t="shared" si="104"/>
        <v>0.6966702695262752</v>
      </c>
    </row>
    <row r="521" spans="1:18" x14ac:dyDescent="0.3">
      <c r="A521" s="69">
        <f>'Shiller Data'!A520</f>
        <v>1913.08</v>
      </c>
      <c r="B521" s="69">
        <f>'[4]Shiller Data '!B520</f>
        <v>8.4499999999999993</v>
      </c>
      <c r="C521" s="69">
        <f>'[4]Shiller Data '!C520</f>
        <v>0.48</v>
      </c>
      <c r="D521" s="69">
        <f>'[4]Shiller Data '!D520</f>
        <v>0.65329999999999999</v>
      </c>
      <c r="E521" s="69">
        <f>'[4]Shiller Data '!E520</f>
        <v>9.9</v>
      </c>
      <c r="F521" s="71">
        <f t="shared" si="90"/>
        <v>269.38002525252523</v>
      </c>
      <c r="G521" s="71">
        <f t="shared" si="91"/>
        <v>15.302060606060605</v>
      </c>
      <c r="H521" s="71">
        <f t="shared" si="97"/>
        <v>304.81104228552852</v>
      </c>
      <c r="I521" s="71">
        <f t="shared" si="97"/>
        <v>14.37336114411308</v>
      </c>
      <c r="J521" s="71">
        <f t="shared" si="98"/>
        <v>18.741616699922385</v>
      </c>
      <c r="K521" s="71">
        <f t="shared" si="95"/>
        <v>2.930746543095764</v>
      </c>
      <c r="L521" s="71">
        <f t="shared" si="96"/>
        <v>-0.42483433641813173</v>
      </c>
      <c r="M521" s="69">
        <f t="shared" si="99"/>
        <v>-0.57740933999933952</v>
      </c>
      <c r="N521" s="69">
        <f t="shared" si="100"/>
        <v>1978.09</v>
      </c>
      <c r="O521" s="69">
        <f t="shared" si="101"/>
        <v>20.903681574191673</v>
      </c>
      <c r="P521" s="69">
        <f t="shared" si="102"/>
        <v>3.0399252953330453</v>
      </c>
      <c r="Q521" s="69">
        <f t="shared" si="103"/>
        <v>-0.31565558418085038</v>
      </c>
      <c r="R521" s="69">
        <f t="shared" si="104"/>
        <v>0.72931059302166534</v>
      </c>
    </row>
    <row r="522" spans="1:18" x14ac:dyDescent="0.3">
      <c r="A522" s="69">
        <f>'Shiller Data'!A521</f>
        <v>1913.09</v>
      </c>
      <c r="B522" s="69">
        <f>'[4]Shiller Data '!B521</f>
        <v>8.5299999999999994</v>
      </c>
      <c r="C522" s="69">
        <f>'[4]Shiller Data '!C521</f>
        <v>0.48</v>
      </c>
      <c r="D522" s="69">
        <f>'[4]Shiller Data '!D521</f>
        <v>0.64749999999999996</v>
      </c>
      <c r="E522" s="69">
        <f>'[4]Shiller Data '!E521</f>
        <v>10</v>
      </c>
      <c r="F522" s="71">
        <f t="shared" si="90"/>
        <v>269.21106500000002</v>
      </c>
      <c r="G522" s="71">
        <f t="shared" si="91"/>
        <v>15.149039999999999</v>
      </c>
      <c r="H522" s="71">
        <f t="shared" si="97"/>
        <v>304.99877457230411</v>
      </c>
      <c r="I522" s="71">
        <f t="shared" si="97"/>
        <v>14.389987352314408</v>
      </c>
      <c r="J522" s="71">
        <f t="shared" si="98"/>
        <v>18.70822109907564</v>
      </c>
      <c r="K522" s="71">
        <f t="shared" si="95"/>
        <v>2.9289630582177733</v>
      </c>
      <c r="L522" s="71">
        <f t="shared" si="96"/>
        <v>-0.42661782129612247</v>
      </c>
      <c r="M522" s="69">
        <f t="shared" si="99"/>
        <v>-0.57983334563641187</v>
      </c>
      <c r="N522" s="69">
        <f t="shared" si="100"/>
        <v>1978.12</v>
      </c>
      <c r="O522" s="69">
        <f t="shared" si="101"/>
        <v>19.066179482645197</v>
      </c>
      <c r="P522" s="69">
        <f t="shared" si="102"/>
        <v>2.947916057781677</v>
      </c>
      <c r="Q522" s="69">
        <f t="shared" si="103"/>
        <v>-0.40766482173221874</v>
      </c>
      <c r="R522" s="69">
        <f t="shared" si="104"/>
        <v>0.66520180264864059</v>
      </c>
    </row>
    <row r="523" spans="1:18" x14ac:dyDescent="0.3">
      <c r="A523" s="69">
        <f>'Shiller Data'!A522</f>
        <v>1913.1</v>
      </c>
      <c r="B523" s="69">
        <f>'[4]Shiller Data '!B522</f>
        <v>8.26</v>
      </c>
      <c r="C523" s="69">
        <f>'[4]Shiller Data '!C522</f>
        <v>0.48</v>
      </c>
      <c r="D523" s="69">
        <f>'[4]Shiller Data '!D522</f>
        <v>0.64170000000000005</v>
      </c>
      <c r="E523" s="69">
        <f>'[4]Shiller Data '!E522</f>
        <v>10</v>
      </c>
      <c r="F523" s="71">
        <f t="shared" ref="F523:F586" si="105">B523*$E$1857/E523</f>
        <v>260.68973</v>
      </c>
      <c r="G523" s="71">
        <f t="shared" ref="G523:G586" si="106">C523*$E$1857/E523</f>
        <v>15.149039999999999</v>
      </c>
      <c r="H523" s="71">
        <f t="shared" si="97"/>
        <v>305.15908601759446</v>
      </c>
      <c r="I523" s="71">
        <f t="shared" si="97"/>
        <v>14.404792275608949</v>
      </c>
      <c r="J523" s="71">
        <f t="shared" si="98"/>
        <v>18.097430703073403</v>
      </c>
      <c r="K523" s="71">
        <f t="shared" si="95"/>
        <v>2.8957699780894686</v>
      </c>
      <c r="L523" s="71">
        <f t="shared" si="96"/>
        <v>-0.45981090142442715</v>
      </c>
      <c r="M523" s="69">
        <f t="shared" si="99"/>
        <v>-0.62494738856199594</v>
      </c>
      <c r="N523" s="69">
        <f t="shared" si="100"/>
        <v>1979.03</v>
      </c>
      <c r="O523" s="69">
        <f t="shared" si="101"/>
        <v>19.335388291364911</v>
      </c>
      <c r="P523" s="69">
        <f t="shared" si="102"/>
        <v>2.9619370071624966</v>
      </c>
      <c r="Q523" s="69">
        <f t="shared" si="103"/>
        <v>-0.39364387235139908</v>
      </c>
      <c r="R523" s="69">
        <f t="shared" si="104"/>
        <v>0.67459425513301241</v>
      </c>
    </row>
    <row r="524" spans="1:18" x14ac:dyDescent="0.3">
      <c r="A524" s="69">
        <f>'Shiller Data'!A523</f>
        <v>1913.11</v>
      </c>
      <c r="B524" s="69">
        <f>'[4]Shiller Data '!B523</f>
        <v>8.0500000000000007</v>
      </c>
      <c r="C524" s="69">
        <f>'[4]Shiller Data '!C523</f>
        <v>0.48</v>
      </c>
      <c r="D524" s="69">
        <f>'[4]Shiller Data '!D523</f>
        <v>0.63580000000000003</v>
      </c>
      <c r="E524" s="69">
        <f>'[4]Shiller Data '!E523</f>
        <v>10.1</v>
      </c>
      <c r="F524" s="71">
        <f t="shared" si="105"/>
        <v>251.54655940594066</v>
      </c>
      <c r="G524" s="71">
        <f t="shared" si="106"/>
        <v>14.999049504950495</v>
      </c>
      <c r="H524" s="71">
        <f t="shared" si="97"/>
        <v>305.21303168887272</v>
      </c>
      <c r="I524" s="71">
        <f t="shared" si="97"/>
        <v>14.416516104598799</v>
      </c>
      <c r="J524" s="71">
        <f t="shared" si="98"/>
        <v>17.448498484713554</v>
      </c>
      <c r="K524" s="71">
        <f t="shared" si="95"/>
        <v>2.8592535982249183</v>
      </c>
      <c r="L524" s="71">
        <f t="shared" si="96"/>
        <v>-0.49632728128897741</v>
      </c>
      <c r="M524" s="69">
        <f t="shared" si="99"/>
        <v>-0.67457826109110075</v>
      </c>
      <c r="N524" s="69">
        <f t="shared" si="100"/>
        <v>1979.06</v>
      </c>
      <c r="O524" s="69">
        <f t="shared" si="101"/>
        <v>19.039409314634955</v>
      </c>
      <c r="P524" s="69">
        <f t="shared" si="102"/>
        <v>2.9465110054909625</v>
      </c>
      <c r="Q524" s="69">
        <f t="shared" si="103"/>
        <v>-0.40906987402293327</v>
      </c>
      <c r="R524" s="69">
        <f t="shared" si="104"/>
        <v>0.6642678156359918</v>
      </c>
    </row>
    <row r="525" spans="1:18" x14ac:dyDescent="0.3">
      <c r="A525" s="69">
        <f>'Shiller Data'!A524</f>
        <v>1913.12</v>
      </c>
      <c r="B525" s="69">
        <f>'[4]Shiller Data '!B524</f>
        <v>8.0399999999999991</v>
      </c>
      <c r="C525" s="69">
        <f>'[4]Shiller Data '!C524</f>
        <v>0.48</v>
      </c>
      <c r="D525" s="69">
        <f>'[4]Shiller Data '!D524</f>
        <v>0.63</v>
      </c>
      <c r="E525" s="69">
        <f>'[4]Shiller Data '!E524</f>
        <v>10</v>
      </c>
      <c r="F525" s="71">
        <f t="shared" si="105"/>
        <v>253.74642</v>
      </c>
      <c r="G525" s="71">
        <f t="shared" si="106"/>
        <v>15.149039999999999</v>
      </c>
      <c r="H525" s="71">
        <f t="shared" si="97"/>
        <v>305.19100062403584</v>
      </c>
      <c r="I525" s="71">
        <f t="shared" si="97"/>
        <v>14.428937009059537</v>
      </c>
      <c r="J525" s="71">
        <f t="shared" si="98"/>
        <v>17.585939964993923</v>
      </c>
      <c r="K525" s="71">
        <f t="shared" si="95"/>
        <v>2.8670997171555737</v>
      </c>
      <c r="L525" s="71">
        <f t="shared" si="96"/>
        <v>-0.48848116235832206</v>
      </c>
      <c r="M525" s="69">
        <f t="shared" si="99"/>
        <v>-0.66391428700768984</v>
      </c>
      <c r="N525" s="69">
        <f t="shared" si="100"/>
        <v>1979.09</v>
      </c>
      <c r="O525" s="69">
        <f t="shared" si="101"/>
        <v>19.779110718547916</v>
      </c>
      <c r="P525" s="69">
        <f t="shared" si="102"/>
        <v>2.9846263665665016</v>
      </c>
      <c r="Q525" s="69">
        <f t="shared" si="103"/>
        <v>-0.37095451294739412</v>
      </c>
      <c r="R525" s="69">
        <f t="shared" si="104"/>
        <v>0.69007533033774515</v>
      </c>
    </row>
    <row r="526" spans="1:18" x14ac:dyDescent="0.3">
      <c r="A526" s="69">
        <f>'Shiller Data'!A525</f>
        <v>1914.01</v>
      </c>
      <c r="B526" s="69">
        <f>'[4]Shiller Data '!B525</f>
        <v>8.3699999999999992</v>
      </c>
      <c r="C526" s="69">
        <f>'[4]Shiller Data '!C525</f>
        <v>0.47499999999999998</v>
      </c>
      <c r="D526" s="69">
        <f>'[4]Shiller Data '!D525</f>
        <v>0.62080000000000002</v>
      </c>
      <c r="E526" s="69">
        <f>'[4]Shiller Data '!E525</f>
        <v>10</v>
      </c>
      <c r="F526" s="71">
        <f t="shared" si="105"/>
        <v>264.161385</v>
      </c>
      <c r="G526" s="71">
        <f t="shared" si="106"/>
        <v>14.9912375</v>
      </c>
      <c r="H526" s="71">
        <f t="shared" si="97"/>
        <v>305.2699295882673</v>
      </c>
      <c r="I526" s="71">
        <f t="shared" si="97"/>
        <v>14.443708060641855</v>
      </c>
      <c r="J526" s="71">
        <f t="shared" si="98"/>
        <v>18.289028266904829</v>
      </c>
      <c r="K526" s="71">
        <f t="shared" si="95"/>
        <v>2.9063013317898827</v>
      </c>
      <c r="L526" s="71">
        <f t="shared" si="96"/>
        <v>-0.44927954772401302</v>
      </c>
      <c r="M526" s="69">
        <f t="shared" si="99"/>
        <v>-0.61063380449361504</v>
      </c>
      <c r="N526" s="69">
        <f t="shared" si="100"/>
        <v>1979.12</v>
      </c>
      <c r="O526" s="69">
        <f t="shared" si="101"/>
        <v>19.163458910896708</v>
      </c>
      <c r="P526" s="69">
        <f t="shared" si="102"/>
        <v>2.9530052839581451</v>
      </c>
      <c r="Q526" s="69">
        <f t="shared" si="103"/>
        <v>-0.40257559555575062</v>
      </c>
      <c r="R526" s="69">
        <f t="shared" si="104"/>
        <v>0.6685957941450722</v>
      </c>
    </row>
    <row r="527" spans="1:18" x14ac:dyDescent="0.3">
      <c r="A527" s="69">
        <f>'Shiller Data'!A526</f>
        <v>1914.02</v>
      </c>
      <c r="B527" s="69">
        <f>'[4]Shiller Data '!B526</f>
        <v>8.48</v>
      </c>
      <c r="C527" s="69">
        <f>'[4]Shiller Data '!C526</f>
        <v>0.47</v>
      </c>
      <c r="D527" s="69">
        <f>'[4]Shiller Data '!D526</f>
        <v>0.61170000000000002</v>
      </c>
      <c r="E527" s="69">
        <f>'[4]Shiller Data '!E526</f>
        <v>9.9</v>
      </c>
      <c r="F527" s="71">
        <f t="shared" si="105"/>
        <v>270.33640404040403</v>
      </c>
      <c r="G527" s="71">
        <f t="shared" si="106"/>
        <v>14.983267676767676</v>
      </c>
      <c r="H527" s="71">
        <f t="shared" si="97"/>
        <v>305.50390745700224</v>
      </c>
      <c r="I527" s="71">
        <f t="shared" si="97"/>
        <v>14.461943579452527</v>
      </c>
      <c r="J527" s="71">
        <f t="shared" si="98"/>
        <v>18.692951092998104</v>
      </c>
      <c r="K527" s="71">
        <f t="shared" si="95"/>
        <v>2.9281465058997034</v>
      </c>
      <c r="L527" s="71">
        <f t="shared" si="96"/>
        <v>-0.42743437361419234</v>
      </c>
      <c r="M527" s="69">
        <f t="shared" si="99"/>
        <v>-0.58094315455399337</v>
      </c>
      <c r="N527" s="69">
        <f t="shared" si="100"/>
        <v>1980.03</v>
      </c>
      <c r="O527" s="69">
        <f t="shared" si="101"/>
        <v>17.886258480614085</v>
      </c>
      <c r="P527" s="69">
        <f t="shared" si="102"/>
        <v>2.8840327353802335</v>
      </c>
      <c r="Q527" s="69">
        <f t="shared" si="103"/>
        <v>-0.47154814413366219</v>
      </c>
      <c r="R527" s="69">
        <f t="shared" si="104"/>
        <v>0.6240354232883436</v>
      </c>
    </row>
    <row r="528" spans="1:18" x14ac:dyDescent="0.3">
      <c r="A528" s="69">
        <f>'Shiller Data'!A527</f>
        <v>1914.03</v>
      </c>
      <c r="B528" s="69">
        <f>'[4]Shiller Data '!B527</f>
        <v>8.32</v>
      </c>
      <c r="C528" s="69">
        <f>'[4]Shiller Data '!C527</f>
        <v>0.46500000000000002</v>
      </c>
      <c r="D528" s="69">
        <f>'[4]Shiller Data '!D527</f>
        <v>0.60250000000000004</v>
      </c>
      <c r="E528" s="69">
        <f>'[4]Shiller Data '!E527</f>
        <v>9.9</v>
      </c>
      <c r="F528" s="71">
        <f t="shared" si="105"/>
        <v>265.23571717171723</v>
      </c>
      <c r="G528" s="71">
        <f t="shared" si="106"/>
        <v>14.823871212121212</v>
      </c>
      <c r="H528" s="71">
        <f t="shared" si="97"/>
        <v>305.67873558439828</v>
      </c>
      <c r="I528" s="71">
        <f t="shared" si="97"/>
        <v>14.478676513112402</v>
      </c>
      <c r="J528" s="71">
        <f t="shared" si="98"/>
        <v>18.319058163328005</v>
      </c>
      <c r="K528" s="71">
        <f t="shared" si="95"/>
        <v>2.9079419476257398</v>
      </c>
      <c r="L528" s="71">
        <f t="shared" si="96"/>
        <v>-0.44763893188815596</v>
      </c>
      <c r="M528" s="69">
        <f t="shared" si="99"/>
        <v>-0.60840397788646827</v>
      </c>
      <c r="N528" s="69">
        <f t="shared" si="100"/>
        <v>1980.06</v>
      </c>
      <c r="O528" s="69">
        <f t="shared" si="101"/>
        <v>19.028469997030278</v>
      </c>
      <c r="P528" s="69">
        <f t="shared" si="102"/>
        <v>2.9459362785503718</v>
      </c>
      <c r="Q528" s="69">
        <f t="shared" si="103"/>
        <v>-0.40964460096352395</v>
      </c>
      <c r="R528" s="69">
        <f t="shared" si="104"/>
        <v>0.66388615271306606</v>
      </c>
    </row>
    <row r="529" spans="1:18" x14ac:dyDescent="0.3">
      <c r="A529" s="69">
        <f>'Shiller Data'!A528</f>
        <v>1914.04</v>
      </c>
      <c r="B529" s="69">
        <f>'[4]Shiller Data '!B528</f>
        <v>8.1199999999999992</v>
      </c>
      <c r="C529" s="69">
        <f>'[4]Shiller Data '!C528</f>
        <v>0.46</v>
      </c>
      <c r="D529" s="69">
        <f>'[4]Shiller Data '!D528</f>
        <v>0.59330000000000005</v>
      </c>
      <c r="E529" s="69">
        <f>'[4]Shiller Data '!E528</f>
        <v>9.8000000000000007</v>
      </c>
      <c r="F529" s="71">
        <f t="shared" si="105"/>
        <v>261.5012857142857</v>
      </c>
      <c r="G529" s="71">
        <f t="shared" si="106"/>
        <v>14.814112244897959</v>
      </c>
      <c r="H529" s="71">
        <f t="shared" si="97"/>
        <v>305.74820613189212</v>
      </c>
      <c r="I529" s="71">
        <f t="shared" si="97"/>
        <v>14.495148790229706</v>
      </c>
      <c r="J529" s="71">
        <f t="shared" si="98"/>
        <v>18.040607205808591</v>
      </c>
      <c r="K529" s="71">
        <f t="shared" si="95"/>
        <v>2.8926251729266004</v>
      </c>
      <c r="L529" s="71">
        <f t="shared" si="96"/>
        <v>-0.46295570658729535</v>
      </c>
      <c r="M529" s="69">
        <f t="shared" si="99"/>
        <v>-0.62922161905105656</v>
      </c>
      <c r="N529" s="69">
        <f t="shared" si="100"/>
        <v>1980.09</v>
      </c>
      <c r="O529" s="69">
        <f t="shared" si="101"/>
        <v>20.745183886171006</v>
      </c>
      <c r="P529" s="69">
        <f t="shared" si="102"/>
        <v>3.0323141178656225</v>
      </c>
      <c r="Q529" s="69">
        <f t="shared" si="103"/>
        <v>-0.32326676164827317</v>
      </c>
      <c r="R529" s="69">
        <f t="shared" si="104"/>
        <v>0.72378075166655997</v>
      </c>
    </row>
    <row r="530" spans="1:18" x14ac:dyDescent="0.3">
      <c r="A530" s="69">
        <f>'Shiller Data'!A529</f>
        <v>1914.05</v>
      </c>
      <c r="B530" s="69">
        <f>'[4]Shiller Data '!B529</f>
        <v>8.17</v>
      </c>
      <c r="C530" s="69">
        <f>'[4]Shiller Data '!C529</f>
        <v>0.45500000000000002</v>
      </c>
      <c r="D530" s="69">
        <f>'[4]Shiller Data '!D529</f>
        <v>0.58420000000000005</v>
      </c>
      <c r="E530" s="69">
        <f>'[4]Shiller Data '!E529</f>
        <v>9.9</v>
      </c>
      <c r="F530" s="71">
        <f t="shared" si="105"/>
        <v>260.45382323232326</v>
      </c>
      <c r="G530" s="71">
        <f t="shared" si="106"/>
        <v>14.505078282828283</v>
      </c>
      <c r="H530" s="71">
        <f t="shared" ref="H530:I545" si="107">AVERAGE(F411:F530)</f>
        <v>305.80483431309898</v>
      </c>
      <c r="I530" s="71">
        <f t="shared" si="107"/>
        <v>14.507634239320218</v>
      </c>
      <c r="J530" s="71">
        <f t="shared" si="98"/>
        <v>17.952880458373571</v>
      </c>
      <c r="K530" s="71">
        <f t="shared" si="95"/>
        <v>2.8877505732787423</v>
      </c>
      <c r="L530" s="71">
        <f t="shared" si="96"/>
        <v>-0.46783030623515343</v>
      </c>
      <c r="M530" s="69">
        <f t="shared" si="99"/>
        <v>-0.63584688241644638</v>
      </c>
      <c r="N530" s="69">
        <f t="shared" si="100"/>
        <v>1980.12</v>
      </c>
      <c r="O530" s="69">
        <f t="shared" si="101"/>
        <v>21.368878923990128</v>
      </c>
      <c r="P530" s="69">
        <f t="shared" si="102"/>
        <v>3.0619356076830977</v>
      </c>
      <c r="Q530" s="69">
        <f t="shared" si="103"/>
        <v>-0.29364527183079803</v>
      </c>
      <c r="R530" s="69">
        <f t="shared" si="104"/>
        <v>0.74554090890403579</v>
      </c>
    </row>
    <row r="531" spans="1:18" x14ac:dyDescent="0.3">
      <c r="A531" s="69">
        <f>'Shiller Data'!A530</f>
        <v>1914.06</v>
      </c>
      <c r="B531" s="69">
        <f>'[4]Shiller Data '!B530</f>
        <v>8.1300000000000008</v>
      </c>
      <c r="C531" s="69">
        <f>'[4]Shiller Data '!C530</f>
        <v>0.45</v>
      </c>
      <c r="D531" s="69">
        <f>'[4]Shiller Data '!D530</f>
        <v>0.57499999999999996</v>
      </c>
      <c r="E531" s="69">
        <f>'[4]Shiller Data '!E530</f>
        <v>9.9</v>
      </c>
      <c r="F531" s="71">
        <f t="shared" si="105"/>
        <v>259.17865151515156</v>
      </c>
      <c r="G531" s="71">
        <f t="shared" si="106"/>
        <v>14.345681818181818</v>
      </c>
      <c r="H531" s="71">
        <f t="shared" si="107"/>
        <v>305.84758403202829</v>
      </c>
      <c r="I531" s="71">
        <f t="shared" si="107"/>
        <v>14.519864554868045</v>
      </c>
      <c r="J531" s="71">
        <f t="shared" si="98"/>
        <v>17.849935895459662</v>
      </c>
      <c r="K531" s="71">
        <f t="shared" si="95"/>
        <v>2.8819999169284243</v>
      </c>
      <c r="L531" s="71">
        <f t="shared" si="96"/>
        <v>-0.47358096258547144</v>
      </c>
      <c r="M531" s="69">
        <f t="shared" si="99"/>
        <v>-0.64366282948841769</v>
      </c>
      <c r="N531" s="69">
        <f t="shared" si="100"/>
        <v>1981.03</v>
      </c>
      <c r="O531" s="69">
        <f t="shared" si="101"/>
        <v>20.842130386386824</v>
      </c>
      <c r="P531" s="69">
        <f t="shared" si="102"/>
        <v>3.0369764374947623</v>
      </c>
      <c r="Q531" s="69">
        <f t="shared" si="103"/>
        <v>-0.3186044420191334</v>
      </c>
      <c r="R531" s="69">
        <f t="shared" si="104"/>
        <v>0.72716312760415891</v>
      </c>
    </row>
    <row r="532" spans="1:18" x14ac:dyDescent="0.3">
      <c r="A532" s="69">
        <f>'Shiller Data'!A531</f>
        <v>1914.07</v>
      </c>
      <c r="B532" s="69">
        <f>'[4]Shiller Data '!B531</f>
        <v>7.68</v>
      </c>
      <c r="C532" s="69">
        <f>'[4]Shiller Data '!C531</f>
        <v>0.44500000000000001</v>
      </c>
      <c r="D532" s="69">
        <f>'[4]Shiller Data '!D531</f>
        <v>0.56579999999999997</v>
      </c>
      <c r="E532" s="69">
        <f>'[4]Shiller Data '!E531</f>
        <v>10</v>
      </c>
      <c r="F532" s="71">
        <f t="shared" si="105"/>
        <v>242.38463999999999</v>
      </c>
      <c r="G532" s="71">
        <f t="shared" si="106"/>
        <v>14.044422500000001</v>
      </c>
      <c r="H532" s="71">
        <f t="shared" si="107"/>
        <v>305.6625788098678</v>
      </c>
      <c r="I532" s="71">
        <f t="shared" si="107"/>
        <v>14.530657546427063</v>
      </c>
      <c r="J532" s="71">
        <f t="shared" si="98"/>
        <v>16.680913387818421</v>
      </c>
      <c r="K532" s="71">
        <f t="shared" si="95"/>
        <v>2.8142651548928921</v>
      </c>
      <c r="L532" s="71">
        <f t="shared" si="96"/>
        <v>-0.54131572462100364</v>
      </c>
      <c r="M532" s="69">
        <f t="shared" si="99"/>
        <v>-0.73572385396139084</v>
      </c>
      <c r="N532" s="69">
        <f t="shared" si="100"/>
        <v>1981.06</v>
      </c>
      <c r="O532" s="69">
        <f t="shared" si="101"/>
        <v>20.265110496716254</v>
      </c>
      <c r="P532" s="69">
        <f t="shared" si="102"/>
        <v>3.0089007126544147</v>
      </c>
      <c r="Q532" s="69">
        <f t="shared" si="103"/>
        <v>-0.346680166859481</v>
      </c>
      <c r="R532" s="69">
        <f t="shared" si="104"/>
        <v>0.70703142418017884</v>
      </c>
    </row>
    <row r="533" spans="1:18" x14ac:dyDescent="0.3">
      <c r="A533" s="69">
        <f>'Shiller Data'!A532</f>
        <v>1914.08</v>
      </c>
      <c r="B533" s="69">
        <f>'[4]Shiller Data '!B532</f>
        <v>7.68</v>
      </c>
      <c r="C533" s="69">
        <f>'[4]Shiller Data '!C532</f>
        <v>0.44</v>
      </c>
      <c r="D533" s="69">
        <f>'[4]Shiller Data '!D532</f>
        <v>0.55669999999999997</v>
      </c>
      <c r="E533" s="69">
        <f>'[4]Shiller Data '!E532</f>
        <v>10.199999999999999</v>
      </c>
      <c r="F533" s="71">
        <f t="shared" si="105"/>
        <v>237.63200000000001</v>
      </c>
      <c r="G533" s="71">
        <f t="shared" si="106"/>
        <v>13.614333333333336</v>
      </c>
      <c r="H533" s="71">
        <f t="shared" si="107"/>
        <v>305.38967585523278</v>
      </c>
      <c r="I533" s="71">
        <f t="shared" si="107"/>
        <v>14.540194526977054</v>
      </c>
      <c r="J533" s="71">
        <f t="shared" si="98"/>
        <v>16.343110097950277</v>
      </c>
      <c r="K533" s="71">
        <f t="shared" si="95"/>
        <v>2.7938064077920339</v>
      </c>
      <c r="L533" s="71">
        <f t="shared" si="96"/>
        <v>-0.56177447172186179</v>
      </c>
      <c r="M533" s="69">
        <f t="shared" si="99"/>
        <v>-0.76353015549605119</v>
      </c>
      <c r="N533" s="69">
        <f t="shared" si="100"/>
        <v>1981.09</v>
      </c>
      <c r="O533" s="69">
        <f t="shared" si="101"/>
        <v>17.650410317852966</v>
      </c>
      <c r="P533" s="69">
        <f t="shared" si="102"/>
        <v>2.8707590305795105</v>
      </c>
      <c r="Q533" s="69">
        <f t="shared" si="103"/>
        <v>-0.48482184893438518</v>
      </c>
      <c r="R533" s="69">
        <f t="shared" si="104"/>
        <v>0.61580689364700292</v>
      </c>
    </row>
    <row r="534" spans="1:18" x14ac:dyDescent="0.3">
      <c r="A534" s="69">
        <f>'Shiller Data'!A533</f>
        <v>1914.09</v>
      </c>
      <c r="B534" s="69">
        <f>'[4]Shiller Data '!B533</f>
        <v>7.68</v>
      </c>
      <c r="C534" s="69">
        <f>'[4]Shiller Data '!C533</f>
        <v>0.435</v>
      </c>
      <c r="D534" s="69">
        <f>'[4]Shiller Data '!D533</f>
        <v>0.54749999999999999</v>
      </c>
      <c r="E534" s="69">
        <f>'[4]Shiller Data '!E533</f>
        <v>10.199999999999999</v>
      </c>
      <c r="F534" s="71">
        <f t="shared" si="105"/>
        <v>237.63200000000001</v>
      </c>
      <c r="G534" s="71">
        <f t="shared" si="106"/>
        <v>13.459625000000001</v>
      </c>
      <c r="H534" s="71">
        <f t="shared" si="107"/>
        <v>305.04418137417105</v>
      </c>
      <c r="I534" s="71">
        <f t="shared" si="107"/>
        <v>14.550685450163794</v>
      </c>
      <c r="J534" s="71">
        <f t="shared" si="98"/>
        <v>16.331326851500666</v>
      </c>
      <c r="K534" s="71">
        <f t="shared" si="95"/>
        <v>2.7930851560698606</v>
      </c>
      <c r="L534" s="71">
        <f t="shared" si="96"/>
        <v>-0.56249572344403509</v>
      </c>
      <c r="M534" s="69">
        <f t="shared" si="99"/>
        <v>-0.76451043756172588</v>
      </c>
      <c r="N534" s="69">
        <f t="shared" si="100"/>
        <v>1981.12</v>
      </c>
      <c r="O534" s="69">
        <f t="shared" si="101"/>
        <v>18.344016256425977</v>
      </c>
      <c r="P534" s="69">
        <f t="shared" si="102"/>
        <v>2.9093034317537483</v>
      </c>
      <c r="Q534" s="69">
        <f t="shared" si="103"/>
        <v>-0.44627744776014744</v>
      </c>
      <c r="R534" s="69">
        <f t="shared" si="104"/>
        <v>0.64000617914552349</v>
      </c>
    </row>
    <row r="535" spans="1:18" x14ac:dyDescent="0.3">
      <c r="A535" s="69">
        <f>'Shiller Data'!A534</f>
        <v>1914.1</v>
      </c>
      <c r="B535" s="69">
        <f>'[4]Shiller Data '!B534</f>
        <v>7.68</v>
      </c>
      <c r="C535" s="69">
        <f>'[4]Shiller Data '!C534</f>
        <v>0.43</v>
      </c>
      <c r="D535" s="69">
        <f>'[4]Shiller Data '!D534</f>
        <v>0.5383</v>
      </c>
      <c r="E535" s="69">
        <f>'[4]Shiller Data '!E534</f>
        <v>10.1</v>
      </c>
      <c r="F535" s="71">
        <f t="shared" si="105"/>
        <v>239.98479207920792</v>
      </c>
      <c r="G535" s="71">
        <f t="shared" si="106"/>
        <v>13.436648514851486</v>
      </c>
      <c r="H535" s="71">
        <f t="shared" si="107"/>
        <v>304.581670912687</v>
      </c>
      <c r="I535" s="71">
        <f t="shared" si="107"/>
        <v>14.562033401519034</v>
      </c>
      <c r="J535" s="71">
        <f t="shared" si="98"/>
        <v>16.480170417283482</v>
      </c>
      <c r="K535" s="71">
        <f t="shared" si="95"/>
        <v>2.8021578652824397</v>
      </c>
      <c r="L535" s="71">
        <f t="shared" si="96"/>
        <v>-0.55342301423145601</v>
      </c>
      <c r="M535" s="69">
        <f t="shared" si="99"/>
        <v>-0.75217935556254112</v>
      </c>
      <c r="N535" s="69">
        <f t="shared" si="100"/>
        <v>1982.03</v>
      </c>
      <c r="O535" s="69">
        <f t="shared" si="101"/>
        <v>16.351242465778647</v>
      </c>
      <c r="P535" s="69">
        <f t="shared" si="102"/>
        <v>2.7943038862467753</v>
      </c>
      <c r="Q535" s="69">
        <f t="shared" si="103"/>
        <v>-0.56127699326712044</v>
      </c>
      <c r="R535" s="69">
        <f t="shared" si="104"/>
        <v>0.57048009926065824</v>
      </c>
    </row>
    <row r="536" spans="1:18" x14ac:dyDescent="0.3">
      <c r="A536" s="69">
        <f>'Shiller Data'!A535</f>
        <v>1914.11</v>
      </c>
      <c r="B536" s="69">
        <f>'[4]Shiller Data '!B535</f>
        <v>7.68</v>
      </c>
      <c r="C536" s="69">
        <f>'[4]Shiller Data '!C535</f>
        <v>0.42499999999999999</v>
      </c>
      <c r="D536" s="69">
        <f>'[4]Shiller Data '!D535</f>
        <v>0.5292</v>
      </c>
      <c r="E536" s="69">
        <f>'[4]Shiller Data '!E535</f>
        <v>10.199999999999999</v>
      </c>
      <c r="F536" s="71">
        <f t="shared" si="105"/>
        <v>237.63200000000001</v>
      </c>
      <c r="G536" s="71">
        <f t="shared" si="106"/>
        <v>13.150208333333335</v>
      </c>
      <c r="H536" s="71">
        <f t="shared" si="107"/>
        <v>304.02442922229937</v>
      </c>
      <c r="I536" s="71">
        <f t="shared" si="107"/>
        <v>14.574311081946938</v>
      </c>
      <c r="J536" s="71">
        <f t="shared" si="98"/>
        <v>16.304853015958507</v>
      </c>
      <c r="K536" s="71">
        <f t="shared" si="95"/>
        <v>2.791462794540025</v>
      </c>
      <c r="L536" s="71">
        <f t="shared" si="96"/>
        <v>-0.56411808497387073</v>
      </c>
      <c r="M536" s="69">
        <f t="shared" si="99"/>
        <v>-0.76671545401138663</v>
      </c>
      <c r="N536" s="69">
        <f t="shared" si="100"/>
        <v>1982.06</v>
      </c>
      <c r="O536" s="69">
        <f t="shared" si="101"/>
        <v>15.788714811674762</v>
      </c>
      <c r="P536" s="69">
        <f t="shared" si="102"/>
        <v>2.7592954324074839</v>
      </c>
      <c r="Q536" s="69">
        <f t="shared" si="103"/>
        <v>-0.59628544710641185</v>
      </c>
      <c r="R536" s="69">
        <f t="shared" si="104"/>
        <v>0.55085401686223001</v>
      </c>
    </row>
    <row r="537" spans="1:18" x14ac:dyDescent="0.3">
      <c r="A537" s="69">
        <f>'Shiller Data'!A536</f>
        <v>1914.12</v>
      </c>
      <c r="B537" s="69">
        <f>'[4]Shiller Data '!B536</f>
        <v>7.35</v>
      </c>
      <c r="C537" s="69">
        <f>'[4]Shiller Data '!C536</f>
        <v>0.42</v>
      </c>
      <c r="D537" s="69">
        <f>'[4]Shiller Data '!D536</f>
        <v>0.52</v>
      </c>
      <c r="E537" s="69">
        <f>'[4]Shiller Data '!E536</f>
        <v>10.1</v>
      </c>
      <c r="F537" s="71">
        <f t="shared" si="105"/>
        <v>229.67294554455447</v>
      </c>
      <c r="G537" s="71">
        <f t="shared" si="106"/>
        <v>13.124168316831684</v>
      </c>
      <c r="H537" s="71">
        <f t="shared" si="107"/>
        <v>303.3760149950607</v>
      </c>
      <c r="I537" s="71">
        <f t="shared" si="107"/>
        <v>14.587396704413376</v>
      </c>
      <c r="J537" s="71">
        <f t="shared" si="98"/>
        <v>15.744615039849267</v>
      </c>
      <c r="K537" s="71">
        <f t="shared" si="95"/>
        <v>2.7564984045779557</v>
      </c>
      <c r="L537" s="71">
        <f t="shared" si="96"/>
        <v>-0.59908247493594002</v>
      </c>
      <c r="M537" s="69">
        <f t="shared" si="99"/>
        <v>-0.81423695498443349</v>
      </c>
      <c r="N537" s="69">
        <f t="shared" si="100"/>
        <v>1982.09</v>
      </c>
      <c r="O537" s="69">
        <f t="shared" si="101"/>
        <v>17.474621148216432</v>
      </c>
      <c r="P537" s="69">
        <f t="shared" si="102"/>
        <v>2.8607496082405999</v>
      </c>
      <c r="Q537" s="69">
        <f t="shared" si="103"/>
        <v>-0.49483127127329585</v>
      </c>
      <c r="R537" s="69">
        <f t="shared" si="104"/>
        <v>0.60967376809687523</v>
      </c>
    </row>
    <row r="538" spans="1:18" x14ac:dyDescent="0.3">
      <c r="A538" s="69">
        <f>'Shiller Data'!A537</f>
        <v>1915.01</v>
      </c>
      <c r="B538" s="69">
        <f>'[4]Shiller Data '!B537</f>
        <v>7.48</v>
      </c>
      <c r="C538" s="69">
        <f>'[4]Shiller Data '!C537</f>
        <v>0.42080000000000001</v>
      </c>
      <c r="D538" s="69">
        <f>'[4]Shiller Data '!D537</f>
        <v>0.55000000000000004</v>
      </c>
      <c r="E538" s="69">
        <f>'[4]Shiller Data '!E537</f>
        <v>10.1</v>
      </c>
      <c r="F538" s="71">
        <f t="shared" si="105"/>
        <v>233.73518811881192</v>
      </c>
      <c r="G538" s="71">
        <f t="shared" si="106"/>
        <v>13.149166732673269</v>
      </c>
      <c r="H538" s="71">
        <f t="shared" si="107"/>
        <v>302.70554685239915</v>
      </c>
      <c r="I538" s="71">
        <f t="shared" si="107"/>
        <v>14.600162646496893</v>
      </c>
      <c r="J538" s="71">
        <f t="shared" si="98"/>
        <v>16.009081116291089</v>
      </c>
      <c r="K538" s="71">
        <f t="shared" si="95"/>
        <v>2.7731561310011723</v>
      </c>
      <c r="L538" s="71">
        <f t="shared" si="96"/>
        <v>-0.58242474851272341</v>
      </c>
      <c r="M538" s="69">
        <f t="shared" si="99"/>
        <v>-0.79159677269358286</v>
      </c>
      <c r="N538" s="69">
        <f t="shared" si="100"/>
        <v>1982.12</v>
      </c>
      <c r="O538" s="69">
        <f t="shared" si="101"/>
        <v>19.988382596235777</v>
      </c>
      <c r="P538" s="69">
        <f t="shared" si="102"/>
        <v>2.9951512345953333</v>
      </c>
      <c r="Q538" s="69">
        <f t="shared" si="103"/>
        <v>-0.36042964491856244</v>
      </c>
      <c r="R538" s="69">
        <f t="shared" si="104"/>
        <v>0.69737663736720779</v>
      </c>
    </row>
    <row r="539" spans="1:18" x14ac:dyDescent="0.3">
      <c r="A539" s="69">
        <f>'Shiller Data'!A538</f>
        <v>1915.02</v>
      </c>
      <c r="B539" s="69">
        <f>'[4]Shiller Data '!B538</f>
        <v>7.38</v>
      </c>
      <c r="C539" s="69">
        <f>'[4]Shiller Data '!C538</f>
        <v>0.42170000000000002</v>
      </c>
      <c r="D539" s="69">
        <f>'[4]Shiller Data '!D538</f>
        <v>0.57999999999999996</v>
      </c>
      <c r="E539" s="69">
        <f>'[4]Shiller Data '!E538</f>
        <v>10</v>
      </c>
      <c r="F539" s="71">
        <f t="shared" si="105"/>
        <v>232.91649000000001</v>
      </c>
      <c r="G539" s="71">
        <f t="shared" si="106"/>
        <v>13.30906285</v>
      </c>
      <c r="H539" s="71">
        <f t="shared" si="107"/>
        <v>301.91333846628191</v>
      </c>
      <c r="I539" s="71">
        <f t="shared" si="107"/>
        <v>14.613764114563688</v>
      </c>
      <c r="J539" s="71">
        <f t="shared" si="98"/>
        <v>15.938158586252371</v>
      </c>
      <c r="K539" s="71">
        <f t="shared" si="95"/>
        <v>2.7687161451238431</v>
      </c>
      <c r="L539" s="71">
        <f t="shared" si="96"/>
        <v>-0.5868647343900526</v>
      </c>
      <c r="M539" s="69">
        <f t="shared" si="99"/>
        <v>-0.79763133509889605</v>
      </c>
      <c r="N539" s="69">
        <f t="shared" si="100"/>
        <v>1983.03</v>
      </c>
      <c r="O539" s="69">
        <f t="shared" si="101"/>
        <v>21.738430772755475</v>
      </c>
      <c r="P539" s="69">
        <f t="shared" si="102"/>
        <v>3.0790816975218633</v>
      </c>
      <c r="Q539" s="69">
        <f t="shared" si="103"/>
        <v>-0.27649918199203238</v>
      </c>
      <c r="R539" s="69">
        <f t="shared" si="104"/>
        <v>0.75843423953666766</v>
      </c>
    </row>
    <row r="540" spans="1:18" x14ac:dyDescent="0.3">
      <c r="A540" s="69">
        <f>'Shiller Data'!A539</f>
        <v>1915.03</v>
      </c>
      <c r="B540" s="69">
        <f>'[4]Shiller Data '!B539</f>
        <v>7.57</v>
      </c>
      <c r="C540" s="69">
        <f>'[4]Shiller Data '!C539</f>
        <v>0.42249999999999999</v>
      </c>
      <c r="D540" s="69">
        <f>'[4]Shiller Data '!D539</f>
        <v>0.61</v>
      </c>
      <c r="E540" s="69">
        <f>'[4]Shiller Data '!E539</f>
        <v>9.9</v>
      </c>
      <c r="F540" s="71">
        <f t="shared" si="105"/>
        <v>241.3262474747475</v>
      </c>
      <c r="G540" s="71">
        <f t="shared" si="106"/>
        <v>13.469001262626261</v>
      </c>
      <c r="H540" s="71">
        <f t="shared" si="107"/>
        <v>301.0816437512413</v>
      </c>
      <c r="I540" s="71">
        <f t="shared" si="107"/>
        <v>14.627059356961192</v>
      </c>
      <c r="J540" s="71">
        <f t="shared" si="98"/>
        <v>16.498616815956069</v>
      </c>
      <c r="K540" s="71">
        <f t="shared" si="95"/>
        <v>2.8032765480566639</v>
      </c>
      <c r="L540" s="71">
        <f t="shared" si="96"/>
        <v>-0.55230433145723179</v>
      </c>
      <c r="M540" s="69">
        <f t="shared" si="99"/>
        <v>-0.75065890905678201</v>
      </c>
      <c r="N540" s="69">
        <f t="shared" si="100"/>
        <v>1983.06</v>
      </c>
      <c r="O540" s="69">
        <f t="shared" si="101"/>
        <v>23.455566854376546</v>
      </c>
      <c r="P540" s="69">
        <f t="shared" si="102"/>
        <v>3.1551078592298718</v>
      </c>
      <c r="Q540" s="69">
        <f t="shared" si="103"/>
        <v>-0.20047302028402392</v>
      </c>
      <c r="R540" s="69">
        <f t="shared" si="104"/>
        <v>0.81834356840494316</v>
      </c>
    </row>
    <row r="541" spans="1:18" x14ac:dyDescent="0.3">
      <c r="A541" s="69">
        <f>'Shiller Data'!A540</f>
        <v>1915.04</v>
      </c>
      <c r="B541" s="69">
        <f>'[4]Shiller Data '!B540</f>
        <v>8.14</v>
      </c>
      <c r="C541" s="69">
        <f>'[4]Shiller Data '!C540</f>
        <v>0.42330000000000001</v>
      </c>
      <c r="D541" s="69">
        <f>'[4]Shiller Data '!D540</f>
        <v>0.64</v>
      </c>
      <c r="E541" s="69">
        <f>'[4]Shiller Data '!E540</f>
        <v>10</v>
      </c>
      <c r="F541" s="71">
        <f t="shared" si="105"/>
        <v>256.90247000000005</v>
      </c>
      <c r="G541" s="71">
        <f t="shared" si="106"/>
        <v>13.35955965</v>
      </c>
      <c r="H541" s="71">
        <f t="shared" si="107"/>
        <v>300.41430361383817</v>
      </c>
      <c r="I541" s="71">
        <f t="shared" si="107"/>
        <v>14.638908589287938</v>
      </c>
      <c r="J541" s="71">
        <f t="shared" si="98"/>
        <v>17.549291221613963</v>
      </c>
      <c r="K541" s="71">
        <f t="shared" si="95"/>
        <v>2.8650135628635063</v>
      </c>
      <c r="L541" s="71">
        <f t="shared" si="96"/>
        <v>-0.49056731665038944</v>
      </c>
      <c r="M541" s="69">
        <f t="shared" si="99"/>
        <v>-0.66674966275221026</v>
      </c>
      <c r="N541" s="69">
        <f t="shared" si="100"/>
        <v>1983.09</v>
      </c>
      <c r="O541" s="69">
        <f t="shared" si="101"/>
        <v>23.311183303019007</v>
      </c>
      <c r="P541" s="69">
        <f t="shared" si="102"/>
        <v>3.1489332155095093</v>
      </c>
      <c r="Q541" s="69">
        <f t="shared" si="103"/>
        <v>-0.20664766400438639</v>
      </c>
      <c r="R541" s="69">
        <f t="shared" si="104"/>
        <v>0.81330615654572558</v>
      </c>
    </row>
    <row r="542" spans="1:18" x14ac:dyDescent="0.3">
      <c r="A542" s="69">
        <f>'Shiller Data'!A541</f>
        <v>1915.05</v>
      </c>
      <c r="B542" s="69">
        <f>'[4]Shiller Data '!B541</f>
        <v>7.95</v>
      </c>
      <c r="C542" s="69">
        <f>'[4]Shiller Data '!C541</f>
        <v>0.42420000000000002</v>
      </c>
      <c r="D542" s="69">
        <f>'[4]Shiller Data '!D541</f>
        <v>0.67</v>
      </c>
      <c r="E542" s="69">
        <f>'[4]Shiller Data '!E541</f>
        <v>10.1</v>
      </c>
      <c r="F542" s="71">
        <f t="shared" si="105"/>
        <v>248.42175742574261</v>
      </c>
      <c r="G542" s="71">
        <f t="shared" si="106"/>
        <v>13.255410000000003</v>
      </c>
      <c r="H542" s="71">
        <f t="shared" si="107"/>
        <v>299.78380599734624</v>
      </c>
      <c r="I542" s="71">
        <f t="shared" si="107"/>
        <v>14.648237856593683</v>
      </c>
      <c r="J542" s="71">
        <f t="shared" si="98"/>
        <v>16.959156443102085</v>
      </c>
      <c r="K542" s="71">
        <f t="shared" si="95"/>
        <v>2.8308078911021393</v>
      </c>
      <c r="L542" s="71">
        <f t="shared" si="96"/>
        <v>-0.52477298841175646</v>
      </c>
      <c r="M542" s="69">
        <f t="shared" si="99"/>
        <v>-0.71323995946995467</v>
      </c>
      <c r="N542" s="69">
        <f t="shared" si="100"/>
        <v>1983.12</v>
      </c>
      <c r="O542" s="69">
        <f t="shared" si="101"/>
        <v>22.80948249393229</v>
      </c>
      <c r="P542" s="69">
        <f t="shared" si="102"/>
        <v>3.1271763483551172</v>
      </c>
      <c r="Q542" s="69">
        <f t="shared" si="103"/>
        <v>-0.22840453115877857</v>
      </c>
      <c r="R542" s="69">
        <f t="shared" si="104"/>
        <v>0.7958022678983675</v>
      </c>
    </row>
    <row r="543" spans="1:18" x14ac:dyDescent="0.3">
      <c r="A543" s="69">
        <f>'Shiller Data'!A542</f>
        <v>1915.06</v>
      </c>
      <c r="B543" s="69">
        <f>'[4]Shiller Data '!B542</f>
        <v>8.0399999999999991</v>
      </c>
      <c r="C543" s="69">
        <f>'[4]Shiller Data '!C542</f>
        <v>0.42499999999999999</v>
      </c>
      <c r="D543" s="69">
        <f>'[4]Shiller Data '!D542</f>
        <v>0.7</v>
      </c>
      <c r="E543" s="69">
        <f>'[4]Shiller Data '!E542</f>
        <v>10.1</v>
      </c>
      <c r="F543" s="71">
        <f t="shared" si="105"/>
        <v>251.23407920792079</v>
      </c>
      <c r="G543" s="71">
        <f t="shared" si="106"/>
        <v>13.280408415841585</v>
      </c>
      <c r="H543" s="71">
        <f t="shared" si="107"/>
        <v>299.14497170243078</v>
      </c>
      <c r="I543" s="71">
        <f t="shared" si="107"/>
        <v>14.657235308245768</v>
      </c>
      <c r="J543" s="71">
        <f t="shared" si="98"/>
        <v>17.140618535787798</v>
      </c>
      <c r="K543" s="71">
        <f t="shared" si="95"/>
        <v>2.841450999787337</v>
      </c>
      <c r="L543" s="71">
        <f t="shared" si="96"/>
        <v>-0.51412987972655877</v>
      </c>
      <c r="M543" s="69">
        <f t="shared" si="99"/>
        <v>-0.69877448473155512</v>
      </c>
      <c r="N543" s="69">
        <f t="shared" si="100"/>
        <v>1984.03</v>
      </c>
      <c r="O543" s="69">
        <f t="shared" si="101"/>
        <v>21.581056492206919</v>
      </c>
      <c r="P543" s="69">
        <f t="shared" si="102"/>
        <v>3.0718159156384415</v>
      </c>
      <c r="Q543" s="69">
        <f t="shared" si="103"/>
        <v>-0.28376496387545425</v>
      </c>
      <c r="R543" s="69">
        <f t="shared" si="104"/>
        <v>0.75294359285484425</v>
      </c>
    </row>
    <row r="544" spans="1:18" x14ac:dyDescent="0.3">
      <c r="A544" s="69">
        <f>'Shiller Data'!A543</f>
        <v>1915.07</v>
      </c>
      <c r="B544" s="69">
        <f>'[4]Shiller Data '!B543</f>
        <v>8.01</v>
      </c>
      <c r="C544" s="69">
        <f>'[4]Shiller Data '!C543</f>
        <v>0.42580000000000001</v>
      </c>
      <c r="D544" s="69">
        <f>'[4]Shiller Data '!D543</f>
        <v>0.73</v>
      </c>
      <c r="E544" s="69">
        <f>'[4]Shiller Data '!E543</f>
        <v>10.1</v>
      </c>
      <c r="F544" s="71">
        <f t="shared" si="105"/>
        <v>250.2966386138614</v>
      </c>
      <c r="G544" s="71">
        <f t="shared" si="106"/>
        <v>13.30540683168317</v>
      </c>
      <c r="H544" s="71">
        <f t="shared" si="107"/>
        <v>298.41253913072245</v>
      </c>
      <c r="I544" s="71">
        <f t="shared" si="107"/>
        <v>14.665900944244191</v>
      </c>
      <c r="J544" s="71">
        <f t="shared" si="98"/>
        <v>17.066570922947172</v>
      </c>
      <c r="K544" s="71">
        <f t="shared" si="95"/>
        <v>2.837121633378052</v>
      </c>
      <c r="L544" s="71">
        <f t="shared" si="96"/>
        <v>-0.51845924613584371</v>
      </c>
      <c r="M544" s="69">
        <f t="shared" si="99"/>
        <v>-0.70465869979307061</v>
      </c>
      <c r="N544" s="69">
        <f t="shared" si="100"/>
        <v>1984.06</v>
      </c>
      <c r="O544" s="69">
        <f t="shared" si="101"/>
        <v>20.779258712060738</v>
      </c>
      <c r="P544" s="69">
        <f t="shared" si="102"/>
        <v>3.0339553118904456</v>
      </c>
      <c r="Q544" s="69">
        <f t="shared" si="103"/>
        <v>-0.32162556762345007</v>
      </c>
      <c r="R544" s="69">
        <f t="shared" si="104"/>
        <v>0.72496959160313057</v>
      </c>
    </row>
    <row r="545" spans="1:18" x14ac:dyDescent="0.3">
      <c r="A545" s="69">
        <f>'Shiller Data'!A544</f>
        <v>1915.08</v>
      </c>
      <c r="B545" s="69">
        <f>'[4]Shiller Data '!B544</f>
        <v>8.35</v>
      </c>
      <c r="C545" s="69">
        <f>'[4]Shiller Data '!C544</f>
        <v>0.42670000000000002</v>
      </c>
      <c r="D545" s="69">
        <f>'[4]Shiller Data '!D544</f>
        <v>0.76</v>
      </c>
      <c r="E545" s="69">
        <f>'[4]Shiller Data '!E544</f>
        <v>10.1</v>
      </c>
      <c r="F545" s="71">
        <f t="shared" si="105"/>
        <v>260.92096534653467</v>
      </c>
      <c r="G545" s="71">
        <f t="shared" si="106"/>
        <v>13.333530049504951</v>
      </c>
      <c r="H545" s="71">
        <f t="shared" si="107"/>
        <v>297.69701638137957</v>
      </c>
      <c r="I545" s="71">
        <f t="shared" si="107"/>
        <v>14.675460099837855</v>
      </c>
      <c r="J545" s="71">
        <f t="shared" si="98"/>
        <v>17.779406135921935</v>
      </c>
      <c r="K545" s="71">
        <f t="shared" si="95"/>
        <v>2.8780408288486372</v>
      </c>
      <c r="L545" s="71">
        <f t="shared" si="96"/>
        <v>-0.47754005066525851</v>
      </c>
      <c r="M545" s="69">
        <f t="shared" si="99"/>
        <v>-0.6490437844611795</v>
      </c>
      <c r="N545" s="69">
        <f t="shared" si="100"/>
        <v>1984.09</v>
      </c>
      <c r="O545" s="69">
        <f t="shared" si="101"/>
        <v>22.271020536147283</v>
      </c>
      <c r="P545" s="69">
        <f t="shared" si="102"/>
        <v>3.1032863058208999</v>
      </c>
      <c r="Q545" s="69">
        <f t="shared" si="103"/>
        <v>-0.25229457369299579</v>
      </c>
      <c r="R545" s="69">
        <f t="shared" si="104"/>
        <v>0.77701581593496616</v>
      </c>
    </row>
    <row r="546" spans="1:18" x14ac:dyDescent="0.3">
      <c r="A546" s="69">
        <f>'Shiller Data'!A545</f>
        <v>1915.09</v>
      </c>
      <c r="B546" s="69">
        <f>'[4]Shiller Data '!B545</f>
        <v>8.66</v>
      </c>
      <c r="C546" s="69">
        <f>'[4]Shiller Data '!C545</f>
        <v>0.42749999999999999</v>
      </c>
      <c r="D546" s="69">
        <f>'[4]Shiller Data '!D545</f>
        <v>0.79</v>
      </c>
      <c r="E546" s="69">
        <f>'[4]Shiller Data '!E545</f>
        <v>10.1</v>
      </c>
      <c r="F546" s="71">
        <f t="shared" si="105"/>
        <v>270.60785148514856</v>
      </c>
      <c r="G546" s="71">
        <f t="shared" si="106"/>
        <v>13.358528465346536</v>
      </c>
      <c r="H546" s="71">
        <f t="shared" ref="H546:I561" si="108">AVERAGE(F427:F546)</f>
        <v>297.01946222114208</v>
      </c>
      <c r="I546" s="71">
        <f t="shared" si="108"/>
        <v>14.683519917238732</v>
      </c>
      <c r="J546" s="71">
        <f t="shared" si="98"/>
        <v>18.429358424300553</v>
      </c>
      <c r="K546" s="71">
        <f t="shared" si="95"/>
        <v>2.9139449595891214</v>
      </c>
      <c r="L546" s="71">
        <f t="shared" si="96"/>
        <v>-0.44163591992477436</v>
      </c>
      <c r="M546" s="69">
        <f t="shared" si="99"/>
        <v>-0.60024504420655778</v>
      </c>
      <c r="N546" s="69">
        <f t="shared" si="100"/>
        <v>1984.12</v>
      </c>
      <c r="O546" s="69">
        <f t="shared" si="101"/>
        <v>21.984407774544994</v>
      </c>
      <c r="P546" s="69">
        <f t="shared" si="102"/>
        <v>3.0903334645644658</v>
      </c>
      <c r="Q546" s="69">
        <f t="shared" si="103"/>
        <v>-0.26524741494942994</v>
      </c>
      <c r="R546" s="69">
        <f t="shared" si="104"/>
        <v>0.76701615523453637</v>
      </c>
    </row>
    <row r="547" spans="1:18" x14ac:dyDescent="0.3">
      <c r="A547" s="69">
        <f>'Shiller Data'!A546</f>
        <v>1915.1</v>
      </c>
      <c r="B547" s="69">
        <f>'[4]Shiller Data '!B546</f>
        <v>9.14</v>
      </c>
      <c r="C547" s="69">
        <f>'[4]Shiller Data '!C546</f>
        <v>0.42830000000000001</v>
      </c>
      <c r="D547" s="69">
        <f>'[4]Shiller Data '!D546</f>
        <v>0.82</v>
      </c>
      <c r="E547" s="69">
        <f>'[4]Shiller Data '!E546</f>
        <v>10.199999999999999</v>
      </c>
      <c r="F547" s="71">
        <f t="shared" si="105"/>
        <v>282.80683333333337</v>
      </c>
      <c r="G547" s="71">
        <f t="shared" si="106"/>
        <v>13.252315833333336</v>
      </c>
      <c r="H547" s="71">
        <f t="shared" si="108"/>
        <v>296.40226174171528</v>
      </c>
      <c r="I547" s="71">
        <f t="shared" si="108"/>
        <v>14.690154493587157</v>
      </c>
      <c r="J547" s="71">
        <f t="shared" si="98"/>
        <v>19.251453989594864</v>
      </c>
      <c r="K547" s="71">
        <f t="shared" si="95"/>
        <v>2.9575865898084066</v>
      </c>
      <c r="L547" s="71">
        <f t="shared" si="96"/>
        <v>-0.39799428970548911</v>
      </c>
      <c r="M547" s="69">
        <f t="shared" si="99"/>
        <v>-0.54092995891031848</v>
      </c>
      <c r="N547" s="69">
        <f t="shared" si="100"/>
        <v>1985.03</v>
      </c>
      <c r="O547" s="69">
        <f t="shared" si="101"/>
        <v>23.708404057432354</v>
      </c>
      <c r="P547" s="69">
        <f t="shared" si="102"/>
        <v>3.1658295868642283</v>
      </c>
      <c r="Q547" s="69">
        <f t="shared" si="103"/>
        <v>-0.18975129264966739</v>
      </c>
      <c r="R547" s="69">
        <f t="shared" si="104"/>
        <v>0.82716483033644084</v>
      </c>
    </row>
    <row r="548" spans="1:18" x14ac:dyDescent="0.3">
      <c r="A548" s="69">
        <f>'Shiller Data'!A547</f>
        <v>1915.11</v>
      </c>
      <c r="B548" s="69">
        <f>'[4]Shiller Data '!B547</f>
        <v>9.4600000000000009</v>
      </c>
      <c r="C548" s="69">
        <f>'[4]Shiller Data '!C547</f>
        <v>0.42920000000000003</v>
      </c>
      <c r="D548" s="69">
        <f>'[4]Shiller Data '!D547</f>
        <v>0.85</v>
      </c>
      <c r="E548" s="69">
        <f>'[4]Shiller Data '!E547</f>
        <v>10.3</v>
      </c>
      <c r="F548" s="71">
        <f t="shared" si="105"/>
        <v>289.86633980582531</v>
      </c>
      <c r="G548" s="71">
        <f t="shared" si="106"/>
        <v>13.151229708737866</v>
      </c>
      <c r="H548" s="71">
        <f t="shared" si="108"/>
        <v>295.89339772293948</v>
      </c>
      <c r="I548" s="71">
        <f t="shared" si="108"/>
        <v>14.696623901344411</v>
      </c>
      <c r="J548" s="71">
        <f t="shared" si="98"/>
        <v>19.723328415535558</v>
      </c>
      <c r="K548" s="71">
        <f t="shared" si="95"/>
        <v>2.9818021186813826</v>
      </c>
      <c r="L548" s="71">
        <f t="shared" si="96"/>
        <v>-0.37377876083251316</v>
      </c>
      <c r="M548" s="69">
        <f t="shared" si="99"/>
        <v>-0.50801766499790191</v>
      </c>
      <c r="N548" s="69">
        <f t="shared" si="100"/>
        <v>1985.06</v>
      </c>
      <c r="O548" s="69">
        <f t="shared" si="101"/>
        <v>24.664091927975729</v>
      </c>
      <c r="P548" s="69">
        <f t="shared" si="102"/>
        <v>3.2053484177896721</v>
      </c>
      <c r="Q548" s="69">
        <f t="shared" si="103"/>
        <v>-0.15023246172422366</v>
      </c>
      <c r="R548" s="69">
        <f t="shared" si="104"/>
        <v>0.86050791801866688</v>
      </c>
    </row>
    <row r="549" spans="1:18" x14ac:dyDescent="0.3">
      <c r="A549" s="69">
        <f>'Shiller Data'!A548</f>
        <v>1915.12</v>
      </c>
      <c r="B549" s="69">
        <f>'[4]Shiller Data '!B548</f>
        <v>9.48</v>
      </c>
      <c r="C549" s="69">
        <f>'[4]Shiller Data '!C548</f>
        <v>0.43</v>
      </c>
      <c r="D549" s="69">
        <f>'[4]Shiller Data '!D548</f>
        <v>0.88</v>
      </c>
      <c r="E549" s="69">
        <f>'[4]Shiller Data '!E548</f>
        <v>10.3</v>
      </c>
      <c r="F549" s="71">
        <f t="shared" si="105"/>
        <v>290.47916504854368</v>
      </c>
      <c r="G549" s="71">
        <f t="shared" si="106"/>
        <v>13.175742718446601</v>
      </c>
      <c r="H549" s="71">
        <f t="shared" si="108"/>
        <v>295.35104277729567</v>
      </c>
      <c r="I549" s="71">
        <f t="shared" si="108"/>
        <v>14.703927539727069</v>
      </c>
      <c r="J549" s="71">
        <f t="shared" si="98"/>
        <v>19.755209229896376</v>
      </c>
      <c r="K549" s="71">
        <f t="shared" si="95"/>
        <v>2.9834172150447453</v>
      </c>
      <c r="L549" s="71">
        <f t="shared" si="96"/>
        <v>-0.37216366446915039</v>
      </c>
      <c r="M549" s="69">
        <f t="shared" si="99"/>
        <v>-0.50582252292660101</v>
      </c>
      <c r="N549" s="69">
        <f t="shared" si="100"/>
        <v>1985.09</v>
      </c>
      <c r="O549" s="69">
        <f t="shared" si="101"/>
        <v>23.848328900582409</v>
      </c>
      <c r="P549" s="69">
        <f t="shared" si="102"/>
        <v>3.1717141478180046</v>
      </c>
      <c r="Q549" s="69">
        <f t="shared" si="103"/>
        <v>-0.18386673169589107</v>
      </c>
      <c r="R549" s="69">
        <f t="shared" si="104"/>
        <v>0.83204668188847675</v>
      </c>
    </row>
    <row r="550" spans="1:18" x14ac:dyDescent="0.3">
      <c r="A550" s="69">
        <f>'Shiller Data'!A549</f>
        <v>1916.01</v>
      </c>
      <c r="B550" s="69">
        <f>'[4]Shiller Data '!B549</f>
        <v>9.33</v>
      </c>
      <c r="C550" s="69">
        <f>'[4]Shiller Data '!C549</f>
        <v>0.44080000000000003</v>
      </c>
      <c r="D550" s="69">
        <f>'[4]Shiller Data '!D549</f>
        <v>0.93420000000000003</v>
      </c>
      <c r="E550" s="69">
        <f>'[4]Shiller Data '!E549</f>
        <v>10.4</v>
      </c>
      <c r="F550" s="71">
        <f t="shared" si="105"/>
        <v>283.13410096153848</v>
      </c>
      <c r="G550" s="71">
        <f t="shared" si="106"/>
        <v>13.376796538461539</v>
      </c>
      <c r="H550" s="71">
        <f t="shared" si="108"/>
        <v>294.64498474665578</v>
      </c>
      <c r="I550" s="71">
        <f t="shared" si="108"/>
        <v>14.711105213088322</v>
      </c>
      <c r="J550" s="71">
        <f t="shared" si="98"/>
        <v>19.246283461397375</v>
      </c>
      <c r="K550" s="71">
        <f t="shared" si="95"/>
        <v>2.9573179751535763</v>
      </c>
      <c r="L550" s="71">
        <f t="shared" si="96"/>
        <v>-0.39826290436031941</v>
      </c>
      <c r="M550" s="69">
        <f t="shared" si="99"/>
        <v>-0.54129504383228455</v>
      </c>
      <c r="N550" s="69">
        <f t="shared" si="100"/>
        <v>1985.12</v>
      </c>
      <c r="O550" s="69">
        <f t="shared" si="101"/>
        <v>26.556890616452414</v>
      </c>
      <c r="P550" s="69">
        <f t="shared" si="102"/>
        <v>3.2792892475912976</v>
      </c>
      <c r="Q550" s="69">
        <f t="shared" si="103"/>
        <v>-7.6291631922598135E-2</v>
      </c>
      <c r="R550" s="69">
        <f t="shared" si="104"/>
        <v>0.92654595677581553</v>
      </c>
    </row>
    <row r="551" spans="1:18" x14ac:dyDescent="0.3">
      <c r="A551" s="69">
        <f>'Shiller Data'!A550</f>
        <v>1916.02</v>
      </c>
      <c r="B551" s="69">
        <f>'[4]Shiller Data '!B550</f>
        <v>9.1999999999999993</v>
      </c>
      <c r="C551" s="69">
        <f>'[4]Shiller Data '!C550</f>
        <v>0.45169999999999999</v>
      </c>
      <c r="D551" s="69">
        <f>'[4]Shiller Data '!D550</f>
        <v>0.98829999999999996</v>
      </c>
      <c r="E551" s="69">
        <f>'[4]Shiller Data '!E550</f>
        <v>10.4</v>
      </c>
      <c r="F551" s="71">
        <f t="shared" si="105"/>
        <v>279.18903846153842</v>
      </c>
      <c r="G551" s="71">
        <f t="shared" si="106"/>
        <v>13.707574855769233</v>
      </c>
      <c r="H551" s="71">
        <f t="shared" si="108"/>
        <v>293.9277923928563</v>
      </c>
      <c r="I551" s="71">
        <f t="shared" si="108"/>
        <v>14.719206900051786</v>
      </c>
      <c r="J551" s="71">
        <f t="shared" si="98"/>
        <v>18.967668595008075</v>
      </c>
      <c r="K551" s="71">
        <f t="shared" si="95"/>
        <v>2.942735876816295</v>
      </c>
      <c r="L551" s="71">
        <f t="shared" si="96"/>
        <v>-0.41284500269760072</v>
      </c>
      <c r="M551" s="69">
        <f t="shared" si="99"/>
        <v>-0.56111415696641709</v>
      </c>
      <c r="N551" s="69">
        <f t="shared" si="100"/>
        <v>1986.03</v>
      </c>
      <c r="O551" s="69">
        <f t="shared" si="101"/>
        <v>29.823837134971289</v>
      </c>
      <c r="P551" s="69">
        <f t="shared" si="102"/>
        <v>3.3953079776168673</v>
      </c>
      <c r="Q551" s="69">
        <f t="shared" si="103"/>
        <v>3.9727098102971592E-2</v>
      </c>
      <c r="R551" s="69">
        <f t="shared" si="104"/>
        <v>1.0405267737115611</v>
      </c>
    </row>
    <row r="552" spans="1:18" x14ac:dyDescent="0.3">
      <c r="A552" s="69">
        <f>'Shiller Data'!A551</f>
        <v>1916.03</v>
      </c>
      <c r="B552" s="69">
        <f>'[4]Shiller Data '!B551</f>
        <v>9.17</v>
      </c>
      <c r="C552" s="69">
        <f>'[4]Shiller Data '!C551</f>
        <v>0.46250000000000002</v>
      </c>
      <c r="D552" s="69">
        <f>'[4]Shiller Data '!D551</f>
        <v>1.042</v>
      </c>
      <c r="E552" s="69">
        <f>'[4]Shiller Data '!E551</f>
        <v>10.5</v>
      </c>
      <c r="F552" s="71">
        <f t="shared" si="105"/>
        <v>275.62836666666669</v>
      </c>
      <c r="G552" s="71">
        <f t="shared" si="106"/>
        <v>13.901648809523811</v>
      </c>
      <c r="H552" s="71">
        <f t="shared" si="108"/>
        <v>293.2554690232663</v>
      </c>
      <c r="I552" s="71">
        <f t="shared" si="108"/>
        <v>14.727124456441674</v>
      </c>
      <c r="J552" s="71">
        <f t="shared" si="98"/>
        <v>18.715694803957895</v>
      </c>
      <c r="K552" s="71">
        <f t="shared" si="95"/>
        <v>2.9293624661793012</v>
      </c>
      <c r="L552" s="71">
        <f t="shared" si="96"/>
        <v>-0.42621841333459454</v>
      </c>
      <c r="M552" s="69">
        <f t="shared" si="99"/>
        <v>-0.57929049429958079</v>
      </c>
      <c r="N552" s="69">
        <f t="shared" si="100"/>
        <v>1986.06</v>
      </c>
      <c r="O552" s="69">
        <f t="shared" si="101"/>
        <v>31.205509401060411</v>
      </c>
      <c r="P552" s="69">
        <f t="shared" si="102"/>
        <v>3.44059466259375</v>
      </c>
      <c r="Q552" s="69">
        <f t="shared" si="103"/>
        <v>8.5013783079854299E-2</v>
      </c>
      <c r="R552" s="69">
        <f t="shared" si="104"/>
        <v>1.0887320726760819</v>
      </c>
    </row>
    <row r="553" spans="1:18" x14ac:dyDescent="0.3">
      <c r="A553" s="69">
        <f>'Shiller Data'!A552</f>
        <v>1916.04</v>
      </c>
      <c r="B553" s="69">
        <f>'[4]Shiller Data '!B552</f>
        <v>9.07</v>
      </c>
      <c r="C553" s="69">
        <f>'[4]Shiller Data '!C552</f>
        <v>0.4733</v>
      </c>
      <c r="D553" s="69">
        <f>'[4]Shiller Data '!D552</f>
        <v>1.097</v>
      </c>
      <c r="E553" s="69">
        <f>'[4]Shiller Data '!E552</f>
        <v>10.6</v>
      </c>
      <c r="F553" s="71">
        <f t="shared" si="105"/>
        <v>270.05069339622645</v>
      </c>
      <c r="G553" s="71">
        <f t="shared" si="106"/>
        <v>14.092060990566038</v>
      </c>
      <c r="H553" s="71">
        <f t="shared" si="108"/>
        <v>292.5770415530547</v>
      </c>
      <c r="I553" s="71">
        <f t="shared" si="108"/>
        <v>14.734827367485382</v>
      </c>
      <c r="J553" s="71">
        <f t="shared" si="98"/>
        <v>18.327374095480348</v>
      </c>
      <c r="K553" s="71">
        <f t="shared" si="95"/>
        <v>2.908395794386939</v>
      </c>
      <c r="L553" s="71">
        <f t="shared" si="96"/>
        <v>-0.44718508512695676</v>
      </c>
      <c r="M553" s="69">
        <f t="shared" si="99"/>
        <v>-0.60778713659945205</v>
      </c>
      <c r="N553" s="69">
        <f t="shared" si="100"/>
        <v>1986.09</v>
      </c>
      <c r="O553" s="69">
        <f t="shared" si="101"/>
        <v>30.039065627106197</v>
      </c>
      <c r="P553" s="69">
        <f t="shared" si="102"/>
        <v>3.4024987221214462</v>
      </c>
      <c r="Q553" s="69">
        <f t="shared" si="103"/>
        <v>4.6917842607550497E-2</v>
      </c>
      <c r="R553" s="69">
        <f t="shared" si="104"/>
        <v>1.0480359016456502</v>
      </c>
    </row>
    <row r="554" spans="1:18" x14ac:dyDescent="0.3">
      <c r="A554" s="69">
        <f>'Shiller Data'!A553</f>
        <v>1916.05</v>
      </c>
      <c r="B554" s="69">
        <f>'[4]Shiller Data '!B553</f>
        <v>9.27</v>
      </c>
      <c r="C554" s="69">
        <f>'[4]Shiller Data '!C553</f>
        <v>0.48420000000000002</v>
      </c>
      <c r="D554" s="69">
        <f>'[4]Shiller Data '!D553</f>
        <v>1.151</v>
      </c>
      <c r="E554" s="69">
        <f>'[4]Shiller Data '!E553</f>
        <v>10.7</v>
      </c>
      <c r="F554" s="71">
        <f t="shared" si="105"/>
        <v>273.4260140186916</v>
      </c>
      <c r="G554" s="71">
        <f t="shared" si="106"/>
        <v>14.281863644859815</v>
      </c>
      <c r="H554" s="71">
        <f t="shared" si="108"/>
        <v>292.03607551207199</v>
      </c>
      <c r="I554" s="71">
        <f t="shared" si="108"/>
        <v>14.743519346237907</v>
      </c>
      <c r="J554" s="71">
        <f t="shared" si="98"/>
        <v>18.545505153656649</v>
      </c>
      <c r="K554" s="71">
        <f t="shared" si="95"/>
        <v>2.9202274499157652</v>
      </c>
      <c r="L554" s="71">
        <f t="shared" si="96"/>
        <v>-0.4353534295981305</v>
      </c>
      <c r="M554" s="69">
        <f t="shared" si="99"/>
        <v>-0.59170626030400308</v>
      </c>
      <c r="N554" s="69">
        <f t="shared" si="100"/>
        <v>1986.12</v>
      </c>
      <c r="O554" s="69">
        <f t="shared" si="101"/>
        <v>31.185084384753782</v>
      </c>
      <c r="P554" s="69">
        <f t="shared" si="102"/>
        <v>3.439939915914902</v>
      </c>
      <c r="Q554" s="69">
        <f t="shared" si="103"/>
        <v>8.4359036401006282E-2</v>
      </c>
      <c r="R554" s="69">
        <f t="shared" si="104"/>
        <v>1.0880194622824437</v>
      </c>
    </row>
    <row r="555" spans="1:18" x14ac:dyDescent="0.3">
      <c r="A555" s="69">
        <f>'Shiller Data'!A554</f>
        <v>1916.06</v>
      </c>
      <c r="B555" s="69">
        <f>'[4]Shiller Data '!B554</f>
        <v>9.36</v>
      </c>
      <c r="C555" s="69">
        <f>'[4]Shiller Data '!C554</f>
        <v>0.495</v>
      </c>
      <c r="D555" s="69">
        <f>'[4]Shiller Data '!D554</f>
        <v>1.2050000000000001</v>
      </c>
      <c r="E555" s="69">
        <f>'[4]Shiller Data '!E554</f>
        <v>10.8</v>
      </c>
      <c r="F555" s="71">
        <f t="shared" si="105"/>
        <v>273.52433333333335</v>
      </c>
      <c r="G555" s="71">
        <f t="shared" si="106"/>
        <v>14.465229166666667</v>
      </c>
      <c r="H555" s="71">
        <f t="shared" si="108"/>
        <v>291.45907237834774</v>
      </c>
      <c r="I555" s="71">
        <f t="shared" si="108"/>
        <v>14.751957977354586</v>
      </c>
      <c r="J555" s="71">
        <f t="shared" si="98"/>
        <v>18.541561313638141</v>
      </c>
      <c r="K555" s="71">
        <f t="shared" si="95"/>
        <v>2.920014769841063</v>
      </c>
      <c r="L555" s="71">
        <f t="shared" si="96"/>
        <v>-0.43556610967283271</v>
      </c>
      <c r="M555" s="69">
        <f t="shared" si="99"/>
        <v>-0.59199532230073382</v>
      </c>
      <c r="N555" s="69">
        <f t="shared" si="100"/>
        <v>1987.03</v>
      </c>
      <c r="O555" s="69">
        <f t="shared" si="101"/>
        <v>36.113946124802439</v>
      </c>
      <c r="P555" s="69">
        <f t="shared" si="102"/>
        <v>3.5866791099833728</v>
      </c>
      <c r="Q555" s="69">
        <f t="shared" si="103"/>
        <v>0.23109823046947708</v>
      </c>
      <c r="R555" s="69">
        <f t="shared" si="104"/>
        <v>1.2599830020923293</v>
      </c>
    </row>
    <row r="556" spans="1:18" x14ac:dyDescent="0.3">
      <c r="A556" s="69">
        <f>'Shiller Data'!A555</f>
        <v>1916.07</v>
      </c>
      <c r="B556" s="69">
        <f>'[4]Shiller Data '!B555</f>
        <v>9.23</v>
      </c>
      <c r="C556" s="69">
        <f>'[4]Shiller Data '!C555</f>
        <v>0.50580000000000003</v>
      </c>
      <c r="D556" s="69">
        <f>'[4]Shiller Data '!D555</f>
        <v>1.2589999999999999</v>
      </c>
      <c r="E556" s="69">
        <f>'[4]Shiller Data '!E555</f>
        <v>10.8</v>
      </c>
      <c r="F556" s="71">
        <f t="shared" si="105"/>
        <v>269.72538425925927</v>
      </c>
      <c r="G556" s="71">
        <f t="shared" si="106"/>
        <v>14.780834166666667</v>
      </c>
      <c r="H556" s="71">
        <f t="shared" si="108"/>
        <v>290.82817790312868</v>
      </c>
      <c r="I556" s="71">
        <f t="shared" si="108"/>
        <v>14.757318448746526</v>
      </c>
      <c r="J556" s="71">
        <f t="shared" si="98"/>
        <v>18.277398105627348</v>
      </c>
      <c r="K556" s="71">
        <f t="shared" si="95"/>
        <v>2.9056652203169615</v>
      </c>
      <c r="L556" s="71">
        <f t="shared" si="96"/>
        <v>-0.44991565919693421</v>
      </c>
      <c r="M556" s="69">
        <f t="shared" si="99"/>
        <v>-0.61149836904092114</v>
      </c>
      <c r="N556" s="69">
        <f t="shared" si="100"/>
        <v>1987.06</v>
      </c>
      <c r="O556" s="69">
        <f t="shared" si="101"/>
        <v>36.709626728749761</v>
      </c>
      <c r="P556" s="69">
        <f t="shared" si="102"/>
        <v>3.6030390293488961</v>
      </c>
      <c r="Q556" s="69">
        <f t="shared" si="103"/>
        <v>0.24745814983500036</v>
      </c>
      <c r="R556" s="69">
        <f t="shared" si="104"/>
        <v>1.2807657610036927</v>
      </c>
    </row>
    <row r="557" spans="1:18" x14ac:dyDescent="0.3">
      <c r="A557" s="69">
        <f>'Shiller Data'!A556</f>
        <v>1916.08</v>
      </c>
      <c r="B557" s="69">
        <f>'[4]Shiller Data '!B556</f>
        <v>9.3000000000000007</v>
      </c>
      <c r="C557" s="69">
        <f>'[4]Shiller Data '!C556</f>
        <v>0.51670000000000005</v>
      </c>
      <c r="D557" s="69">
        <f>'[4]Shiller Data '!D556</f>
        <v>1.3129999999999999</v>
      </c>
      <c r="E557" s="69">
        <f>'[4]Shiller Data '!E556</f>
        <v>10.9</v>
      </c>
      <c r="F557" s="71">
        <f t="shared" si="105"/>
        <v>269.27766055045873</v>
      </c>
      <c r="G557" s="71">
        <f t="shared" si="106"/>
        <v>14.960835183486241</v>
      </c>
      <c r="H557" s="71">
        <f t="shared" si="108"/>
        <v>290.05013193107715</v>
      </c>
      <c r="I557" s="71">
        <f t="shared" si="108"/>
        <v>14.76499337293747</v>
      </c>
      <c r="J557" s="71">
        <f t="shared" si="98"/>
        <v>18.237574088181688</v>
      </c>
      <c r="K557" s="71">
        <f t="shared" si="95"/>
        <v>2.9034839762495182</v>
      </c>
      <c r="L557" s="71">
        <f t="shared" si="96"/>
        <v>-0.45209690326437757</v>
      </c>
      <c r="M557" s="69">
        <f t="shared" si="99"/>
        <v>-0.61446298510274611</v>
      </c>
      <c r="N557" s="69">
        <f t="shared" si="100"/>
        <v>1987.09</v>
      </c>
      <c r="O557" s="69">
        <f t="shared" si="101"/>
        <v>38.277000734685302</v>
      </c>
      <c r="P557" s="69">
        <f t="shared" si="102"/>
        <v>3.6448492128016259</v>
      </c>
      <c r="Q557" s="69">
        <f t="shared" si="103"/>
        <v>0.28926833328773016</v>
      </c>
      <c r="R557" s="69">
        <f t="shared" si="104"/>
        <v>1.3354500261508855</v>
      </c>
    </row>
    <row r="558" spans="1:18" x14ac:dyDescent="0.3">
      <c r="A558" s="69">
        <f>'Shiller Data'!A557</f>
        <v>1916.09</v>
      </c>
      <c r="B558" s="69">
        <f>'[4]Shiller Data '!B557</f>
        <v>9.68</v>
      </c>
      <c r="C558" s="69">
        <f>'[4]Shiller Data '!C557</f>
        <v>0.52749999999999997</v>
      </c>
      <c r="D558" s="69">
        <f>'[4]Shiller Data '!D557</f>
        <v>1.3680000000000001</v>
      </c>
      <c r="E558" s="69">
        <f>'[4]Shiller Data '!E557</f>
        <v>11.1</v>
      </c>
      <c r="F558" s="71">
        <f t="shared" si="105"/>
        <v>275.23030630630632</v>
      </c>
      <c r="G558" s="71">
        <f t="shared" si="106"/>
        <v>14.998345720720721</v>
      </c>
      <c r="H558" s="71">
        <f t="shared" si="108"/>
        <v>289.26313534825005</v>
      </c>
      <c r="I558" s="71">
        <f t="shared" si="108"/>
        <v>14.772499747368263</v>
      </c>
      <c r="J558" s="71">
        <f t="shared" si="98"/>
        <v>18.631261534144816</v>
      </c>
      <c r="K558" s="71">
        <f t="shared" si="95"/>
        <v>2.9248408975192528</v>
      </c>
      <c r="L558" s="71">
        <f t="shared" si="96"/>
        <v>-0.43073998199464292</v>
      </c>
      <c r="M558" s="69">
        <f t="shared" si="99"/>
        <v>-0.58543593912819902</v>
      </c>
      <c r="N558" s="69">
        <f t="shared" si="100"/>
        <v>1987.12</v>
      </c>
      <c r="O558" s="69">
        <f t="shared" si="101"/>
        <v>28.831043131284613</v>
      </c>
      <c r="P558" s="69">
        <f t="shared" si="102"/>
        <v>3.3614526931422879</v>
      </c>
      <c r="Q558" s="69">
        <f t="shared" si="103"/>
        <v>5.8718136283921751E-3</v>
      </c>
      <c r="R558" s="69">
        <f t="shared" si="104"/>
        <v>1.0058890865172143</v>
      </c>
    </row>
    <row r="559" spans="1:18" x14ac:dyDescent="0.3">
      <c r="A559" s="69">
        <f>'Shiller Data'!A558</f>
        <v>1916.1</v>
      </c>
      <c r="B559" s="69">
        <f>'[4]Shiller Data '!B558</f>
        <v>9.98</v>
      </c>
      <c r="C559" s="69">
        <f>'[4]Shiller Data '!C558</f>
        <v>0.5383</v>
      </c>
      <c r="D559" s="69">
        <f>'[4]Shiller Data '!D558</f>
        <v>1.4219999999999999</v>
      </c>
      <c r="E559" s="69">
        <f>'[4]Shiller Data '!E558</f>
        <v>11.3</v>
      </c>
      <c r="F559" s="71">
        <f t="shared" si="105"/>
        <v>278.73786725663717</v>
      </c>
      <c r="G559" s="71">
        <f t="shared" si="106"/>
        <v>15.034528451327434</v>
      </c>
      <c r="H559" s="71">
        <f t="shared" si="108"/>
        <v>288.6624888328119</v>
      </c>
      <c r="I559" s="71">
        <f t="shared" si="108"/>
        <v>14.781119414156811</v>
      </c>
      <c r="J559" s="71">
        <f t="shared" si="98"/>
        <v>18.85769673098455</v>
      </c>
      <c r="K559" s="71">
        <f t="shared" si="95"/>
        <v>2.9369211451973714</v>
      </c>
      <c r="L559" s="71">
        <f t="shared" si="96"/>
        <v>-0.41865973431652437</v>
      </c>
      <c r="M559" s="69">
        <f t="shared" si="99"/>
        <v>-0.56901719129896089</v>
      </c>
      <c r="N559" s="69">
        <f t="shared" si="100"/>
        <v>1988.03</v>
      </c>
      <c r="O559" s="69">
        <f t="shared" si="101"/>
        <v>31.473564020369572</v>
      </c>
      <c r="P559" s="69">
        <f t="shared" si="102"/>
        <v>3.4491479560261005</v>
      </c>
      <c r="Q559" s="69">
        <f t="shared" si="103"/>
        <v>9.356707651220475E-2</v>
      </c>
      <c r="R559" s="69">
        <f t="shared" si="104"/>
        <v>1.0980842565331075</v>
      </c>
    </row>
    <row r="560" spans="1:18" x14ac:dyDescent="0.3">
      <c r="A560" s="69">
        <f>'Shiller Data'!A559</f>
        <v>1916.11</v>
      </c>
      <c r="B560" s="69">
        <f>'[4]Shiller Data '!B559</f>
        <v>10.210000000000001</v>
      </c>
      <c r="C560" s="69">
        <f>'[4]Shiller Data '!C559</f>
        <v>0.54920000000000002</v>
      </c>
      <c r="D560" s="69">
        <f>'[4]Shiller Data '!D559</f>
        <v>1.476</v>
      </c>
      <c r="E560" s="69">
        <f>'[4]Shiller Data '!E559</f>
        <v>11.5</v>
      </c>
      <c r="F560" s="71">
        <f t="shared" si="105"/>
        <v>280.20235217391308</v>
      </c>
      <c r="G560" s="71">
        <f t="shared" si="106"/>
        <v>15.072197043478264</v>
      </c>
      <c r="H560" s="71">
        <f t="shared" si="108"/>
        <v>288.04601530910151</v>
      </c>
      <c r="I560" s="71">
        <f t="shared" si="108"/>
        <v>14.789553020945316</v>
      </c>
      <c r="J560" s="71">
        <f t="shared" si="98"/>
        <v>18.945964883258057</v>
      </c>
      <c r="K560" s="71">
        <f t="shared" si="95"/>
        <v>2.9415909739341575</v>
      </c>
      <c r="L560" s="71">
        <f t="shared" si="96"/>
        <v>-0.41398990557973825</v>
      </c>
      <c r="M560" s="69">
        <f t="shared" si="99"/>
        <v>-0.56267024026964541</v>
      </c>
      <c r="N560" s="69">
        <f t="shared" si="100"/>
        <v>1988.06</v>
      </c>
      <c r="O560" s="69">
        <f t="shared" si="101"/>
        <v>31.634020065844439</v>
      </c>
      <c r="P560" s="69">
        <f t="shared" si="102"/>
        <v>3.4542331258536847</v>
      </c>
      <c r="Q560" s="69">
        <f t="shared" si="103"/>
        <v>9.8652246339788974E-2</v>
      </c>
      <c r="R560" s="69">
        <f t="shared" si="104"/>
        <v>1.1036824232131655</v>
      </c>
    </row>
    <row r="561" spans="1:18" x14ac:dyDescent="0.3">
      <c r="A561" s="69">
        <f>'Shiller Data'!A560</f>
        <v>1916.12</v>
      </c>
      <c r="B561" s="69">
        <f>'[4]Shiller Data '!B560</f>
        <v>9.8000000000000007</v>
      </c>
      <c r="C561" s="69">
        <f>'[4]Shiller Data '!C560</f>
        <v>0.56000000000000005</v>
      </c>
      <c r="D561" s="69">
        <f>'[4]Shiller Data '!D560</f>
        <v>1.53</v>
      </c>
      <c r="E561" s="69">
        <f>'[4]Shiller Data '!E560</f>
        <v>11.6</v>
      </c>
      <c r="F561" s="71">
        <f t="shared" si="105"/>
        <v>266.63181034482761</v>
      </c>
      <c r="G561" s="71">
        <f t="shared" si="106"/>
        <v>15.236103448275864</v>
      </c>
      <c r="H561" s="71">
        <f t="shared" si="108"/>
        <v>287.37432539145982</v>
      </c>
      <c r="I561" s="71">
        <f t="shared" si="108"/>
        <v>14.798893652505532</v>
      </c>
      <c r="J561" s="71">
        <f t="shared" si="98"/>
        <v>18.017009690429489</v>
      </c>
      <c r="K561" s="71">
        <f t="shared" si="95"/>
        <v>2.8913162944826438</v>
      </c>
      <c r="L561" s="71">
        <f t="shared" si="96"/>
        <v>-0.4642645850312519</v>
      </c>
      <c r="M561" s="69">
        <f t="shared" si="99"/>
        <v>-0.63100056809937566</v>
      </c>
      <c r="N561" s="69">
        <f t="shared" si="100"/>
        <v>1988.09</v>
      </c>
      <c r="O561" s="69">
        <f t="shared" si="101"/>
        <v>30.812287351528216</v>
      </c>
      <c r="P561" s="69">
        <f t="shared" si="102"/>
        <v>3.4279135504088134</v>
      </c>
      <c r="Q561" s="69">
        <f t="shared" si="103"/>
        <v>7.2332670894917683E-2</v>
      </c>
      <c r="R561" s="69">
        <f t="shared" si="104"/>
        <v>1.0750129100914589</v>
      </c>
    </row>
    <row r="562" spans="1:18" x14ac:dyDescent="0.3">
      <c r="A562" s="69">
        <f>'Shiller Data'!A561</f>
        <v>1917.01</v>
      </c>
      <c r="B562" s="69">
        <f>'[4]Shiller Data '!B561</f>
        <v>9.57</v>
      </c>
      <c r="C562" s="69">
        <f>'[4]Shiller Data '!C561</f>
        <v>0.57079999999999997</v>
      </c>
      <c r="D562" s="69">
        <f>'[4]Shiller Data '!D561</f>
        <v>1.5089999999999999</v>
      </c>
      <c r="E562" s="69">
        <f>'[4]Shiller Data '!E561</f>
        <v>11.7</v>
      </c>
      <c r="F562" s="71">
        <f t="shared" si="105"/>
        <v>258.14870512820517</v>
      </c>
      <c r="G562" s="71">
        <f t="shared" si="106"/>
        <v>15.397208034188035</v>
      </c>
      <c r="H562" s="71">
        <f t="shared" ref="H562:I577" si="109">AVERAGE(F443:F562)</f>
        <v>286.68404654683059</v>
      </c>
      <c r="I562" s="71">
        <f t="shared" si="109"/>
        <v>14.807330891926693</v>
      </c>
      <c r="J562" s="71">
        <f t="shared" si="98"/>
        <v>17.433844560666497</v>
      </c>
      <c r="K562" s="71">
        <f t="shared" si="95"/>
        <v>2.85841340667643</v>
      </c>
      <c r="L562" s="71">
        <f t="shared" si="96"/>
        <v>-0.49716747283746576</v>
      </c>
      <c r="M562" s="69">
        <f t="shared" si="99"/>
        <v>-0.67572019903231317</v>
      </c>
      <c r="N562" s="69">
        <f t="shared" si="100"/>
        <v>1988.12</v>
      </c>
      <c r="O562" s="69">
        <f t="shared" si="101"/>
        <v>31.548491600803981</v>
      </c>
      <c r="P562" s="69">
        <f t="shared" si="102"/>
        <v>3.4515257780441067</v>
      </c>
      <c r="Q562" s="69">
        <f t="shared" si="103"/>
        <v>9.5944898530210931E-2</v>
      </c>
      <c r="R562" s="69">
        <f t="shared" si="104"/>
        <v>1.1006984122226855</v>
      </c>
    </row>
    <row r="563" spans="1:18" x14ac:dyDescent="0.3">
      <c r="A563" s="69">
        <f>'Shiller Data'!A562</f>
        <v>1917.02</v>
      </c>
      <c r="B563" s="69">
        <f>'[4]Shiller Data '!B562</f>
        <v>9.0299999999999994</v>
      </c>
      <c r="C563" s="69">
        <f>'[4]Shiller Data '!C562</f>
        <v>0.58169999999999999</v>
      </c>
      <c r="D563" s="69">
        <f>'[4]Shiller Data '!D562</f>
        <v>1.488</v>
      </c>
      <c r="E563" s="69">
        <f>'[4]Shiller Data '!E562</f>
        <v>12</v>
      </c>
      <c r="F563" s="71">
        <f t="shared" si="105"/>
        <v>237.4927625</v>
      </c>
      <c r="G563" s="71">
        <f t="shared" si="106"/>
        <v>15.298952375000001</v>
      </c>
      <c r="H563" s="71">
        <f t="shared" si="109"/>
        <v>285.968759956197</v>
      </c>
      <c r="I563" s="71">
        <f t="shared" si="109"/>
        <v>14.816484190805811</v>
      </c>
      <c r="J563" s="71">
        <f t="shared" si="98"/>
        <v>16.028955279915408</v>
      </c>
      <c r="K563" s="71">
        <f t="shared" si="95"/>
        <v>2.7743967916913466</v>
      </c>
      <c r="L563" s="71">
        <f t="shared" si="96"/>
        <v>-0.58118408782254916</v>
      </c>
      <c r="M563" s="69">
        <f t="shared" si="99"/>
        <v>-0.78991054112313952</v>
      </c>
      <c r="N563" s="69">
        <f t="shared" si="100"/>
        <v>1989.03</v>
      </c>
      <c r="O563" s="69">
        <f t="shared" si="101"/>
        <v>32.829091011334071</v>
      </c>
      <c r="P563" s="69">
        <f t="shared" si="102"/>
        <v>3.4913150433852622</v>
      </c>
      <c r="Q563" s="69">
        <f t="shared" si="103"/>
        <v>0.1357341638713665</v>
      </c>
      <c r="R563" s="69">
        <f t="shared" si="104"/>
        <v>1.1453773704340455</v>
      </c>
    </row>
    <row r="564" spans="1:18" x14ac:dyDescent="0.3">
      <c r="A564" s="69">
        <f>'Shiller Data'!A563</f>
        <v>1917.03</v>
      </c>
      <c r="B564" s="69">
        <f>'[4]Shiller Data '!B563</f>
        <v>9.31</v>
      </c>
      <c r="C564" s="69">
        <f>'[4]Shiller Data '!C563</f>
        <v>0.59250000000000003</v>
      </c>
      <c r="D564" s="69">
        <f>'[4]Shiller Data '!D563</f>
        <v>1.468</v>
      </c>
      <c r="E564" s="69">
        <f>'[4]Shiller Data '!E563</f>
        <v>12</v>
      </c>
      <c r="F564" s="71">
        <f t="shared" si="105"/>
        <v>244.85687916666669</v>
      </c>
      <c r="G564" s="71">
        <f t="shared" si="106"/>
        <v>15.582996875000001</v>
      </c>
      <c r="H564" s="71">
        <f t="shared" si="109"/>
        <v>285.55377247071578</v>
      </c>
      <c r="I564" s="71">
        <f t="shared" si="109"/>
        <v>14.825774928492674</v>
      </c>
      <c r="J564" s="71">
        <f t="shared" si="98"/>
        <v>16.515620960634745</v>
      </c>
      <c r="K564" s="71">
        <f t="shared" si="95"/>
        <v>2.8043066579321287</v>
      </c>
      <c r="L564" s="71">
        <f t="shared" si="96"/>
        <v>-0.55127422158176698</v>
      </c>
      <c r="M564" s="69">
        <f t="shared" si="99"/>
        <v>-0.74925884552064281</v>
      </c>
      <c r="N564" s="69">
        <f t="shared" si="100"/>
        <v>1989.06</v>
      </c>
      <c r="O564" s="69">
        <f t="shared" si="101"/>
        <v>35.674916748608418</v>
      </c>
      <c r="P564" s="69">
        <f t="shared" si="102"/>
        <v>3.5744478297542464</v>
      </c>
      <c r="Q564" s="69">
        <f t="shared" si="103"/>
        <v>0.21886695024035063</v>
      </c>
      <c r="R564" s="69">
        <f t="shared" si="104"/>
        <v>1.2446656632030253</v>
      </c>
    </row>
    <row r="565" spans="1:18" x14ac:dyDescent="0.3">
      <c r="A565" s="69">
        <f>'Shiller Data'!A564</f>
        <v>1917.04</v>
      </c>
      <c r="B565" s="69">
        <f>'[4]Shiller Data '!B564</f>
        <v>9.17</v>
      </c>
      <c r="C565" s="69">
        <f>'[4]Shiller Data '!C564</f>
        <v>0.60329999999999995</v>
      </c>
      <c r="D565" s="69">
        <f>'[4]Shiller Data '!D564</f>
        <v>1.4470000000000001</v>
      </c>
      <c r="E565" s="69">
        <f>'[4]Shiller Data '!E564</f>
        <v>12.6</v>
      </c>
      <c r="F565" s="71">
        <f t="shared" si="105"/>
        <v>229.69030555555557</v>
      </c>
      <c r="G565" s="71">
        <f t="shared" si="106"/>
        <v>15.111467976190475</v>
      </c>
      <c r="H565" s="71">
        <f t="shared" si="109"/>
        <v>285.00063418209106</v>
      </c>
      <c r="I565" s="71">
        <f t="shared" si="109"/>
        <v>14.830165836787762</v>
      </c>
      <c r="J565" s="71">
        <f t="shared" si="98"/>
        <v>15.488047003883462</v>
      </c>
      <c r="K565" s="71">
        <f t="shared" si="95"/>
        <v>2.7400685653877943</v>
      </c>
      <c r="L565" s="71">
        <f t="shared" si="96"/>
        <v>-0.61551231412610141</v>
      </c>
      <c r="M565" s="69">
        <f t="shared" si="99"/>
        <v>-0.83656740662134943</v>
      </c>
      <c r="N565" s="69">
        <f t="shared" si="100"/>
        <v>1989.09</v>
      </c>
      <c r="O565" s="69">
        <f t="shared" si="101"/>
        <v>37.85921025839037</v>
      </c>
      <c r="P565" s="69">
        <f t="shared" si="102"/>
        <v>3.6338742860387954</v>
      </c>
      <c r="Q565" s="69">
        <f t="shared" si="103"/>
        <v>0.27829340652489964</v>
      </c>
      <c r="R565" s="69">
        <f t="shared" si="104"/>
        <v>1.3208736933195602</v>
      </c>
    </row>
    <row r="566" spans="1:18" x14ac:dyDescent="0.3">
      <c r="A566" s="69">
        <f>'Shiller Data'!A565</f>
        <v>1917.05</v>
      </c>
      <c r="B566" s="69">
        <f>'[4]Shiller Data '!B565</f>
        <v>8.86</v>
      </c>
      <c r="C566" s="69">
        <f>'[4]Shiller Data '!C565</f>
        <v>0.61419999999999997</v>
      </c>
      <c r="D566" s="69">
        <f>'[4]Shiller Data '!D565</f>
        <v>1.4259999999999999</v>
      </c>
      <c r="E566" s="69">
        <f>'[4]Shiller Data '!E565</f>
        <v>12.8</v>
      </c>
      <c r="F566" s="71">
        <f t="shared" si="105"/>
        <v>218.45783593749999</v>
      </c>
      <c r="G566" s="71">
        <f t="shared" si="106"/>
        <v>15.144108671874999</v>
      </c>
      <c r="H566" s="71">
        <f t="shared" si="109"/>
        <v>284.48880544820719</v>
      </c>
      <c r="I566" s="71">
        <f t="shared" si="109"/>
        <v>14.83638231415186</v>
      </c>
      <c r="J566" s="71">
        <f t="shared" si="98"/>
        <v>14.724467953964854</v>
      </c>
      <c r="K566" s="71">
        <f t="shared" si="95"/>
        <v>2.6895105967262847</v>
      </c>
      <c r="L566" s="71">
        <f t="shared" si="96"/>
        <v>-0.66607028278761105</v>
      </c>
      <c r="M566" s="69">
        <f t="shared" si="99"/>
        <v>-0.90528276414795372</v>
      </c>
      <c r="N566" s="69">
        <f t="shared" si="100"/>
        <v>1989.12</v>
      </c>
      <c r="O566" s="69">
        <f t="shared" si="101"/>
        <v>37.503134673155017</v>
      </c>
      <c r="P566" s="69">
        <f t="shared" si="102"/>
        <v>3.6244245207669423</v>
      </c>
      <c r="Q566" s="69">
        <f t="shared" si="103"/>
        <v>0.26884364125304661</v>
      </c>
      <c r="R566" s="69">
        <f t="shared" si="104"/>
        <v>1.3084505373646229</v>
      </c>
    </row>
    <row r="567" spans="1:18" x14ac:dyDescent="0.3">
      <c r="A567" s="69">
        <f>'Shiller Data'!A566</f>
        <v>1917.06</v>
      </c>
      <c r="B567" s="69">
        <f>'[4]Shiller Data '!B566</f>
        <v>9.0399999999999991</v>
      </c>
      <c r="C567" s="69">
        <f>'[4]Shiller Data '!C566</f>
        <v>0.625</v>
      </c>
      <c r="D567" s="69">
        <f>'[4]Shiller Data '!D566</f>
        <v>1.405</v>
      </c>
      <c r="E567" s="69">
        <f>'[4]Shiller Data '!E566</f>
        <v>13</v>
      </c>
      <c r="F567" s="71">
        <f t="shared" si="105"/>
        <v>219.46686153846153</v>
      </c>
      <c r="G567" s="71">
        <f t="shared" si="106"/>
        <v>15.173317307692308</v>
      </c>
      <c r="H567" s="71">
        <f t="shared" si="109"/>
        <v>284.08350728924069</v>
      </c>
      <c r="I567" s="71">
        <f t="shared" si="109"/>
        <v>14.843137946203562</v>
      </c>
      <c r="J567" s="71">
        <f t="shared" si="98"/>
        <v>14.785745597317897</v>
      </c>
      <c r="K567" s="71">
        <f t="shared" si="95"/>
        <v>2.693663581340866</v>
      </c>
      <c r="L567" s="71">
        <f t="shared" si="96"/>
        <v>-0.66191729817302969</v>
      </c>
      <c r="M567" s="69">
        <f t="shared" si="99"/>
        <v>-0.89963827663889162</v>
      </c>
      <c r="N567" s="69">
        <f t="shared" si="100"/>
        <v>1990.03</v>
      </c>
      <c r="O567" s="69">
        <f t="shared" si="101"/>
        <v>35.49774617740475</v>
      </c>
      <c r="P567" s="69">
        <f t="shared" si="102"/>
        <v>3.5694692065054947</v>
      </c>
      <c r="Q567" s="69">
        <f t="shared" si="103"/>
        <v>0.21388832699159899</v>
      </c>
      <c r="R567" s="69">
        <f t="shared" si="104"/>
        <v>1.2384843417983757</v>
      </c>
    </row>
    <row r="568" spans="1:18" x14ac:dyDescent="0.3">
      <c r="A568" s="69">
        <f>'Shiller Data'!A567</f>
        <v>1917.07</v>
      </c>
      <c r="B568" s="69">
        <f>'[4]Shiller Data '!B567</f>
        <v>8.7899999999999991</v>
      </c>
      <c r="C568" s="69">
        <f>'[4]Shiller Data '!C567</f>
        <v>0.63580000000000003</v>
      </c>
      <c r="D568" s="69">
        <f>'[4]Shiller Data '!D567</f>
        <v>1.3839999999999999</v>
      </c>
      <c r="E568" s="69">
        <f>'[4]Shiller Data '!E567</f>
        <v>12.8</v>
      </c>
      <c r="F568" s="71">
        <f t="shared" si="105"/>
        <v>216.73187109374999</v>
      </c>
      <c r="G568" s="71">
        <f t="shared" si="106"/>
        <v>15.676692109375001</v>
      </c>
      <c r="H568" s="71">
        <f t="shared" si="109"/>
        <v>283.56992562977371</v>
      </c>
      <c r="I568" s="71">
        <f t="shared" si="109"/>
        <v>14.853147957221212</v>
      </c>
      <c r="J568" s="71">
        <f t="shared" si="98"/>
        <v>14.591645603878915</v>
      </c>
      <c r="K568" s="71">
        <f t="shared" si="95"/>
        <v>2.6804491460221644</v>
      </c>
      <c r="L568" s="71">
        <f t="shared" si="96"/>
        <v>-0.67513173349173128</v>
      </c>
      <c r="M568" s="69">
        <f t="shared" si="99"/>
        <v>-0.91759854425795162</v>
      </c>
      <c r="N568" s="69">
        <f t="shared" si="100"/>
        <v>1990.06</v>
      </c>
      <c r="O568" s="69">
        <f t="shared" si="101"/>
        <v>37.231427833901087</v>
      </c>
      <c r="P568" s="69">
        <f t="shared" si="102"/>
        <v>3.6171532388521745</v>
      </c>
      <c r="Q568" s="69">
        <f t="shared" si="103"/>
        <v>0.26157235933827883</v>
      </c>
      <c r="R568" s="69">
        <f t="shared" si="104"/>
        <v>1.2989709308483726</v>
      </c>
    </row>
    <row r="569" spans="1:18" x14ac:dyDescent="0.3">
      <c r="A569" s="69">
        <f>'Shiller Data'!A568</f>
        <v>1917.08</v>
      </c>
      <c r="B569" s="69">
        <f>'[4]Shiller Data '!B568</f>
        <v>8.5299999999999994</v>
      </c>
      <c r="C569" s="69">
        <f>'[4]Shiller Data '!C568</f>
        <v>0.64670000000000005</v>
      </c>
      <c r="D569" s="69">
        <f>'[4]Shiller Data '!D568</f>
        <v>1.363</v>
      </c>
      <c r="E569" s="69">
        <f>'[4]Shiller Data '!E568</f>
        <v>13</v>
      </c>
      <c r="F569" s="71">
        <f t="shared" si="105"/>
        <v>207.08543461538463</v>
      </c>
      <c r="G569" s="71">
        <f t="shared" si="106"/>
        <v>15.700134884615387</v>
      </c>
      <c r="H569" s="71">
        <f t="shared" si="109"/>
        <v>283.14979055702474</v>
      </c>
      <c r="I569" s="71">
        <f t="shared" si="109"/>
        <v>14.862384416346639</v>
      </c>
      <c r="J569" s="71">
        <f t="shared" si="98"/>
        <v>13.933527004429941</v>
      </c>
      <c r="K569" s="71">
        <f t="shared" si="95"/>
        <v>2.6342979506054687</v>
      </c>
      <c r="L569" s="71">
        <f t="shared" si="96"/>
        <v>-0.72128292890842705</v>
      </c>
      <c r="M569" s="69">
        <f t="shared" si="99"/>
        <v>-0.98032447999659955</v>
      </c>
      <c r="N569" s="69">
        <f t="shared" si="100"/>
        <v>1990.09</v>
      </c>
      <c r="O569" s="69">
        <f t="shared" si="101"/>
        <v>31.713858344739915</v>
      </c>
      <c r="P569" s="69">
        <f t="shared" si="102"/>
        <v>3.4567537571098601</v>
      </c>
      <c r="Q569" s="69">
        <f t="shared" si="103"/>
        <v>0.10117287759596438</v>
      </c>
      <c r="R569" s="69">
        <f t="shared" si="104"/>
        <v>1.1064679087421345</v>
      </c>
    </row>
    <row r="570" spans="1:18" x14ac:dyDescent="0.3">
      <c r="A570" s="69">
        <f>'Shiller Data'!A569</f>
        <v>1917.09</v>
      </c>
      <c r="B570" s="69">
        <f>'[4]Shiller Data '!B569</f>
        <v>8.1199999999999992</v>
      </c>
      <c r="C570" s="69">
        <f>'[4]Shiller Data '!C569</f>
        <v>0.65749999999999997</v>
      </c>
      <c r="D570" s="69">
        <f>'[4]Shiller Data '!D569</f>
        <v>1.343</v>
      </c>
      <c r="E570" s="69">
        <f>'[4]Shiller Data '!E569</f>
        <v>13.3</v>
      </c>
      <c r="F570" s="71">
        <f t="shared" si="105"/>
        <v>192.68515789473682</v>
      </c>
      <c r="G570" s="71">
        <f t="shared" si="106"/>
        <v>15.602277255639097</v>
      </c>
      <c r="H570" s="71">
        <f t="shared" si="109"/>
        <v>282.63245102186016</v>
      </c>
      <c r="I570" s="71">
        <f t="shared" si="109"/>
        <v>14.869864984182522</v>
      </c>
      <c r="J570" s="71">
        <f t="shared" si="98"/>
        <v>12.958097339801084</v>
      </c>
      <c r="K570" s="71">
        <f t="shared" si="95"/>
        <v>2.5617208699459226</v>
      </c>
      <c r="L570" s="71">
        <f t="shared" si="96"/>
        <v>-0.79386000956797309</v>
      </c>
      <c r="M570" s="69">
        <f t="shared" si="99"/>
        <v>-1.0789668934042149</v>
      </c>
      <c r="N570" s="69">
        <f t="shared" si="100"/>
        <v>1990.12</v>
      </c>
      <c r="O570" s="69">
        <f t="shared" si="101"/>
        <v>32.586043690432668</v>
      </c>
      <c r="P570" s="69">
        <f t="shared" si="102"/>
        <v>3.4838840890529776</v>
      </c>
      <c r="Q570" s="69">
        <f t="shared" si="103"/>
        <v>0.12830320953908192</v>
      </c>
      <c r="R570" s="69">
        <f t="shared" si="104"/>
        <v>1.1368976686595134</v>
      </c>
    </row>
    <row r="571" spans="1:18" x14ac:dyDescent="0.3">
      <c r="A571" s="69">
        <f>'Shiller Data'!A570</f>
        <v>1917.1</v>
      </c>
      <c r="B571" s="69">
        <f>'[4]Shiller Data '!B570</f>
        <v>7.68</v>
      </c>
      <c r="C571" s="69">
        <f>'[4]Shiller Data '!C570</f>
        <v>0.66830000000000001</v>
      </c>
      <c r="D571" s="69">
        <f>'[4]Shiller Data '!D570</f>
        <v>1.3220000000000001</v>
      </c>
      <c r="E571" s="69">
        <f>'[4]Shiller Data '!E570</f>
        <v>13.5</v>
      </c>
      <c r="F571" s="71">
        <f t="shared" si="105"/>
        <v>179.54417777777778</v>
      </c>
      <c r="G571" s="71">
        <f t="shared" si="106"/>
        <v>15.623616407407408</v>
      </c>
      <c r="H571" s="71">
        <f t="shared" si="109"/>
        <v>282.25574388824691</v>
      </c>
      <c r="I571" s="71">
        <f t="shared" si="109"/>
        <v>14.877843217860633</v>
      </c>
      <c r="J571" s="71">
        <f t="shared" si="98"/>
        <v>12.06789016046611</v>
      </c>
      <c r="K571" s="71">
        <f t="shared" si="95"/>
        <v>2.4905482195373057</v>
      </c>
      <c r="L571" s="71">
        <f t="shared" si="96"/>
        <v>-0.86503265997659007</v>
      </c>
      <c r="M571" s="69">
        <f t="shared" si="99"/>
        <v>-1.1757004894805827</v>
      </c>
      <c r="N571" s="69">
        <f t="shared" si="100"/>
        <v>1991.03</v>
      </c>
      <c r="O571" s="69">
        <f t="shared" si="101"/>
        <v>36.346632540670932</v>
      </c>
      <c r="P571" s="69">
        <f t="shared" si="102"/>
        <v>3.5931015598166893</v>
      </c>
      <c r="Q571" s="69">
        <f t="shared" si="103"/>
        <v>0.23752068030279361</v>
      </c>
      <c r="R571" s="69">
        <f t="shared" si="104"/>
        <v>1.2681012212367817</v>
      </c>
    </row>
    <row r="572" spans="1:18" x14ac:dyDescent="0.3">
      <c r="A572" s="69">
        <f>'Shiller Data'!A571</f>
        <v>1917.11</v>
      </c>
      <c r="B572" s="69">
        <f>'[4]Shiller Data '!B571</f>
        <v>7.04</v>
      </c>
      <c r="C572" s="69">
        <f>'[4]Shiller Data '!C571</f>
        <v>0.67920000000000003</v>
      </c>
      <c r="D572" s="69">
        <f>'[4]Shiller Data '!D571</f>
        <v>1.3009999999999999</v>
      </c>
      <c r="E572" s="69">
        <f>'[4]Shiller Data '!E571</f>
        <v>13.5</v>
      </c>
      <c r="F572" s="71">
        <f t="shared" si="105"/>
        <v>164.582162962963</v>
      </c>
      <c r="G572" s="71">
        <f t="shared" si="106"/>
        <v>15.878438222222224</v>
      </c>
      <c r="H572" s="71">
        <f t="shared" si="109"/>
        <v>281.7893416445724</v>
      </c>
      <c r="I572" s="71">
        <f t="shared" si="109"/>
        <v>14.881744371387891</v>
      </c>
      <c r="J572" s="71">
        <f t="shared" si="98"/>
        <v>11.059332753987754</v>
      </c>
      <c r="K572" s="71">
        <f t="shared" si="95"/>
        <v>2.4032746646167551</v>
      </c>
      <c r="L572" s="71">
        <f t="shared" si="96"/>
        <v>-0.95230621489714062</v>
      </c>
      <c r="M572" s="69">
        <f t="shared" si="99"/>
        <v>-1.2943174689152996</v>
      </c>
      <c r="N572" s="69">
        <f t="shared" si="100"/>
        <v>1991.06</v>
      </c>
      <c r="O572" s="69">
        <f t="shared" si="101"/>
        <v>36.436075396026233</v>
      </c>
      <c r="P572" s="69">
        <f t="shared" si="102"/>
        <v>3.595559366153291</v>
      </c>
      <c r="Q572" s="69">
        <f t="shared" si="103"/>
        <v>0.23997848663939525</v>
      </c>
      <c r="R572" s="69">
        <f t="shared" si="104"/>
        <v>1.2712218017741961</v>
      </c>
    </row>
    <row r="573" spans="1:18" x14ac:dyDescent="0.3">
      <c r="A573" s="69">
        <f>'Shiller Data'!A572</f>
        <v>1917.12</v>
      </c>
      <c r="B573" s="69">
        <f>'[4]Shiller Data '!B572</f>
        <v>6.8</v>
      </c>
      <c r="C573" s="69">
        <f>'[4]Shiller Data '!C572</f>
        <v>0.69</v>
      </c>
      <c r="D573" s="69">
        <f>'[4]Shiller Data '!D572</f>
        <v>1.28</v>
      </c>
      <c r="E573" s="69">
        <f>'[4]Shiller Data '!E572</f>
        <v>13.7</v>
      </c>
      <c r="F573" s="71">
        <f t="shared" si="105"/>
        <v>156.65065693430657</v>
      </c>
      <c r="G573" s="71">
        <f t="shared" si="106"/>
        <v>15.895434306569344</v>
      </c>
      <c r="H573" s="71">
        <f t="shared" si="109"/>
        <v>281.12075085262592</v>
      </c>
      <c r="I573" s="71">
        <f t="shared" si="109"/>
        <v>14.882004544559239</v>
      </c>
      <c r="J573" s="71">
        <f t="shared" si="98"/>
        <v>10.526179888285077</v>
      </c>
      <c r="K573" s="71">
        <f t="shared" si="95"/>
        <v>2.353865476685336</v>
      </c>
      <c r="L573" s="71">
        <f t="shared" si="96"/>
        <v>-1.0017154028285598</v>
      </c>
      <c r="M573" s="69">
        <f t="shared" si="99"/>
        <v>-1.3614714726004087</v>
      </c>
      <c r="N573" s="69">
        <f t="shared" si="100"/>
        <v>1991.09</v>
      </c>
      <c r="O573" s="69">
        <f t="shared" si="101"/>
        <v>36.734498471730028</v>
      </c>
      <c r="P573" s="69">
        <f t="shared" si="102"/>
        <v>3.603716326378799</v>
      </c>
      <c r="Q573" s="69">
        <f t="shared" si="103"/>
        <v>0.2481354468649033</v>
      </c>
      <c r="R573" s="69">
        <f t="shared" si="104"/>
        <v>1.2816335136796047</v>
      </c>
    </row>
    <row r="574" spans="1:18" x14ac:dyDescent="0.3">
      <c r="A574" s="69">
        <f>'Shiller Data'!A573</f>
        <v>1918.01</v>
      </c>
      <c r="B574" s="69">
        <f>'[4]Shiller Data '!B573</f>
        <v>7.21</v>
      </c>
      <c r="C574" s="69">
        <f>'[4]Shiller Data '!C573</f>
        <v>0.68</v>
      </c>
      <c r="D574" s="69">
        <f>'[4]Shiller Data '!D573</f>
        <v>1.256</v>
      </c>
      <c r="E574" s="69">
        <f>'[4]Shiller Data '!E573</f>
        <v>14</v>
      </c>
      <c r="F574" s="71">
        <f t="shared" si="105"/>
        <v>162.53657500000003</v>
      </c>
      <c r="G574" s="71">
        <f t="shared" si="106"/>
        <v>15.329385714285717</v>
      </c>
      <c r="H574" s="71">
        <f t="shared" si="109"/>
        <v>280.39445938067934</v>
      </c>
      <c r="I574" s="71">
        <f t="shared" si="109"/>
        <v>14.87709699169363</v>
      </c>
      <c r="J574" s="71">
        <f t="shared" si="98"/>
        <v>10.925288387294209</v>
      </c>
      <c r="K574" s="71">
        <f t="shared" si="95"/>
        <v>2.391080137639594</v>
      </c>
      <c r="L574" s="71">
        <f t="shared" si="96"/>
        <v>-0.96450074187430168</v>
      </c>
      <c r="M574" s="69">
        <f t="shared" si="99"/>
        <v>-1.3108915383110384</v>
      </c>
      <c r="N574" s="69">
        <f t="shared" si="100"/>
        <v>1991.12</v>
      </c>
      <c r="O574" s="69">
        <f t="shared" si="101"/>
        <v>36.453101280751682</v>
      </c>
      <c r="P574" s="69">
        <f t="shared" si="102"/>
        <v>3.5960265379834957</v>
      </c>
      <c r="Q574" s="69">
        <f t="shared" si="103"/>
        <v>0.24044565846959998</v>
      </c>
      <c r="R574" s="69">
        <f t="shared" si="104"/>
        <v>1.2718158195333051</v>
      </c>
    </row>
    <row r="575" spans="1:18" x14ac:dyDescent="0.3">
      <c r="A575" s="69">
        <f>'Shiller Data'!A574</f>
        <v>1918.02</v>
      </c>
      <c r="B575" s="69">
        <f>'[4]Shiller Data '!B574</f>
        <v>7.43</v>
      </c>
      <c r="C575" s="69">
        <f>'[4]Shiller Data '!C574</f>
        <v>0.67</v>
      </c>
      <c r="D575" s="69">
        <f>'[4]Shiller Data '!D574</f>
        <v>1.232</v>
      </c>
      <c r="E575" s="69">
        <f>'[4]Shiller Data '!E574</f>
        <v>14.1</v>
      </c>
      <c r="F575" s="71">
        <f t="shared" si="105"/>
        <v>166.30816666666666</v>
      </c>
      <c r="G575" s="71">
        <f t="shared" si="106"/>
        <v>14.996833333333337</v>
      </c>
      <c r="H575" s="71">
        <f t="shared" si="109"/>
        <v>279.75325764957768</v>
      </c>
      <c r="I575" s="71">
        <f t="shared" si="109"/>
        <v>14.868988211608997</v>
      </c>
      <c r="J575" s="71">
        <f t="shared" si="98"/>
        <v>11.184901373236761</v>
      </c>
      <c r="K575" s="71">
        <f t="shared" si="95"/>
        <v>2.4145647771326986</v>
      </c>
      <c r="L575" s="71">
        <f t="shared" si="96"/>
        <v>-0.94101610238119715</v>
      </c>
      <c r="M575" s="69">
        <f t="shared" si="99"/>
        <v>-1.2789726253903804</v>
      </c>
      <c r="N575" s="69">
        <f t="shared" si="100"/>
        <v>1992.03</v>
      </c>
      <c r="O575" s="69">
        <f t="shared" si="101"/>
        <v>37.621738564394271</v>
      </c>
      <c r="P575" s="69">
        <f t="shared" si="102"/>
        <v>3.6275820366379734</v>
      </c>
      <c r="Q575" s="69">
        <f t="shared" si="103"/>
        <v>0.27200115712407769</v>
      </c>
      <c r="R575" s="69">
        <f t="shared" si="104"/>
        <v>1.3125885201380103</v>
      </c>
    </row>
    <row r="576" spans="1:18" x14ac:dyDescent="0.3">
      <c r="A576" s="69">
        <f>'Shiller Data'!A575</f>
        <v>1918.03</v>
      </c>
      <c r="B576" s="69">
        <f>'[4]Shiller Data '!B575</f>
        <v>7.28</v>
      </c>
      <c r="C576" s="69">
        <f>'[4]Shiller Data '!C575</f>
        <v>0.66</v>
      </c>
      <c r="D576" s="69">
        <f>'[4]Shiller Data '!D575</f>
        <v>1.208</v>
      </c>
      <c r="E576" s="69">
        <f>'[4]Shiller Data '!E575</f>
        <v>14</v>
      </c>
      <c r="F576" s="71">
        <f t="shared" si="105"/>
        <v>164.11460000000002</v>
      </c>
      <c r="G576" s="71">
        <f t="shared" si="106"/>
        <v>14.87852142857143</v>
      </c>
      <c r="H576" s="71">
        <f t="shared" si="109"/>
        <v>279.01084925043591</v>
      </c>
      <c r="I576" s="71">
        <f t="shared" si="109"/>
        <v>14.860907050544673</v>
      </c>
      <c r="J576" s="71">
        <f t="shared" si="98"/>
        <v>11.043377059140209</v>
      </c>
      <c r="K576" s="71">
        <f t="shared" si="95"/>
        <v>2.401830887111275</v>
      </c>
      <c r="L576" s="71">
        <f t="shared" si="96"/>
        <v>-0.95374999240262071</v>
      </c>
      <c r="M576" s="69">
        <f t="shared" si="99"/>
        <v>-1.296279764674098</v>
      </c>
      <c r="N576" s="69">
        <f t="shared" si="100"/>
        <v>1992.06</v>
      </c>
      <c r="O576" s="69">
        <f t="shared" si="101"/>
        <v>37.254952813636436</v>
      </c>
      <c r="P576" s="69">
        <f t="shared" si="102"/>
        <v>3.6177848974268842</v>
      </c>
      <c r="Q576" s="69">
        <f t="shared" si="103"/>
        <v>0.26220401791298853</v>
      </c>
      <c r="R576" s="69">
        <f t="shared" si="104"/>
        <v>1.2997916961695781</v>
      </c>
    </row>
    <row r="577" spans="1:18" x14ac:dyDescent="0.3">
      <c r="A577" s="69">
        <f>'Shiller Data'!A576</f>
        <v>1918.04</v>
      </c>
      <c r="B577" s="69">
        <f>'[4]Shiller Data '!B576</f>
        <v>7.21</v>
      </c>
      <c r="C577" s="69">
        <f>'[4]Shiller Data '!C576</f>
        <v>0.65</v>
      </c>
      <c r="D577" s="69">
        <f>'[4]Shiller Data '!D576</f>
        <v>1.1830000000000001</v>
      </c>
      <c r="E577" s="69">
        <f>'[4]Shiller Data '!E576</f>
        <v>14.2</v>
      </c>
      <c r="F577" s="71">
        <f t="shared" si="105"/>
        <v>160.24732746478875</v>
      </c>
      <c r="G577" s="71">
        <f t="shared" si="106"/>
        <v>14.446707746478875</v>
      </c>
      <c r="H577" s="71">
        <f t="shared" si="109"/>
        <v>278.14701392112528</v>
      </c>
      <c r="I577" s="71">
        <f t="shared" si="109"/>
        <v>14.85168145806454</v>
      </c>
      <c r="J577" s="71">
        <f t="shared" si="98"/>
        <v>10.789844093900467</v>
      </c>
      <c r="K577" s="71">
        <f t="shared" ref="K577:K640" si="110">LN(J577)</f>
        <v>2.3786053300368737</v>
      </c>
      <c r="L577" s="71">
        <f t="shared" ref="L577:L640" si="111">K577-$K$1863</f>
        <v>-0.97697554947702203</v>
      </c>
      <c r="M577" s="69">
        <f t="shared" si="99"/>
        <v>-1.3278465483161996</v>
      </c>
      <c r="N577" s="69">
        <f t="shared" si="100"/>
        <v>1992.09</v>
      </c>
      <c r="O577" s="69">
        <f t="shared" si="101"/>
        <v>37.674660826910348</v>
      </c>
      <c r="P577" s="69">
        <f t="shared" si="102"/>
        <v>3.6289877418684613</v>
      </c>
      <c r="Q577" s="69">
        <f t="shared" si="103"/>
        <v>0.27340686235456557</v>
      </c>
      <c r="R577" s="69">
        <f t="shared" si="104"/>
        <v>1.3144349301362994</v>
      </c>
    </row>
    <row r="578" spans="1:18" x14ac:dyDescent="0.3">
      <c r="A578" s="69">
        <f>'Shiller Data'!A577</f>
        <v>1918.05</v>
      </c>
      <c r="B578" s="69">
        <f>'[4]Shiller Data '!B577</f>
        <v>7.44</v>
      </c>
      <c r="C578" s="69">
        <f>'[4]Shiller Data '!C577</f>
        <v>0.64</v>
      </c>
      <c r="D578" s="69">
        <f>'[4]Shiller Data '!D577</f>
        <v>1.159</v>
      </c>
      <c r="E578" s="69">
        <f>'[4]Shiller Data '!E577</f>
        <v>14.5</v>
      </c>
      <c r="F578" s="71">
        <f t="shared" si="105"/>
        <v>161.93801379310347</v>
      </c>
      <c r="G578" s="71">
        <f t="shared" si="106"/>
        <v>13.930151724137932</v>
      </c>
      <c r="H578" s="71">
        <f t="shared" ref="H578:I593" si="112">AVERAGE(F459:F578)</f>
        <v>277.17880084997984</v>
      </c>
      <c r="I578" s="71">
        <f t="shared" si="112"/>
        <v>14.839184019504744</v>
      </c>
      <c r="J578" s="71">
        <f t="shared" ref="J578:J641" si="113">F578/I578</f>
        <v>10.912865126562945</v>
      </c>
      <c r="K578" s="71">
        <f t="shared" si="110"/>
        <v>2.3899423800848143</v>
      </c>
      <c r="L578" s="71">
        <f t="shared" si="111"/>
        <v>-0.96563849942908142</v>
      </c>
      <c r="M578" s="69">
        <f t="shared" ref="M578:M641" si="114">L578*$M$113/2</f>
        <v>-1.3124379101140418</v>
      </c>
      <c r="N578" s="69">
        <f t="shared" si="100"/>
        <v>1992.12</v>
      </c>
      <c r="O578" s="69">
        <f t="shared" si="101"/>
        <v>38.841123209231085</v>
      </c>
      <c r="P578" s="69">
        <f t="shared" si="102"/>
        <v>3.6594795618832276</v>
      </c>
      <c r="Q578" s="69">
        <f t="shared" si="103"/>
        <v>0.30389868236933193</v>
      </c>
      <c r="R578" s="69">
        <f t="shared" si="104"/>
        <v>1.3551317503958522</v>
      </c>
    </row>
    <row r="579" spans="1:18" x14ac:dyDescent="0.3">
      <c r="A579" s="69">
        <f>'Shiller Data'!A578</f>
        <v>1918.06</v>
      </c>
      <c r="B579" s="69">
        <f>'[4]Shiller Data '!B578</f>
        <v>7.45</v>
      </c>
      <c r="C579" s="69">
        <f>'[4]Shiller Data '!C578</f>
        <v>0.63</v>
      </c>
      <c r="D579" s="69">
        <f>'[4]Shiller Data '!D578</f>
        <v>1.135</v>
      </c>
      <c r="E579" s="69">
        <f>'[4]Shiller Data '!E578</f>
        <v>14.7</v>
      </c>
      <c r="F579" s="71">
        <f t="shared" si="105"/>
        <v>159.94947278911567</v>
      </c>
      <c r="G579" s="71">
        <f t="shared" si="106"/>
        <v>13.525928571428572</v>
      </c>
      <c r="H579" s="71">
        <f t="shared" si="112"/>
        <v>276.1909789936841</v>
      </c>
      <c r="I579" s="71">
        <f t="shared" si="112"/>
        <v>14.824320466011045</v>
      </c>
      <c r="J579" s="71">
        <f t="shared" si="113"/>
        <v>10.789666423890738</v>
      </c>
      <c r="K579" s="71">
        <f t="shared" si="110"/>
        <v>2.3785888634900925</v>
      </c>
      <c r="L579" s="71">
        <f t="shared" si="111"/>
        <v>-0.97699201602380326</v>
      </c>
      <c r="M579" s="69">
        <f t="shared" si="114"/>
        <v>-1.3278689286585921</v>
      </c>
      <c r="N579" s="69">
        <f t="shared" ref="N579:N642" si="115">INDEX($A$130:$A$2900,(ROW()-ROW($A$130))*3)</f>
        <v>1993.03</v>
      </c>
      <c r="O579" s="69">
        <f t="shared" ref="O579:O642" si="116">INDEX($J$130:$J$2900,(ROW()-ROW($J$130))*3)</f>
        <v>39.454547052306303</v>
      </c>
      <c r="P579" s="69">
        <f t="shared" ref="P579:P642" si="117">INDEX($K$130:$K$2900,(ROW()-ROW($K$130))*3)</f>
        <v>3.6751493017982764</v>
      </c>
      <c r="Q579" s="69">
        <f t="shared" ref="Q579:Q642" si="118">INDEX($L$130:$L$2900,(ROW()-ROW($L$130))*3)</f>
        <v>0.31956842228438065</v>
      </c>
      <c r="R579" s="69">
        <f t="shared" ref="R579:R642" si="119">EXP(Q579)</f>
        <v>1.3765335549143045</v>
      </c>
    </row>
    <row r="580" spans="1:18" x14ac:dyDescent="0.3">
      <c r="A580" s="69">
        <f>'Shiller Data'!A579</f>
        <v>1918.07</v>
      </c>
      <c r="B580" s="69">
        <f>'[4]Shiller Data '!B579</f>
        <v>7.51</v>
      </c>
      <c r="C580" s="69">
        <f>'[4]Shiller Data '!C579</f>
        <v>0.62</v>
      </c>
      <c r="D580" s="69">
        <f>'[4]Shiller Data '!D579</f>
        <v>1.111</v>
      </c>
      <c r="E580" s="69">
        <f>'[4]Shiller Data '!E579</f>
        <v>15.1</v>
      </c>
      <c r="F580" s="71">
        <f t="shared" si="105"/>
        <v>156.96646026490066</v>
      </c>
      <c r="G580" s="71">
        <f t="shared" si="106"/>
        <v>12.958615894039736</v>
      </c>
      <c r="H580" s="71">
        <f t="shared" si="112"/>
        <v>275.11940080032383</v>
      </c>
      <c r="I580" s="71">
        <f t="shared" si="112"/>
        <v>14.807107837546845</v>
      </c>
      <c r="J580" s="71">
        <f t="shared" si="113"/>
        <v>10.600750800698291</v>
      </c>
      <c r="K580" s="71">
        <f t="shared" si="110"/>
        <v>2.360924828864233</v>
      </c>
      <c r="L580" s="71">
        <f t="shared" si="111"/>
        <v>-0.99465605064966267</v>
      </c>
      <c r="M580" s="69">
        <f t="shared" si="114"/>
        <v>-1.3518768246799826</v>
      </c>
      <c r="N580" s="69">
        <f t="shared" si="115"/>
        <v>1993.06</v>
      </c>
      <c r="O580" s="69">
        <f t="shared" si="116"/>
        <v>38.847558222179941</v>
      </c>
      <c r="P580" s="69">
        <f t="shared" si="117"/>
        <v>3.6596452234144832</v>
      </c>
      <c r="Q580" s="69">
        <f t="shared" si="118"/>
        <v>0.30406434390058745</v>
      </c>
      <c r="R580" s="69">
        <f t="shared" si="119"/>
        <v>1.3553562621926463</v>
      </c>
    </row>
    <row r="581" spans="1:18" x14ac:dyDescent="0.3">
      <c r="A581" s="69">
        <f>'Shiller Data'!A580</f>
        <v>1918.08</v>
      </c>
      <c r="B581" s="69">
        <f>'[4]Shiller Data '!B580</f>
        <v>7.58</v>
      </c>
      <c r="C581" s="69">
        <f>'[4]Shiller Data '!C580</f>
        <v>0.61</v>
      </c>
      <c r="D581" s="69">
        <f>'[4]Shiller Data '!D580</f>
        <v>1.087</v>
      </c>
      <c r="E581" s="69">
        <f>'[4]Shiller Data '!E580</f>
        <v>15.4</v>
      </c>
      <c r="F581" s="71">
        <f t="shared" si="105"/>
        <v>155.34324025974027</v>
      </c>
      <c r="G581" s="71">
        <f t="shared" si="106"/>
        <v>12.501237012987012</v>
      </c>
      <c r="H581" s="71">
        <f t="shared" si="112"/>
        <v>273.93213985315458</v>
      </c>
      <c r="I581" s="71">
        <f t="shared" si="112"/>
        <v>14.787105277611527</v>
      </c>
      <c r="J581" s="71">
        <f t="shared" si="113"/>
        <v>10.505317798402254</v>
      </c>
      <c r="K581" s="71">
        <f t="shared" si="110"/>
        <v>2.3518815859481124</v>
      </c>
      <c r="L581" s="71">
        <f t="shared" si="111"/>
        <v>-1.0036992935657834</v>
      </c>
      <c r="M581" s="69">
        <f t="shared" si="114"/>
        <v>-1.3641678578569989</v>
      </c>
      <c r="N581" s="69">
        <f t="shared" si="115"/>
        <v>1993.09</v>
      </c>
      <c r="O581" s="69">
        <f t="shared" si="116"/>
        <v>39.416671539325279</v>
      </c>
      <c r="P581" s="69">
        <f t="shared" si="117"/>
        <v>3.6741888623231711</v>
      </c>
      <c r="Q581" s="69">
        <f t="shared" si="118"/>
        <v>0.31860798280927538</v>
      </c>
      <c r="R581" s="69">
        <f t="shared" si="119"/>
        <v>1.3752121124336987</v>
      </c>
    </row>
    <row r="582" spans="1:18" x14ac:dyDescent="0.3">
      <c r="A582" s="69">
        <f>'Shiller Data'!A581</f>
        <v>1918.09</v>
      </c>
      <c r="B582" s="69">
        <f>'[4]Shiller Data '!B581</f>
        <v>7.54</v>
      </c>
      <c r="C582" s="69">
        <f>'[4]Shiller Data '!C581</f>
        <v>0.6</v>
      </c>
      <c r="D582" s="69">
        <f>'[4]Shiller Data '!D581</f>
        <v>1.0629999999999999</v>
      </c>
      <c r="E582" s="69">
        <f>'[4]Shiller Data '!E581</f>
        <v>15.7</v>
      </c>
      <c r="F582" s="71">
        <f t="shared" si="105"/>
        <v>151.57080891719747</v>
      </c>
      <c r="G582" s="71">
        <f t="shared" si="106"/>
        <v>12.061337579617835</v>
      </c>
      <c r="H582" s="71">
        <f t="shared" si="112"/>
        <v>272.74048325118645</v>
      </c>
      <c r="I582" s="71">
        <f t="shared" si="112"/>
        <v>14.764428402410179</v>
      </c>
      <c r="J582" s="71">
        <f t="shared" si="113"/>
        <v>10.265944931024537</v>
      </c>
      <c r="K582" s="71">
        <f t="shared" si="110"/>
        <v>2.3288320999141523</v>
      </c>
      <c r="L582" s="71">
        <f t="shared" si="111"/>
        <v>-1.0267487795997434</v>
      </c>
      <c r="M582" s="69">
        <f t="shared" si="114"/>
        <v>-1.3954953363051954</v>
      </c>
      <c r="N582" s="69">
        <f t="shared" si="115"/>
        <v>1993.12</v>
      </c>
      <c r="O582" s="69">
        <f t="shared" si="116"/>
        <v>39.598641880855254</v>
      </c>
      <c r="P582" s="69">
        <f t="shared" si="117"/>
        <v>3.6787948217343169</v>
      </c>
      <c r="Q582" s="69">
        <f t="shared" si="118"/>
        <v>0.32321394222042121</v>
      </c>
      <c r="R582" s="69">
        <f t="shared" si="119"/>
        <v>1.3815608934951853</v>
      </c>
    </row>
    <row r="583" spans="1:18" x14ac:dyDescent="0.3">
      <c r="A583" s="69">
        <f>'Shiller Data'!A582</f>
        <v>1918.1</v>
      </c>
      <c r="B583" s="69">
        <f>'[4]Shiller Data '!B582</f>
        <v>7.86</v>
      </c>
      <c r="C583" s="69">
        <f>'[4]Shiller Data '!C582</f>
        <v>0.59</v>
      </c>
      <c r="D583" s="69">
        <f>'[4]Shiller Data '!D582</f>
        <v>1.038</v>
      </c>
      <c r="E583" s="69">
        <f>'[4]Shiller Data '!E582</f>
        <v>16</v>
      </c>
      <c r="F583" s="71">
        <f t="shared" si="105"/>
        <v>155.04095625000002</v>
      </c>
      <c r="G583" s="71">
        <f t="shared" si="106"/>
        <v>11.637934375</v>
      </c>
      <c r="H583" s="71">
        <f t="shared" si="112"/>
        <v>271.57439976524654</v>
      </c>
      <c r="I583" s="71">
        <f t="shared" si="112"/>
        <v>14.74052777960341</v>
      </c>
      <c r="J583" s="71">
        <f t="shared" si="113"/>
        <v>10.518005770765649</v>
      </c>
      <c r="K583" s="71">
        <f t="shared" si="110"/>
        <v>2.3530886238231772</v>
      </c>
      <c r="L583" s="71">
        <f t="shared" si="111"/>
        <v>-1.0024922556907185</v>
      </c>
      <c r="M583" s="69">
        <f t="shared" si="114"/>
        <v>-1.3625273243994831</v>
      </c>
      <c r="N583" s="69">
        <f t="shared" si="115"/>
        <v>1994.03</v>
      </c>
      <c r="O583" s="69">
        <f t="shared" si="116"/>
        <v>38.843929883006211</v>
      </c>
      <c r="P583" s="69">
        <f t="shared" si="117"/>
        <v>3.6595518196384749</v>
      </c>
      <c r="Q583" s="69">
        <f t="shared" si="118"/>
        <v>0.30397094012457915</v>
      </c>
      <c r="R583" s="69">
        <f t="shared" si="119"/>
        <v>1.3552296727119808</v>
      </c>
    </row>
    <row r="584" spans="1:18" x14ac:dyDescent="0.3">
      <c r="A584" s="69">
        <f>'Shiller Data'!A583</f>
        <v>1918.11</v>
      </c>
      <c r="B584" s="69">
        <f>'[4]Shiller Data '!B583</f>
        <v>8.06</v>
      </c>
      <c r="C584" s="69">
        <f>'[4]Shiller Data '!C583</f>
        <v>0.57999999999999996</v>
      </c>
      <c r="D584" s="69">
        <f>'[4]Shiller Data '!D583</f>
        <v>1.014</v>
      </c>
      <c r="E584" s="69">
        <f>'[4]Shiller Data '!E583</f>
        <v>16.3</v>
      </c>
      <c r="F584" s="71">
        <f t="shared" si="105"/>
        <v>156.05989570552148</v>
      </c>
      <c r="G584" s="71">
        <f t="shared" si="106"/>
        <v>11.230116564417177</v>
      </c>
      <c r="H584" s="71">
        <f t="shared" si="112"/>
        <v>270.27828514097854</v>
      </c>
      <c r="I584" s="71">
        <f t="shared" si="112"/>
        <v>14.715514765229772</v>
      </c>
      <c r="J584" s="71">
        <f t="shared" si="113"/>
        <v>10.605126507314862</v>
      </c>
      <c r="K584" s="71">
        <f t="shared" si="110"/>
        <v>2.3613375169709423</v>
      </c>
      <c r="L584" s="71">
        <f t="shared" si="111"/>
        <v>-0.99424336254295342</v>
      </c>
      <c r="M584" s="69">
        <f t="shared" si="114"/>
        <v>-1.3513159237666297</v>
      </c>
      <c r="N584" s="69">
        <f t="shared" si="115"/>
        <v>1994.06</v>
      </c>
      <c r="O584" s="69">
        <f t="shared" si="116"/>
        <v>37.69540564494401</v>
      </c>
      <c r="P584" s="69">
        <f t="shared" si="117"/>
        <v>3.6295382208458222</v>
      </c>
      <c r="Q584" s="69">
        <f t="shared" si="118"/>
        <v>0.27395734133192651</v>
      </c>
      <c r="R584" s="69">
        <f t="shared" si="119"/>
        <v>1.3151586981237025</v>
      </c>
    </row>
    <row r="585" spans="1:18" x14ac:dyDescent="0.3">
      <c r="A585" s="69">
        <f>'Shiller Data'!A584</f>
        <v>1918.12</v>
      </c>
      <c r="B585" s="69">
        <f>'[4]Shiller Data '!B584</f>
        <v>7.9</v>
      </c>
      <c r="C585" s="69">
        <f>'[4]Shiller Data '!C584</f>
        <v>0.56999999999999995</v>
      </c>
      <c r="D585" s="69">
        <f>'[4]Shiller Data '!D584</f>
        <v>0.99</v>
      </c>
      <c r="E585" s="69">
        <f>'[4]Shiller Data '!E584</f>
        <v>16.5</v>
      </c>
      <c r="F585" s="71">
        <f t="shared" si="105"/>
        <v>151.10784848484849</v>
      </c>
      <c r="G585" s="71">
        <f t="shared" si="106"/>
        <v>10.902718181818182</v>
      </c>
      <c r="H585" s="71">
        <f t="shared" si="112"/>
        <v>268.91004763376498</v>
      </c>
      <c r="I585" s="71">
        <f t="shared" si="112"/>
        <v>14.689982285940021</v>
      </c>
      <c r="J585" s="71">
        <f t="shared" si="113"/>
        <v>10.286455459478384</v>
      </c>
      <c r="K585" s="71">
        <f t="shared" si="110"/>
        <v>2.3308280259250473</v>
      </c>
      <c r="L585" s="71">
        <f t="shared" si="111"/>
        <v>-1.0247528535888484</v>
      </c>
      <c r="M585" s="69">
        <f t="shared" si="114"/>
        <v>-1.3927825934267475</v>
      </c>
      <c r="N585" s="69">
        <f t="shared" si="115"/>
        <v>1994.09</v>
      </c>
      <c r="O585" s="69">
        <f t="shared" si="116"/>
        <v>38.148346088385935</v>
      </c>
      <c r="P585" s="69">
        <f t="shared" si="117"/>
        <v>3.6414824039305707</v>
      </c>
      <c r="Q585" s="69">
        <f t="shared" si="118"/>
        <v>0.28590152441667493</v>
      </c>
      <c r="R585" s="69">
        <f t="shared" si="119"/>
        <v>1.3309613816001842</v>
      </c>
    </row>
    <row r="586" spans="1:18" x14ac:dyDescent="0.3">
      <c r="A586" s="69">
        <f>'Shiller Data'!A585</f>
        <v>1919.01</v>
      </c>
      <c r="B586" s="69">
        <f>'[4]Shiller Data '!B585</f>
        <v>7.85</v>
      </c>
      <c r="C586" s="69">
        <f>'[4]Shiller Data '!C585</f>
        <v>0.56669999999999998</v>
      </c>
      <c r="D586" s="69">
        <f>'[4]Shiller Data '!D585</f>
        <v>0.98499999999999999</v>
      </c>
      <c r="E586" s="69">
        <f>'[4]Shiller Data '!E585</f>
        <v>16.5</v>
      </c>
      <c r="F586" s="71">
        <f t="shared" si="105"/>
        <v>150.15146969696968</v>
      </c>
      <c r="G586" s="71">
        <f t="shared" si="106"/>
        <v>10.839597181818181</v>
      </c>
      <c r="H586" s="71">
        <f t="shared" si="112"/>
        <v>267.4970606602165</v>
      </c>
      <c r="I586" s="71">
        <f t="shared" si="112"/>
        <v>14.661714943378058</v>
      </c>
      <c r="J586" s="71">
        <f t="shared" si="113"/>
        <v>10.241057766900957</v>
      </c>
      <c r="K586" s="71">
        <f t="shared" si="110"/>
        <v>2.3264049118254588</v>
      </c>
      <c r="L586" s="71">
        <f t="shared" si="111"/>
        <v>-1.0291759676884369</v>
      </c>
      <c r="M586" s="69">
        <f t="shared" si="114"/>
        <v>-1.3987942247240621</v>
      </c>
      <c r="N586" s="69">
        <f t="shared" si="115"/>
        <v>1994.12</v>
      </c>
      <c r="O586" s="69">
        <f t="shared" si="116"/>
        <v>36.92672521135384</v>
      </c>
      <c r="P586" s="69">
        <f t="shared" si="117"/>
        <v>3.6089355493667297</v>
      </c>
      <c r="Q586" s="69">
        <f t="shared" si="118"/>
        <v>0.25335466985283395</v>
      </c>
      <c r="R586" s="69">
        <f t="shared" si="119"/>
        <v>1.288340131218342</v>
      </c>
    </row>
    <row r="587" spans="1:18" x14ac:dyDescent="0.3">
      <c r="A587" s="69">
        <f>'Shiller Data'!A586</f>
        <v>1919.02</v>
      </c>
      <c r="B587" s="69">
        <f>'[4]Shiller Data '!B586</f>
        <v>7.88</v>
      </c>
      <c r="C587" s="69">
        <f>'[4]Shiller Data '!C586</f>
        <v>0.56330000000000002</v>
      </c>
      <c r="D587" s="69">
        <f>'[4]Shiller Data '!D586</f>
        <v>0.98</v>
      </c>
      <c r="E587" s="69">
        <f>'[4]Shiller Data '!E586</f>
        <v>16.2</v>
      </c>
      <c r="F587" s="71">
        <f t="shared" ref="F587:F650" si="120">B587*$E$1857/E587</f>
        <v>153.51650617283951</v>
      </c>
      <c r="G587" s="71">
        <f t="shared" ref="G587:G650" si="121">C587*$E$1857/E587</f>
        <v>10.974092376543211</v>
      </c>
      <c r="H587" s="71">
        <f t="shared" si="112"/>
        <v>266.21581866728235</v>
      </c>
      <c r="I587" s="71">
        <f t="shared" si="112"/>
        <v>14.634827742270033</v>
      </c>
      <c r="J587" s="71">
        <f t="shared" si="113"/>
        <v>10.489806158048246</v>
      </c>
      <c r="K587" s="71">
        <f t="shared" si="110"/>
        <v>2.3504039435004125</v>
      </c>
      <c r="L587" s="71">
        <f t="shared" si="111"/>
        <v>-1.0051769360134832</v>
      </c>
      <c r="M587" s="69">
        <f t="shared" si="114"/>
        <v>-1.3661761808133657</v>
      </c>
      <c r="N587" s="69">
        <f t="shared" si="115"/>
        <v>1995.03</v>
      </c>
      <c r="O587" s="69">
        <f t="shared" si="116"/>
        <v>39.372133754742443</v>
      </c>
      <c r="P587" s="69">
        <f t="shared" si="117"/>
        <v>3.6730583009658688</v>
      </c>
      <c r="Q587" s="69">
        <f t="shared" si="118"/>
        <v>0.31747742145197311</v>
      </c>
      <c r="R587" s="69">
        <f t="shared" si="119"/>
        <v>1.373658229306906</v>
      </c>
    </row>
    <row r="588" spans="1:18" x14ac:dyDescent="0.3">
      <c r="A588" s="69">
        <f>'Shiller Data'!A587</f>
        <v>1919.03</v>
      </c>
      <c r="B588" s="69">
        <f>'[4]Shiller Data '!B587</f>
        <v>8.1199999999999992</v>
      </c>
      <c r="C588" s="69">
        <f>'[4]Shiller Data '!C587</f>
        <v>0.56000000000000005</v>
      </c>
      <c r="D588" s="69">
        <f>'[4]Shiller Data '!D587</f>
        <v>0.97499999999999998</v>
      </c>
      <c r="E588" s="69">
        <f>'[4]Shiller Data '!E587</f>
        <v>16.399999999999999</v>
      </c>
      <c r="F588" s="71">
        <f t="shared" si="120"/>
        <v>156.26296341463416</v>
      </c>
      <c r="G588" s="71">
        <f t="shared" si="121"/>
        <v>10.776756097560979</v>
      </c>
      <c r="H588" s="71">
        <f t="shared" si="112"/>
        <v>264.92254727878827</v>
      </c>
      <c r="I588" s="71">
        <f t="shared" si="112"/>
        <v>14.605335867341353</v>
      </c>
      <c r="J588" s="71">
        <f t="shared" si="113"/>
        <v>10.699032520303083</v>
      </c>
      <c r="K588" s="71">
        <f t="shared" si="110"/>
        <v>2.3701533187165835</v>
      </c>
      <c r="L588" s="71">
        <f t="shared" si="111"/>
        <v>-0.9854275607973122</v>
      </c>
      <c r="M588" s="69">
        <f t="shared" si="114"/>
        <v>-1.339334014982059</v>
      </c>
      <c r="N588" s="69">
        <f t="shared" si="115"/>
        <v>1995.06</v>
      </c>
      <c r="O588" s="69">
        <f t="shared" si="116"/>
        <v>42.550764041080164</v>
      </c>
      <c r="P588" s="69">
        <f t="shared" si="117"/>
        <v>3.7506978111702778</v>
      </c>
      <c r="Q588" s="69">
        <f t="shared" si="118"/>
        <v>0.39511693165638206</v>
      </c>
      <c r="R588" s="69">
        <f t="shared" si="119"/>
        <v>1.4845577725714629</v>
      </c>
    </row>
    <row r="589" spans="1:18" x14ac:dyDescent="0.3">
      <c r="A589" s="69">
        <f>'Shiller Data'!A588</f>
        <v>1919.04</v>
      </c>
      <c r="B589" s="69">
        <f>'[4]Shiller Data '!B588</f>
        <v>8.39</v>
      </c>
      <c r="C589" s="69">
        <f>'[4]Shiller Data '!C588</f>
        <v>0.55669999999999997</v>
      </c>
      <c r="D589" s="69">
        <f>'[4]Shiller Data '!D588</f>
        <v>0.97</v>
      </c>
      <c r="E589" s="69">
        <f>'[4]Shiller Data '!E588</f>
        <v>16.7</v>
      </c>
      <c r="F589" s="71">
        <f t="shared" si="120"/>
        <v>158.55844011976049</v>
      </c>
      <c r="G589" s="71">
        <f t="shared" si="121"/>
        <v>10.520796616766468</v>
      </c>
      <c r="H589" s="71">
        <f t="shared" si="112"/>
        <v>263.58791883492381</v>
      </c>
      <c r="I589" s="71">
        <f t="shared" si="112"/>
        <v>14.575229813035977</v>
      </c>
      <c r="J589" s="71">
        <f t="shared" si="113"/>
        <v>10.87862367548723</v>
      </c>
      <c r="K589" s="71">
        <f t="shared" si="110"/>
        <v>2.3867997330111677</v>
      </c>
      <c r="L589" s="71">
        <f t="shared" si="111"/>
        <v>-0.96878114650272806</v>
      </c>
      <c r="M589" s="69">
        <f t="shared" si="114"/>
        <v>-1.3167092074577178</v>
      </c>
      <c r="N589" s="69">
        <f t="shared" si="115"/>
        <v>1995.09</v>
      </c>
      <c r="O589" s="69">
        <f t="shared" si="116"/>
        <v>45.232823780016368</v>
      </c>
      <c r="P589" s="69">
        <f t="shared" si="117"/>
        <v>3.8118230131133095</v>
      </c>
      <c r="Q589" s="69">
        <f t="shared" si="118"/>
        <v>0.45624213359941379</v>
      </c>
      <c r="R589" s="69">
        <f t="shared" si="119"/>
        <v>1.5781324173908757</v>
      </c>
    </row>
    <row r="590" spans="1:18" x14ac:dyDescent="0.3">
      <c r="A590" s="69">
        <f>'Shiller Data'!A589</f>
        <v>1919.05</v>
      </c>
      <c r="B590" s="69">
        <f>'[4]Shiller Data '!B589</f>
        <v>8.9700000000000006</v>
      </c>
      <c r="C590" s="69">
        <f>'[4]Shiller Data '!C589</f>
        <v>0.55330000000000001</v>
      </c>
      <c r="D590" s="69">
        <f>'[4]Shiller Data '!D589</f>
        <v>0.96499999999999997</v>
      </c>
      <c r="E590" s="69">
        <f>'[4]Shiller Data '!E589</f>
        <v>16.899999999999999</v>
      </c>
      <c r="F590" s="71">
        <f t="shared" si="120"/>
        <v>167.51342307692312</v>
      </c>
      <c r="G590" s="71">
        <f t="shared" si="121"/>
        <v>10.332795650887576</v>
      </c>
      <c r="H590" s="71">
        <f t="shared" si="112"/>
        <v>262.26758240624321</v>
      </c>
      <c r="I590" s="71">
        <f t="shared" si="112"/>
        <v>14.543800145280825</v>
      </c>
      <c r="J590" s="71">
        <f t="shared" si="113"/>
        <v>11.51785787783105</v>
      </c>
      <c r="K590" s="71">
        <f t="shared" si="110"/>
        <v>2.4438986898723094</v>
      </c>
      <c r="L590" s="71">
        <f t="shared" si="111"/>
        <v>-0.91168218964158632</v>
      </c>
      <c r="M590" s="69">
        <f t="shared" si="114"/>
        <v>-1.2391037312294657</v>
      </c>
      <c r="N590" s="69">
        <f t="shared" si="115"/>
        <v>1995.12</v>
      </c>
      <c r="O590" s="69">
        <f t="shared" si="116"/>
        <v>47.693728898138239</v>
      </c>
      <c r="P590" s="69">
        <f t="shared" si="117"/>
        <v>3.864799919610697</v>
      </c>
      <c r="Q590" s="69">
        <f t="shared" si="118"/>
        <v>0.5092190400968013</v>
      </c>
      <c r="R590" s="69">
        <f t="shared" si="119"/>
        <v>1.6639911769925044</v>
      </c>
    </row>
    <row r="591" spans="1:18" x14ac:dyDescent="0.3">
      <c r="A591" s="69">
        <f>'Shiller Data'!A590</f>
        <v>1919.06</v>
      </c>
      <c r="B591" s="69">
        <f>'[4]Shiller Data '!B590</f>
        <v>9.2100000000000009</v>
      </c>
      <c r="C591" s="69">
        <f>'[4]Shiller Data '!C590</f>
        <v>0.55000000000000004</v>
      </c>
      <c r="D591" s="69">
        <f>'[4]Shiller Data '!D590</f>
        <v>0.96</v>
      </c>
      <c r="E591" s="69">
        <f>'[4]Shiller Data '!E590</f>
        <v>16.899999999999999</v>
      </c>
      <c r="F591" s="71">
        <f t="shared" si="120"/>
        <v>171.99538757396454</v>
      </c>
      <c r="G591" s="71">
        <f t="shared" si="121"/>
        <v>10.271168639053258</v>
      </c>
      <c r="H591" s="71">
        <f t="shared" si="112"/>
        <v>260.9645720116215</v>
      </c>
      <c r="I591" s="71">
        <f t="shared" si="112"/>
        <v>14.512122990512733</v>
      </c>
      <c r="J591" s="71">
        <f t="shared" si="113"/>
        <v>11.851841917712944</v>
      </c>
      <c r="K591" s="71">
        <f t="shared" si="110"/>
        <v>2.4724832915961215</v>
      </c>
      <c r="L591" s="71">
        <f t="shared" si="111"/>
        <v>-0.88309758791777426</v>
      </c>
      <c r="M591" s="69">
        <f t="shared" si="114"/>
        <v>-1.2002532556425638</v>
      </c>
      <c r="N591" s="69">
        <f t="shared" si="115"/>
        <v>1996.03</v>
      </c>
      <c r="O591" s="69">
        <f t="shared" si="116"/>
        <v>49.253416616435963</v>
      </c>
      <c r="P591" s="69">
        <f t="shared" si="117"/>
        <v>3.8969787381344658</v>
      </c>
      <c r="Q591" s="69">
        <f t="shared" si="118"/>
        <v>0.5413978586205701</v>
      </c>
      <c r="R591" s="69">
        <f t="shared" si="119"/>
        <v>1.7184072744977743</v>
      </c>
    </row>
    <row r="592" spans="1:18" x14ac:dyDescent="0.3">
      <c r="A592" s="69">
        <f>'Shiller Data'!A591</f>
        <v>1919.07</v>
      </c>
      <c r="B592" s="69">
        <f>'[4]Shiller Data '!B591</f>
        <v>9.51</v>
      </c>
      <c r="C592" s="69">
        <f>'[4]Shiller Data '!C591</f>
        <v>0.54669999999999996</v>
      </c>
      <c r="D592" s="69">
        <f>'[4]Shiller Data '!D591</f>
        <v>0.95499999999999996</v>
      </c>
      <c r="E592" s="69">
        <f>'[4]Shiller Data '!E591</f>
        <v>17.399999999999999</v>
      </c>
      <c r="F592" s="71">
        <f t="shared" si="120"/>
        <v>172.49445689655172</v>
      </c>
      <c r="G592" s="71">
        <f t="shared" si="121"/>
        <v>9.9161639942528748</v>
      </c>
      <c r="H592" s="71">
        <f t="shared" si="112"/>
        <v>259.6266304524346</v>
      </c>
      <c r="I592" s="71">
        <f t="shared" si="112"/>
        <v>14.476566054780095</v>
      </c>
      <c r="J592" s="71">
        <f t="shared" si="113"/>
        <v>11.915426368644576</v>
      </c>
      <c r="K592" s="71">
        <f t="shared" si="110"/>
        <v>2.477833894102206</v>
      </c>
      <c r="L592" s="71">
        <f t="shared" si="111"/>
        <v>-0.87774698541168972</v>
      </c>
      <c r="M592" s="69">
        <f t="shared" si="114"/>
        <v>-1.1929810377524439</v>
      </c>
      <c r="N592" s="69">
        <f t="shared" si="115"/>
        <v>1996.06</v>
      </c>
      <c r="O592" s="69">
        <f t="shared" si="116"/>
        <v>50.310462081145076</v>
      </c>
      <c r="P592" s="69">
        <f t="shared" si="117"/>
        <v>3.9182130491389469</v>
      </c>
      <c r="Q592" s="69">
        <f t="shared" si="118"/>
        <v>0.56263216962505114</v>
      </c>
      <c r="R592" s="69">
        <f t="shared" si="119"/>
        <v>1.7552866372062865</v>
      </c>
    </row>
    <row r="593" spans="1:18" x14ac:dyDescent="0.3">
      <c r="A593" s="69">
        <f>'Shiller Data'!A592</f>
        <v>1919.08</v>
      </c>
      <c r="B593" s="69">
        <f>'[4]Shiller Data '!B592</f>
        <v>8.8699999999999992</v>
      </c>
      <c r="C593" s="69">
        <f>'[4]Shiller Data '!C592</f>
        <v>0.54330000000000001</v>
      </c>
      <c r="D593" s="69">
        <f>'[4]Shiller Data '!D592</f>
        <v>0.95</v>
      </c>
      <c r="E593" s="69">
        <f>'[4]Shiller Data '!E592</f>
        <v>17.7</v>
      </c>
      <c r="F593" s="71">
        <f t="shared" si="120"/>
        <v>158.15911581920903</v>
      </c>
      <c r="G593" s="71">
        <f t="shared" si="121"/>
        <v>9.6874687288135597</v>
      </c>
      <c r="H593" s="71">
        <f t="shared" si="112"/>
        <v>258.13064603557939</v>
      </c>
      <c r="I593" s="71">
        <f t="shared" si="112"/>
        <v>14.439345647820874</v>
      </c>
      <c r="J593" s="71">
        <f t="shared" si="113"/>
        <v>10.95334370938601</v>
      </c>
      <c r="K593" s="71">
        <f t="shared" si="110"/>
        <v>2.3936447712369127</v>
      </c>
      <c r="L593" s="71">
        <f t="shared" si="111"/>
        <v>-0.96193610827698306</v>
      </c>
      <c r="M593" s="69">
        <f t="shared" si="114"/>
        <v>-1.3074058422035788</v>
      </c>
      <c r="N593" s="69">
        <f t="shared" si="115"/>
        <v>1996.09</v>
      </c>
      <c r="O593" s="69">
        <f t="shared" si="116"/>
        <v>50.173672029971947</v>
      </c>
      <c r="P593" s="69">
        <f t="shared" si="117"/>
        <v>3.915490427565274</v>
      </c>
      <c r="Q593" s="69">
        <f t="shared" si="118"/>
        <v>0.55990954805137827</v>
      </c>
      <c r="R593" s="69">
        <f t="shared" si="119"/>
        <v>1.7505141557184465</v>
      </c>
    </row>
    <row r="594" spans="1:18" x14ac:dyDescent="0.3">
      <c r="A594" s="69">
        <f>'Shiller Data'!A593</f>
        <v>1919.09</v>
      </c>
      <c r="B594" s="69">
        <f>'[4]Shiller Data '!B593</f>
        <v>9.01</v>
      </c>
      <c r="C594" s="69">
        <f>'[4]Shiller Data '!C593</f>
        <v>0.54</v>
      </c>
      <c r="D594" s="69">
        <f>'[4]Shiller Data '!D593</f>
        <v>0.94499999999999995</v>
      </c>
      <c r="E594" s="69">
        <f>'[4]Shiller Data '!E593</f>
        <v>17.8</v>
      </c>
      <c r="F594" s="71">
        <f t="shared" si="120"/>
        <v>159.7528679775281</v>
      </c>
      <c r="G594" s="71">
        <f t="shared" si="121"/>
        <v>9.574533707865168</v>
      </c>
      <c r="H594" s="71">
        <f t="shared" ref="H594:I609" si="122">AVERAGE(F475:F594)</f>
        <v>256.67304932921218</v>
      </c>
      <c r="I594" s="71">
        <f t="shared" si="122"/>
        <v>14.401448015505089</v>
      </c>
      <c r="J594" s="71">
        <f t="shared" si="113"/>
        <v>11.092833707105891</v>
      </c>
      <c r="K594" s="71">
        <f t="shared" si="110"/>
        <v>2.4062992878486931</v>
      </c>
      <c r="L594" s="71">
        <f t="shared" si="111"/>
        <v>-0.94928159166520265</v>
      </c>
      <c r="M594" s="69">
        <f t="shared" si="114"/>
        <v>-1.2902065824958435</v>
      </c>
      <c r="N594" s="69">
        <f t="shared" si="115"/>
        <v>1996.12</v>
      </c>
      <c r="O594" s="69">
        <f t="shared" si="116"/>
        <v>54.678767118302652</v>
      </c>
      <c r="P594" s="69">
        <f t="shared" si="117"/>
        <v>4.0014754643869015</v>
      </c>
      <c r="Q594" s="69">
        <f t="shared" si="118"/>
        <v>0.64589458487300577</v>
      </c>
      <c r="R594" s="69">
        <f t="shared" si="119"/>
        <v>1.9076928593275744</v>
      </c>
    </row>
    <row r="595" spans="1:18" x14ac:dyDescent="0.3">
      <c r="A595" s="69">
        <f>'Shiller Data'!A594</f>
        <v>1919.1</v>
      </c>
      <c r="B595" s="69">
        <f>'[4]Shiller Data '!B594</f>
        <v>9.4700000000000006</v>
      </c>
      <c r="C595" s="69">
        <f>'[4]Shiller Data '!C594</f>
        <v>0.53669999999999995</v>
      </c>
      <c r="D595" s="69">
        <f>'[4]Shiller Data '!D594</f>
        <v>0.94</v>
      </c>
      <c r="E595" s="69">
        <f>'[4]Shiller Data '!E594</f>
        <v>18.100000000000001</v>
      </c>
      <c r="F595" s="71">
        <f t="shared" si="120"/>
        <v>165.12593093922652</v>
      </c>
      <c r="G595" s="71">
        <f t="shared" si="121"/>
        <v>9.3582985359116009</v>
      </c>
      <c r="H595" s="71">
        <f t="shared" si="122"/>
        <v>255.30365729962412</v>
      </c>
      <c r="I595" s="71">
        <f t="shared" si="122"/>
        <v>14.363148422947212</v>
      </c>
      <c r="J595" s="71">
        <f t="shared" si="113"/>
        <v>11.4964996584881</v>
      </c>
      <c r="K595" s="71">
        <f t="shared" si="110"/>
        <v>2.4420426115141902</v>
      </c>
      <c r="L595" s="71">
        <f t="shared" si="111"/>
        <v>-0.9135382679997055</v>
      </c>
      <c r="M595" s="69">
        <f t="shared" si="114"/>
        <v>-1.2416264015691199</v>
      </c>
      <c r="N595" s="69">
        <f t="shared" si="115"/>
        <v>1997.03</v>
      </c>
      <c r="O595" s="69">
        <f t="shared" si="116"/>
        <v>57.440020197977823</v>
      </c>
      <c r="P595" s="69">
        <f t="shared" si="117"/>
        <v>4.0507412763760113</v>
      </c>
      <c r="Q595" s="69">
        <f t="shared" si="118"/>
        <v>0.69516039686211561</v>
      </c>
      <c r="R595" s="69">
        <f t="shared" si="119"/>
        <v>2.0040304883654714</v>
      </c>
    </row>
    <row r="596" spans="1:18" x14ac:dyDescent="0.3">
      <c r="A596" s="69">
        <f>'Shiller Data'!A595</f>
        <v>1919.11</v>
      </c>
      <c r="B596" s="69">
        <f>'[4]Shiller Data '!B595</f>
        <v>9.19</v>
      </c>
      <c r="C596" s="69">
        <f>'[4]Shiller Data '!C595</f>
        <v>0.5333</v>
      </c>
      <c r="D596" s="69">
        <f>'[4]Shiller Data '!D595</f>
        <v>0.93500000000000005</v>
      </c>
      <c r="E596" s="69">
        <f>'[4]Shiller Data '!E595</f>
        <v>18.5</v>
      </c>
      <c r="F596" s="71">
        <f t="shared" si="120"/>
        <v>156.77891621621623</v>
      </c>
      <c r="G596" s="71">
        <f t="shared" si="121"/>
        <v>9.0979538648648663</v>
      </c>
      <c r="H596" s="71">
        <f t="shared" si="122"/>
        <v>253.90440021995943</v>
      </c>
      <c r="I596" s="71">
        <f t="shared" si="122"/>
        <v>14.322893961282144</v>
      </c>
      <c r="J596" s="71">
        <f t="shared" si="113"/>
        <v>10.946036229830597</v>
      </c>
      <c r="K596" s="71">
        <f t="shared" si="110"/>
        <v>2.3929774025856618</v>
      </c>
      <c r="L596" s="71">
        <f t="shared" si="111"/>
        <v>-0.96260347692823389</v>
      </c>
      <c r="M596" s="69">
        <f t="shared" si="114"/>
        <v>-1.3083128896322398</v>
      </c>
      <c r="N596" s="69">
        <f t="shared" si="115"/>
        <v>1997.06</v>
      </c>
      <c r="O596" s="69">
        <f t="shared" si="116"/>
        <v>63.062500411890632</v>
      </c>
      <c r="P596" s="69">
        <f t="shared" si="117"/>
        <v>4.1441263046452947</v>
      </c>
      <c r="Q596" s="69">
        <f t="shared" si="118"/>
        <v>0.78854542513139902</v>
      </c>
      <c r="R596" s="69">
        <f t="shared" si="119"/>
        <v>2.2001937510188774</v>
      </c>
    </row>
    <row r="597" spans="1:18" x14ac:dyDescent="0.3">
      <c r="A597" s="69">
        <f>'Shiller Data'!A596</f>
        <v>1919.12</v>
      </c>
      <c r="B597" s="69">
        <f>'[4]Shiller Data '!B596</f>
        <v>8.92</v>
      </c>
      <c r="C597" s="69">
        <f>'[4]Shiller Data '!C596</f>
        <v>0.53</v>
      </c>
      <c r="D597" s="69">
        <f>'[4]Shiller Data '!D596</f>
        <v>0.93</v>
      </c>
      <c r="E597" s="69">
        <f>'[4]Shiller Data '!E596</f>
        <v>18.899999999999999</v>
      </c>
      <c r="F597" s="71">
        <f t="shared" si="120"/>
        <v>148.95220105820107</v>
      </c>
      <c r="G597" s="71">
        <f t="shared" si="121"/>
        <v>8.8502989417989433</v>
      </c>
      <c r="H597" s="71">
        <f t="shared" si="122"/>
        <v>252.43410371924094</v>
      </c>
      <c r="I597" s="71">
        <f t="shared" si="122"/>
        <v>14.28081261451595</v>
      </c>
      <c r="J597" s="71">
        <f t="shared" si="113"/>
        <v>10.430232864115613</v>
      </c>
      <c r="K597" s="71">
        <f t="shared" si="110"/>
        <v>2.3447085951407871</v>
      </c>
      <c r="L597" s="71">
        <f t="shared" si="111"/>
        <v>-1.0108722843731086</v>
      </c>
      <c r="M597" s="69">
        <f t="shared" si="114"/>
        <v>-1.3739169565828668</v>
      </c>
      <c r="N597" s="69">
        <f t="shared" si="115"/>
        <v>1997.09</v>
      </c>
      <c r="O597" s="69">
        <f t="shared" si="116"/>
        <v>66.678170937959408</v>
      </c>
      <c r="P597" s="69">
        <f t="shared" si="117"/>
        <v>4.1998776270618521</v>
      </c>
      <c r="Q597" s="69">
        <f t="shared" si="118"/>
        <v>0.84429674754795636</v>
      </c>
      <c r="R597" s="69">
        <f t="shared" si="119"/>
        <v>2.3263412339959353</v>
      </c>
    </row>
    <row r="598" spans="1:18" x14ac:dyDescent="0.3">
      <c r="A598" s="69">
        <f>'Shiller Data'!A597</f>
        <v>1920.01</v>
      </c>
      <c r="B598" s="69">
        <f>'[4]Shiller Data '!B597</f>
        <v>8.83</v>
      </c>
      <c r="C598" s="69">
        <f>'[4]Shiller Data '!C597</f>
        <v>0.52829999999999999</v>
      </c>
      <c r="D598" s="69">
        <f>'[4]Shiller Data '!D597</f>
        <v>0.91920000000000002</v>
      </c>
      <c r="E598" s="69">
        <f>'[4]Shiller Data '!E597</f>
        <v>19.3</v>
      </c>
      <c r="F598" s="71">
        <f t="shared" si="120"/>
        <v>144.39337564766839</v>
      </c>
      <c r="G598" s="71">
        <f t="shared" si="121"/>
        <v>8.639073652849742</v>
      </c>
      <c r="H598" s="71">
        <f t="shared" si="122"/>
        <v>250.95821285895232</v>
      </c>
      <c r="I598" s="71">
        <f t="shared" si="122"/>
        <v>14.235192565752151</v>
      </c>
      <c r="J598" s="71">
        <f t="shared" si="113"/>
        <v>10.143408666986236</v>
      </c>
      <c r="K598" s="71">
        <f t="shared" si="110"/>
        <v>2.3168241021260632</v>
      </c>
      <c r="L598" s="71">
        <f t="shared" si="111"/>
        <v>-1.0387567773878326</v>
      </c>
      <c r="M598" s="69">
        <f t="shared" si="114"/>
        <v>-1.4118158864188988</v>
      </c>
      <c r="N598" s="69">
        <f t="shared" si="115"/>
        <v>1997.12</v>
      </c>
      <c r="O598" s="69">
        <f t="shared" si="116"/>
        <v>68.054895982802108</v>
      </c>
      <c r="P598" s="69">
        <f t="shared" si="117"/>
        <v>4.220314673354423</v>
      </c>
      <c r="Q598" s="69">
        <f t="shared" si="118"/>
        <v>0.86473379384052729</v>
      </c>
      <c r="R598" s="69">
        <f t="shared" si="119"/>
        <v>2.37437392887403</v>
      </c>
    </row>
    <row r="599" spans="1:18" x14ac:dyDescent="0.3">
      <c r="A599" s="69">
        <f>'Shiller Data'!A598</f>
        <v>1920.02</v>
      </c>
      <c r="B599" s="69">
        <f>'[4]Shiller Data '!B598</f>
        <v>8.1</v>
      </c>
      <c r="C599" s="69">
        <f>'[4]Shiller Data '!C598</f>
        <v>0.52669999999999995</v>
      </c>
      <c r="D599" s="69">
        <f>'[4]Shiller Data '!D598</f>
        <v>0.9083</v>
      </c>
      <c r="E599" s="69">
        <f>'[4]Shiller Data '!E598</f>
        <v>19.5</v>
      </c>
      <c r="F599" s="71">
        <f t="shared" si="120"/>
        <v>131.09746153846154</v>
      </c>
      <c r="G599" s="71">
        <f t="shared" si="121"/>
        <v>8.5245719743589738</v>
      </c>
      <c r="H599" s="71">
        <f t="shared" si="122"/>
        <v>249.46720732123049</v>
      </c>
      <c r="I599" s="71">
        <f t="shared" si="122"/>
        <v>14.187953859898075</v>
      </c>
      <c r="J599" s="71">
        <f t="shared" si="113"/>
        <v>9.2400541214759304</v>
      </c>
      <c r="K599" s="71">
        <f t="shared" si="110"/>
        <v>2.2235477429390289</v>
      </c>
      <c r="L599" s="71">
        <f t="shared" si="111"/>
        <v>-1.1320331365748668</v>
      </c>
      <c r="M599" s="69">
        <f t="shared" si="114"/>
        <v>-1.5385915172443645</v>
      </c>
      <c r="N599" s="69">
        <f t="shared" si="115"/>
        <v>1998.03</v>
      </c>
      <c r="O599" s="69">
        <f t="shared" si="116"/>
        <v>75.30504960076631</v>
      </c>
      <c r="P599" s="69">
        <f t="shared" si="117"/>
        <v>4.3215471923285751</v>
      </c>
      <c r="Q599" s="69">
        <f t="shared" si="118"/>
        <v>0.96596631281467937</v>
      </c>
      <c r="R599" s="69">
        <f t="shared" si="119"/>
        <v>2.6273252482791198</v>
      </c>
    </row>
    <row r="600" spans="1:18" x14ac:dyDescent="0.3">
      <c r="A600" s="69">
        <f>'Shiller Data'!A599</f>
        <v>1920.03</v>
      </c>
      <c r="B600" s="69">
        <f>'[4]Shiller Data '!B599</f>
        <v>8.67</v>
      </c>
      <c r="C600" s="69">
        <f>'[4]Shiller Data '!C599</f>
        <v>0.52500000000000002</v>
      </c>
      <c r="D600" s="69">
        <f>'[4]Shiller Data '!D599</f>
        <v>0.89749999999999996</v>
      </c>
      <c r="E600" s="69">
        <f>'[4]Shiller Data '!E599</f>
        <v>19.7</v>
      </c>
      <c r="F600" s="71">
        <f t="shared" si="120"/>
        <v>138.89824111675128</v>
      </c>
      <c r="G600" s="71">
        <f t="shared" si="121"/>
        <v>8.410793147208123</v>
      </c>
      <c r="H600" s="71">
        <f t="shared" si="122"/>
        <v>248.02735628141281</v>
      </c>
      <c r="I600" s="71">
        <f t="shared" si="122"/>
        <v>14.141346209302558</v>
      </c>
      <c r="J600" s="71">
        <f t="shared" si="113"/>
        <v>9.8221370908365344</v>
      </c>
      <c r="K600" s="71">
        <f t="shared" si="110"/>
        <v>2.284638725047293</v>
      </c>
      <c r="L600" s="71">
        <f t="shared" si="111"/>
        <v>-1.0709421544666027</v>
      </c>
      <c r="M600" s="69">
        <f t="shared" si="114"/>
        <v>-1.4555603198217384</v>
      </c>
      <c r="N600" s="69">
        <f t="shared" si="115"/>
        <v>1998.06</v>
      </c>
      <c r="O600" s="69">
        <f t="shared" si="116"/>
        <v>76.704425211945477</v>
      </c>
      <c r="P600" s="69">
        <f t="shared" si="117"/>
        <v>4.339959401779911</v>
      </c>
      <c r="Q600" s="69">
        <f t="shared" si="118"/>
        <v>0.9843785222660153</v>
      </c>
      <c r="R600" s="69">
        <f t="shared" si="119"/>
        <v>2.6761482009837363</v>
      </c>
    </row>
    <row r="601" spans="1:18" x14ac:dyDescent="0.3">
      <c r="A601" s="69">
        <f>'Shiller Data'!A600</f>
        <v>1920.04</v>
      </c>
      <c r="B601" s="69">
        <f>'[4]Shiller Data '!B600</f>
        <v>8.6</v>
      </c>
      <c r="C601" s="69">
        <f>'[4]Shiller Data '!C600</f>
        <v>0.52329999999999999</v>
      </c>
      <c r="D601" s="69">
        <f>'[4]Shiller Data '!D600</f>
        <v>0.88670000000000004</v>
      </c>
      <c r="E601" s="69">
        <f>'[4]Shiller Data '!E600</f>
        <v>20.3</v>
      </c>
      <c r="F601" s="71">
        <f t="shared" si="120"/>
        <v>133.70458128078818</v>
      </c>
      <c r="G601" s="71">
        <f t="shared" si="121"/>
        <v>8.1357683004926109</v>
      </c>
      <c r="H601" s="71">
        <f t="shared" si="122"/>
        <v>246.63050531395083</v>
      </c>
      <c r="I601" s="71">
        <f t="shared" si="122"/>
        <v>14.092891694609044</v>
      </c>
      <c r="J601" s="71">
        <f t="shared" si="113"/>
        <v>9.4873773373234833</v>
      </c>
      <c r="K601" s="71">
        <f t="shared" si="110"/>
        <v>2.2499622137658095</v>
      </c>
      <c r="L601" s="71">
        <f t="shared" si="111"/>
        <v>-1.1056186657480862</v>
      </c>
      <c r="M601" s="69">
        <f t="shared" si="114"/>
        <v>-1.5026905533648538</v>
      </c>
      <c r="N601" s="69">
        <f t="shared" si="115"/>
        <v>1998.09</v>
      </c>
      <c r="O601" s="69">
        <f t="shared" si="116"/>
        <v>69.985477116057282</v>
      </c>
      <c r="P601" s="69">
        <f t="shared" si="117"/>
        <v>4.248287750753919</v>
      </c>
      <c r="Q601" s="69">
        <f t="shared" si="118"/>
        <v>0.89270687124002324</v>
      </c>
      <c r="R601" s="69">
        <f t="shared" si="119"/>
        <v>2.4417301630461545</v>
      </c>
    </row>
    <row r="602" spans="1:18" x14ac:dyDescent="0.3">
      <c r="A602" s="69">
        <f>'Shiller Data'!A601</f>
        <v>1920.05</v>
      </c>
      <c r="B602" s="69">
        <f>'[4]Shiller Data '!B601</f>
        <v>8.06</v>
      </c>
      <c r="C602" s="69">
        <f>'[4]Shiller Data '!C601</f>
        <v>0.52170000000000005</v>
      </c>
      <c r="D602" s="69">
        <f>'[4]Shiller Data '!D601</f>
        <v>0.87580000000000002</v>
      </c>
      <c r="E602" s="69">
        <f>'[4]Shiller Data '!E601</f>
        <v>20.6</v>
      </c>
      <c r="F602" s="71">
        <f t="shared" si="120"/>
        <v>123.484286407767</v>
      </c>
      <c r="G602" s="71">
        <f t="shared" si="121"/>
        <v>7.9927732281553405</v>
      </c>
      <c r="H602" s="71">
        <f t="shared" si="122"/>
        <v>245.14278764587593</v>
      </c>
      <c r="I602" s="71">
        <f t="shared" si="122"/>
        <v>14.040373566196545</v>
      </c>
      <c r="J602" s="71">
        <f t="shared" si="113"/>
        <v>8.7949430850662313</v>
      </c>
      <c r="K602" s="71">
        <f t="shared" si="110"/>
        <v>2.1741769068856072</v>
      </c>
      <c r="L602" s="71">
        <f t="shared" si="111"/>
        <v>-1.1814039726282886</v>
      </c>
      <c r="M602" s="69">
        <f t="shared" si="114"/>
        <v>-1.6056933953580121</v>
      </c>
      <c r="N602" s="69">
        <f t="shared" si="115"/>
        <v>1998.12</v>
      </c>
      <c r="O602" s="69">
        <f t="shared" si="116"/>
        <v>81.031411313583291</v>
      </c>
      <c r="P602" s="69">
        <f t="shared" si="117"/>
        <v>4.3948368734946364</v>
      </c>
      <c r="Q602" s="69">
        <f t="shared" si="118"/>
        <v>1.0392559939807406</v>
      </c>
      <c r="R602" s="69">
        <f t="shared" si="119"/>
        <v>2.8271128427183343</v>
      </c>
    </row>
    <row r="603" spans="1:18" x14ac:dyDescent="0.3">
      <c r="A603" s="69">
        <f>'Shiller Data'!A602</f>
        <v>1920.06</v>
      </c>
      <c r="B603" s="69">
        <f>'[4]Shiller Data '!B602</f>
        <v>7.92</v>
      </c>
      <c r="C603" s="69">
        <f>'[4]Shiller Data '!C602</f>
        <v>0.52</v>
      </c>
      <c r="D603" s="69">
        <f>'[4]Shiller Data '!D602</f>
        <v>0.86499999999999999</v>
      </c>
      <c r="E603" s="69">
        <f>'[4]Shiller Data '!E602</f>
        <v>20.9</v>
      </c>
      <c r="F603" s="71">
        <f t="shared" si="120"/>
        <v>119.59768421052634</v>
      </c>
      <c r="G603" s="71">
        <f t="shared" si="121"/>
        <v>7.8523732057416282</v>
      </c>
      <c r="H603" s="71">
        <f t="shared" si="122"/>
        <v>243.72074078659446</v>
      </c>
      <c r="I603" s="71">
        <f t="shared" si="122"/>
        <v>13.984875298192602</v>
      </c>
      <c r="J603" s="71">
        <f t="shared" si="113"/>
        <v>8.5519306865741651</v>
      </c>
      <c r="K603" s="71">
        <f t="shared" si="110"/>
        <v>2.1461570687523599</v>
      </c>
      <c r="L603" s="71">
        <f t="shared" si="111"/>
        <v>-1.2094238107615358</v>
      </c>
      <c r="M603" s="69">
        <f t="shared" si="114"/>
        <v>-1.6437762781584337</v>
      </c>
      <c r="N603" s="69">
        <f t="shared" si="115"/>
        <v>1999.03</v>
      </c>
      <c r="O603" s="69">
        <f t="shared" si="116"/>
        <v>86.254017891672532</v>
      </c>
      <c r="P603" s="69">
        <f t="shared" si="117"/>
        <v>4.4572966390777324</v>
      </c>
      <c r="Q603" s="69">
        <f t="shared" si="118"/>
        <v>1.1017157595638367</v>
      </c>
      <c r="R603" s="69">
        <f t="shared" si="119"/>
        <v>3.009324874941774</v>
      </c>
    </row>
    <row r="604" spans="1:18" x14ac:dyDescent="0.3">
      <c r="A604" s="69">
        <f>'Shiller Data'!A603</f>
        <v>1920.07</v>
      </c>
      <c r="B604" s="69">
        <f>'[4]Shiller Data '!B603</f>
        <v>7.91</v>
      </c>
      <c r="C604" s="69">
        <f>'[4]Shiller Data '!C603</f>
        <v>0.51829999999999998</v>
      </c>
      <c r="D604" s="69">
        <f>'[4]Shiller Data '!D603</f>
        <v>0.85419999999999996</v>
      </c>
      <c r="E604" s="69">
        <f>'[4]Shiller Data '!E603</f>
        <v>20.8</v>
      </c>
      <c r="F604" s="71">
        <f t="shared" si="120"/>
        <v>120.02093990384616</v>
      </c>
      <c r="G604" s="71">
        <f t="shared" si="121"/>
        <v>7.8643303605769228</v>
      </c>
      <c r="H604" s="71">
        <f t="shared" si="122"/>
        <v>242.42448472234815</v>
      </c>
      <c r="I604" s="71">
        <f t="shared" si="122"/>
        <v>13.928812196709435</v>
      </c>
      <c r="J604" s="71">
        <f t="shared" si="113"/>
        <v>8.6167390448555334</v>
      </c>
      <c r="K604" s="71">
        <f t="shared" si="110"/>
        <v>2.1537067120408611</v>
      </c>
      <c r="L604" s="71">
        <f t="shared" si="111"/>
        <v>-1.2018741674730347</v>
      </c>
      <c r="M604" s="69">
        <f t="shared" si="114"/>
        <v>-1.6335152559793003</v>
      </c>
      <c r="N604" s="69">
        <f t="shared" si="115"/>
        <v>1999.06</v>
      </c>
      <c r="O604" s="69">
        <f t="shared" si="116"/>
        <v>87.963606270184002</v>
      </c>
      <c r="P604" s="69">
        <f t="shared" si="117"/>
        <v>4.4769231638250249</v>
      </c>
      <c r="Q604" s="69">
        <f t="shared" si="118"/>
        <v>1.1213422843111291</v>
      </c>
      <c r="R604" s="69">
        <f t="shared" si="119"/>
        <v>3.0689708712572989</v>
      </c>
    </row>
    <row r="605" spans="1:18" x14ac:dyDescent="0.3">
      <c r="A605" s="69">
        <f>'Shiller Data'!A604</f>
        <v>1920.08</v>
      </c>
      <c r="B605" s="69">
        <f>'[4]Shiller Data '!B604</f>
        <v>7.6</v>
      </c>
      <c r="C605" s="69">
        <f>'[4]Shiller Data '!C604</f>
        <v>0.51670000000000005</v>
      </c>
      <c r="D605" s="69">
        <f>'[4]Shiller Data '!D604</f>
        <v>0.84330000000000005</v>
      </c>
      <c r="E605" s="69">
        <f>'[4]Shiller Data '!E604</f>
        <v>20.3</v>
      </c>
      <c r="F605" s="71">
        <f t="shared" si="120"/>
        <v>118.15753694581281</v>
      </c>
      <c r="G605" s="71">
        <f t="shared" si="121"/>
        <v>8.0331578078817749</v>
      </c>
      <c r="H605" s="71">
        <f t="shared" si="122"/>
        <v>241.03404221560407</v>
      </c>
      <c r="I605" s="71">
        <f t="shared" si="122"/>
        <v>13.87230424306763</v>
      </c>
      <c r="J605" s="71">
        <f t="shared" si="113"/>
        <v>8.5175133759670363</v>
      </c>
      <c r="K605" s="71">
        <f t="shared" si="110"/>
        <v>2.142124440961735</v>
      </c>
      <c r="L605" s="71">
        <f t="shared" si="111"/>
        <v>-1.2134564385521607</v>
      </c>
      <c r="M605" s="69">
        <f t="shared" si="114"/>
        <v>-1.6492571838937837</v>
      </c>
      <c r="N605" s="69">
        <f t="shared" si="115"/>
        <v>1999.09</v>
      </c>
      <c r="O605" s="69">
        <f t="shared" si="116"/>
        <v>86.441440355869645</v>
      </c>
      <c r="P605" s="69">
        <f t="shared" si="117"/>
        <v>4.4594671945710012</v>
      </c>
      <c r="Q605" s="69">
        <f t="shared" si="118"/>
        <v>1.1038863150571054</v>
      </c>
      <c r="R605" s="69">
        <f t="shared" si="119"/>
        <v>3.0158638756447851</v>
      </c>
    </row>
    <row r="606" spans="1:18" x14ac:dyDescent="0.3">
      <c r="A606" s="69">
        <f>'Shiller Data'!A605</f>
        <v>1920.09</v>
      </c>
      <c r="B606" s="69">
        <f>'[4]Shiller Data '!B605</f>
        <v>7.87</v>
      </c>
      <c r="C606" s="69">
        <f>'[4]Shiller Data '!C605</f>
        <v>0.51500000000000001</v>
      </c>
      <c r="D606" s="69">
        <f>'[4]Shiller Data '!D605</f>
        <v>0.83250000000000002</v>
      </c>
      <c r="E606" s="69">
        <f>'[4]Shiller Data '!E605</f>
        <v>20</v>
      </c>
      <c r="F606" s="71">
        <f t="shared" si="120"/>
        <v>124.19056750000001</v>
      </c>
      <c r="G606" s="71">
        <f t="shared" si="121"/>
        <v>8.1268287500000014</v>
      </c>
      <c r="H606" s="71">
        <f t="shared" si="122"/>
        <v>239.65432472805293</v>
      </c>
      <c r="I606" s="71">
        <f t="shared" si="122"/>
        <v>13.814688816706484</v>
      </c>
      <c r="J606" s="71">
        <f t="shared" si="113"/>
        <v>8.9897477350204902</v>
      </c>
      <c r="K606" s="71">
        <f t="shared" si="110"/>
        <v>2.1960847874691871</v>
      </c>
      <c r="L606" s="71">
        <f t="shared" si="111"/>
        <v>-1.1594960920447086</v>
      </c>
      <c r="M606" s="69">
        <f t="shared" si="114"/>
        <v>-1.5759175185416452</v>
      </c>
      <c r="N606" s="69">
        <f t="shared" si="115"/>
        <v>1999.12</v>
      </c>
      <c r="O606" s="69">
        <f t="shared" si="116"/>
        <v>93.150841907350625</v>
      </c>
      <c r="P606" s="69">
        <f t="shared" si="117"/>
        <v>4.5342201351962395</v>
      </c>
      <c r="Q606" s="69">
        <f t="shared" si="118"/>
        <v>1.1786392556823437</v>
      </c>
      <c r="R606" s="69">
        <f t="shared" si="119"/>
        <v>3.2499488432598889</v>
      </c>
    </row>
    <row r="607" spans="1:18" x14ac:dyDescent="0.3">
      <c r="A607" s="69">
        <f>'Shiller Data'!A606</f>
        <v>1920.1</v>
      </c>
      <c r="B607" s="69">
        <f>'[4]Shiller Data '!B606</f>
        <v>7.88</v>
      </c>
      <c r="C607" s="69">
        <f>'[4]Shiller Data '!C606</f>
        <v>0.51329999999999998</v>
      </c>
      <c r="D607" s="69">
        <f>'[4]Shiller Data '!D606</f>
        <v>0.82169999999999999</v>
      </c>
      <c r="E607" s="69">
        <f>'[4]Shiller Data '!E606</f>
        <v>19.899999999999999</v>
      </c>
      <c r="F607" s="71">
        <f t="shared" si="120"/>
        <v>124.97323618090454</v>
      </c>
      <c r="G607" s="71">
        <f t="shared" si="121"/>
        <v>8.1407058542713564</v>
      </c>
      <c r="H607" s="71">
        <f t="shared" si="122"/>
        <v>238.09348618811978</v>
      </c>
      <c r="I607" s="71">
        <f t="shared" si="122"/>
        <v>13.752693138245665</v>
      </c>
      <c r="J607" s="71">
        <f t="shared" si="113"/>
        <v>9.0871827739222351</v>
      </c>
      <c r="K607" s="71">
        <f t="shared" si="110"/>
        <v>2.206864934291302</v>
      </c>
      <c r="L607" s="71">
        <f t="shared" si="111"/>
        <v>-1.1487159452225937</v>
      </c>
      <c r="M607" s="69">
        <f t="shared" si="114"/>
        <v>-1.5612657897898361</v>
      </c>
      <c r="N607" s="69">
        <f t="shared" si="115"/>
        <v>2000.03</v>
      </c>
      <c r="O607" s="69">
        <f t="shared" si="116"/>
        <v>92.167550680214418</v>
      </c>
      <c r="P607" s="69">
        <f t="shared" si="117"/>
        <v>4.5236081237153458</v>
      </c>
      <c r="Q607" s="69">
        <f t="shared" si="118"/>
        <v>1.1680272442014501</v>
      </c>
      <c r="R607" s="69">
        <f t="shared" si="119"/>
        <v>3.2156426993669811</v>
      </c>
    </row>
    <row r="608" spans="1:18" x14ac:dyDescent="0.3">
      <c r="A608" s="69">
        <f>'Shiller Data'!A607</f>
        <v>1920.11</v>
      </c>
      <c r="B608" s="69">
        <f>'[4]Shiller Data '!B607</f>
        <v>7.48</v>
      </c>
      <c r="C608" s="69">
        <f>'[4]Shiller Data '!C607</f>
        <v>0.51170000000000004</v>
      </c>
      <c r="D608" s="69">
        <f>'[4]Shiller Data '!D607</f>
        <v>0.81079999999999997</v>
      </c>
      <c r="E608" s="69">
        <f>'[4]Shiller Data '!E607</f>
        <v>19.8</v>
      </c>
      <c r="F608" s="71">
        <f t="shared" si="120"/>
        <v>119.22855555555556</v>
      </c>
      <c r="G608" s="71">
        <f t="shared" si="121"/>
        <v>8.1563170959595972</v>
      </c>
      <c r="H608" s="71">
        <f t="shared" si="122"/>
        <v>236.433958436669</v>
      </c>
      <c r="I608" s="71">
        <f t="shared" si="122"/>
        <v>13.687437548901563</v>
      </c>
      <c r="J608" s="71">
        <f t="shared" si="113"/>
        <v>8.7108017939503828</v>
      </c>
      <c r="K608" s="71">
        <f t="shared" si="110"/>
        <v>2.1645638410421739</v>
      </c>
      <c r="L608" s="71">
        <f t="shared" si="111"/>
        <v>-1.1910170384717218</v>
      </c>
      <c r="M608" s="69">
        <f t="shared" si="114"/>
        <v>-1.6187588976684559</v>
      </c>
      <c r="N608" s="69">
        <f t="shared" si="115"/>
        <v>2000.06</v>
      </c>
      <c r="O608" s="69">
        <f t="shared" si="116"/>
        <v>92.575343872145694</v>
      </c>
      <c r="P608" s="69">
        <f t="shared" si="117"/>
        <v>4.5280228413177106</v>
      </c>
      <c r="Q608" s="69">
        <f t="shared" si="118"/>
        <v>1.1724419618038149</v>
      </c>
      <c r="R608" s="69">
        <f t="shared" si="119"/>
        <v>3.2298702359653571</v>
      </c>
    </row>
    <row r="609" spans="1:18" x14ac:dyDescent="0.3">
      <c r="A609" s="69">
        <f>'Shiller Data'!A608</f>
        <v>1920.12</v>
      </c>
      <c r="B609" s="69">
        <f>'[4]Shiller Data '!B608</f>
        <v>6.81</v>
      </c>
      <c r="C609" s="69">
        <f>'[4]Shiller Data '!C608</f>
        <v>0.51</v>
      </c>
      <c r="D609" s="69">
        <f>'[4]Shiller Data '!D608</f>
        <v>0.8</v>
      </c>
      <c r="E609" s="69">
        <f>'[4]Shiller Data '!E608</f>
        <v>19.399999999999999</v>
      </c>
      <c r="F609" s="71">
        <f t="shared" si="120"/>
        <v>110.78711597938145</v>
      </c>
      <c r="G609" s="71">
        <f t="shared" si="121"/>
        <v>8.2968324742268056</v>
      </c>
      <c r="H609" s="71">
        <f t="shared" si="122"/>
        <v>234.77817834708318</v>
      </c>
      <c r="I609" s="71">
        <f t="shared" si="122"/>
        <v>13.622640488430847</v>
      </c>
      <c r="J609" s="71">
        <f t="shared" si="113"/>
        <v>8.1325728351613211</v>
      </c>
      <c r="K609" s="71">
        <f t="shared" si="110"/>
        <v>2.0958773353856786</v>
      </c>
      <c r="L609" s="71">
        <f t="shared" si="111"/>
        <v>-1.2597035441282172</v>
      </c>
      <c r="M609" s="69">
        <f t="shared" si="114"/>
        <v>-1.7121134749664251</v>
      </c>
      <c r="N609" s="69">
        <f t="shared" si="115"/>
        <v>2000.09</v>
      </c>
      <c r="O609" s="69">
        <f t="shared" si="116"/>
        <v>92.124666575957392</v>
      </c>
      <c r="P609" s="69">
        <f t="shared" si="117"/>
        <v>4.5231427312460433</v>
      </c>
      <c r="Q609" s="69">
        <f t="shared" si="118"/>
        <v>1.1675618517321475</v>
      </c>
      <c r="R609" s="69">
        <f t="shared" si="119"/>
        <v>3.2141465116549797</v>
      </c>
    </row>
    <row r="610" spans="1:18" x14ac:dyDescent="0.3">
      <c r="A610" s="69">
        <f>'Shiller Data'!A609</f>
        <v>1921.01</v>
      </c>
      <c r="B610" s="69">
        <f>'[4]Shiller Data '!B609</f>
        <v>7.11</v>
      </c>
      <c r="C610" s="69">
        <f>'[4]Shiller Data '!C609</f>
        <v>0.50580000000000003</v>
      </c>
      <c r="D610" s="69">
        <f>'[4]Shiller Data '!D609</f>
        <v>0.75749999999999995</v>
      </c>
      <c r="E610" s="69">
        <f>'[4]Shiller Data '!E609</f>
        <v>19</v>
      </c>
      <c r="F610" s="71">
        <f t="shared" si="120"/>
        <v>118.10271315789475</v>
      </c>
      <c r="G610" s="71">
        <f t="shared" si="121"/>
        <v>8.4017373157894752</v>
      </c>
      <c r="H610" s="71">
        <f t="shared" ref="H610:I625" si="123">AVERAGE(F491:F610)</f>
        <v>233.12066749744673</v>
      </c>
      <c r="I610" s="71">
        <f t="shared" si="123"/>
        <v>13.558717634973151</v>
      </c>
      <c r="J610" s="71">
        <f t="shared" si="113"/>
        <v>8.7104633592532679</v>
      </c>
      <c r="K610" s="71">
        <f t="shared" si="110"/>
        <v>2.1645249879859598</v>
      </c>
      <c r="L610" s="71">
        <f t="shared" si="111"/>
        <v>-1.1910558915279359</v>
      </c>
      <c r="M610" s="69">
        <f t="shared" si="114"/>
        <v>-1.6188117044112789</v>
      </c>
      <c r="N610" s="69">
        <f t="shared" si="115"/>
        <v>2000.12</v>
      </c>
      <c r="O610" s="69">
        <f t="shared" si="116"/>
        <v>83.28941015662302</v>
      </c>
      <c r="P610" s="69">
        <f t="shared" si="117"/>
        <v>4.4223214121191115</v>
      </c>
      <c r="Q610" s="69">
        <f t="shared" si="118"/>
        <v>1.0667405326052157</v>
      </c>
      <c r="R610" s="69">
        <f t="shared" si="119"/>
        <v>2.9058923854230372</v>
      </c>
    </row>
    <row r="611" spans="1:18" x14ac:dyDescent="0.3">
      <c r="A611" s="69">
        <f>'Shiller Data'!A610</f>
        <v>1921.02</v>
      </c>
      <c r="B611" s="69">
        <f>'[4]Shiller Data '!B610</f>
        <v>7.06</v>
      </c>
      <c r="C611" s="69">
        <f>'[4]Shiller Data '!C610</f>
        <v>0.50170000000000003</v>
      </c>
      <c r="D611" s="69">
        <f>'[4]Shiller Data '!D610</f>
        <v>0.71499999999999997</v>
      </c>
      <c r="E611" s="69">
        <f>'[4]Shiller Data '!E610</f>
        <v>18.399999999999999</v>
      </c>
      <c r="F611" s="71">
        <f t="shared" si="120"/>
        <v>121.09626630434784</v>
      </c>
      <c r="G611" s="71">
        <f t="shared" si="121"/>
        <v>8.6053819836956542</v>
      </c>
      <c r="H611" s="71">
        <f t="shared" si="123"/>
        <v>231.35674894907251</v>
      </c>
      <c r="I611" s="71">
        <f t="shared" si="123"/>
        <v>13.492217547322834</v>
      </c>
      <c r="J611" s="71">
        <f t="shared" si="113"/>
        <v>8.9752678445639287</v>
      </c>
      <c r="K611" s="71">
        <f t="shared" si="110"/>
        <v>2.1944727773344885</v>
      </c>
      <c r="L611" s="71">
        <f t="shared" si="111"/>
        <v>-1.1611081021794072</v>
      </c>
      <c r="M611" s="69">
        <f t="shared" si="114"/>
        <v>-1.5781084659961195</v>
      </c>
      <c r="N611" s="69">
        <f t="shared" si="115"/>
        <v>2001.03</v>
      </c>
      <c r="O611" s="69">
        <f t="shared" si="116"/>
        <v>73.251292733563986</v>
      </c>
      <c r="P611" s="69">
        <f t="shared" si="117"/>
        <v>4.2938958959812297</v>
      </c>
      <c r="Q611" s="69">
        <f t="shared" si="118"/>
        <v>0.93831501646733395</v>
      </c>
      <c r="R611" s="69">
        <f t="shared" si="119"/>
        <v>2.5556715238657648</v>
      </c>
    </row>
    <row r="612" spans="1:18" x14ac:dyDescent="0.3">
      <c r="A612" s="69">
        <f>'Shiller Data'!A611</f>
        <v>1921.03</v>
      </c>
      <c r="B612" s="69">
        <f>'[4]Shiller Data '!B611</f>
        <v>6.88</v>
      </c>
      <c r="C612" s="69">
        <f>'[4]Shiller Data '!C611</f>
        <v>0.4975</v>
      </c>
      <c r="D612" s="69">
        <f>'[4]Shiller Data '!D611</f>
        <v>0.67249999999999999</v>
      </c>
      <c r="E612" s="69">
        <f>'[4]Shiller Data '!E611</f>
        <v>18.3</v>
      </c>
      <c r="F612" s="71">
        <f t="shared" si="120"/>
        <v>118.65368306010929</v>
      </c>
      <c r="G612" s="71">
        <f t="shared" si="121"/>
        <v>8.5799719945355193</v>
      </c>
      <c r="H612" s="71">
        <f t="shared" si="123"/>
        <v>229.63367842681922</v>
      </c>
      <c r="I612" s="71">
        <f t="shared" si="123"/>
        <v>13.426960868581538</v>
      </c>
      <c r="J612" s="71">
        <f t="shared" si="113"/>
        <v>8.8369724334084694</v>
      </c>
      <c r="K612" s="71">
        <f t="shared" si="110"/>
        <v>2.1789443330796576</v>
      </c>
      <c r="L612" s="71">
        <f t="shared" si="111"/>
        <v>-1.1766365464342381</v>
      </c>
      <c r="M612" s="69">
        <f t="shared" si="114"/>
        <v>-1.5992137957206305</v>
      </c>
      <c r="N612" s="69">
        <f t="shared" si="115"/>
        <v>2001.06</v>
      </c>
      <c r="O612" s="69">
        <f t="shared" si="116"/>
        <v>75.755598454024067</v>
      </c>
      <c r="P612" s="69">
        <f t="shared" si="117"/>
        <v>4.3275123486423084</v>
      </c>
      <c r="Q612" s="69">
        <f t="shared" si="118"/>
        <v>0.97193146912841266</v>
      </c>
      <c r="R612" s="69">
        <f t="shared" si="119"/>
        <v>2.6430444913315179</v>
      </c>
    </row>
    <row r="613" spans="1:18" x14ac:dyDescent="0.3">
      <c r="A613" s="69">
        <f>'Shiller Data'!A612</f>
        <v>1921.04</v>
      </c>
      <c r="B613" s="69">
        <f>'[4]Shiller Data '!B612</f>
        <v>6.91</v>
      </c>
      <c r="C613" s="69">
        <f>'[4]Shiller Data '!C612</f>
        <v>0.49330000000000002</v>
      </c>
      <c r="D613" s="69">
        <f>'[4]Shiller Data '!D612</f>
        <v>0.63</v>
      </c>
      <c r="E613" s="69">
        <f>'[4]Shiller Data '!E612</f>
        <v>18.100000000000001</v>
      </c>
      <c r="F613" s="71">
        <f t="shared" si="120"/>
        <v>120.48787569060774</v>
      </c>
      <c r="G613" s="71">
        <f t="shared" si="121"/>
        <v>8.6015440055248611</v>
      </c>
      <c r="H613" s="71">
        <f t="shared" si="123"/>
        <v>227.84948834694262</v>
      </c>
      <c r="I613" s="71">
        <f t="shared" si="123"/>
        <v>13.357424864892286</v>
      </c>
      <c r="J613" s="71">
        <f t="shared" si="113"/>
        <v>9.0202922276800201</v>
      </c>
      <c r="K613" s="71">
        <f t="shared" si="110"/>
        <v>2.1994767312969672</v>
      </c>
      <c r="L613" s="71">
        <f t="shared" si="111"/>
        <v>-1.1561041482169285</v>
      </c>
      <c r="M613" s="69">
        <f t="shared" si="114"/>
        <v>-1.5713073920075562</v>
      </c>
      <c r="N613" s="69">
        <f t="shared" si="115"/>
        <v>2001.09</v>
      </c>
      <c r="O613" s="69">
        <f t="shared" si="116"/>
        <v>63.79827032141209</v>
      </c>
      <c r="P613" s="69">
        <f t="shared" si="117"/>
        <v>4.1557260790335819</v>
      </c>
      <c r="Q613" s="69">
        <f t="shared" si="118"/>
        <v>0.80014519951968621</v>
      </c>
      <c r="R613" s="69">
        <f t="shared" si="119"/>
        <v>2.2258640994278913</v>
      </c>
    </row>
    <row r="614" spans="1:18" x14ac:dyDescent="0.3">
      <c r="A614" s="69">
        <f>'Shiller Data'!A613</f>
        <v>1921.05</v>
      </c>
      <c r="B614" s="69">
        <f>'[4]Shiller Data '!B613</f>
        <v>7.12</v>
      </c>
      <c r="C614" s="69">
        <f>'[4]Shiller Data '!C613</f>
        <v>0.48920000000000002</v>
      </c>
      <c r="D614" s="69">
        <f>'[4]Shiller Data '!D613</f>
        <v>0.58750000000000002</v>
      </c>
      <c r="E614" s="69">
        <f>'[4]Shiller Data '!E613</f>
        <v>17.7</v>
      </c>
      <c r="F614" s="71">
        <f t="shared" si="120"/>
        <v>126.9552316384181</v>
      </c>
      <c r="G614" s="71">
        <f t="shared" si="121"/>
        <v>8.7228229378531079</v>
      </c>
      <c r="H614" s="71">
        <f t="shared" si="123"/>
        <v>226.05910118206293</v>
      </c>
      <c r="I614" s="71">
        <f t="shared" si="123"/>
        <v>13.288899518972435</v>
      </c>
      <c r="J614" s="71">
        <f t="shared" si="113"/>
        <v>9.5534796886051634</v>
      </c>
      <c r="K614" s="71">
        <f t="shared" si="110"/>
        <v>2.2569054534266937</v>
      </c>
      <c r="L614" s="71">
        <f t="shared" si="111"/>
        <v>-1.098675426087202</v>
      </c>
      <c r="M614" s="69">
        <f t="shared" si="114"/>
        <v>-1.4932537186121597</v>
      </c>
      <c r="N614" s="69">
        <f t="shared" si="115"/>
        <v>2001.12</v>
      </c>
      <c r="O614" s="69">
        <f t="shared" si="116"/>
        <v>70.55631520972058</v>
      </c>
      <c r="P614" s="69">
        <f t="shared" si="117"/>
        <v>4.2564111882504561</v>
      </c>
      <c r="Q614" s="69">
        <f t="shared" si="118"/>
        <v>0.90083030873656034</v>
      </c>
      <c r="R614" s="69">
        <f t="shared" si="119"/>
        <v>2.4616461891840049</v>
      </c>
    </row>
    <row r="615" spans="1:18" x14ac:dyDescent="0.3">
      <c r="A615" s="69">
        <f>'Shiller Data'!A614</f>
        <v>1921.06</v>
      </c>
      <c r="B615" s="69">
        <f>'[4]Shiller Data '!B614</f>
        <v>6.55</v>
      </c>
      <c r="C615" s="69">
        <f>'[4]Shiller Data '!C614</f>
        <v>0.48499999999999999</v>
      </c>
      <c r="D615" s="69">
        <f>'[4]Shiller Data '!D614</f>
        <v>0.54500000000000004</v>
      </c>
      <c r="E615" s="69">
        <f>'[4]Shiller Data '!E614</f>
        <v>17.600000000000001</v>
      </c>
      <c r="F615" s="71">
        <f t="shared" si="120"/>
        <v>117.45526988636364</v>
      </c>
      <c r="G615" s="71">
        <f t="shared" si="121"/>
        <v>8.6970696022727267</v>
      </c>
      <c r="H615" s="71">
        <f t="shared" si="123"/>
        <v>224.13246053724296</v>
      </c>
      <c r="I615" s="71">
        <f t="shared" si="123"/>
        <v>13.220159561922747</v>
      </c>
      <c r="J615" s="71">
        <f t="shared" si="113"/>
        <v>8.8845576587943142</v>
      </c>
      <c r="K615" s="71">
        <f t="shared" si="110"/>
        <v>2.1843146752006422</v>
      </c>
      <c r="L615" s="71">
        <f t="shared" si="111"/>
        <v>-1.1712662043132536</v>
      </c>
      <c r="M615" s="69">
        <f t="shared" si="114"/>
        <v>-1.5919147489303154</v>
      </c>
      <c r="N615" s="69">
        <f t="shared" si="115"/>
        <v>2002.03</v>
      </c>
      <c r="O615" s="69">
        <f t="shared" si="116"/>
        <v>70.269463460993933</v>
      </c>
      <c r="P615" s="69">
        <f t="shared" si="117"/>
        <v>4.2523373297828106</v>
      </c>
      <c r="Q615" s="69">
        <f t="shared" si="118"/>
        <v>0.89675645026891493</v>
      </c>
      <c r="R615" s="69">
        <f t="shared" si="119"/>
        <v>2.4516381904383953</v>
      </c>
    </row>
    <row r="616" spans="1:18" x14ac:dyDescent="0.3">
      <c r="A616" s="69">
        <f>'Shiller Data'!A615</f>
        <v>1921.07</v>
      </c>
      <c r="B616" s="69">
        <f>'[4]Shiller Data '!B615</f>
        <v>6.53</v>
      </c>
      <c r="C616" s="69">
        <f>'[4]Shiller Data '!C615</f>
        <v>0.48080000000000001</v>
      </c>
      <c r="D616" s="69">
        <f>'[4]Shiller Data '!D615</f>
        <v>0.50249999999999995</v>
      </c>
      <c r="E616" s="69">
        <f>'[4]Shiller Data '!E615</f>
        <v>17.7</v>
      </c>
      <c r="F616" s="71">
        <f t="shared" si="120"/>
        <v>116.43506497175142</v>
      </c>
      <c r="G616" s="71">
        <f t="shared" si="121"/>
        <v>8.573044293785312</v>
      </c>
      <c r="H616" s="71">
        <f t="shared" si="123"/>
        <v>222.24042859677212</v>
      </c>
      <c r="I616" s="71">
        <f t="shared" si="123"/>
        <v>13.151903534378505</v>
      </c>
      <c r="J616" s="71">
        <f t="shared" si="113"/>
        <v>8.8530960303499189</v>
      </c>
      <c r="K616" s="71">
        <f t="shared" si="110"/>
        <v>2.1807672317800577</v>
      </c>
      <c r="L616" s="71">
        <f t="shared" si="111"/>
        <v>-1.174813647733838</v>
      </c>
      <c r="M616" s="69">
        <f t="shared" si="114"/>
        <v>-1.5967362211809686</v>
      </c>
      <c r="N616" s="69">
        <f t="shared" si="115"/>
        <v>2002.06</v>
      </c>
      <c r="O616" s="69">
        <f t="shared" si="116"/>
        <v>61.371182249897373</v>
      </c>
      <c r="P616" s="69">
        <f t="shared" si="117"/>
        <v>4.1169403805122959</v>
      </c>
      <c r="Q616" s="69">
        <f t="shared" si="118"/>
        <v>0.76135950099840022</v>
      </c>
      <c r="R616" s="69">
        <f t="shared" si="119"/>
        <v>2.1411851860762048</v>
      </c>
    </row>
    <row r="617" spans="1:18" x14ac:dyDescent="0.3">
      <c r="A617" s="69">
        <f>'Shiller Data'!A616</f>
        <v>1921.08</v>
      </c>
      <c r="B617" s="69">
        <f>'[4]Shiller Data '!B616</f>
        <v>6.45</v>
      </c>
      <c r="C617" s="69">
        <f>'[4]Shiller Data '!C616</f>
        <v>0.47670000000000001</v>
      </c>
      <c r="D617" s="69">
        <f>'[4]Shiller Data '!D616</f>
        <v>0.46</v>
      </c>
      <c r="E617" s="69">
        <f>'[4]Shiller Data '!E616</f>
        <v>17.7</v>
      </c>
      <c r="F617" s="71">
        <f t="shared" si="120"/>
        <v>115.00860169491527</v>
      </c>
      <c r="G617" s="71">
        <f t="shared" si="121"/>
        <v>8.499938050847458</v>
      </c>
      <c r="H617" s="71">
        <f t="shared" si="123"/>
        <v>220.55842754678869</v>
      </c>
      <c r="I617" s="71">
        <f t="shared" si="123"/>
        <v>13.087404742948657</v>
      </c>
      <c r="J617" s="71">
        <f t="shared" si="113"/>
        <v>8.7877317125750682</v>
      </c>
      <c r="K617" s="71">
        <f t="shared" si="110"/>
        <v>2.1733566252187377</v>
      </c>
      <c r="L617" s="71">
        <f t="shared" si="111"/>
        <v>-1.182224254295158</v>
      </c>
      <c r="M617" s="69">
        <f t="shared" si="114"/>
        <v>-1.6068082729827211</v>
      </c>
      <c r="N617" s="69">
        <f t="shared" si="115"/>
        <v>2002.09</v>
      </c>
      <c r="O617" s="69">
        <f t="shared" si="116"/>
        <v>52.201017281763335</v>
      </c>
      <c r="P617" s="69">
        <f t="shared" si="117"/>
        <v>3.9551019828550871</v>
      </c>
      <c r="Q617" s="69">
        <f t="shared" si="118"/>
        <v>0.59952110334119135</v>
      </c>
      <c r="R617" s="69">
        <f t="shared" si="119"/>
        <v>1.8212464026958932</v>
      </c>
    </row>
    <row r="618" spans="1:18" x14ac:dyDescent="0.3">
      <c r="A618" s="69">
        <f>'Shiller Data'!A617</f>
        <v>1921.09</v>
      </c>
      <c r="B618" s="69">
        <f>'[4]Shiller Data '!B617</f>
        <v>6.61</v>
      </c>
      <c r="C618" s="69">
        <f>'[4]Shiller Data '!C617</f>
        <v>0.47249999999999998</v>
      </c>
      <c r="D618" s="69">
        <f>'[4]Shiller Data '!D617</f>
        <v>0.41749999999999998</v>
      </c>
      <c r="E618" s="69">
        <f>'[4]Shiller Data '!E617</f>
        <v>17.5</v>
      </c>
      <c r="F618" s="71">
        <f t="shared" si="120"/>
        <v>119.20851714285716</v>
      </c>
      <c r="G618" s="71">
        <f t="shared" si="121"/>
        <v>8.5213350000000005</v>
      </c>
      <c r="H618" s="71">
        <f t="shared" si="123"/>
        <v>219.08111555728271</v>
      </c>
      <c r="I618" s="71">
        <f t="shared" si="123"/>
        <v>13.024478536859382</v>
      </c>
      <c r="J618" s="71">
        <f t="shared" si="113"/>
        <v>9.1526518167691755</v>
      </c>
      <c r="K618" s="71">
        <f t="shared" si="110"/>
        <v>2.2140436533392207</v>
      </c>
      <c r="L618" s="71">
        <f t="shared" si="111"/>
        <v>-1.141537226174675</v>
      </c>
      <c r="M618" s="69">
        <f t="shared" si="114"/>
        <v>-1.5515089055830478</v>
      </c>
      <c r="N618" s="69">
        <f t="shared" si="115"/>
        <v>2002.12</v>
      </c>
      <c r="O618" s="69">
        <f t="shared" si="116"/>
        <v>54.104428729252241</v>
      </c>
      <c r="P618" s="69">
        <f t="shared" si="117"/>
        <v>3.990916044410477</v>
      </c>
      <c r="Q618" s="69">
        <f t="shared" si="118"/>
        <v>0.63533516489658126</v>
      </c>
      <c r="R618" s="69">
        <f t="shared" si="119"/>
        <v>1.887654711041264</v>
      </c>
    </row>
    <row r="619" spans="1:18" x14ac:dyDescent="0.3">
      <c r="A619" s="69">
        <f>'Shiller Data'!A618</f>
        <v>1921.1</v>
      </c>
      <c r="B619" s="69">
        <f>'[4]Shiller Data '!B618</f>
        <v>6.7</v>
      </c>
      <c r="C619" s="69">
        <f>'[4]Shiller Data '!C618</f>
        <v>0.46829999999999999</v>
      </c>
      <c r="D619" s="69">
        <f>'[4]Shiller Data '!D618</f>
        <v>0.375</v>
      </c>
      <c r="E619" s="69">
        <f>'[4]Shiller Data '!E618</f>
        <v>17.5</v>
      </c>
      <c r="F619" s="71">
        <f t="shared" si="120"/>
        <v>120.83162857142857</v>
      </c>
      <c r="G619" s="71">
        <f t="shared" si="121"/>
        <v>8.4455898000000005</v>
      </c>
      <c r="H619" s="71">
        <f t="shared" si="123"/>
        <v>217.6030808441046</v>
      </c>
      <c r="I619" s="71">
        <f t="shared" si="123"/>
        <v>12.960921120770111</v>
      </c>
      <c r="J619" s="71">
        <f t="shared" si="113"/>
        <v>9.3227655230301263</v>
      </c>
      <c r="K619" s="71">
        <f t="shared" si="110"/>
        <v>2.232459314620733</v>
      </c>
      <c r="L619" s="71">
        <f t="shared" si="111"/>
        <v>-1.1231215648931627</v>
      </c>
      <c r="M619" s="69">
        <f t="shared" si="114"/>
        <v>-1.5264794437088931</v>
      </c>
      <c r="N619" s="69">
        <f t="shared" si="115"/>
        <v>2003.03</v>
      </c>
      <c r="O619" s="69">
        <f t="shared" si="116"/>
        <v>50.010976343610601</v>
      </c>
      <c r="P619" s="69">
        <f t="shared" si="117"/>
        <v>3.9122425082078602</v>
      </c>
      <c r="Q619" s="69">
        <f t="shared" si="118"/>
        <v>0.55666162869396452</v>
      </c>
      <c r="R619" s="69">
        <f t="shared" si="119"/>
        <v>1.7448378499882273</v>
      </c>
    </row>
    <row r="620" spans="1:18" x14ac:dyDescent="0.3">
      <c r="A620" s="69">
        <f>'Shiller Data'!A619</f>
        <v>1921.11</v>
      </c>
      <c r="B620" s="69">
        <f>'[4]Shiller Data '!B619</f>
        <v>7.06</v>
      </c>
      <c r="C620" s="69">
        <f>'[4]Shiller Data '!C619</f>
        <v>0.4642</v>
      </c>
      <c r="D620" s="69">
        <f>'[4]Shiller Data '!D619</f>
        <v>0.33250000000000002</v>
      </c>
      <c r="E620" s="69">
        <f>'[4]Shiller Data '!E619</f>
        <v>17.399999999999999</v>
      </c>
      <c r="F620" s="71">
        <f t="shared" si="120"/>
        <v>128.05582183908047</v>
      </c>
      <c r="G620" s="71">
        <f t="shared" si="121"/>
        <v>8.4197609770114958</v>
      </c>
      <c r="H620" s="71">
        <f t="shared" si="123"/>
        <v>216.05860058791552</v>
      </c>
      <c r="I620" s="71">
        <f t="shared" si="123"/>
        <v>12.895754187058296</v>
      </c>
      <c r="J620" s="71">
        <f t="shared" si="113"/>
        <v>9.930076208151716</v>
      </c>
      <c r="K620" s="71">
        <f t="shared" si="110"/>
        <v>2.2955681525645621</v>
      </c>
      <c r="L620" s="71">
        <f t="shared" si="111"/>
        <v>-1.0600127269493336</v>
      </c>
      <c r="M620" s="69">
        <f t="shared" si="114"/>
        <v>-1.4407056977059172</v>
      </c>
      <c r="N620" s="69">
        <f t="shared" si="115"/>
        <v>2003.06</v>
      </c>
      <c r="O620" s="69">
        <f t="shared" si="116"/>
        <v>58.498377248050318</v>
      </c>
      <c r="P620" s="69">
        <f t="shared" si="117"/>
        <v>4.0689990145035004</v>
      </c>
      <c r="Q620" s="69">
        <f t="shared" si="118"/>
        <v>0.71341813498960471</v>
      </c>
      <c r="R620" s="69">
        <f t="shared" si="119"/>
        <v>2.0409556111041369</v>
      </c>
    </row>
    <row r="621" spans="1:18" x14ac:dyDescent="0.3">
      <c r="A621" s="69">
        <f>'Shiller Data'!A620</f>
        <v>1921.12</v>
      </c>
      <c r="B621" s="69">
        <f>'[4]Shiller Data '!B620</f>
        <v>7.31</v>
      </c>
      <c r="C621" s="69">
        <f>'[4]Shiller Data '!C620</f>
        <v>0.46</v>
      </c>
      <c r="D621" s="69">
        <f>'[4]Shiller Data '!D620</f>
        <v>0.28999999999999998</v>
      </c>
      <c r="E621" s="69">
        <f>'[4]Shiller Data '!E620</f>
        <v>17.3</v>
      </c>
      <c r="F621" s="71">
        <f t="shared" si="120"/>
        <v>133.35679479768785</v>
      </c>
      <c r="G621" s="71">
        <f t="shared" si="121"/>
        <v>8.3918092485549138</v>
      </c>
      <c r="H621" s="71">
        <f t="shared" si="123"/>
        <v>214.51915994048127</v>
      </c>
      <c r="I621" s="71">
        <f t="shared" si="123"/>
        <v>12.828929485433829</v>
      </c>
      <c r="J621" s="71">
        <f t="shared" si="113"/>
        <v>10.3950056744098</v>
      </c>
      <c r="K621" s="71">
        <f t="shared" si="110"/>
        <v>2.3413254671885961</v>
      </c>
      <c r="L621" s="71">
        <f t="shared" si="111"/>
        <v>-1.0142554123252996</v>
      </c>
      <c r="M621" s="69">
        <f t="shared" si="114"/>
        <v>-1.3785151011078076</v>
      </c>
      <c r="N621" s="69">
        <f t="shared" si="115"/>
        <v>2003.09</v>
      </c>
      <c r="O621" s="69">
        <f t="shared" si="116"/>
        <v>59.828042726284671</v>
      </c>
      <c r="P621" s="69">
        <f t="shared" si="117"/>
        <v>4.0914744929488052</v>
      </c>
      <c r="Q621" s="69">
        <f t="shared" si="118"/>
        <v>0.73589361343490944</v>
      </c>
      <c r="R621" s="69">
        <f t="shared" si="119"/>
        <v>2.0873464401554562</v>
      </c>
    </row>
    <row r="622" spans="1:18" x14ac:dyDescent="0.3">
      <c r="A622" s="69">
        <f>'Shiller Data'!A621</f>
        <v>1922.01</v>
      </c>
      <c r="B622" s="69">
        <f>'[4]Shiller Data '!B621</f>
        <v>7.3</v>
      </c>
      <c r="C622" s="69">
        <f>'[4]Shiller Data '!C621</f>
        <v>0.4642</v>
      </c>
      <c r="D622" s="69">
        <f>'[4]Shiller Data '!D621</f>
        <v>0.32329999999999998</v>
      </c>
      <c r="E622" s="69">
        <f>'[4]Shiller Data '!E621</f>
        <v>16.899999999999999</v>
      </c>
      <c r="F622" s="71">
        <f t="shared" si="120"/>
        <v>136.32642011834324</v>
      </c>
      <c r="G622" s="71">
        <f t="shared" si="121"/>
        <v>8.6688663313609489</v>
      </c>
      <c r="H622" s="71">
        <f t="shared" si="123"/>
        <v>213.02920435698965</v>
      </c>
      <c r="I622" s="71">
        <f t="shared" si="123"/>
        <v>12.765608078000854</v>
      </c>
      <c r="J622" s="71">
        <f t="shared" si="113"/>
        <v>10.679195169188722</v>
      </c>
      <c r="K622" s="71">
        <f t="shared" si="110"/>
        <v>2.3682974720022454</v>
      </c>
      <c r="L622" s="71">
        <f t="shared" si="111"/>
        <v>-0.98728340751165033</v>
      </c>
      <c r="M622" s="69">
        <f t="shared" si="114"/>
        <v>-1.3418563704853845</v>
      </c>
      <c r="N622" s="69">
        <f t="shared" si="115"/>
        <v>2003.12</v>
      </c>
      <c r="O622" s="69">
        <f t="shared" si="116"/>
        <v>63.615379298211451</v>
      </c>
      <c r="P622" s="69">
        <f t="shared" si="117"/>
        <v>4.152855253979018</v>
      </c>
      <c r="Q622" s="69">
        <f t="shared" si="118"/>
        <v>0.79727437446512228</v>
      </c>
      <c r="R622" s="69">
        <f t="shared" si="119"/>
        <v>2.2194831966134574</v>
      </c>
    </row>
    <row r="623" spans="1:18" x14ac:dyDescent="0.3">
      <c r="A623" s="69">
        <f>'Shiller Data'!A622</f>
        <v>1922.02</v>
      </c>
      <c r="B623" s="69">
        <f>'[4]Shiller Data '!B622</f>
        <v>7.46</v>
      </c>
      <c r="C623" s="69">
        <f>'[4]Shiller Data '!C622</f>
        <v>0.46829999999999999</v>
      </c>
      <c r="D623" s="69">
        <f>'[4]Shiller Data '!D622</f>
        <v>0.35670000000000002</v>
      </c>
      <c r="E623" s="69">
        <f>'[4]Shiller Data '!E622</f>
        <v>16.899999999999999</v>
      </c>
      <c r="F623" s="71">
        <f t="shared" si="120"/>
        <v>139.31439644970416</v>
      </c>
      <c r="G623" s="71">
        <f t="shared" si="121"/>
        <v>8.7454332248520714</v>
      </c>
      <c r="H623" s="71">
        <f t="shared" si="123"/>
        <v>211.61400133510517</v>
      </c>
      <c r="I623" s="71">
        <f t="shared" si="123"/>
        <v>12.704064902942402</v>
      </c>
      <c r="J623" s="71">
        <f t="shared" si="113"/>
        <v>10.966127575232822</v>
      </c>
      <c r="K623" s="71">
        <f t="shared" si="110"/>
        <v>2.3948112106213553</v>
      </c>
      <c r="L623" s="71">
        <f t="shared" si="111"/>
        <v>-0.96076966889254045</v>
      </c>
      <c r="M623" s="69">
        <f t="shared" si="114"/>
        <v>-1.3058204877786075</v>
      </c>
      <c r="N623" s="69">
        <f t="shared" si="115"/>
        <v>2004.03</v>
      </c>
      <c r="O623" s="69">
        <f t="shared" si="116"/>
        <v>64.9089953768367</v>
      </c>
      <c r="P623" s="69">
        <f t="shared" si="117"/>
        <v>4.1729862177547021</v>
      </c>
      <c r="Q623" s="69">
        <f t="shared" si="118"/>
        <v>0.81740533824080641</v>
      </c>
      <c r="R623" s="69">
        <f t="shared" si="119"/>
        <v>2.2646162946323902</v>
      </c>
    </row>
    <row r="624" spans="1:18" x14ac:dyDescent="0.3">
      <c r="A624" s="69">
        <f>'Shiller Data'!A623</f>
        <v>1922.03</v>
      </c>
      <c r="B624" s="69">
        <f>'[4]Shiller Data '!B623</f>
        <v>7.74</v>
      </c>
      <c r="C624" s="69">
        <f>'[4]Shiller Data '!C623</f>
        <v>0.47249999999999998</v>
      </c>
      <c r="D624" s="69">
        <f>'[4]Shiller Data '!D623</f>
        <v>0.39</v>
      </c>
      <c r="E624" s="69">
        <f>'[4]Shiller Data '!E623</f>
        <v>16.7</v>
      </c>
      <c r="F624" s="71">
        <f t="shared" si="120"/>
        <v>146.2744131736527</v>
      </c>
      <c r="G624" s="71">
        <f t="shared" si="121"/>
        <v>8.9295426646706595</v>
      </c>
      <c r="H624" s="71">
        <f t="shared" si="123"/>
        <v>210.23625689995734</v>
      </c>
      <c r="I624" s="71">
        <f t="shared" si="123"/>
        <v>12.646548753376093</v>
      </c>
      <c r="J624" s="71">
        <f t="shared" si="113"/>
        <v>11.566350316295079</v>
      </c>
      <c r="K624" s="71">
        <f t="shared" si="110"/>
        <v>2.4481000477344628</v>
      </c>
      <c r="L624" s="71">
        <f t="shared" si="111"/>
        <v>-0.90748083177943295</v>
      </c>
      <c r="M624" s="69">
        <f t="shared" si="114"/>
        <v>-1.2333934977046985</v>
      </c>
      <c r="N624" s="69">
        <f t="shared" si="115"/>
        <v>2004.06</v>
      </c>
      <c r="O624" s="69">
        <f t="shared" si="116"/>
        <v>64.435601719548075</v>
      </c>
      <c r="P624" s="69">
        <f t="shared" si="117"/>
        <v>4.16566630209278</v>
      </c>
      <c r="Q624" s="69">
        <f t="shared" si="118"/>
        <v>0.81008542257888427</v>
      </c>
      <c r="R624" s="69">
        <f t="shared" si="119"/>
        <v>2.248100016975533</v>
      </c>
    </row>
    <row r="625" spans="1:18" x14ac:dyDescent="0.3">
      <c r="A625" s="69">
        <f>'Shiller Data'!A624</f>
        <v>1922.04</v>
      </c>
      <c r="B625" s="69">
        <f>'[4]Shiller Data '!B624</f>
        <v>8.2100000000000009</v>
      </c>
      <c r="C625" s="69">
        <f>'[4]Shiller Data '!C624</f>
        <v>0.47670000000000001</v>
      </c>
      <c r="D625" s="69">
        <f>'[4]Shiller Data '!D624</f>
        <v>0.42330000000000001</v>
      </c>
      <c r="E625" s="69">
        <f>'[4]Shiller Data '!E624</f>
        <v>16.7</v>
      </c>
      <c r="F625" s="71">
        <f t="shared" si="120"/>
        <v>155.15670958083834</v>
      </c>
      <c r="G625" s="71">
        <f t="shared" si="121"/>
        <v>9.0089163772455088</v>
      </c>
      <c r="H625" s="71">
        <f t="shared" si="123"/>
        <v>208.93030839206958</v>
      </c>
      <c r="I625" s="71">
        <f t="shared" si="123"/>
        <v>12.593357222231827</v>
      </c>
      <c r="J625" s="71">
        <f t="shared" si="113"/>
        <v>12.320520004541018</v>
      </c>
      <c r="K625" s="71">
        <f t="shared" si="110"/>
        <v>2.5112661653754311</v>
      </c>
      <c r="L625" s="71">
        <f t="shared" si="111"/>
        <v>-0.84431471413846459</v>
      </c>
      <c r="M625" s="69">
        <f t="shared" si="114"/>
        <v>-1.1475419005741527</v>
      </c>
      <c r="N625" s="69">
        <f t="shared" si="115"/>
        <v>2004.09</v>
      </c>
      <c r="O625" s="69">
        <f t="shared" si="116"/>
        <v>63.279654657903585</v>
      </c>
      <c r="P625" s="69">
        <f t="shared" si="117"/>
        <v>4.1475638660788876</v>
      </c>
      <c r="Q625" s="69">
        <f t="shared" si="118"/>
        <v>0.79198298656499189</v>
      </c>
      <c r="R625" s="69">
        <f t="shared" si="119"/>
        <v>2.2077700667685596</v>
      </c>
    </row>
    <row r="626" spans="1:18" x14ac:dyDescent="0.3">
      <c r="A626" s="69">
        <f>'Shiller Data'!A625</f>
        <v>1922.05</v>
      </c>
      <c r="B626" s="69">
        <f>'[4]Shiller Data '!B625</f>
        <v>8.5299999999999994</v>
      </c>
      <c r="C626" s="69">
        <f>'[4]Shiller Data '!C625</f>
        <v>0.48080000000000001</v>
      </c>
      <c r="D626" s="69">
        <f>'[4]Shiller Data '!D625</f>
        <v>0.45669999999999999</v>
      </c>
      <c r="E626" s="69">
        <f>'[4]Shiller Data '!E625</f>
        <v>16.7</v>
      </c>
      <c r="F626" s="71">
        <f t="shared" si="120"/>
        <v>161.20423053892216</v>
      </c>
      <c r="G626" s="71">
        <f t="shared" si="121"/>
        <v>9.0864002395209589</v>
      </c>
      <c r="H626" s="71">
        <f t="shared" ref="H626:I641" si="124">AVERAGE(F507:F626)</f>
        <v>207.67746592458266</v>
      </c>
      <c r="I626" s="71">
        <f t="shared" si="124"/>
        <v>12.540567487022345</v>
      </c>
      <c r="J626" s="71">
        <f t="shared" si="113"/>
        <v>12.854620072476383</v>
      </c>
      <c r="K626" s="71">
        <f t="shared" si="110"/>
        <v>2.5537032854367889</v>
      </c>
      <c r="L626" s="71">
        <f t="shared" si="111"/>
        <v>-0.80187759407710679</v>
      </c>
      <c r="M626" s="69">
        <f t="shared" si="114"/>
        <v>-1.0898639132139589</v>
      </c>
      <c r="N626" s="69">
        <f t="shared" si="115"/>
        <v>2004.12</v>
      </c>
      <c r="O626" s="69">
        <f t="shared" si="116"/>
        <v>67.50136752487866</v>
      </c>
      <c r="P626" s="69">
        <f t="shared" si="117"/>
        <v>4.2121478573010931</v>
      </c>
      <c r="Q626" s="69">
        <f t="shared" si="118"/>
        <v>0.85656697778719737</v>
      </c>
      <c r="R626" s="69">
        <f t="shared" si="119"/>
        <v>2.3550618203122102</v>
      </c>
    </row>
    <row r="627" spans="1:18" x14ac:dyDescent="0.3">
      <c r="A627" s="69">
        <f>'Shiller Data'!A626</f>
        <v>1922.06</v>
      </c>
      <c r="B627" s="69">
        <f>'[4]Shiller Data '!B626</f>
        <v>8.4499999999999993</v>
      </c>
      <c r="C627" s="69">
        <f>'[4]Shiller Data '!C626</f>
        <v>0.48499999999999999</v>
      </c>
      <c r="D627" s="69">
        <f>'[4]Shiller Data '!D626</f>
        <v>0.49</v>
      </c>
      <c r="E627" s="69">
        <f>'[4]Shiller Data '!E626</f>
        <v>16.7</v>
      </c>
      <c r="F627" s="71">
        <f t="shared" si="120"/>
        <v>159.6923502994012</v>
      </c>
      <c r="G627" s="71">
        <f t="shared" si="121"/>
        <v>9.1657739520958081</v>
      </c>
      <c r="H627" s="71">
        <f t="shared" si="124"/>
        <v>206.38631397879138</v>
      </c>
      <c r="I627" s="71">
        <f t="shared" si="124"/>
        <v>12.486947608072066</v>
      </c>
      <c r="J627" s="71">
        <f t="shared" si="113"/>
        <v>12.788741917694091</v>
      </c>
      <c r="K627" s="71">
        <f t="shared" si="110"/>
        <v>2.5485652462252077</v>
      </c>
      <c r="L627" s="71">
        <f t="shared" si="111"/>
        <v>-0.80701563328868797</v>
      </c>
      <c r="M627" s="69">
        <f t="shared" si="114"/>
        <v>-1.0968472278279875</v>
      </c>
      <c r="N627" s="69">
        <f t="shared" si="115"/>
        <v>2005.03</v>
      </c>
      <c r="O627" s="69">
        <f t="shared" si="116"/>
        <v>65.920367317814254</v>
      </c>
      <c r="P627" s="69">
        <f t="shared" si="117"/>
        <v>4.1884474577612725</v>
      </c>
      <c r="Q627" s="69">
        <f t="shared" si="118"/>
        <v>0.83286657824737675</v>
      </c>
      <c r="R627" s="69">
        <f t="shared" si="119"/>
        <v>2.299902149299756</v>
      </c>
    </row>
    <row r="628" spans="1:18" x14ac:dyDescent="0.3">
      <c r="A628" s="69">
        <f>'Shiller Data'!A627</f>
        <v>1922.07</v>
      </c>
      <c r="B628" s="69">
        <f>'[4]Shiller Data '!B627</f>
        <v>8.51</v>
      </c>
      <c r="C628" s="69">
        <f>'[4]Shiller Data '!C627</f>
        <v>0.48920000000000002</v>
      </c>
      <c r="D628" s="69">
        <f>'[4]Shiller Data '!D627</f>
        <v>0.52329999999999999</v>
      </c>
      <c r="E628" s="69">
        <f>'[4]Shiller Data '!E627</f>
        <v>16.8</v>
      </c>
      <c r="F628" s="71">
        <f t="shared" si="120"/>
        <v>159.8689613095238</v>
      </c>
      <c r="G628" s="71">
        <f t="shared" si="121"/>
        <v>9.190117023809524</v>
      </c>
      <c r="H628" s="71">
        <f t="shared" si="124"/>
        <v>205.09389692134303</v>
      </c>
      <c r="I628" s="71">
        <f t="shared" si="124"/>
        <v>12.433311638446753</v>
      </c>
      <c r="J628" s="71">
        <f t="shared" si="113"/>
        <v>12.85811583899908</v>
      </c>
      <c r="K628" s="71">
        <f t="shared" si="110"/>
        <v>2.5539751947782352</v>
      </c>
      <c r="L628" s="71">
        <f t="shared" si="111"/>
        <v>-0.80160568473566052</v>
      </c>
      <c r="M628" s="69">
        <f t="shared" si="114"/>
        <v>-1.0894943503516257</v>
      </c>
      <c r="N628" s="69">
        <f t="shared" si="115"/>
        <v>2005.06</v>
      </c>
      <c r="O628" s="69">
        <f t="shared" si="116"/>
        <v>65.584378027888434</v>
      </c>
      <c r="P628" s="69">
        <f t="shared" si="117"/>
        <v>4.1833375277714806</v>
      </c>
      <c r="Q628" s="69">
        <f t="shared" si="118"/>
        <v>0.82775664825758488</v>
      </c>
      <c r="R628" s="69">
        <f t="shared" si="119"/>
        <v>2.2881797860684259</v>
      </c>
    </row>
    <row r="629" spans="1:18" x14ac:dyDescent="0.3">
      <c r="A629" s="69">
        <f>'Shiller Data'!A628</f>
        <v>1922.08</v>
      </c>
      <c r="B629" s="69">
        <f>'[4]Shiller Data '!B628</f>
        <v>8.83</v>
      </c>
      <c r="C629" s="69">
        <f>'[4]Shiller Data '!C628</f>
        <v>0.49330000000000002</v>
      </c>
      <c r="D629" s="69">
        <f>'[4]Shiller Data '!D628</f>
        <v>0.55669999999999997</v>
      </c>
      <c r="E629" s="69">
        <f>'[4]Shiller Data '!E628</f>
        <v>16.600000000000001</v>
      </c>
      <c r="F629" s="71">
        <f t="shared" si="120"/>
        <v>167.8790451807229</v>
      </c>
      <c r="G629" s="71">
        <f t="shared" si="121"/>
        <v>9.378791957831325</v>
      </c>
      <c r="H629" s="71">
        <f t="shared" si="124"/>
        <v>203.83434716361762</v>
      </c>
      <c r="I629" s="71">
        <f t="shared" si="124"/>
        <v>12.382280992785654</v>
      </c>
      <c r="J629" s="71">
        <f t="shared" si="113"/>
        <v>13.558006418892855</v>
      </c>
      <c r="K629" s="71">
        <f t="shared" si="110"/>
        <v>2.60697725244817</v>
      </c>
      <c r="L629" s="71">
        <f t="shared" si="111"/>
        <v>-0.7486036270657257</v>
      </c>
      <c r="M629" s="69">
        <f t="shared" si="114"/>
        <v>-1.0174571336901104</v>
      </c>
      <c r="N629" s="69">
        <f t="shared" si="115"/>
        <v>2005.09</v>
      </c>
      <c r="O629" s="69">
        <f t="shared" si="116"/>
        <v>65.087821541055462</v>
      </c>
      <c r="P629" s="69">
        <f t="shared" si="117"/>
        <v>4.1757374586121019</v>
      </c>
      <c r="Q629" s="69">
        <f t="shared" si="118"/>
        <v>0.82015657909820616</v>
      </c>
      <c r="R629" s="69">
        <f t="shared" si="119"/>
        <v>2.2708553781838345</v>
      </c>
    </row>
    <row r="630" spans="1:18" x14ac:dyDescent="0.3">
      <c r="A630" s="69">
        <f>'Shiller Data'!A629</f>
        <v>1922.09</v>
      </c>
      <c r="B630" s="69">
        <f>'[4]Shiller Data '!B629</f>
        <v>9.06</v>
      </c>
      <c r="C630" s="69">
        <f>'[4]Shiller Data '!C629</f>
        <v>0.4975</v>
      </c>
      <c r="D630" s="69">
        <f>'[4]Shiller Data '!D629</f>
        <v>0.59</v>
      </c>
      <c r="E630" s="69">
        <f>'[4]Shiller Data '!E629</f>
        <v>16.600000000000001</v>
      </c>
      <c r="F630" s="71">
        <f t="shared" si="120"/>
        <v>172.25188554216868</v>
      </c>
      <c r="G630" s="71">
        <f t="shared" si="121"/>
        <v>9.4586438253012037</v>
      </c>
      <c r="H630" s="71">
        <f t="shared" si="124"/>
        <v>202.62363558055068</v>
      </c>
      <c r="I630" s="71">
        <f t="shared" si="124"/>
        <v>12.332955586312822</v>
      </c>
      <c r="J630" s="71">
        <f t="shared" si="113"/>
        <v>13.966796874978996</v>
      </c>
      <c r="K630" s="71">
        <f t="shared" si="110"/>
        <v>2.6366828610073845</v>
      </c>
      <c r="L630" s="71">
        <f t="shared" si="111"/>
        <v>-0.71889801850651125</v>
      </c>
      <c r="M630" s="69">
        <f t="shared" si="114"/>
        <v>-0.97708305287293973</v>
      </c>
      <c r="N630" s="69">
        <f t="shared" si="115"/>
        <v>2005.12</v>
      </c>
      <c r="O630" s="69">
        <f t="shared" si="116"/>
        <v>67.302386203294674</v>
      </c>
      <c r="P630" s="69">
        <f t="shared" si="117"/>
        <v>4.2091956922374996</v>
      </c>
      <c r="Q630" s="69">
        <f t="shared" si="118"/>
        <v>0.85361481272360384</v>
      </c>
      <c r="R630" s="69">
        <f t="shared" si="119"/>
        <v>2.3481195415021543</v>
      </c>
    </row>
    <row r="631" spans="1:18" x14ac:dyDescent="0.3">
      <c r="A631" s="69">
        <f>'Shiller Data'!A630</f>
        <v>1922.1</v>
      </c>
      <c r="B631" s="69">
        <f>'[4]Shiller Data '!B630</f>
        <v>9.26</v>
      </c>
      <c r="C631" s="69">
        <f>'[4]Shiller Data '!C630</f>
        <v>0.50170000000000003</v>
      </c>
      <c r="D631" s="69">
        <f>'[4]Shiller Data '!D630</f>
        <v>0.62329999999999997</v>
      </c>
      <c r="E631" s="69">
        <f>'[4]Shiller Data '!E630</f>
        <v>16.7</v>
      </c>
      <c r="F631" s="71">
        <f t="shared" si="120"/>
        <v>175.00013772455091</v>
      </c>
      <c r="G631" s="71">
        <f t="shared" si="121"/>
        <v>9.4813789520958096</v>
      </c>
      <c r="H631" s="71">
        <f t="shared" si="124"/>
        <v>201.44119353097634</v>
      </c>
      <c r="I631" s="71">
        <f t="shared" si="124"/>
        <v>12.283604941951033</v>
      </c>
      <c r="J631" s="71">
        <f t="shared" si="113"/>
        <v>14.246643273823429</v>
      </c>
      <c r="K631" s="71">
        <f t="shared" si="110"/>
        <v>2.656521319234419</v>
      </c>
      <c r="L631" s="71">
        <f t="shared" si="111"/>
        <v>-0.69905956027947669</v>
      </c>
      <c r="M631" s="69">
        <f t="shared" si="114"/>
        <v>-0.95011981075824792</v>
      </c>
      <c r="N631" s="69">
        <f t="shared" si="115"/>
        <v>2006.03</v>
      </c>
      <c r="O631" s="69">
        <f t="shared" si="116"/>
        <v>67.542959797831287</v>
      </c>
      <c r="P631" s="69">
        <f t="shared" si="117"/>
        <v>4.2127638368848679</v>
      </c>
      <c r="Q631" s="69">
        <f t="shared" si="118"/>
        <v>0.85718295737097217</v>
      </c>
      <c r="R631" s="69">
        <f t="shared" si="119"/>
        <v>2.3565129371953537</v>
      </c>
    </row>
    <row r="632" spans="1:18" x14ac:dyDescent="0.3">
      <c r="A632" s="69">
        <f>'Shiller Data'!A631</f>
        <v>1922.11</v>
      </c>
      <c r="B632" s="69">
        <f>'[4]Shiller Data '!B631</f>
        <v>8.8000000000000007</v>
      </c>
      <c r="C632" s="69">
        <f>'[4]Shiller Data '!C631</f>
        <v>0.50580000000000003</v>
      </c>
      <c r="D632" s="69">
        <f>'[4]Shiller Data '!D631</f>
        <v>0.65669999999999995</v>
      </c>
      <c r="E632" s="69">
        <f>'[4]Shiller Data '!E631</f>
        <v>16.8</v>
      </c>
      <c r="F632" s="71">
        <f t="shared" si="120"/>
        <v>165.31690476190479</v>
      </c>
      <c r="G632" s="71">
        <f t="shared" si="121"/>
        <v>9.5019648214285723</v>
      </c>
      <c r="H632" s="71">
        <f t="shared" si="124"/>
        <v>200.20757874923032</v>
      </c>
      <c r="I632" s="71">
        <f t="shared" si="124"/>
        <v>12.234184312061579</v>
      </c>
      <c r="J632" s="71">
        <f t="shared" si="113"/>
        <v>13.512703466378241</v>
      </c>
      <c r="K632" s="71">
        <f t="shared" si="110"/>
        <v>2.6036302404932745</v>
      </c>
      <c r="L632" s="71">
        <f t="shared" si="111"/>
        <v>-0.7519506390206212</v>
      </c>
      <c r="M632" s="69">
        <f t="shared" si="114"/>
        <v>-1.022006191518487</v>
      </c>
      <c r="N632" s="69">
        <f t="shared" si="115"/>
        <v>2006.06</v>
      </c>
      <c r="O632" s="69">
        <f t="shared" si="116"/>
        <v>64.024966786472703</v>
      </c>
      <c r="P632" s="69">
        <f t="shared" si="117"/>
        <v>4.1592731133267309</v>
      </c>
      <c r="Q632" s="69">
        <f t="shared" si="118"/>
        <v>0.80369223381283517</v>
      </c>
      <c r="R632" s="69">
        <f t="shared" si="119"/>
        <v>2.2337733345921609</v>
      </c>
    </row>
    <row r="633" spans="1:18" x14ac:dyDescent="0.3">
      <c r="A633" s="69">
        <f>'Shiller Data'!A632</f>
        <v>1922.12</v>
      </c>
      <c r="B633" s="69">
        <f>'[4]Shiller Data '!B632</f>
        <v>8.7799999999999994</v>
      </c>
      <c r="C633" s="69">
        <f>'[4]Shiller Data '!C632</f>
        <v>0.51</v>
      </c>
      <c r="D633" s="69">
        <f>'[4]Shiller Data '!D632</f>
        <v>0.69</v>
      </c>
      <c r="E633" s="69">
        <f>'[4]Shiller Data '!E632</f>
        <v>16.899999999999999</v>
      </c>
      <c r="F633" s="71">
        <f t="shared" si="120"/>
        <v>163.96520118343196</v>
      </c>
      <c r="G633" s="71">
        <f t="shared" si="121"/>
        <v>9.5241745562130191</v>
      </c>
      <c r="H633" s="71">
        <f t="shared" si="124"/>
        <v>199.03194501878403</v>
      </c>
      <c r="I633" s="71">
        <f t="shared" si="124"/>
        <v>12.183470877356108</v>
      </c>
      <c r="J633" s="71">
        <f t="shared" si="113"/>
        <v>13.458004113439754</v>
      </c>
      <c r="K633" s="71">
        <f t="shared" si="110"/>
        <v>2.5995740304162323</v>
      </c>
      <c r="L633" s="71">
        <f t="shared" si="111"/>
        <v>-0.75600684909766347</v>
      </c>
      <c r="M633" s="69">
        <f t="shared" si="114"/>
        <v>-1.0275191488825983</v>
      </c>
      <c r="N633" s="69">
        <f t="shared" si="115"/>
        <v>2006.09</v>
      </c>
      <c r="O633" s="69">
        <f t="shared" si="116"/>
        <v>66.889545024928466</v>
      </c>
      <c r="P633" s="69">
        <f t="shared" si="117"/>
        <v>4.2030426772672751</v>
      </c>
      <c r="Q633" s="69">
        <f t="shared" si="118"/>
        <v>0.84746179775337938</v>
      </c>
      <c r="R633" s="69">
        <f t="shared" si="119"/>
        <v>2.3337158852108271</v>
      </c>
    </row>
    <row r="634" spans="1:18" x14ac:dyDescent="0.3">
      <c r="A634" s="69">
        <f>'Shiller Data'!A633</f>
        <v>1923.01</v>
      </c>
      <c r="B634" s="69">
        <f>'[4]Shiller Data '!B633</f>
        <v>8.9</v>
      </c>
      <c r="C634" s="69">
        <f>'[4]Shiller Data '!C633</f>
        <v>0.51170000000000004</v>
      </c>
      <c r="D634" s="69">
        <f>'[4]Shiller Data '!D633</f>
        <v>0.71419999999999995</v>
      </c>
      <c r="E634" s="69">
        <f>'[4]Shiller Data '!E633</f>
        <v>16.8</v>
      </c>
      <c r="F634" s="71">
        <f t="shared" si="120"/>
        <v>167.19550595238096</v>
      </c>
      <c r="G634" s="71">
        <f t="shared" si="121"/>
        <v>9.612802291666668</v>
      </c>
      <c r="H634" s="71">
        <f t="shared" si="124"/>
        <v>197.92938503437367</v>
      </c>
      <c r="I634" s="71">
        <f t="shared" si="124"/>
        <v>12.134759195773057</v>
      </c>
      <c r="J634" s="71">
        <f t="shared" si="113"/>
        <v>13.778230227314337</v>
      </c>
      <c r="K634" s="71">
        <f t="shared" si="110"/>
        <v>2.6230898268088931</v>
      </c>
      <c r="L634" s="71">
        <f t="shared" si="111"/>
        <v>-0.73249105270500259</v>
      </c>
      <c r="M634" s="69">
        <f t="shared" si="114"/>
        <v>-0.99555788937347722</v>
      </c>
      <c r="N634" s="69">
        <f t="shared" si="115"/>
        <v>2006.12</v>
      </c>
      <c r="O634" s="69">
        <f t="shared" si="116"/>
        <v>71.762788983131557</v>
      </c>
      <c r="P634" s="69">
        <f t="shared" si="117"/>
        <v>4.2733660824235544</v>
      </c>
      <c r="Q634" s="69">
        <f t="shared" si="118"/>
        <v>0.9177852029096587</v>
      </c>
      <c r="R634" s="69">
        <f t="shared" si="119"/>
        <v>2.5037389707846307</v>
      </c>
    </row>
    <row r="635" spans="1:18" x14ac:dyDescent="0.3">
      <c r="A635" s="69">
        <f>'Shiller Data'!A634</f>
        <v>1923.02</v>
      </c>
      <c r="B635" s="69">
        <f>'[4]Shiller Data '!B634</f>
        <v>9.2799999999999994</v>
      </c>
      <c r="C635" s="69">
        <f>'[4]Shiller Data '!C634</f>
        <v>0.51329999999999998</v>
      </c>
      <c r="D635" s="69">
        <f>'[4]Shiller Data '!D634</f>
        <v>0.73829999999999996</v>
      </c>
      <c r="E635" s="69">
        <f>'[4]Shiller Data '!E634</f>
        <v>16.8</v>
      </c>
      <c r="F635" s="71">
        <f t="shared" si="120"/>
        <v>174.33419047619046</v>
      </c>
      <c r="G635" s="71">
        <f t="shared" si="121"/>
        <v>9.6428599107142858</v>
      </c>
      <c r="H635" s="71">
        <f t="shared" si="124"/>
        <v>196.97487671521267</v>
      </c>
      <c r="I635" s="71">
        <f t="shared" si="124"/>
        <v>12.086297994348735</v>
      </c>
      <c r="J635" s="71">
        <f t="shared" si="113"/>
        <v>14.424118167341643</v>
      </c>
      <c r="K635" s="71">
        <f t="shared" si="110"/>
        <v>2.6689016782788313</v>
      </c>
      <c r="L635" s="71">
        <f t="shared" si="111"/>
        <v>-0.68667920123506443</v>
      </c>
      <c r="M635" s="69">
        <f t="shared" si="114"/>
        <v>-0.93329316956662545</v>
      </c>
      <c r="N635" s="69">
        <f t="shared" si="115"/>
        <v>2007.03</v>
      </c>
      <c r="O635" s="69">
        <f t="shared" si="116"/>
        <v>69.5159443673938</v>
      </c>
      <c r="P635" s="69">
        <f t="shared" si="117"/>
        <v>4.2415561416172514</v>
      </c>
      <c r="Q635" s="69">
        <f t="shared" si="118"/>
        <v>0.88597526210335564</v>
      </c>
      <c r="R635" s="69">
        <f t="shared" si="119"/>
        <v>2.4253485890083231</v>
      </c>
    </row>
    <row r="636" spans="1:18" x14ac:dyDescent="0.3">
      <c r="A636" s="69">
        <f>'Shiller Data'!A635</f>
        <v>1923.03</v>
      </c>
      <c r="B636" s="69">
        <f>'[4]Shiller Data '!B635</f>
        <v>9.43</v>
      </c>
      <c r="C636" s="69">
        <f>'[4]Shiller Data '!C635</f>
        <v>0.51500000000000001</v>
      </c>
      <c r="D636" s="69">
        <f>'[4]Shiller Data '!D635</f>
        <v>0.76249999999999996</v>
      </c>
      <c r="E636" s="69">
        <f>'[4]Shiller Data '!E635</f>
        <v>16.8</v>
      </c>
      <c r="F636" s="71">
        <f t="shared" si="120"/>
        <v>177.15209226190476</v>
      </c>
      <c r="G636" s="71">
        <f t="shared" si="121"/>
        <v>9.674796130952382</v>
      </c>
      <c r="H636" s="71">
        <f t="shared" si="124"/>
        <v>196.08947408270132</v>
      </c>
      <c r="I636" s="71">
        <f t="shared" si="124"/>
        <v>12.038102928093066</v>
      </c>
      <c r="J636" s="71">
        <f t="shared" si="113"/>
        <v>14.71594763062614</v>
      </c>
      <c r="K636" s="71">
        <f t="shared" si="110"/>
        <v>2.6889317785671376</v>
      </c>
      <c r="L636" s="71">
        <f t="shared" si="111"/>
        <v>-0.66664910094675811</v>
      </c>
      <c r="M636" s="69">
        <f t="shared" si="114"/>
        <v>-0.90606945906077685</v>
      </c>
      <c r="N636" s="69">
        <f t="shared" si="115"/>
        <v>2007.06</v>
      </c>
      <c r="O636" s="69">
        <f t="shared" si="116"/>
        <v>73.171141822678095</v>
      </c>
      <c r="P636" s="69">
        <f t="shared" si="117"/>
        <v>4.2928011058401658</v>
      </c>
      <c r="Q636" s="69">
        <f t="shared" si="118"/>
        <v>0.93722022632627011</v>
      </c>
      <c r="R636" s="69">
        <f t="shared" si="119"/>
        <v>2.5528751308886748</v>
      </c>
    </row>
    <row r="637" spans="1:18" x14ac:dyDescent="0.3">
      <c r="A637" s="69">
        <f>'Shiller Data'!A636</f>
        <v>1923.04</v>
      </c>
      <c r="B637" s="69">
        <f>'[4]Shiller Data '!B636</f>
        <v>9.1</v>
      </c>
      <c r="C637" s="69">
        <f>'[4]Shiller Data '!C636</f>
        <v>0.51670000000000005</v>
      </c>
      <c r="D637" s="69">
        <f>'[4]Shiller Data '!D636</f>
        <v>0.78669999999999995</v>
      </c>
      <c r="E637" s="69">
        <f>'[4]Shiller Data '!E636</f>
        <v>16.899999999999999</v>
      </c>
      <c r="F637" s="71">
        <f t="shared" si="120"/>
        <v>169.94115384615387</v>
      </c>
      <c r="G637" s="71">
        <f t="shared" si="121"/>
        <v>9.6492960650887607</v>
      </c>
      <c r="H637" s="71">
        <f t="shared" si="124"/>
        <v>195.1466640127118</v>
      </c>
      <c r="I637" s="71">
        <f t="shared" si="124"/>
        <v>11.989695361288534</v>
      </c>
      <c r="J637" s="71">
        <f t="shared" si="113"/>
        <v>14.173934259818447</v>
      </c>
      <c r="K637" s="71">
        <f t="shared" si="110"/>
        <v>2.6514046622947944</v>
      </c>
      <c r="L637" s="71">
        <f t="shared" si="111"/>
        <v>-0.70417621721910129</v>
      </c>
      <c r="M637" s="69">
        <f t="shared" si="114"/>
        <v>-0.95707406387116933</v>
      </c>
      <c r="N637" s="69">
        <f t="shared" si="115"/>
        <v>2007.09</v>
      </c>
      <c r="O637" s="69">
        <f t="shared" si="116"/>
        <v>71.697330351482762</v>
      </c>
      <c r="P637" s="69">
        <f t="shared" si="117"/>
        <v>4.2724535133207944</v>
      </c>
      <c r="Q637" s="69">
        <f t="shared" si="118"/>
        <v>0.91687263380689865</v>
      </c>
      <c r="R637" s="69">
        <f t="shared" si="119"/>
        <v>2.5014551781762941</v>
      </c>
    </row>
    <row r="638" spans="1:18" x14ac:dyDescent="0.3">
      <c r="A638" s="69">
        <f>'Shiller Data'!A637</f>
        <v>1923.05</v>
      </c>
      <c r="B638" s="69">
        <f>'[4]Shiller Data '!B637</f>
        <v>8.67</v>
      </c>
      <c r="C638" s="69">
        <f>'[4]Shiller Data '!C637</f>
        <v>0.51829999999999998</v>
      </c>
      <c r="D638" s="69">
        <f>'[4]Shiller Data '!D637</f>
        <v>0.81079999999999997</v>
      </c>
      <c r="E638" s="69">
        <f>'[4]Shiller Data '!E637</f>
        <v>16.899999999999999</v>
      </c>
      <c r="F638" s="71">
        <f t="shared" si="120"/>
        <v>161.91096745562135</v>
      </c>
      <c r="G638" s="71">
        <f t="shared" si="121"/>
        <v>9.6791758284023679</v>
      </c>
      <c r="H638" s="71">
        <f t="shared" si="124"/>
        <v>194.1776894717492</v>
      </c>
      <c r="I638" s="71">
        <f t="shared" si="124"/>
        <v>11.940208768105975</v>
      </c>
      <c r="J638" s="71">
        <f t="shared" si="113"/>
        <v>13.5601454380018</v>
      </c>
      <c r="K638" s="71">
        <f t="shared" si="110"/>
        <v>2.6071350079710887</v>
      </c>
      <c r="L638" s="71">
        <f t="shared" si="111"/>
        <v>-0.74844587154280706</v>
      </c>
      <c r="M638" s="69">
        <f t="shared" si="114"/>
        <v>-1.0172427218486908</v>
      </c>
      <c r="N638" s="69">
        <f t="shared" si="115"/>
        <v>2007.12</v>
      </c>
      <c r="O638" s="69">
        <f t="shared" si="116"/>
        <v>69.702943579916763</v>
      </c>
      <c r="P638" s="69">
        <f t="shared" si="117"/>
        <v>4.2442425490112656</v>
      </c>
      <c r="Q638" s="69">
        <f t="shared" si="118"/>
        <v>0.88866166949736991</v>
      </c>
      <c r="R638" s="69">
        <f t="shared" si="119"/>
        <v>2.4318728228422373</v>
      </c>
    </row>
    <row r="639" spans="1:18" x14ac:dyDescent="0.3">
      <c r="A639" s="69">
        <f>'Shiller Data'!A638</f>
        <v>1923.06</v>
      </c>
      <c r="B639" s="69">
        <f>'[4]Shiller Data '!B638</f>
        <v>8.34</v>
      </c>
      <c r="C639" s="69">
        <f>'[4]Shiller Data '!C638</f>
        <v>0.52</v>
      </c>
      <c r="D639" s="69">
        <f>'[4]Shiller Data '!D638</f>
        <v>0.83499999999999996</v>
      </c>
      <c r="E639" s="69">
        <f>'[4]Shiller Data '!E638</f>
        <v>17</v>
      </c>
      <c r="F639" s="71">
        <f t="shared" si="120"/>
        <v>154.8321</v>
      </c>
      <c r="G639" s="71">
        <f t="shared" si="121"/>
        <v>9.6538000000000022</v>
      </c>
      <c r="H639" s="71">
        <f t="shared" si="124"/>
        <v>193.28877959079685</v>
      </c>
      <c r="I639" s="71">
        <f t="shared" si="124"/>
        <v>11.891838734092371</v>
      </c>
      <c r="J639" s="71">
        <f t="shared" si="113"/>
        <v>13.020030246131434</v>
      </c>
      <c r="K639" s="71">
        <f t="shared" si="110"/>
        <v>2.5664889598292944</v>
      </c>
      <c r="L639" s="71">
        <f t="shared" si="111"/>
        <v>-0.78909191968460135</v>
      </c>
      <c r="M639" s="69">
        <f t="shared" si="114"/>
        <v>-1.0724863917201291</v>
      </c>
      <c r="N639" s="69">
        <f t="shared" si="115"/>
        <v>2008.03</v>
      </c>
      <c r="O639" s="69">
        <f t="shared" si="116"/>
        <v>60.499390353603587</v>
      </c>
      <c r="P639" s="69">
        <f t="shared" si="117"/>
        <v>4.1026332881860839</v>
      </c>
      <c r="Q639" s="69">
        <f t="shared" si="118"/>
        <v>0.74705240867218814</v>
      </c>
      <c r="R639" s="69">
        <f t="shared" si="119"/>
        <v>2.1107691532534281</v>
      </c>
    </row>
    <row r="640" spans="1:18" x14ac:dyDescent="0.3">
      <c r="A640" s="69">
        <f>'Shiller Data'!A639</f>
        <v>1923.07</v>
      </c>
      <c r="B640" s="69">
        <f>'[4]Shiller Data '!B639</f>
        <v>8.06</v>
      </c>
      <c r="C640" s="69">
        <f>'[4]Shiller Data '!C639</f>
        <v>0.52170000000000005</v>
      </c>
      <c r="D640" s="69">
        <f>'[4]Shiller Data '!D639</f>
        <v>0.85919999999999996</v>
      </c>
      <c r="E640" s="69">
        <f>'[4]Shiller Data '!E639</f>
        <v>17.2</v>
      </c>
      <c r="F640" s="71">
        <f t="shared" si="120"/>
        <v>147.8939709302326</v>
      </c>
      <c r="G640" s="71">
        <f t="shared" si="121"/>
        <v>9.5727400290697702</v>
      </c>
      <c r="H640" s="71">
        <f t="shared" si="124"/>
        <v>192.33484117514811</v>
      </c>
      <c r="I640" s="71">
        <f t="shared" si="124"/>
        <v>11.844094395950778</v>
      </c>
      <c r="J640" s="71">
        <f t="shared" si="113"/>
        <v>12.486726801231349</v>
      </c>
      <c r="K640" s="71">
        <f t="shared" si="110"/>
        <v>2.5246662242383731</v>
      </c>
      <c r="L640" s="71">
        <f t="shared" si="111"/>
        <v>-0.83091465527552266</v>
      </c>
      <c r="M640" s="69">
        <f t="shared" si="114"/>
        <v>-1.1293293445711738</v>
      </c>
      <c r="N640" s="69">
        <f t="shared" si="115"/>
        <v>2008.06</v>
      </c>
      <c r="O640" s="69">
        <f t="shared" si="116"/>
        <v>59.62372515639256</v>
      </c>
      <c r="P640" s="69">
        <f t="shared" si="117"/>
        <v>4.0880535679550656</v>
      </c>
      <c r="Q640" s="69">
        <f t="shared" si="118"/>
        <v>0.73247268844116986</v>
      </c>
      <c r="R640" s="69">
        <f t="shared" si="119"/>
        <v>2.0802179844557331</v>
      </c>
    </row>
    <row r="641" spans="1:18" x14ac:dyDescent="0.3">
      <c r="A641" s="69">
        <f>'Shiller Data'!A640</f>
        <v>1923.08</v>
      </c>
      <c r="B641" s="69">
        <f>'[4]Shiller Data '!B640</f>
        <v>8.1</v>
      </c>
      <c r="C641" s="69">
        <f>'[4]Shiller Data '!C640</f>
        <v>0.52329999999999999</v>
      </c>
      <c r="D641" s="69">
        <f>'[4]Shiller Data '!D640</f>
        <v>0.88329999999999997</v>
      </c>
      <c r="E641" s="69">
        <f>'[4]Shiller Data '!E640</f>
        <v>17.100000000000001</v>
      </c>
      <c r="F641" s="71">
        <f t="shared" si="120"/>
        <v>149.49710526315789</v>
      </c>
      <c r="G641" s="71">
        <f t="shared" si="121"/>
        <v>9.6582512573099422</v>
      </c>
      <c r="H641" s="71">
        <f t="shared" si="124"/>
        <v>191.33581684190344</v>
      </c>
      <c r="I641" s="71">
        <f t="shared" si="124"/>
        <v>11.797062651377859</v>
      </c>
      <c r="J641" s="71">
        <f t="shared" si="113"/>
        <v>12.672400722199869</v>
      </c>
      <c r="K641" s="71">
        <f t="shared" ref="K641:K704" si="125">LN(J641)</f>
        <v>2.5394264572204328</v>
      </c>
      <c r="L641" s="71">
        <f t="shared" ref="L641:L704" si="126">K641-$K$1863</f>
        <v>-0.81615442229346291</v>
      </c>
      <c r="M641" s="69">
        <f t="shared" si="114"/>
        <v>-1.1092681215159372</v>
      </c>
      <c r="N641" s="69">
        <f t="shared" si="115"/>
        <v>2008.09</v>
      </c>
      <c r="O641" s="69">
        <f t="shared" si="116"/>
        <v>53.675958212072501</v>
      </c>
      <c r="P641" s="69">
        <f t="shared" si="117"/>
        <v>3.9829651957167691</v>
      </c>
      <c r="Q641" s="69">
        <f t="shared" si="118"/>
        <v>0.62738431620287338</v>
      </c>
      <c r="R641" s="69">
        <f t="shared" si="119"/>
        <v>1.8727057612178764</v>
      </c>
    </row>
    <row r="642" spans="1:18" x14ac:dyDescent="0.3">
      <c r="A642" s="69">
        <f>'Shiller Data'!A641</f>
        <v>1923.09</v>
      </c>
      <c r="B642" s="69">
        <f>'[4]Shiller Data '!B641</f>
        <v>8.15</v>
      </c>
      <c r="C642" s="69">
        <f>'[4]Shiller Data '!C641</f>
        <v>0.52500000000000002</v>
      </c>
      <c r="D642" s="69">
        <f>'[4]Shiller Data '!D641</f>
        <v>0.90749999999999997</v>
      </c>
      <c r="E642" s="69">
        <f>'[4]Shiller Data '!E641</f>
        <v>17.2</v>
      </c>
      <c r="F642" s="71">
        <f t="shared" si="120"/>
        <v>149.54539244186049</v>
      </c>
      <c r="G642" s="71">
        <f t="shared" si="121"/>
        <v>9.6332921511627916</v>
      </c>
      <c r="H642" s="71">
        <f t="shared" ref="H642:I657" si="127">AVERAGE(F523:F642)</f>
        <v>190.33860290391894</v>
      </c>
      <c r="I642" s="71">
        <f t="shared" si="127"/>
        <v>11.751098085970883</v>
      </c>
      <c r="J642" s="71">
        <f t="shared" ref="J642:J705" si="128">F642/I642</f>
        <v>12.726078137361148</v>
      </c>
      <c r="K642" s="71">
        <f t="shared" si="125"/>
        <v>2.5436532847698388</v>
      </c>
      <c r="L642" s="71">
        <f t="shared" si="126"/>
        <v>-0.81192759474405696</v>
      </c>
      <c r="M642" s="69">
        <f t="shared" ref="M642:M705" si="129">L642*$M$113/2</f>
        <v>-1.1035232711204377</v>
      </c>
      <c r="N642" s="69">
        <f t="shared" si="115"/>
        <v>2008.12</v>
      </c>
      <c r="O642" s="69">
        <f t="shared" si="116"/>
        <v>39.941733064503318</v>
      </c>
      <c r="P642" s="69">
        <f t="shared" si="117"/>
        <v>3.6874217187464096</v>
      </c>
      <c r="Q642" s="69">
        <f t="shared" si="118"/>
        <v>0.33184083923251384</v>
      </c>
      <c r="R642" s="69">
        <f t="shared" si="119"/>
        <v>1.3935310353919028</v>
      </c>
    </row>
    <row r="643" spans="1:18" x14ac:dyDescent="0.3">
      <c r="A643" s="69">
        <f>'Shiller Data'!A642</f>
        <v>1923.1</v>
      </c>
      <c r="B643" s="69">
        <f>'[4]Shiller Data '!B642</f>
        <v>8.0299999999999994</v>
      </c>
      <c r="C643" s="69">
        <f>'[4]Shiller Data '!C642</f>
        <v>0.52669999999999995</v>
      </c>
      <c r="D643" s="69">
        <f>'[4]Shiller Data '!D642</f>
        <v>0.93169999999999997</v>
      </c>
      <c r="E643" s="69">
        <f>'[4]Shiller Data '!E642</f>
        <v>17.3</v>
      </c>
      <c r="F643" s="71">
        <f t="shared" si="120"/>
        <v>146.49180057803466</v>
      </c>
      <c r="G643" s="71">
        <f t="shared" si="121"/>
        <v>9.6086215895953746</v>
      </c>
      <c r="H643" s="71">
        <f t="shared" si="127"/>
        <v>189.38695349206921</v>
      </c>
      <c r="I643" s="71">
        <f t="shared" si="127"/>
        <v>11.704927932550847</v>
      </c>
      <c r="J643" s="71">
        <f t="shared" si="128"/>
        <v>12.515395346488887</v>
      </c>
      <c r="K643" s="71">
        <f t="shared" si="125"/>
        <v>2.5269595141961272</v>
      </c>
      <c r="L643" s="71">
        <f t="shared" si="126"/>
        <v>-0.82862136531776853</v>
      </c>
      <c r="M643" s="69">
        <f t="shared" si="129"/>
        <v>-1.126212442457992</v>
      </c>
      <c r="N643" s="69">
        <f t="shared" ref="N643:N706" si="130">INDEX($A$130:$A$2900,(ROW()-ROW($A$130))*3)</f>
        <v>2009.03</v>
      </c>
      <c r="O643" s="69">
        <f t="shared" ref="O643:O706" si="131">INDEX($J$130:$J$2900,(ROW()-ROW($J$130))*3)</f>
        <v>33.808373518951825</v>
      </c>
      <c r="P643" s="69">
        <f t="shared" ref="P643:P706" si="132">INDEX($K$130:$K$2900,(ROW()-ROW($K$130))*3)</f>
        <v>3.520708509054264</v>
      </c>
      <c r="Q643" s="69">
        <f t="shared" ref="Q643:Q706" si="133">INDEX($L$130:$L$2900,(ROW()-ROW($L$130))*3)</f>
        <v>0.1651276295403683</v>
      </c>
      <c r="R643" s="69">
        <f t="shared" ref="R643:R706" si="134">EXP(Q643)</f>
        <v>1.1795436537191979</v>
      </c>
    </row>
    <row r="644" spans="1:18" x14ac:dyDescent="0.3">
      <c r="A644" s="69">
        <f>'Shiller Data'!A643</f>
        <v>1923.11</v>
      </c>
      <c r="B644" s="69">
        <f>'[4]Shiller Data '!B643</f>
        <v>8.27</v>
      </c>
      <c r="C644" s="69">
        <f>'[4]Shiller Data '!C643</f>
        <v>0.52829999999999999</v>
      </c>
      <c r="D644" s="69">
        <f>'[4]Shiller Data '!D643</f>
        <v>0.95579999999999998</v>
      </c>
      <c r="E644" s="69">
        <f>'[4]Shiller Data '!E643</f>
        <v>17.3</v>
      </c>
      <c r="F644" s="71">
        <f t="shared" si="120"/>
        <v>150.8701358381503</v>
      </c>
      <c r="G644" s="71">
        <f t="shared" si="121"/>
        <v>9.6378104913294802</v>
      </c>
      <c r="H644" s="71">
        <f t="shared" si="127"/>
        <v>188.547983295671</v>
      </c>
      <c r="I644" s="71">
        <f t="shared" si="127"/>
        <v>11.660250940770672</v>
      </c>
      <c r="J644" s="71">
        <f t="shared" si="128"/>
        <v>12.938841248315253</v>
      </c>
      <c r="K644" s="71">
        <f t="shared" si="125"/>
        <v>2.5602337370194457</v>
      </c>
      <c r="L644" s="71">
        <f t="shared" si="126"/>
        <v>-0.79534714249445004</v>
      </c>
      <c r="M644" s="69">
        <f t="shared" si="129"/>
        <v>-1.0809881152499068</v>
      </c>
      <c r="N644" s="69">
        <f t="shared" si="130"/>
        <v>2009.06</v>
      </c>
      <c r="O644" s="69">
        <f t="shared" si="131"/>
        <v>40.560067965193625</v>
      </c>
      <c r="P644" s="69">
        <f t="shared" si="132"/>
        <v>3.7027840349519781</v>
      </c>
      <c r="Q644" s="69">
        <f t="shared" si="133"/>
        <v>0.34720315543808233</v>
      </c>
      <c r="R644" s="69">
        <f t="shared" si="134"/>
        <v>1.4151041822803061</v>
      </c>
    </row>
    <row r="645" spans="1:18" x14ac:dyDescent="0.3">
      <c r="A645" s="69">
        <f>'Shiller Data'!A644</f>
        <v>1923.12</v>
      </c>
      <c r="B645" s="69">
        <f>'[4]Shiller Data '!B644</f>
        <v>8.5500000000000007</v>
      </c>
      <c r="C645" s="69">
        <f>'[4]Shiller Data '!C644</f>
        <v>0.53</v>
      </c>
      <c r="D645" s="69">
        <f>'[4]Shiller Data '!D644</f>
        <v>0.98</v>
      </c>
      <c r="E645" s="69">
        <f>'[4]Shiller Data '!E644</f>
        <v>17.3</v>
      </c>
      <c r="F645" s="71">
        <f t="shared" si="120"/>
        <v>155.9781936416185</v>
      </c>
      <c r="G645" s="71">
        <f t="shared" si="121"/>
        <v>9.6688236994219654</v>
      </c>
      <c r="H645" s="71">
        <f t="shared" si="127"/>
        <v>187.73324807601782</v>
      </c>
      <c r="I645" s="71">
        <f t="shared" si="127"/>
        <v>11.614582471599187</v>
      </c>
      <c r="J645" s="71">
        <f t="shared" si="128"/>
        <v>13.429513632799768</v>
      </c>
      <c r="K645" s="71">
        <f t="shared" si="125"/>
        <v>2.5974547948979656</v>
      </c>
      <c r="L645" s="71">
        <f t="shared" si="126"/>
        <v>-0.75812608461593012</v>
      </c>
      <c r="M645" s="69">
        <f t="shared" si="129"/>
        <v>-1.0303994866448953</v>
      </c>
      <c r="N645" s="69">
        <f t="shared" si="130"/>
        <v>2009.09</v>
      </c>
      <c r="O645" s="69">
        <f t="shared" si="131"/>
        <v>45.534726910970782</v>
      </c>
      <c r="P645" s="69">
        <f t="shared" si="132"/>
        <v>3.8184752636584527</v>
      </c>
      <c r="Q645" s="69">
        <f t="shared" si="133"/>
        <v>0.46289438414455697</v>
      </c>
      <c r="R645" s="69">
        <f t="shared" si="134"/>
        <v>1.5886655452846392</v>
      </c>
    </row>
    <row r="646" spans="1:18" x14ac:dyDescent="0.3">
      <c r="A646" s="69">
        <f>'Shiller Data'!A645</f>
        <v>1924.01</v>
      </c>
      <c r="B646" s="69">
        <f>'[4]Shiller Data '!B645</f>
        <v>8.83</v>
      </c>
      <c r="C646" s="69">
        <f>'[4]Shiller Data '!C645</f>
        <v>0.53169999999999995</v>
      </c>
      <c r="D646" s="69">
        <f>'[4]Shiller Data '!D645</f>
        <v>0.9758</v>
      </c>
      <c r="E646" s="69">
        <f>'[4]Shiller Data '!E645</f>
        <v>17.3</v>
      </c>
      <c r="F646" s="71">
        <f t="shared" si="120"/>
        <v>161.0862514450867</v>
      </c>
      <c r="G646" s="71">
        <f t="shared" si="121"/>
        <v>9.6998369075144506</v>
      </c>
      <c r="H646" s="71">
        <f t="shared" si="127"/>
        <v>186.87428862972683</v>
      </c>
      <c r="I646" s="71">
        <f t="shared" si="127"/>
        <v>11.570487466661808</v>
      </c>
      <c r="J646" s="71">
        <f t="shared" si="128"/>
        <v>13.922166365870631</v>
      </c>
      <c r="K646" s="71">
        <f t="shared" si="125"/>
        <v>2.6334822725293088</v>
      </c>
      <c r="L646" s="71">
        <f t="shared" si="126"/>
        <v>-0.72209860698458694</v>
      </c>
      <c r="M646" s="69">
        <f t="shared" si="129"/>
        <v>-0.98143310069703149</v>
      </c>
      <c r="N646" s="69">
        <f t="shared" si="130"/>
        <v>2009.12</v>
      </c>
      <c r="O646" s="69">
        <f t="shared" si="131"/>
        <v>48.330592224775927</v>
      </c>
      <c r="P646" s="69">
        <f t="shared" si="132"/>
        <v>3.8780647395534023</v>
      </c>
      <c r="Q646" s="69">
        <f t="shared" si="133"/>
        <v>0.52248386003950653</v>
      </c>
      <c r="R646" s="69">
        <f t="shared" si="134"/>
        <v>1.6862107639478157</v>
      </c>
    </row>
    <row r="647" spans="1:18" x14ac:dyDescent="0.3">
      <c r="A647" s="69">
        <f>'Shiller Data'!A646</f>
        <v>1924.02</v>
      </c>
      <c r="B647" s="69">
        <f>'[4]Shiller Data '!B646</f>
        <v>8.8699999999999992</v>
      </c>
      <c r="C647" s="69">
        <f>'[4]Shiller Data '!C646</f>
        <v>0.5333</v>
      </c>
      <c r="D647" s="69">
        <f>'[4]Shiller Data '!D646</f>
        <v>0.97170000000000001</v>
      </c>
      <c r="E647" s="69">
        <f>'[4]Shiller Data '!E646</f>
        <v>17.2</v>
      </c>
      <c r="F647" s="71">
        <f t="shared" si="120"/>
        <v>162.75676453488373</v>
      </c>
      <c r="G647" s="71">
        <f t="shared" si="121"/>
        <v>9.785589912790698</v>
      </c>
      <c r="H647" s="71">
        <f t="shared" si="127"/>
        <v>185.97779163384752</v>
      </c>
      <c r="I647" s="71">
        <f t="shared" si="127"/>
        <v>11.527173485295332</v>
      </c>
      <c r="J647" s="71">
        <f t="shared" si="128"/>
        <v>14.119399238894497</v>
      </c>
      <c r="K647" s="71">
        <f t="shared" si="125"/>
        <v>2.6475496843394515</v>
      </c>
      <c r="L647" s="71">
        <f t="shared" si="126"/>
        <v>-0.70803119517444424</v>
      </c>
      <c r="M647" s="69">
        <f t="shared" si="129"/>
        <v>-0.96231351860939418</v>
      </c>
      <c r="N647" s="69">
        <f t="shared" si="130"/>
        <v>2010.03</v>
      </c>
      <c r="O647" s="69">
        <f t="shared" si="131"/>
        <v>49.71933183667894</v>
      </c>
      <c r="P647" s="69">
        <f t="shared" si="132"/>
        <v>3.9063938280300672</v>
      </c>
      <c r="Q647" s="69">
        <f t="shared" si="133"/>
        <v>0.55081294851617146</v>
      </c>
      <c r="R647" s="69">
        <f t="shared" si="134"/>
        <v>1.7346626362323663</v>
      </c>
    </row>
    <row r="648" spans="1:18" x14ac:dyDescent="0.3">
      <c r="A648" s="69">
        <f>'Shiller Data'!A647</f>
        <v>1924.03</v>
      </c>
      <c r="B648" s="69">
        <f>'[4]Shiller Data '!B647</f>
        <v>8.6999999999999993</v>
      </c>
      <c r="C648" s="69">
        <f>'[4]Shiller Data '!C647</f>
        <v>0.53500000000000003</v>
      </c>
      <c r="D648" s="69">
        <f>'[4]Shiller Data '!D647</f>
        <v>0.96750000000000003</v>
      </c>
      <c r="E648" s="69">
        <f>'[4]Shiller Data '!E647</f>
        <v>17.100000000000001</v>
      </c>
      <c r="F648" s="71">
        <f t="shared" si="120"/>
        <v>160.57096491228069</v>
      </c>
      <c r="G648" s="71">
        <f t="shared" si="121"/>
        <v>9.8741915204678357</v>
      </c>
      <c r="H648" s="71">
        <f t="shared" si="127"/>
        <v>185.10558536501884</v>
      </c>
      <c r="I648" s="71">
        <f t="shared" si="127"/>
        <v>11.485926154531553</v>
      </c>
      <c r="J648" s="71">
        <f t="shared" si="128"/>
        <v>13.979801258684784</v>
      </c>
      <c r="K648" s="71">
        <f t="shared" si="125"/>
        <v>2.6376135205876459</v>
      </c>
      <c r="L648" s="71">
        <f t="shared" si="126"/>
        <v>-0.71796735892624985</v>
      </c>
      <c r="M648" s="69">
        <f t="shared" si="129"/>
        <v>-0.97581815621102319</v>
      </c>
      <c r="N648" s="69">
        <f t="shared" si="130"/>
        <v>2010.06</v>
      </c>
      <c r="O648" s="69">
        <f t="shared" si="131"/>
        <v>46.644855743474423</v>
      </c>
      <c r="P648" s="69">
        <f t="shared" si="132"/>
        <v>3.842562647761008</v>
      </c>
      <c r="Q648" s="69">
        <f t="shared" si="133"/>
        <v>0.48698176824711226</v>
      </c>
      <c r="R648" s="69">
        <f t="shared" si="134"/>
        <v>1.6273969388092744</v>
      </c>
    </row>
    <row r="649" spans="1:18" x14ac:dyDescent="0.3">
      <c r="A649" s="69">
        <f>'Shiller Data'!A648</f>
        <v>1924.04</v>
      </c>
      <c r="B649" s="69">
        <f>'[4]Shiller Data '!B648</f>
        <v>8.5</v>
      </c>
      <c r="C649" s="69">
        <f>'[4]Shiller Data '!C648</f>
        <v>0.53669999999999995</v>
      </c>
      <c r="D649" s="69">
        <f>'[4]Shiller Data '!D648</f>
        <v>0.96330000000000005</v>
      </c>
      <c r="E649" s="69">
        <f>'[4]Shiller Data '!E648</f>
        <v>17</v>
      </c>
      <c r="F649" s="71">
        <f t="shared" si="120"/>
        <v>157.80250000000001</v>
      </c>
      <c r="G649" s="71">
        <f t="shared" si="121"/>
        <v>9.9638355000000001</v>
      </c>
      <c r="H649" s="71">
        <f t="shared" si="127"/>
        <v>184.24142881739979</v>
      </c>
      <c r="I649" s="71">
        <f t="shared" si="127"/>
        <v>11.445507181657403</v>
      </c>
      <c r="J649" s="71">
        <f t="shared" si="128"/>
        <v>13.787287666281374</v>
      </c>
      <c r="K649" s="71">
        <f t="shared" si="125"/>
        <v>2.623746984009999</v>
      </c>
      <c r="L649" s="71">
        <f t="shared" si="126"/>
        <v>-0.73183389550389677</v>
      </c>
      <c r="M649" s="69">
        <f t="shared" si="129"/>
        <v>-0.99466472073516632</v>
      </c>
      <c r="N649" s="69">
        <f t="shared" si="130"/>
        <v>2010.09</v>
      </c>
      <c r="O649" s="69">
        <f t="shared" si="131"/>
        <v>48.130351281516319</v>
      </c>
      <c r="P649" s="69">
        <f t="shared" si="132"/>
        <v>3.8739129818862708</v>
      </c>
      <c r="Q649" s="69">
        <f t="shared" si="133"/>
        <v>0.51833210237237504</v>
      </c>
      <c r="R649" s="69">
        <f t="shared" si="134"/>
        <v>1.679224538073796</v>
      </c>
    </row>
    <row r="650" spans="1:18" x14ac:dyDescent="0.3">
      <c r="A650" s="69">
        <f>'Shiller Data'!A649</f>
        <v>1924.05</v>
      </c>
      <c r="B650" s="69">
        <f>'[4]Shiller Data '!B649</f>
        <v>8.4700000000000006</v>
      </c>
      <c r="C650" s="69">
        <f>'[4]Shiller Data '!C649</f>
        <v>0.5383</v>
      </c>
      <c r="D650" s="69">
        <f>'[4]Shiller Data '!D649</f>
        <v>0.95920000000000005</v>
      </c>
      <c r="E650" s="69">
        <f>'[4]Shiller Data '!E649</f>
        <v>17</v>
      </c>
      <c r="F650" s="71">
        <f t="shared" si="120"/>
        <v>157.24555000000001</v>
      </c>
      <c r="G650" s="71">
        <f t="shared" si="121"/>
        <v>9.9935395000000007</v>
      </c>
      <c r="H650" s="71">
        <f t="shared" si="127"/>
        <v>183.38135987379707</v>
      </c>
      <c r="I650" s="71">
        <f t="shared" si="127"/>
        <v>11.407911025133837</v>
      </c>
      <c r="J650" s="71">
        <f t="shared" si="128"/>
        <v>13.783903963973563</v>
      </c>
      <c r="K650" s="71">
        <f t="shared" si="125"/>
        <v>2.6235015319910819</v>
      </c>
      <c r="L650" s="71">
        <f t="shared" si="126"/>
        <v>-0.73207934752281378</v>
      </c>
      <c r="M650" s="69">
        <f t="shared" si="129"/>
        <v>-0.99499832439215719</v>
      </c>
      <c r="N650" s="69">
        <f t="shared" si="130"/>
        <v>2010.12</v>
      </c>
      <c r="O650" s="69">
        <f t="shared" si="131"/>
        <v>52.954916013438464</v>
      </c>
      <c r="P650" s="69">
        <f t="shared" si="132"/>
        <v>3.9694409102956678</v>
      </c>
      <c r="Q650" s="69">
        <f t="shared" si="133"/>
        <v>0.61386003078177209</v>
      </c>
      <c r="R650" s="69">
        <f t="shared" si="134"/>
        <v>1.8475492493559336</v>
      </c>
    </row>
    <row r="651" spans="1:18" x14ac:dyDescent="0.3">
      <c r="A651" s="69">
        <f>'Shiller Data'!A650</f>
        <v>1924.06</v>
      </c>
      <c r="B651" s="69">
        <f>'[4]Shiller Data '!B650</f>
        <v>8.6300000000000008</v>
      </c>
      <c r="C651" s="69">
        <f>'[4]Shiller Data '!C650</f>
        <v>0.54</v>
      </c>
      <c r="D651" s="69">
        <f>'[4]Shiller Data '!D650</f>
        <v>0.95499999999999996</v>
      </c>
      <c r="E651" s="69">
        <f>'[4]Shiller Data '!E650</f>
        <v>17</v>
      </c>
      <c r="F651" s="71">
        <f t="shared" ref="F651:F714" si="135">B651*$E$1857/E651</f>
        <v>160.21595000000002</v>
      </c>
      <c r="G651" s="71">
        <f t="shared" ref="G651:G714" si="136">C651*$E$1857/E651</f>
        <v>10.0251</v>
      </c>
      <c r="H651" s="71">
        <f t="shared" si="127"/>
        <v>182.55667069450416</v>
      </c>
      <c r="I651" s="71">
        <f t="shared" si="127"/>
        <v>11.371906176648988</v>
      </c>
      <c r="J651" s="71">
        <f t="shared" si="128"/>
        <v>14.088750602690217</v>
      </c>
      <c r="K651" s="71">
        <f t="shared" si="125"/>
        <v>2.645376649352269</v>
      </c>
      <c r="L651" s="71">
        <f t="shared" si="126"/>
        <v>-0.7102042301616267</v>
      </c>
      <c r="M651" s="69">
        <f t="shared" si="129"/>
        <v>-0.96526697738187328</v>
      </c>
      <c r="N651" s="69">
        <f t="shared" si="130"/>
        <v>2011.03</v>
      </c>
      <c r="O651" s="69">
        <f t="shared" si="131"/>
        <v>54.40508948323064</v>
      </c>
      <c r="P651" s="69">
        <f t="shared" si="132"/>
        <v>3.996457706162778</v>
      </c>
      <c r="Q651" s="69">
        <f t="shared" si="133"/>
        <v>0.64087682664888224</v>
      </c>
      <c r="R651" s="69">
        <f t="shared" si="134"/>
        <v>1.8981444935230758</v>
      </c>
    </row>
    <row r="652" spans="1:18" x14ac:dyDescent="0.3">
      <c r="A652" s="69">
        <f>'Shiller Data'!A651</f>
        <v>1924.07</v>
      </c>
      <c r="B652" s="69">
        <f>'[4]Shiller Data '!B651</f>
        <v>9.0299999999999994</v>
      </c>
      <c r="C652" s="69">
        <f>'[4]Shiller Data '!C651</f>
        <v>0.54169999999999996</v>
      </c>
      <c r="D652" s="69">
        <f>'[4]Shiller Data '!D651</f>
        <v>0.95079999999999998</v>
      </c>
      <c r="E652" s="69">
        <f>'[4]Shiller Data '!E651</f>
        <v>17.100000000000001</v>
      </c>
      <c r="F652" s="71">
        <f t="shared" si="135"/>
        <v>166.66158771929821</v>
      </c>
      <c r="G652" s="71">
        <f t="shared" si="136"/>
        <v>9.9978496198830396</v>
      </c>
      <c r="H652" s="71">
        <f t="shared" si="127"/>
        <v>181.92564525883165</v>
      </c>
      <c r="I652" s="71">
        <f t="shared" si="127"/>
        <v>11.338184735981343</v>
      </c>
      <c r="J652" s="71">
        <f t="shared" si="128"/>
        <v>14.699142023185011</v>
      </c>
      <c r="K652" s="71">
        <f t="shared" si="125"/>
        <v>2.6877891263116158</v>
      </c>
      <c r="L652" s="71">
        <f t="shared" si="126"/>
        <v>-0.6677917532022799</v>
      </c>
      <c r="M652" s="69">
        <f t="shared" si="129"/>
        <v>-0.90762248344734675</v>
      </c>
      <c r="N652" s="69">
        <f t="shared" si="130"/>
        <v>2011.06</v>
      </c>
      <c r="O652" s="69">
        <f t="shared" si="131"/>
        <v>52.933442351413767</v>
      </c>
      <c r="P652" s="69">
        <f t="shared" si="132"/>
        <v>3.9690353196783295</v>
      </c>
      <c r="Q652" s="69">
        <f t="shared" si="133"/>
        <v>0.61345444016443373</v>
      </c>
      <c r="R652" s="69">
        <f t="shared" si="134"/>
        <v>1.8468000526591701</v>
      </c>
    </row>
    <row r="653" spans="1:18" x14ac:dyDescent="0.3">
      <c r="A653" s="69">
        <f>'Shiller Data'!A652</f>
        <v>1924.08</v>
      </c>
      <c r="B653" s="69">
        <f>'[4]Shiller Data '!B652</f>
        <v>9.34</v>
      </c>
      <c r="C653" s="69">
        <f>'[4]Shiller Data '!C652</f>
        <v>0.54330000000000001</v>
      </c>
      <c r="D653" s="69">
        <f>'[4]Shiller Data '!D652</f>
        <v>0.94669999999999999</v>
      </c>
      <c r="E653" s="69">
        <f>'[4]Shiller Data '!E652</f>
        <v>17</v>
      </c>
      <c r="F653" s="71">
        <f t="shared" si="135"/>
        <v>173.39709999999999</v>
      </c>
      <c r="G653" s="71">
        <f t="shared" si="136"/>
        <v>10.0863645</v>
      </c>
      <c r="H653" s="71">
        <f t="shared" si="127"/>
        <v>181.39035442549829</v>
      </c>
      <c r="I653" s="71">
        <f t="shared" si="127"/>
        <v>11.308784995703567</v>
      </c>
      <c r="J653" s="71">
        <f t="shared" si="128"/>
        <v>15.332955756597814</v>
      </c>
      <c r="K653" s="71">
        <f t="shared" si="125"/>
        <v>2.7300044829480878</v>
      </c>
      <c r="L653" s="71">
        <f t="shared" si="126"/>
        <v>-0.62557639656580788</v>
      </c>
      <c r="M653" s="69">
        <f t="shared" si="129"/>
        <v>-0.85024590362845209</v>
      </c>
      <c r="N653" s="69">
        <f t="shared" si="130"/>
        <v>2011.09</v>
      </c>
      <c r="O653" s="69">
        <f t="shared" si="131"/>
        <v>47.783285591750932</v>
      </c>
      <c r="P653" s="69">
        <f t="shared" si="132"/>
        <v>3.8666759045345249</v>
      </c>
      <c r="Q653" s="69">
        <f t="shared" si="133"/>
        <v>0.5110950250206292</v>
      </c>
      <c r="R653" s="69">
        <f t="shared" si="134"/>
        <v>1.6671157292440257</v>
      </c>
    </row>
    <row r="654" spans="1:18" x14ac:dyDescent="0.3">
      <c r="A654" s="69">
        <f>'Shiller Data'!A653</f>
        <v>1924.09</v>
      </c>
      <c r="B654" s="69">
        <f>'[4]Shiller Data '!B653</f>
        <v>9.25</v>
      </c>
      <c r="C654" s="69">
        <f>'[4]Shiller Data '!C653</f>
        <v>0.54500000000000004</v>
      </c>
      <c r="D654" s="69">
        <f>'[4]Shiller Data '!D653</f>
        <v>0.9425</v>
      </c>
      <c r="E654" s="69">
        <f>'[4]Shiller Data '!E653</f>
        <v>17.100000000000001</v>
      </c>
      <c r="F654" s="71">
        <f t="shared" si="135"/>
        <v>170.72200292397659</v>
      </c>
      <c r="G654" s="71">
        <f t="shared" si="136"/>
        <v>10.058755847953218</v>
      </c>
      <c r="H654" s="71">
        <f t="shared" si="127"/>
        <v>180.83277111653143</v>
      </c>
      <c r="I654" s="71">
        <f t="shared" si="127"/>
        <v>11.28044441943651</v>
      </c>
      <c r="J654" s="71">
        <f t="shared" si="128"/>
        <v>15.134333061365737</v>
      </c>
      <c r="K654" s="71">
        <f t="shared" si="125"/>
        <v>2.7169658755209665</v>
      </c>
      <c r="L654" s="71">
        <f t="shared" si="126"/>
        <v>-0.63861500399292925</v>
      </c>
      <c r="M654" s="69">
        <f t="shared" si="129"/>
        <v>-0.86796719652694987</v>
      </c>
      <c r="N654" s="69">
        <f t="shared" si="130"/>
        <v>2011.12</v>
      </c>
      <c r="O654" s="69">
        <f t="shared" si="131"/>
        <v>50.576176022950079</v>
      </c>
      <c r="P654" s="69">
        <f t="shared" si="132"/>
        <v>3.9234806358324001</v>
      </c>
      <c r="Q654" s="69">
        <f t="shared" si="133"/>
        <v>0.56789975631850442</v>
      </c>
      <c r="R654" s="69">
        <f t="shared" si="134"/>
        <v>1.7645571569367053</v>
      </c>
    </row>
    <row r="655" spans="1:18" x14ac:dyDescent="0.3">
      <c r="A655" s="69">
        <f>'Shiller Data'!A654</f>
        <v>1924.1</v>
      </c>
      <c r="B655" s="69">
        <f>'[4]Shiller Data '!B654</f>
        <v>9.1300000000000008</v>
      </c>
      <c r="C655" s="69">
        <f>'[4]Shiller Data '!C654</f>
        <v>0.54669999999999996</v>
      </c>
      <c r="D655" s="69">
        <f>'[4]Shiller Data '!D654</f>
        <v>0.93830000000000002</v>
      </c>
      <c r="E655" s="69">
        <f>'[4]Shiller Data '!E654</f>
        <v>17.2</v>
      </c>
      <c r="F655" s="71">
        <f t="shared" si="135"/>
        <v>167.52753779069769</v>
      </c>
      <c r="G655" s="71">
        <f t="shared" si="136"/>
        <v>10.031468226744186</v>
      </c>
      <c r="H655" s="71">
        <f t="shared" si="127"/>
        <v>180.22896066412719</v>
      </c>
      <c r="I655" s="71">
        <f t="shared" si="127"/>
        <v>11.252067917035616</v>
      </c>
      <c r="J655" s="71">
        <f t="shared" si="128"/>
        <v>14.888599946776115</v>
      </c>
      <c r="K655" s="71">
        <f t="shared" si="125"/>
        <v>2.7005958158665693</v>
      </c>
      <c r="L655" s="71">
        <f t="shared" si="126"/>
        <v>-0.65498506364732645</v>
      </c>
      <c r="M655" s="69">
        <f t="shared" si="129"/>
        <v>-0.89021639940562725</v>
      </c>
      <c r="N655" s="69">
        <f t="shared" si="130"/>
        <v>2012.03</v>
      </c>
      <c r="O655" s="69">
        <f t="shared" si="131"/>
        <v>55.212633335409443</v>
      </c>
      <c r="P655" s="69">
        <f t="shared" si="132"/>
        <v>4.0111917918694129</v>
      </c>
      <c r="Q655" s="69">
        <f t="shared" si="133"/>
        <v>0.65561091235551716</v>
      </c>
      <c r="R655" s="69">
        <f t="shared" si="134"/>
        <v>1.9263189700445056</v>
      </c>
    </row>
    <row r="656" spans="1:18" x14ac:dyDescent="0.3">
      <c r="A656" s="69">
        <f>'Shiller Data'!A655</f>
        <v>1924.11</v>
      </c>
      <c r="B656" s="69">
        <f>'[4]Shiller Data '!B655</f>
        <v>9.64</v>
      </c>
      <c r="C656" s="69">
        <f>'[4]Shiller Data '!C655</f>
        <v>0.54830000000000001</v>
      </c>
      <c r="D656" s="69">
        <f>'[4]Shiller Data '!D655</f>
        <v>0.93420000000000003</v>
      </c>
      <c r="E656" s="69">
        <f>'[4]Shiller Data '!E655</f>
        <v>17.2</v>
      </c>
      <c r="F656" s="71">
        <f t="shared" si="135"/>
        <v>176.88559302325584</v>
      </c>
      <c r="G656" s="71">
        <f t="shared" si="136"/>
        <v>10.06082683139535</v>
      </c>
      <c r="H656" s="71">
        <f t="shared" si="127"/>
        <v>179.72274060598767</v>
      </c>
      <c r="I656" s="71">
        <f t="shared" si="127"/>
        <v>11.226323071186131</v>
      </c>
      <c r="J656" s="71">
        <f t="shared" si="128"/>
        <v>15.756324835979155</v>
      </c>
      <c r="K656" s="71">
        <f t="shared" si="125"/>
        <v>2.7572418615487893</v>
      </c>
      <c r="L656" s="71">
        <f t="shared" si="126"/>
        <v>-0.59833901796510647</v>
      </c>
      <c r="M656" s="69">
        <f t="shared" si="129"/>
        <v>-0.81322649287709481</v>
      </c>
      <c r="N656" s="69">
        <f t="shared" si="130"/>
        <v>2012.06</v>
      </c>
      <c r="O656" s="69">
        <f t="shared" si="131"/>
        <v>52.18434441992742</v>
      </c>
      <c r="P656" s="69">
        <f t="shared" si="132"/>
        <v>3.9547825345779359</v>
      </c>
      <c r="Q656" s="69">
        <f t="shared" si="133"/>
        <v>0.59920165506404022</v>
      </c>
      <c r="R656" s="69">
        <f t="shared" si="134"/>
        <v>1.8206647015869395</v>
      </c>
    </row>
    <row r="657" spans="1:18" x14ac:dyDescent="0.3">
      <c r="A657" s="69">
        <f>'Shiller Data'!A656</f>
        <v>1924.12</v>
      </c>
      <c r="B657" s="69">
        <f>'[4]Shiller Data '!B656</f>
        <v>10.16</v>
      </c>
      <c r="C657" s="69">
        <f>'[4]Shiller Data '!C656</f>
        <v>0.55000000000000004</v>
      </c>
      <c r="D657" s="69">
        <f>'[4]Shiller Data '!D656</f>
        <v>0.93</v>
      </c>
      <c r="E657" s="69">
        <f>'[4]Shiller Data '!E656</f>
        <v>17.3</v>
      </c>
      <c r="F657" s="71">
        <f t="shared" si="135"/>
        <v>185.3495260115607</v>
      </c>
      <c r="G657" s="71">
        <f t="shared" si="136"/>
        <v>10.033684971098268</v>
      </c>
      <c r="H657" s="71">
        <f t="shared" si="127"/>
        <v>179.35337877654601</v>
      </c>
      <c r="I657" s="71">
        <f t="shared" si="127"/>
        <v>11.20056904330502</v>
      </c>
      <c r="J657" s="71">
        <f t="shared" si="128"/>
        <v>16.548224049594225</v>
      </c>
      <c r="K657" s="71">
        <f t="shared" si="125"/>
        <v>2.8062787878835191</v>
      </c>
      <c r="L657" s="71">
        <f t="shared" si="126"/>
        <v>-0.54930209163037658</v>
      </c>
      <c r="M657" s="69">
        <f t="shared" si="129"/>
        <v>-0.74657844481850999</v>
      </c>
      <c r="N657" s="69">
        <f t="shared" si="130"/>
        <v>2012.09</v>
      </c>
      <c r="O657" s="69">
        <f t="shared" si="131"/>
        <v>55.9491415503852</v>
      </c>
      <c r="P657" s="69">
        <f t="shared" si="132"/>
        <v>4.0244430914835725</v>
      </c>
      <c r="Q657" s="69">
        <f t="shared" si="133"/>
        <v>0.66886221196967677</v>
      </c>
      <c r="R657" s="69">
        <f t="shared" si="134"/>
        <v>1.9520150772647991</v>
      </c>
    </row>
    <row r="658" spans="1:18" x14ac:dyDescent="0.3">
      <c r="A658" s="69">
        <f>'Shiller Data'!A657</f>
        <v>1925.01</v>
      </c>
      <c r="B658" s="69">
        <f>'[4]Shiller Data '!B657</f>
        <v>10.58</v>
      </c>
      <c r="C658" s="69">
        <f>'[4]Shiller Data '!C657</f>
        <v>0.55420000000000003</v>
      </c>
      <c r="D658" s="69">
        <f>'[4]Shiller Data '!D657</f>
        <v>0.95669999999999999</v>
      </c>
      <c r="E658" s="69">
        <f>'[4]Shiller Data '!E657</f>
        <v>17.3</v>
      </c>
      <c r="F658" s="71">
        <f t="shared" si="135"/>
        <v>193.01161271676301</v>
      </c>
      <c r="G658" s="71">
        <f t="shared" si="136"/>
        <v>10.110305838150289</v>
      </c>
      <c r="H658" s="71">
        <f t="shared" ref="H658:I673" si="137">AVERAGE(F539:F658)</f>
        <v>179.01401564819565</v>
      </c>
      <c r="I658" s="71">
        <f t="shared" si="137"/>
        <v>11.175245202517326</v>
      </c>
      <c r="J658" s="71">
        <f t="shared" si="128"/>
        <v>17.271353712514994</v>
      </c>
      <c r="K658" s="71">
        <f t="shared" si="125"/>
        <v>2.8490492742930544</v>
      </c>
      <c r="L658" s="71">
        <f t="shared" si="126"/>
        <v>-0.50653160522084129</v>
      </c>
      <c r="M658" s="69">
        <f t="shared" si="129"/>
        <v>-0.68844736591985423</v>
      </c>
      <c r="N658" s="69">
        <f t="shared" si="130"/>
        <v>2012.12</v>
      </c>
      <c r="O658" s="69">
        <f t="shared" si="131"/>
        <v>55.008124038119128</v>
      </c>
      <c r="P658" s="69">
        <f t="shared" si="132"/>
        <v>4.0074808841084391</v>
      </c>
      <c r="Q658" s="69">
        <f t="shared" si="133"/>
        <v>0.65190000459454334</v>
      </c>
      <c r="R658" s="69">
        <f t="shared" si="134"/>
        <v>1.9191838251488151</v>
      </c>
    </row>
    <row r="659" spans="1:18" x14ac:dyDescent="0.3">
      <c r="A659" s="69">
        <f>'Shiller Data'!A658</f>
        <v>1925.02</v>
      </c>
      <c r="B659" s="69">
        <f>'[4]Shiller Data '!B658</f>
        <v>10.67</v>
      </c>
      <c r="C659" s="69">
        <f>'[4]Shiller Data '!C658</f>
        <v>0.55830000000000002</v>
      </c>
      <c r="D659" s="69">
        <f>'[4]Shiller Data '!D658</f>
        <v>0.98329999999999995</v>
      </c>
      <c r="E659" s="69">
        <f>'[4]Shiller Data '!E658</f>
        <v>17.2</v>
      </c>
      <c r="F659" s="71">
        <f t="shared" si="135"/>
        <v>195.78519476744188</v>
      </c>
      <c r="G659" s="71">
        <f t="shared" si="136"/>
        <v>10.244318110465118</v>
      </c>
      <c r="H659" s="71">
        <f t="shared" si="137"/>
        <v>178.70458818792434</v>
      </c>
      <c r="I659" s="71">
        <f t="shared" si="137"/>
        <v>11.149705663021201</v>
      </c>
      <c r="J659" s="71">
        <f t="shared" si="128"/>
        <v>17.559673832178145</v>
      </c>
      <c r="K659" s="71">
        <f t="shared" si="125"/>
        <v>2.8656050135571363</v>
      </c>
      <c r="L659" s="71">
        <f t="shared" si="126"/>
        <v>-0.48997586595675946</v>
      </c>
      <c r="M659" s="69">
        <f t="shared" si="129"/>
        <v>-0.66594579845647006</v>
      </c>
      <c r="N659" s="69">
        <f t="shared" si="130"/>
        <v>2013.03</v>
      </c>
      <c r="O659" s="69">
        <f t="shared" si="131"/>
        <v>58.526038341704449</v>
      </c>
      <c r="P659" s="69">
        <f t="shared" si="132"/>
        <v>4.0694717550684487</v>
      </c>
      <c r="Q659" s="69">
        <f t="shared" si="133"/>
        <v>0.71389087555455299</v>
      </c>
      <c r="R659" s="69">
        <f t="shared" si="134"/>
        <v>2.0419206817088029</v>
      </c>
    </row>
    <row r="660" spans="1:18" x14ac:dyDescent="0.3">
      <c r="A660" s="69">
        <f>'Shiller Data'!A659</f>
        <v>1925.03</v>
      </c>
      <c r="B660" s="69">
        <f>'[4]Shiller Data '!B659</f>
        <v>10.39</v>
      </c>
      <c r="C660" s="69">
        <f>'[4]Shiller Data '!C659</f>
        <v>0.5625</v>
      </c>
      <c r="D660" s="69">
        <f>'[4]Shiller Data '!D659</f>
        <v>1.01</v>
      </c>
      <c r="E660" s="69">
        <f>'[4]Shiller Data '!E659</f>
        <v>17.3</v>
      </c>
      <c r="F660" s="71">
        <f t="shared" si="135"/>
        <v>189.54543063583816</v>
      </c>
      <c r="G660" s="71">
        <f t="shared" si="136"/>
        <v>10.261723265895954</v>
      </c>
      <c r="H660" s="71">
        <f t="shared" si="137"/>
        <v>178.27308138093341</v>
      </c>
      <c r="I660" s="71">
        <f t="shared" si="137"/>
        <v>11.122978346381782</v>
      </c>
      <c r="J660" s="71">
        <f t="shared" si="128"/>
        <v>17.040888216553601</v>
      </c>
      <c r="K660" s="71">
        <f t="shared" si="125"/>
        <v>2.8356156454272901</v>
      </c>
      <c r="L660" s="71">
        <f t="shared" si="126"/>
        <v>-0.51996523408660567</v>
      </c>
      <c r="M660" s="69">
        <f t="shared" si="129"/>
        <v>-0.70670554825646925</v>
      </c>
      <c r="N660" s="69">
        <f t="shared" si="130"/>
        <v>2013.06</v>
      </c>
      <c r="O660" s="69">
        <f t="shared" si="131"/>
        <v>60.198052124752017</v>
      </c>
      <c r="P660" s="69">
        <f t="shared" si="132"/>
        <v>4.0976399950595912</v>
      </c>
      <c r="Q660" s="69">
        <f t="shared" si="133"/>
        <v>0.74205911554569548</v>
      </c>
      <c r="R660" s="69">
        <f t="shared" si="134"/>
        <v>2.1002557342844383</v>
      </c>
    </row>
    <row r="661" spans="1:18" x14ac:dyDescent="0.3">
      <c r="A661" s="69">
        <f>'Shiller Data'!A660</f>
        <v>1925.04</v>
      </c>
      <c r="B661" s="69">
        <f>'[4]Shiller Data '!B660</f>
        <v>10.28</v>
      </c>
      <c r="C661" s="69">
        <f>'[4]Shiller Data '!C660</f>
        <v>0.56669999999999998</v>
      </c>
      <c r="D661" s="69">
        <f>'[4]Shiller Data '!D660</f>
        <v>1.0369999999999999</v>
      </c>
      <c r="E661" s="69">
        <f>'[4]Shiller Data '!E660</f>
        <v>17.2</v>
      </c>
      <c r="F661" s="71">
        <f t="shared" si="135"/>
        <v>188.62903488372092</v>
      </c>
      <c r="G661" s="71">
        <f t="shared" si="136"/>
        <v>10.398450784883721</v>
      </c>
      <c r="H661" s="71">
        <f t="shared" si="137"/>
        <v>177.70413608829776</v>
      </c>
      <c r="I661" s="71">
        <f t="shared" si="137"/>
        <v>11.098302439172482</v>
      </c>
      <c r="J661" s="71">
        <f t="shared" si="128"/>
        <v>16.996206033991051</v>
      </c>
      <c r="K661" s="71">
        <f t="shared" si="125"/>
        <v>2.8329901446779733</v>
      </c>
      <c r="L661" s="71">
        <f t="shared" si="126"/>
        <v>-0.52259073483592244</v>
      </c>
      <c r="M661" s="69">
        <f t="shared" si="129"/>
        <v>-0.71027397134489567</v>
      </c>
      <c r="N661" s="69">
        <f t="shared" si="130"/>
        <v>2013.09</v>
      </c>
      <c r="O661" s="69">
        <f t="shared" si="131"/>
        <v>61.812713022237659</v>
      </c>
      <c r="P661" s="69">
        <f t="shared" si="132"/>
        <v>4.124109055641707</v>
      </c>
      <c r="Q661" s="69">
        <f t="shared" si="133"/>
        <v>0.76852817612781132</v>
      </c>
      <c r="R661" s="69">
        <f t="shared" si="134"/>
        <v>2.1565897964205565</v>
      </c>
    </row>
    <row r="662" spans="1:18" x14ac:dyDescent="0.3">
      <c r="A662" s="69">
        <f>'Shiller Data'!A661</f>
        <v>1925.05</v>
      </c>
      <c r="B662" s="69">
        <f>'[4]Shiller Data '!B661</f>
        <v>10.61</v>
      </c>
      <c r="C662" s="69">
        <f>'[4]Shiller Data '!C661</f>
        <v>0.57079999999999997</v>
      </c>
      <c r="D662" s="69">
        <f>'[4]Shiller Data '!D661</f>
        <v>1.0629999999999999</v>
      </c>
      <c r="E662" s="69">
        <f>'[4]Shiller Data '!E661</f>
        <v>17.3</v>
      </c>
      <c r="F662" s="71">
        <f t="shared" si="135"/>
        <v>193.55890462427746</v>
      </c>
      <c r="G662" s="71">
        <f t="shared" si="136"/>
        <v>10.413140693641617</v>
      </c>
      <c r="H662" s="71">
        <f t="shared" si="137"/>
        <v>177.24694564828556</v>
      </c>
      <c r="I662" s="71">
        <f t="shared" si="137"/>
        <v>11.074616861619495</v>
      </c>
      <c r="J662" s="71">
        <f t="shared" si="128"/>
        <v>17.477706636974563</v>
      </c>
      <c r="K662" s="71">
        <f t="shared" si="125"/>
        <v>2.8609261623622659</v>
      </c>
      <c r="L662" s="71">
        <f t="shared" si="126"/>
        <v>-0.49465471715162979</v>
      </c>
      <c r="M662" s="69">
        <f t="shared" si="129"/>
        <v>-0.67230501226946615</v>
      </c>
      <c r="N662" s="69">
        <f t="shared" si="130"/>
        <v>2013.12</v>
      </c>
      <c r="O662" s="69">
        <f t="shared" si="131"/>
        <v>65.748475443110678</v>
      </c>
      <c r="P662" s="69">
        <f t="shared" si="132"/>
        <v>4.1858364836120234</v>
      </c>
      <c r="Q662" s="69">
        <f t="shared" si="133"/>
        <v>0.83025560409812771</v>
      </c>
      <c r="R662" s="69">
        <f t="shared" si="134"/>
        <v>2.293904996854109</v>
      </c>
    </row>
    <row r="663" spans="1:18" x14ac:dyDescent="0.3">
      <c r="A663" s="69">
        <f>'Shiller Data'!A662</f>
        <v>1925.06</v>
      </c>
      <c r="B663" s="69">
        <f>'[4]Shiller Data '!B662</f>
        <v>10.8</v>
      </c>
      <c r="C663" s="69">
        <f>'[4]Shiller Data '!C662</f>
        <v>0.57499999999999996</v>
      </c>
      <c r="D663" s="69">
        <f>'[4]Shiller Data '!D662</f>
        <v>1.0900000000000001</v>
      </c>
      <c r="E663" s="69">
        <f>'[4]Shiller Data '!E662</f>
        <v>17.5</v>
      </c>
      <c r="F663" s="71">
        <f t="shared" si="135"/>
        <v>194.77337142857147</v>
      </c>
      <c r="G663" s="71">
        <f t="shared" si="136"/>
        <v>10.36987857142857</v>
      </c>
      <c r="H663" s="71">
        <f t="shared" si="137"/>
        <v>176.77643975012427</v>
      </c>
      <c r="I663" s="71">
        <f t="shared" si="137"/>
        <v>11.050362446249387</v>
      </c>
      <c r="J663" s="71">
        <f t="shared" si="128"/>
        <v>17.625971308722065</v>
      </c>
      <c r="K663" s="71">
        <f t="shared" si="125"/>
        <v>2.869373456894575</v>
      </c>
      <c r="L663" s="71">
        <f t="shared" si="126"/>
        <v>-0.48620742261932071</v>
      </c>
      <c r="M663" s="69">
        <f t="shared" si="129"/>
        <v>-0.66082395637882352</v>
      </c>
      <c r="N663" s="69">
        <f t="shared" si="130"/>
        <v>2014.03</v>
      </c>
      <c r="O663" s="69">
        <f t="shared" si="131"/>
        <v>66.050324794506125</v>
      </c>
      <c r="P663" s="69">
        <f t="shared" si="132"/>
        <v>4.190416948359819</v>
      </c>
      <c r="Q663" s="69">
        <f t="shared" si="133"/>
        <v>0.83483606884592332</v>
      </c>
      <c r="R663" s="69">
        <f t="shared" si="134"/>
        <v>2.304436248427574</v>
      </c>
    </row>
    <row r="664" spans="1:18" x14ac:dyDescent="0.3">
      <c r="A664" s="69">
        <f>'Shiller Data'!A663</f>
        <v>1925.07</v>
      </c>
      <c r="B664" s="69">
        <f>'[4]Shiller Data '!B663</f>
        <v>11.1</v>
      </c>
      <c r="C664" s="69">
        <f>'[4]Shiller Data '!C663</f>
        <v>0.57920000000000005</v>
      </c>
      <c r="D664" s="69">
        <f>'[4]Shiller Data '!D663</f>
        <v>1.117</v>
      </c>
      <c r="E664" s="69">
        <f>'[4]Shiller Data '!E663</f>
        <v>17.7</v>
      </c>
      <c r="F664" s="71">
        <f t="shared" si="135"/>
        <v>197.92177966101698</v>
      </c>
      <c r="G664" s="71">
        <f t="shared" si="136"/>
        <v>10.327594124293787</v>
      </c>
      <c r="H664" s="71">
        <f t="shared" si="137"/>
        <v>176.3399825921839</v>
      </c>
      <c r="I664" s="71">
        <f t="shared" si="137"/>
        <v>11.025547340354478</v>
      </c>
      <c r="J664" s="71">
        <f t="shared" si="128"/>
        <v>17.951197664047548</v>
      </c>
      <c r="K664" s="71">
        <f t="shared" si="125"/>
        <v>2.88765683493952</v>
      </c>
      <c r="L664" s="71">
        <f t="shared" si="126"/>
        <v>-0.46792404457437575</v>
      </c>
      <c r="M664" s="69">
        <f t="shared" si="129"/>
        <v>-0.63597428594281702</v>
      </c>
      <c r="N664" s="69">
        <f t="shared" si="130"/>
        <v>2014.06</v>
      </c>
      <c r="O664" s="69">
        <f t="shared" si="131"/>
        <v>67.595465575137652</v>
      </c>
      <c r="P664" s="69">
        <f t="shared" si="132"/>
        <v>4.2135409035082736</v>
      </c>
      <c r="Q664" s="69">
        <f t="shared" si="133"/>
        <v>0.85796002399437787</v>
      </c>
      <c r="R664" s="69">
        <f t="shared" si="134"/>
        <v>2.3583448164003871</v>
      </c>
    </row>
    <row r="665" spans="1:18" x14ac:dyDescent="0.3">
      <c r="A665" s="69">
        <f>'Shiller Data'!A664</f>
        <v>1925.08</v>
      </c>
      <c r="B665" s="69">
        <f>'[4]Shiller Data '!B664</f>
        <v>11.25</v>
      </c>
      <c r="C665" s="69">
        <f>'[4]Shiller Data '!C664</f>
        <v>0.58330000000000004</v>
      </c>
      <c r="D665" s="69">
        <f>'[4]Shiller Data '!D664</f>
        <v>1.143</v>
      </c>
      <c r="E665" s="69">
        <f>'[4]Shiller Data '!E664</f>
        <v>17.7</v>
      </c>
      <c r="F665" s="71">
        <f t="shared" si="135"/>
        <v>200.59639830508476</v>
      </c>
      <c r="G665" s="71">
        <f t="shared" si="136"/>
        <v>10.400700367231641</v>
      </c>
      <c r="H665" s="71">
        <f t="shared" si="137"/>
        <v>175.83727786683852</v>
      </c>
      <c r="I665" s="71">
        <f t="shared" si="137"/>
        <v>11.001107093002195</v>
      </c>
      <c r="J665" s="71">
        <f t="shared" si="128"/>
        <v>18.234201031701993</v>
      </c>
      <c r="K665" s="71">
        <f t="shared" si="125"/>
        <v>2.9032990082035033</v>
      </c>
      <c r="L665" s="71">
        <f t="shared" si="126"/>
        <v>-0.45228187131039244</v>
      </c>
      <c r="M665" s="69">
        <f t="shared" si="129"/>
        <v>-0.61471438257280675</v>
      </c>
      <c r="N665" s="69">
        <f t="shared" si="130"/>
        <v>2014.09</v>
      </c>
      <c r="O665" s="69">
        <f t="shared" si="131"/>
        <v>68.437574803747225</v>
      </c>
      <c r="P665" s="69">
        <f t="shared" si="132"/>
        <v>4.2259220130330135</v>
      </c>
      <c r="Q665" s="69">
        <f t="shared" si="133"/>
        <v>0.87034113351911779</v>
      </c>
      <c r="R665" s="69">
        <f t="shared" si="134"/>
        <v>2.3877252477242417</v>
      </c>
    </row>
    <row r="666" spans="1:18" x14ac:dyDescent="0.3">
      <c r="A666" s="69">
        <f>'Shiller Data'!A665</f>
        <v>1925.09</v>
      </c>
      <c r="B666" s="69">
        <f>'[4]Shiller Data '!B665</f>
        <v>11.51</v>
      </c>
      <c r="C666" s="69">
        <f>'[4]Shiller Data '!C665</f>
        <v>0.58750000000000002</v>
      </c>
      <c r="D666" s="69">
        <f>'[4]Shiller Data '!D665</f>
        <v>1.17</v>
      </c>
      <c r="E666" s="69">
        <f>'[4]Shiller Data '!E665</f>
        <v>17.7</v>
      </c>
      <c r="F666" s="71">
        <f t="shared" si="135"/>
        <v>205.23240395480227</v>
      </c>
      <c r="G666" s="71">
        <f t="shared" si="136"/>
        <v>10.475589689265538</v>
      </c>
      <c r="H666" s="71">
        <f t="shared" si="137"/>
        <v>175.29248247075233</v>
      </c>
      <c r="I666" s="71">
        <f t="shared" si="137"/>
        <v>10.977082603201522</v>
      </c>
      <c r="J666" s="71">
        <f t="shared" si="128"/>
        <v>18.696443433426037</v>
      </c>
      <c r="K666" s="71">
        <f t="shared" si="125"/>
        <v>2.9283333150461108</v>
      </c>
      <c r="L666" s="71">
        <f t="shared" si="126"/>
        <v>-0.42724756446778489</v>
      </c>
      <c r="M666" s="69">
        <f t="shared" si="129"/>
        <v>-0.58068925477074518</v>
      </c>
      <c r="N666" s="69">
        <f t="shared" si="130"/>
        <v>2014.12</v>
      </c>
      <c r="O666" s="69">
        <f t="shared" si="131"/>
        <v>70.573728966340482</v>
      </c>
      <c r="P666" s="69">
        <f t="shared" si="132"/>
        <v>4.2566579642903841</v>
      </c>
      <c r="Q666" s="69">
        <f t="shared" si="133"/>
        <v>0.9010770847764884</v>
      </c>
      <c r="R666" s="69">
        <f t="shared" si="134"/>
        <v>2.4622537394436161</v>
      </c>
    </row>
    <row r="667" spans="1:18" x14ac:dyDescent="0.3">
      <c r="A667" s="69">
        <f>'Shiller Data'!A666</f>
        <v>1925.1</v>
      </c>
      <c r="B667" s="69">
        <f>'[4]Shiller Data '!B666</f>
        <v>11.89</v>
      </c>
      <c r="C667" s="69">
        <f>'[4]Shiller Data '!C666</f>
        <v>0.5917</v>
      </c>
      <c r="D667" s="69">
        <f>'[4]Shiller Data '!D666</f>
        <v>1.1970000000000001</v>
      </c>
      <c r="E667" s="69">
        <f>'[4]Shiller Data '!E666</f>
        <v>17.7</v>
      </c>
      <c r="F667" s="71">
        <f t="shared" si="135"/>
        <v>212.00810451977407</v>
      </c>
      <c r="G667" s="71">
        <f t="shared" si="136"/>
        <v>10.550479011299435</v>
      </c>
      <c r="H667" s="71">
        <f t="shared" si="137"/>
        <v>174.70249306397267</v>
      </c>
      <c r="I667" s="71">
        <f t="shared" si="137"/>
        <v>10.954567296351234</v>
      </c>
      <c r="J667" s="71">
        <f t="shared" si="128"/>
        <v>19.353398339192282</v>
      </c>
      <c r="K667" s="71">
        <f t="shared" si="125"/>
        <v>2.9628680288200262</v>
      </c>
      <c r="L667" s="71">
        <f t="shared" si="126"/>
        <v>-0.39271285069386952</v>
      </c>
      <c r="M667" s="69">
        <f t="shared" si="129"/>
        <v>-0.53375174389206581</v>
      </c>
      <c r="N667" s="69">
        <f t="shared" si="130"/>
        <v>2015.03</v>
      </c>
      <c r="O667" s="69">
        <f t="shared" si="131"/>
        <v>70.103288506594396</v>
      </c>
      <c r="P667" s="69">
        <f t="shared" si="132"/>
        <v>4.24996970458922</v>
      </c>
      <c r="Q667" s="69">
        <f t="shared" si="133"/>
        <v>0.89438882507532425</v>
      </c>
      <c r="R667" s="69">
        <f t="shared" si="134"/>
        <v>2.4458404961849536</v>
      </c>
    </row>
    <row r="668" spans="1:18" x14ac:dyDescent="0.3">
      <c r="A668" s="69">
        <f>'Shiller Data'!A667</f>
        <v>1925.11</v>
      </c>
      <c r="B668" s="69">
        <f>'[4]Shiller Data '!B667</f>
        <v>12.26</v>
      </c>
      <c r="C668" s="69">
        <f>'[4]Shiller Data '!C667</f>
        <v>0.5958</v>
      </c>
      <c r="D668" s="69">
        <f>'[4]Shiller Data '!D667</f>
        <v>1.2230000000000001</v>
      </c>
      <c r="E668" s="69">
        <f>'[4]Shiller Data '!E667</f>
        <v>18</v>
      </c>
      <c r="F668" s="71">
        <f t="shared" si="135"/>
        <v>214.96207222222222</v>
      </c>
      <c r="G668" s="71">
        <f t="shared" si="136"/>
        <v>10.4465255</v>
      </c>
      <c r="H668" s="71">
        <f t="shared" si="137"/>
        <v>174.07829083410928</v>
      </c>
      <c r="I668" s="71">
        <f t="shared" si="137"/>
        <v>10.932028094611756</v>
      </c>
      <c r="J668" s="71">
        <f t="shared" si="128"/>
        <v>19.663512603683667</v>
      </c>
      <c r="K668" s="71">
        <f t="shared" si="125"/>
        <v>2.9787647662921093</v>
      </c>
      <c r="L668" s="71">
        <f t="shared" si="126"/>
        <v>-0.37681611322178643</v>
      </c>
      <c r="M668" s="69">
        <f t="shared" si="129"/>
        <v>-0.51214585212425878</v>
      </c>
      <c r="N668" s="69">
        <f t="shared" si="130"/>
        <v>2015.06</v>
      </c>
      <c r="O668" s="69">
        <f t="shared" si="131"/>
        <v>69.07383003643524</v>
      </c>
      <c r="P668" s="69">
        <f t="shared" si="132"/>
        <v>4.2351759330827621</v>
      </c>
      <c r="Q668" s="69">
        <f t="shared" si="133"/>
        <v>0.87959505356886636</v>
      </c>
      <c r="R668" s="69">
        <f t="shared" si="134"/>
        <v>2.4099236188302058</v>
      </c>
    </row>
    <row r="669" spans="1:18" x14ac:dyDescent="0.3">
      <c r="A669" s="69">
        <f>'Shiller Data'!A668</f>
        <v>1925.12</v>
      </c>
      <c r="B669" s="69">
        <f>'[4]Shiller Data '!B668</f>
        <v>12.46</v>
      </c>
      <c r="C669" s="69">
        <f>'[4]Shiller Data '!C668</f>
        <v>0.6</v>
      </c>
      <c r="D669" s="69">
        <f>'[4]Shiller Data '!D668</f>
        <v>1.25</v>
      </c>
      <c r="E669" s="69">
        <f>'[4]Shiller Data '!E668</f>
        <v>17.899999999999999</v>
      </c>
      <c r="F669" s="71">
        <f t="shared" si="135"/>
        <v>219.68929050279334</v>
      </c>
      <c r="G669" s="71">
        <f t="shared" si="136"/>
        <v>10.578938547486034</v>
      </c>
      <c r="H669" s="71">
        <f t="shared" si="137"/>
        <v>173.48837521289462</v>
      </c>
      <c r="I669" s="71">
        <f t="shared" si="137"/>
        <v>10.910388059853751</v>
      </c>
      <c r="J669" s="71">
        <f t="shared" si="128"/>
        <v>20.135790706764116</v>
      </c>
      <c r="K669" s="71">
        <f t="shared" si="125"/>
        <v>3.0024988637962853</v>
      </c>
      <c r="L669" s="71">
        <f t="shared" si="126"/>
        <v>-0.35308201571761044</v>
      </c>
      <c r="M669" s="69">
        <f t="shared" si="129"/>
        <v>-0.47988789084243305</v>
      </c>
      <c r="N669" s="69">
        <f t="shared" si="130"/>
        <v>2015.09</v>
      </c>
      <c r="O669" s="69">
        <f t="shared" si="131"/>
        <v>63.304592736078838</v>
      </c>
      <c r="P669" s="69">
        <f t="shared" si="132"/>
        <v>4.1479578815904743</v>
      </c>
      <c r="Q669" s="69">
        <f t="shared" si="133"/>
        <v>0.79237700207657857</v>
      </c>
      <c r="R669" s="69">
        <f t="shared" si="134"/>
        <v>2.2086401338195838</v>
      </c>
    </row>
    <row r="670" spans="1:18" x14ac:dyDescent="0.3">
      <c r="A670" s="69">
        <f>'Shiller Data'!A669</f>
        <v>1926.01</v>
      </c>
      <c r="B670" s="69">
        <f>'[4]Shiller Data '!B669</f>
        <v>12.65</v>
      </c>
      <c r="C670" s="69">
        <f>'[4]Shiller Data '!C669</f>
        <v>0.60750000000000004</v>
      </c>
      <c r="D670" s="69">
        <f>'[4]Shiller Data '!D669</f>
        <v>1.2490000000000001</v>
      </c>
      <c r="E670" s="69">
        <f>'[4]Shiller Data '!E669</f>
        <v>17.899999999999999</v>
      </c>
      <c r="F670" s="71">
        <f t="shared" si="135"/>
        <v>223.03928770949724</v>
      </c>
      <c r="G670" s="71">
        <f t="shared" si="136"/>
        <v>10.711175279329613</v>
      </c>
      <c r="H670" s="71">
        <f t="shared" si="137"/>
        <v>172.98758510246097</v>
      </c>
      <c r="I670" s="71">
        <f t="shared" si="137"/>
        <v>10.888174549360984</v>
      </c>
      <c r="J670" s="71">
        <f t="shared" si="128"/>
        <v>20.484543731215918</v>
      </c>
      <c r="K670" s="71">
        <f t="shared" si="125"/>
        <v>3.0196706374393778</v>
      </c>
      <c r="L670" s="71">
        <f t="shared" si="126"/>
        <v>-0.33591024207451792</v>
      </c>
      <c r="M670" s="69">
        <f t="shared" si="129"/>
        <v>-0.4565490464131603</v>
      </c>
      <c r="N670" s="69">
        <f t="shared" si="130"/>
        <v>2015.12</v>
      </c>
      <c r="O670" s="69">
        <f t="shared" si="131"/>
        <v>66.368844370524698</v>
      </c>
      <c r="P670" s="69">
        <f t="shared" si="132"/>
        <v>4.1952277350810476</v>
      </c>
      <c r="Q670" s="69">
        <f t="shared" si="133"/>
        <v>0.83964685556715191</v>
      </c>
      <c r="R670" s="69">
        <f t="shared" si="134"/>
        <v>2.3155491091000173</v>
      </c>
    </row>
    <row r="671" spans="1:18" x14ac:dyDescent="0.3">
      <c r="A671" s="69">
        <f>'Shiller Data'!A670</f>
        <v>1926.02</v>
      </c>
      <c r="B671" s="69">
        <f>'[4]Shiller Data '!B670</f>
        <v>12.67</v>
      </c>
      <c r="C671" s="69">
        <f>'[4]Shiller Data '!C670</f>
        <v>0.61499999999999999</v>
      </c>
      <c r="D671" s="69">
        <f>'[4]Shiller Data '!D670</f>
        <v>1.248</v>
      </c>
      <c r="E671" s="69">
        <f>'[4]Shiller Data '!E670</f>
        <v>17.899999999999999</v>
      </c>
      <c r="F671" s="71">
        <f t="shared" si="135"/>
        <v>223.39191899441346</v>
      </c>
      <c r="G671" s="71">
        <f t="shared" si="136"/>
        <v>10.843412011173186</v>
      </c>
      <c r="H671" s="71">
        <f t="shared" si="137"/>
        <v>172.5226091069016</v>
      </c>
      <c r="I671" s="71">
        <f t="shared" si="137"/>
        <v>10.864306525656017</v>
      </c>
      <c r="J671" s="71">
        <f t="shared" si="128"/>
        <v>20.562004437823465</v>
      </c>
      <c r="K671" s="71">
        <f t="shared" si="125"/>
        <v>3.0234449279469535</v>
      </c>
      <c r="L671" s="71">
        <f t="shared" si="126"/>
        <v>-0.3321359515669422</v>
      </c>
      <c r="M671" s="69">
        <f t="shared" si="129"/>
        <v>-0.45141925721269383</v>
      </c>
      <c r="N671" s="69">
        <f t="shared" si="130"/>
        <v>2016.03</v>
      </c>
      <c r="O671" s="69">
        <f t="shared" si="131"/>
        <v>64.026356318794512</v>
      </c>
      <c r="P671" s="69">
        <f t="shared" si="132"/>
        <v>4.1592948160672902</v>
      </c>
      <c r="Q671" s="69">
        <f t="shared" si="133"/>
        <v>0.80371393655339451</v>
      </c>
      <c r="R671" s="69">
        <f t="shared" si="134"/>
        <v>2.2338218141213773</v>
      </c>
    </row>
    <row r="672" spans="1:18" x14ac:dyDescent="0.3">
      <c r="A672" s="69">
        <f>'Shiller Data'!A671</f>
        <v>1926.03</v>
      </c>
      <c r="B672" s="69">
        <f>'[4]Shiller Data '!B671</f>
        <v>11.81</v>
      </c>
      <c r="C672" s="69">
        <f>'[4]Shiller Data '!C671</f>
        <v>0.62250000000000005</v>
      </c>
      <c r="D672" s="69">
        <f>'[4]Shiller Data '!D671</f>
        <v>1.248</v>
      </c>
      <c r="E672" s="69">
        <f>'[4]Shiller Data '!E671</f>
        <v>17.8</v>
      </c>
      <c r="F672" s="71">
        <f t="shared" si="135"/>
        <v>209.39859831460674</v>
      </c>
      <c r="G672" s="71">
        <f t="shared" si="136"/>
        <v>11.037309691011236</v>
      </c>
      <c r="H672" s="71">
        <f t="shared" si="137"/>
        <v>171.97069437063445</v>
      </c>
      <c r="I672" s="71">
        <f t="shared" si="137"/>
        <v>10.840437033001743</v>
      </c>
      <c r="J672" s="71">
        <f t="shared" si="128"/>
        <v>19.316435091789263</v>
      </c>
      <c r="K672" s="71">
        <f t="shared" si="125"/>
        <v>2.9609562927001094</v>
      </c>
      <c r="L672" s="71">
        <f t="shared" si="126"/>
        <v>-0.39462458681378632</v>
      </c>
      <c r="M672" s="69">
        <f t="shared" si="129"/>
        <v>-0.53635006092208959</v>
      </c>
      <c r="N672" s="69">
        <f t="shared" si="130"/>
        <v>2016.06</v>
      </c>
      <c r="O672" s="69">
        <f t="shared" si="131"/>
        <v>64.353990769184506</v>
      </c>
      <c r="P672" s="69">
        <f t="shared" si="132"/>
        <v>4.1643989487343287</v>
      </c>
      <c r="Q672" s="69">
        <f t="shared" si="133"/>
        <v>0.80881806922043298</v>
      </c>
      <c r="R672" s="69">
        <f t="shared" si="134"/>
        <v>2.2452526845381597</v>
      </c>
    </row>
    <row r="673" spans="1:18" x14ac:dyDescent="0.3">
      <c r="A673" s="69">
        <f>'Shiller Data'!A672</f>
        <v>1926.04</v>
      </c>
      <c r="B673" s="69">
        <f>'[4]Shiller Data '!B672</f>
        <v>11.48</v>
      </c>
      <c r="C673" s="69">
        <f>'[4]Shiller Data '!C672</f>
        <v>0.63</v>
      </c>
      <c r="D673" s="69">
        <f>'[4]Shiller Data '!D672</f>
        <v>1.2470000000000001</v>
      </c>
      <c r="E673" s="69">
        <f>'[4]Shiller Data '!E672</f>
        <v>17.899999999999999</v>
      </c>
      <c r="F673" s="71">
        <f t="shared" si="135"/>
        <v>202.41035754189949</v>
      </c>
      <c r="G673" s="71">
        <f t="shared" si="136"/>
        <v>11.107885474860337</v>
      </c>
      <c r="H673" s="71">
        <f t="shared" si="137"/>
        <v>171.40702490518169</v>
      </c>
      <c r="I673" s="71">
        <f t="shared" si="137"/>
        <v>10.815568903704195</v>
      </c>
      <c r="J673" s="71">
        <f t="shared" si="128"/>
        <v>18.714721282259735</v>
      </c>
      <c r="K673" s="71">
        <f t="shared" si="125"/>
        <v>2.9293104484995545</v>
      </c>
      <c r="L673" s="71">
        <f t="shared" si="126"/>
        <v>-0.42627043101434126</v>
      </c>
      <c r="M673" s="69">
        <f t="shared" si="129"/>
        <v>-0.57936119360883176</v>
      </c>
      <c r="N673" s="69">
        <f t="shared" si="130"/>
        <v>2016.09</v>
      </c>
      <c r="O673" s="69">
        <f t="shared" si="131"/>
        <v>65.680334179373176</v>
      </c>
      <c r="P673" s="69">
        <f t="shared" si="132"/>
        <v>4.1847995531241216</v>
      </c>
      <c r="Q673" s="69">
        <f t="shared" si="133"/>
        <v>0.82921867361022583</v>
      </c>
      <c r="R673" s="69">
        <f t="shared" si="134"/>
        <v>2.2915276096321855</v>
      </c>
    </row>
    <row r="674" spans="1:18" x14ac:dyDescent="0.3">
      <c r="A674" s="69">
        <f>'Shiller Data'!A673</f>
        <v>1926.05</v>
      </c>
      <c r="B674" s="69">
        <f>'[4]Shiller Data '!B673</f>
        <v>11.56</v>
      </c>
      <c r="C674" s="69">
        <f>'[4]Shiller Data '!C673</f>
        <v>0.63749999999999996</v>
      </c>
      <c r="D674" s="69">
        <f>'[4]Shiller Data '!D673</f>
        <v>1.246</v>
      </c>
      <c r="E674" s="69">
        <f>'[4]Shiller Data '!E673</f>
        <v>17.8</v>
      </c>
      <c r="F674" s="71">
        <f t="shared" si="135"/>
        <v>204.96594382022474</v>
      </c>
      <c r="G674" s="71">
        <f t="shared" si="136"/>
        <v>11.303268960674156</v>
      </c>
      <c r="H674" s="71">
        <f t="shared" ref="H674:I689" si="138">AVERAGE(F555:F674)</f>
        <v>170.83652432019446</v>
      </c>
      <c r="I674" s="71">
        <f t="shared" si="138"/>
        <v>10.790747281335983</v>
      </c>
      <c r="J674" s="71">
        <f t="shared" si="128"/>
        <v>18.994601437357382</v>
      </c>
      <c r="K674" s="71">
        <f t="shared" si="125"/>
        <v>2.9441548039165513</v>
      </c>
      <c r="L674" s="71">
        <f t="shared" si="126"/>
        <v>-0.41142607559734445</v>
      </c>
      <c r="M674" s="69">
        <f t="shared" si="129"/>
        <v>-0.55918563638737473</v>
      </c>
      <c r="N674" s="69">
        <f t="shared" si="130"/>
        <v>2016.12</v>
      </c>
      <c r="O674" s="69">
        <f t="shared" si="131"/>
        <v>67.5642381694677</v>
      </c>
      <c r="P674" s="69">
        <f t="shared" si="132"/>
        <v>4.2130788219061328</v>
      </c>
      <c r="Q674" s="69">
        <f t="shared" si="133"/>
        <v>0.85749794239223709</v>
      </c>
      <c r="R674" s="69">
        <f t="shared" si="134"/>
        <v>2.357255320386642</v>
      </c>
    </row>
    <row r="675" spans="1:18" x14ac:dyDescent="0.3">
      <c r="A675" s="69">
        <f>'Shiller Data'!A674</f>
        <v>1926.06</v>
      </c>
      <c r="B675" s="69">
        <f>'[4]Shiller Data '!B674</f>
        <v>12.11</v>
      </c>
      <c r="C675" s="69">
        <f>'[4]Shiller Data '!C674</f>
        <v>0.64500000000000002</v>
      </c>
      <c r="D675" s="69">
        <f>'[4]Shiller Data '!D674</f>
        <v>1.2450000000000001</v>
      </c>
      <c r="E675" s="69">
        <f>'[4]Shiller Data '!E674</f>
        <v>17.7</v>
      </c>
      <c r="F675" s="71">
        <f t="shared" si="135"/>
        <v>215.93087853107346</v>
      </c>
      <c r="G675" s="71">
        <f t="shared" si="136"/>
        <v>11.500860169491528</v>
      </c>
      <c r="H675" s="71">
        <f t="shared" si="138"/>
        <v>170.35657886350899</v>
      </c>
      <c r="I675" s="71">
        <f t="shared" si="138"/>
        <v>10.766044206359522</v>
      </c>
      <c r="J675" s="71">
        <f t="shared" si="128"/>
        <v>20.056659102655615</v>
      </c>
      <c r="K675" s="71">
        <f t="shared" si="125"/>
        <v>2.9985612234320675</v>
      </c>
      <c r="L675" s="71">
        <f t="shared" si="126"/>
        <v>-0.35701965608182817</v>
      </c>
      <c r="M675" s="69">
        <f t="shared" si="129"/>
        <v>-0.48523969536705597</v>
      </c>
      <c r="N675" s="69">
        <f t="shared" si="130"/>
        <v>2017.03</v>
      </c>
      <c r="O675" s="69">
        <f t="shared" si="131"/>
        <v>69.658875554246691</v>
      </c>
      <c r="P675" s="69">
        <f t="shared" si="132"/>
        <v>4.2436101228932275</v>
      </c>
      <c r="Q675" s="69">
        <f t="shared" si="133"/>
        <v>0.88802924337933176</v>
      </c>
      <c r="R675" s="69">
        <f t="shared" si="134"/>
        <v>2.4303353291801439</v>
      </c>
    </row>
    <row r="676" spans="1:18" x14ac:dyDescent="0.3">
      <c r="A676" s="69">
        <f>'Shiller Data'!A675</f>
        <v>1926.07</v>
      </c>
      <c r="B676" s="69">
        <f>'[4]Shiller Data '!B675</f>
        <v>12.62</v>
      </c>
      <c r="C676" s="69">
        <f>'[4]Shiller Data '!C675</f>
        <v>0.65249999999999997</v>
      </c>
      <c r="D676" s="69">
        <f>'[4]Shiller Data '!D675</f>
        <v>1.244</v>
      </c>
      <c r="E676" s="69">
        <f>'[4]Shiller Data '!E675</f>
        <v>17.5</v>
      </c>
      <c r="F676" s="71">
        <f t="shared" si="135"/>
        <v>227.59629142857145</v>
      </c>
      <c r="G676" s="71">
        <f t="shared" si="136"/>
        <v>11.767557857142858</v>
      </c>
      <c r="H676" s="71">
        <f t="shared" si="138"/>
        <v>170.0055030899199</v>
      </c>
      <c r="I676" s="71">
        <f t="shared" si="138"/>
        <v>10.740933570446824</v>
      </c>
      <c r="J676" s="71">
        <f t="shared" si="128"/>
        <v>21.189619127222979</v>
      </c>
      <c r="K676" s="71">
        <f t="shared" si="125"/>
        <v>3.0535113979432564</v>
      </c>
      <c r="L676" s="71">
        <f t="shared" si="126"/>
        <v>-0.30206948157063929</v>
      </c>
      <c r="M676" s="69">
        <f t="shared" si="129"/>
        <v>-0.41055471518191866</v>
      </c>
      <c r="N676" s="69">
        <f t="shared" si="130"/>
        <v>2017.06</v>
      </c>
      <c r="O676" s="69">
        <f t="shared" si="131"/>
        <v>70.453207660403265</v>
      </c>
      <c r="P676" s="69">
        <f t="shared" si="132"/>
        <v>4.2549487683288119</v>
      </c>
      <c r="Q676" s="69">
        <f t="shared" si="133"/>
        <v>0.89936788881491614</v>
      </c>
      <c r="R676" s="69">
        <f t="shared" si="134"/>
        <v>2.4580488598011057</v>
      </c>
    </row>
    <row r="677" spans="1:18" x14ac:dyDescent="0.3">
      <c r="A677" s="69">
        <f>'Shiller Data'!A676</f>
        <v>1926.08</v>
      </c>
      <c r="B677" s="69">
        <f>'[4]Shiller Data '!B676</f>
        <v>13.12</v>
      </c>
      <c r="C677" s="69">
        <f>'[4]Shiller Data '!C676</f>
        <v>0.66</v>
      </c>
      <c r="D677" s="69">
        <f>'[4]Shiller Data '!D676</f>
        <v>1.2430000000000001</v>
      </c>
      <c r="E677" s="69">
        <f>'[4]Shiller Data '!E676</f>
        <v>17.399999999999999</v>
      </c>
      <c r="F677" s="71">
        <f t="shared" si="135"/>
        <v>237.97342528735635</v>
      </c>
      <c r="G677" s="71">
        <f t="shared" si="136"/>
        <v>11.971224137931037</v>
      </c>
      <c r="H677" s="71">
        <f t="shared" si="138"/>
        <v>169.74463446272739</v>
      </c>
      <c r="I677" s="71">
        <f t="shared" si="138"/>
        <v>10.716020145067201</v>
      </c>
      <c r="J677" s="71">
        <f t="shared" si="128"/>
        <v>22.207258111296131</v>
      </c>
      <c r="K677" s="71">
        <f t="shared" si="125"/>
        <v>3.1004191773946368</v>
      </c>
      <c r="L677" s="71">
        <f t="shared" si="126"/>
        <v>-0.25516170211925893</v>
      </c>
      <c r="M677" s="69">
        <f t="shared" si="129"/>
        <v>-0.34680047581836959</v>
      </c>
      <c r="N677" s="69">
        <f t="shared" si="130"/>
        <v>2017.09</v>
      </c>
      <c r="O677" s="69">
        <f t="shared" si="131"/>
        <v>70.777570154214558</v>
      </c>
      <c r="P677" s="69">
        <f t="shared" si="132"/>
        <v>4.2595421447747039</v>
      </c>
      <c r="Q677" s="69">
        <f t="shared" si="133"/>
        <v>0.90396126526080822</v>
      </c>
      <c r="R677" s="69">
        <f t="shared" si="134"/>
        <v>2.4693655746044714</v>
      </c>
    </row>
    <row r="678" spans="1:18" x14ac:dyDescent="0.3">
      <c r="A678" s="69">
        <f>'Shiller Data'!A677</f>
        <v>1926.09</v>
      </c>
      <c r="B678" s="69">
        <f>'[4]Shiller Data '!B677</f>
        <v>13.32</v>
      </c>
      <c r="C678" s="69">
        <f>'[4]Shiller Data '!C677</f>
        <v>0.66749999999999998</v>
      </c>
      <c r="D678" s="69">
        <f>'[4]Shiller Data '!D677</f>
        <v>1.242</v>
      </c>
      <c r="E678" s="69">
        <f>'[4]Shiller Data '!E677</f>
        <v>17.5</v>
      </c>
      <c r="F678" s="71">
        <f t="shared" si="135"/>
        <v>240.22049142857145</v>
      </c>
      <c r="G678" s="71">
        <f t="shared" si="136"/>
        <v>12.038076428571429</v>
      </c>
      <c r="H678" s="71">
        <f t="shared" si="138"/>
        <v>169.45288600541292</v>
      </c>
      <c r="I678" s="71">
        <f t="shared" si="138"/>
        <v>10.691351234299288</v>
      </c>
      <c r="J678" s="71">
        <f t="shared" si="128"/>
        <v>22.468674554242675</v>
      </c>
      <c r="K678" s="71">
        <f t="shared" si="125"/>
        <v>3.11212209710729</v>
      </c>
      <c r="L678" s="71">
        <f t="shared" si="126"/>
        <v>-0.24345878240660568</v>
      </c>
      <c r="M678" s="69">
        <f t="shared" si="129"/>
        <v>-0.33089456952011403</v>
      </c>
      <c r="N678" s="69">
        <f t="shared" si="130"/>
        <v>2017.12</v>
      </c>
      <c r="O678" s="69">
        <f t="shared" si="131"/>
        <v>74.867197854753258</v>
      </c>
      <c r="P678" s="69">
        <f t="shared" si="132"/>
        <v>4.3157158487324327</v>
      </c>
      <c r="Q678" s="69">
        <f t="shared" si="133"/>
        <v>0.96013496921853703</v>
      </c>
      <c r="R678" s="69">
        <f t="shared" si="134"/>
        <v>2.6120489958444941</v>
      </c>
    </row>
    <row r="679" spans="1:18" x14ac:dyDescent="0.3">
      <c r="A679" s="69">
        <f>'Shiller Data'!A678</f>
        <v>1926.1</v>
      </c>
      <c r="B679" s="69">
        <f>'[4]Shiller Data '!B678</f>
        <v>13.02</v>
      </c>
      <c r="C679" s="69">
        <f>'[4]Shiller Data '!C678</f>
        <v>0.67500000000000004</v>
      </c>
      <c r="D679" s="69">
        <f>'[4]Shiller Data '!D678</f>
        <v>1.242</v>
      </c>
      <c r="E679" s="69">
        <f>'[4]Shiller Data '!E678</f>
        <v>17.600000000000001</v>
      </c>
      <c r="F679" s="71">
        <f t="shared" si="135"/>
        <v>233.47597159090907</v>
      </c>
      <c r="G679" s="71">
        <f t="shared" si="136"/>
        <v>12.10416903409091</v>
      </c>
      <c r="H679" s="71">
        <f t="shared" si="138"/>
        <v>169.07570354153188</v>
      </c>
      <c r="I679" s="71">
        <f t="shared" si="138"/>
        <v>10.666931572488982</v>
      </c>
      <c r="J679" s="71">
        <f t="shared" si="128"/>
        <v>21.887828754153212</v>
      </c>
      <c r="K679" s="71">
        <f t="shared" si="125"/>
        <v>3.085930717677499</v>
      </c>
      <c r="L679" s="71">
        <f t="shared" si="126"/>
        <v>-0.26965016183639667</v>
      </c>
      <c r="M679" s="69">
        <f t="shared" si="129"/>
        <v>-0.36649232095832018</v>
      </c>
      <c r="N679" s="69">
        <f t="shared" si="130"/>
        <v>2018.03</v>
      </c>
      <c r="O679" s="69">
        <f t="shared" si="131"/>
        <v>74.164470791582133</v>
      </c>
      <c r="P679" s="69">
        <f t="shared" si="132"/>
        <v>4.3062852051953699</v>
      </c>
      <c r="Q679" s="69">
        <f t="shared" si="133"/>
        <v>0.95070432568147423</v>
      </c>
      <c r="R679" s="69">
        <f t="shared" si="134"/>
        <v>2.5875314825368658</v>
      </c>
    </row>
    <row r="680" spans="1:18" x14ac:dyDescent="0.3">
      <c r="A680" s="69">
        <f>'Shiller Data'!A679</f>
        <v>1926.11</v>
      </c>
      <c r="B680" s="69">
        <f>'[4]Shiller Data '!B679</f>
        <v>13.19</v>
      </c>
      <c r="C680" s="69">
        <f>'[4]Shiller Data '!C679</f>
        <v>0.6825</v>
      </c>
      <c r="D680" s="69">
        <f>'[4]Shiller Data '!D679</f>
        <v>1.2410000000000001</v>
      </c>
      <c r="E680" s="69">
        <f>'[4]Shiller Data '!E679</f>
        <v>17.7</v>
      </c>
      <c r="F680" s="71">
        <f t="shared" si="135"/>
        <v>235.18813276836161</v>
      </c>
      <c r="G680" s="71">
        <f t="shared" si="136"/>
        <v>12.169514830508476</v>
      </c>
      <c r="H680" s="71">
        <f t="shared" si="138"/>
        <v>168.70058504648563</v>
      </c>
      <c r="I680" s="71">
        <f t="shared" si="138"/>
        <v>10.642742554047571</v>
      </c>
      <c r="J680" s="71">
        <f t="shared" si="128"/>
        <v>22.098451745308502</v>
      </c>
      <c r="K680" s="71">
        <f t="shared" si="125"/>
        <v>3.0955075492962458</v>
      </c>
      <c r="L680" s="71">
        <f t="shared" si="126"/>
        <v>-0.26007333021764989</v>
      </c>
      <c r="M680" s="69">
        <f t="shared" si="129"/>
        <v>-0.3534760660320167</v>
      </c>
      <c r="N680" s="69">
        <f t="shared" si="130"/>
        <v>2018.06</v>
      </c>
      <c r="O680" s="69">
        <f t="shared" si="131"/>
        <v>73.966839845743777</v>
      </c>
      <c r="P680" s="69">
        <f t="shared" si="132"/>
        <v>4.3036168825801413</v>
      </c>
      <c r="Q680" s="69">
        <f t="shared" si="133"/>
        <v>0.94803600306624558</v>
      </c>
      <c r="R680" s="69">
        <f t="shared" si="134"/>
        <v>2.5806363171184072</v>
      </c>
    </row>
    <row r="681" spans="1:18" x14ac:dyDescent="0.3">
      <c r="A681" s="69">
        <f>'Shiller Data'!A680</f>
        <v>1926.12</v>
      </c>
      <c r="B681" s="69">
        <f>'[4]Shiller Data '!B680</f>
        <v>13.49</v>
      </c>
      <c r="C681" s="69">
        <f>'[4]Shiller Data '!C680</f>
        <v>0.69</v>
      </c>
      <c r="D681" s="69">
        <f>'[4]Shiller Data '!D680</f>
        <v>1.24</v>
      </c>
      <c r="E681" s="69">
        <f>'[4]Shiller Data '!E680</f>
        <v>17.7</v>
      </c>
      <c r="F681" s="71">
        <f t="shared" si="135"/>
        <v>240.5373700564972</v>
      </c>
      <c r="G681" s="71">
        <f t="shared" si="136"/>
        <v>12.303245762711864</v>
      </c>
      <c r="H681" s="71">
        <f t="shared" si="138"/>
        <v>168.48313137741621</v>
      </c>
      <c r="I681" s="71">
        <f t="shared" si="138"/>
        <v>10.618302073334537</v>
      </c>
      <c r="J681" s="71">
        <f t="shared" si="128"/>
        <v>22.653091652059171</v>
      </c>
      <c r="K681" s="71">
        <f t="shared" si="125"/>
        <v>3.1202963393938594</v>
      </c>
      <c r="L681" s="71">
        <f t="shared" si="126"/>
        <v>-0.2352845401200363</v>
      </c>
      <c r="M681" s="69">
        <f t="shared" si="129"/>
        <v>-0.31978462985874612</v>
      </c>
      <c r="N681" s="69">
        <f t="shared" si="130"/>
        <v>2018.09</v>
      </c>
      <c r="O681" s="69">
        <f t="shared" si="131"/>
        <v>76.812841231997908</v>
      </c>
      <c r="P681" s="69">
        <f t="shared" si="132"/>
        <v>4.3413718297183115</v>
      </c>
      <c r="Q681" s="69">
        <f t="shared" si="133"/>
        <v>0.98579095020441576</v>
      </c>
      <c r="R681" s="69">
        <f t="shared" si="134"/>
        <v>2.6799307381218402</v>
      </c>
    </row>
    <row r="682" spans="1:18" x14ac:dyDescent="0.3">
      <c r="A682" s="69">
        <f>'Shiller Data'!A681</f>
        <v>1927.01</v>
      </c>
      <c r="B682" s="69">
        <f>'[4]Shiller Data '!B681</f>
        <v>13.4</v>
      </c>
      <c r="C682" s="69">
        <f>'[4]Shiller Data '!C681</f>
        <v>0.69669999999999999</v>
      </c>
      <c r="D682" s="69">
        <f>'[4]Shiller Data '!D681</f>
        <v>1.2290000000000001</v>
      </c>
      <c r="E682" s="69">
        <f>'[4]Shiller Data '!E681</f>
        <v>17.5</v>
      </c>
      <c r="F682" s="71">
        <f t="shared" si="135"/>
        <v>241.66325714285713</v>
      </c>
      <c r="G682" s="71">
        <f t="shared" si="136"/>
        <v>12.564685914285715</v>
      </c>
      <c r="H682" s="71">
        <f t="shared" si="138"/>
        <v>168.34575264420494</v>
      </c>
      <c r="I682" s="71">
        <f t="shared" si="138"/>
        <v>10.594697722335349</v>
      </c>
      <c r="J682" s="71">
        <f t="shared" si="128"/>
        <v>22.809830301566002</v>
      </c>
      <c r="K682" s="71">
        <f t="shared" si="125"/>
        <v>3.1271915966178554</v>
      </c>
      <c r="L682" s="71">
        <f t="shared" si="126"/>
        <v>-0.22838928289604032</v>
      </c>
      <c r="M682" s="69">
        <f t="shared" si="129"/>
        <v>-0.31041300995532423</v>
      </c>
      <c r="N682" s="69">
        <f t="shared" si="130"/>
        <v>2018.12</v>
      </c>
      <c r="O682" s="69">
        <f t="shared" si="131"/>
        <v>67.419874319761973</v>
      </c>
      <c r="P682" s="69">
        <f t="shared" si="132"/>
        <v>4.2109398456653748</v>
      </c>
      <c r="Q682" s="69">
        <f t="shared" si="133"/>
        <v>0.85535896615147911</v>
      </c>
      <c r="R682" s="69">
        <f t="shared" si="134"/>
        <v>2.3522185959002817</v>
      </c>
    </row>
    <row r="683" spans="1:18" x14ac:dyDescent="0.3">
      <c r="A683" s="69">
        <f>'Shiller Data'!A682</f>
        <v>1927.02</v>
      </c>
      <c r="B683" s="69">
        <f>'[4]Shiller Data '!B682</f>
        <v>13.66</v>
      </c>
      <c r="C683" s="69">
        <f>'[4]Shiller Data '!C682</f>
        <v>0.70330000000000004</v>
      </c>
      <c r="D683" s="69">
        <f>'[4]Shiller Data '!D682</f>
        <v>1.218</v>
      </c>
      <c r="E683" s="69">
        <f>'[4]Shiller Data '!E682</f>
        <v>17.399999999999999</v>
      </c>
      <c r="F683" s="71">
        <f t="shared" si="135"/>
        <v>247.76806321839084</v>
      </c>
      <c r="G683" s="71">
        <f t="shared" si="136"/>
        <v>12.756608994252876</v>
      </c>
      <c r="H683" s="71">
        <f t="shared" si="138"/>
        <v>168.4313801501915</v>
      </c>
      <c r="I683" s="71">
        <f t="shared" si="138"/>
        <v>10.573511527495791</v>
      </c>
      <c r="J683" s="71">
        <f t="shared" si="128"/>
        <v>23.432902359266802</v>
      </c>
      <c r="K683" s="71">
        <f t="shared" si="125"/>
        <v>3.1541411184829458</v>
      </c>
      <c r="L683" s="71">
        <f t="shared" si="126"/>
        <v>-0.20143976103094996</v>
      </c>
      <c r="M683" s="69">
        <f t="shared" si="129"/>
        <v>-0.27378483680760535</v>
      </c>
      <c r="N683" s="69">
        <f t="shared" si="130"/>
        <v>2019.03</v>
      </c>
      <c r="O683" s="69">
        <f t="shared" si="131"/>
        <v>71.765141264899327</v>
      </c>
      <c r="P683" s="69">
        <f t="shared" si="132"/>
        <v>4.2733988604586575</v>
      </c>
      <c r="Q683" s="69">
        <f t="shared" si="133"/>
        <v>0.91781798094476175</v>
      </c>
      <c r="R683" s="69">
        <f t="shared" si="134"/>
        <v>2.503821039773527</v>
      </c>
    </row>
    <row r="684" spans="1:18" x14ac:dyDescent="0.3">
      <c r="A684" s="69">
        <f>'Shiller Data'!A683</f>
        <v>1927.03</v>
      </c>
      <c r="B684" s="69">
        <f>'[4]Shiller Data '!B683</f>
        <v>13.87</v>
      </c>
      <c r="C684" s="69">
        <f>'[4]Shiller Data '!C683</f>
        <v>0.71</v>
      </c>
      <c r="D684" s="69">
        <f>'[4]Shiller Data '!D683</f>
        <v>1.208</v>
      </c>
      <c r="E684" s="69">
        <f>'[4]Shiller Data '!E683</f>
        <v>17.3</v>
      </c>
      <c r="F684" s="71">
        <f t="shared" si="135"/>
        <v>253.03129190751446</v>
      </c>
      <c r="G684" s="71">
        <f t="shared" si="136"/>
        <v>12.952575144508671</v>
      </c>
      <c r="H684" s="71">
        <f t="shared" si="138"/>
        <v>168.49950025636528</v>
      </c>
      <c r="I684" s="71">
        <f t="shared" si="138"/>
        <v>10.551591346408363</v>
      </c>
      <c r="J684" s="71">
        <f t="shared" si="128"/>
        <v>23.980391544792276</v>
      </c>
      <c r="K684" s="71">
        <f t="shared" si="125"/>
        <v>3.1772364774390573</v>
      </c>
      <c r="L684" s="71">
        <f t="shared" si="126"/>
        <v>-0.17834440207483837</v>
      </c>
      <c r="M684" s="69">
        <f t="shared" si="129"/>
        <v>-0.24239501063599583</v>
      </c>
      <c r="N684" s="69">
        <f t="shared" si="130"/>
        <v>2019.06</v>
      </c>
      <c r="O684" s="69">
        <f t="shared" si="131"/>
        <v>72.286672900731006</v>
      </c>
      <c r="P684" s="69">
        <f t="shared" si="132"/>
        <v>4.2806397816167827</v>
      </c>
      <c r="Q684" s="69">
        <f t="shared" si="133"/>
        <v>0.92505890210288699</v>
      </c>
      <c r="R684" s="69">
        <f t="shared" si="134"/>
        <v>2.5220168080767307</v>
      </c>
    </row>
    <row r="685" spans="1:18" x14ac:dyDescent="0.3">
      <c r="A685" s="69">
        <f>'Shiller Data'!A684</f>
        <v>1927.04</v>
      </c>
      <c r="B685" s="69">
        <f>'[4]Shiller Data '!B684</f>
        <v>14.21</v>
      </c>
      <c r="C685" s="69">
        <f>'[4]Shiller Data '!C684</f>
        <v>0.7167</v>
      </c>
      <c r="D685" s="69">
        <f>'[4]Shiller Data '!D684</f>
        <v>1.1970000000000001</v>
      </c>
      <c r="E685" s="69">
        <f>'[4]Shiller Data '!E684</f>
        <v>17.3</v>
      </c>
      <c r="F685" s="71">
        <f t="shared" si="135"/>
        <v>259.23393352601158</v>
      </c>
      <c r="G685" s="71">
        <f t="shared" si="136"/>
        <v>13.074803670520231</v>
      </c>
      <c r="H685" s="71">
        <f t="shared" si="138"/>
        <v>168.74569715611909</v>
      </c>
      <c r="I685" s="71">
        <f t="shared" si="138"/>
        <v>10.534619143861113</v>
      </c>
      <c r="J685" s="71">
        <f t="shared" si="128"/>
        <v>24.607812583056329</v>
      </c>
      <c r="K685" s="71">
        <f t="shared" si="125"/>
        <v>3.2030639771960647</v>
      </c>
      <c r="L685" s="71">
        <f t="shared" si="126"/>
        <v>-0.15251690231783099</v>
      </c>
      <c r="M685" s="69">
        <f t="shared" si="129"/>
        <v>-0.20729182261625681</v>
      </c>
      <c r="N685" s="69">
        <f t="shared" si="130"/>
        <v>2019.09</v>
      </c>
      <c r="O685" s="69">
        <f t="shared" si="131"/>
        <v>73.142346112222299</v>
      </c>
      <c r="P685" s="69">
        <f t="shared" si="132"/>
        <v>4.2924074892128266</v>
      </c>
      <c r="Q685" s="69">
        <f t="shared" si="133"/>
        <v>0.93682660969893083</v>
      </c>
      <c r="R685" s="69">
        <f t="shared" si="134"/>
        <v>2.5518704745273317</v>
      </c>
    </row>
    <row r="686" spans="1:18" x14ac:dyDescent="0.3">
      <c r="A686" s="69">
        <f>'Shiller Data'!A685</f>
        <v>1927.05</v>
      </c>
      <c r="B686" s="69">
        <f>'[4]Shiller Data '!B685</f>
        <v>14.7</v>
      </c>
      <c r="C686" s="69">
        <f>'[4]Shiller Data '!C685</f>
        <v>0.72330000000000005</v>
      </c>
      <c r="D686" s="69">
        <f>'[4]Shiller Data '!D685</f>
        <v>1.1859999999999999</v>
      </c>
      <c r="E686" s="69">
        <f>'[4]Shiller Data '!E685</f>
        <v>17.399999999999999</v>
      </c>
      <c r="F686" s="71">
        <f t="shared" si="135"/>
        <v>266.63181034482761</v>
      </c>
      <c r="G686" s="71">
        <f t="shared" si="136"/>
        <v>13.119373362068968</v>
      </c>
      <c r="H686" s="71">
        <f t="shared" si="138"/>
        <v>169.14714694284683</v>
      </c>
      <c r="I686" s="71">
        <f t="shared" si="138"/>
        <v>10.517746349612729</v>
      </c>
      <c r="J686" s="71">
        <f t="shared" si="128"/>
        <v>25.350659873504668</v>
      </c>
      <c r="K686" s="71">
        <f t="shared" si="125"/>
        <v>3.2328047602114087</v>
      </c>
      <c r="L686" s="71">
        <f t="shared" si="126"/>
        <v>-0.122776119302487</v>
      </c>
      <c r="M686" s="69">
        <f t="shared" si="129"/>
        <v>-0.16686993478878218</v>
      </c>
      <c r="N686" s="69">
        <f t="shared" si="130"/>
        <v>2019.12</v>
      </c>
      <c r="O686" s="69">
        <f t="shared" si="131"/>
        <v>76.416261020264059</v>
      </c>
      <c r="P686" s="69">
        <f t="shared" si="132"/>
        <v>4.3361955141045048</v>
      </c>
      <c r="Q686" s="69">
        <f t="shared" si="133"/>
        <v>0.98061463459060905</v>
      </c>
      <c r="R686" s="69">
        <f t="shared" si="134"/>
        <v>2.6660944122873831</v>
      </c>
    </row>
    <row r="687" spans="1:18" x14ac:dyDescent="0.3">
      <c r="A687" s="69">
        <f>'Shiller Data'!A686</f>
        <v>1927.06</v>
      </c>
      <c r="B687" s="69">
        <f>'[4]Shiller Data '!B686</f>
        <v>14.89</v>
      </c>
      <c r="C687" s="69">
        <f>'[4]Shiller Data '!C686</f>
        <v>0.73</v>
      </c>
      <c r="D687" s="69">
        <f>'[4]Shiller Data '!D686</f>
        <v>1.175</v>
      </c>
      <c r="E687" s="69">
        <f>'[4]Shiller Data '!E686</f>
        <v>17.600000000000001</v>
      </c>
      <c r="F687" s="71">
        <f t="shared" si="135"/>
        <v>267.00900284090909</v>
      </c>
      <c r="G687" s="71">
        <f t="shared" si="136"/>
        <v>13.090434659090908</v>
      </c>
      <c r="H687" s="71">
        <f t="shared" si="138"/>
        <v>169.54333145370055</v>
      </c>
      <c r="I687" s="71">
        <f t="shared" si="138"/>
        <v>10.500388994207718</v>
      </c>
      <c r="J687" s="71">
        <f t="shared" si="128"/>
        <v>25.428486791127266</v>
      </c>
      <c r="K687" s="71">
        <f t="shared" si="125"/>
        <v>3.2358700727924172</v>
      </c>
      <c r="L687" s="71">
        <f t="shared" si="126"/>
        <v>-0.11971080672147849</v>
      </c>
      <c r="M687" s="69">
        <f t="shared" si="129"/>
        <v>-0.16270374584743028</v>
      </c>
      <c r="N687" s="69">
        <f t="shared" si="130"/>
        <v>2020.03</v>
      </c>
      <c r="O687" s="69">
        <f t="shared" si="131"/>
        <v>62.295619919523091</v>
      </c>
      <c r="P687" s="69">
        <f t="shared" si="132"/>
        <v>4.1318911170541188</v>
      </c>
      <c r="Q687" s="69">
        <f t="shared" si="133"/>
        <v>0.7763102375402231</v>
      </c>
      <c r="R687" s="69">
        <f t="shared" si="134"/>
        <v>2.1734379824390571</v>
      </c>
    </row>
    <row r="688" spans="1:18" x14ac:dyDescent="0.3">
      <c r="A688" s="69">
        <f>'Shiller Data'!A687</f>
        <v>1927.07</v>
      </c>
      <c r="B688" s="69">
        <f>'[4]Shiller Data '!B687</f>
        <v>15.22</v>
      </c>
      <c r="C688" s="69">
        <f>'[4]Shiller Data '!C687</f>
        <v>0.73670000000000002</v>
      </c>
      <c r="D688" s="69">
        <f>'[4]Shiller Data '!D687</f>
        <v>1.1639999999999999</v>
      </c>
      <c r="E688" s="69">
        <f>'[4]Shiller Data '!E687</f>
        <v>17.3</v>
      </c>
      <c r="F688" s="71">
        <f t="shared" si="135"/>
        <v>277.6594277456648</v>
      </c>
      <c r="G688" s="71">
        <f t="shared" si="136"/>
        <v>13.439664942196533</v>
      </c>
      <c r="H688" s="71">
        <f t="shared" si="138"/>
        <v>170.05106109246651</v>
      </c>
      <c r="I688" s="71">
        <f t="shared" si="138"/>
        <v>10.481747101147899</v>
      </c>
      <c r="J688" s="71">
        <f t="shared" si="128"/>
        <v>26.489804139164661</v>
      </c>
      <c r="K688" s="71">
        <f t="shared" si="125"/>
        <v>3.2767599094916258</v>
      </c>
      <c r="L688" s="71">
        <f t="shared" si="126"/>
        <v>-7.8820970022269954E-2</v>
      </c>
      <c r="M688" s="69">
        <f t="shared" si="129"/>
        <v>-0.10712873319606799</v>
      </c>
      <c r="N688" s="69">
        <f t="shared" si="130"/>
        <v>2020.06</v>
      </c>
      <c r="O688" s="69">
        <f t="shared" si="131"/>
        <v>71.582747236794916</v>
      </c>
      <c r="P688" s="69">
        <f t="shared" si="132"/>
        <v>4.2708540845510239</v>
      </c>
      <c r="Q688" s="69">
        <f t="shared" si="133"/>
        <v>0.91527320503712817</v>
      </c>
      <c r="R688" s="69">
        <f t="shared" si="134"/>
        <v>2.4974574766696631</v>
      </c>
    </row>
    <row r="689" spans="1:19" s="75" customFormat="1" x14ac:dyDescent="0.3">
      <c r="A689" s="69">
        <f>'Shiller Data'!A688</f>
        <v>1927.08</v>
      </c>
      <c r="B689" s="69">
        <f>'[4]Shiller Data '!B688</f>
        <v>16.03</v>
      </c>
      <c r="C689" s="69">
        <f>'[4]Shiller Data '!C688</f>
        <v>0.74329999999999996</v>
      </c>
      <c r="D689" s="69">
        <f>'[4]Shiller Data '!D688</f>
        <v>1.153</v>
      </c>
      <c r="E689" s="69">
        <f>'[4]Shiller Data '!E688</f>
        <v>17.2</v>
      </c>
      <c r="F689" s="71">
        <f t="shared" si="135"/>
        <v>294.13652034883728</v>
      </c>
      <c r="G689" s="71">
        <f t="shared" si="136"/>
        <v>13.638906773255815</v>
      </c>
      <c r="H689" s="71">
        <f t="shared" si="138"/>
        <v>170.77648680691195</v>
      </c>
      <c r="I689" s="71">
        <f t="shared" si="138"/>
        <v>10.464570200219899</v>
      </c>
      <c r="J689" s="71">
        <f t="shared" si="128"/>
        <v>28.107845302873155</v>
      </c>
      <c r="K689" s="71">
        <f t="shared" si="125"/>
        <v>3.3360487296458561</v>
      </c>
      <c r="L689" s="71">
        <f t="shared" si="126"/>
        <v>-1.9532149868039639E-2</v>
      </c>
      <c r="M689" s="69">
        <f t="shared" si="129"/>
        <v>-2.6546926171647396E-2</v>
      </c>
      <c r="N689" s="69">
        <f t="shared" si="130"/>
        <v>2020.09</v>
      </c>
      <c r="O689" s="69">
        <f t="shared" si="131"/>
        <v>75.447796444215783</v>
      </c>
      <c r="P689" s="69">
        <f t="shared" si="132"/>
        <v>4.3234409792766435</v>
      </c>
      <c r="Q689" s="69">
        <f t="shared" si="133"/>
        <v>0.96786009976274778</v>
      </c>
      <c r="R689" s="69">
        <f t="shared" si="134"/>
        <v>2.6323055568758904</v>
      </c>
      <c r="S689" s="5"/>
    </row>
    <row r="690" spans="1:19" s="75" customFormat="1" x14ac:dyDescent="0.3">
      <c r="A690" s="69">
        <f>'Shiller Data'!A689</f>
        <v>1927.09</v>
      </c>
      <c r="B690" s="69">
        <f>'[4]Shiller Data '!B689</f>
        <v>16.940000000000001</v>
      </c>
      <c r="C690" s="69">
        <f>'[4]Shiller Data '!C689</f>
        <v>0.75</v>
      </c>
      <c r="D690" s="69">
        <f>'[4]Shiller Data '!D689</f>
        <v>1.143</v>
      </c>
      <c r="E690" s="69">
        <f>'[4]Shiller Data '!E689</f>
        <v>17.3</v>
      </c>
      <c r="F690" s="71">
        <f t="shared" si="135"/>
        <v>309.03749710982663</v>
      </c>
      <c r="G690" s="71">
        <f t="shared" si="136"/>
        <v>13.682297687861272</v>
      </c>
      <c r="H690" s="71">
        <f t="shared" ref="H690:I705" si="139">AVERAGE(F571:F690)</f>
        <v>171.74608963370434</v>
      </c>
      <c r="I690" s="71">
        <f t="shared" si="139"/>
        <v>10.448570370488421</v>
      </c>
      <c r="J690" s="71">
        <f t="shared" si="128"/>
        <v>29.577012562665125</v>
      </c>
      <c r="K690" s="71">
        <f t="shared" si="125"/>
        <v>3.3869974570053238</v>
      </c>
      <c r="L690" s="71">
        <f t="shared" si="126"/>
        <v>3.1416577491428122E-2</v>
      </c>
      <c r="M690" s="69">
        <f t="shared" si="129"/>
        <v>4.2699527131699617E-2</v>
      </c>
      <c r="N690" s="69">
        <f t="shared" si="130"/>
        <v>2020.12</v>
      </c>
      <c r="O690" s="69">
        <f t="shared" si="131"/>
        <v>81.340007295695372</v>
      </c>
      <c r="P690" s="69">
        <f t="shared" si="132"/>
        <v>4.3986379901728947</v>
      </c>
      <c r="Q690" s="69">
        <f t="shared" si="133"/>
        <v>1.043057110658999</v>
      </c>
      <c r="R690" s="69">
        <f t="shared" si="134"/>
        <v>2.8378794781514021</v>
      </c>
      <c r="S690" s="5"/>
    </row>
    <row r="691" spans="1:19" s="75" customFormat="1" x14ac:dyDescent="0.3">
      <c r="A691" s="69">
        <f>'Shiller Data'!A690</f>
        <v>1927.1</v>
      </c>
      <c r="B691" s="69">
        <f>'[4]Shiller Data '!B690</f>
        <v>16.68</v>
      </c>
      <c r="C691" s="69">
        <f>'[4]Shiller Data '!C690</f>
        <v>0.75670000000000004</v>
      </c>
      <c r="D691" s="69">
        <f>'[4]Shiller Data '!D690</f>
        <v>1.1319999999999999</v>
      </c>
      <c r="E691" s="69">
        <f>'[4]Shiller Data '!E690</f>
        <v>17.399999999999999</v>
      </c>
      <c r="F691" s="71">
        <f t="shared" si="135"/>
        <v>302.54548275862072</v>
      </c>
      <c r="G691" s="71">
        <f t="shared" si="136"/>
        <v>13.72518985632184</v>
      </c>
      <c r="H691" s="71">
        <f t="shared" si="139"/>
        <v>172.77110050854472</v>
      </c>
      <c r="I691" s="71">
        <f t="shared" si="139"/>
        <v>10.432750149229374</v>
      </c>
      <c r="J691" s="71">
        <f t="shared" si="128"/>
        <v>28.999590561551841</v>
      </c>
      <c r="K691" s="71">
        <f t="shared" si="125"/>
        <v>3.3672817113196283</v>
      </c>
      <c r="L691" s="71">
        <f t="shared" si="126"/>
        <v>1.1700831805732559E-2</v>
      </c>
      <c r="M691" s="69">
        <f t="shared" si="129"/>
        <v>1.5903068540443349E-2</v>
      </c>
      <c r="N691" s="69">
        <f t="shared" si="130"/>
        <v>2021.03</v>
      </c>
      <c r="O691" s="69">
        <f t="shared" si="131"/>
        <v>83.271176882724262</v>
      </c>
      <c r="P691" s="69">
        <f t="shared" si="132"/>
        <v>4.4221024734818783</v>
      </c>
      <c r="Q691" s="69">
        <f t="shared" si="133"/>
        <v>1.0665215939679826</v>
      </c>
      <c r="R691" s="69">
        <f t="shared" si="134"/>
        <v>2.905256242944851</v>
      </c>
      <c r="S691" s="5"/>
    </row>
    <row r="692" spans="1:19" s="75" customFormat="1" x14ac:dyDescent="0.3">
      <c r="A692" s="69">
        <f>'Shiller Data'!A691</f>
        <v>1927.11</v>
      </c>
      <c r="B692" s="69">
        <f>'[4]Shiller Data '!B691</f>
        <v>17.059999999999999</v>
      </c>
      <c r="C692" s="69">
        <f>'[4]Shiller Data '!C691</f>
        <v>0.76329999999999998</v>
      </c>
      <c r="D692" s="69">
        <f>'[4]Shiller Data '!D691</f>
        <v>1.121</v>
      </c>
      <c r="E692" s="69">
        <f>'[4]Shiller Data '!E691</f>
        <v>17.3</v>
      </c>
      <c r="F692" s="71">
        <f t="shared" si="135"/>
        <v>311.22666473988437</v>
      </c>
      <c r="G692" s="71">
        <f t="shared" si="136"/>
        <v>13.924930433526011</v>
      </c>
      <c r="H692" s="71">
        <f t="shared" si="139"/>
        <v>173.99313802335237</v>
      </c>
      <c r="I692" s="71">
        <f t="shared" si="139"/>
        <v>10.416470917656907</v>
      </c>
      <c r="J692" s="71">
        <f t="shared" si="128"/>
        <v>29.878321285602173</v>
      </c>
      <c r="K692" s="71">
        <f t="shared" si="125"/>
        <v>3.3971331768122655</v>
      </c>
      <c r="L692" s="71">
        <f t="shared" si="126"/>
        <v>4.1552297298369734E-2</v>
      </c>
      <c r="M692" s="69">
        <f t="shared" si="129"/>
        <v>5.6475389350106243E-2</v>
      </c>
      <c r="N692" s="69">
        <f t="shared" si="130"/>
        <v>2021.06</v>
      </c>
      <c r="O692" s="69">
        <f t="shared" si="131"/>
        <v>86.670102502226911</v>
      </c>
      <c r="P692" s="69">
        <f t="shared" si="132"/>
        <v>4.4621089858180696</v>
      </c>
      <c r="Q692" s="69">
        <f t="shared" si="133"/>
        <v>1.1065281063041739</v>
      </c>
      <c r="R692" s="69">
        <f t="shared" si="134"/>
        <v>3.0238416916562634</v>
      </c>
      <c r="S692" s="5"/>
    </row>
    <row r="693" spans="1:19" s="75" customFormat="1" x14ac:dyDescent="0.3">
      <c r="A693" s="69">
        <f>'Shiller Data'!A692</f>
        <v>1927.12</v>
      </c>
      <c r="B693" s="69">
        <f>'[4]Shiller Data '!B692</f>
        <v>17.46</v>
      </c>
      <c r="C693" s="69">
        <f>'[4]Shiller Data '!C692</f>
        <v>0.77</v>
      </c>
      <c r="D693" s="69">
        <f>'[4]Shiller Data '!D692</f>
        <v>1.1100000000000001</v>
      </c>
      <c r="E693" s="69">
        <f>'[4]Shiller Data '!E692</f>
        <v>17.3</v>
      </c>
      <c r="F693" s="71">
        <f t="shared" si="135"/>
        <v>318.52389017341039</v>
      </c>
      <c r="G693" s="71">
        <f t="shared" si="136"/>
        <v>14.047158959537573</v>
      </c>
      <c r="H693" s="71">
        <f t="shared" si="139"/>
        <v>175.34208163367828</v>
      </c>
      <c r="I693" s="71">
        <f t="shared" si="139"/>
        <v>10.401068623098308</v>
      </c>
      <c r="J693" s="71">
        <f t="shared" si="128"/>
        <v>30.624150432585779</v>
      </c>
      <c r="K693" s="71">
        <f t="shared" si="125"/>
        <v>3.4217889275033122</v>
      </c>
      <c r="L693" s="71">
        <f t="shared" si="126"/>
        <v>6.6208047989416485E-2</v>
      </c>
      <c r="M693" s="69">
        <f t="shared" si="129"/>
        <v>8.9986006344335526E-2</v>
      </c>
      <c r="N693" s="69">
        <f t="shared" si="130"/>
        <v>2021.09</v>
      </c>
      <c r="O693" s="69">
        <f t="shared" si="131"/>
        <v>88.744723424759258</v>
      </c>
      <c r="P693" s="69">
        <f t="shared" si="132"/>
        <v>4.485763972219134</v>
      </c>
      <c r="Q693" s="69">
        <f t="shared" si="133"/>
        <v>1.1301830927052383</v>
      </c>
      <c r="R693" s="69">
        <f t="shared" si="134"/>
        <v>3.0962233441387266</v>
      </c>
      <c r="S693" s="5"/>
    </row>
    <row r="694" spans="1:19" s="75" customFormat="1" x14ac:dyDescent="0.3">
      <c r="A694" s="69">
        <f>'Shiller Data'!A693</f>
        <v>1928.01</v>
      </c>
      <c r="B694" s="69">
        <f>'[4]Shiller Data '!B693</f>
        <v>17.53</v>
      </c>
      <c r="C694" s="69">
        <f>'[4]Shiller Data '!C693</f>
        <v>0.77669999999999995</v>
      </c>
      <c r="D694" s="69">
        <f>'[4]Shiller Data '!D693</f>
        <v>1.133</v>
      </c>
      <c r="E694" s="69">
        <f>'[4]Shiller Data '!E693</f>
        <v>17.3</v>
      </c>
      <c r="F694" s="71">
        <f t="shared" si="135"/>
        <v>319.80090462427745</v>
      </c>
      <c r="G694" s="71">
        <f t="shared" si="136"/>
        <v>14.169387485549132</v>
      </c>
      <c r="H694" s="71">
        <f t="shared" si="139"/>
        <v>176.65261771388057</v>
      </c>
      <c r="I694" s="71">
        <f t="shared" si="139"/>
        <v>10.39140197119217</v>
      </c>
      <c r="J694" s="71">
        <f t="shared" si="128"/>
        <v>30.775530146062454</v>
      </c>
      <c r="K694" s="71">
        <f t="shared" si="125"/>
        <v>3.4267198984392002</v>
      </c>
      <c r="L694" s="71">
        <f t="shared" si="126"/>
        <v>7.1139018925304498E-2</v>
      </c>
      <c r="M694" s="69">
        <f t="shared" si="129"/>
        <v>9.6687886182138361E-2</v>
      </c>
      <c r="N694" s="69">
        <f t="shared" si="130"/>
        <v>2021.12</v>
      </c>
      <c r="O694" s="69">
        <f t="shared" si="131"/>
        <v>90.564898190476228</v>
      </c>
      <c r="P694" s="69">
        <f t="shared" si="132"/>
        <v>4.5060667007845421</v>
      </c>
      <c r="Q694" s="69">
        <f t="shared" si="133"/>
        <v>1.1504858212706464</v>
      </c>
      <c r="R694" s="69">
        <f t="shared" si="134"/>
        <v>3.1597275997444507</v>
      </c>
      <c r="S694" s="5"/>
    </row>
    <row r="695" spans="1:19" s="75" customFormat="1" x14ac:dyDescent="0.3">
      <c r="A695" s="69">
        <f>'Shiller Data'!A694</f>
        <v>1928.02</v>
      </c>
      <c r="B695" s="69">
        <f>'[4]Shiller Data '!B694</f>
        <v>17.32</v>
      </c>
      <c r="C695" s="69">
        <f>'[4]Shiller Data '!C694</f>
        <v>0.7833</v>
      </c>
      <c r="D695" s="69">
        <f>'[4]Shiller Data '!D694</f>
        <v>1.155</v>
      </c>
      <c r="E695" s="69">
        <f>'[4]Shiller Data '!E694</f>
        <v>17.100000000000001</v>
      </c>
      <c r="F695" s="71">
        <f t="shared" si="135"/>
        <v>319.66541520467837</v>
      </c>
      <c r="G695" s="71">
        <f t="shared" si="136"/>
        <v>14.456923771929825</v>
      </c>
      <c r="H695" s="71">
        <f t="shared" si="139"/>
        <v>177.93059478503065</v>
      </c>
      <c r="I695" s="71">
        <f t="shared" si="139"/>
        <v>10.38690272484714</v>
      </c>
      <c r="J695" s="71">
        <f t="shared" si="128"/>
        <v>30.775816783186709</v>
      </c>
      <c r="K695" s="71">
        <f t="shared" si="125"/>
        <v>3.4267292121955535</v>
      </c>
      <c r="L695" s="71">
        <f t="shared" si="126"/>
        <v>7.1148332681657767E-2</v>
      </c>
      <c r="M695" s="69">
        <f t="shared" si="129"/>
        <v>9.6700544880948341E-2</v>
      </c>
      <c r="N695" s="69">
        <f t="shared" si="130"/>
        <v>2022.03</v>
      </c>
      <c r="O695" s="69">
        <f t="shared" si="131"/>
        <v>81.424323551902631</v>
      </c>
      <c r="P695" s="69">
        <f t="shared" si="132"/>
        <v>4.3996740435060833</v>
      </c>
      <c r="Q695" s="69">
        <f t="shared" si="133"/>
        <v>1.0440931639921875</v>
      </c>
      <c r="R695" s="69">
        <f t="shared" si="134"/>
        <v>2.8408211962692205</v>
      </c>
      <c r="S695" s="5"/>
    </row>
    <row r="696" spans="1:19" s="75" customFormat="1" x14ac:dyDescent="0.3">
      <c r="A696" s="69">
        <f>'Shiller Data'!A695</f>
        <v>1928.03</v>
      </c>
      <c r="B696" s="69">
        <f>'[4]Shiller Data '!B695</f>
        <v>18.25</v>
      </c>
      <c r="C696" s="69">
        <f>'[4]Shiller Data '!C695</f>
        <v>0.79</v>
      </c>
      <c r="D696" s="69">
        <f>'[4]Shiller Data '!D695</f>
        <v>1.177</v>
      </c>
      <c r="E696" s="69">
        <f>'[4]Shiller Data '!E695</f>
        <v>17.100000000000001</v>
      </c>
      <c r="F696" s="71">
        <f t="shared" si="135"/>
        <v>336.82989766081869</v>
      </c>
      <c r="G696" s="71">
        <f t="shared" si="136"/>
        <v>14.580581871345029</v>
      </c>
      <c r="H696" s="71">
        <f t="shared" si="139"/>
        <v>179.36988893220416</v>
      </c>
      <c r="I696" s="71">
        <f t="shared" si="139"/>
        <v>10.384419895203585</v>
      </c>
      <c r="J696" s="71">
        <f t="shared" si="128"/>
        <v>32.436082232806818</v>
      </c>
      <c r="K696" s="71">
        <f t="shared" si="125"/>
        <v>3.4792714523117652</v>
      </c>
      <c r="L696" s="71">
        <f t="shared" si="126"/>
        <v>0.12369057279786944</v>
      </c>
      <c r="M696" s="69">
        <f t="shared" si="129"/>
        <v>0.16811280511249627</v>
      </c>
      <c r="N696" s="69">
        <f t="shared" si="130"/>
        <v>2022.06</v>
      </c>
      <c r="O696" s="69">
        <f t="shared" si="131"/>
        <v>69.272971622628987</v>
      </c>
      <c r="P696" s="69">
        <f t="shared" si="132"/>
        <v>4.2380548102428408</v>
      </c>
      <c r="Q696" s="69">
        <f t="shared" si="133"/>
        <v>0.88247393072894509</v>
      </c>
      <c r="R696" s="69">
        <f t="shared" si="134"/>
        <v>2.4168714891279226</v>
      </c>
      <c r="S696" s="5"/>
    </row>
    <row r="697" spans="1:19" s="75" customFormat="1" x14ac:dyDescent="0.3">
      <c r="A697" s="69">
        <f>'Shiller Data'!A696</f>
        <v>1928.04</v>
      </c>
      <c r="B697" s="69">
        <f>'[4]Shiller Data '!B696</f>
        <v>19.399999999999999</v>
      </c>
      <c r="C697" s="69">
        <f>'[4]Shiller Data '!C696</f>
        <v>0.79669999999999996</v>
      </c>
      <c r="D697" s="69">
        <f>'[4]Shiller Data '!D696</f>
        <v>1.2</v>
      </c>
      <c r="E697" s="69">
        <f>'[4]Shiller Data '!E696</f>
        <v>17.100000000000001</v>
      </c>
      <c r="F697" s="71">
        <f t="shared" si="135"/>
        <v>358.05479532163741</v>
      </c>
      <c r="G697" s="71">
        <f t="shared" si="136"/>
        <v>14.704239970760234</v>
      </c>
      <c r="H697" s="71">
        <f t="shared" si="139"/>
        <v>181.01828449767791</v>
      </c>
      <c r="I697" s="71">
        <f t="shared" si="139"/>
        <v>10.386565997072596</v>
      </c>
      <c r="J697" s="71">
        <f t="shared" si="128"/>
        <v>34.472875387549017</v>
      </c>
      <c r="K697" s="71">
        <f t="shared" si="125"/>
        <v>3.5401727941530106</v>
      </c>
      <c r="L697" s="71">
        <f t="shared" si="126"/>
        <v>0.18459191463911484</v>
      </c>
      <c r="M697" s="69">
        <f t="shared" si="129"/>
        <v>0.25088625486260657</v>
      </c>
      <c r="N697" s="69">
        <f t="shared" si="130"/>
        <v>2022.09</v>
      </c>
      <c r="O697" s="69">
        <f t="shared" si="131"/>
        <v>67.478701302416255</v>
      </c>
      <c r="P697" s="69">
        <f t="shared" si="132"/>
        <v>4.2118120118259439</v>
      </c>
      <c r="Q697" s="69">
        <f t="shared" si="133"/>
        <v>0.85623113231204817</v>
      </c>
      <c r="R697" s="69">
        <f t="shared" si="134"/>
        <v>2.3542710162575764</v>
      </c>
      <c r="S697" s="5"/>
    </row>
    <row r="698" spans="1:19" s="75" customFormat="1" x14ac:dyDescent="0.3">
      <c r="A698" s="69">
        <f>'Shiller Data'!A697</f>
        <v>1928.05</v>
      </c>
      <c r="B698" s="69">
        <f>'[4]Shiller Data '!B697</f>
        <v>20</v>
      </c>
      <c r="C698" s="69">
        <f>'[4]Shiller Data '!C697</f>
        <v>0.80330000000000001</v>
      </c>
      <c r="D698" s="69">
        <f>'[4]Shiller Data '!D697</f>
        <v>1.222</v>
      </c>
      <c r="E698" s="69">
        <f>'[4]Shiller Data '!E697</f>
        <v>17.2</v>
      </c>
      <c r="F698" s="71">
        <f t="shared" si="135"/>
        <v>366.98255813953494</v>
      </c>
      <c r="G698" s="71">
        <f t="shared" si="136"/>
        <v>14.739854447674421</v>
      </c>
      <c r="H698" s="71">
        <f t="shared" si="139"/>
        <v>182.72698903389815</v>
      </c>
      <c r="I698" s="71">
        <f t="shared" si="139"/>
        <v>10.393313519768732</v>
      </c>
      <c r="J698" s="71">
        <f t="shared" si="128"/>
        <v>35.309485992269082</v>
      </c>
      <c r="K698" s="71">
        <f t="shared" si="125"/>
        <v>3.5641516528326158</v>
      </c>
      <c r="L698" s="71">
        <f t="shared" si="126"/>
        <v>0.20857077331872009</v>
      </c>
      <c r="M698" s="69">
        <f t="shared" si="129"/>
        <v>0.28347688084840522</v>
      </c>
      <c r="N698" s="69">
        <f t="shared" si="130"/>
        <v>2022.12</v>
      </c>
      <c r="O698" s="69">
        <f t="shared" si="131"/>
        <v>67.773094295816961</v>
      </c>
      <c r="P698" s="69">
        <f t="shared" si="132"/>
        <v>4.2161652768900639</v>
      </c>
      <c r="Q698" s="69">
        <f t="shared" si="133"/>
        <v>0.86058439737616821</v>
      </c>
      <c r="R698" s="69">
        <f t="shared" si="134"/>
        <v>2.3645421222269465</v>
      </c>
      <c r="S698" s="5"/>
    </row>
    <row r="699" spans="1:19" s="75" customFormat="1" x14ac:dyDescent="0.3">
      <c r="A699" s="69">
        <f>'Shiller Data'!A698</f>
        <v>1928.06</v>
      </c>
      <c r="B699" s="69">
        <f>'[4]Shiller Data '!B698</f>
        <v>19.02</v>
      </c>
      <c r="C699" s="69">
        <f>'[4]Shiller Data '!C698</f>
        <v>0.81</v>
      </c>
      <c r="D699" s="69">
        <f>'[4]Shiller Data '!D698</f>
        <v>1.2450000000000001</v>
      </c>
      <c r="E699" s="69">
        <f>'[4]Shiller Data '!E698</f>
        <v>17.100000000000001</v>
      </c>
      <c r="F699" s="71">
        <f t="shared" si="135"/>
        <v>351.04135087719294</v>
      </c>
      <c r="G699" s="71">
        <f t="shared" si="136"/>
        <v>14.949710526315791</v>
      </c>
      <c r="H699" s="71">
        <f t="shared" si="139"/>
        <v>184.31942135129879</v>
      </c>
      <c r="I699" s="71">
        <f t="shared" si="139"/>
        <v>10.405178369392793</v>
      </c>
      <c r="J699" s="71">
        <f t="shared" si="128"/>
        <v>33.737177625882296</v>
      </c>
      <c r="K699" s="71">
        <f t="shared" si="125"/>
        <v>3.5186004229337366</v>
      </c>
      <c r="L699" s="71">
        <f t="shared" si="126"/>
        <v>0.16301954341984093</v>
      </c>
      <c r="M699" s="69">
        <f t="shared" si="129"/>
        <v>0.22156638224364261</v>
      </c>
      <c r="N699" s="69">
        <f t="shared" si="130"/>
        <v>2023.03</v>
      </c>
      <c r="O699" s="69">
        <f t="shared" si="131"/>
        <v>66.841264426318162</v>
      </c>
      <c r="P699" s="69">
        <f t="shared" si="132"/>
        <v>4.2023206207582913</v>
      </c>
      <c r="Q699" s="69">
        <f t="shared" si="133"/>
        <v>0.84673974124439555</v>
      </c>
      <c r="R699" s="69">
        <f t="shared" si="134"/>
        <v>2.3320314186789886</v>
      </c>
      <c r="S699" s="5"/>
    </row>
    <row r="700" spans="1:19" s="75" customFormat="1" x14ac:dyDescent="0.3">
      <c r="A700" s="69">
        <f>'Shiller Data'!A699</f>
        <v>1928.07</v>
      </c>
      <c r="B700" s="69">
        <f>'[4]Shiller Data '!B699</f>
        <v>19.16</v>
      </c>
      <c r="C700" s="69">
        <f>'[4]Shiller Data '!C699</f>
        <v>0.81669999999999998</v>
      </c>
      <c r="D700" s="69">
        <f>'[4]Shiller Data '!D699</f>
        <v>1.268</v>
      </c>
      <c r="E700" s="69">
        <f>'[4]Shiller Data '!E699</f>
        <v>17.100000000000001</v>
      </c>
      <c r="F700" s="71">
        <f t="shared" si="135"/>
        <v>353.62525146198834</v>
      </c>
      <c r="G700" s="71">
        <f t="shared" si="136"/>
        <v>15.073368625730994</v>
      </c>
      <c r="H700" s="71">
        <f t="shared" si="139"/>
        <v>185.95824461127455</v>
      </c>
      <c r="I700" s="71">
        <f t="shared" si="139"/>
        <v>10.422801308823553</v>
      </c>
      <c r="J700" s="71">
        <f t="shared" si="128"/>
        <v>33.928043045646703</v>
      </c>
      <c r="K700" s="71">
        <f t="shared" si="125"/>
        <v>3.5242419009066506</v>
      </c>
      <c r="L700" s="71">
        <f t="shared" si="126"/>
        <v>0.16866102139275485</v>
      </c>
      <c r="M700" s="69">
        <f t="shared" si="129"/>
        <v>0.22923394061574884</v>
      </c>
      <c r="N700" s="69">
        <f t="shared" si="130"/>
        <v>2023.06</v>
      </c>
      <c r="O700" s="69">
        <f t="shared" si="131"/>
        <v>71.636198463545824</v>
      </c>
      <c r="P700" s="69">
        <f t="shared" si="132"/>
        <v>4.2716005113449267</v>
      </c>
      <c r="Q700" s="69">
        <f t="shared" si="133"/>
        <v>0.91601963183103097</v>
      </c>
      <c r="R700" s="69">
        <f t="shared" si="134"/>
        <v>2.4993223417529302</v>
      </c>
      <c r="S700" s="5"/>
    </row>
    <row r="701" spans="1:19" s="75" customFormat="1" x14ac:dyDescent="0.3">
      <c r="A701" s="69">
        <f>'Shiller Data'!A700</f>
        <v>1928.08</v>
      </c>
      <c r="B701" s="69">
        <f>'[4]Shiller Data '!B700</f>
        <v>19.78</v>
      </c>
      <c r="C701" s="69">
        <f>'[4]Shiller Data '!C700</f>
        <v>0.82330000000000003</v>
      </c>
      <c r="D701" s="69">
        <f>'[4]Shiller Data '!D700</f>
        <v>1.29</v>
      </c>
      <c r="E701" s="69">
        <f>'[4]Shiller Data '!E700</f>
        <v>17.100000000000001</v>
      </c>
      <c r="F701" s="71">
        <f t="shared" si="135"/>
        <v>365.06823976608189</v>
      </c>
      <c r="G701" s="71">
        <f t="shared" si="136"/>
        <v>15.195181081871345</v>
      </c>
      <c r="H701" s="71">
        <f t="shared" si="139"/>
        <v>187.70595294049409</v>
      </c>
      <c r="I701" s="71">
        <f t="shared" si="139"/>
        <v>10.445250842730925</v>
      </c>
      <c r="J701" s="71">
        <f t="shared" si="128"/>
        <v>34.950643623857125</v>
      </c>
      <c r="K701" s="71">
        <f t="shared" si="125"/>
        <v>3.55393688407126</v>
      </c>
      <c r="L701" s="71">
        <f t="shared" si="126"/>
        <v>0.19835600455736424</v>
      </c>
      <c r="M701" s="69">
        <f t="shared" si="129"/>
        <v>0.26959358003409606</v>
      </c>
      <c r="N701" s="69">
        <f t="shared" si="130"/>
        <v>2023.09</v>
      </c>
      <c r="O701" s="69">
        <f t="shared" si="131"/>
        <v>71.338245583192901</v>
      </c>
      <c r="P701" s="69">
        <f t="shared" si="132"/>
        <v>4.2674325872985612</v>
      </c>
      <c r="Q701" s="69">
        <f t="shared" si="133"/>
        <v>0.91185170778466551</v>
      </c>
      <c r="R701" s="69">
        <f t="shared" si="134"/>
        <v>2.4889270345391536</v>
      </c>
      <c r="S701" s="5"/>
    </row>
    <row r="702" spans="1:19" s="75" customFormat="1" x14ac:dyDescent="0.3">
      <c r="A702" s="69">
        <f>'Shiller Data'!A701</f>
        <v>1928.09</v>
      </c>
      <c r="B702" s="69">
        <f>'[4]Shiller Data '!B701</f>
        <v>21.17</v>
      </c>
      <c r="C702" s="69">
        <f>'[4]Shiller Data '!C701</f>
        <v>0.83</v>
      </c>
      <c r="D702" s="69">
        <f>'[4]Shiller Data '!D701</f>
        <v>1.3120000000000001</v>
      </c>
      <c r="E702" s="69">
        <f>'[4]Shiller Data '!E701</f>
        <v>17.3</v>
      </c>
      <c r="F702" s="71">
        <f t="shared" si="135"/>
        <v>386.20565606936424</v>
      </c>
      <c r="G702" s="71">
        <f t="shared" si="136"/>
        <v>15.141742774566474</v>
      </c>
      <c r="H702" s="71">
        <f t="shared" si="139"/>
        <v>189.66124333342879</v>
      </c>
      <c r="I702" s="71">
        <f t="shared" si="139"/>
        <v>10.470920886022164</v>
      </c>
      <c r="J702" s="71">
        <f t="shared" si="128"/>
        <v>36.883638055647779</v>
      </c>
      <c r="K702" s="71">
        <f t="shared" si="125"/>
        <v>3.6077680395837346</v>
      </c>
      <c r="L702" s="71">
        <f t="shared" si="126"/>
        <v>0.25218716006983888</v>
      </c>
      <c r="M702" s="69">
        <f t="shared" si="129"/>
        <v>0.34275765673732084</v>
      </c>
      <c r="N702" s="69">
        <f t="shared" si="130"/>
        <v>2023.12</v>
      </c>
      <c r="O702" s="69">
        <f t="shared" si="131"/>
        <v>75.323581123030138</v>
      </c>
      <c r="P702" s="69">
        <f t="shared" si="132"/>
        <v>4.3217932481051999</v>
      </c>
      <c r="Q702" s="69">
        <f t="shared" si="133"/>
        <v>0.96621236859130422</v>
      </c>
      <c r="R702" s="69">
        <f t="shared" si="134"/>
        <v>2.6279717963737159</v>
      </c>
      <c r="S702" s="5"/>
    </row>
    <row r="703" spans="1:19" s="75" customFormat="1" x14ac:dyDescent="0.3">
      <c r="A703" s="69">
        <f>'Shiller Data'!A702</f>
        <v>1928.1</v>
      </c>
      <c r="B703" s="69">
        <f>'[4]Shiller Data '!B702</f>
        <v>21.6</v>
      </c>
      <c r="C703" s="69">
        <f>'[4]Shiller Data '!C702</f>
        <v>0.8367</v>
      </c>
      <c r="D703" s="69">
        <f>'[4]Shiller Data '!D702</f>
        <v>1.335</v>
      </c>
      <c r="E703" s="69">
        <f>'[4]Shiller Data '!E702</f>
        <v>17.2</v>
      </c>
      <c r="F703" s="71">
        <f t="shared" si="135"/>
        <v>396.34116279069775</v>
      </c>
      <c r="G703" s="71">
        <f t="shared" si="136"/>
        <v>15.352715319767443</v>
      </c>
      <c r="H703" s="71">
        <f t="shared" si="139"/>
        <v>191.67207838793459</v>
      </c>
      <c r="I703" s="71">
        <f t="shared" si="139"/>
        <v>10.501877393895224</v>
      </c>
      <c r="J703" s="71">
        <f t="shared" si="128"/>
        <v>37.740029513303227</v>
      </c>
      <c r="K703" s="71">
        <f t="shared" si="125"/>
        <v>3.6307213219566119</v>
      </c>
      <c r="L703" s="71">
        <f t="shared" si="126"/>
        <v>0.27514044244271618</v>
      </c>
      <c r="M703" s="69">
        <f t="shared" si="129"/>
        <v>0.37395438094159328</v>
      </c>
      <c r="N703" s="69">
        <f t="shared" si="130"/>
        <v>2024.03</v>
      </c>
      <c r="O703" s="69">
        <f t="shared" si="131"/>
        <v>80.892384663911514</v>
      </c>
      <c r="P703" s="69">
        <f t="shared" si="132"/>
        <v>4.3931196869255453</v>
      </c>
      <c r="Q703" s="69">
        <f t="shared" si="133"/>
        <v>1.0375388074116496</v>
      </c>
      <c r="R703" s="69">
        <f t="shared" si="134"/>
        <v>2.8222623283265014</v>
      </c>
      <c r="S703" s="5"/>
    </row>
    <row r="704" spans="1:19" s="75" customFormat="1" x14ac:dyDescent="0.3">
      <c r="A704" s="69">
        <f>'Shiller Data'!A703</f>
        <v>1928.11</v>
      </c>
      <c r="B704" s="69">
        <f>'[4]Shiller Data '!B703</f>
        <v>23.06</v>
      </c>
      <c r="C704" s="69">
        <f>'[4]Shiller Data '!C703</f>
        <v>0.84330000000000005</v>
      </c>
      <c r="D704" s="69">
        <f>'[4]Shiller Data '!D703</f>
        <v>1.357</v>
      </c>
      <c r="E704" s="69">
        <f>'[4]Shiller Data '!E703</f>
        <v>17.2</v>
      </c>
      <c r="F704" s="71">
        <f t="shared" si="135"/>
        <v>423.13088953488375</v>
      </c>
      <c r="G704" s="71">
        <f t="shared" si="136"/>
        <v>15.473819563953489</v>
      </c>
      <c r="H704" s="71">
        <f t="shared" si="139"/>
        <v>193.89767000317931</v>
      </c>
      <c r="I704" s="71">
        <f t="shared" si="139"/>
        <v>10.537241585558025</v>
      </c>
      <c r="J704" s="71">
        <f t="shared" si="128"/>
        <v>40.155754814885533</v>
      </c>
      <c r="K704" s="71">
        <f t="shared" si="125"/>
        <v>3.6927657629954571</v>
      </c>
      <c r="L704" s="71">
        <f t="shared" si="126"/>
        <v>0.33718488348156139</v>
      </c>
      <c r="M704" s="69">
        <f t="shared" si="129"/>
        <v>0.45828146253512936</v>
      </c>
      <c r="N704" s="69">
        <f t="shared" si="130"/>
        <v>2024.06</v>
      </c>
      <c r="O704" s="69">
        <f t="shared" si="131"/>
        <v>83.482714780255932</v>
      </c>
      <c r="P704" s="69">
        <f t="shared" si="132"/>
        <v>4.4246396018078791</v>
      </c>
      <c r="Q704" s="69">
        <f t="shared" si="133"/>
        <v>1.0690587222939834</v>
      </c>
      <c r="R704" s="69">
        <f t="shared" si="134"/>
        <v>2.9126366093625009</v>
      </c>
      <c r="S704" s="5"/>
    </row>
    <row r="705" spans="1:19" s="75" customFormat="1" x14ac:dyDescent="0.3">
      <c r="A705" s="69">
        <f>'Shiller Data'!A704</f>
        <v>1928.12</v>
      </c>
      <c r="B705" s="69">
        <f>'[4]Shiller Data '!B704</f>
        <v>23.15</v>
      </c>
      <c r="C705" s="69">
        <f>'[4]Shiller Data '!C704</f>
        <v>0.85</v>
      </c>
      <c r="D705" s="69">
        <f>'[4]Shiller Data '!D704</f>
        <v>1.38</v>
      </c>
      <c r="E705" s="69">
        <f>'[4]Shiller Data '!E704</f>
        <v>17.100000000000001</v>
      </c>
      <c r="F705" s="71">
        <f t="shared" si="135"/>
        <v>427.26641812865495</v>
      </c>
      <c r="G705" s="71">
        <f t="shared" si="136"/>
        <v>15.687967836257309</v>
      </c>
      <c r="H705" s="71">
        <f t="shared" si="139"/>
        <v>196.1989914168777</v>
      </c>
      <c r="I705" s="71">
        <f t="shared" si="139"/>
        <v>10.577118666011684</v>
      </c>
      <c r="J705" s="71">
        <f t="shared" si="128"/>
        <v>40.395350720761499</v>
      </c>
      <c r="K705" s="71">
        <f t="shared" ref="K705:K768" si="140">LN(J705)</f>
        <v>3.6987146971754887</v>
      </c>
      <c r="L705" s="71">
        <f t="shared" ref="L705:L768" si="141">K705-$K$1863</f>
        <v>0.34313381766159301</v>
      </c>
      <c r="M705" s="69">
        <f t="shared" si="129"/>
        <v>0.46636689693657751</v>
      </c>
      <c r="N705" s="69">
        <f t="shared" si="130"/>
        <v>2024.09</v>
      </c>
      <c r="O705" s="69">
        <f t="shared" si="131"/>
        <v>85.610135681482305</v>
      </c>
      <c r="P705" s="69">
        <f t="shared" si="132"/>
        <v>4.4498036836320347</v>
      </c>
      <c r="Q705" s="69">
        <f t="shared" si="133"/>
        <v>1.094222804118139</v>
      </c>
      <c r="R705" s="69">
        <f t="shared" si="134"/>
        <v>2.9868604054710133</v>
      </c>
      <c r="S705" s="5"/>
    </row>
    <row r="706" spans="1:19" s="75" customFormat="1" x14ac:dyDescent="0.3">
      <c r="A706" s="69">
        <f>'Shiller Data'!A705</f>
        <v>1929.01</v>
      </c>
      <c r="B706" s="69">
        <f>'[4]Shiller Data '!B705</f>
        <v>24.86</v>
      </c>
      <c r="C706" s="69">
        <f>'[4]Shiller Data '!C705</f>
        <v>0.86</v>
      </c>
      <c r="D706" s="69">
        <f>'[4]Shiller Data '!D705</f>
        <v>1.399</v>
      </c>
      <c r="E706" s="69">
        <f>'[4]Shiller Data '!E705</f>
        <v>17.100000000000001</v>
      </c>
      <c r="F706" s="71">
        <f t="shared" si="135"/>
        <v>458.82691812865494</v>
      </c>
      <c r="G706" s="71">
        <f t="shared" si="136"/>
        <v>15.872532163742688</v>
      </c>
      <c r="H706" s="71">
        <f t="shared" ref="H706:I721" si="142">AVERAGE(F587:F706)</f>
        <v>198.77128682047507</v>
      </c>
      <c r="I706" s="71">
        <f t="shared" si="142"/>
        <v>10.619059790861057</v>
      </c>
      <c r="J706" s="71">
        <f t="shared" ref="J706:J769" si="143">F706/I706</f>
        <v>43.207866531039706</v>
      </c>
      <c r="K706" s="71">
        <f t="shared" si="140"/>
        <v>3.7660225742985878</v>
      </c>
      <c r="L706" s="71">
        <f t="shared" si="141"/>
        <v>0.41044169478469206</v>
      </c>
      <c r="M706" s="69">
        <f t="shared" ref="M706:M769" si="144">L706*$M$113/2</f>
        <v>0.5578477250496664</v>
      </c>
      <c r="N706" s="69">
        <f t="shared" si="130"/>
        <v>2024.12</v>
      </c>
      <c r="O706" s="69">
        <f t="shared" si="131"/>
        <v>90.694958097221502</v>
      </c>
      <c r="P706" s="69">
        <f t="shared" si="132"/>
        <v>4.5075017667912087</v>
      </c>
      <c r="Q706" s="69">
        <f t="shared" si="133"/>
        <v>1.151920887277313</v>
      </c>
      <c r="R706" s="69">
        <f t="shared" si="134"/>
        <v>3.1642652725644314</v>
      </c>
      <c r="S706" s="5"/>
    </row>
    <row r="707" spans="1:19" s="75" customFormat="1" x14ac:dyDescent="0.3">
      <c r="A707" s="69">
        <f>'Shiller Data'!A706</f>
        <v>1929.02</v>
      </c>
      <c r="B707" s="69">
        <f>'[4]Shiller Data '!B706</f>
        <v>24.99</v>
      </c>
      <c r="C707" s="69">
        <f>'[4]Shiller Data '!C706</f>
        <v>0.87</v>
      </c>
      <c r="D707" s="69">
        <f>'[4]Shiller Data '!D706</f>
        <v>1.4179999999999999</v>
      </c>
      <c r="E707" s="69">
        <f>'[4]Shiller Data '!E706</f>
        <v>17.100000000000001</v>
      </c>
      <c r="F707" s="71">
        <f t="shared" si="135"/>
        <v>461.22625438596492</v>
      </c>
      <c r="G707" s="71">
        <f t="shared" si="136"/>
        <v>16.057096491228069</v>
      </c>
      <c r="H707" s="71">
        <f t="shared" si="142"/>
        <v>201.33553472225114</v>
      </c>
      <c r="I707" s="71">
        <f t="shared" si="142"/>
        <v>10.66141815848343</v>
      </c>
      <c r="J707" s="71">
        <f t="shared" si="143"/>
        <v>43.26124794373262</v>
      </c>
      <c r="K707" s="71">
        <f t="shared" si="140"/>
        <v>3.7672572676292337</v>
      </c>
      <c r="L707" s="71">
        <f t="shared" si="141"/>
        <v>0.41167638811533802</v>
      </c>
      <c r="M707" s="69">
        <f t="shared" si="144"/>
        <v>0.55952584614308054</v>
      </c>
      <c r="N707" s="69"/>
      <c r="O707" s="69"/>
      <c r="P707" s="69"/>
      <c r="Q707" s="69"/>
      <c r="R707" s="69"/>
      <c r="S707" s="5"/>
    </row>
    <row r="708" spans="1:19" s="75" customFormat="1" x14ac:dyDescent="0.3">
      <c r="A708" s="69">
        <f>'Shiller Data'!A707</f>
        <v>1929.03</v>
      </c>
      <c r="B708" s="69">
        <f>'[4]Shiller Data '!B707</f>
        <v>25.43</v>
      </c>
      <c r="C708" s="69">
        <f>'[4]Shiller Data '!C707</f>
        <v>0.88</v>
      </c>
      <c r="D708" s="69">
        <f>'[4]Shiller Data '!D707</f>
        <v>1.4379999999999999</v>
      </c>
      <c r="E708" s="69">
        <f>'[4]Shiller Data '!E707</f>
        <v>17</v>
      </c>
      <c r="F708" s="71">
        <f t="shared" si="135"/>
        <v>472.10795000000007</v>
      </c>
      <c r="G708" s="71">
        <f t="shared" si="136"/>
        <v>16.337200000000003</v>
      </c>
      <c r="H708" s="71">
        <f t="shared" si="142"/>
        <v>203.96757627712921</v>
      </c>
      <c r="I708" s="71">
        <f t="shared" si="142"/>
        <v>10.707755191003754</v>
      </c>
      <c r="J708" s="71">
        <f t="shared" si="143"/>
        <v>44.090282377453597</v>
      </c>
      <c r="K708" s="71">
        <f t="shared" si="140"/>
        <v>3.7862394039184819</v>
      </c>
      <c r="L708" s="71">
        <f t="shared" si="141"/>
        <v>0.43065852440458618</v>
      </c>
      <c r="M708" s="69">
        <f t="shared" si="144"/>
        <v>0.58532522685924926</v>
      </c>
      <c r="N708" s="69"/>
      <c r="O708" s="69"/>
      <c r="P708" s="69"/>
      <c r="Q708" s="69"/>
      <c r="R708" s="69"/>
      <c r="S708" s="5"/>
    </row>
    <row r="709" spans="1:19" s="75" customFormat="1" x14ac:dyDescent="0.3">
      <c r="A709" s="69">
        <f>'Shiller Data'!A708</f>
        <v>1929.04</v>
      </c>
      <c r="B709" s="69">
        <f>'[4]Shiller Data '!B708</f>
        <v>25.28</v>
      </c>
      <c r="C709" s="69">
        <f>'[4]Shiller Data '!C708</f>
        <v>0.89</v>
      </c>
      <c r="D709" s="69">
        <f>'[4]Shiller Data '!D708</f>
        <v>1.4570000000000001</v>
      </c>
      <c r="E709" s="69">
        <f>'[4]Shiller Data '!E708</f>
        <v>16.899999999999999</v>
      </c>
      <c r="F709" s="71">
        <f t="shared" si="135"/>
        <v>472.10026035502966</v>
      </c>
      <c r="G709" s="71">
        <f t="shared" si="136"/>
        <v>16.620618343195268</v>
      </c>
      <c r="H709" s="71">
        <f t="shared" si="142"/>
        <v>206.58042477908978</v>
      </c>
      <c r="I709" s="71">
        <f t="shared" si="142"/>
        <v>10.758587038723995</v>
      </c>
      <c r="J709" s="71">
        <f t="shared" si="143"/>
        <v>43.881251195512228</v>
      </c>
      <c r="K709" s="71">
        <f t="shared" si="140"/>
        <v>3.7814871490276825</v>
      </c>
      <c r="L709" s="71">
        <f t="shared" si="141"/>
        <v>0.42590626951378674</v>
      </c>
      <c r="M709" s="69">
        <f t="shared" si="144"/>
        <v>0.5788662471469681</v>
      </c>
      <c r="N709" s="69"/>
      <c r="O709" s="69"/>
      <c r="P709" s="69"/>
      <c r="R709" s="69"/>
      <c r="S709" s="5"/>
    </row>
    <row r="710" spans="1:19" s="75" customFormat="1" x14ac:dyDescent="0.3">
      <c r="A710" s="69">
        <f>'Shiller Data'!A709</f>
        <v>1929.05</v>
      </c>
      <c r="B710" s="69">
        <f>'[4]Shiller Data '!B709</f>
        <v>25.66</v>
      </c>
      <c r="C710" s="69">
        <f>'[4]Shiller Data '!C709</f>
        <v>0.9</v>
      </c>
      <c r="D710" s="69">
        <f>'[4]Shiller Data '!D709</f>
        <v>1.476</v>
      </c>
      <c r="E710" s="69">
        <f>'[4]Shiller Data '!E709</f>
        <v>17</v>
      </c>
      <c r="F710" s="71">
        <f t="shared" si="135"/>
        <v>476.37790000000001</v>
      </c>
      <c r="G710" s="71">
        <f t="shared" si="136"/>
        <v>16.708500000000001</v>
      </c>
      <c r="H710" s="71">
        <f t="shared" si="142"/>
        <v>209.1542954201154</v>
      </c>
      <c r="I710" s="71">
        <f t="shared" si="142"/>
        <v>10.811717908299931</v>
      </c>
      <c r="J710" s="71">
        <f t="shared" si="143"/>
        <v>44.061258723213136</v>
      </c>
      <c r="K710" s="71">
        <f t="shared" si="140"/>
        <v>3.7855809093549877</v>
      </c>
      <c r="L710" s="71">
        <f t="shared" si="141"/>
        <v>0.43000002984109198</v>
      </c>
      <c r="M710" s="69">
        <f t="shared" si="144"/>
        <v>0.58443024055822179</v>
      </c>
      <c r="N710" s="69"/>
      <c r="O710" s="69"/>
      <c r="P710" s="69"/>
      <c r="R710" s="69"/>
      <c r="S710" s="5"/>
    </row>
    <row r="711" spans="1:19" s="75" customFormat="1" x14ac:dyDescent="0.3">
      <c r="A711" s="69">
        <f>'Shiller Data'!A710</f>
        <v>1929.06</v>
      </c>
      <c r="B711" s="69">
        <f>'[4]Shiller Data '!B710</f>
        <v>26.15</v>
      </c>
      <c r="C711" s="69">
        <f>'[4]Shiller Data '!C710</f>
        <v>0.91</v>
      </c>
      <c r="D711" s="69">
        <f>'[4]Shiller Data '!D710</f>
        <v>1.4950000000000001</v>
      </c>
      <c r="E711" s="69">
        <f>'[4]Shiller Data '!E710</f>
        <v>17.100000000000001</v>
      </c>
      <c r="F711" s="71">
        <f t="shared" si="135"/>
        <v>482.63571637426901</v>
      </c>
      <c r="G711" s="71">
        <f t="shared" si="136"/>
        <v>16.79535380116959</v>
      </c>
      <c r="H711" s="71">
        <f t="shared" si="142"/>
        <v>211.74296482678463</v>
      </c>
      <c r="I711" s="71">
        <f t="shared" si="142"/>
        <v>10.866086117984233</v>
      </c>
      <c r="J711" s="71">
        <f t="shared" si="143"/>
        <v>44.416702677836199</v>
      </c>
      <c r="K711" s="71">
        <f t="shared" si="140"/>
        <v>3.7936155851355537</v>
      </c>
      <c r="L711" s="71">
        <f t="shared" si="141"/>
        <v>0.43803470562165803</v>
      </c>
      <c r="M711" s="69">
        <f t="shared" si="144"/>
        <v>0.59535048979862026</v>
      </c>
      <c r="N711" s="69"/>
      <c r="O711" s="69"/>
      <c r="P711" s="69"/>
      <c r="R711" s="69"/>
      <c r="S711" s="5"/>
    </row>
    <row r="712" spans="1:19" s="75" customFormat="1" x14ac:dyDescent="0.3">
      <c r="A712" s="69">
        <f>'Shiller Data'!A711</f>
        <v>1929.07</v>
      </c>
      <c r="B712" s="69">
        <f>'[4]Shiller Data '!B711</f>
        <v>28.48</v>
      </c>
      <c r="C712" s="69">
        <f>'[4]Shiller Data '!C711</f>
        <v>0.92</v>
      </c>
      <c r="D712" s="69">
        <f>'[4]Shiller Data '!D711</f>
        <v>1.514</v>
      </c>
      <c r="E712" s="69">
        <f>'[4]Shiller Data '!E711</f>
        <v>17.3</v>
      </c>
      <c r="F712" s="71">
        <f t="shared" si="135"/>
        <v>519.56245086705212</v>
      </c>
      <c r="G712" s="71">
        <f t="shared" si="136"/>
        <v>16.783618497109828</v>
      </c>
      <c r="H712" s="71">
        <f t="shared" si="142"/>
        <v>214.63519810987211</v>
      </c>
      <c r="I712" s="71">
        <f t="shared" si="142"/>
        <v>10.923314905508041</v>
      </c>
      <c r="J712" s="71">
        <f t="shared" si="143"/>
        <v>47.564540193294683</v>
      </c>
      <c r="K712" s="71">
        <f t="shared" si="140"/>
        <v>3.8620875296989379</v>
      </c>
      <c r="L712" s="71">
        <f t="shared" si="141"/>
        <v>0.50650665018504215</v>
      </c>
      <c r="M712" s="69">
        <f t="shared" si="144"/>
        <v>0.6884134485324982</v>
      </c>
      <c r="N712" s="69"/>
      <c r="O712" s="69"/>
      <c r="P712" s="69"/>
      <c r="R712" s="69"/>
      <c r="S712" s="5"/>
    </row>
    <row r="713" spans="1:19" s="75" customFormat="1" x14ac:dyDescent="0.3">
      <c r="A713" s="69">
        <f>'Shiller Data'!A712</f>
        <v>1929.08</v>
      </c>
      <c r="B713" s="69">
        <f>'[4]Shiller Data '!B712</f>
        <v>30.1</v>
      </c>
      <c r="C713" s="69">
        <f>'[4]Shiller Data '!C712</f>
        <v>0.93</v>
      </c>
      <c r="D713" s="69">
        <f>'[4]Shiller Data '!D712</f>
        <v>1.5329999999999999</v>
      </c>
      <c r="E713" s="69">
        <f>'[4]Shiller Data '!E712</f>
        <v>17.3</v>
      </c>
      <c r="F713" s="71">
        <f t="shared" si="135"/>
        <v>549.11621387283242</v>
      </c>
      <c r="G713" s="71">
        <f t="shared" si="136"/>
        <v>16.966049132947976</v>
      </c>
      <c r="H713" s="71">
        <f t="shared" si="142"/>
        <v>217.89317392698561</v>
      </c>
      <c r="I713" s="71">
        <f t="shared" si="142"/>
        <v>10.983969742209162</v>
      </c>
      <c r="J713" s="71">
        <f t="shared" si="143"/>
        <v>49.992509699174654</v>
      </c>
      <c r="K713" s="71">
        <f t="shared" si="140"/>
        <v>3.9118731881895972</v>
      </c>
      <c r="L713" s="71">
        <f t="shared" si="141"/>
        <v>0.55629230867570145</v>
      </c>
      <c r="M713" s="69">
        <f t="shared" si="144"/>
        <v>0.7560791284134929</v>
      </c>
      <c r="N713" s="69"/>
      <c r="O713" s="69"/>
      <c r="P713" s="69"/>
      <c r="R713" s="69"/>
      <c r="S713" s="5"/>
    </row>
    <row r="714" spans="1:19" s="75" customFormat="1" x14ac:dyDescent="0.3">
      <c r="A714" s="69">
        <f>'Shiller Data'!A713</f>
        <v>1929.09</v>
      </c>
      <c r="B714" s="69">
        <f>'[4]Shiller Data '!B713</f>
        <v>31.3</v>
      </c>
      <c r="C714" s="69">
        <f>'[4]Shiller Data '!C713</f>
        <v>0.94</v>
      </c>
      <c r="D714" s="69">
        <f>'[4]Shiller Data '!D713</f>
        <v>1.552</v>
      </c>
      <c r="E714" s="69">
        <f>'[4]Shiller Data '!E713</f>
        <v>17.3</v>
      </c>
      <c r="F714" s="71">
        <f t="shared" si="135"/>
        <v>571.00789017341049</v>
      </c>
      <c r="G714" s="71">
        <f t="shared" si="136"/>
        <v>17.148479768786128</v>
      </c>
      <c r="H714" s="71">
        <f t="shared" si="142"/>
        <v>221.32029911195133</v>
      </c>
      <c r="I714" s="71">
        <f t="shared" si="142"/>
        <v>11.047085959383503</v>
      </c>
      <c r="J714" s="71">
        <f t="shared" si="143"/>
        <v>51.688553187041222</v>
      </c>
      <c r="K714" s="71">
        <f t="shared" si="140"/>
        <v>3.9452363486254862</v>
      </c>
      <c r="L714" s="71">
        <f t="shared" si="141"/>
        <v>0.5896554691115905</v>
      </c>
      <c r="M714" s="69">
        <f t="shared" si="144"/>
        <v>0.80142433428832716</v>
      </c>
      <c r="N714" s="69"/>
      <c r="O714" s="69"/>
      <c r="P714" s="69"/>
      <c r="R714" s="69"/>
      <c r="S714" s="5"/>
    </row>
    <row r="715" spans="1:19" s="75" customFormat="1" x14ac:dyDescent="0.3">
      <c r="A715" s="69">
        <f>'Shiller Data'!A714</f>
        <v>1929.1</v>
      </c>
      <c r="B715" s="69">
        <f>'[4]Shiller Data '!B714</f>
        <v>27.99</v>
      </c>
      <c r="C715" s="69">
        <f>'[4]Shiller Data '!C714</f>
        <v>0.95</v>
      </c>
      <c r="D715" s="69">
        <f>'[4]Shiller Data '!D714</f>
        <v>1.5720000000000001</v>
      </c>
      <c r="E715" s="69">
        <f>'[4]Shiller Data '!E714</f>
        <v>17.3</v>
      </c>
      <c r="F715" s="71">
        <f t="shared" ref="F715:F778" si="145">B715*$E$1857/E715</f>
        <v>510.62334971098267</v>
      </c>
      <c r="G715" s="71">
        <f t="shared" ref="G715:G778" si="146">C715*$E$1857/E715</f>
        <v>17.330910404624277</v>
      </c>
      <c r="H715" s="71">
        <f t="shared" si="142"/>
        <v>224.19944426838262</v>
      </c>
      <c r="I715" s="71">
        <f t="shared" si="142"/>
        <v>11.113524391622777</v>
      </c>
      <c r="J715" s="71">
        <f t="shared" si="143"/>
        <v>45.946122194673329</v>
      </c>
      <c r="K715" s="71">
        <f t="shared" si="140"/>
        <v>3.8274694533944391</v>
      </c>
      <c r="L715" s="71">
        <f t="shared" si="141"/>
        <v>0.47188857388054339</v>
      </c>
      <c r="M715" s="69">
        <f t="shared" si="144"/>
        <v>0.64136263630400181</v>
      </c>
      <c r="N715" s="69"/>
      <c r="O715" s="69"/>
      <c r="P715" s="69"/>
      <c r="R715" s="69"/>
      <c r="S715" s="5"/>
    </row>
    <row r="716" spans="1:19" s="75" customFormat="1" x14ac:dyDescent="0.3">
      <c r="A716" s="69">
        <f>'Shiller Data'!A715</f>
        <v>1929.11</v>
      </c>
      <c r="B716" s="69">
        <f>'[4]Shiller Data '!B715</f>
        <v>20.58</v>
      </c>
      <c r="C716" s="69">
        <f>'[4]Shiller Data '!C715</f>
        <v>0.96</v>
      </c>
      <c r="D716" s="69">
        <f>'[4]Shiller Data '!D715</f>
        <v>1.591</v>
      </c>
      <c r="E716" s="69">
        <f>'[4]Shiller Data '!E715</f>
        <v>17.3</v>
      </c>
      <c r="F716" s="71">
        <f t="shared" si="145"/>
        <v>375.44224855491325</v>
      </c>
      <c r="G716" s="71">
        <f t="shared" si="146"/>
        <v>17.513341040462425</v>
      </c>
      <c r="H716" s="71">
        <f t="shared" si="142"/>
        <v>226.02163870453839</v>
      </c>
      <c r="I716" s="71">
        <f t="shared" si="142"/>
        <v>11.183652618086089</v>
      </c>
      <c r="J716" s="71">
        <f t="shared" si="143"/>
        <v>33.570628610884413</v>
      </c>
      <c r="K716" s="71">
        <f t="shared" si="140"/>
        <v>3.5136515361929863</v>
      </c>
      <c r="L716" s="71">
        <f t="shared" si="141"/>
        <v>0.15807065667909059</v>
      </c>
      <c r="M716" s="69">
        <f t="shared" si="144"/>
        <v>0.2148401523188192</v>
      </c>
      <c r="N716" s="69"/>
      <c r="O716" s="69"/>
      <c r="P716" s="69"/>
      <c r="R716" s="69"/>
      <c r="S716" s="5"/>
    </row>
    <row r="717" spans="1:19" s="75" customFormat="1" x14ac:dyDescent="0.3">
      <c r="A717" s="69">
        <f>'Shiller Data'!A716</f>
        <v>1929.12</v>
      </c>
      <c r="B717" s="69">
        <f>'[4]Shiller Data '!B716</f>
        <v>21.4</v>
      </c>
      <c r="C717" s="69">
        <f>'[4]Shiller Data '!C716</f>
        <v>0.97</v>
      </c>
      <c r="D717" s="69">
        <f>'[4]Shiller Data '!D716</f>
        <v>1.61</v>
      </c>
      <c r="E717" s="69">
        <f>'[4]Shiller Data '!E716</f>
        <v>17.2</v>
      </c>
      <c r="F717" s="71">
        <f t="shared" si="145"/>
        <v>392.67133720930235</v>
      </c>
      <c r="G717" s="71">
        <f t="shared" si="146"/>
        <v>17.798654069767441</v>
      </c>
      <c r="H717" s="71">
        <f t="shared" si="142"/>
        <v>228.05263150579759</v>
      </c>
      <c r="I717" s="71">
        <f t="shared" si="142"/>
        <v>11.258222244152496</v>
      </c>
      <c r="J717" s="71">
        <f t="shared" si="143"/>
        <v>34.878627255138376</v>
      </c>
      <c r="K717" s="71">
        <f t="shared" si="140"/>
        <v>3.5518742420489398</v>
      </c>
      <c r="L717" s="71">
        <f t="shared" si="141"/>
        <v>0.19629336253504404</v>
      </c>
      <c r="M717" s="69">
        <f t="shared" si="144"/>
        <v>0.26679016075587975</v>
      </c>
      <c r="N717" s="69"/>
      <c r="O717" s="69"/>
      <c r="P717" s="69"/>
      <c r="R717" s="69"/>
      <c r="S717" s="5"/>
    </row>
    <row r="718" spans="1:19" s="75" customFormat="1" x14ac:dyDescent="0.3">
      <c r="A718" s="69">
        <f>'Shiller Data'!A717</f>
        <v>1930.01</v>
      </c>
      <c r="B718" s="69">
        <f>'[4]Shiller Data '!B717</f>
        <v>21.71</v>
      </c>
      <c r="C718" s="69">
        <f>'[4]Shiller Data '!C717</f>
        <v>0.9708</v>
      </c>
      <c r="D718" s="69">
        <f>'[4]Shiller Data '!D717</f>
        <v>1.5569999999999999</v>
      </c>
      <c r="E718" s="69">
        <f>'[4]Shiller Data '!E717</f>
        <v>17.100000000000001</v>
      </c>
      <c r="F718" s="71">
        <f t="shared" si="145"/>
        <v>400.68915497076023</v>
      </c>
      <c r="G718" s="71">
        <f t="shared" si="146"/>
        <v>17.917504912280702</v>
      </c>
      <c r="H718" s="71">
        <f t="shared" si="142"/>
        <v>230.18842966682334</v>
      </c>
      <c r="I718" s="71">
        <f t="shared" si="142"/>
        <v>11.335542504647753</v>
      </c>
      <c r="J718" s="71">
        <f t="shared" si="143"/>
        <v>35.34803515636515</v>
      </c>
      <c r="K718" s="71">
        <f t="shared" si="140"/>
        <v>3.5652428082338861</v>
      </c>
      <c r="L718" s="71">
        <f t="shared" si="141"/>
        <v>0.20966192871999034</v>
      </c>
      <c r="M718" s="69">
        <f t="shared" si="144"/>
        <v>0.28495991380048769</v>
      </c>
      <c r="N718" s="69"/>
      <c r="O718" s="69"/>
      <c r="P718" s="69"/>
      <c r="R718" s="69"/>
      <c r="S718" s="5"/>
    </row>
    <row r="719" spans="1:19" s="75" customFormat="1" x14ac:dyDescent="0.3">
      <c r="A719" s="69">
        <f>'Shiller Data'!A718</f>
        <v>1930.02</v>
      </c>
      <c r="B719" s="69">
        <f>'[4]Shiller Data '!B718</f>
        <v>23.07</v>
      </c>
      <c r="C719" s="69">
        <f>'[4]Shiller Data '!C718</f>
        <v>0.97170000000000001</v>
      </c>
      <c r="D719" s="69">
        <f>'[4]Shiller Data '!D718</f>
        <v>1.5029999999999999</v>
      </c>
      <c r="E719" s="69">
        <f>'[4]Shiller Data '!E718</f>
        <v>17</v>
      </c>
      <c r="F719" s="71">
        <f t="shared" si="145"/>
        <v>428.29455000000007</v>
      </c>
      <c r="G719" s="71">
        <f t="shared" si="146"/>
        <v>18.039610500000002</v>
      </c>
      <c r="H719" s="71">
        <f t="shared" si="142"/>
        <v>232.66507207066948</v>
      </c>
      <c r="I719" s="71">
        <f t="shared" si="142"/>
        <v>11.414834492361427</v>
      </c>
      <c r="J719" s="71">
        <f t="shared" si="143"/>
        <v>37.520872535349156</v>
      </c>
      <c r="K719" s="71">
        <f t="shared" si="140"/>
        <v>3.6248973790741599</v>
      </c>
      <c r="L719" s="71">
        <f t="shared" si="141"/>
        <v>0.26931649956026416</v>
      </c>
      <c r="M719" s="69">
        <f t="shared" si="144"/>
        <v>0.36603882721233744</v>
      </c>
      <c r="N719" s="69"/>
      <c r="O719" s="69"/>
      <c r="P719" s="69"/>
      <c r="R719" s="69"/>
      <c r="S719" s="5"/>
    </row>
    <row r="720" spans="1:19" s="75" customFormat="1" x14ac:dyDescent="0.3">
      <c r="A720" s="69">
        <f>'Shiller Data'!A719</f>
        <v>1930.03</v>
      </c>
      <c r="B720" s="69">
        <f>'[4]Shiller Data '!B719</f>
        <v>23.94</v>
      </c>
      <c r="C720" s="69">
        <f>'[4]Shiller Data '!C719</f>
        <v>0.97250000000000003</v>
      </c>
      <c r="D720" s="69">
        <f>'[4]Shiller Data '!D719</f>
        <v>1.45</v>
      </c>
      <c r="E720" s="69">
        <f>'[4]Shiller Data '!E719</f>
        <v>16.899999999999999</v>
      </c>
      <c r="F720" s="71">
        <f t="shared" si="145"/>
        <v>447.07595857988173</v>
      </c>
      <c r="G720" s="71">
        <f t="shared" si="146"/>
        <v>18.161293639053259</v>
      </c>
      <c r="H720" s="71">
        <f t="shared" si="142"/>
        <v>235.23321971619555</v>
      </c>
      <c r="I720" s="71">
        <f t="shared" si="142"/>
        <v>11.496088663126804</v>
      </c>
      <c r="J720" s="71">
        <f t="shared" si="143"/>
        <v>38.889397227237652</v>
      </c>
      <c r="K720" s="71">
        <f t="shared" si="140"/>
        <v>3.6607216486193477</v>
      </c>
      <c r="L720" s="71">
        <f t="shared" si="141"/>
        <v>0.30514076910545196</v>
      </c>
      <c r="M720" s="69">
        <f t="shared" si="144"/>
        <v>0.41472902492198399</v>
      </c>
      <c r="N720" s="69"/>
      <c r="O720" s="69"/>
      <c r="P720" s="69"/>
      <c r="R720" s="69"/>
      <c r="S720" s="5"/>
    </row>
    <row r="721" spans="1:19" s="75" customFormat="1" x14ac:dyDescent="0.3">
      <c r="A721" s="69">
        <f>'Shiller Data'!A720</f>
        <v>1930.04</v>
      </c>
      <c r="B721" s="69">
        <f>'[4]Shiller Data '!B720</f>
        <v>25.46</v>
      </c>
      <c r="C721" s="69">
        <f>'[4]Shiller Data '!C720</f>
        <v>0.97330000000000005</v>
      </c>
      <c r="D721" s="69">
        <f>'[4]Shiller Data '!D720</f>
        <v>1.397</v>
      </c>
      <c r="E721" s="69">
        <f>'[4]Shiller Data '!E720</f>
        <v>17</v>
      </c>
      <c r="F721" s="71">
        <f t="shared" si="145"/>
        <v>472.66490000000005</v>
      </c>
      <c r="G721" s="71">
        <f t="shared" si="146"/>
        <v>18.069314500000001</v>
      </c>
      <c r="H721" s="71">
        <f t="shared" si="142"/>
        <v>238.05788903885568</v>
      </c>
      <c r="I721" s="71">
        <f t="shared" si="142"/>
        <v>11.578868214789365</v>
      </c>
      <c r="J721" s="71">
        <f t="shared" si="143"/>
        <v>40.821338599940049</v>
      </c>
      <c r="K721" s="71">
        <f t="shared" si="140"/>
        <v>3.7092049495912125</v>
      </c>
      <c r="L721" s="71">
        <f t="shared" si="141"/>
        <v>0.35362407007731678</v>
      </c>
      <c r="M721" s="69">
        <f t="shared" si="144"/>
        <v>0.48062461860488431</v>
      </c>
      <c r="N721" s="69"/>
      <c r="O721" s="69"/>
      <c r="P721" s="69"/>
      <c r="R721" s="69"/>
      <c r="S721" s="5"/>
    </row>
    <row r="722" spans="1:19" s="75" customFormat="1" x14ac:dyDescent="0.3">
      <c r="A722" s="69">
        <f>'Shiller Data'!A721</f>
        <v>1930.05</v>
      </c>
      <c r="B722" s="69">
        <f>'[4]Shiller Data '!B721</f>
        <v>23.94</v>
      </c>
      <c r="C722" s="69">
        <f>'[4]Shiller Data '!C721</f>
        <v>0.97419999999999995</v>
      </c>
      <c r="D722" s="69">
        <f>'[4]Shiller Data '!D721</f>
        <v>1.343</v>
      </c>
      <c r="E722" s="69">
        <f>'[4]Shiller Data '!E721</f>
        <v>16.899999999999999</v>
      </c>
      <c r="F722" s="71">
        <f t="shared" si="145"/>
        <v>447.07595857988173</v>
      </c>
      <c r="G722" s="71">
        <f t="shared" si="146"/>
        <v>18.193040887573968</v>
      </c>
      <c r="H722" s="71">
        <f t="shared" ref="H722:I737" si="147">AVERAGE(F603:F722)</f>
        <v>240.75448630695658</v>
      </c>
      <c r="I722" s="71">
        <f t="shared" si="147"/>
        <v>11.66387044528452</v>
      </c>
      <c r="J722" s="71">
        <f t="shared" si="143"/>
        <v>38.329983231306038</v>
      </c>
      <c r="K722" s="71">
        <f t="shared" si="140"/>
        <v>3.646232441910136</v>
      </c>
      <c r="L722" s="71">
        <f t="shared" si="141"/>
        <v>0.29065156239624024</v>
      </c>
      <c r="M722" s="69">
        <f t="shared" si="144"/>
        <v>0.39503616451522594</v>
      </c>
      <c r="N722" s="69"/>
      <c r="O722" s="69"/>
      <c r="P722" s="69"/>
      <c r="R722" s="69"/>
      <c r="S722" s="5"/>
    </row>
    <row r="723" spans="1:19" s="75" customFormat="1" x14ac:dyDescent="0.3">
      <c r="A723" s="69">
        <f>'Shiller Data'!A722</f>
        <v>1930.06</v>
      </c>
      <c r="B723" s="69">
        <f>'[4]Shiller Data '!B722</f>
        <v>21.52</v>
      </c>
      <c r="C723" s="69">
        <f>'[4]Shiller Data '!C722</f>
        <v>0.97499999999999998</v>
      </c>
      <c r="D723" s="69">
        <f>'[4]Shiller Data '!D722</f>
        <v>1.29</v>
      </c>
      <c r="E723" s="69">
        <f>'[4]Shiller Data '!E722</f>
        <v>16.8</v>
      </c>
      <c r="F723" s="71">
        <f t="shared" si="145"/>
        <v>404.27497619047614</v>
      </c>
      <c r="G723" s="71">
        <f t="shared" si="146"/>
        <v>18.316361607142856</v>
      </c>
      <c r="H723" s="71">
        <f t="shared" si="147"/>
        <v>243.1267970734562</v>
      </c>
      <c r="I723" s="71">
        <f t="shared" si="147"/>
        <v>11.751070348629527</v>
      </c>
      <c r="J723" s="71">
        <f t="shared" si="143"/>
        <v>34.403247040183437</v>
      </c>
      <c r="K723" s="71">
        <f t="shared" si="140"/>
        <v>3.5381509506278377</v>
      </c>
      <c r="L723" s="71">
        <f t="shared" si="141"/>
        <v>0.18257007111394197</v>
      </c>
      <c r="M723" s="69">
        <f t="shared" si="144"/>
        <v>0.24813828645380309</v>
      </c>
      <c r="N723" s="69"/>
      <c r="O723" s="69"/>
      <c r="P723" s="69"/>
      <c r="R723" s="69"/>
      <c r="S723" s="5"/>
    </row>
    <row r="724" spans="1:19" s="75" customFormat="1" x14ac:dyDescent="0.3">
      <c r="A724" s="69">
        <f>'Shiller Data'!A723</f>
        <v>1930.07</v>
      </c>
      <c r="B724" s="69">
        <f>'[4]Shiller Data '!B723</f>
        <v>21.06</v>
      </c>
      <c r="C724" s="69">
        <f>'[4]Shiller Data '!C723</f>
        <v>0.9758</v>
      </c>
      <c r="D724" s="69">
        <f>'[4]Shiller Data '!D723</f>
        <v>1.2370000000000001</v>
      </c>
      <c r="E724" s="69">
        <f>'[4]Shiller Data '!E723</f>
        <v>16.600000000000001</v>
      </c>
      <c r="F724" s="71">
        <f t="shared" si="145"/>
        <v>400.400078313253</v>
      </c>
      <c r="G724" s="71">
        <f t="shared" si="146"/>
        <v>18.552250542168675</v>
      </c>
      <c r="H724" s="71">
        <f t="shared" si="147"/>
        <v>245.46328989353458</v>
      </c>
      <c r="I724" s="71">
        <f t="shared" si="147"/>
        <v>11.840136350142791</v>
      </c>
      <c r="J724" s="71">
        <f t="shared" si="143"/>
        <v>33.817184741155806</v>
      </c>
      <c r="K724" s="71">
        <f t="shared" si="140"/>
        <v>3.5209690975796835</v>
      </c>
      <c r="L724" s="71">
        <f t="shared" si="141"/>
        <v>0.16538821806578774</v>
      </c>
      <c r="M724" s="69">
        <f t="shared" si="144"/>
        <v>0.22478574270193474</v>
      </c>
      <c r="N724" s="69"/>
      <c r="O724" s="69"/>
      <c r="P724" s="69"/>
      <c r="R724" s="69"/>
      <c r="S724" s="5"/>
    </row>
    <row r="725" spans="1:19" s="75" customFormat="1" x14ac:dyDescent="0.3">
      <c r="A725" s="69">
        <f>'Shiller Data'!A724</f>
        <v>1930.08</v>
      </c>
      <c r="B725" s="69">
        <f>'[4]Shiller Data '!B724</f>
        <v>20.79</v>
      </c>
      <c r="C725" s="69">
        <f>'[4]Shiller Data '!C724</f>
        <v>0.97670000000000001</v>
      </c>
      <c r="D725" s="69">
        <f>'[4]Shiller Data '!D724</f>
        <v>1.1830000000000001</v>
      </c>
      <c r="E725" s="69">
        <f>'[4]Shiller Data '!E724</f>
        <v>16.5</v>
      </c>
      <c r="F725" s="71">
        <f t="shared" si="145"/>
        <v>397.66230000000002</v>
      </c>
      <c r="G725" s="71">
        <f t="shared" si="146"/>
        <v>18.681903242424244</v>
      </c>
      <c r="H725" s="71">
        <f t="shared" si="147"/>
        <v>247.79249625231949</v>
      </c>
      <c r="I725" s="71">
        <f t="shared" si="147"/>
        <v>11.928875895430647</v>
      </c>
      <c r="J725" s="71">
        <f t="shared" si="143"/>
        <v>33.33610840501111</v>
      </c>
      <c r="K725" s="71">
        <f t="shared" si="140"/>
        <v>3.5066411460050468</v>
      </c>
      <c r="L725" s="71">
        <f t="shared" si="141"/>
        <v>0.15106026649115112</v>
      </c>
      <c r="M725" s="69">
        <f t="shared" si="144"/>
        <v>0.20531205059878313</v>
      </c>
      <c r="N725" s="69"/>
      <c r="O725" s="69"/>
      <c r="P725" s="69"/>
      <c r="R725" s="69"/>
      <c r="S725" s="5"/>
    </row>
    <row r="726" spans="1:19" s="75" customFormat="1" x14ac:dyDescent="0.3">
      <c r="A726" s="69">
        <f>'Shiller Data'!A725</f>
        <v>1930.09</v>
      </c>
      <c r="B726" s="69">
        <f>'[4]Shiller Data '!B725</f>
        <v>20.78</v>
      </c>
      <c r="C726" s="69">
        <f>'[4]Shiller Data '!C725</f>
        <v>0.97750000000000004</v>
      </c>
      <c r="D726" s="69">
        <f>'[4]Shiller Data '!D725</f>
        <v>1.1299999999999999</v>
      </c>
      <c r="E726" s="69">
        <f>'[4]Shiller Data '!E725</f>
        <v>16.600000000000001</v>
      </c>
      <c r="F726" s="71">
        <f t="shared" si="145"/>
        <v>395.0766204819277</v>
      </c>
      <c r="G726" s="71">
        <f t="shared" si="146"/>
        <v>18.584571536144576</v>
      </c>
      <c r="H726" s="71">
        <f t="shared" si="147"/>
        <v>250.04988002716888</v>
      </c>
      <c r="I726" s="71">
        <f t="shared" si="147"/>
        <v>12.016023751981852</v>
      </c>
      <c r="J726" s="71">
        <f t="shared" si="143"/>
        <v>32.879147764398027</v>
      </c>
      <c r="K726" s="71">
        <f t="shared" si="140"/>
        <v>3.4928386502777919</v>
      </c>
      <c r="L726" s="71">
        <f t="shared" si="141"/>
        <v>0.13725777076389623</v>
      </c>
      <c r="M726" s="69">
        <f t="shared" si="144"/>
        <v>0.18655252655604193</v>
      </c>
      <c r="N726" s="69"/>
      <c r="O726" s="69"/>
      <c r="P726" s="69"/>
      <c r="R726" s="69"/>
      <c r="S726" s="5"/>
    </row>
    <row r="727" spans="1:19" s="75" customFormat="1" x14ac:dyDescent="0.3">
      <c r="A727" s="69">
        <f>'Shiller Data'!A726</f>
        <v>1930.1</v>
      </c>
      <c r="B727" s="69">
        <f>'[4]Shiller Data '!B726</f>
        <v>17.920000000000002</v>
      </c>
      <c r="C727" s="69">
        <f>'[4]Shiller Data '!C726</f>
        <v>0.97829999999999995</v>
      </c>
      <c r="D727" s="69">
        <f>'[4]Shiller Data '!D726</f>
        <v>1.077</v>
      </c>
      <c r="E727" s="69">
        <f>'[4]Shiller Data '!E726</f>
        <v>16.5</v>
      </c>
      <c r="F727" s="71">
        <f t="shared" si="145"/>
        <v>342.76615757575763</v>
      </c>
      <c r="G727" s="71">
        <f t="shared" si="146"/>
        <v>18.712507363636362</v>
      </c>
      <c r="H727" s="71">
        <f t="shared" si="147"/>
        <v>251.86482103879266</v>
      </c>
      <c r="I727" s="71">
        <f t="shared" si="147"/>
        <v>12.104122097893226</v>
      </c>
      <c r="J727" s="71">
        <f t="shared" si="143"/>
        <v>28.318134500263966</v>
      </c>
      <c r="K727" s="71">
        <f t="shared" si="140"/>
        <v>3.3435023944900322</v>
      </c>
      <c r="L727" s="71">
        <f t="shared" si="141"/>
        <v>-1.207848502386355E-2</v>
      </c>
      <c r="M727" s="69">
        <f t="shared" si="144"/>
        <v>-1.6416352135333906E-2</v>
      </c>
      <c r="N727" s="69"/>
      <c r="O727" s="69"/>
      <c r="P727" s="69"/>
      <c r="R727" s="69"/>
      <c r="S727" s="5"/>
    </row>
    <row r="728" spans="1:19" s="75" customFormat="1" x14ac:dyDescent="0.3">
      <c r="A728" s="69">
        <f>'Shiller Data'!A727</f>
        <v>1930.11</v>
      </c>
      <c r="B728" s="69">
        <f>'[4]Shiller Data '!B727</f>
        <v>16.62</v>
      </c>
      <c r="C728" s="69">
        <f>'[4]Shiller Data '!C727</f>
        <v>0.97919999999999996</v>
      </c>
      <c r="D728" s="69">
        <f>'[4]Shiller Data '!D727</f>
        <v>1.0229999999999999</v>
      </c>
      <c r="E728" s="69">
        <f>'[4]Shiller Data '!E727</f>
        <v>16.399999999999999</v>
      </c>
      <c r="F728" s="71">
        <f t="shared" si="145"/>
        <v>319.83872560975618</v>
      </c>
      <c r="G728" s="71">
        <f t="shared" si="146"/>
        <v>18.843927804878049</v>
      </c>
      <c r="H728" s="71">
        <f t="shared" si="147"/>
        <v>253.53657245591097</v>
      </c>
      <c r="I728" s="71">
        <f t="shared" si="147"/>
        <v>12.193185520467548</v>
      </c>
      <c r="J728" s="71">
        <f t="shared" si="143"/>
        <v>26.230940640809013</v>
      </c>
      <c r="K728" s="71">
        <f t="shared" si="140"/>
        <v>3.266939654494228</v>
      </c>
      <c r="L728" s="71">
        <f t="shared" si="141"/>
        <v>-8.8641225019667758E-2</v>
      </c>
      <c r="M728" s="69">
        <f t="shared" si="144"/>
        <v>-0.12047583457323124</v>
      </c>
      <c r="N728" s="69"/>
      <c r="O728" s="69"/>
      <c r="P728" s="69"/>
      <c r="R728" s="69"/>
      <c r="S728" s="5"/>
    </row>
    <row r="729" spans="1:19" s="75" customFormat="1" x14ac:dyDescent="0.3">
      <c r="A729" s="69">
        <f>'Shiller Data'!A728</f>
        <v>1930.12</v>
      </c>
      <c r="B729" s="69">
        <f>'[4]Shiller Data '!B728</f>
        <v>15.51</v>
      </c>
      <c r="C729" s="69">
        <f>'[4]Shiller Data '!C728</f>
        <v>0.98</v>
      </c>
      <c r="D729" s="69">
        <f>'[4]Shiller Data '!D728</f>
        <v>0.97</v>
      </c>
      <c r="E729" s="69">
        <f>'[4]Shiller Data '!E728</f>
        <v>16.100000000000001</v>
      </c>
      <c r="F729" s="71">
        <f t="shared" si="145"/>
        <v>304.03935093167701</v>
      </c>
      <c r="G729" s="71">
        <f t="shared" si="146"/>
        <v>19.210739130434781</v>
      </c>
      <c r="H729" s="71">
        <f t="shared" si="147"/>
        <v>255.14700774718011</v>
      </c>
      <c r="I729" s="71">
        <f t="shared" si="147"/>
        <v>12.284134742602616</v>
      </c>
      <c r="J729" s="71">
        <f t="shared" si="143"/>
        <v>24.750571147452327</v>
      </c>
      <c r="K729" s="71">
        <f t="shared" si="140"/>
        <v>3.2088485654131778</v>
      </c>
      <c r="L729" s="71">
        <f t="shared" si="141"/>
        <v>-0.14673231410071796</v>
      </c>
      <c r="M729" s="69">
        <f t="shared" si="144"/>
        <v>-0.19942975738684982</v>
      </c>
      <c r="N729" s="69"/>
      <c r="O729" s="69"/>
      <c r="P729" s="69"/>
      <c r="R729" s="69"/>
      <c r="S729" s="5"/>
    </row>
    <row r="730" spans="1:19" s="75" customFormat="1" x14ac:dyDescent="0.3">
      <c r="A730" s="69">
        <f>'Shiller Data'!A729</f>
        <v>1931.01</v>
      </c>
      <c r="B730" s="69">
        <f>'[4]Shiller Data '!B729</f>
        <v>15.98</v>
      </c>
      <c r="C730" s="69">
        <f>'[4]Shiller Data '!C729</f>
        <v>0.9667</v>
      </c>
      <c r="D730" s="69">
        <f>'[4]Shiller Data '!D729</f>
        <v>0.94</v>
      </c>
      <c r="E730" s="69">
        <f>'[4]Shiller Data '!E729</f>
        <v>15.9</v>
      </c>
      <c r="F730" s="71">
        <f t="shared" si="145"/>
        <v>317.19294968553459</v>
      </c>
      <c r="G730" s="71">
        <f t="shared" si="146"/>
        <v>19.18838701257862</v>
      </c>
      <c r="H730" s="71">
        <f t="shared" si="147"/>
        <v>256.80609305157708</v>
      </c>
      <c r="I730" s="71">
        <f t="shared" si="147"/>
        <v>12.374023490075858</v>
      </c>
      <c r="J730" s="71">
        <f t="shared" si="143"/>
        <v>25.633776268481132</v>
      </c>
      <c r="K730" s="71">
        <f t="shared" si="140"/>
        <v>3.2439108673488577</v>
      </c>
      <c r="L730" s="71">
        <f t="shared" si="141"/>
        <v>-0.11167001216503802</v>
      </c>
      <c r="M730" s="69">
        <f t="shared" si="144"/>
        <v>-0.15177518033398979</v>
      </c>
      <c r="N730" s="69"/>
      <c r="O730" s="69"/>
      <c r="P730" s="69"/>
      <c r="R730" s="69"/>
      <c r="S730" s="5"/>
    </row>
    <row r="731" spans="1:19" s="75" customFormat="1" x14ac:dyDescent="0.3">
      <c r="A731" s="69">
        <f>'Shiller Data'!A730</f>
        <v>1931.02</v>
      </c>
      <c r="B731" s="69">
        <f>'[4]Shiller Data '!B730</f>
        <v>17.2</v>
      </c>
      <c r="C731" s="69">
        <f>'[4]Shiller Data '!C730</f>
        <v>0.95330000000000004</v>
      </c>
      <c r="D731" s="69">
        <f>'[4]Shiller Data '!D730</f>
        <v>0.91</v>
      </c>
      <c r="E731" s="69">
        <f>'[4]Shiller Data '!E730</f>
        <v>15.7</v>
      </c>
      <c r="F731" s="71">
        <f t="shared" si="145"/>
        <v>345.75834394904462</v>
      </c>
      <c r="G731" s="71">
        <f t="shared" si="146"/>
        <v>19.163455191082807</v>
      </c>
      <c r="H731" s="71">
        <f t="shared" si="147"/>
        <v>258.67827703194956</v>
      </c>
      <c r="I731" s="71">
        <f t="shared" si="147"/>
        <v>12.462007433470752</v>
      </c>
      <c r="J731" s="71">
        <f t="shared" si="143"/>
        <v>27.744995803838052</v>
      </c>
      <c r="K731" s="71">
        <f t="shared" si="140"/>
        <v>3.3230554925375593</v>
      </c>
      <c r="L731" s="71">
        <f t="shared" si="141"/>
        <v>-3.2525386976336446E-2</v>
      </c>
      <c r="M731" s="69">
        <f t="shared" si="144"/>
        <v>-4.4206554455017914E-2</v>
      </c>
      <c r="N731" s="69"/>
      <c r="O731" s="69"/>
      <c r="P731" s="69"/>
      <c r="R731" s="69"/>
      <c r="S731" s="5"/>
    </row>
    <row r="732" spans="1:19" s="75" customFormat="1" x14ac:dyDescent="0.3">
      <c r="A732" s="69">
        <f>'Shiller Data'!A731</f>
        <v>1931.03</v>
      </c>
      <c r="B732" s="69">
        <f>'[4]Shiller Data '!B731</f>
        <v>17.53</v>
      </c>
      <c r="C732" s="69">
        <f>'[4]Shiller Data '!C731</f>
        <v>0.94</v>
      </c>
      <c r="D732" s="69">
        <f>'[4]Shiller Data '!D731</f>
        <v>0.88</v>
      </c>
      <c r="E732" s="69">
        <f>'[4]Shiller Data '!E731</f>
        <v>15.6</v>
      </c>
      <c r="F732" s="71">
        <f t="shared" si="145"/>
        <v>354.65100320512823</v>
      </c>
      <c r="G732" s="71">
        <f t="shared" si="146"/>
        <v>19.01722435897436</v>
      </c>
      <c r="H732" s="71">
        <f t="shared" si="147"/>
        <v>260.64492136649136</v>
      </c>
      <c r="I732" s="71">
        <f t="shared" si="147"/>
        <v>12.548984536507742</v>
      </c>
      <c r="J732" s="71">
        <f t="shared" si="143"/>
        <v>28.261330801179238</v>
      </c>
      <c r="K732" s="71">
        <f t="shared" si="140"/>
        <v>3.341494467484464</v>
      </c>
      <c r="L732" s="71">
        <f t="shared" si="141"/>
        <v>-1.4086412029431727E-2</v>
      </c>
      <c r="M732" s="69">
        <f t="shared" si="144"/>
        <v>-1.9145406045681837E-2</v>
      </c>
      <c r="N732" s="69"/>
      <c r="O732" s="69"/>
      <c r="P732" s="69"/>
      <c r="R732" s="69"/>
      <c r="S732" s="5"/>
    </row>
    <row r="733" spans="1:19" s="75" customFormat="1" x14ac:dyDescent="0.3">
      <c r="A733" s="69">
        <f>'Shiller Data'!A732</f>
        <v>1931.04</v>
      </c>
      <c r="B733" s="69">
        <f>'[4]Shiller Data '!B732</f>
        <v>15.86</v>
      </c>
      <c r="C733" s="69">
        <f>'[4]Shiller Data '!C732</f>
        <v>0.92669999999999997</v>
      </c>
      <c r="D733" s="69">
        <f>'[4]Shiller Data '!D732</f>
        <v>0.85</v>
      </c>
      <c r="E733" s="69">
        <f>'[4]Shiller Data '!E732</f>
        <v>15.5</v>
      </c>
      <c r="F733" s="71">
        <f t="shared" si="145"/>
        <v>322.93518064516132</v>
      </c>
      <c r="G733" s="71">
        <f t="shared" si="146"/>
        <v>18.869106677419357</v>
      </c>
      <c r="H733" s="71">
        <f t="shared" si="147"/>
        <v>262.33198224111271</v>
      </c>
      <c r="I733" s="71">
        <f t="shared" si="147"/>
        <v>12.634547558773528</v>
      </c>
      <c r="J733" s="71">
        <f t="shared" si="143"/>
        <v>25.559694887603047</v>
      </c>
      <c r="K733" s="71">
        <f t="shared" si="140"/>
        <v>3.2410166923333543</v>
      </c>
      <c r="L733" s="71">
        <f t="shared" si="141"/>
        <v>-0.1145641871805414</v>
      </c>
      <c r="M733" s="69">
        <f t="shared" si="144"/>
        <v>-0.15570876936456104</v>
      </c>
      <c r="N733" s="69"/>
      <c r="O733" s="69"/>
      <c r="P733" s="69"/>
      <c r="R733" s="69"/>
      <c r="S733" s="5"/>
    </row>
    <row r="734" spans="1:19" s="75" customFormat="1" x14ac:dyDescent="0.3">
      <c r="A734" s="69">
        <f>'Shiller Data'!A733</f>
        <v>1931.05</v>
      </c>
      <c r="B734" s="69">
        <f>'[4]Shiller Data '!B733</f>
        <v>14.33</v>
      </c>
      <c r="C734" s="69">
        <f>'[4]Shiller Data '!C733</f>
        <v>0.9133</v>
      </c>
      <c r="D734" s="69">
        <f>'[4]Shiller Data '!D733</f>
        <v>0.82</v>
      </c>
      <c r="E734" s="69">
        <f>'[4]Shiller Data '!E733</f>
        <v>15.3</v>
      </c>
      <c r="F734" s="71">
        <f t="shared" si="145"/>
        <v>295.59605555555555</v>
      </c>
      <c r="G734" s="71">
        <f t="shared" si="146"/>
        <v>18.839349444444444</v>
      </c>
      <c r="H734" s="71">
        <f t="shared" si="147"/>
        <v>263.73732244042213</v>
      </c>
      <c r="I734" s="71">
        <f t="shared" si="147"/>
        <v>12.718851946328455</v>
      </c>
      <c r="J734" s="71">
        <f t="shared" si="143"/>
        <v>23.240781227969645</v>
      </c>
      <c r="K734" s="71">
        <f t="shared" si="140"/>
        <v>3.1459085470800612</v>
      </c>
      <c r="L734" s="71">
        <f t="shared" si="141"/>
        <v>-0.20967233243383454</v>
      </c>
      <c r="M734" s="69">
        <f t="shared" si="144"/>
        <v>-0.28497405390412189</v>
      </c>
      <c r="N734" s="69"/>
      <c r="O734" s="69"/>
      <c r="P734" s="69"/>
      <c r="R734" s="69"/>
      <c r="S734" s="5"/>
    </row>
    <row r="735" spans="1:19" s="75" customFormat="1" x14ac:dyDescent="0.3">
      <c r="A735" s="69">
        <f>'Shiller Data'!A734</f>
        <v>1931.06</v>
      </c>
      <c r="B735" s="69">
        <f>'[4]Shiller Data '!B734</f>
        <v>13.87</v>
      </c>
      <c r="C735" s="69">
        <f>'[4]Shiller Data '!C734</f>
        <v>0.9</v>
      </c>
      <c r="D735" s="69">
        <f>'[4]Shiller Data '!D734</f>
        <v>0.79</v>
      </c>
      <c r="E735" s="69">
        <f>'[4]Shiller Data '!E734</f>
        <v>15.1</v>
      </c>
      <c r="F735" s="71">
        <f t="shared" si="145"/>
        <v>289.89677814569535</v>
      </c>
      <c r="G735" s="71">
        <f t="shared" si="146"/>
        <v>18.8108940397351</v>
      </c>
      <c r="H735" s="71">
        <f t="shared" si="147"/>
        <v>265.17433500924989</v>
      </c>
      <c r="I735" s="71">
        <f t="shared" si="147"/>
        <v>12.803133816640642</v>
      </c>
      <c r="J735" s="71">
        <f t="shared" si="143"/>
        <v>22.642642207559156</v>
      </c>
      <c r="K735" s="71">
        <f t="shared" si="140"/>
        <v>3.119834951806332</v>
      </c>
      <c r="L735" s="71">
        <f t="shared" si="141"/>
        <v>-0.23574592770756375</v>
      </c>
      <c r="M735" s="69">
        <f t="shared" si="144"/>
        <v>-0.32041172018445818</v>
      </c>
      <c r="N735" s="69"/>
      <c r="O735" s="69"/>
      <c r="P735" s="69"/>
      <c r="R735" s="69"/>
      <c r="S735" s="5"/>
    </row>
    <row r="736" spans="1:19" s="75" customFormat="1" x14ac:dyDescent="0.3">
      <c r="A736" s="69">
        <f>'Shiller Data'!A735</f>
        <v>1931.07</v>
      </c>
      <c r="B736" s="69">
        <f>'[4]Shiller Data '!B735</f>
        <v>14.33</v>
      </c>
      <c r="C736" s="69">
        <f>'[4]Shiller Data '!C735</f>
        <v>0.88670000000000004</v>
      </c>
      <c r="D736" s="69">
        <f>'[4]Shiller Data '!D735</f>
        <v>0.76</v>
      </c>
      <c r="E736" s="69">
        <f>'[4]Shiller Data '!E735</f>
        <v>15.1</v>
      </c>
      <c r="F736" s="71">
        <f t="shared" si="145"/>
        <v>299.5112350993378</v>
      </c>
      <c r="G736" s="71">
        <f t="shared" si="146"/>
        <v>18.532910827814572</v>
      </c>
      <c r="H736" s="71">
        <f t="shared" si="147"/>
        <v>266.69996976031308</v>
      </c>
      <c r="I736" s="71">
        <f t="shared" si="147"/>
        <v>12.88613270442422</v>
      </c>
      <c r="J736" s="71">
        <f t="shared" si="143"/>
        <v>23.242910962457032</v>
      </c>
      <c r="K736" s="71">
        <f t="shared" si="140"/>
        <v>3.1460001806998759</v>
      </c>
      <c r="L736" s="71">
        <f t="shared" si="141"/>
        <v>-0.20958069881401986</v>
      </c>
      <c r="M736" s="69">
        <f t="shared" si="144"/>
        <v>-0.28484951098608696</v>
      </c>
      <c r="N736" s="69"/>
      <c r="O736" s="69"/>
      <c r="P736" s="69"/>
      <c r="R736" s="69"/>
      <c r="S736" s="5"/>
    </row>
    <row r="737" spans="1:19" s="75" customFormat="1" x14ac:dyDescent="0.3">
      <c r="A737" s="69">
        <f>'Shiller Data'!A736</f>
        <v>1931.08</v>
      </c>
      <c r="B737" s="69">
        <f>'[4]Shiller Data '!B736</f>
        <v>13.9</v>
      </c>
      <c r="C737" s="69">
        <f>'[4]Shiller Data '!C736</f>
        <v>0.87329999999999997</v>
      </c>
      <c r="D737" s="69">
        <f>'[4]Shiller Data '!D736</f>
        <v>0.73</v>
      </c>
      <c r="E737" s="69">
        <f>'[4]Shiller Data '!E736</f>
        <v>15.1</v>
      </c>
      <c r="F737" s="71">
        <f t="shared" si="145"/>
        <v>290.52380794701992</v>
      </c>
      <c r="G737" s="71">
        <f t="shared" si="146"/>
        <v>18.252837516556291</v>
      </c>
      <c r="H737" s="71">
        <f t="shared" si="147"/>
        <v>268.16259647908066</v>
      </c>
      <c r="I737" s="71">
        <f t="shared" si="147"/>
        <v>12.967406866638461</v>
      </c>
      <c r="J737" s="71">
        <f t="shared" si="143"/>
        <v>22.404156122721577</v>
      </c>
      <c r="K737" s="71">
        <f t="shared" si="140"/>
        <v>3.1092464828432833</v>
      </c>
      <c r="L737" s="71">
        <f t="shared" si="141"/>
        <v>-0.24633439667061241</v>
      </c>
      <c r="M737" s="69">
        <f t="shared" si="144"/>
        <v>-0.33480293189089616</v>
      </c>
      <c r="N737" s="69"/>
      <c r="O737" s="69"/>
      <c r="P737" s="69"/>
      <c r="R737" s="69"/>
      <c r="S737" s="5"/>
    </row>
    <row r="738" spans="1:19" s="75" customFormat="1" x14ac:dyDescent="0.3">
      <c r="A738" s="69">
        <f>'Shiller Data'!A737</f>
        <v>1931.09</v>
      </c>
      <c r="B738" s="69">
        <f>'[4]Shiller Data '!B737</f>
        <v>11.83</v>
      </c>
      <c r="C738" s="69">
        <f>'[4]Shiller Data '!C737</f>
        <v>0.86</v>
      </c>
      <c r="D738" s="69">
        <f>'[4]Shiller Data '!D737</f>
        <v>0.7</v>
      </c>
      <c r="E738" s="69">
        <f>'[4]Shiller Data '!E737</f>
        <v>15</v>
      </c>
      <c r="F738" s="71">
        <f t="shared" si="145"/>
        <v>248.90714333333335</v>
      </c>
      <c r="G738" s="71">
        <f t="shared" si="146"/>
        <v>18.094686666666668</v>
      </c>
      <c r="H738" s="71">
        <f t="shared" ref="H738:I753" si="148">AVERAGE(F619:F738)</f>
        <v>269.24341836400129</v>
      </c>
      <c r="I738" s="71">
        <f t="shared" si="148"/>
        <v>13.047184797194015</v>
      </c>
      <c r="J738" s="71">
        <f t="shared" si="143"/>
        <v>19.077459789399505</v>
      </c>
      <c r="K738" s="71">
        <f t="shared" si="140"/>
        <v>2.9485075224294368</v>
      </c>
      <c r="L738" s="71">
        <f t="shared" si="141"/>
        <v>-0.40707335708445891</v>
      </c>
      <c r="M738" s="69">
        <f t="shared" si="144"/>
        <v>-0.55326968254777154</v>
      </c>
      <c r="N738" s="69"/>
      <c r="O738" s="69"/>
      <c r="P738" s="69"/>
      <c r="R738" s="69"/>
      <c r="S738" s="5"/>
    </row>
    <row r="739" spans="1:19" s="75" customFormat="1" x14ac:dyDescent="0.3">
      <c r="A739" s="69">
        <f>'Shiller Data'!A738</f>
        <v>1931.1</v>
      </c>
      <c r="B739" s="69">
        <f>'[4]Shiller Data '!B738</f>
        <v>10.25</v>
      </c>
      <c r="C739" s="69">
        <f>'[4]Shiller Data '!C738</f>
        <v>0.84670000000000001</v>
      </c>
      <c r="D739" s="69">
        <f>'[4]Shiller Data '!D738</f>
        <v>0.67</v>
      </c>
      <c r="E739" s="69">
        <f>'[4]Shiller Data '!E738</f>
        <v>14.9</v>
      </c>
      <c r="F739" s="71">
        <f t="shared" si="145"/>
        <v>217.11082214765099</v>
      </c>
      <c r="G739" s="71">
        <f t="shared" si="146"/>
        <v>17.934412986577183</v>
      </c>
      <c r="H739" s="71">
        <f t="shared" si="148"/>
        <v>270.04574497713645</v>
      </c>
      <c r="I739" s="71">
        <f t="shared" si="148"/>
        <v>13.126258323748827</v>
      </c>
      <c r="J739" s="71">
        <f t="shared" si="143"/>
        <v>16.540191179602253</v>
      </c>
      <c r="K739" s="71">
        <f t="shared" si="140"/>
        <v>2.8057932481504047</v>
      </c>
      <c r="L739" s="71">
        <f t="shared" si="141"/>
        <v>-0.54978763136349107</v>
      </c>
      <c r="M739" s="69">
        <f t="shared" si="144"/>
        <v>-0.74723836129137522</v>
      </c>
      <c r="N739" s="69"/>
      <c r="O739" s="69"/>
      <c r="P739" s="69"/>
      <c r="R739" s="69"/>
      <c r="S739" s="5"/>
    </row>
    <row r="740" spans="1:19" s="75" customFormat="1" x14ac:dyDescent="0.3">
      <c r="A740" s="69">
        <f>'Shiller Data'!A739</f>
        <v>1931.11</v>
      </c>
      <c r="B740" s="69">
        <f>'[4]Shiller Data '!B739</f>
        <v>10.39</v>
      </c>
      <c r="C740" s="69">
        <f>'[4]Shiller Data '!C739</f>
        <v>0.83330000000000004</v>
      </c>
      <c r="D740" s="69">
        <f>'[4]Shiller Data '!D739</f>
        <v>0.64</v>
      </c>
      <c r="E740" s="69">
        <f>'[4]Shiller Data '!E739</f>
        <v>14.7</v>
      </c>
      <c r="F740" s="71">
        <f t="shared" si="145"/>
        <v>223.07047278911568</v>
      </c>
      <c r="G740" s="71">
        <f t="shared" si="146"/>
        <v>17.890724251700682</v>
      </c>
      <c r="H740" s="71">
        <f t="shared" si="148"/>
        <v>270.8375337350534</v>
      </c>
      <c r="I740" s="71">
        <f t="shared" si="148"/>
        <v>13.205183017704568</v>
      </c>
      <c r="J740" s="71">
        <f t="shared" si="143"/>
        <v>16.892645296171867</v>
      </c>
      <c r="K740" s="71">
        <f t="shared" si="140"/>
        <v>2.8268783376309328</v>
      </c>
      <c r="L740" s="71">
        <f t="shared" si="141"/>
        <v>-0.52870254188296295</v>
      </c>
      <c r="M740" s="69">
        <f t="shared" si="144"/>
        <v>-0.71858077277481025</v>
      </c>
      <c r="N740" s="69"/>
      <c r="O740" s="69"/>
      <c r="P740" s="69"/>
      <c r="R740" s="69"/>
      <c r="S740" s="5"/>
    </row>
    <row r="741" spans="1:19" s="75" customFormat="1" x14ac:dyDescent="0.3">
      <c r="A741" s="69">
        <f>'Shiller Data'!A740</f>
        <v>1931.12</v>
      </c>
      <c r="B741" s="69">
        <f>'[4]Shiller Data '!B740</f>
        <v>8.44</v>
      </c>
      <c r="C741" s="69">
        <f>'[4]Shiller Data '!C740</f>
        <v>0.82</v>
      </c>
      <c r="D741" s="69">
        <f>'[4]Shiller Data '!D740</f>
        <v>0.61</v>
      </c>
      <c r="E741" s="69">
        <f>'[4]Shiller Data '!E740</f>
        <v>14.6</v>
      </c>
      <c r="F741" s="71">
        <f t="shared" si="145"/>
        <v>182.44563013698632</v>
      </c>
      <c r="G741" s="71">
        <f t="shared" si="146"/>
        <v>17.725760273972604</v>
      </c>
      <c r="H741" s="71">
        <f t="shared" si="148"/>
        <v>271.24660736288092</v>
      </c>
      <c r="I741" s="71">
        <f t="shared" si="148"/>
        <v>13.282965942916382</v>
      </c>
      <c r="J741" s="71">
        <f t="shared" si="143"/>
        <v>13.735308132313778</v>
      </c>
      <c r="K741" s="71">
        <f t="shared" si="140"/>
        <v>2.6199697533919766</v>
      </c>
      <c r="L741" s="71">
        <f t="shared" si="141"/>
        <v>-0.73561112612191915</v>
      </c>
      <c r="M741" s="69">
        <f t="shared" si="144"/>
        <v>-0.99979850595734521</v>
      </c>
      <c r="N741" s="69"/>
      <c r="O741" s="69"/>
      <c r="P741" s="69"/>
      <c r="R741" s="69"/>
      <c r="S741" s="5"/>
    </row>
    <row r="742" spans="1:19" s="75" customFormat="1" x14ac:dyDescent="0.3">
      <c r="A742" s="69">
        <f>'Shiller Data'!A741</f>
        <v>1932.01</v>
      </c>
      <c r="B742" s="69">
        <f>'[4]Shiller Data '!B741</f>
        <v>8.3000000000000007</v>
      </c>
      <c r="C742" s="69">
        <f>'[4]Shiller Data '!C741</f>
        <v>0.79330000000000001</v>
      </c>
      <c r="D742" s="69">
        <f>'[4]Shiller Data '!D741</f>
        <v>0.59330000000000005</v>
      </c>
      <c r="E742" s="69">
        <f>'[4]Shiller Data '!E741</f>
        <v>14.3</v>
      </c>
      <c r="F742" s="71">
        <f t="shared" si="145"/>
        <v>183.18332167832168</v>
      </c>
      <c r="G742" s="71">
        <f t="shared" si="146"/>
        <v>17.508352902097901</v>
      </c>
      <c r="H742" s="71">
        <f t="shared" si="148"/>
        <v>271.63708154254738</v>
      </c>
      <c r="I742" s="71">
        <f t="shared" si="148"/>
        <v>13.356628331005856</v>
      </c>
      <c r="J742" s="71">
        <f t="shared" si="143"/>
        <v>13.714787679843043</v>
      </c>
      <c r="K742" s="71">
        <f t="shared" si="140"/>
        <v>2.6184746433979207</v>
      </c>
      <c r="L742" s="71">
        <f t="shared" si="141"/>
        <v>-0.73710623611597503</v>
      </c>
      <c r="M742" s="69">
        <f t="shared" si="144"/>
        <v>-1.0018305697546663</v>
      </c>
      <c r="N742" s="69"/>
      <c r="O742" s="69"/>
      <c r="P742" s="69"/>
      <c r="R742" s="69"/>
      <c r="S742" s="5"/>
    </row>
    <row r="743" spans="1:19" s="75" customFormat="1" x14ac:dyDescent="0.3">
      <c r="A743" s="69">
        <f>'Shiller Data'!A742</f>
        <v>1932.02</v>
      </c>
      <c r="B743" s="69">
        <f>'[4]Shiller Data '!B742</f>
        <v>8.23</v>
      </c>
      <c r="C743" s="69">
        <f>'[4]Shiller Data '!C742</f>
        <v>0.76670000000000005</v>
      </c>
      <c r="D743" s="69">
        <f>'[4]Shiller Data '!D742</f>
        <v>0.57669999999999999</v>
      </c>
      <c r="E743" s="69">
        <f>'[4]Shiller Data '!E742</f>
        <v>14.1</v>
      </c>
      <c r="F743" s="71">
        <f t="shared" si="145"/>
        <v>184.21483333333336</v>
      </c>
      <c r="G743" s="71">
        <f t="shared" si="146"/>
        <v>17.16130166666667</v>
      </c>
      <c r="H743" s="71">
        <f t="shared" si="148"/>
        <v>272.01125184991099</v>
      </c>
      <c r="I743" s="71">
        <f t="shared" si="148"/>
        <v>13.426760568020979</v>
      </c>
      <c r="J743" s="71">
        <f t="shared" si="143"/>
        <v>13.719976043371531</v>
      </c>
      <c r="K743" s="71">
        <f t="shared" si="140"/>
        <v>2.6188528761862679</v>
      </c>
      <c r="L743" s="71">
        <f t="shared" si="141"/>
        <v>-0.73672800332762778</v>
      </c>
      <c r="M743" s="69">
        <f t="shared" si="144"/>
        <v>-1.0013164984427121</v>
      </c>
      <c r="N743" s="69"/>
      <c r="O743" s="69"/>
      <c r="P743" s="69"/>
      <c r="R743" s="69"/>
      <c r="S743" s="5"/>
    </row>
    <row r="744" spans="1:19" s="75" customFormat="1" x14ac:dyDescent="0.3">
      <c r="A744" s="69">
        <f>'Shiller Data'!A743</f>
        <v>1932.03</v>
      </c>
      <c r="B744" s="69">
        <f>'[4]Shiller Data '!B743</f>
        <v>8.26</v>
      </c>
      <c r="C744" s="69">
        <f>'[4]Shiller Data '!C743</f>
        <v>0.74</v>
      </c>
      <c r="D744" s="69">
        <f>'[4]Shiller Data '!D743</f>
        <v>0.56000000000000005</v>
      </c>
      <c r="E744" s="69">
        <f>'[4]Shiller Data '!E743</f>
        <v>14</v>
      </c>
      <c r="F744" s="71">
        <f t="shared" si="145"/>
        <v>186.20695000000001</v>
      </c>
      <c r="G744" s="71">
        <f t="shared" si="146"/>
        <v>16.681978571428573</v>
      </c>
      <c r="H744" s="71">
        <f t="shared" si="148"/>
        <v>272.34402299013055</v>
      </c>
      <c r="I744" s="71">
        <f t="shared" si="148"/>
        <v>13.491364200577296</v>
      </c>
      <c r="J744" s="71">
        <f t="shared" si="143"/>
        <v>13.80193635214682</v>
      </c>
      <c r="K744" s="71">
        <f t="shared" si="140"/>
        <v>2.6248088976928359</v>
      </c>
      <c r="L744" s="71">
        <f t="shared" si="141"/>
        <v>-0.73077198182105985</v>
      </c>
      <c r="M744" s="69">
        <f t="shared" si="144"/>
        <v>-0.99322143137227525</v>
      </c>
      <c r="N744" s="69"/>
      <c r="O744" s="69"/>
      <c r="P744" s="69"/>
      <c r="R744" s="69"/>
      <c r="S744" s="5"/>
    </row>
    <row r="745" spans="1:19" s="75" customFormat="1" x14ac:dyDescent="0.3">
      <c r="A745" s="69">
        <f>'Shiller Data'!A744</f>
        <v>1932.04</v>
      </c>
      <c r="B745" s="69">
        <f>'[4]Shiller Data '!B744</f>
        <v>6.28</v>
      </c>
      <c r="C745" s="69">
        <f>'[4]Shiller Data '!C744</f>
        <v>0.71330000000000005</v>
      </c>
      <c r="D745" s="69">
        <f>'[4]Shiller Data '!D744</f>
        <v>0.54330000000000001</v>
      </c>
      <c r="E745" s="69">
        <f>'[4]Shiller Data '!E744</f>
        <v>13.9</v>
      </c>
      <c r="F745" s="71">
        <f t="shared" si="145"/>
        <v>142.58988489208633</v>
      </c>
      <c r="G745" s="71">
        <f t="shared" si="146"/>
        <v>16.195758741007197</v>
      </c>
      <c r="H745" s="71">
        <f t="shared" si="148"/>
        <v>272.2392994510576</v>
      </c>
      <c r="I745" s="71">
        <f t="shared" si="148"/>
        <v>13.551254553608645</v>
      </c>
      <c r="J745" s="71">
        <f t="shared" si="143"/>
        <v>10.522264512706332</v>
      </c>
      <c r="K745" s="71">
        <f t="shared" si="140"/>
        <v>2.3534934420067333</v>
      </c>
      <c r="L745" s="71">
        <f t="shared" si="141"/>
        <v>-1.0020874375071624</v>
      </c>
      <c r="M745" s="69">
        <f t="shared" si="144"/>
        <v>-1.3619771198134847</v>
      </c>
      <c r="N745" s="69"/>
      <c r="O745" s="69"/>
      <c r="P745" s="69"/>
      <c r="R745" s="69"/>
      <c r="S745" s="5"/>
    </row>
    <row r="746" spans="1:19" s="75" customFormat="1" x14ac:dyDescent="0.3">
      <c r="A746" s="69">
        <f>'Shiller Data'!A745</f>
        <v>1932.05</v>
      </c>
      <c r="B746" s="69">
        <f>'[4]Shiller Data '!B745</f>
        <v>5.51</v>
      </c>
      <c r="C746" s="69">
        <f>'[4]Shiller Data '!C745</f>
        <v>0.68669999999999998</v>
      </c>
      <c r="D746" s="69">
        <f>'[4]Shiller Data '!D745</f>
        <v>0.52669999999999995</v>
      </c>
      <c r="E746" s="69">
        <f>'[4]Shiller Data '!E745</f>
        <v>13.7</v>
      </c>
      <c r="F746" s="71">
        <f t="shared" si="145"/>
        <v>126.93310583941606</v>
      </c>
      <c r="G746" s="71">
        <f t="shared" si="146"/>
        <v>15.819412664233578</v>
      </c>
      <c r="H746" s="71">
        <f t="shared" si="148"/>
        <v>271.95370674522843</v>
      </c>
      <c r="I746" s="71">
        <f t="shared" si="148"/>
        <v>13.607362990481249</v>
      </c>
      <c r="J746" s="71">
        <f t="shared" si="143"/>
        <v>9.3282663164207129</v>
      </c>
      <c r="K746" s="71">
        <f t="shared" si="140"/>
        <v>2.2330491794172156</v>
      </c>
      <c r="L746" s="71">
        <f t="shared" si="141"/>
        <v>-1.1225317000966801</v>
      </c>
      <c r="M746" s="69">
        <f t="shared" si="144"/>
        <v>-1.5256777348694019</v>
      </c>
      <c r="N746" s="69"/>
      <c r="O746" s="69"/>
      <c r="P746" s="69"/>
      <c r="R746" s="69"/>
      <c r="S746" s="5"/>
    </row>
    <row r="747" spans="1:19" s="75" customFormat="1" x14ac:dyDescent="0.3">
      <c r="A747" s="69">
        <f>'Shiller Data'!A746</f>
        <v>1932.06</v>
      </c>
      <c r="B747" s="69">
        <f>'[4]Shiller Data '!B746</f>
        <v>4.7699999999999996</v>
      </c>
      <c r="C747" s="69">
        <f>'[4]Shiller Data '!C746</f>
        <v>0.66</v>
      </c>
      <c r="D747" s="69">
        <f>'[4]Shiller Data '!D746</f>
        <v>0.51</v>
      </c>
      <c r="E747" s="69">
        <f>'[4]Shiller Data '!E746</f>
        <v>13.6</v>
      </c>
      <c r="F747" s="71">
        <f t="shared" si="145"/>
        <v>110.69381249999999</v>
      </c>
      <c r="G747" s="71">
        <f t="shared" si="146"/>
        <v>15.316125000000001</v>
      </c>
      <c r="H747" s="71">
        <f t="shared" si="148"/>
        <v>271.54538559690008</v>
      </c>
      <c r="I747" s="71">
        <f t="shared" si="148"/>
        <v>13.658615915880452</v>
      </c>
      <c r="J747" s="71">
        <f t="shared" si="143"/>
        <v>8.1043213442512663</v>
      </c>
      <c r="K747" s="71">
        <f t="shared" si="140"/>
        <v>2.0923974187085213</v>
      </c>
      <c r="L747" s="71">
        <f t="shared" si="141"/>
        <v>-1.2631834608053745</v>
      </c>
      <c r="M747" s="69">
        <f t="shared" si="144"/>
        <v>-1.7168431689190167</v>
      </c>
      <c r="N747" s="69"/>
      <c r="O747" s="69"/>
      <c r="P747" s="69"/>
      <c r="R747" s="69"/>
      <c r="S747" s="5"/>
    </row>
    <row r="748" spans="1:19" s="75" customFormat="1" x14ac:dyDescent="0.3">
      <c r="A748" s="69">
        <f>'Shiller Data'!A747</f>
        <v>1932.07</v>
      </c>
      <c r="B748" s="69">
        <f>'[4]Shiller Data '!B747</f>
        <v>5.01</v>
      </c>
      <c r="C748" s="69">
        <f>'[4]Shiller Data '!C747</f>
        <v>0.63329999999999997</v>
      </c>
      <c r="D748" s="69">
        <f>'[4]Shiller Data '!D747</f>
        <v>0.49330000000000002</v>
      </c>
      <c r="E748" s="69">
        <f>'[4]Shiller Data '!E747</f>
        <v>13.6</v>
      </c>
      <c r="F748" s="71">
        <f t="shared" si="145"/>
        <v>116.2633125</v>
      </c>
      <c r="G748" s="71">
        <f t="shared" si="146"/>
        <v>14.696518125000001</v>
      </c>
      <c r="H748" s="71">
        <f t="shared" si="148"/>
        <v>271.18200519015403</v>
      </c>
      <c r="I748" s="71">
        <f t="shared" si="148"/>
        <v>13.704502591723704</v>
      </c>
      <c r="J748" s="71">
        <f t="shared" si="143"/>
        <v>8.4835849912723322</v>
      </c>
      <c r="K748" s="71">
        <f t="shared" si="140"/>
        <v>2.1381331188714112</v>
      </c>
      <c r="L748" s="71">
        <f t="shared" si="141"/>
        <v>-1.2174477606424845</v>
      </c>
      <c r="M748" s="69">
        <f t="shared" si="144"/>
        <v>-1.6546819493996263</v>
      </c>
      <c r="N748" s="69"/>
      <c r="O748" s="69"/>
      <c r="P748" s="69"/>
      <c r="R748" s="69"/>
      <c r="S748" s="5"/>
    </row>
    <row r="749" spans="1:19" s="75" customFormat="1" x14ac:dyDescent="0.3">
      <c r="A749" s="69">
        <f>'Shiller Data'!A748</f>
        <v>1932.08</v>
      </c>
      <c r="B749" s="69">
        <f>'[4]Shiller Data '!B748</f>
        <v>7.53</v>
      </c>
      <c r="C749" s="69">
        <f>'[4]Shiller Data '!C748</f>
        <v>0.60670000000000002</v>
      </c>
      <c r="D749" s="69">
        <f>'[4]Shiller Data '!D748</f>
        <v>0.47670000000000001</v>
      </c>
      <c r="E749" s="69">
        <f>'[4]Shiller Data '!E748</f>
        <v>13.5</v>
      </c>
      <c r="F749" s="71">
        <f t="shared" si="145"/>
        <v>176.03745555555557</v>
      </c>
      <c r="G749" s="71">
        <f t="shared" si="146"/>
        <v>14.183522481481484</v>
      </c>
      <c r="H749" s="71">
        <f t="shared" si="148"/>
        <v>271.24999194327768</v>
      </c>
      <c r="I749" s="71">
        <f t="shared" si="148"/>
        <v>13.744542012754122</v>
      </c>
      <c r="J749" s="71">
        <f t="shared" si="143"/>
        <v>12.807808029703953</v>
      </c>
      <c r="K749" s="71">
        <f t="shared" si="140"/>
        <v>2.5500549872704039</v>
      </c>
      <c r="L749" s="71">
        <f t="shared" si="141"/>
        <v>-0.8055258922434918</v>
      </c>
      <c r="M749" s="69">
        <f t="shared" si="144"/>
        <v>-1.0948224611838195</v>
      </c>
      <c r="N749" s="69"/>
      <c r="O749" s="69"/>
      <c r="P749" s="69"/>
      <c r="R749" s="69"/>
      <c r="S749" s="5"/>
    </row>
    <row r="750" spans="1:19" s="75" customFormat="1" x14ac:dyDescent="0.3">
      <c r="A750" s="69">
        <f>'Shiller Data'!A749</f>
        <v>1932.09</v>
      </c>
      <c r="B750" s="69">
        <f>'[4]Shiller Data '!B749</f>
        <v>8.26</v>
      </c>
      <c r="C750" s="69">
        <f>'[4]Shiller Data '!C749</f>
        <v>0.57999999999999996</v>
      </c>
      <c r="D750" s="69">
        <f>'[4]Shiller Data '!D749</f>
        <v>0.46</v>
      </c>
      <c r="E750" s="69">
        <f>'[4]Shiller Data '!E749</f>
        <v>13.4</v>
      </c>
      <c r="F750" s="71">
        <f t="shared" si="145"/>
        <v>194.54457462686568</v>
      </c>
      <c r="G750" s="71">
        <f t="shared" si="146"/>
        <v>13.660514925373132</v>
      </c>
      <c r="H750" s="71">
        <f t="shared" si="148"/>
        <v>271.43576435231682</v>
      </c>
      <c r="I750" s="71">
        <f t="shared" si="148"/>
        <v>13.779557605254722</v>
      </c>
      <c r="J750" s="71">
        <f t="shared" si="143"/>
        <v>14.118346916498806</v>
      </c>
      <c r="K750" s="71">
        <f t="shared" si="140"/>
        <v>2.6474751513090609</v>
      </c>
      <c r="L750" s="71">
        <f t="shared" si="141"/>
        <v>-0.70810572820483486</v>
      </c>
      <c r="M750" s="69">
        <f t="shared" si="144"/>
        <v>-0.96241481943231921</v>
      </c>
      <c r="N750" s="69"/>
      <c r="O750" s="69"/>
      <c r="P750" s="69"/>
      <c r="R750" s="69"/>
      <c r="S750" s="5"/>
    </row>
    <row r="751" spans="1:19" s="75" customFormat="1" x14ac:dyDescent="0.3">
      <c r="A751" s="69">
        <f>'Shiller Data'!A750</f>
        <v>1932.1</v>
      </c>
      <c r="B751" s="69">
        <f>'[4]Shiller Data '!B750</f>
        <v>7.12</v>
      </c>
      <c r="C751" s="69">
        <f>'[4]Shiller Data '!C750</f>
        <v>0.55330000000000001</v>
      </c>
      <c r="D751" s="69">
        <f>'[4]Shiller Data '!D750</f>
        <v>0.44330000000000003</v>
      </c>
      <c r="E751" s="69">
        <f>'[4]Shiller Data '!E750</f>
        <v>13.3</v>
      </c>
      <c r="F751" s="71">
        <f t="shared" si="145"/>
        <v>168.95545864661656</v>
      </c>
      <c r="G751" s="71">
        <f t="shared" si="146"/>
        <v>13.129642593984963</v>
      </c>
      <c r="H751" s="71">
        <f t="shared" si="148"/>
        <v>271.38539202666738</v>
      </c>
      <c r="I751" s="71">
        <f t="shared" si="148"/>
        <v>13.809959802270466</v>
      </c>
      <c r="J751" s="71">
        <f t="shared" si="143"/>
        <v>12.234319365566796</v>
      </c>
      <c r="K751" s="71">
        <f t="shared" si="140"/>
        <v>2.5042450652341697</v>
      </c>
      <c r="L751" s="71">
        <f t="shared" si="141"/>
        <v>-0.85133581427972604</v>
      </c>
      <c r="M751" s="69">
        <f t="shared" si="144"/>
        <v>-1.1570845586201468</v>
      </c>
      <c r="N751" s="69"/>
      <c r="O751" s="69"/>
      <c r="P751" s="69"/>
      <c r="R751" s="69"/>
      <c r="S751" s="5"/>
    </row>
    <row r="752" spans="1:19" s="75" customFormat="1" x14ac:dyDescent="0.3">
      <c r="A752" s="69">
        <f>'Shiller Data'!A751</f>
        <v>1932.11</v>
      </c>
      <c r="B752" s="69">
        <f>'[4]Shiller Data '!B751</f>
        <v>7.05</v>
      </c>
      <c r="C752" s="69">
        <f>'[4]Shiller Data '!C751</f>
        <v>0.52669999999999995</v>
      </c>
      <c r="D752" s="69">
        <f>'[4]Shiller Data '!D751</f>
        <v>0.42670000000000002</v>
      </c>
      <c r="E752" s="69">
        <f>'[4]Shiller Data '!E751</f>
        <v>13.2</v>
      </c>
      <c r="F752" s="71">
        <f t="shared" si="145"/>
        <v>168.56176136363638</v>
      </c>
      <c r="G752" s="71">
        <f t="shared" si="146"/>
        <v>12.59311768939394</v>
      </c>
      <c r="H752" s="71">
        <f t="shared" si="148"/>
        <v>271.41243249834844</v>
      </c>
      <c r="I752" s="71">
        <f t="shared" si="148"/>
        <v>13.835719409503509</v>
      </c>
      <c r="J752" s="71">
        <f t="shared" si="143"/>
        <v>12.183086139189431</v>
      </c>
      <c r="K752" s="71">
        <f t="shared" si="140"/>
        <v>2.5000486077888273</v>
      </c>
      <c r="L752" s="71">
        <f t="shared" si="141"/>
        <v>-0.85553227172506841</v>
      </c>
      <c r="M752" s="69">
        <f t="shared" si="144"/>
        <v>-1.1627881317924096</v>
      </c>
      <c r="N752" s="69"/>
      <c r="O752" s="69"/>
      <c r="P752" s="69"/>
      <c r="R752" s="69"/>
      <c r="S752" s="5"/>
    </row>
    <row r="753" spans="1:19" s="75" customFormat="1" x14ac:dyDescent="0.3">
      <c r="A753" s="69">
        <f>'Shiller Data'!A752</f>
        <v>1932.12</v>
      </c>
      <c r="B753" s="69">
        <f>'[4]Shiller Data '!B752</f>
        <v>6.82</v>
      </c>
      <c r="C753" s="69">
        <f>'[4]Shiller Data '!C752</f>
        <v>0.5</v>
      </c>
      <c r="D753" s="69">
        <f>'[4]Shiller Data '!D752</f>
        <v>0.41</v>
      </c>
      <c r="E753" s="69">
        <f>'[4]Shiller Data '!E752</f>
        <v>13.1</v>
      </c>
      <c r="F753" s="71">
        <f t="shared" si="145"/>
        <v>164.30733587786261</v>
      </c>
      <c r="G753" s="71">
        <f t="shared" si="146"/>
        <v>12.045992366412214</v>
      </c>
      <c r="H753" s="71">
        <f t="shared" si="148"/>
        <v>271.41528362080203</v>
      </c>
      <c r="I753" s="71">
        <f t="shared" si="148"/>
        <v>13.856734557921838</v>
      </c>
      <c r="J753" s="71">
        <f t="shared" si="143"/>
        <v>11.857579806486861</v>
      </c>
      <c r="K753" s="71">
        <f t="shared" si="140"/>
        <v>2.4729673092117919</v>
      </c>
      <c r="L753" s="71">
        <f t="shared" si="141"/>
        <v>-0.88261357030210386</v>
      </c>
      <c r="M753" s="69">
        <f t="shared" si="144"/>
        <v>-1.1995954079404014</v>
      </c>
      <c r="N753" s="69"/>
      <c r="O753" s="69"/>
      <c r="P753" s="69"/>
      <c r="R753" s="69"/>
      <c r="S753" s="5"/>
    </row>
    <row r="754" spans="1:19" s="75" customFormat="1" x14ac:dyDescent="0.3">
      <c r="A754" s="69">
        <f>'Shiller Data'!A753</f>
        <v>1933.01</v>
      </c>
      <c r="B754" s="69">
        <f>'[4]Shiller Data '!B753</f>
        <v>7.09</v>
      </c>
      <c r="C754" s="69">
        <f>'[4]Shiller Data '!C753</f>
        <v>0.495</v>
      </c>
      <c r="D754" s="69">
        <f>'[4]Shiller Data '!D753</f>
        <v>0.41249999999999998</v>
      </c>
      <c r="E754" s="69">
        <f>'[4]Shiller Data '!E753</f>
        <v>12.9</v>
      </c>
      <c r="F754" s="71">
        <f t="shared" si="145"/>
        <v>173.46042248062017</v>
      </c>
      <c r="G754" s="71">
        <f t="shared" si="146"/>
        <v>12.110424418604651</v>
      </c>
      <c r="H754" s="71">
        <f t="shared" ref="H754:I769" si="149">AVERAGE(F635:F754)</f>
        <v>271.46749125853734</v>
      </c>
      <c r="I754" s="71">
        <f t="shared" si="149"/>
        <v>13.877548075646322</v>
      </c>
      <c r="J754" s="71">
        <f t="shared" si="143"/>
        <v>12.499356625182619</v>
      </c>
      <c r="K754" s="71">
        <f t="shared" si="140"/>
        <v>2.5256771729982397</v>
      </c>
      <c r="L754" s="71">
        <f t="shared" si="141"/>
        <v>-0.82990370651565604</v>
      </c>
      <c r="M754" s="69">
        <f t="shared" si="144"/>
        <v>-1.1279553236736888</v>
      </c>
      <c r="N754" s="69"/>
      <c r="O754" s="69"/>
      <c r="P754" s="69"/>
      <c r="R754" s="69"/>
      <c r="S754" s="5"/>
    </row>
    <row r="755" spans="1:19" s="75" customFormat="1" x14ac:dyDescent="0.3">
      <c r="A755" s="69">
        <f>'Shiller Data'!A754</f>
        <v>1933.02</v>
      </c>
      <c r="B755" s="69">
        <f>'[4]Shiller Data '!B754</f>
        <v>6.25</v>
      </c>
      <c r="C755" s="69">
        <f>'[4]Shiller Data '!C754</f>
        <v>0.49</v>
      </c>
      <c r="D755" s="69">
        <f>'[4]Shiller Data '!D754</f>
        <v>0.41499999999999998</v>
      </c>
      <c r="E755" s="69">
        <f>'[4]Shiller Data '!E754</f>
        <v>12.7</v>
      </c>
      <c r="F755" s="71">
        <f t="shared" si="145"/>
        <v>155.31742125984252</v>
      </c>
      <c r="G755" s="71">
        <f t="shared" si="146"/>
        <v>12.176885826771656</v>
      </c>
      <c r="H755" s="71">
        <f t="shared" si="149"/>
        <v>271.30901818173442</v>
      </c>
      <c r="I755" s="71">
        <f t="shared" si="149"/>
        <v>13.898664958280131</v>
      </c>
      <c r="J755" s="71">
        <f t="shared" si="143"/>
        <v>11.174988513361649</v>
      </c>
      <c r="K755" s="71">
        <f t="shared" si="140"/>
        <v>2.4136781126120037</v>
      </c>
      <c r="L755" s="71">
        <f t="shared" si="141"/>
        <v>-0.94190276690189201</v>
      </c>
      <c r="M755" s="69">
        <f t="shared" si="144"/>
        <v>-1.2801777266070375</v>
      </c>
      <c r="N755" s="69"/>
      <c r="O755" s="69"/>
      <c r="P755" s="69"/>
      <c r="R755" s="69"/>
      <c r="S755" s="5"/>
    </row>
    <row r="756" spans="1:19" s="75" customFormat="1" x14ac:dyDescent="0.3">
      <c r="A756" s="69">
        <f>'Shiller Data'!A755</f>
        <v>1933.03</v>
      </c>
      <c r="B756" s="69">
        <f>'[4]Shiller Data '!B755</f>
        <v>6.23</v>
      </c>
      <c r="C756" s="69">
        <f>'[4]Shiller Data '!C755</f>
        <v>0.48499999999999999</v>
      </c>
      <c r="D756" s="69">
        <f>'[4]Shiller Data '!D755</f>
        <v>0.41749999999999998</v>
      </c>
      <c r="E756" s="69">
        <f>'[4]Shiller Data '!E755</f>
        <v>12.6</v>
      </c>
      <c r="F756" s="71">
        <f t="shared" si="145"/>
        <v>156.04913888888893</v>
      </c>
      <c r="G756" s="71">
        <f t="shared" si="146"/>
        <v>12.148287698412698</v>
      </c>
      <c r="H756" s="71">
        <f t="shared" si="149"/>
        <v>271.13316023695927</v>
      </c>
      <c r="I756" s="71">
        <f t="shared" si="149"/>
        <v>13.919277388008968</v>
      </c>
      <c r="J756" s="71">
        <f t="shared" si="143"/>
        <v>11.211008627741013</v>
      </c>
      <c r="K756" s="71">
        <f t="shared" si="140"/>
        <v>2.4168962087493435</v>
      </c>
      <c r="L756" s="71">
        <f t="shared" si="141"/>
        <v>-0.9386846707645522</v>
      </c>
      <c r="M756" s="69">
        <f t="shared" si="144"/>
        <v>-1.2758038834229335</v>
      </c>
      <c r="N756" s="69"/>
      <c r="O756" s="69"/>
      <c r="P756" s="69"/>
      <c r="R756" s="69"/>
      <c r="S756" s="5"/>
    </row>
    <row r="757" spans="1:19" s="75" customFormat="1" x14ac:dyDescent="0.3">
      <c r="A757" s="69">
        <f>'Shiller Data'!A756</f>
        <v>1933.04</v>
      </c>
      <c r="B757" s="69">
        <f>'[4]Shiller Data '!B756</f>
        <v>6.89</v>
      </c>
      <c r="C757" s="69">
        <f>'[4]Shiller Data '!C756</f>
        <v>0.48</v>
      </c>
      <c r="D757" s="69">
        <f>'[4]Shiller Data '!D756</f>
        <v>0.42</v>
      </c>
      <c r="E757" s="69">
        <f>'[4]Shiller Data '!E756</f>
        <v>12.6</v>
      </c>
      <c r="F757" s="71">
        <f t="shared" si="145"/>
        <v>172.58082936507938</v>
      </c>
      <c r="G757" s="71">
        <f t="shared" si="146"/>
        <v>12.023047619047619</v>
      </c>
      <c r="H757" s="71">
        <f t="shared" si="149"/>
        <v>271.15515753295034</v>
      </c>
      <c r="I757" s="71">
        <f t="shared" si="149"/>
        <v>13.939058650958627</v>
      </c>
      <c r="J757" s="71">
        <f t="shared" si="143"/>
        <v>12.381096434601094</v>
      </c>
      <c r="K757" s="71">
        <f t="shared" si="140"/>
        <v>2.5161708283268136</v>
      </c>
      <c r="L757" s="71">
        <f t="shared" si="141"/>
        <v>-0.83941005118708212</v>
      </c>
      <c r="M757" s="69">
        <f t="shared" si="144"/>
        <v>-1.1408757769704108</v>
      </c>
      <c r="N757" s="69"/>
      <c r="O757" s="69"/>
      <c r="P757" s="69"/>
      <c r="R757" s="69"/>
      <c r="S757" s="5"/>
    </row>
    <row r="758" spans="1:19" s="75" customFormat="1" x14ac:dyDescent="0.3">
      <c r="A758" s="69">
        <f>'Shiller Data'!A757</f>
        <v>1933.05</v>
      </c>
      <c r="B758" s="69">
        <f>'[4]Shiller Data '!B757</f>
        <v>8.8699999999999992</v>
      </c>
      <c r="C758" s="69">
        <f>'[4]Shiller Data '!C757</f>
        <v>0.47499999999999998</v>
      </c>
      <c r="D758" s="69">
        <f>'[4]Shiller Data '!D757</f>
        <v>0.42249999999999999</v>
      </c>
      <c r="E758" s="69">
        <f>'[4]Shiller Data '!E757</f>
        <v>12.6</v>
      </c>
      <c r="F758" s="71">
        <f t="shared" si="145"/>
        <v>222.17590079365081</v>
      </c>
      <c r="G758" s="71">
        <f t="shared" si="146"/>
        <v>11.897807539682541</v>
      </c>
      <c r="H758" s="71">
        <f t="shared" si="149"/>
        <v>271.65736531076726</v>
      </c>
      <c r="I758" s="71">
        <f t="shared" si="149"/>
        <v>13.957547248552629</v>
      </c>
      <c r="J758" s="71">
        <f t="shared" si="143"/>
        <v>15.917975904877558</v>
      </c>
      <c r="K758" s="71">
        <f t="shared" si="140"/>
        <v>2.7674490306796322</v>
      </c>
      <c r="L758" s="71">
        <f t="shared" si="141"/>
        <v>-0.5881318488342635</v>
      </c>
      <c r="M758" s="69">
        <f t="shared" si="144"/>
        <v>-0.79935352102460089</v>
      </c>
      <c r="N758" s="69"/>
      <c r="O758" s="69"/>
      <c r="P758" s="69"/>
      <c r="R758" s="69"/>
      <c r="S758" s="5"/>
    </row>
    <row r="759" spans="1:19" s="75" customFormat="1" x14ac:dyDescent="0.3">
      <c r="A759" s="69">
        <f>'Shiller Data'!A758</f>
        <v>1933.06</v>
      </c>
      <c r="B759" s="69">
        <f>'[4]Shiller Data '!B758</f>
        <v>10.39</v>
      </c>
      <c r="C759" s="69">
        <f>'[4]Shiller Data '!C758</f>
        <v>0.47</v>
      </c>
      <c r="D759" s="69">
        <f>'[4]Shiller Data '!D758</f>
        <v>0.42499999999999999</v>
      </c>
      <c r="E759" s="69">
        <f>'[4]Shiller Data '!E758</f>
        <v>12.7</v>
      </c>
      <c r="F759" s="71">
        <f t="shared" si="145"/>
        <v>258.19968110236226</v>
      </c>
      <c r="G759" s="71">
        <f t="shared" si="146"/>
        <v>11.679870078740159</v>
      </c>
      <c r="H759" s="71">
        <f t="shared" si="149"/>
        <v>272.51876181995362</v>
      </c>
      <c r="I759" s="71">
        <f t="shared" si="149"/>
        <v>13.974431165875464</v>
      </c>
      <c r="J759" s="71">
        <f t="shared" si="143"/>
        <v>18.476578977530547</v>
      </c>
      <c r="K759" s="71">
        <f t="shared" si="140"/>
        <v>2.9165039288131687</v>
      </c>
      <c r="L759" s="71">
        <f t="shared" si="141"/>
        <v>-0.43907695070072705</v>
      </c>
      <c r="M759" s="69">
        <f t="shared" si="144"/>
        <v>-0.59676704677538617</v>
      </c>
      <c r="N759" s="69"/>
      <c r="O759" s="69"/>
      <c r="P759" s="69"/>
      <c r="R759" s="69"/>
      <c r="S759" s="5"/>
    </row>
    <row r="760" spans="1:19" s="75" customFormat="1" x14ac:dyDescent="0.3">
      <c r="A760" s="69">
        <f>'Shiller Data'!A759</f>
        <v>1933.07</v>
      </c>
      <c r="B760" s="69">
        <f>'[4]Shiller Data '!B759</f>
        <v>11.23</v>
      </c>
      <c r="C760" s="69">
        <f>'[4]Shiller Data '!C759</f>
        <v>0.46500000000000002</v>
      </c>
      <c r="D760" s="69">
        <f>'[4]Shiller Data '!D759</f>
        <v>0.42749999999999999</v>
      </c>
      <c r="E760" s="69">
        <f>'[4]Shiller Data '!E759</f>
        <v>13.1</v>
      </c>
      <c r="F760" s="71">
        <f t="shared" si="145"/>
        <v>270.55298854961836</v>
      </c>
      <c r="G760" s="71">
        <f t="shared" si="146"/>
        <v>11.202772900763359</v>
      </c>
      <c r="H760" s="71">
        <f t="shared" si="149"/>
        <v>273.54092030011515</v>
      </c>
      <c r="I760" s="71">
        <f t="shared" si="149"/>
        <v>13.988014773139579</v>
      </c>
      <c r="J760" s="71">
        <f t="shared" si="143"/>
        <v>19.341771719396988</v>
      </c>
      <c r="K760" s="71">
        <f t="shared" si="140"/>
        <v>2.9622670948984244</v>
      </c>
      <c r="L760" s="71">
        <f t="shared" si="141"/>
        <v>-0.39331378461547128</v>
      </c>
      <c r="M760" s="69">
        <f t="shared" si="144"/>
        <v>-0.53456849722227162</v>
      </c>
      <c r="N760" s="69"/>
      <c r="O760" s="69"/>
      <c r="P760" s="69"/>
      <c r="R760" s="69"/>
      <c r="S760" s="5"/>
    </row>
    <row r="761" spans="1:19" s="75" customFormat="1" x14ac:dyDescent="0.3">
      <c r="A761" s="69">
        <f>'Shiller Data'!A760</f>
        <v>1933.08</v>
      </c>
      <c r="B761" s="69">
        <f>'[4]Shiller Data '!B760</f>
        <v>10.67</v>
      </c>
      <c r="C761" s="69">
        <f>'[4]Shiller Data '!C760</f>
        <v>0.46</v>
      </c>
      <c r="D761" s="69">
        <f>'[4]Shiller Data '!D760</f>
        <v>0.43</v>
      </c>
      <c r="E761" s="69">
        <f>'[4]Shiller Data '!E760</f>
        <v>13.2</v>
      </c>
      <c r="F761" s="71">
        <f t="shared" si="145"/>
        <v>255.11404166666671</v>
      </c>
      <c r="G761" s="71">
        <f t="shared" si="146"/>
        <v>10.998356060606062</v>
      </c>
      <c r="H761" s="71">
        <f t="shared" si="149"/>
        <v>274.4210614368111</v>
      </c>
      <c r="I761" s="71">
        <f t="shared" si="149"/>
        <v>13.999182313167045</v>
      </c>
      <c r="J761" s="71">
        <f t="shared" si="143"/>
        <v>18.223495912808929</v>
      </c>
      <c r="K761" s="71">
        <f t="shared" si="140"/>
        <v>2.9027117456994005</v>
      </c>
      <c r="L761" s="71">
        <f t="shared" si="141"/>
        <v>-0.45286913381449523</v>
      </c>
      <c r="M761" s="69">
        <f t="shared" si="144"/>
        <v>-0.61551255453263309</v>
      </c>
      <c r="N761" s="69"/>
      <c r="O761" s="69"/>
      <c r="P761" s="69"/>
      <c r="R761" s="69"/>
      <c r="S761" s="5"/>
    </row>
    <row r="762" spans="1:19" s="75" customFormat="1" x14ac:dyDescent="0.3">
      <c r="A762" s="69">
        <f>'Shiller Data'!A761</f>
        <v>1933.09</v>
      </c>
      <c r="B762" s="69">
        <f>'[4]Shiller Data '!B761</f>
        <v>10.58</v>
      </c>
      <c r="C762" s="69">
        <f>'[4]Shiller Data '!C761</f>
        <v>0.45500000000000002</v>
      </c>
      <c r="D762" s="69">
        <f>'[4]Shiller Data '!D761</f>
        <v>0.4325</v>
      </c>
      <c r="E762" s="69">
        <f>'[4]Shiller Data '!E761</f>
        <v>13.2</v>
      </c>
      <c r="F762" s="71">
        <f t="shared" si="145"/>
        <v>252.96218939393944</v>
      </c>
      <c r="G762" s="71">
        <f t="shared" si="146"/>
        <v>10.878808712121213</v>
      </c>
      <c r="H762" s="71">
        <f t="shared" si="149"/>
        <v>275.28286807807842</v>
      </c>
      <c r="I762" s="71">
        <f t="shared" si="149"/>
        <v>14.009561617841701</v>
      </c>
      <c r="J762" s="71">
        <f t="shared" si="143"/>
        <v>18.056395788415152</v>
      </c>
      <c r="K762" s="71">
        <f t="shared" si="140"/>
        <v>2.8934999593245703</v>
      </c>
      <c r="L762" s="71">
        <f t="shared" si="141"/>
        <v>-0.46208092018932545</v>
      </c>
      <c r="M762" s="69">
        <f t="shared" si="144"/>
        <v>-0.62803266186611983</v>
      </c>
      <c r="N762" s="69"/>
      <c r="O762" s="69"/>
      <c r="P762" s="69"/>
      <c r="R762" s="69"/>
      <c r="S762" s="5"/>
    </row>
    <row r="763" spans="1:19" s="75" customFormat="1" x14ac:dyDescent="0.3">
      <c r="A763" s="69">
        <f>'Shiller Data'!A762</f>
        <v>1933.1</v>
      </c>
      <c r="B763" s="69">
        <f>'[4]Shiller Data '!B762</f>
        <v>9.5500000000000007</v>
      </c>
      <c r="C763" s="69">
        <f>'[4]Shiller Data '!C762</f>
        <v>0.45</v>
      </c>
      <c r="D763" s="69">
        <f>'[4]Shiller Data '!D762</f>
        <v>0.435</v>
      </c>
      <c r="E763" s="69">
        <f>'[4]Shiller Data '!E762</f>
        <v>13.2</v>
      </c>
      <c r="F763" s="71">
        <f t="shared" si="145"/>
        <v>228.33543560606063</v>
      </c>
      <c r="G763" s="71">
        <f t="shared" si="146"/>
        <v>10.759261363636366</v>
      </c>
      <c r="H763" s="71">
        <f t="shared" si="149"/>
        <v>275.96489836997864</v>
      </c>
      <c r="I763" s="71">
        <f t="shared" si="149"/>
        <v>14.019150282625377</v>
      </c>
      <c r="J763" s="71">
        <f t="shared" si="143"/>
        <v>16.287394813724763</v>
      </c>
      <c r="K763" s="71">
        <f t="shared" si="140"/>
        <v>2.7903914843318605</v>
      </c>
      <c r="L763" s="71">
        <f t="shared" si="141"/>
        <v>-0.56518939518203526</v>
      </c>
      <c r="M763" s="69">
        <f t="shared" si="144"/>
        <v>-0.76817151456771138</v>
      </c>
      <c r="N763" s="69"/>
      <c r="O763" s="69"/>
      <c r="P763" s="69"/>
      <c r="R763" s="69"/>
      <c r="S763" s="5"/>
    </row>
    <row r="764" spans="1:19" s="75" customFormat="1" x14ac:dyDescent="0.3">
      <c r="A764" s="69">
        <f>'Shiller Data'!A763</f>
        <v>1933.11</v>
      </c>
      <c r="B764" s="69">
        <f>'[4]Shiller Data '!B763</f>
        <v>9.7799999999999994</v>
      </c>
      <c r="C764" s="69">
        <f>'[4]Shiller Data '!C763</f>
        <v>0.44500000000000001</v>
      </c>
      <c r="D764" s="69">
        <f>'[4]Shiller Data '!D763</f>
        <v>0.4375</v>
      </c>
      <c r="E764" s="69">
        <f>'[4]Shiller Data '!E763</f>
        <v>13.2</v>
      </c>
      <c r="F764" s="71">
        <f t="shared" si="145"/>
        <v>233.83461363636366</v>
      </c>
      <c r="G764" s="71">
        <f t="shared" si="146"/>
        <v>10.639714015151517</v>
      </c>
      <c r="H764" s="71">
        <f t="shared" si="149"/>
        <v>276.65626901829705</v>
      </c>
      <c r="I764" s="71">
        <f t="shared" si="149"/>
        <v>14.027499478657225</v>
      </c>
      <c r="J764" s="71">
        <f t="shared" si="143"/>
        <v>16.669728912992792</v>
      </c>
      <c r="K764" s="71">
        <f t="shared" si="140"/>
        <v>2.8135944346624364</v>
      </c>
      <c r="L764" s="71">
        <f t="shared" si="141"/>
        <v>-0.5419864448514593</v>
      </c>
      <c r="M764" s="69">
        <f t="shared" si="144"/>
        <v>-0.73663545665541241</v>
      </c>
      <c r="N764" s="69"/>
      <c r="O764" s="69"/>
      <c r="P764" s="69"/>
      <c r="R764" s="69"/>
      <c r="S764" s="5"/>
    </row>
    <row r="765" spans="1:19" s="75" customFormat="1" x14ac:dyDescent="0.3">
      <c r="A765" s="69">
        <f>'Shiller Data'!A764</f>
        <v>1933.12</v>
      </c>
      <c r="B765" s="69">
        <f>'[4]Shiller Data '!B764</f>
        <v>9.9700000000000006</v>
      </c>
      <c r="C765" s="69">
        <f>'[4]Shiller Data '!C764</f>
        <v>0.44</v>
      </c>
      <c r="D765" s="69">
        <f>'[4]Shiller Data '!D764</f>
        <v>0.44</v>
      </c>
      <c r="E765" s="69">
        <f>'[4]Shiller Data '!E764</f>
        <v>13.2</v>
      </c>
      <c r="F765" s="71">
        <f t="shared" si="145"/>
        <v>238.37741287878794</v>
      </c>
      <c r="G765" s="71">
        <f t="shared" si="146"/>
        <v>10.520166666666668</v>
      </c>
      <c r="H765" s="71">
        <f t="shared" si="149"/>
        <v>277.34292917860671</v>
      </c>
      <c r="I765" s="71">
        <f t="shared" si="149"/>
        <v>14.034594003384264</v>
      </c>
      <c r="J765" s="71">
        <f t="shared" si="143"/>
        <v>16.984988152938822</v>
      </c>
      <c r="K765" s="71">
        <f t="shared" si="140"/>
        <v>2.8323299041109098</v>
      </c>
      <c r="L765" s="71">
        <f t="shared" si="141"/>
        <v>-0.52325097540298593</v>
      </c>
      <c r="M765" s="69">
        <f t="shared" si="144"/>
        <v>-0.71117133070921434</v>
      </c>
      <c r="N765" s="69"/>
      <c r="O765" s="69"/>
      <c r="P765" s="69"/>
      <c r="R765" s="69"/>
      <c r="S765" s="5"/>
    </row>
    <row r="766" spans="1:19" s="75" customFormat="1" x14ac:dyDescent="0.3">
      <c r="A766" s="69">
        <f>'Shiller Data'!A765</f>
        <v>1934.01</v>
      </c>
      <c r="B766" s="69">
        <f>'[4]Shiller Data '!B765</f>
        <v>10.54</v>
      </c>
      <c r="C766" s="69">
        <f>'[4]Shiller Data '!C765</f>
        <v>0.44080000000000003</v>
      </c>
      <c r="D766" s="69">
        <f>'[4]Shiller Data '!D765</f>
        <v>0.44419999999999998</v>
      </c>
      <c r="E766" s="69">
        <f>'[4]Shiller Data '!E765</f>
        <v>13.2</v>
      </c>
      <c r="F766" s="71">
        <f t="shared" si="145"/>
        <v>252.00581060606061</v>
      </c>
      <c r="G766" s="71">
        <f t="shared" si="146"/>
        <v>10.539294242424242</v>
      </c>
      <c r="H766" s="71">
        <f t="shared" si="149"/>
        <v>278.10059217161484</v>
      </c>
      <c r="I766" s="71">
        <f t="shared" si="149"/>
        <v>14.041589481175178</v>
      </c>
      <c r="J766" s="71">
        <f t="shared" si="143"/>
        <v>17.947100002026946</v>
      </c>
      <c r="K766" s="71">
        <f t="shared" si="140"/>
        <v>2.8874285421064441</v>
      </c>
      <c r="L766" s="71">
        <f t="shared" si="141"/>
        <v>-0.46815233740745166</v>
      </c>
      <c r="M766" s="69">
        <f t="shared" si="144"/>
        <v>-0.63628456786396381</v>
      </c>
      <c r="N766" s="69"/>
      <c r="O766" s="69"/>
      <c r="P766" s="69"/>
      <c r="R766" s="69"/>
      <c r="S766" s="5"/>
    </row>
    <row r="767" spans="1:19" s="75" customFormat="1" x14ac:dyDescent="0.3">
      <c r="A767" s="69">
        <f>'Shiller Data'!A766</f>
        <v>1934.02</v>
      </c>
      <c r="B767" s="69">
        <f>'[4]Shiller Data '!B766</f>
        <v>11.32</v>
      </c>
      <c r="C767" s="69">
        <f>'[4]Shiller Data '!C766</f>
        <v>0.44169999999999998</v>
      </c>
      <c r="D767" s="69">
        <f>'[4]Shiller Data '!D766</f>
        <v>0.44829999999999998</v>
      </c>
      <c r="E767" s="69">
        <f>'[4]Shiller Data '!E766</f>
        <v>13.3</v>
      </c>
      <c r="F767" s="71">
        <f t="shared" si="145"/>
        <v>268.62019548872183</v>
      </c>
      <c r="G767" s="71">
        <f t="shared" si="146"/>
        <v>10.481408157894736</v>
      </c>
      <c r="H767" s="71">
        <f t="shared" si="149"/>
        <v>278.98278742956353</v>
      </c>
      <c r="I767" s="71">
        <f t="shared" si="149"/>
        <v>14.047387966551044</v>
      </c>
      <c r="J767" s="71">
        <f t="shared" si="143"/>
        <v>19.122430171954186</v>
      </c>
      <c r="K767" s="71">
        <f t="shared" si="140"/>
        <v>2.9508620005902308</v>
      </c>
      <c r="L767" s="71">
        <f t="shared" si="141"/>
        <v>-0.40471887892366487</v>
      </c>
      <c r="M767" s="69">
        <f t="shared" si="144"/>
        <v>-0.55006961710030988</v>
      </c>
      <c r="N767" s="69"/>
      <c r="O767" s="69"/>
      <c r="P767" s="69"/>
      <c r="R767" s="69"/>
      <c r="S767" s="5"/>
    </row>
    <row r="768" spans="1:19" s="75" customFormat="1" x14ac:dyDescent="0.3">
      <c r="A768" s="69">
        <f>'Shiller Data'!A767</f>
        <v>1934.03</v>
      </c>
      <c r="B768" s="69">
        <f>'[4]Shiller Data '!B767</f>
        <v>10.74</v>
      </c>
      <c r="C768" s="69">
        <f>'[4]Shiller Data '!C767</f>
        <v>0.4425</v>
      </c>
      <c r="D768" s="69">
        <f>'[4]Shiller Data '!D767</f>
        <v>0.45250000000000001</v>
      </c>
      <c r="E768" s="69">
        <f>'[4]Shiller Data '!E767</f>
        <v>13.3</v>
      </c>
      <c r="F768" s="71">
        <f t="shared" si="145"/>
        <v>254.85696992481203</v>
      </c>
      <c r="G768" s="71">
        <f t="shared" si="146"/>
        <v>10.500391917293232</v>
      </c>
      <c r="H768" s="71">
        <f t="shared" si="149"/>
        <v>279.76850413800128</v>
      </c>
      <c r="I768" s="71">
        <f t="shared" si="149"/>
        <v>14.052606303191256</v>
      </c>
      <c r="J768" s="71">
        <f t="shared" si="143"/>
        <v>18.13592186574925</v>
      </c>
      <c r="K768" s="71">
        <f t="shared" si="140"/>
        <v>2.8978946049553898</v>
      </c>
      <c r="L768" s="71">
        <f t="shared" si="141"/>
        <v>-0.45768627455850597</v>
      </c>
      <c r="M768" s="69">
        <f t="shared" si="144"/>
        <v>-0.62205972320344782</v>
      </c>
      <c r="N768" s="69"/>
      <c r="O768" s="69"/>
      <c r="P768" s="69"/>
      <c r="R768" s="69"/>
      <c r="S768" s="5"/>
    </row>
    <row r="769" spans="1:19" s="75" customFormat="1" x14ac:dyDescent="0.3">
      <c r="A769" s="69">
        <f>'Shiller Data'!A768</f>
        <v>1934.04</v>
      </c>
      <c r="B769" s="69">
        <f>'[4]Shiller Data '!B768</f>
        <v>10.92</v>
      </c>
      <c r="C769" s="69">
        <f>'[4]Shiller Data '!C768</f>
        <v>0.44330000000000003</v>
      </c>
      <c r="D769" s="69">
        <f>'[4]Shiller Data '!D768</f>
        <v>0.45669999999999999</v>
      </c>
      <c r="E769" s="69">
        <f>'[4]Shiller Data '!E768</f>
        <v>13.3</v>
      </c>
      <c r="F769" s="71">
        <f t="shared" si="145"/>
        <v>259.12831578947367</v>
      </c>
      <c r="G769" s="71">
        <f t="shared" si="146"/>
        <v>10.51937567669173</v>
      </c>
      <c r="H769" s="71">
        <f t="shared" si="149"/>
        <v>280.61288593624693</v>
      </c>
      <c r="I769" s="71">
        <f t="shared" si="149"/>
        <v>14.057235804663689</v>
      </c>
      <c r="J769" s="71">
        <f t="shared" si="143"/>
        <v>18.433803017198031</v>
      </c>
      <c r="K769" s="71">
        <f t="shared" ref="K769:K832" si="150">LN(J769)</f>
        <v>2.9141860996728917</v>
      </c>
      <c r="L769" s="71">
        <f t="shared" ref="L769:L832" si="151">K769-$K$1863</f>
        <v>-0.44139477984100406</v>
      </c>
      <c r="M769" s="69">
        <f t="shared" si="144"/>
        <v>-0.59991730107310226</v>
      </c>
      <c r="N769" s="69"/>
      <c r="O769" s="69"/>
      <c r="P769" s="69"/>
      <c r="R769" s="69"/>
      <c r="S769" s="5"/>
    </row>
    <row r="770" spans="1:19" s="75" customFormat="1" x14ac:dyDescent="0.3">
      <c r="A770" s="69">
        <f>'Shiller Data'!A769</f>
        <v>1934.05</v>
      </c>
      <c r="B770" s="69">
        <f>'[4]Shiller Data '!B769</f>
        <v>9.81</v>
      </c>
      <c r="C770" s="69">
        <f>'[4]Shiller Data '!C769</f>
        <v>0.44419999999999998</v>
      </c>
      <c r="D770" s="69">
        <f>'[4]Shiller Data '!D769</f>
        <v>0.46079999999999999</v>
      </c>
      <c r="E770" s="69">
        <f>'[4]Shiller Data '!E769</f>
        <v>13.3</v>
      </c>
      <c r="F770" s="71">
        <f t="shared" si="145"/>
        <v>232.78834962406015</v>
      </c>
      <c r="G770" s="71">
        <f t="shared" si="146"/>
        <v>10.540732406015037</v>
      </c>
      <c r="H770" s="71">
        <f t="shared" ref="H770:I785" si="152">AVERAGE(F651:F770)</f>
        <v>281.24240926644745</v>
      </c>
      <c r="I770" s="71">
        <f t="shared" si="152"/>
        <v>14.061795745547146</v>
      </c>
      <c r="J770" s="71">
        <f t="shared" ref="J770:J833" si="153">F770/I770</f>
        <v>16.554667258467017</v>
      </c>
      <c r="K770" s="71">
        <f t="shared" si="150"/>
        <v>2.8066680716408925</v>
      </c>
      <c r="L770" s="71">
        <f t="shared" si="151"/>
        <v>-0.54891280787300323</v>
      </c>
      <c r="M770" s="69">
        <f t="shared" ref="M770:M833" si="154">L770*$M$113/2</f>
        <v>-0.74604935369251357</v>
      </c>
      <c r="N770" s="69"/>
      <c r="O770" s="69"/>
      <c r="P770" s="69"/>
      <c r="R770" s="69"/>
      <c r="S770" s="5"/>
    </row>
    <row r="771" spans="1:19" s="75" customFormat="1" x14ac:dyDescent="0.3">
      <c r="A771" s="69">
        <f>'Shiller Data'!A770</f>
        <v>1934.06</v>
      </c>
      <c r="B771" s="69">
        <f>'[4]Shiller Data '!B770</f>
        <v>9.94</v>
      </c>
      <c r="C771" s="69">
        <f>'[4]Shiller Data '!C770</f>
        <v>0.44500000000000001</v>
      </c>
      <c r="D771" s="69">
        <f>'[4]Shiller Data '!D770</f>
        <v>0.46500000000000002</v>
      </c>
      <c r="E771" s="69">
        <f>'[4]Shiller Data '!E770</f>
        <v>13.4</v>
      </c>
      <c r="F771" s="71">
        <f t="shared" si="145"/>
        <v>234.11296268656716</v>
      </c>
      <c r="G771" s="71">
        <f t="shared" si="146"/>
        <v>10.480912313432837</v>
      </c>
      <c r="H771" s="71">
        <f t="shared" si="152"/>
        <v>281.85821770550217</v>
      </c>
      <c r="I771" s="71">
        <f t="shared" si="152"/>
        <v>14.06559418149242</v>
      </c>
      <c r="J771" s="71">
        <f t="shared" si="153"/>
        <v>16.644370629903015</v>
      </c>
      <c r="K771" s="71">
        <f t="shared" si="150"/>
        <v>2.8120720589515331</v>
      </c>
      <c r="L771" s="71">
        <f t="shared" si="151"/>
        <v>-0.5435088205623626</v>
      </c>
      <c r="M771" s="69">
        <f t="shared" si="154"/>
        <v>-0.73870457837912951</v>
      </c>
      <c r="N771" s="69"/>
      <c r="O771" s="69"/>
      <c r="P771" s="69"/>
      <c r="R771" s="69"/>
      <c r="S771" s="5"/>
    </row>
    <row r="772" spans="1:19" s="75" customFormat="1" x14ac:dyDescent="0.3">
      <c r="A772" s="69">
        <f>'Shiller Data'!A771</f>
        <v>1934.07</v>
      </c>
      <c r="B772" s="69">
        <f>'[4]Shiller Data '!B771</f>
        <v>9.4700000000000006</v>
      </c>
      <c r="C772" s="69">
        <f>'[4]Shiller Data '!C771</f>
        <v>0.44579999999999997</v>
      </c>
      <c r="D772" s="69">
        <f>'[4]Shiller Data '!D771</f>
        <v>0.46920000000000001</v>
      </c>
      <c r="E772" s="69">
        <f>'[4]Shiller Data '!E771</f>
        <v>13.4</v>
      </c>
      <c r="F772" s="71">
        <f t="shared" si="145"/>
        <v>223.04323507462689</v>
      </c>
      <c r="G772" s="71">
        <f t="shared" si="146"/>
        <v>10.499754402985074</v>
      </c>
      <c r="H772" s="71">
        <f t="shared" si="152"/>
        <v>282.32806476679656</v>
      </c>
      <c r="I772" s="71">
        <f t="shared" si="152"/>
        <v>14.069776721351605</v>
      </c>
      <c r="J772" s="71">
        <f t="shared" si="153"/>
        <v>15.85264922762757</v>
      </c>
      <c r="K772" s="71">
        <f t="shared" si="150"/>
        <v>2.763336630055238</v>
      </c>
      <c r="L772" s="71">
        <f t="shared" si="151"/>
        <v>-0.59224424945865772</v>
      </c>
      <c r="M772" s="69">
        <f t="shared" si="154"/>
        <v>-0.80494284920924009</v>
      </c>
      <c r="N772" s="69"/>
      <c r="O772" s="69"/>
      <c r="P772" s="69"/>
      <c r="R772" s="69"/>
      <c r="S772" s="5"/>
    </row>
    <row r="773" spans="1:19" s="75" customFormat="1" x14ac:dyDescent="0.3">
      <c r="A773" s="69">
        <f>'Shiller Data'!A772</f>
        <v>1934.08</v>
      </c>
      <c r="B773" s="69">
        <f>'[4]Shiller Data '!B772</f>
        <v>9.1</v>
      </c>
      <c r="C773" s="69">
        <f>'[4]Shiller Data '!C772</f>
        <v>0.44669999999999999</v>
      </c>
      <c r="D773" s="69">
        <f>'[4]Shiller Data '!D772</f>
        <v>0.4733</v>
      </c>
      <c r="E773" s="69">
        <f>'[4]Shiller Data '!E772</f>
        <v>13.4</v>
      </c>
      <c r="F773" s="71">
        <f t="shared" si="145"/>
        <v>214.32876865671642</v>
      </c>
      <c r="G773" s="71">
        <f t="shared" si="146"/>
        <v>10.520951753731342</v>
      </c>
      <c r="H773" s="71">
        <f t="shared" si="152"/>
        <v>282.66916200560252</v>
      </c>
      <c r="I773" s="71">
        <f t="shared" si="152"/>
        <v>14.073398281799367</v>
      </c>
      <c r="J773" s="71">
        <f t="shared" si="153"/>
        <v>15.229354301291984</v>
      </c>
      <c r="K773" s="71">
        <f t="shared" si="150"/>
        <v>2.7232247695074587</v>
      </c>
      <c r="L773" s="71">
        <f t="shared" si="151"/>
        <v>-0.63235611000643699</v>
      </c>
      <c r="M773" s="69">
        <f t="shared" si="154"/>
        <v>-0.85946048335414882</v>
      </c>
      <c r="N773" s="69"/>
      <c r="O773" s="69"/>
      <c r="P773" s="69"/>
      <c r="R773" s="69"/>
      <c r="S773" s="5"/>
    </row>
    <row r="774" spans="1:19" s="75" customFormat="1" x14ac:dyDescent="0.3">
      <c r="A774" s="69">
        <f>'Shiller Data'!A773</f>
        <v>1934.09</v>
      </c>
      <c r="B774" s="69">
        <f>'[4]Shiller Data '!B773</f>
        <v>8.8800000000000008</v>
      </c>
      <c r="C774" s="69">
        <f>'[4]Shiller Data '!C773</f>
        <v>0.44750000000000001</v>
      </c>
      <c r="D774" s="69">
        <f>'[4]Shiller Data '!D773</f>
        <v>0.47749999999999998</v>
      </c>
      <c r="E774" s="69">
        <f>'[4]Shiller Data '!E773</f>
        <v>13.6</v>
      </c>
      <c r="F774" s="71">
        <f t="shared" si="145"/>
        <v>206.07150000000004</v>
      </c>
      <c r="G774" s="71">
        <f t="shared" si="146"/>
        <v>10.384796875000001</v>
      </c>
      <c r="H774" s="71">
        <f t="shared" si="152"/>
        <v>282.96374114790274</v>
      </c>
      <c r="I774" s="71">
        <f t="shared" si="152"/>
        <v>14.076115290358088</v>
      </c>
      <c r="J774" s="71">
        <f t="shared" si="153"/>
        <v>14.639799102892807</v>
      </c>
      <c r="K774" s="71">
        <f t="shared" si="150"/>
        <v>2.6837437859590119</v>
      </c>
      <c r="L774" s="71">
        <f t="shared" si="151"/>
        <v>-0.67183709355488386</v>
      </c>
      <c r="M774" s="69">
        <f t="shared" si="154"/>
        <v>-0.91312066733418484</v>
      </c>
      <c r="N774" s="69"/>
      <c r="O774" s="69"/>
      <c r="P774" s="69"/>
      <c r="R774" s="69"/>
      <c r="S774" s="5"/>
    </row>
    <row r="775" spans="1:19" s="75" customFormat="1" x14ac:dyDescent="0.3">
      <c r="A775" s="69">
        <f>'Shiller Data'!A774</f>
        <v>1934.1</v>
      </c>
      <c r="B775" s="69">
        <f>'[4]Shiller Data '!B774</f>
        <v>8.9499999999999993</v>
      </c>
      <c r="C775" s="69">
        <f>'[4]Shiller Data '!C774</f>
        <v>0.44829999999999998</v>
      </c>
      <c r="D775" s="69">
        <f>'[4]Shiller Data '!D774</f>
        <v>0.48170000000000002</v>
      </c>
      <c r="E775" s="69">
        <f>'[4]Shiller Data '!E774</f>
        <v>13.5</v>
      </c>
      <c r="F775" s="71">
        <f t="shared" si="145"/>
        <v>209.23442592592593</v>
      </c>
      <c r="G775" s="71">
        <f t="shared" si="146"/>
        <v>10.480423814814815</v>
      </c>
      <c r="H775" s="71">
        <f t="shared" si="152"/>
        <v>283.31129854902969</v>
      </c>
      <c r="I775" s="71">
        <f t="shared" si="152"/>
        <v>14.079856586925342</v>
      </c>
      <c r="J775" s="71">
        <f t="shared" si="153"/>
        <v>14.860550932047316</v>
      </c>
      <c r="K775" s="71">
        <f t="shared" si="150"/>
        <v>2.6987101134373055</v>
      </c>
      <c r="L775" s="71">
        <f t="shared" si="151"/>
        <v>-0.65687076607659023</v>
      </c>
      <c r="M775" s="69">
        <f t="shared" si="154"/>
        <v>-0.89277933300533685</v>
      </c>
      <c r="N775" s="69"/>
      <c r="O775" s="69"/>
      <c r="P775" s="69"/>
      <c r="R775" s="69"/>
      <c r="S775" s="5"/>
    </row>
    <row r="776" spans="1:19" s="75" customFormat="1" x14ac:dyDescent="0.3">
      <c r="A776" s="69">
        <f>'Shiller Data'!A775</f>
        <v>1934.11</v>
      </c>
      <c r="B776" s="69">
        <f>'[4]Shiller Data '!B775</f>
        <v>9.1999999999999993</v>
      </c>
      <c r="C776" s="69">
        <f>'[4]Shiller Data '!C775</f>
        <v>0.44919999999999999</v>
      </c>
      <c r="D776" s="69">
        <f>'[4]Shiller Data '!D775</f>
        <v>0.48580000000000001</v>
      </c>
      <c r="E776" s="69">
        <f>'[4]Shiller Data '!E775</f>
        <v>13.5</v>
      </c>
      <c r="F776" s="71">
        <f t="shared" si="145"/>
        <v>215.07896296296295</v>
      </c>
      <c r="G776" s="71">
        <f t="shared" si="146"/>
        <v>10.501464148148148</v>
      </c>
      <c r="H776" s="71">
        <f t="shared" si="152"/>
        <v>283.62957663186052</v>
      </c>
      <c r="I776" s="71">
        <f t="shared" si="152"/>
        <v>14.083528564564949</v>
      </c>
      <c r="J776" s="71">
        <f t="shared" si="153"/>
        <v>15.271667322358068</v>
      </c>
      <c r="K776" s="71">
        <f t="shared" si="150"/>
        <v>2.7259993026842229</v>
      </c>
      <c r="L776" s="71">
        <f t="shared" si="151"/>
        <v>-0.62958157682967286</v>
      </c>
      <c r="M776" s="69">
        <f t="shared" si="154"/>
        <v>-0.85568950433228164</v>
      </c>
      <c r="N776" s="69"/>
      <c r="O776" s="69"/>
      <c r="P776" s="69"/>
      <c r="R776" s="69"/>
      <c r="S776" s="5"/>
    </row>
    <row r="777" spans="1:19" s="75" customFormat="1" x14ac:dyDescent="0.3">
      <c r="A777" s="69">
        <f>'Shiller Data'!A776</f>
        <v>1934.12</v>
      </c>
      <c r="B777" s="69">
        <f>'[4]Shiller Data '!B776</f>
        <v>9.26</v>
      </c>
      <c r="C777" s="69">
        <f>'[4]Shiller Data '!C776</f>
        <v>0.45</v>
      </c>
      <c r="D777" s="69">
        <f>'[4]Shiller Data '!D776</f>
        <v>0.49</v>
      </c>
      <c r="E777" s="69">
        <f>'[4]Shiller Data '!E776</f>
        <v>13.4</v>
      </c>
      <c r="F777" s="71">
        <f t="shared" si="145"/>
        <v>218.09718656716419</v>
      </c>
      <c r="G777" s="71">
        <f t="shared" si="146"/>
        <v>10.598675373134329</v>
      </c>
      <c r="H777" s="71">
        <f t="shared" si="152"/>
        <v>283.90247380315725</v>
      </c>
      <c r="I777" s="71">
        <f t="shared" si="152"/>
        <v>14.088236817915249</v>
      </c>
      <c r="J777" s="71">
        <f t="shared" si="153"/>
        <v>15.480800712394457</v>
      </c>
      <c r="K777" s="71">
        <f t="shared" si="150"/>
        <v>2.7396005924307349</v>
      </c>
      <c r="L777" s="71">
        <f t="shared" si="151"/>
        <v>-0.61598028708316077</v>
      </c>
      <c r="M777" s="69">
        <f t="shared" si="154"/>
        <v>-0.83720344738620711</v>
      </c>
      <c r="N777" s="69"/>
      <c r="O777" s="69"/>
      <c r="P777" s="69"/>
      <c r="R777" s="69"/>
      <c r="S777" s="5"/>
    </row>
    <row r="778" spans="1:19" s="75" customFormat="1" x14ac:dyDescent="0.3">
      <c r="A778" s="69">
        <f>'Shiller Data'!A777</f>
        <v>1935.01</v>
      </c>
      <c r="B778" s="69">
        <f>'[4]Shiller Data '!B777</f>
        <v>9.26</v>
      </c>
      <c r="C778" s="69">
        <f>'[4]Shiller Data '!C777</f>
        <v>0.45</v>
      </c>
      <c r="D778" s="69">
        <f>'[4]Shiller Data '!D777</f>
        <v>0.56999999999999995</v>
      </c>
      <c r="E778" s="69">
        <f>'[4]Shiller Data '!E777</f>
        <v>13.6</v>
      </c>
      <c r="F778" s="71">
        <f t="shared" si="145"/>
        <v>214.88987500000002</v>
      </c>
      <c r="G778" s="71">
        <f t="shared" si="146"/>
        <v>10.4428125</v>
      </c>
      <c r="H778" s="71">
        <f t="shared" si="152"/>
        <v>284.08479265551762</v>
      </c>
      <c r="I778" s="71">
        <f t="shared" si="152"/>
        <v>14.091007706763998</v>
      </c>
      <c r="J778" s="71">
        <f t="shared" si="153"/>
        <v>15.25014246474708</v>
      </c>
      <c r="K778" s="71">
        <f t="shared" si="150"/>
        <v>2.724588844960413</v>
      </c>
      <c r="L778" s="71">
        <f t="shared" si="151"/>
        <v>-0.63099203455348274</v>
      </c>
      <c r="M778" s="69">
        <f t="shared" si="154"/>
        <v>-0.85760651384302056</v>
      </c>
      <c r="N778" s="69"/>
      <c r="O778" s="69"/>
      <c r="P778" s="69"/>
      <c r="R778" s="69"/>
      <c r="S778" s="5"/>
    </row>
    <row r="779" spans="1:19" s="75" customFormat="1" x14ac:dyDescent="0.3">
      <c r="A779" s="69">
        <f>'Shiller Data'!A778</f>
        <v>1935.02</v>
      </c>
      <c r="B779" s="69">
        <f>'[4]Shiller Data '!B778</f>
        <v>8.98</v>
      </c>
      <c r="C779" s="69">
        <f>'[4]Shiller Data '!C778</f>
        <v>0.45</v>
      </c>
      <c r="D779" s="69">
        <f>'[4]Shiller Data '!D778</f>
        <v>0.65</v>
      </c>
      <c r="E779" s="69">
        <f>'[4]Shiller Data '!E778</f>
        <v>13.7</v>
      </c>
      <c r="F779" s="71">
        <f t="shared" ref="F779:F842" si="155">B779*$E$1857/E779</f>
        <v>206.8710145985402</v>
      </c>
      <c r="G779" s="71">
        <f t="shared" ref="G779:G842" si="156">C779*$E$1857/E779</f>
        <v>10.366587591240878</v>
      </c>
      <c r="H779" s="71">
        <f t="shared" si="152"/>
        <v>284.17717448744332</v>
      </c>
      <c r="I779" s="71">
        <f t="shared" si="152"/>
        <v>14.092026619103793</v>
      </c>
      <c r="J779" s="71">
        <f t="shared" si="153"/>
        <v>14.680004529518589</v>
      </c>
      <c r="K779" s="71">
        <f t="shared" si="150"/>
        <v>2.6864863317366345</v>
      </c>
      <c r="L779" s="71">
        <f t="shared" si="151"/>
        <v>-0.66909454777726118</v>
      </c>
      <c r="M779" s="69">
        <f t="shared" si="154"/>
        <v>-0.90939316366598677</v>
      </c>
      <c r="N779" s="69"/>
      <c r="O779" s="69"/>
      <c r="P779" s="69"/>
      <c r="R779" s="69"/>
      <c r="S779" s="5"/>
    </row>
    <row r="780" spans="1:19" s="75" customFormat="1" x14ac:dyDescent="0.3">
      <c r="A780" s="69">
        <f>'Shiller Data'!A779</f>
        <v>1935.03</v>
      </c>
      <c r="B780" s="69">
        <f>'[4]Shiller Data '!B779</f>
        <v>8.41</v>
      </c>
      <c r="C780" s="69">
        <f>'[4]Shiller Data '!C779</f>
        <v>0.45</v>
      </c>
      <c r="D780" s="69">
        <f>'[4]Shiller Data '!D779</f>
        <v>0.73</v>
      </c>
      <c r="E780" s="69">
        <f>'[4]Shiller Data '!E779</f>
        <v>13.7</v>
      </c>
      <c r="F780" s="71">
        <f t="shared" si="155"/>
        <v>193.74000364963507</v>
      </c>
      <c r="G780" s="71">
        <f t="shared" si="156"/>
        <v>10.366587591240878</v>
      </c>
      <c r="H780" s="71">
        <f t="shared" si="152"/>
        <v>284.21212926255834</v>
      </c>
      <c r="I780" s="71">
        <f t="shared" si="152"/>
        <v>14.092900488481668</v>
      </c>
      <c r="J780" s="71">
        <f t="shared" si="153"/>
        <v>13.747347737818881</v>
      </c>
      <c r="K780" s="71">
        <f t="shared" si="150"/>
        <v>2.6208459137115749</v>
      </c>
      <c r="L780" s="71">
        <f t="shared" si="151"/>
        <v>-0.73473496580232078</v>
      </c>
      <c r="M780" s="69">
        <f t="shared" si="154"/>
        <v>-0.99860768142056633</v>
      </c>
      <c r="N780" s="69"/>
      <c r="O780" s="69"/>
      <c r="P780" s="69"/>
      <c r="R780" s="69"/>
      <c r="S780" s="5"/>
    </row>
    <row r="781" spans="1:19" s="75" customFormat="1" x14ac:dyDescent="0.3">
      <c r="A781" s="69">
        <f>'Shiller Data'!A780</f>
        <v>1935.04</v>
      </c>
      <c r="B781" s="69">
        <f>'[4]Shiller Data '!B780</f>
        <v>9.0399999999999991</v>
      </c>
      <c r="C781" s="69">
        <f>'[4]Shiller Data '!C780</f>
        <v>0.44666699999999998</v>
      </c>
      <c r="D781" s="69">
        <f>'[4]Shiller Data '!D780</f>
        <v>0.75666699999999998</v>
      </c>
      <c r="E781" s="69">
        <f>'[4]Shiller Data '!E780</f>
        <v>13.8</v>
      </c>
      <c r="F781" s="71">
        <f t="shared" si="155"/>
        <v>206.74414492753621</v>
      </c>
      <c r="G781" s="71">
        <f t="shared" si="156"/>
        <v>10.215241922826086</v>
      </c>
      <c r="H781" s="71">
        <f t="shared" si="152"/>
        <v>284.36308851292347</v>
      </c>
      <c r="I781" s="71">
        <f t="shared" si="152"/>
        <v>14.091373747964523</v>
      </c>
      <c r="J781" s="71">
        <f t="shared" si="153"/>
        <v>14.671681315485658</v>
      </c>
      <c r="K781" s="71">
        <f t="shared" si="150"/>
        <v>2.685919194686996</v>
      </c>
      <c r="L781" s="71">
        <f t="shared" si="151"/>
        <v>-0.66966168482689969</v>
      </c>
      <c r="M781" s="69">
        <f t="shared" si="154"/>
        <v>-0.91016398231563245</v>
      </c>
      <c r="N781" s="69"/>
      <c r="O781" s="69"/>
      <c r="P781" s="69"/>
      <c r="R781" s="69"/>
      <c r="S781" s="5"/>
    </row>
    <row r="782" spans="1:19" s="75" customFormat="1" x14ac:dyDescent="0.3">
      <c r="A782" s="69">
        <f>'Shiller Data'!A781</f>
        <v>1935.05</v>
      </c>
      <c r="B782" s="69">
        <f>'[4]Shiller Data '!B781</f>
        <v>9.75</v>
      </c>
      <c r="C782" s="69">
        <f>'[4]Shiller Data '!C781</f>
        <v>0.44333299999999998</v>
      </c>
      <c r="D782" s="69">
        <f>'[4]Shiller Data '!D781</f>
        <v>0.78333299999999995</v>
      </c>
      <c r="E782" s="69">
        <f>'[4]Shiller Data '!E781</f>
        <v>13.8</v>
      </c>
      <c r="F782" s="71">
        <f t="shared" si="155"/>
        <v>222.98179347826087</v>
      </c>
      <c r="G782" s="71">
        <f t="shared" si="156"/>
        <v>10.138993584420289</v>
      </c>
      <c r="H782" s="71">
        <f t="shared" si="152"/>
        <v>284.60827925337338</v>
      </c>
      <c r="I782" s="71">
        <f t="shared" si="152"/>
        <v>14.08908918872101</v>
      </c>
      <c r="J782" s="71">
        <f t="shared" si="153"/>
        <v>15.826558444726752</v>
      </c>
      <c r="K782" s="71">
        <f t="shared" si="150"/>
        <v>2.7616894431009529</v>
      </c>
      <c r="L782" s="71">
        <f t="shared" si="151"/>
        <v>-0.59389143641294284</v>
      </c>
      <c r="M782" s="69">
        <f t="shared" si="154"/>
        <v>-0.80718160688628715</v>
      </c>
      <c r="N782" s="69"/>
      <c r="O782" s="69"/>
      <c r="P782" s="69"/>
      <c r="R782" s="69"/>
      <c r="S782" s="5"/>
    </row>
    <row r="783" spans="1:19" s="75" customFormat="1" x14ac:dyDescent="0.3">
      <c r="A783" s="69">
        <f>'Shiller Data'!A782</f>
        <v>1935.06</v>
      </c>
      <c r="B783" s="69">
        <f>'[4]Shiller Data '!B782</f>
        <v>10.119999999999999</v>
      </c>
      <c r="C783" s="69">
        <f>'[4]Shiller Data '!C782</f>
        <v>0.44</v>
      </c>
      <c r="D783" s="69">
        <f>'[4]Shiller Data '!D782</f>
        <v>0.81</v>
      </c>
      <c r="E783" s="69">
        <f>'[4]Shiller Data '!E782</f>
        <v>13.7</v>
      </c>
      <c r="F783" s="71">
        <f t="shared" si="155"/>
        <v>233.13303649635037</v>
      </c>
      <c r="G783" s="71">
        <f t="shared" si="156"/>
        <v>10.136218978102193</v>
      </c>
      <c r="H783" s="71">
        <f t="shared" si="152"/>
        <v>284.92794312893813</v>
      </c>
      <c r="I783" s="71">
        <f t="shared" si="152"/>
        <v>14.08714202544329</v>
      </c>
      <c r="J783" s="71">
        <f t="shared" si="153"/>
        <v>16.549349475946254</v>
      </c>
      <c r="K783" s="71">
        <f t="shared" si="150"/>
        <v>2.8063467944611973</v>
      </c>
      <c r="L783" s="71">
        <f t="shared" si="151"/>
        <v>-0.54923408505269844</v>
      </c>
      <c r="M783" s="69">
        <f t="shared" si="154"/>
        <v>-0.74648601435852457</v>
      </c>
      <c r="N783" s="69"/>
      <c r="O783" s="69"/>
      <c r="P783" s="69"/>
      <c r="R783" s="69"/>
      <c r="S783" s="5"/>
    </row>
    <row r="784" spans="1:19" s="75" customFormat="1" x14ac:dyDescent="0.3">
      <c r="A784" s="69">
        <f>'Shiller Data'!A783</f>
        <v>1935.07</v>
      </c>
      <c r="B784" s="69">
        <f>'[4]Shiller Data '!B783</f>
        <v>10.65</v>
      </c>
      <c r="C784" s="69">
        <f>'[4]Shiller Data '!C783</f>
        <v>0.44</v>
      </c>
      <c r="D784" s="69">
        <f>'[4]Shiller Data '!D783</f>
        <v>0.79333299999999995</v>
      </c>
      <c r="E784" s="69">
        <f>'[4]Shiller Data '!E783</f>
        <v>13.7</v>
      </c>
      <c r="F784" s="71">
        <f t="shared" si="155"/>
        <v>245.34257299270075</v>
      </c>
      <c r="G784" s="71">
        <f t="shared" si="156"/>
        <v>10.136218978102193</v>
      </c>
      <c r="H784" s="71">
        <f t="shared" si="152"/>
        <v>285.32311640670218</v>
      </c>
      <c r="I784" s="71">
        <f t="shared" si="152"/>
        <v>14.08554723255836</v>
      </c>
      <c r="J784" s="71">
        <f t="shared" si="153"/>
        <v>17.418036299335114</v>
      </c>
      <c r="K784" s="71">
        <f t="shared" si="150"/>
        <v>2.8575062382811858</v>
      </c>
      <c r="L784" s="71">
        <f t="shared" si="151"/>
        <v>-0.49807464123270995</v>
      </c>
      <c r="M784" s="69">
        <f t="shared" si="154"/>
        <v>-0.67695316788502535</v>
      </c>
      <c r="N784" s="69"/>
      <c r="O784" s="69"/>
      <c r="P784" s="69"/>
      <c r="R784" s="69"/>
      <c r="S784" s="5"/>
    </row>
    <row r="785" spans="1:18" x14ac:dyDescent="0.3">
      <c r="A785" s="69">
        <f>'Shiller Data'!A784</f>
        <v>1935.08</v>
      </c>
      <c r="B785" s="69">
        <f>'[4]Shiller Data '!B784</f>
        <v>11.37</v>
      </c>
      <c r="C785" s="69">
        <f>'[4]Shiller Data '!C784</f>
        <v>0.44</v>
      </c>
      <c r="D785" s="69">
        <f>'[4]Shiller Data '!D784</f>
        <v>0.776667</v>
      </c>
      <c r="E785" s="69">
        <f>'[4]Shiller Data '!E784</f>
        <v>13.7</v>
      </c>
      <c r="F785" s="71">
        <f t="shared" si="155"/>
        <v>261.92911313868615</v>
      </c>
      <c r="G785" s="71">
        <f t="shared" si="156"/>
        <v>10.136218978102193</v>
      </c>
      <c r="H785" s="71">
        <f t="shared" si="152"/>
        <v>285.83422236364891</v>
      </c>
      <c r="I785" s="71">
        <f t="shared" si="152"/>
        <v>14.083343220982279</v>
      </c>
      <c r="J785" s="71">
        <f t="shared" si="153"/>
        <v>18.598503851588816</v>
      </c>
      <c r="K785" s="71">
        <f t="shared" si="150"/>
        <v>2.9230811393972163</v>
      </c>
      <c r="L785" s="71">
        <f t="shared" si="151"/>
        <v>-0.43249974011667947</v>
      </c>
      <c r="M785" s="69">
        <f t="shared" si="154"/>
        <v>-0.58782769678218372</v>
      </c>
      <c r="O785" s="69"/>
      <c r="P785" s="69"/>
      <c r="R785" s="69"/>
    </row>
    <row r="786" spans="1:18" x14ac:dyDescent="0.3">
      <c r="A786" s="69">
        <f>'Shiller Data'!A785</f>
        <v>1935.09</v>
      </c>
      <c r="B786" s="69">
        <f>'[4]Shiller Data '!B785</f>
        <v>11.61</v>
      </c>
      <c r="C786" s="69">
        <f>'[4]Shiller Data '!C785</f>
        <v>0.44</v>
      </c>
      <c r="D786" s="69">
        <f>'[4]Shiller Data '!D785</f>
        <v>0.76</v>
      </c>
      <c r="E786" s="69">
        <f>'[4]Shiller Data '!E785</f>
        <v>13.7</v>
      </c>
      <c r="F786" s="71">
        <f t="shared" si="155"/>
        <v>267.45795985401463</v>
      </c>
      <c r="G786" s="71">
        <f t="shared" si="156"/>
        <v>10.136218978102193</v>
      </c>
      <c r="H786" s="71">
        <f t="shared" ref="H786:I801" si="157">AVERAGE(F667:F786)</f>
        <v>286.35276866280896</v>
      </c>
      <c r="I786" s="71">
        <f t="shared" si="157"/>
        <v>14.080515131722587</v>
      </c>
      <c r="J786" s="71">
        <f t="shared" si="153"/>
        <v>18.994898791127842</v>
      </c>
      <c r="K786" s="71">
        <f t="shared" si="150"/>
        <v>2.9441704584404951</v>
      </c>
      <c r="L786" s="71">
        <f t="shared" si="151"/>
        <v>-0.41141042107340065</v>
      </c>
      <c r="M786" s="69">
        <f t="shared" si="154"/>
        <v>-0.55916435969770173</v>
      </c>
      <c r="O786" s="69"/>
      <c r="P786" s="69"/>
      <c r="R786" s="69"/>
    </row>
    <row r="787" spans="1:18" x14ac:dyDescent="0.3">
      <c r="A787" s="69">
        <f>'Shiller Data'!A786</f>
        <v>1935.1</v>
      </c>
      <c r="B787" s="69">
        <f>'[4]Shiller Data '!B786</f>
        <v>11.92</v>
      </c>
      <c r="C787" s="69">
        <f>'[4]Shiller Data '!C786</f>
        <v>0.45</v>
      </c>
      <c r="D787" s="69">
        <f>'[4]Shiller Data '!D786</f>
        <v>0.76</v>
      </c>
      <c r="E787" s="69">
        <f>'[4]Shiller Data '!E786</f>
        <v>13.7</v>
      </c>
      <c r="F787" s="71">
        <f t="shared" si="155"/>
        <v>274.59938686131392</v>
      </c>
      <c r="G787" s="71">
        <f t="shared" si="156"/>
        <v>10.366587591240878</v>
      </c>
      <c r="H787" s="71">
        <f t="shared" si="157"/>
        <v>286.87436268232182</v>
      </c>
      <c r="I787" s="71">
        <f t="shared" si="157"/>
        <v>14.078982703222097</v>
      </c>
      <c r="J787" s="71">
        <f t="shared" si="153"/>
        <v>19.504206564474966</v>
      </c>
      <c r="K787" s="71">
        <f t="shared" si="150"/>
        <v>2.9706301635603434</v>
      </c>
      <c r="L787" s="71">
        <f t="shared" si="151"/>
        <v>-0.38495071595355235</v>
      </c>
      <c r="M787" s="69">
        <f t="shared" si="154"/>
        <v>-0.52320191608111111</v>
      </c>
      <c r="O787" s="69"/>
      <c r="P787" s="69"/>
      <c r="R787" s="69"/>
    </row>
    <row r="788" spans="1:18" x14ac:dyDescent="0.3">
      <c r="A788" s="69">
        <f>'Shiller Data'!A787</f>
        <v>1935.11</v>
      </c>
      <c r="B788" s="69">
        <f>'[4]Shiller Data '!B787</f>
        <v>13.04</v>
      </c>
      <c r="C788" s="69">
        <f>'[4]Shiller Data '!C787</f>
        <v>0.46</v>
      </c>
      <c r="D788" s="69">
        <f>'[4]Shiller Data '!D787</f>
        <v>0.76</v>
      </c>
      <c r="E788" s="69">
        <f>'[4]Shiller Data '!E787</f>
        <v>13.8</v>
      </c>
      <c r="F788" s="71">
        <f t="shared" si="155"/>
        <v>298.22385507246378</v>
      </c>
      <c r="G788" s="71">
        <f t="shared" si="156"/>
        <v>10.520166666666666</v>
      </c>
      <c r="H788" s="71">
        <f t="shared" si="157"/>
        <v>287.56821087274051</v>
      </c>
      <c r="I788" s="71">
        <f t="shared" si="157"/>
        <v>14.079596379610987</v>
      </c>
      <c r="J788" s="71">
        <f t="shared" si="153"/>
        <v>21.181278712245554</v>
      </c>
      <c r="K788" s="71">
        <f t="shared" si="150"/>
        <v>3.0531177119224058</v>
      </c>
      <c r="L788" s="71">
        <f t="shared" si="151"/>
        <v>-0.30246316759148995</v>
      </c>
      <c r="M788" s="69">
        <f t="shared" si="154"/>
        <v>-0.41108978960029763</v>
      </c>
      <c r="O788" s="69"/>
      <c r="P788" s="69"/>
      <c r="R788" s="69"/>
    </row>
    <row r="789" spans="1:18" x14ac:dyDescent="0.3">
      <c r="A789" s="69">
        <f>'Shiller Data'!A788</f>
        <v>1935.12</v>
      </c>
      <c r="B789" s="69">
        <f>'[4]Shiller Data '!B788</f>
        <v>13.04</v>
      </c>
      <c r="C789" s="69">
        <f>'[4]Shiller Data '!C788</f>
        <v>0.47</v>
      </c>
      <c r="D789" s="69">
        <f>'[4]Shiller Data '!D788</f>
        <v>0.76</v>
      </c>
      <c r="E789" s="69">
        <f>'[4]Shiller Data '!E788</f>
        <v>13.8</v>
      </c>
      <c r="F789" s="71">
        <f t="shared" si="155"/>
        <v>298.22385507246378</v>
      </c>
      <c r="G789" s="71">
        <f t="shared" si="156"/>
        <v>10.748865942028985</v>
      </c>
      <c r="H789" s="71">
        <f t="shared" si="157"/>
        <v>288.22266557748776</v>
      </c>
      <c r="I789" s="71">
        <f t="shared" si="157"/>
        <v>14.081012441232179</v>
      </c>
      <c r="J789" s="71">
        <f t="shared" si="153"/>
        <v>21.179148610024754</v>
      </c>
      <c r="K789" s="71">
        <f t="shared" si="150"/>
        <v>3.0530171415383349</v>
      </c>
      <c r="L789" s="71">
        <f t="shared" si="151"/>
        <v>-0.3025637379755608</v>
      </c>
      <c r="M789" s="69">
        <f t="shared" si="154"/>
        <v>-0.41122647883210373</v>
      </c>
      <c r="O789" s="69"/>
      <c r="P789" s="69"/>
      <c r="R789" s="69"/>
    </row>
    <row r="790" spans="1:18" x14ac:dyDescent="0.3">
      <c r="A790" s="69">
        <f>'Shiller Data'!A789</f>
        <v>1936.01</v>
      </c>
      <c r="B790" s="69">
        <f>'[4]Shiller Data '!B789</f>
        <v>13.76</v>
      </c>
      <c r="C790" s="69">
        <f>'[4]Shiller Data '!C789</f>
        <v>0.48</v>
      </c>
      <c r="D790" s="69">
        <f>'[4]Shiller Data '!D789</f>
        <v>0.77</v>
      </c>
      <c r="E790" s="69">
        <f>'[4]Shiller Data '!E789</f>
        <v>13.8</v>
      </c>
      <c r="F790" s="71">
        <f t="shared" si="155"/>
        <v>314.69020289855069</v>
      </c>
      <c r="G790" s="71">
        <f t="shared" si="156"/>
        <v>10.977565217391303</v>
      </c>
      <c r="H790" s="71">
        <f t="shared" si="157"/>
        <v>288.98642320406321</v>
      </c>
      <c r="I790" s="71">
        <f t="shared" si="157"/>
        <v>14.083232357382689</v>
      </c>
      <c r="J790" s="71">
        <f t="shared" si="153"/>
        <v>22.34502668938671</v>
      </c>
      <c r="K790" s="71">
        <f t="shared" si="150"/>
        <v>3.1066037768079151</v>
      </c>
      <c r="L790" s="71">
        <f t="shared" si="151"/>
        <v>-0.24897710270598061</v>
      </c>
      <c r="M790" s="69">
        <f t="shared" si="154"/>
        <v>-0.33839473937180647</v>
      </c>
      <c r="O790" s="69"/>
      <c r="P790" s="69"/>
      <c r="R790" s="69"/>
    </row>
    <row r="791" spans="1:18" x14ac:dyDescent="0.3">
      <c r="A791" s="69">
        <f>'Shiller Data'!A790</f>
        <v>1936.02</v>
      </c>
      <c r="B791" s="69">
        <f>'[4]Shiller Data '!B790</f>
        <v>14.55</v>
      </c>
      <c r="C791" s="69">
        <f>'[4]Shiller Data '!C790</f>
        <v>0.49</v>
      </c>
      <c r="D791" s="69">
        <f>'[4]Shiller Data '!D790</f>
        <v>0.78</v>
      </c>
      <c r="E791" s="69">
        <f>'[4]Shiller Data '!E790</f>
        <v>13.8</v>
      </c>
      <c r="F791" s="71">
        <f t="shared" si="155"/>
        <v>332.75744565217394</v>
      </c>
      <c r="G791" s="71">
        <f t="shared" si="156"/>
        <v>11.206264492753624</v>
      </c>
      <c r="H791" s="71">
        <f t="shared" si="157"/>
        <v>289.89780259287789</v>
      </c>
      <c r="I791" s="71">
        <f t="shared" si="157"/>
        <v>14.08625612806253</v>
      </c>
      <c r="J791" s="71">
        <f t="shared" si="153"/>
        <v>23.622845036109855</v>
      </c>
      <c r="K791" s="71">
        <f t="shared" si="150"/>
        <v>3.1622142538166713</v>
      </c>
      <c r="L791" s="71">
        <f t="shared" si="151"/>
        <v>-0.1933666256972244</v>
      </c>
      <c r="M791" s="69">
        <f t="shared" si="154"/>
        <v>-0.26281231565012558</v>
      </c>
      <c r="O791" s="69"/>
      <c r="P791" s="69"/>
      <c r="R791" s="69"/>
    </row>
    <row r="792" spans="1:18" x14ac:dyDescent="0.3">
      <c r="A792" s="69">
        <f>'Shiller Data'!A791</f>
        <v>1936.03</v>
      </c>
      <c r="B792" s="69">
        <f>'[4]Shiller Data '!B791</f>
        <v>14.86</v>
      </c>
      <c r="C792" s="69">
        <f>'[4]Shiller Data '!C791</f>
        <v>0.5</v>
      </c>
      <c r="D792" s="69">
        <f>'[4]Shiller Data '!D791</f>
        <v>0.79</v>
      </c>
      <c r="E792" s="69">
        <f>'[4]Shiller Data '!E791</f>
        <v>13.7</v>
      </c>
      <c r="F792" s="71">
        <f t="shared" si="155"/>
        <v>342.32775912408761</v>
      </c>
      <c r="G792" s="71">
        <f t="shared" si="156"/>
        <v>11.518430656934308</v>
      </c>
      <c r="H792" s="71">
        <f t="shared" si="157"/>
        <v>291.00554559962353</v>
      </c>
      <c r="I792" s="71">
        <f t="shared" si="157"/>
        <v>14.090265469445219</v>
      </c>
      <c r="J792" s="71">
        <f t="shared" si="153"/>
        <v>24.295337789513358</v>
      </c>
      <c r="K792" s="71">
        <f t="shared" si="150"/>
        <v>3.1902844714250662</v>
      </c>
      <c r="L792" s="71">
        <f t="shared" si="151"/>
        <v>-0.16529640808882951</v>
      </c>
      <c r="M792" s="69">
        <f t="shared" si="154"/>
        <v>-0.22466096008985173</v>
      </c>
      <c r="O792" s="69"/>
      <c r="P792" s="69"/>
      <c r="R792" s="69"/>
    </row>
    <row r="793" spans="1:18" x14ac:dyDescent="0.3">
      <c r="A793" s="69">
        <f>'Shiller Data'!A792</f>
        <v>1936.04</v>
      </c>
      <c r="B793" s="69">
        <f>'[4]Shiller Data '!B792</f>
        <v>14.88</v>
      </c>
      <c r="C793" s="69">
        <f>'[4]Shiller Data '!C792</f>
        <v>0.51666699999999999</v>
      </c>
      <c r="D793" s="69">
        <f>'[4]Shiller Data '!D792</f>
        <v>0.82</v>
      </c>
      <c r="E793" s="69">
        <f>'[4]Shiller Data '!E792</f>
        <v>13.7</v>
      </c>
      <c r="F793" s="71">
        <f t="shared" si="155"/>
        <v>342.78849635036499</v>
      </c>
      <c r="G793" s="71">
        <f t="shared" si="156"/>
        <v>11.902386024452555</v>
      </c>
      <c r="H793" s="71">
        <f t="shared" si="157"/>
        <v>292.17536342302742</v>
      </c>
      <c r="I793" s="71">
        <f t="shared" si="157"/>
        <v>14.096886307358488</v>
      </c>
      <c r="J793" s="71">
        <f t="shared" si="153"/>
        <v>24.316610695188164</v>
      </c>
      <c r="K793" s="71">
        <f t="shared" si="150"/>
        <v>3.1911596845237313</v>
      </c>
      <c r="L793" s="71">
        <f t="shared" si="151"/>
        <v>-0.16442119499016439</v>
      </c>
      <c r="M793" s="69">
        <f t="shared" si="154"/>
        <v>-0.22347142295893202</v>
      </c>
      <c r="O793" s="69"/>
      <c r="P793" s="69"/>
      <c r="R793" s="69"/>
    </row>
    <row r="794" spans="1:18" x14ac:dyDescent="0.3">
      <c r="A794" s="69">
        <f>'Shiller Data'!A793</f>
        <v>1936.05</v>
      </c>
      <c r="B794" s="69">
        <f>'[4]Shiller Data '!B793</f>
        <v>14.09</v>
      </c>
      <c r="C794" s="69">
        <f>'[4]Shiller Data '!C793</f>
        <v>0.53333299999999995</v>
      </c>
      <c r="D794" s="69">
        <f>'[4]Shiller Data '!D793</f>
        <v>0.85</v>
      </c>
      <c r="E794" s="69">
        <f>'[4]Shiller Data '!E793</f>
        <v>13.7</v>
      </c>
      <c r="F794" s="71">
        <f t="shared" si="155"/>
        <v>324.5893759124088</v>
      </c>
      <c r="G794" s="71">
        <f t="shared" si="156"/>
        <v>12.28631835510949</v>
      </c>
      <c r="H794" s="71">
        <f t="shared" si="157"/>
        <v>293.17222535712898</v>
      </c>
      <c r="I794" s="71">
        <f t="shared" si="157"/>
        <v>14.10507838564545</v>
      </c>
      <c r="J794" s="71">
        <f t="shared" si="153"/>
        <v>23.012234816272915</v>
      </c>
      <c r="K794" s="71">
        <f t="shared" si="150"/>
        <v>3.1360260230282884</v>
      </c>
      <c r="L794" s="71">
        <f t="shared" si="151"/>
        <v>-0.21955485648560735</v>
      </c>
      <c r="M794" s="69">
        <f t="shared" si="154"/>
        <v>-0.2984057876438484</v>
      </c>
      <c r="O794" s="69"/>
      <c r="P794" s="69"/>
      <c r="R794" s="69"/>
    </row>
    <row r="795" spans="1:18" x14ac:dyDescent="0.3">
      <c r="A795" s="69">
        <f>'Shiller Data'!A794</f>
        <v>1936.06</v>
      </c>
      <c r="B795" s="69">
        <f>'[4]Shiller Data '!B794</f>
        <v>14.69</v>
      </c>
      <c r="C795" s="69">
        <f>'[4]Shiller Data '!C794</f>
        <v>0.55000000000000004</v>
      </c>
      <c r="D795" s="69">
        <f>'[4]Shiller Data '!D794</f>
        <v>0.88</v>
      </c>
      <c r="E795" s="69">
        <f>'[4]Shiller Data '!E794</f>
        <v>13.8</v>
      </c>
      <c r="F795" s="71">
        <f t="shared" si="155"/>
        <v>335.95923550724638</v>
      </c>
      <c r="G795" s="71">
        <f t="shared" si="156"/>
        <v>12.578460144927538</v>
      </c>
      <c r="H795" s="71">
        <f t="shared" si="157"/>
        <v>294.17246166526377</v>
      </c>
      <c r="I795" s="71">
        <f t="shared" si="157"/>
        <v>14.11405838544075</v>
      </c>
      <c r="J795" s="71">
        <f t="shared" si="153"/>
        <v>23.803163224392112</v>
      </c>
      <c r="K795" s="71">
        <f t="shared" si="150"/>
        <v>3.169818480433769</v>
      </c>
      <c r="L795" s="71">
        <f t="shared" si="151"/>
        <v>-0.18576239908012671</v>
      </c>
      <c r="M795" s="69">
        <f t="shared" si="154"/>
        <v>-0.25247710708576343</v>
      </c>
      <c r="O795" s="69"/>
      <c r="P795" s="69"/>
      <c r="R795" s="69"/>
    </row>
    <row r="796" spans="1:18" x14ac:dyDescent="0.3">
      <c r="A796" s="69">
        <f>'Shiller Data'!A795</f>
        <v>1936.07</v>
      </c>
      <c r="B796" s="69">
        <f>'[4]Shiller Data '!B795</f>
        <v>15.56</v>
      </c>
      <c r="C796" s="69">
        <f>'[4]Shiller Data '!C795</f>
        <v>0.56999999999999995</v>
      </c>
      <c r="D796" s="69">
        <f>'[4]Shiller Data '!D795</f>
        <v>0.9</v>
      </c>
      <c r="E796" s="69">
        <f>'[4]Shiller Data '!E795</f>
        <v>13.9</v>
      </c>
      <c r="F796" s="71">
        <f t="shared" si="155"/>
        <v>353.29595683453243</v>
      </c>
      <c r="G796" s="71">
        <f t="shared" si="156"/>
        <v>12.942075539568345</v>
      </c>
      <c r="H796" s="71">
        <f t="shared" si="157"/>
        <v>295.21995887698006</v>
      </c>
      <c r="I796" s="71">
        <f t="shared" si="157"/>
        <v>14.123846032794294</v>
      </c>
      <c r="J796" s="71">
        <f t="shared" si="153"/>
        <v>25.014146714302264</v>
      </c>
      <c r="K796" s="71">
        <f t="shared" si="150"/>
        <v>3.2194415333970436</v>
      </c>
      <c r="L796" s="71">
        <f t="shared" si="151"/>
        <v>-0.13613934611685208</v>
      </c>
      <c r="M796" s="69">
        <f t="shared" si="154"/>
        <v>-0.18503243088125834</v>
      </c>
      <c r="O796" s="69"/>
      <c r="P796" s="69"/>
      <c r="R796" s="69"/>
    </row>
    <row r="797" spans="1:18" x14ac:dyDescent="0.3">
      <c r="A797" s="69">
        <f>'Shiller Data'!A796</f>
        <v>1936.08</v>
      </c>
      <c r="B797" s="69">
        <f>'[4]Shiller Data '!B796</f>
        <v>15.87</v>
      </c>
      <c r="C797" s="69">
        <f>'[4]Shiller Data '!C796</f>
        <v>0.59</v>
      </c>
      <c r="D797" s="69">
        <f>'[4]Shiller Data '!D796</f>
        <v>0.92</v>
      </c>
      <c r="E797" s="69">
        <f>'[4]Shiller Data '!E796</f>
        <v>14</v>
      </c>
      <c r="F797" s="71">
        <f t="shared" si="155"/>
        <v>357.7608107142857</v>
      </c>
      <c r="G797" s="71">
        <f t="shared" si="156"/>
        <v>13.30049642857143</v>
      </c>
      <c r="H797" s="71">
        <f t="shared" si="157"/>
        <v>296.21818708887128</v>
      </c>
      <c r="I797" s="71">
        <f t="shared" si="157"/>
        <v>14.134923301882967</v>
      </c>
      <c r="J797" s="71">
        <f t="shared" si="153"/>
        <v>25.310417543378321</v>
      </c>
      <c r="K797" s="71">
        <f t="shared" si="150"/>
        <v>3.2312160715911777</v>
      </c>
      <c r="L797" s="71">
        <f t="shared" si="151"/>
        <v>-0.12436480792271798</v>
      </c>
      <c r="M797" s="69">
        <f t="shared" si="154"/>
        <v>-0.16902918504008291</v>
      </c>
      <c r="O797" s="69"/>
      <c r="P797" s="69"/>
      <c r="R797" s="69"/>
    </row>
    <row r="798" spans="1:18" x14ac:dyDescent="0.3">
      <c r="A798" s="69">
        <f>'Shiller Data'!A797</f>
        <v>1936.09</v>
      </c>
      <c r="B798" s="69">
        <f>'[4]Shiller Data '!B797</f>
        <v>16.05</v>
      </c>
      <c r="C798" s="69">
        <f>'[4]Shiller Data '!C797</f>
        <v>0.61</v>
      </c>
      <c r="D798" s="69">
        <f>'[4]Shiller Data '!D797</f>
        <v>0.94</v>
      </c>
      <c r="E798" s="69">
        <f>'[4]Shiller Data '!E797</f>
        <v>14</v>
      </c>
      <c r="F798" s="71">
        <f t="shared" si="155"/>
        <v>361.81858928571427</v>
      </c>
      <c r="G798" s="71">
        <f t="shared" si="156"/>
        <v>13.751360714285713</v>
      </c>
      <c r="H798" s="71">
        <f t="shared" si="157"/>
        <v>297.23150457101411</v>
      </c>
      <c r="I798" s="71">
        <f t="shared" si="157"/>
        <v>14.149200670930586</v>
      </c>
      <c r="J798" s="71">
        <f t="shared" si="153"/>
        <v>25.57166285930678</v>
      </c>
      <c r="K798" s="71">
        <f t="shared" si="150"/>
        <v>3.241484818839266</v>
      </c>
      <c r="L798" s="71">
        <f t="shared" si="151"/>
        <v>-0.11409606067462974</v>
      </c>
      <c r="M798" s="69">
        <f t="shared" si="154"/>
        <v>-0.15507251990531626</v>
      </c>
      <c r="O798" s="69"/>
      <c r="P798" s="69"/>
      <c r="R798" s="69"/>
    </row>
    <row r="799" spans="1:18" x14ac:dyDescent="0.3">
      <c r="A799" s="69">
        <f>'Shiller Data'!A798</f>
        <v>1936.1</v>
      </c>
      <c r="B799" s="69">
        <f>'[4]Shiller Data '!B798</f>
        <v>16.89</v>
      </c>
      <c r="C799" s="69">
        <f>'[4]Shiller Data '!C798</f>
        <v>0.64666699999999999</v>
      </c>
      <c r="D799" s="69">
        <f>'[4]Shiller Data '!D798</f>
        <v>0.96666700000000005</v>
      </c>
      <c r="E799" s="69">
        <f>'[4]Shiller Data '!E798</f>
        <v>14</v>
      </c>
      <c r="F799" s="71">
        <f t="shared" si="155"/>
        <v>380.75488928571434</v>
      </c>
      <c r="G799" s="71">
        <f t="shared" si="156"/>
        <v>14.5779527525</v>
      </c>
      <c r="H799" s="71">
        <f t="shared" si="157"/>
        <v>298.45882888513745</v>
      </c>
      <c r="I799" s="71">
        <f t="shared" si="157"/>
        <v>14.169815535250665</v>
      </c>
      <c r="J799" s="71">
        <f t="shared" si="153"/>
        <v>26.870843049332525</v>
      </c>
      <c r="K799" s="71">
        <f t="shared" si="150"/>
        <v>3.2910417972499313</v>
      </c>
      <c r="L799" s="71">
        <f t="shared" si="151"/>
        <v>-6.4539082263964431E-2</v>
      </c>
      <c r="M799" s="69">
        <f t="shared" si="154"/>
        <v>-8.7717648268244616E-2</v>
      </c>
      <c r="O799" s="69"/>
      <c r="P799" s="69"/>
      <c r="R799" s="69"/>
    </row>
    <row r="800" spans="1:18" x14ac:dyDescent="0.3">
      <c r="A800" s="69">
        <f>'Shiller Data'!A799</f>
        <v>1936.11</v>
      </c>
      <c r="B800" s="69">
        <f>'[4]Shiller Data '!B799</f>
        <v>17.36</v>
      </c>
      <c r="C800" s="69">
        <f>'[4]Shiller Data '!C799</f>
        <v>0.68333299999999997</v>
      </c>
      <c r="D800" s="69">
        <f>'[4]Shiller Data '!D799</f>
        <v>0.99333300000000002</v>
      </c>
      <c r="E800" s="69">
        <f>'[4]Shiller Data '!E799</f>
        <v>14</v>
      </c>
      <c r="F800" s="71">
        <f t="shared" si="155"/>
        <v>391.35019999999997</v>
      </c>
      <c r="G800" s="71">
        <f t="shared" si="156"/>
        <v>15.404522247499999</v>
      </c>
      <c r="H800" s="71">
        <f t="shared" si="157"/>
        <v>299.76017944540109</v>
      </c>
      <c r="I800" s="71">
        <f t="shared" si="157"/>
        <v>14.196773930392256</v>
      </c>
      <c r="J800" s="71">
        <f t="shared" si="153"/>
        <v>27.566135934742395</v>
      </c>
      <c r="K800" s="71">
        <f t="shared" si="150"/>
        <v>3.3165880605066382</v>
      </c>
      <c r="L800" s="71">
        <f t="shared" si="151"/>
        <v>-3.8992819007257484E-2</v>
      </c>
      <c r="M800" s="69">
        <f t="shared" si="154"/>
        <v>-5.2996700025523938E-2</v>
      </c>
      <c r="O800" s="69"/>
      <c r="P800" s="69"/>
      <c r="R800" s="69"/>
    </row>
    <row r="801" spans="1:18" x14ac:dyDescent="0.3">
      <c r="A801" s="69">
        <f>'Shiller Data'!A800</f>
        <v>1936.12</v>
      </c>
      <c r="B801" s="69">
        <f>'[4]Shiller Data '!B800</f>
        <v>17.059999999999999</v>
      </c>
      <c r="C801" s="69">
        <f>'[4]Shiller Data '!C800</f>
        <v>0.72</v>
      </c>
      <c r="D801" s="69">
        <f>'[4]Shiller Data '!D800</f>
        <v>1.02</v>
      </c>
      <c r="E801" s="69">
        <f>'[4]Shiller Data '!E800</f>
        <v>14</v>
      </c>
      <c r="F801" s="71">
        <f t="shared" si="155"/>
        <v>384.58723571428573</v>
      </c>
      <c r="G801" s="71">
        <f t="shared" si="156"/>
        <v>16.231114285714288</v>
      </c>
      <c r="H801" s="71">
        <f t="shared" si="157"/>
        <v>300.96059499254932</v>
      </c>
      <c r="I801" s="71">
        <f t="shared" si="157"/>
        <v>14.229506168083942</v>
      </c>
      <c r="J801" s="71">
        <f t="shared" si="153"/>
        <v>27.027447837711705</v>
      </c>
      <c r="K801" s="71">
        <f t="shared" si="150"/>
        <v>3.2968529362120345</v>
      </c>
      <c r="L801" s="71">
        <f t="shared" si="151"/>
        <v>-5.8727943301861263E-2</v>
      </c>
      <c r="M801" s="69">
        <f t="shared" si="154"/>
        <v>-7.9819496859291711E-2</v>
      </c>
      <c r="O801" s="69"/>
      <c r="P801" s="69"/>
      <c r="R801" s="69"/>
    </row>
    <row r="802" spans="1:18" x14ac:dyDescent="0.3">
      <c r="A802" s="69">
        <f>'Shiller Data'!A801</f>
        <v>1937.01</v>
      </c>
      <c r="B802" s="69">
        <f>'[4]Shiller Data '!B801</f>
        <v>17.59</v>
      </c>
      <c r="C802" s="69">
        <f>'[4]Shiller Data '!C801</f>
        <v>0.73</v>
      </c>
      <c r="D802" s="69">
        <f>'[4]Shiller Data '!D801</f>
        <v>1.05</v>
      </c>
      <c r="E802" s="69">
        <f>'[4]Shiller Data '!E801</f>
        <v>14.1</v>
      </c>
      <c r="F802" s="71">
        <f t="shared" si="155"/>
        <v>393.72283333333337</v>
      </c>
      <c r="G802" s="71">
        <f t="shared" si="156"/>
        <v>16.339833333333335</v>
      </c>
      <c r="H802" s="71">
        <f t="shared" ref="H802:I817" si="158">AVERAGE(F683:F802)</f>
        <v>302.22775812747</v>
      </c>
      <c r="I802" s="71">
        <f t="shared" si="158"/>
        <v>14.260965729909341</v>
      </c>
      <c r="J802" s="71">
        <f t="shared" si="153"/>
        <v>27.608427142320629</v>
      </c>
      <c r="K802" s="71">
        <f t="shared" si="150"/>
        <v>3.3181210573625073</v>
      </c>
      <c r="L802" s="71">
        <f t="shared" si="151"/>
        <v>-3.7459822151388433E-2</v>
      </c>
      <c r="M802" s="69">
        <f t="shared" si="154"/>
        <v>-5.0913142678838078E-2</v>
      </c>
      <c r="O802" s="69"/>
      <c r="P802" s="69"/>
      <c r="R802" s="69"/>
    </row>
    <row r="803" spans="1:18" x14ac:dyDescent="0.3">
      <c r="A803" s="69">
        <f>'Shiller Data'!A802</f>
        <v>1937.02</v>
      </c>
      <c r="B803" s="69">
        <f>'[4]Shiller Data '!B802</f>
        <v>18.11</v>
      </c>
      <c r="C803" s="69">
        <f>'[4]Shiller Data '!C802</f>
        <v>0.74</v>
      </c>
      <c r="D803" s="69">
        <f>'[4]Shiller Data '!D802</f>
        <v>1.08</v>
      </c>
      <c r="E803" s="69">
        <f>'[4]Shiller Data '!E802</f>
        <v>14.1</v>
      </c>
      <c r="F803" s="71">
        <f t="shared" si="155"/>
        <v>405.36216666666672</v>
      </c>
      <c r="G803" s="71">
        <f t="shared" si="156"/>
        <v>16.56366666666667</v>
      </c>
      <c r="H803" s="71">
        <f t="shared" si="158"/>
        <v>303.54104232287227</v>
      </c>
      <c r="I803" s="71">
        <f t="shared" si="158"/>
        <v>14.292691210512789</v>
      </c>
      <c r="J803" s="71">
        <f t="shared" si="153"/>
        <v>28.361500342812153</v>
      </c>
      <c r="K803" s="71">
        <f t="shared" si="150"/>
        <v>3.3450326037487952</v>
      </c>
      <c r="L803" s="71">
        <f t="shared" si="151"/>
        <v>-1.0548275765100534E-2</v>
      </c>
      <c r="M803" s="69">
        <f t="shared" si="154"/>
        <v>-1.433658352337874E-2</v>
      </c>
      <c r="O803" s="69"/>
      <c r="P803" s="69"/>
      <c r="R803" s="69"/>
    </row>
    <row r="804" spans="1:18" x14ac:dyDescent="0.3">
      <c r="A804" s="69">
        <f>'Shiller Data'!A803</f>
        <v>1937.03</v>
      </c>
      <c r="B804" s="69">
        <f>'[4]Shiller Data '!B803</f>
        <v>18.09</v>
      </c>
      <c r="C804" s="69">
        <f>'[4]Shiller Data '!C803</f>
        <v>0.75</v>
      </c>
      <c r="D804" s="69">
        <f>'[4]Shiller Data '!D803</f>
        <v>1.1100000000000001</v>
      </c>
      <c r="E804" s="69">
        <f>'[4]Shiller Data '!E803</f>
        <v>14.2</v>
      </c>
      <c r="F804" s="71">
        <f t="shared" si="155"/>
        <v>402.06298943661977</v>
      </c>
      <c r="G804" s="71">
        <f t="shared" si="156"/>
        <v>16.669278169014085</v>
      </c>
      <c r="H804" s="71">
        <f t="shared" si="158"/>
        <v>304.78297313561484</v>
      </c>
      <c r="I804" s="71">
        <f t="shared" si="158"/>
        <v>14.323663735717</v>
      </c>
      <c r="J804" s="71">
        <f t="shared" si="153"/>
        <v>28.069842803838601</v>
      </c>
      <c r="K804" s="71">
        <f t="shared" si="150"/>
        <v>3.3346957902098593</v>
      </c>
      <c r="L804" s="71">
        <f t="shared" si="151"/>
        <v>-2.088508930403643E-2</v>
      </c>
      <c r="M804" s="69">
        <f t="shared" si="154"/>
        <v>-2.8385760276688075E-2</v>
      </c>
      <c r="O804" s="69"/>
      <c r="P804" s="69"/>
      <c r="R804" s="69"/>
    </row>
    <row r="805" spans="1:18" x14ac:dyDescent="0.3">
      <c r="A805" s="69">
        <f>'Shiller Data'!A804</f>
        <v>1937.04</v>
      </c>
      <c r="B805" s="69">
        <f>'[4]Shiller Data '!B804</f>
        <v>17.010000000000002</v>
      </c>
      <c r="C805" s="69">
        <f>'[4]Shiller Data '!C804</f>
        <v>0.78</v>
      </c>
      <c r="D805" s="69">
        <f>'[4]Shiller Data '!D804</f>
        <v>1.1299999999999999</v>
      </c>
      <c r="E805" s="69">
        <f>'[4]Shiller Data '!E804</f>
        <v>14.3</v>
      </c>
      <c r="F805" s="71">
        <f t="shared" si="155"/>
        <v>375.41545804195806</v>
      </c>
      <c r="G805" s="71">
        <f t="shared" si="156"/>
        <v>17.214818181818181</v>
      </c>
      <c r="H805" s="71">
        <f t="shared" si="158"/>
        <v>305.75115250658104</v>
      </c>
      <c r="I805" s="71">
        <f t="shared" si="158"/>
        <v>14.358163856644483</v>
      </c>
      <c r="J805" s="71">
        <f t="shared" si="153"/>
        <v>26.146480970004269</v>
      </c>
      <c r="K805" s="71">
        <f t="shared" si="150"/>
        <v>3.2637146105187118</v>
      </c>
      <c r="L805" s="71">
        <f t="shared" si="151"/>
        <v>-9.1866268995183908E-2</v>
      </c>
      <c r="M805" s="69">
        <f t="shared" si="154"/>
        <v>-0.12485912084211426</v>
      </c>
      <c r="O805" s="69"/>
      <c r="P805" s="69"/>
      <c r="R805" s="69"/>
    </row>
    <row r="806" spans="1:18" x14ac:dyDescent="0.3">
      <c r="A806" s="69">
        <f>'Shiller Data'!A805</f>
        <v>1937.05</v>
      </c>
      <c r="B806" s="69">
        <f>'[4]Shiller Data '!B805</f>
        <v>16.25</v>
      </c>
      <c r="C806" s="69">
        <f>'[4]Shiller Data '!C805</f>
        <v>0.81</v>
      </c>
      <c r="D806" s="69">
        <f>'[4]Shiller Data '!D805</f>
        <v>1.1499999999999999</v>
      </c>
      <c r="E806" s="69">
        <f>'[4]Shiller Data '!E805</f>
        <v>14.4</v>
      </c>
      <c r="F806" s="71">
        <f t="shared" si="155"/>
        <v>356.15147569444446</v>
      </c>
      <c r="G806" s="71">
        <f t="shared" si="156"/>
        <v>17.752781250000002</v>
      </c>
      <c r="H806" s="71">
        <f t="shared" si="158"/>
        <v>306.49714971782782</v>
      </c>
      <c r="I806" s="71">
        <f t="shared" si="158"/>
        <v>14.396775589043907</v>
      </c>
      <c r="J806" s="71">
        <f t="shared" si="153"/>
        <v>24.738280699844996</v>
      </c>
      <c r="K806" s="71">
        <f t="shared" si="150"/>
        <v>3.2083518697978528</v>
      </c>
      <c r="L806" s="71">
        <f t="shared" si="151"/>
        <v>-0.14722900971604291</v>
      </c>
      <c r="M806" s="69">
        <f t="shared" si="154"/>
        <v>-0.20010483626546258</v>
      </c>
      <c r="O806" s="69"/>
      <c r="P806" s="69"/>
      <c r="R806" s="69"/>
    </row>
    <row r="807" spans="1:18" x14ac:dyDescent="0.3">
      <c r="A807" s="69">
        <f>'Shiller Data'!A806</f>
        <v>1937.06</v>
      </c>
      <c r="B807" s="69">
        <f>'[4]Shiller Data '!B806</f>
        <v>15.64</v>
      </c>
      <c r="C807" s="69">
        <f>'[4]Shiller Data '!C806</f>
        <v>0.84</v>
      </c>
      <c r="D807" s="69">
        <f>'[4]Shiller Data '!D806</f>
        <v>1.17</v>
      </c>
      <c r="E807" s="69">
        <f>'[4]Shiller Data '!E806</f>
        <v>14.4</v>
      </c>
      <c r="F807" s="71">
        <f t="shared" si="155"/>
        <v>342.78209722222226</v>
      </c>
      <c r="G807" s="71">
        <f t="shared" si="156"/>
        <v>18.410291666666666</v>
      </c>
      <c r="H807" s="71">
        <f t="shared" si="158"/>
        <v>307.12859217100544</v>
      </c>
      <c r="I807" s="71">
        <f t="shared" si="158"/>
        <v>14.441107730773703</v>
      </c>
      <c r="J807" s="71">
        <f t="shared" si="153"/>
        <v>23.736551489866713</v>
      </c>
      <c r="K807" s="71">
        <f t="shared" si="150"/>
        <v>3.1670161170405962</v>
      </c>
      <c r="L807" s="71">
        <f t="shared" si="151"/>
        <v>-0.18856476247329956</v>
      </c>
      <c r="M807" s="69">
        <f t="shared" si="154"/>
        <v>-0.25628591126796035</v>
      </c>
      <c r="O807" s="69"/>
      <c r="P807" s="69"/>
      <c r="R807" s="69"/>
    </row>
    <row r="808" spans="1:18" x14ac:dyDescent="0.3">
      <c r="A808" s="69">
        <f>'Shiller Data'!A807</f>
        <v>1937.07</v>
      </c>
      <c r="B808" s="69">
        <f>'[4]Shiller Data '!B807</f>
        <v>16.57</v>
      </c>
      <c r="C808" s="69">
        <f>'[4]Shiller Data '!C807</f>
        <v>0.81666700000000003</v>
      </c>
      <c r="D808" s="69">
        <f>'[4]Shiller Data '!D807</f>
        <v>1.1866699999999999</v>
      </c>
      <c r="E808" s="69">
        <f>'[4]Shiller Data '!E807</f>
        <v>14.5</v>
      </c>
      <c r="F808" s="71">
        <f t="shared" si="155"/>
        <v>360.66033448275863</v>
      </c>
      <c r="G808" s="71">
        <f t="shared" si="156"/>
        <v>17.775461278275863</v>
      </c>
      <c r="H808" s="71">
        <f t="shared" si="158"/>
        <v>307.82026639381456</v>
      </c>
      <c r="I808" s="71">
        <f t="shared" si="158"/>
        <v>14.477239366907698</v>
      </c>
      <c r="J808" s="71">
        <f t="shared" si="153"/>
        <v>24.912231216343752</v>
      </c>
      <c r="K808" s="71">
        <f t="shared" si="150"/>
        <v>3.2153588963725821</v>
      </c>
      <c r="L808" s="71">
        <f t="shared" si="151"/>
        <v>-0.14022198314131362</v>
      </c>
      <c r="M808" s="69">
        <f t="shared" si="154"/>
        <v>-0.19058130616668501</v>
      </c>
      <c r="O808" s="69"/>
      <c r="P808" s="69"/>
      <c r="R808" s="69"/>
    </row>
    <row r="809" spans="1:18" x14ac:dyDescent="0.3">
      <c r="A809" s="69">
        <f>'Shiller Data'!A808</f>
        <v>1937.08</v>
      </c>
      <c r="B809" s="69">
        <f>'[4]Shiller Data '!B808</f>
        <v>16.739999999999998</v>
      </c>
      <c r="C809" s="69">
        <f>'[4]Shiller Data '!C808</f>
        <v>0.79333299999999995</v>
      </c>
      <c r="D809" s="69">
        <f>'[4]Shiller Data '!D808</f>
        <v>1.20333</v>
      </c>
      <c r="E809" s="69">
        <f>'[4]Shiller Data '!E808</f>
        <v>14.5</v>
      </c>
      <c r="F809" s="71">
        <f t="shared" si="155"/>
        <v>364.36053103448273</v>
      </c>
      <c r="G809" s="71">
        <f t="shared" si="156"/>
        <v>17.267576652758621</v>
      </c>
      <c r="H809" s="71">
        <f t="shared" si="158"/>
        <v>308.40546648286158</v>
      </c>
      <c r="I809" s="71">
        <f t="shared" si="158"/>
        <v>14.507478282570222</v>
      </c>
      <c r="J809" s="71">
        <f t="shared" si="153"/>
        <v>25.115359398623941</v>
      </c>
      <c r="K809" s="71">
        <f t="shared" si="150"/>
        <v>3.2234795872180322</v>
      </c>
      <c r="L809" s="71">
        <f t="shared" si="151"/>
        <v>-0.13210129229586354</v>
      </c>
      <c r="M809" s="69">
        <f t="shared" si="154"/>
        <v>-0.17954415041099997</v>
      </c>
      <c r="O809" s="69"/>
      <c r="P809" s="69"/>
      <c r="R809" s="69"/>
    </row>
    <row r="810" spans="1:18" x14ac:dyDescent="0.3">
      <c r="A810" s="69">
        <f>'Shiller Data'!A809</f>
        <v>1937.09</v>
      </c>
      <c r="B810" s="69">
        <f>'[4]Shiller Data '!B809</f>
        <v>14.37</v>
      </c>
      <c r="C810" s="69">
        <f>'[4]Shiller Data '!C809</f>
        <v>0.77</v>
      </c>
      <c r="D810" s="69">
        <f>'[4]Shiller Data '!D809</f>
        <v>1.22</v>
      </c>
      <c r="E810" s="69">
        <f>'[4]Shiller Data '!E809</f>
        <v>14.6</v>
      </c>
      <c r="F810" s="71">
        <f t="shared" si="155"/>
        <v>310.6331404109589</v>
      </c>
      <c r="G810" s="71">
        <f t="shared" si="156"/>
        <v>16.644921232876715</v>
      </c>
      <c r="H810" s="71">
        <f t="shared" si="158"/>
        <v>308.41876351037098</v>
      </c>
      <c r="I810" s="71">
        <f t="shared" si="158"/>
        <v>14.532166812112019</v>
      </c>
      <c r="J810" s="71">
        <f t="shared" si="153"/>
        <v>21.375555650246032</v>
      </c>
      <c r="K810" s="71">
        <f t="shared" si="150"/>
        <v>3.0622480098180986</v>
      </c>
      <c r="L810" s="71">
        <f t="shared" si="151"/>
        <v>-0.29333286969579708</v>
      </c>
      <c r="M810" s="69">
        <f t="shared" si="154"/>
        <v>-0.39868043651834567</v>
      </c>
      <c r="O810" s="69"/>
      <c r="P810" s="69"/>
      <c r="R810" s="69"/>
    </row>
    <row r="811" spans="1:18" x14ac:dyDescent="0.3">
      <c r="A811" s="69">
        <f>'Shiller Data'!A810</f>
        <v>1937.1</v>
      </c>
      <c r="B811" s="69">
        <f>'[4]Shiller Data '!B810</f>
        <v>12.28</v>
      </c>
      <c r="C811" s="69">
        <f>'[4]Shiller Data '!C810</f>
        <v>0.78</v>
      </c>
      <c r="D811" s="69">
        <f>'[4]Shiller Data '!D810</f>
        <v>1.19</v>
      </c>
      <c r="E811" s="69">
        <f>'[4]Shiller Data '!E810</f>
        <v>14.6</v>
      </c>
      <c r="F811" s="71">
        <f t="shared" si="155"/>
        <v>265.45406849315066</v>
      </c>
      <c r="G811" s="71">
        <f t="shared" si="156"/>
        <v>16.861089041095891</v>
      </c>
      <c r="H811" s="71">
        <f t="shared" si="158"/>
        <v>308.10966839149205</v>
      </c>
      <c r="I811" s="71">
        <f t="shared" si="158"/>
        <v>14.558299305318469</v>
      </c>
      <c r="J811" s="71">
        <f t="shared" si="153"/>
        <v>18.233865297450947</v>
      </c>
      <c r="K811" s="71">
        <f t="shared" si="150"/>
        <v>2.9032805956971734</v>
      </c>
      <c r="L811" s="71">
        <f t="shared" si="151"/>
        <v>-0.45230028381672227</v>
      </c>
      <c r="M811" s="69">
        <f t="shared" si="154"/>
        <v>-0.61473940774665992</v>
      </c>
      <c r="O811" s="69"/>
      <c r="P811" s="69"/>
      <c r="R811" s="69"/>
    </row>
    <row r="812" spans="1:18" x14ac:dyDescent="0.3">
      <c r="A812" s="69">
        <f>'Shiller Data'!A811</f>
        <v>1937.11</v>
      </c>
      <c r="B812" s="69">
        <f>'[4]Shiller Data '!B811</f>
        <v>11.2</v>
      </c>
      <c r="C812" s="69">
        <f>'[4]Shiller Data '!C811</f>
        <v>0.79</v>
      </c>
      <c r="D812" s="69">
        <f>'[4]Shiller Data '!D811</f>
        <v>1.1599999999999999</v>
      </c>
      <c r="E812" s="69">
        <f>'[4]Shiller Data '!E811</f>
        <v>14.5</v>
      </c>
      <c r="F812" s="71">
        <f t="shared" si="155"/>
        <v>243.77765517241377</v>
      </c>
      <c r="G812" s="71">
        <f t="shared" si="156"/>
        <v>17.19503103448276</v>
      </c>
      <c r="H812" s="71">
        <f t="shared" si="158"/>
        <v>307.54759331176319</v>
      </c>
      <c r="I812" s="71">
        <f t="shared" si="158"/>
        <v>14.585550143659775</v>
      </c>
      <c r="J812" s="71">
        <f t="shared" si="153"/>
        <v>16.713641430822683</v>
      </c>
      <c r="K812" s="71">
        <f t="shared" si="150"/>
        <v>2.8162252381256363</v>
      </c>
      <c r="L812" s="71">
        <f t="shared" si="151"/>
        <v>-0.53935564138825942</v>
      </c>
      <c r="M812" s="69">
        <f t="shared" si="154"/>
        <v>-0.73305982643643897</v>
      </c>
      <c r="O812" s="69"/>
      <c r="P812" s="69"/>
      <c r="R812" s="69"/>
    </row>
    <row r="813" spans="1:18" x14ac:dyDescent="0.3">
      <c r="A813" s="69">
        <f>'Shiller Data'!A812</f>
        <v>1937.12</v>
      </c>
      <c r="B813" s="69">
        <f>'[4]Shiller Data '!B812</f>
        <v>11.02</v>
      </c>
      <c r="C813" s="69">
        <f>'[4]Shiller Data '!C812</f>
        <v>0.8</v>
      </c>
      <c r="D813" s="69">
        <f>'[4]Shiller Data '!D812</f>
        <v>1.1299999999999999</v>
      </c>
      <c r="E813" s="69">
        <f>'[4]Shiller Data '!E812</f>
        <v>14.4</v>
      </c>
      <c r="F813" s="71">
        <f t="shared" si="155"/>
        <v>241.52549305555553</v>
      </c>
      <c r="G813" s="71">
        <f t="shared" si="156"/>
        <v>17.533611111111114</v>
      </c>
      <c r="H813" s="71">
        <f t="shared" si="158"/>
        <v>306.90594000244772</v>
      </c>
      <c r="I813" s="71">
        <f t="shared" si="158"/>
        <v>14.614603911589553</v>
      </c>
      <c r="J813" s="71">
        <f t="shared" si="153"/>
        <v>16.526311251174107</v>
      </c>
      <c r="K813" s="71">
        <f t="shared" si="150"/>
        <v>2.8049537321312914</v>
      </c>
      <c r="L813" s="71">
        <f t="shared" si="151"/>
        <v>-0.55062714738260432</v>
      </c>
      <c r="M813" s="69">
        <f t="shared" si="154"/>
        <v>-0.74837938109359281</v>
      </c>
    </row>
    <row r="814" spans="1:18" x14ac:dyDescent="0.3">
      <c r="A814" s="69">
        <f>'Shiller Data'!A813</f>
        <v>1938.01</v>
      </c>
      <c r="B814" s="69">
        <f>'[4]Shiller Data '!B813</f>
        <v>11.31</v>
      </c>
      <c r="C814" s="69">
        <f>'[4]Shiller Data '!C813</f>
        <v>0.79333299999999995</v>
      </c>
      <c r="D814" s="69">
        <f>'[4]Shiller Data '!D813</f>
        <v>1.07667</v>
      </c>
      <c r="E814" s="69">
        <f>'[4]Shiller Data '!E813</f>
        <v>14.2</v>
      </c>
      <c r="F814" s="71">
        <f t="shared" si="155"/>
        <v>251.37271478873242</v>
      </c>
      <c r="G814" s="71">
        <f t="shared" si="156"/>
        <v>17.632384610211268</v>
      </c>
      <c r="H814" s="71">
        <f t="shared" si="158"/>
        <v>306.33570508715155</v>
      </c>
      <c r="I814" s="71">
        <f t="shared" si="158"/>
        <v>14.643462220961739</v>
      </c>
      <c r="J814" s="71">
        <f t="shared" si="153"/>
        <v>17.166207758497091</v>
      </c>
      <c r="K814" s="71">
        <f t="shared" si="150"/>
        <v>2.842942786129528</v>
      </c>
      <c r="L814" s="71">
        <f t="shared" si="151"/>
        <v>-0.51263809338436772</v>
      </c>
      <c r="M814" s="69">
        <f t="shared" si="154"/>
        <v>-0.6967469382424295</v>
      </c>
    </row>
    <row r="815" spans="1:18" x14ac:dyDescent="0.3">
      <c r="A815" s="69">
        <f>'Shiller Data'!A814</f>
        <v>1938.02</v>
      </c>
      <c r="B815" s="69">
        <f>'[4]Shiller Data '!B814</f>
        <v>11.04</v>
      </c>
      <c r="C815" s="69">
        <f>'[4]Shiller Data '!C814</f>
        <v>0.78666700000000001</v>
      </c>
      <c r="D815" s="69">
        <f>'[4]Shiller Data '!D814</f>
        <v>1.0233300000000001</v>
      </c>
      <c r="E815" s="69">
        <f>'[4]Shiller Data '!E814</f>
        <v>14.1</v>
      </c>
      <c r="F815" s="71">
        <f t="shared" si="155"/>
        <v>247.11199999999999</v>
      </c>
      <c r="G815" s="71">
        <f t="shared" si="156"/>
        <v>17.608229683333334</v>
      </c>
      <c r="H815" s="71">
        <f t="shared" si="158"/>
        <v>305.73109329377922</v>
      </c>
      <c r="I815" s="71">
        <f t="shared" si="158"/>
        <v>14.66972310355677</v>
      </c>
      <c r="J815" s="71">
        <f t="shared" si="153"/>
        <v>16.84503506000642</v>
      </c>
      <c r="K815" s="71">
        <f t="shared" si="150"/>
        <v>2.824055958186503</v>
      </c>
      <c r="L815" s="71">
        <f t="shared" si="151"/>
        <v>-0.53152492132739271</v>
      </c>
      <c r="M815" s="69">
        <f t="shared" si="154"/>
        <v>-0.72241678157291256</v>
      </c>
    </row>
    <row r="816" spans="1:18" x14ac:dyDescent="0.3">
      <c r="A816" s="69">
        <f>'Shiller Data'!A815</f>
        <v>1938.03</v>
      </c>
      <c r="B816" s="69">
        <f>'[4]Shiller Data '!B815</f>
        <v>10.31</v>
      </c>
      <c r="C816" s="69">
        <f>'[4]Shiller Data '!C815</f>
        <v>0.78</v>
      </c>
      <c r="D816" s="69">
        <f>'[4]Shiller Data '!D815</f>
        <v>0.97</v>
      </c>
      <c r="E816" s="69">
        <f>'[4]Shiller Data '!E815</f>
        <v>14.1</v>
      </c>
      <c r="F816" s="71">
        <f t="shared" si="155"/>
        <v>230.77216666666669</v>
      </c>
      <c r="G816" s="71">
        <f t="shared" si="156"/>
        <v>17.459000000000003</v>
      </c>
      <c r="H816" s="71">
        <f t="shared" si="158"/>
        <v>304.84727886882797</v>
      </c>
      <c r="I816" s="71">
        <f t="shared" si="158"/>
        <v>14.693709921295559</v>
      </c>
      <c r="J816" s="71">
        <f t="shared" si="153"/>
        <v>15.705507179790526</v>
      </c>
      <c r="K816" s="71">
        <f t="shared" si="150"/>
        <v>2.7540114266296567</v>
      </c>
      <c r="L816" s="71">
        <f t="shared" si="151"/>
        <v>-0.60156945288423902</v>
      </c>
      <c r="M816" s="69">
        <f t="shared" si="154"/>
        <v>-0.81761710619308459</v>
      </c>
    </row>
    <row r="817" spans="1:13" x14ac:dyDescent="0.3">
      <c r="A817" s="69">
        <f>'Shiller Data'!A816</f>
        <v>1938.04</v>
      </c>
      <c r="B817" s="69">
        <f>'[4]Shiller Data '!B816</f>
        <v>9.89</v>
      </c>
      <c r="C817" s="69">
        <f>'[4]Shiller Data '!C816</f>
        <v>0.76666699999999999</v>
      </c>
      <c r="D817" s="69">
        <f>'[4]Shiller Data '!D816</f>
        <v>0.90333300000000005</v>
      </c>
      <c r="E817" s="69">
        <f>'[4]Shiller Data '!E816</f>
        <v>14.2</v>
      </c>
      <c r="F817" s="71">
        <f t="shared" si="155"/>
        <v>219.81221478873243</v>
      </c>
      <c r="G817" s="71">
        <f t="shared" si="156"/>
        <v>17.039713981338029</v>
      </c>
      <c r="H817" s="71">
        <f t="shared" si="158"/>
        <v>303.6952573643872</v>
      </c>
      <c r="I817" s="71">
        <f t="shared" si="158"/>
        <v>14.713172204717042</v>
      </c>
      <c r="J817" s="71">
        <f t="shared" si="153"/>
        <v>14.939824786272851</v>
      </c>
      <c r="K817" s="71">
        <f t="shared" si="150"/>
        <v>2.7040304518094507</v>
      </c>
      <c r="L817" s="71">
        <f t="shared" si="151"/>
        <v>-0.65155042770444505</v>
      </c>
      <c r="M817" s="69">
        <f t="shared" si="154"/>
        <v>-0.8855482483102195</v>
      </c>
    </row>
    <row r="818" spans="1:13" x14ac:dyDescent="0.3">
      <c r="A818" s="69">
        <f>'Shiller Data'!A817</f>
        <v>1938.05</v>
      </c>
      <c r="B818" s="69">
        <f>'[4]Shiller Data '!B817</f>
        <v>9.98</v>
      </c>
      <c r="C818" s="69">
        <f>'[4]Shiller Data '!C817</f>
        <v>0.75333300000000003</v>
      </c>
      <c r="D818" s="69">
        <f>'[4]Shiller Data '!D817</f>
        <v>0.83666700000000005</v>
      </c>
      <c r="E818" s="69">
        <f>'[4]Shiller Data '!E817</f>
        <v>14.1</v>
      </c>
      <c r="F818" s="71">
        <f t="shared" si="155"/>
        <v>223.38566666666671</v>
      </c>
      <c r="G818" s="71">
        <f t="shared" si="156"/>
        <v>16.862103650000002</v>
      </c>
      <c r="H818" s="71">
        <f t="shared" ref="H818:I833" si="159">AVERAGE(F699:F818)</f>
        <v>302.49861660211326</v>
      </c>
      <c r="I818" s="71">
        <f t="shared" si="159"/>
        <v>14.73085761473642</v>
      </c>
      <c r="J818" s="71">
        <f t="shared" si="153"/>
        <v>15.1644712418642</v>
      </c>
      <c r="K818" s="71">
        <f t="shared" si="150"/>
        <v>2.7189552735273481</v>
      </c>
      <c r="L818" s="71">
        <f t="shared" si="151"/>
        <v>-0.6366256059865476</v>
      </c>
      <c r="M818" s="69">
        <f t="shared" si="154"/>
        <v>-0.86526332612055634</v>
      </c>
    </row>
    <row r="819" spans="1:13" x14ac:dyDescent="0.3">
      <c r="A819" s="69">
        <f>'Shiller Data'!A818</f>
        <v>1938.06</v>
      </c>
      <c r="B819" s="69">
        <f>'[4]Shiller Data '!B818</f>
        <v>10.210000000000001</v>
      </c>
      <c r="C819" s="69">
        <f>'[4]Shiller Data '!C818</f>
        <v>0.74</v>
      </c>
      <c r="D819" s="69">
        <f>'[4]Shiller Data '!D818</f>
        <v>0.77</v>
      </c>
      <c r="E819" s="69">
        <f>'[4]Shiller Data '!E818</f>
        <v>14.1</v>
      </c>
      <c r="F819" s="71">
        <f t="shared" si="155"/>
        <v>228.53383333333338</v>
      </c>
      <c r="G819" s="71">
        <f t="shared" si="156"/>
        <v>16.56366666666667</v>
      </c>
      <c r="H819" s="71">
        <f t="shared" si="159"/>
        <v>301.47772062258105</v>
      </c>
      <c r="I819" s="71">
        <f t="shared" si="159"/>
        <v>14.744307249239341</v>
      </c>
      <c r="J819" s="71">
        <f t="shared" si="153"/>
        <v>15.499801345032568</v>
      </c>
      <c r="K819" s="71">
        <f t="shared" si="150"/>
        <v>2.7408272073935578</v>
      </c>
      <c r="L819" s="71">
        <f t="shared" si="151"/>
        <v>-0.61475367212033794</v>
      </c>
      <c r="M819" s="69">
        <f t="shared" si="154"/>
        <v>-0.8355363059256361</v>
      </c>
    </row>
    <row r="820" spans="1:13" x14ac:dyDescent="0.3">
      <c r="A820" s="69">
        <f>'Shiller Data'!A819</f>
        <v>1938.07</v>
      </c>
      <c r="B820" s="69">
        <f>'[4]Shiller Data '!B819</f>
        <v>12.24</v>
      </c>
      <c r="C820" s="69">
        <f>'[4]Shiller Data '!C819</f>
        <v>0.71333299999999999</v>
      </c>
      <c r="D820" s="69">
        <f>'[4]Shiller Data '!D819</f>
        <v>0.72</v>
      </c>
      <c r="E820" s="69">
        <f>'[4]Shiller Data '!E819</f>
        <v>14.1</v>
      </c>
      <c r="F820" s="71">
        <f t="shared" si="155"/>
        <v>273.97200000000004</v>
      </c>
      <c r="G820" s="71">
        <f t="shared" si="156"/>
        <v>15.966770316666667</v>
      </c>
      <c r="H820" s="71">
        <f t="shared" si="159"/>
        <v>300.81394352706451</v>
      </c>
      <c r="I820" s="71">
        <f t="shared" si="159"/>
        <v>14.751752263330474</v>
      </c>
      <c r="J820" s="71">
        <f t="shared" si="153"/>
        <v>18.572166554141003</v>
      </c>
      <c r="K820" s="71">
        <f t="shared" si="150"/>
        <v>2.9216640381414236</v>
      </c>
      <c r="L820" s="71">
        <f t="shared" si="151"/>
        <v>-0.43391684137247211</v>
      </c>
      <c r="M820" s="69">
        <f t="shared" si="154"/>
        <v>-0.58975373578298174</v>
      </c>
    </row>
    <row r="821" spans="1:13" x14ac:dyDescent="0.3">
      <c r="A821" s="69">
        <f>'Shiller Data'!A820</f>
        <v>1938.08</v>
      </c>
      <c r="B821" s="69">
        <f>'[4]Shiller Data '!B820</f>
        <v>12.31</v>
      </c>
      <c r="C821" s="69">
        <f>'[4]Shiller Data '!C820</f>
        <v>0.68666700000000003</v>
      </c>
      <c r="D821" s="69">
        <f>'[4]Shiller Data '!D820</f>
        <v>0.67</v>
      </c>
      <c r="E821" s="69">
        <f>'[4]Shiller Data '!E820</f>
        <v>14.1</v>
      </c>
      <c r="F821" s="71">
        <f t="shared" si="155"/>
        <v>275.53883333333334</v>
      </c>
      <c r="G821" s="71">
        <f t="shared" si="156"/>
        <v>15.369896350000001</v>
      </c>
      <c r="H821" s="71">
        <f t="shared" si="159"/>
        <v>300.06786514012492</v>
      </c>
      <c r="I821" s="71">
        <f t="shared" si="159"/>
        <v>14.753208223898216</v>
      </c>
      <c r="J821" s="71">
        <f t="shared" si="153"/>
        <v>18.676536598120904</v>
      </c>
      <c r="K821" s="71">
        <f t="shared" si="150"/>
        <v>2.9272680086578604</v>
      </c>
      <c r="L821" s="71">
        <f t="shared" si="151"/>
        <v>-0.42831287085603531</v>
      </c>
      <c r="M821" s="69">
        <f t="shared" si="154"/>
        <v>-0.58213715529527188</v>
      </c>
    </row>
    <row r="822" spans="1:13" x14ac:dyDescent="0.3">
      <c r="A822" s="69">
        <f>'Shiller Data'!A821</f>
        <v>1938.09</v>
      </c>
      <c r="B822" s="69">
        <f>'[4]Shiller Data '!B821</f>
        <v>11.75</v>
      </c>
      <c r="C822" s="69">
        <f>'[4]Shiller Data '!C821</f>
        <v>0.66</v>
      </c>
      <c r="D822" s="69">
        <f>'[4]Shiller Data '!D821</f>
        <v>0.62</v>
      </c>
      <c r="E822" s="69">
        <f>'[4]Shiller Data '!E821</f>
        <v>14.1</v>
      </c>
      <c r="F822" s="71">
        <f t="shared" si="155"/>
        <v>263.00416666666672</v>
      </c>
      <c r="G822" s="71">
        <f t="shared" si="156"/>
        <v>14.773000000000001</v>
      </c>
      <c r="H822" s="71">
        <f t="shared" si="159"/>
        <v>299.04118606176911</v>
      </c>
      <c r="I822" s="71">
        <f t="shared" si="159"/>
        <v>14.750135367443496</v>
      </c>
      <c r="J822" s="71">
        <f t="shared" si="153"/>
        <v>17.830627320693583</v>
      </c>
      <c r="K822" s="71">
        <f t="shared" si="150"/>
        <v>2.8809176146937925</v>
      </c>
      <c r="L822" s="71">
        <f t="shared" si="151"/>
        <v>-0.47466326482010324</v>
      </c>
      <c r="M822" s="69">
        <f t="shared" si="154"/>
        <v>-0.64513382974759514</v>
      </c>
    </row>
    <row r="823" spans="1:13" x14ac:dyDescent="0.3">
      <c r="A823" s="69">
        <f>'Shiller Data'!A822</f>
        <v>1938.1</v>
      </c>
      <c r="B823" s="69">
        <f>'[4]Shiller Data '!B822</f>
        <v>13.06</v>
      </c>
      <c r="C823" s="69">
        <f>'[4]Shiller Data '!C822</f>
        <v>0.61</v>
      </c>
      <c r="D823" s="69">
        <f>'[4]Shiller Data '!D822</f>
        <v>0.62666699999999997</v>
      </c>
      <c r="E823" s="69">
        <f>'[4]Shiller Data '!E822</f>
        <v>14</v>
      </c>
      <c r="F823" s="71">
        <f t="shared" si="155"/>
        <v>294.41437857142859</v>
      </c>
      <c r="G823" s="71">
        <f t="shared" si="156"/>
        <v>13.751360714285713</v>
      </c>
      <c r="H823" s="71">
        <f t="shared" si="159"/>
        <v>298.19179619327514</v>
      </c>
      <c r="I823" s="71">
        <f t="shared" si="159"/>
        <v>14.736790745731149</v>
      </c>
      <c r="J823" s="71">
        <f t="shared" si="153"/>
        <v>19.978188172123737</v>
      </c>
      <c r="K823" s="71">
        <f t="shared" si="150"/>
        <v>2.9946410870326505</v>
      </c>
      <c r="L823" s="71">
        <f t="shared" si="151"/>
        <v>-0.36093979248124519</v>
      </c>
      <c r="M823" s="69">
        <f t="shared" si="154"/>
        <v>-0.49056770955295959</v>
      </c>
    </row>
    <row r="824" spans="1:13" x14ac:dyDescent="0.3">
      <c r="A824" s="69">
        <f>'Shiller Data'!A823</f>
        <v>1938.11</v>
      </c>
      <c r="B824" s="69">
        <f>'[4]Shiller Data '!B823</f>
        <v>13.07</v>
      </c>
      <c r="C824" s="69">
        <f>'[4]Shiller Data '!C823</f>
        <v>0.56000000000000005</v>
      </c>
      <c r="D824" s="69">
        <f>'[4]Shiller Data '!D823</f>
        <v>0.63333300000000003</v>
      </c>
      <c r="E824" s="69">
        <f>'[4]Shiller Data '!E823</f>
        <v>14</v>
      </c>
      <c r="F824" s="71">
        <f t="shared" si="155"/>
        <v>294.63981071428577</v>
      </c>
      <c r="G824" s="71">
        <f t="shared" si="156"/>
        <v>12.624200000000002</v>
      </c>
      <c r="H824" s="71">
        <f t="shared" si="159"/>
        <v>297.12103720310347</v>
      </c>
      <c r="I824" s="71">
        <f t="shared" si="159"/>
        <v>14.713043916031536</v>
      </c>
      <c r="J824" s="71">
        <f t="shared" si="153"/>
        <v>20.025754860504573</v>
      </c>
      <c r="K824" s="71">
        <f t="shared" si="150"/>
        <v>2.9970191881492969</v>
      </c>
      <c r="L824" s="71">
        <f t="shared" si="151"/>
        <v>-0.35856169136459881</v>
      </c>
      <c r="M824" s="69">
        <f t="shared" si="154"/>
        <v>-0.48733553720128081</v>
      </c>
    </row>
    <row r="825" spans="1:13" x14ac:dyDescent="0.3">
      <c r="A825" s="69">
        <f>'Shiller Data'!A824</f>
        <v>1938.12</v>
      </c>
      <c r="B825" s="69">
        <f>'[4]Shiller Data '!B824</f>
        <v>12.69</v>
      </c>
      <c r="C825" s="69">
        <f>'[4]Shiller Data '!C824</f>
        <v>0.51</v>
      </c>
      <c r="D825" s="69">
        <f>'[4]Shiller Data '!D824</f>
        <v>0.64</v>
      </c>
      <c r="E825" s="69">
        <f>'[4]Shiller Data '!E824</f>
        <v>14</v>
      </c>
      <c r="F825" s="71">
        <f t="shared" si="155"/>
        <v>286.07338928571431</v>
      </c>
      <c r="G825" s="71">
        <f t="shared" si="156"/>
        <v>11.497039285714285</v>
      </c>
      <c r="H825" s="71">
        <f t="shared" si="159"/>
        <v>295.9444286294123</v>
      </c>
      <c r="I825" s="71">
        <f t="shared" si="159"/>
        <v>14.678119511443676</v>
      </c>
      <c r="J825" s="71">
        <f t="shared" si="153"/>
        <v>19.489784714089534</v>
      </c>
      <c r="K825" s="71">
        <f t="shared" si="150"/>
        <v>2.9698904674907625</v>
      </c>
      <c r="L825" s="71">
        <f t="shared" si="151"/>
        <v>-0.38569041202313326</v>
      </c>
      <c r="M825" s="69">
        <f t="shared" si="154"/>
        <v>-0.52420726659712136</v>
      </c>
    </row>
    <row r="826" spans="1:13" x14ac:dyDescent="0.3">
      <c r="A826" s="69">
        <f>'Shiller Data'!A825</f>
        <v>1939.01</v>
      </c>
      <c r="B826" s="69">
        <f>'[4]Shiller Data '!B825</f>
        <v>12.5</v>
      </c>
      <c r="C826" s="69">
        <f>'[4]Shiller Data '!C825</f>
        <v>0.51333300000000004</v>
      </c>
      <c r="D826" s="69">
        <f>'[4]Shiller Data '!D825</f>
        <v>0.66333299999999995</v>
      </c>
      <c r="E826" s="69">
        <f>'[4]Shiller Data '!E825</f>
        <v>14</v>
      </c>
      <c r="F826" s="71">
        <f t="shared" si="155"/>
        <v>281.79017857142856</v>
      </c>
      <c r="G826" s="71">
        <f t="shared" si="156"/>
        <v>11.572175818928573</v>
      </c>
      <c r="H826" s="71">
        <f t="shared" si="159"/>
        <v>294.46912246643541</v>
      </c>
      <c r="I826" s="71">
        <f t="shared" si="159"/>
        <v>14.642283208570227</v>
      </c>
      <c r="J826" s="71">
        <f t="shared" si="153"/>
        <v>19.24496163320314</v>
      </c>
      <c r="K826" s="71">
        <f t="shared" si="150"/>
        <v>2.9572492931355483</v>
      </c>
      <c r="L826" s="71">
        <f t="shared" si="151"/>
        <v>-0.39833158637834742</v>
      </c>
      <c r="M826" s="69">
        <f t="shared" si="154"/>
        <v>-0.54138839231026714</v>
      </c>
    </row>
    <row r="827" spans="1:13" x14ac:dyDescent="0.3">
      <c r="A827" s="69">
        <f>'Shiller Data'!A826</f>
        <v>1939.02</v>
      </c>
      <c r="B827" s="69">
        <f>'[4]Shiller Data '!B826</f>
        <v>12.4</v>
      </c>
      <c r="C827" s="69">
        <f>'[4]Shiller Data '!C826</f>
        <v>0.51666699999999999</v>
      </c>
      <c r="D827" s="69">
        <f>'[4]Shiller Data '!D826</f>
        <v>0.68666700000000003</v>
      </c>
      <c r="E827" s="69">
        <f>'[4]Shiller Data '!E826</f>
        <v>13.9</v>
      </c>
      <c r="F827" s="71">
        <f t="shared" si="155"/>
        <v>281.54690647482016</v>
      </c>
      <c r="G827" s="71">
        <f t="shared" si="156"/>
        <v>11.731128671582734</v>
      </c>
      <c r="H827" s="71">
        <f t="shared" si="159"/>
        <v>292.97179456717578</v>
      </c>
      <c r="I827" s="71">
        <f t="shared" si="159"/>
        <v>14.606233476739849</v>
      </c>
      <c r="J827" s="71">
        <f t="shared" si="153"/>
        <v>19.275804876265898</v>
      </c>
      <c r="K827" s="71">
        <f t="shared" si="150"/>
        <v>2.9588506761010946</v>
      </c>
      <c r="L827" s="71">
        <f t="shared" si="151"/>
        <v>-0.39673020341280107</v>
      </c>
      <c r="M827" s="69">
        <f t="shared" si="154"/>
        <v>-0.5392118886664744</v>
      </c>
    </row>
    <row r="828" spans="1:13" x14ac:dyDescent="0.3">
      <c r="A828" s="69">
        <f>'Shiller Data'!A827</f>
        <v>1939.03</v>
      </c>
      <c r="B828" s="69">
        <f>'[4]Shiller Data '!B827</f>
        <v>12.39</v>
      </c>
      <c r="C828" s="69">
        <f>'[4]Shiller Data '!C827</f>
        <v>0.52</v>
      </c>
      <c r="D828" s="69">
        <f>'[4]Shiller Data '!D827</f>
        <v>0.71</v>
      </c>
      <c r="E828" s="69">
        <f>'[4]Shiller Data '!E827</f>
        <v>13.9</v>
      </c>
      <c r="F828" s="71">
        <f t="shared" si="155"/>
        <v>281.31985251798562</v>
      </c>
      <c r="G828" s="71">
        <f t="shared" si="156"/>
        <v>11.806805755395684</v>
      </c>
      <c r="H828" s="71">
        <f t="shared" si="159"/>
        <v>291.38189375482568</v>
      </c>
      <c r="I828" s="71">
        <f t="shared" si="159"/>
        <v>14.568480191368147</v>
      </c>
      <c r="J828" s="71">
        <f t="shared" si="153"/>
        <v>19.310171604905513</v>
      </c>
      <c r="K828" s="71">
        <f t="shared" si="150"/>
        <v>2.9606319832422359</v>
      </c>
      <c r="L828" s="71">
        <f t="shared" si="151"/>
        <v>-0.39494889627165986</v>
      </c>
      <c r="M828" s="69">
        <f t="shared" si="154"/>
        <v>-0.53679084287866374</v>
      </c>
    </row>
    <row r="829" spans="1:13" x14ac:dyDescent="0.3">
      <c r="A829" s="69">
        <f>'Shiller Data'!A828</f>
        <v>1939.04</v>
      </c>
      <c r="B829" s="69">
        <f>'[4]Shiller Data '!B828</f>
        <v>10.83</v>
      </c>
      <c r="C829" s="69">
        <f>'[4]Shiller Data '!C828</f>
        <v>0.52333300000000005</v>
      </c>
      <c r="D829" s="69">
        <f>'[4]Shiller Data '!D828</f>
        <v>0.72666699999999995</v>
      </c>
      <c r="E829" s="69">
        <f>'[4]Shiller Data '!E828</f>
        <v>13.8</v>
      </c>
      <c r="F829" s="71">
        <f t="shared" si="155"/>
        <v>247.6813152173913</v>
      </c>
      <c r="G829" s="71">
        <f t="shared" si="156"/>
        <v>11.968587787318841</v>
      </c>
      <c r="H829" s="71">
        <f t="shared" si="159"/>
        <v>289.51173587867868</v>
      </c>
      <c r="I829" s="71">
        <f t="shared" si="159"/>
        <v>14.529713270069177</v>
      </c>
      <c r="J829" s="71">
        <f t="shared" si="153"/>
        <v>17.04653840125037</v>
      </c>
      <c r="K829" s="71">
        <f t="shared" si="150"/>
        <v>2.8359471567972663</v>
      </c>
      <c r="L829" s="71">
        <f t="shared" si="151"/>
        <v>-0.51963372271662944</v>
      </c>
      <c r="M829" s="69">
        <f t="shared" si="154"/>
        <v>-0.70625497789307978</v>
      </c>
    </row>
    <row r="830" spans="1:13" x14ac:dyDescent="0.3">
      <c r="A830" s="69">
        <f>'Shiller Data'!A829</f>
        <v>1939.05</v>
      </c>
      <c r="B830" s="69">
        <f>'[4]Shiller Data '!B829</f>
        <v>11.23</v>
      </c>
      <c r="C830" s="69">
        <f>'[4]Shiller Data '!C829</f>
        <v>0.526667</v>
      </c>
      <c r="D830" s="69">
        <f>'[4]Shiller Data '!D829</f>
        <v>0.74333300000000002</v>
      </c>
      <c r="E830" s="69">
        <f>'[4]Shiller Data '!E829</f>
        <v>13.8</v>
      </c>
      <c r="F830" s="71">
        <f t="shared" si="155"/>
        <v>256.82928623188405</v>
      </c>
      <c r="G830" s="71">
        <f t="shared" si="156"/>
        <v>12.044836125724638</v>
      </c>
      <c r="H830" s="71">
        <f t="shared" si="159"/>
        <v>287.68216409727773</v>
      </c>
      <c r="I830" s="71">
        <f t="shared" si="159"/>
        <v>14.490849404450218</v>
      </c>
      <c r="J830" s="71">
        <f t="shared" si="153"/>
        <v>17.723549466535093</v>
      </c>
      <c r="K830" s="71">
        <f t="shared" si="150"/>
        <v>2.8748942336130754</v>
      </c>
      <c r="L830" s="71">
        <f t="shared" si="151"/>
        <v>-0.48068664590082033</v>
      </c>
      <c r="M830" s="69">
        <f t="shared" si="154"/>
        <v>-0.65332044790964094</v>
      </c>
    </row>
    <row r="831" spans="1:13" x14ac:dyDescent="0.3">
      <c r="A831" s="69">
        <f>'Shiller Data'!A830</f>
        <v>1939.06</v>
      </c>
      <c r="B831" s="69">
        <f>'[4]Shiller Data '!B830</f>
        <v>11.43</v>
      </c>
      <c r="C831" s="69">
        <f>'[4]Shiller Data '!C830</f>
        <v>0.53</v>
      </c>
      <c r="D831" s="69">
        <f>'[4]Shiller Data '!D830</f>
        <v>0.76</v>
      </c>
      <c r="E831" s="69">
        <f>'[4]Shiller Data '!E830</f>
        <v>13.8</v>
      </c>
      <c r="F831" s="71">
        <f t="shared" si="155"/>
        <v>261.40327173913045</v>
      </c>
      <c r="G831" s="71">
        <f t="shared" si="156"/>
        <v>12.121061594202899</v>
      </c>
      <c r="H831" s="71">
        <f t="shared" si="159"/>
        <v>285.83856039198491</v>
      </c>
      <c r="I831" s="71">
        <f t="shared" si="159"/>
        <v>14.451896969392161</v>
      </c>
      <c r="J831" s="71">
        <f t="shared" si="153"/>
        <v>18.08781728051061</v>
      </c>
      <c r="K831" s="71">
        <f t="shared" si="150"/>
        <v>2.8952386332279749</v>
      </c>
      <c r="L831" s="71">
        <f t="shared" si="151"/>
        <v>-0.4603422462859208</v>
      </c>
      <c r="M831" s="69">
        <f t="shared" si="154"/>
        <v>-0.62566956061704637</v>
      </c>
    </row>
    <row r="832" spans="1:13" x14ac:dyDescent="0.3">
      <c r="A832" s="69">
        <f>'Shiller Data'!A831</f>
        <v>1939.07</v>
      </c>
      <c r="B832" s="69">
        <f>'[4]Shiller Data '!B831</f>
        <v>11.71</v>
      </c>
      <c r="C832" s="69">
        <f>'[4]Shiller Data '!C831</f>
        <v>0.54</v>
      </c>
      <c r="D832" s="69">
        <f>'[4]Shiller Data '!D831</f>
        <v>0.776667</v>
      </c>
      <c r="E832" s="69">
        <f>'[4]Shiller Data '!E831</f>
        <v>13.8</v>
      </c>
      <c r="F832" s="71">
        <f t="shared" si="155"/>
        <v>267.80685144927537</v>
      </c>
      <c r="G832" s="71">
        <f t="shared" si="156"/>
        <v>12.349760869565218</v>
      </c>
      <c r="H832" s="71">
        <f t="shared" si="159"/>
        <v>283.74059706350351</v>
      </c>
      <c r="I832" s="71">
        <f t="shared" si="159"/>
        <v>14.41494815582929</v>
      </c>
      <c r="J832" s="71">
        <f t="shared" si="153"/>
        <v>18.578412392067911</v>
      </c>
      <c r="K832" s="71">
        <f t="shared" si="150"/>
        <v>2.9220002825910618</v>
      </c>
      <c r="L832" s="71">
        <f t="shared" si="151"/>
        <v>-0.43358059692283391</v>
      </c>
      <c r="M832" s="69">
        <f t="shared" si="154"/>
        <v>-0.58929673250170045</v>
      </c>
    </row>
    <row r="833" spans="1:13" x14ac:dyDescent="0.3">
      <c r="A833" s="69">
        <f>'Shiller Data'!A832</f>
        <v>1939.08</v>
      </c>
      <c r="B833" s="69">
        <f>'[4]Shiller Data '!B832</f>
        <v>11.54</v>
      </c>
      <c r="C833" s="69">
        <f>'[4]Shiller Data '!C832</f>
        <v>0.55000000000000004</v>
      </c>
      <c r="D833" s="69">
        <f>'[4]Shiller Data '!D832</f>
        <v>0.79333299999999995</v>
      </c>
      <c r="E833" s="69">
        <f>'[4]Shiller Data '!E832</f>
        <v>13.8</v>
      </c>
      <c r="F833" s="71">
        <f t="shared" si="155"/>
        <v>263.91896376811593</v>
      </c>
      <c r="G833" s="71">
        <f t="shared" si="156"/>
        <v>12.578460144927538</v>
      </c>
      <c r="H833" s="71">
        <f t="shared" si="159"/>
        <v>281.36395331263088</v>
      </c>
      <c r="I833" s="71">
        <f t="shared" si="159"/>
        <v>14.378384914262455</v>
      </c>
      <c r="J833" s="71">
        <f t="shared" si="153"/>
        <v>18.355257933477972</v>
      </c>
      <c r="K833" s="71">
        <f t="shared" ref="K833:K896" si="160">LN(J833)</f>
        <v>2.9099160693413713</v>
      </c>
      <c r="L833" s="71">
        <f t="shared" ref="L833:L896" si="161">K833-$K$1863</f>
        <v>-0.44566481017252446</v>
      </c>
      <c r="M833" s="69">
        <f t="shared" si="154"/>
        <v>-0.60572087009788489</v>
      </c>
    </row>
    <row r="834" spans="1:13" x14ac:dyDescent="0.3">
      <c r="A834" s="69">
        <f>'Shiller Data'!A833</f>
        <v>1939.09</v>
      </c>
      <c r="B834" s="69">
        <f>'[4]Shiller Data '!B833</f>
        <v>12.77</v>
      </c>
      <c r="C834" s="69">
        <f>'[4]Shiller Data '!C833</f>
        <v>0.56000000000000005</v>
      </c>
      <c r="D834" s="69">
        <f>'[4]Shiller Data '!D833</f>
        <v>0.81</v>
      </c>
      <c r="E834" s="69">
        <f>'[4]Shiller Data '!E833</f>
        <v>14.1</v>
      </c>
      <c r="F834" s="71">
        <f t="shared" si="155"/>
        <v>285.83516666666668</v>
      </c>
      <c r="G834" s="71">
        <f t="shared" si="156"/>
        <v>12.534666666666668</v>
      </c>
      <c r="H834" s="71">
        <f t="shared" ref="H834:I849" si="162">AVERAGE(F715:F834)</f>
        <v>278.98751395007463</v>
      </c>
      <c r="I834" s="71">
        <f t="shared" si="162"/>
        <v>14.339936471744794</v>
      </c>
      <c r="J834" s="71">
        <f t="shared" ref="J834:J897" si="163">F834/I834</f>
        <v>19.932805645957512</v>
      </c>
      <c r="K834" s="71">
        <f t="shared" si="160"/>
        <v>2.9923668993272434</v>
      </c>
      <c r="L834" s="71">
        <f t="shared" si="161"/>
        <v>-0.3632139801866523</v>
      </c>
      <c r="M834" s="69">
        <f t="shared" ref="M834:M897" si="164">L834*$M$113/2</f>
        <v>-0.49365864903088663</v>
      </c>
    </row>
    <row r="835" spans="1:13" x14ac:dyDescent="0.3">
      <c r="A835" s="69">
        <f>'Shiller Data'!A834</f>
        <v>1939.1</v>
      </c>
      <c r="B835" s="69">
        <f>'[4]Shiller Data '!B834</f>
        <v>12.9</v>
      </c>
      <c r="C835" s="69">
        <f>'[4]Shiller Data '!C834</f>
        <v>0.57999999999999996</v>
      </c>
      <c r="D835" s="69">
        <f>'[4]Shiller Data '!D834</f>
        <v>0.84</v>
      </c>
      <c r="E835" s="69">
        <f>'[4]Shiller Data '!E834</f>
        <v>14</v>
      </c>
      <c r="F835" s="71">
        <f t="shared" si="155"/>
        <v>290.80746428571427</v>
      </c>
      <c r="G835" s="71">
        <f t="shared" si="156"/>
        <v>13.075064285714285</v>
      </c>
      <c r="H835" s="71">
        <f t="shared" si="162"/>
        <v>277.15571490486411</v>
      </c>
      <c r="I835" s="71">
        <f t="shared" si="162"/>
        <v>14.304471087420543</v>
      </c>
      <c r="J835" s="71">
        <f t="shared" si="163"/>
        <v>20.329829918804371</v>
      </c>
      <c r="K835" s="71">
        <f t="shared" si="160"/>
        <v>3.0120892615848156</v>
      </c>
      <c r="L835" s="71">
        <f t="shared" si="161"/>
        <v>-0.34349161792908012</v>
      </c>
      <c r="M835" s="69">
        <f t="shared" si="164"/>
        <v>-0.46685319759212995</v>
      </c>
    </row>
    <row r="836" spans="1:13" x14ac:dyDescent="0.3">
      <c r="A836" s="69">
        <f>'Shiller Data'!A835</f>
        <v>1939.11</v>
      </c>
      <c r="B836" s="69">
        <f>'[4]Shiller Data '!B835</f>
        <v>12.67</v>
      </c>
      <c r="C836" s="69">
        <f>'[4]Shiller Data '!C835</f>
        <v>0.6</v>
      </c>
      <c r="D836" s="69">
        <f>'[4]Shiller Data '!D835</f>
        <v>0.87</v>
      </c>
      <c r="E836" s="69">
        <f>'[4]Shiller Data '!E835</f>
        <v>14</v>
      </c>
      <c r="F836" s="71">
        <f t="shared" si="155"/>
        <v>285.62252500000005</v>
      </c>
      <c r="G836" s="71">
        <f t="shared" si="156"/>
        <v>13.525928571428571</v>
      </c>
      <c r="H836" s="71">
        <f t="shared" si="162"/>
        <v>276.40721720857317</v>
      </c>
      <c r="I836" s="71">
        <f t="shared" si="162"/>
        <v>14.271242650178595</v>
      </c>
      <c r="J836" s="71">
        <f t="shared" si="163"/>
        <v>20.01385107108565</v>
      </c>
      <c r="K836" s="71">
        <f t="shared" si="160"/>
        <v>2.9964245874037263</v>
      </c>
      <c r="L836" s="71">
        <f t="shared" si="161"/>
        <v>-0.35915629211016942</v>
      </c>
      <c r="M836" s="69">
        <f t="shared" si="164"/>
        <v>-0.48814368285861565</v>
      </c>
    </row>
    <row r="837" spans="1:13" x14ac:dyDescent="0.3">
      <c r="A837" s="69">
        <f>'Shiller Data'!A836</f>
        <v>1939.12</v>
      </c>
      <c r="B837" s="69">
        <f>'[4]Shiller Data '!B836</f>
        <v>12.37</v>
      </c>
      <c r="C837" s="69">
        <f>'[4]Shiller Data '!C836</f>
        <v>0.62</v>
      </c>
      <c r="D837" s="69">
        <f>'[4]Shiller Data '!D836</f>
        <v>0.9</v>
      </c>
      <c r="E837" s="69">
        <f>'[4]Shiller Data '!E836</f>
        <v>14</v>
      </c>
      <c r="F837" s="71">
        <f t="shared" si="155"/>
        <v>278.85956071428569</v>
      </c>
      <c r="G837" s="71">
        <f t="shared" si="156"/>
        <v>13.976792857142858</v>
      </c>
      <c r="H837" s="71">
        <f t="shared" si="162"/>
        <v>275.45878573778134</v>
      </c>
      <c r="I837" s="71">
        <f t="shared" si="162"/>
        <v>14.239393806740054</v>
      </c>
      <c r="J837" s="71">
        <f t="shared" si="163"/>
        <v>19.583667991701354</v>
      </c>
      <c r="K837" s="71">
        <f t="shared" si="160"/>
        <v>2.9746959531480859</v>
      </c>
      <c r="L837" s="71">
        <f t="shared" si="161"/>
        <v>-0.38088492636580984</v>
      </c>
      <c r="M837" s="69">
        <f t="shared" si="164"/>
        <v>-0.51767593882082674</v>
      </c>
    </row>
    <row r="838" spans="1:13" x14ac:dyDescent="0.3">
      <c r="A838" s="69">
        <f>'Shiller Data'!A837</f>
        <v>1940.01</v>
      </c>
      <c r="B838" s="69">
        <f>'[4]Shiller Data '!B837</f>
        <v>12.3</v>
      </c>
      <c r="C838" s="69">
        <f>'[4]Shiller Data '!C837</f>
        <v>0.62333300000000003</v>
      </c>
      <c r="D838" s="69">
        <f>'[4]Shiller Data '!D837</f>
        <v>0.93</v>
      </c>
      <c r="E838" s="69">
        <f>'[4]Shiller Data '!E837</f>
        <v>13.9</v>
      </c>
      <c r="F838" s="71">
        <f t="shared" si="155"/>
        <v>279.27636690647483</v>
      </c>
      <c r="G838" s="71">
        <f t="shared" si="156"/>
        <v>14.153022407553959</v>
      </c>
      <c r="H838" s="71">
        <f t="shared" si="162"/>
        <v>274.44701250391228</v>
      </c>
      <c r="I838" s="71">
        <f t="shared" si="162"/>
        <v>14.208023119200664</v>
      </c>
      <c r="J838" s="71">
        <f t="shared" si="163"/>
        <v>19.656243839374241</v>
      </c>
      <c r="K838" s="71">
        <f t="shared" si="160"/>
        <v>2.9783950404825021</v>
      </c>
      <c r="L838" s="71">
        <f t="shared" si="161"/>
        <v>-0.37718583903139358</v>
      </c>
      <c r="M838" s="69">
        <f t="shared" si="164"/>
        <v>-0.51264836126112823</v>
      </c>
    </row>
    <row r="839" spans="1:13" x14ac:dyDescent="0.3">
      <c r="A839" s="69">
        <f>'Shiller Data'!A838</f>
        <v>1940.02</v>
      </c>
      <c r="B839" s="69">
        <f>'[4]Shiller Data '!B838</f>
        <v>12.22</v>
      </c>
      <c r="C839" s="69">
        <f>'[4]Shiller Data '!C838</f>
        <v>0.62666699999999997</v>
      </c>
      <c r="D839" s="69">
        <f>'[4]Shiller Data '!D838</f>
        <v>0.96</v>
      </c>
      <c r="E839" s="69">
        <f>'[4]Shiller Data '!E838</f>
        <v>14</v>
      </c>
      <c r="F839" s="71">
        <f t="shared" si="155"/>
        <v>275.47807857142863</v>
      </c>
      <c r="G839" s="71">
        <f t="shared" si="156"/>
        <v>14.127088466785713</v>
      </c>
      <c r="H839" s="71">
        <f t="shared" si="162"/>
        <v>273.17354190867422</v>
      </c>
      <c r="I839" s="71">
        <f t="shared" si="162"/>
        <v>14.175418768923878</v>
      </c>
      <c r="J839" s="71">
        <f t="shared" si="163"/>
        <v>19.433505497230644</v>
      </c>
      <c r="K839" s="71">
        <f t="shared" si="160"/>
        <v>2.9669986638547878</v>
      </c>
      <c r="L839" s="71">
        <f t="shared" si="161"/>
        <v>-0.38858221565910789</v>
      </c>
      <c r="M839" s="69">
        <f t="shared" si="164"/>
        <v>-0.52813763259091995</v>
      </c>
    </row>
    <row r="840" spans="1:13" x14ac:dyDescent="0.3">
      <c r="A840" s="69">
        <f>'Shiller Data'!A839</f>
        <v>1940.03</v>
      </c>
      <c r="B840" s="69">
        <f>'[4]Shiller Data '!B839</f>
        <v>12.15</v>
      </c>
      <c r="C840" s="69">
        <f>'[4]Shiller Data '!C839</f>
        <v>0.63</v>
      </c>
      <c r="D840" s="69">
        <f>'[4]Shiller Data '!D839</f>
        <v>0.99</v>
      </c>
      <c r="E840" s="69">
        <f>'[4]Shiller Data '!E839</f>
        <v>14</v>
      </c>
      <c r="F840" s="71">
        <f t="shared" si="155"/>
        <v>273.9000535714286</v>
      </c>
      <c r="G840" s="71">
        <f t="shared" si="156"/>
        <v>14.202225</v>
      </c>
      <c r="H840" s="71">
        <f t="shared" si="162"/>
        <v>271.73040936693707</v>
      </c>
      <c r="I840" s="71">
        <f t="shared" si="162"/>
        <v>14.142426530265102</v>
      </c>
      <c r="J840" s="71">
        <f t="shared" si="163"/>
        <v>19.367260136390069</v>
      </c>
      <c r="K840" s="71">
        <f t="shared" si="160"/>
        <v>2.9635840185958049</v>
      </c>
      <c r="L840" s="71">
        <f t="shared" si="161"/>
        <v>-0.39199686091809083</v>
      </c>
      <c r="M840" s="69">
        <f t="shared" si="164"/>
        <v>-0.53277861354821399</v>
      </c>
    </row>
    <row r="841" spans="1:13" x14ac:dyDescent="0.3">
      <c r="A841" s="69">
        <f>'Shiller Data'!A840</f>
        <v>1940.04</v>
      </c>
      <c r="B841" s="69">
        <f>'[4]Shiller Data '!B840</f>
        <v>12.27</v>
      </c>
      <c r="C841" s="69">
        <f>'[4]Shiller Data '!C840</f>
        <v>0.63666699999999998</v>
      </c>
      <c r="D841" s="69">
        <f>'[4]Shiller Data '!D840</f>
        <v>1.00667</v>
      </c>
      <c r="E841" s="69">
        <f>'[4]Shiller Data '!E840</f>
        <v>14</v>
      </c>
      <c r="F841" s="71">
        <f t="shared" si="155"/>
        <v>276.60523928571428</v>
      </c>
      <c r="G841" s="71">
        <f t="shared" si="156"/>
        <v>14.352520609642857</v>
      </c>
      <c r="H841" s="71">
        <f t="shared" si="162"/>
        <v>270.09657886098461</v>
      </c>
      <c r="I841" s="71">
        <f t="shared" si="162"/>
        <v>14.111453247845457</v>
      </c>
      <c r="J841" s="71">
        <f t="shared" si="163"/>
        <v>19.601470835609824</v>
      </c>
      <c r="K841" s="71">
        <f t="shared" si="160"/>
        <v>2.9756046060540684</v>
      </c>
      <c r="L841" s="71">
        <f t="shared" si="161"/>
        <v>-0.37997627345982732</v>
      </c>
      <c r="M841" s="69">
        <f t="shared" si="164"/>
        <v>-0.51644095231018972</v>
      </c>
    </row>
    <row r="842" spans="1:13" x14ac:dyDescent="0.3">
      <c r="A842" s="69">
        <f>'Shiller Data'!A841</f>
        <v>1940.05</v>
      </c>
      <c r="B842" s="69">
        <f>'[4]Shiller Data '!B841</f>
        <v>10.58</v>
      </c>
      <c r="C842" s="69">
        <f>'[4]Shiller Data '!C841</f>
        <v>0.64333300000000004</v>
      </c>
      <c r="D842" s="69">
        <f>'[4]Shiller Data '!D841</f>
        <v>1.0233300000000001</v>
      </c>
      <c r="E842" s="69">
        <f>'[4]Shiller Data '!E841</f>
        <v>14</v>
      </c>
      <c r="F842" s="71">
        <f t="shared" si="155"/>
        <v>238.50720714285717</v>
      </c>
      <c r="G842" s="71">
        <f t="shared" si="156"/>
        <v>14.50279367607143</v>
      </c>
      <c r="H842" s="71">
        <f t="shared" si="162"/>
        <v>268.35850593234278</v>
      </c>
      <c r="I842" s="71">
        <f t="shared" si="162"/>
        <v>14.080701187749604</v>
      </c>
      <c r="J842" s="71">
        <f t="shared" si="163"/>
        <v>16.938588779254943</v>
      </c>
      <c r="K842" s="71">
        <f t="shared" si="160"/>
        <v>2.829594378743943</v>
      </c>
      <c r="L842" s="71">
        <f t="shared" si="161"/>
        <v>-0.52598650076995268</v>
      </c>
      <c r="M842" s="69">
        <f t="shared" si="164"/>
        <v>-0.7148892926564735</v>
      </c>
    </row>
    <row r="843" spans="1:13" x14ac:dyDescent="0.3">
      <c r="A843" s="69">
        <f>'Shiller Data'!A842</f>
        <v>1940.06</v>
      </c>
      <c r="B843" s="69">
        <f>'[4]Shiller Data '!B842</f>
        <v>9.67</v>
      </c>
      <c r="C843" s="69">
        <f>'[4]Shiller Data '!C842</f>
        <v>0.65</v>
      </c>
      <c r="D843" s="69">
        <f>'[4]Shiller Data '!D842</f>
        <v>1.04</v>
      </c>
      <c r="E843" s="69">
        <f>'[4]Shiller Data '!E842</f>
        <v>14.1</v>
      </c>
      <c r="F843" s="71">
        <f t="shared" ref="F843:F906" si="165">B843*$E$1857/E843</f>
        <v>216.44683333333336</v>
      </c>
      <c r="G843" s="71">
        <f t="shared" ref="G843:G906" si="166">C843*$E$1857/E843</f>
        <v>14.549166666666668</v>
      </c>
      <c r="H843" s="71">
        <f t="shared" si="162"/>
        <v>266.79327140853326</v>
      </c>
      <c r="I843" s="71">
        <f t="shared" si="162"/>
        <v>14.049307896578968</v>
      </c>
      <c r="J843" s="71">
        <f t="shared" si="163"/>
        <v>15.406227475877197</v>
      </c>
      <c r="K843" s="71">
        <f t="shared" si="160"/>
        <v>2.734771809229867</v>
      </c>
      <c r="L843" s="71">
        <f t="shared" si="161"/>
        <v>-0.62080907028402876</v>
      </c>
      <c r="M843" s="69">
        <f t="shared" si="164"/>
        <v>-0.84376643978583488</v>
      </c>
    </row>
    <row r="844" spans="1:13" x14ac:dyDescent="0.3">
      <c r="A844" s="69">
        <f>'Shiller Data'!A843</f>
        <v>1940.07</v>
      </c>
      <c r="B844" s="69">
        <f>'[4]Shiller Data '!B843</f>
        <v>9.99</v>
      </c>
      <c r="C844" s="69">
        <f>'[4]Shiller Data '!C843</f>
        <v>0.656667</v>
      </c>
      <c r="D844" s="69">
        <f>'[4]Shiller Data '!D843</f>
        <v>1.0533300000000001</v>
      </c>
      <c r="E844" s="69">
        <f>'[4]Shiller Data '!E843</f>
        <v>14</v>
      </c>
      <c r="F844" s="71">
        <f t="shared" si="165"/>
        <v>225.20671071428572</v>
      </c>
      <c r="G844" s="71">
        <f t="shared" si="166"/>
        <v>14.803384895357143</v>
      </c>
      <c r="H844" s="71">
        <f t="shared" si="162"/>
        <v>265.33332667854188</v>
      </c>
      <c r="I844" s="71">
        <f t="shared" si="162"/>
        <v>14.018067349522205</v>
      </c>
      <c r="J844" s="71">
        <f t="shared" si="163"/>
        <v>16.065460744270265</v>
      </c>
      <c r="K844" s="71">
        <f t="shared" si="160"/>
        <v>2.7766716721609321</v>
      </c>
      <c r="L844" s="71">
        <f t="shared" si="161"/>
        <v>-0.57890920735296358</v>
      </c>
      <c r="M844" s="69">
        <f t="shared" si="164"/>
        <v>-0.78681866008170698</v>
      </c>
    </row>
    <row r="845" spans="1:13" x14ac:dyDescent="0.3">
      <c r="A845" s="69">
        <f>'Shiller Data'!A844</f>
        <v>1940.08</v>
      </c>
      <c r="B845" s="69">
        <f>'[4]Shiller Data '!B844</f>
        <v>10.199999999999999</v>
      </c>
      <c r="C845" s="69">
        <f>'[4]Shiller Data '!C844</f>
        <v>0.66333299999999995</v>
      </c>
      <c r="D845" s="69">
        <f>'[4]Shiller Data '!D844</f>
        <v>1.06667</v>
      </c>
      <c r="E845" s="69">
        <f>'[4]Shiller Data '!E844</f>
        <v>14</v>
      </c>
      <c r="F845" s="71">
        <f t="shared" si="165"/>
        <v>229.94078571428571</v>
      </c>
      <c r="G845" s="71">
        <f t="shared" si="166"/>
        <v>14.953657961785714</v>
      </c>
      <c r="H845" s="71">
        <f t="shared" si="162"/>
        <v>263.93564739282766</v>
      </c>
      <c r="I845" s="71">
        <f t="shared" si="162"/>
        <v>13.986998638850217</v>
      </c>
      <c r="J845" s="71">
        <f t="shared" si="163"/>
        <v>16.43960878609106</v>
      </c>
      <c r="K845" s="71">
        <f t="shared" si="160"/>
        <v>2.799693592878413</v>
      </c>
      <c r="L845" s="71">
        <f t="shared" si="161"/>
        <v>-0.5558872866354827</v>
      </c>
      <c r="M845" s="69">
        <f t="shared" si="164"/>
        <v>-0.75552864675775</v>
      </c>
    </row>
    <row r="846" spans="1:13" x14ac:dyDescent="0.3">
      <c r="A846" s="69">
        <f>'Shiller Data'!A845</f>
        <v>1940.09</v>
      </c>
      <c r="B846" s="69">
        <f>'[4]Shiller Data '!B845</f>
        <v>10.63</v>
      </c>
      <c r="C846" s="69">
        <f>'[4]Shiller Data '!C845</f>
        <v>0.67</v>
      </c>
      <c r="D846" s="69">
        <f>'[4]Shiller Data '!D845</f>
        <v>1.08</v>
      </c>
      <c r="E846" s="69">
        <f>'[4]Shiller Data '!E845</f>
        <v>14</v>
      </c>
      <c r="F846" s="71">
        <f t="shared" si="165"/>
        <v>239.63436785714291</v>
      </c>
      <c r="G846" s="71">
        <f t="shared" si="166"/>
        <v>15.103953571428574</v>
      </c>
      <c r="H846" s="71">
        <f t="shared" si="162"/>
        <v>262.64029528762109</v>
      </c>
      <c r="I846" s="71">
        <f t="shared" si="162"/>
        <v>13.957993489144249</v>
      </c>
      <c r="J846" s="71">
        <f t="shared" si="163"/>
        <v>17.168253305427974</v>
      </c>
      <c r="K846" s="71">
        <f t="shared" si="160"/>
        <v>2.843061940289513</v>
      </c>
      <c r="L846" s="71">
        <f t="shared" si="161"/>
        <v>-0.51251893922438274</v>
      </c>
      <c r="M846" s="69">
        <f t="shared" si="164"/>
        <v>-0.69658499105742755</v>
      </c>
    </row>
    <row r="847" spans="1:13" x14ac:dyDescent="0.3">
      <c r="A847" s="69">
        <f>'Shiller Data'!A846</f>
        <v>1940.1</v>
      </c>
      <c r="B847" s="69">
        <f>'[4]Shiller Data '!B846</f>
        <v>10.73</v>
      </c>
      <c r="C847" s="69">
        <f>'[4]Shiller Data '!C846</f>
        <v>0.67</v>
      </c>
      <c r="D847" s="69">
        <f>'[4]Shiller Data '!D846</f>
        <v>1.07</v>
      </c>
      <c r="E847" s="69">
        <f>'[4]Shiller Data '!E846</f>
        <v>14</v>
      </c>
      <c r="F847" s="71">
        <f t="shared" si="165"/>
        <v>241.88868928571429</v>
      </c>
      <c r="G847" s="71">
        <f t="shared" si="166"/>
        <v>15.103953571428574</v>
      </c>
      <c r="H847" s="71">
        <f t="shared" si="162"/>
        <v>261.79964971853741</v>
      </c>
      <c r="I847" s="71">
        <f t="shared" si="162"/>
        <v>13.927922207542519</v>
      </c>
      <c r="J847" s="71">
        <f t="shared" si="163"/>
        <v>17.367176932875317</v>
      </c>
      <c r="K847" s="71">
        <f t="shared" si="160"/>
        <v>2.8545820415909713</v>
      </c>
      <c r="L847" s="71">
        <f t="shared" si="161"/>
        <v>-0.50099883792292443</v>
      </c>
      <c r="M847" s="69">
        <f t="shared" si="164"/>
        <v>-0.6809275605745635</v>
      </c>
    </row>
    <row r="848" spans="1:13" x14ac:dyDescent="0.3">
      <c r="A848" s="69">
        <f>'Shiller Data'!A847</f>
        <v>1940.11</v>
      </c>
      <c r="B848" s="69">
        <f>'[4]Shiller Data '!B847</f>
        <v>10.98</v>
      </c>
      <c r="C848" s="69">
        <f>'[4]Shiller Data '!C847</f>
        <v>0.67</v>
      </c>
      <c r="D848" s="69">
        <f>'[4]Shiller Data '!D847</f>
        <v>1.06</v>
      </c>
      <c r="E848" s="69">
        <f>'[4]Shiller Data '!E847</f>
        <v>14</v>
      </c>
      <c r="F848" s="71">
        <f t="shared" si="165"/>
        <v>247.52449285714289</v>
      </c>
      <c r="G848" s="71">
        <f t="shared" si="166"/>
        <v>15.103953571428574</v>
      </c>
      <c r="H848" s="71">
        <f t="shared" si="162"/>
        <v>261.19703111226562</v>
      </c>
      <c r="I848" s="71">
        <f t="shared" si="162"/>
        <v>13.896755755597107</v>
      </c>
      <c r="J848" s="71">
        <f t="shared" si="163"/>
        <v>17.811674696624717</v>
      </c>
      <c r="K848" s="71">
        <f t="shared" si="160"/>
        <v>2.8798541241344027</v>
      </c>
      <c r="L848" s="71">
        <f t="shared" si="161"/>
        <v>-0.47572675537949305</v>
      </c>
      <c r="M848" s="69">
        <f t="shared" si="164"/>
        <v>-0.64657926230648421</v>
      </c>
    </row>
    <row r="849" spans="1:13" x14ac:dyDescent="0.3">
      <c r="A849" s="69">
        <f>'Shiller Data'!A848</f>
        <v>1940.12</v>
      </c>
      <c r="B849" s="69">
        <f>'[4]Shiller Data '!B848</f>
        <v>10.53</v>
      </c>
      <c r="C849" s="69">
        <f>'[4]Shiller Data '!C848</f>
        <v>0.67</v>
      </c>
      <c r="D849" s="69">
        <f>'[4]Shiller Data '!D848</f>
        <v>1.05</v>
      </c>
      <c r="E849" s="69">
        <f>'[4]Shiller Data '!E848</f>
        <v>14.1</v>
      </c>
      <c r="F849" s="71">
        <f t="shared" si="165"/>
        <v>235.69650000000001</v>
      </c>
      <c r="G849" s="71">
        <f t="shared" si="166"/>
        <v>14.996833333333337</v>
      </c>
      <c r="H849" s="71">
        <f t="shared" si="162"/>
        <v>260.62750735450169</v>
      </c>
      <c r="I849" s="71">
        <f t="shared" si="162"/>
        <v>13.861639873954596</v>
      </c>
      <c r="J849" s="71">
        <f t="shared" si="163"/>
        <v>17.003507676091285</v>
      </c>
      <c r="K849" s="71">
        <f t="shared" si="160"/>
        <v>2.8334196566600296</v>
      </c>
      <c r="L849" s="71">
        <f t="shared" si="161"/>
        <v>-0.52216122285386612</v>
      </c>
      <c r="M849" s="69">
        <f t="shared" si="164"/>
        <v>-0.70969020442960362</v>
      </c>
    </row>
    <row r="850" spans="1:13" x14ac:dyDescent="0.3">
      <c r="A850" s="69">
        <f>'Shiller Data'!A849</f>
        <v>1941.01</v>
      </c>
      <c r="B850" s="69">
        <f>'[4]Shiller Data '!B849</f>
        <v>10.55</v>
      </c>
      <c r="C850" s="69">
        <f>'[4]Shiller Data '!C849</f>
        <v>0.67333299999999996</v>
      </c>
      <c r="D850" s="69">
        <f>'[4]Shiller Data '!D849</f>
        <v>1.0533300000000001</v>
      </c>
      <c r="E850" s="69">
        <f>'[4]Shiller Data '!E849</f>
        <v>14.1</v>
      </c>
      <c r="F850" s="71">
        <f t="shared" si="165"/>
        <v>236.14416666666668</v>
      </c>
      <c r="G850" s="71">
        <f t="shared" si="166"/>
        <v>15.071436983333333</v>
      </c>
      <c r="H850" s="71">
        <f t="shared" ref="H850:I865" si="167">AVERAGE(F731:F850)</f>
        <v>259.95210082934437</v>
      </c>
      <c r="I850" s="71">
        <f t="shared" si="167"/>
        <v>13.827331957044217</v>
      </c>
      <c r="J850" s="71">
        <f t="shared" si="163"/>
        <v>17.078071706115729</v>
      </c>
      <c r="K850" s="71">
        <f t="shared" si="160"/>
        <v>2.8377952842185912</v>
      </c>
      <c r="L850" s="71">
        <f t="shared" si="161"/>
        <v>-0.51778559529530455</v>
      </c>
      <c r="M850" s="69">
        <f t="shared" si="164"/>
        <v>-0.70374311398966027</v>
      </c>
    </row>
    <row r="851" spans="1:13" x14ac:dyDescent="0.3">
      <c r="A851" s="69">
        <f>'Shiller Data'!A850</f>
        <v>1941.02</v>
      </c>
      <c r="B851" s="69">
        <f>'[4]Shiller Data '!B850</f>
        <v>9.89</v>
      </c>
      <c r="C851" s="69">
        <f>'[4]Shiller Data '!C850</f>
        <v>0.67666700000000002</v>
      </c>
      <c r="D851" s="69">
        <f>'[4]Shiller Data '!D850</f>
        <v>1.05667</v>
      </c>
      <c r="E851" s="69">
        <f>'[4]Shiller Data '!E850</f>
        <v>14.1</v>
      </c>
      <c r="F851" s="71">
        <f t="shared" si="165"/>
        <v>221.37116666666671</v>
      </c>
      <c r="G851" s="71">
        <f t="shared" si="166"/>
        <v>15.146063016666668</v>
      </c>
      <c r="H851" s="71">
        <f t="shared" si="167"/>
        <v>258.91554101865796</v>
      </c>
      <c r="I851" s="71">
        <f t="shared" si="167"/>
        <v>13.793853688924084</v>
      </c>
      <c r="J851" s="71">
        <f t="shared" si="163"/>
        <v>16.048536664153467</v>
      </c>
      <c r="K851" s="71">
        <f t="shared" si="160"/>
        <v>2.7756176718464691</v>
      </c>
      <c r="L851" s="71">
        <f t="shared" si="161"/>
        <v>-0.57996320766742659</v>
      </c>
      <c r="M851" s="69">
        <f t="shared" si="164"/>
        <v>-0.78825119406910615</v>
      </c>
    </row>
    <row r="852" spans="1:13" x14ac:dyDescent="0.3">
      <c r="A852" s="69">
        <f>'Shiller Data'!A851</f>
        <v>1941.03</v>
      </c>
      <c r="B852" s="69">
        <f>'[4]Shiller Data '!B851</f>
        <v>9.9499999999999993</v>
      </c>
      <c r="C852" s="69">
        <f>'[4]Shiller Data '!C851</f>
        <v>0.68</v>
      </c>
      <c r="D852" s="69">
        <f>'[4]Shiller Data '!D851</f>
        <v>1.06</v>
      </c>
      <c r="E852" s="69">
        <f>'[4]Shiller Data '!E851</f>
        <v>14.2</v>
      </c>
      <c r="F852" s="71">
        <f t="shared" si="165"/>
        <v>221.14575704225354</v>
      </c>
      <c r="G852" s="71">
        <f t="shared" si="166"/>
        <v>15.113478873239439</v>
      </c>
      <c r="H852" s="71">
        <f t="shared" si="167"/>
        <v>257.80299730063399</v>
      </c>
      <c r="I852" s="71">
        <f t="shared" si="167"/>
        <v>13.761322476542961</v>
      </c>
      <c r="J852" s="71">
        <f t="shared" si="163"/>
        <v>16.070094819681056</v>
      </c>
      <c r="K852" s="71">
        <f t="shared" si="160"/>
        <v>2.7769600801477612</v>
      </c>
      <c r="L852" s="71">
        <f t="shared" si="161"/>
        <v>-0.57862079936613453</v>
      </c>
      <c r="M852" s="69">
        <f t="shared" si="164"/>
        <v>-0.7864266732504881</v>
      </c>
    </row>
    <row r="853" spans="1:13" x14ac:dyDescent="0.3">
      <c r="A853" s="69">
        <f>'Shiller Data'!A852</f>
        <v>1941.04</v>
      </c>
      <c r="B853" s="69">
        <f>'[4]Shiller Data '!B852</f>
        <v>9.64</v>
      </c>
      <c r="C853" s="69">
        <f>'[4]Shiller Data '!C852</f>
        <v>0.68333299999999997</v>
      </c>
      <c r="D853" s="69">
        <f>'[4]Shiller Data '!D852</f>
        <v>1.07</v>
      </c>
      <c r="E853" s="69">
        <f>'[4]Shiller Data '!E852</f>
        <v>14.3</v>
      </c>
      <c r="F853" s="71">
        <f t="shared" si="165"/>
        <v>212.7574965034965</v>
      </c>
      <c r="G853" s="71">
        <f t="shared" si="166"/>
        <v>15.081350452097901</v>
      </c>
      <c r="H853" s="71">
        <f t="shared" si="167"/>
        <v>256.88484993278678</v>
      </c>
      <c r="I853" s="71">
        <f t="shared" si="167"/>
        <v>13.729757841331949</v>
      </c>
      <c r="J853" s="71">
        <f t="shared" si="163"/>
        <v>15.496085143105226</v>
      </c>
      <c r="K853" s="71">
        <f t="shared" si="160"/>
        <v>2.7405874206111038</v>
      </c>
      <c r="L853" s="71">
        <f t="shared" si="161"/>
        <v>-0.61499345890279189</v>
      </c>
      <c r="M853" s="69">
        <f t="shared" si="164"/>
        <v>-0.83586220973314063</v>
      </c>
    </row>
    <row r="854" spans="1:13" x14ac:dyDescent="0.3">
      <c r="A854" s="69">
        <f>'Shiller Data'!A853</f>
        <v>1941.05</v>
      </c>
      <c r="B854" s="69">
        <f>'[4]Shiller Data '!B853</f>
        <v>9.43</v>
      </c>
      <c r="C854" s="69">
        <f>'[4]Shiller Data '!C853</f>
        <v>0.68666700000000003</v>
      </c>
      <c r="D854" s="69">
        <f>'[4]Shiller Data '!D853</f>
        <v>1.08</v>
      </c>
      <c r="E854" s="69">
        <f>'[4]Shiller Data '!E853</f>
        <v>14.4</v>
      </c>
      <c r="F854" s="71">
        <f t="shared" si="165"/>
        <v>206.67744097222223</v>
      </c>
      <c r="G854" s="71">
        <f t="shared" si="166"/>
        <v>15.049690176041667</v>
      </c>
      <c r="H854" s="71">
        <f t="shared" si="167"/>
        <v>256.14386147792567</v>
      </c>
      <c r="I854" s="71">
        <f t="shared" si="167"/>
        <v>13.69817734742859</v>
      </c>
      <c r="J854" s="71">
        <f t="shared" si="163"/>
        <v>15.087951902668243</v>
      </c>
      <c r="K854" s="71">
        <f t="shared" si="160"/>
        <v>2.7138965380989211</v>
      </c>
      <c r="L854" s="71">
        <f t="shared" si="161"/>
        <v>-0.64168434141497466</v>
      </c>
      <c r="M854" s="69">
        <f t="shared" si="164"/>
        <v>-0.87213885579074868</v>
      </c>
    </row>
    <row r="855" spans="1:13" x14ac:dyDescent="0.3">
      <c r="A855" s="69">
        <f>'Shiller Data'!A854</f>
        <v>1941.06</v>
      </c>
      <c r="B855" s="69">
        <f>'[4]Shiller Data '!B854</f>
        <v>9.76</v>
      </c>
      <c r="C855" s="69">
        <f>'[4]Shiller Data '!C854</f>
        <v>0.69</v>
      </c>
      <c r="D855" s="69">
        <f>'[4]Shiller Data '!D854</f>
        <v>1.0900000000000001</v>
      </c>
      <c r="E855" s="69">
        <f>'[4]Shiller Data '!E854</f>
        <v>14.7</v>
      </c>
      <c r="F855" s="71">
        <f t="shared" si="165"/>
        <v>209.54454421768708</v>
      </c>
      <c r="G855" s="71">
        <f t="shared" si="166"/>
        <v>14.814112244897959</v>
      </c>
      <c r="H855" s="71">
        <f t="shared" si="167"/>
        <v>255.47425952852561</v>
      </c>
      <c r="I855" s="71">
        <f t="shared" si="167"/>
        <v>13.664870832471616</v>
      </c>
      <c r="J855" s="71">
        <f t="shared" si="163"/>
        <v>15.334542622953281</v>
      </c>
      <c r="K855" s="71">
        <f t="shared" si="160"/>
        <v>2.7301079714255141</v>
      </c>
      <c r="L855" s="71">
        <f t="shared" si="161"/>
        <v>-0.62547290808838163</v>
      </c>
      <c r="M855" s="69">
        <f t="shared" si="164"/>
        <v>-0.85010524829924305</v>
      </c>
    </row>
    <row r="856" spans="1:13" x14ac:dyDescent="0.3">
      <c r="A856" s="69">
        <f>'Shiller Data'!A855</f>
        <v>1941.07</v>
      </c>
      <c r="B856" s="69">
        <f>'[4]Shiller Data '!B855</f>
        <v>10.26</v>
      </c>
      <c r="C856" s="69">
        <f>'[4]Shiller Data '!C855</f>
        <v>0.69333299999999998</v>
      </c>
      <c r="D856" s="69">
        <f>'[4]Shiller Data '!D855</f>
        <v>1.1233299999999999</v>
      </c>
      <c r="E856" s="69">
        <f>'[4]Shiller Data '!E855</f>
        <v>14.7</v>
      </c>
      <c r="F856" s="71">
        <f t="shared" si="165"/>
        <v>220.27940816326532</v>
      </c>
      <c r="G856" s="71">
        <f t="shared" si="166"/>
        <v>14.885670847959185</v>
      </c>
      <c r="H856" s="71">
        <f t="shared" si="167"/>
        <v>254.81399430405833</v>
      </c>
      <c r="I856" s="71">
        <f t="shared" si="167"/>
        <v>13.63447716597282</v>
      </c>
      <c r="J856" s="71">
        <f t="shared" si="163"/>
        <v>16.156058313186399</v>
      </c>
      <c r="K856" s="71">
        <f t="shared" si="160"/>
        <v>2.7822951070773216</v>
      </c>
      <c r="L856" s="71">
        <f t="shared" si="161"/>
        <v>-0.57328577243657408</v>
      </c>
      <c r="M856" s="69">
        <f t="shared" si="164"/>
        <v>-0.77917562474944535</v>
      </c>
    </row>
    <row r="857" spans="1:13" x14ac:dyDescent="0.3">
      <c r="A857" s="69">
        <f>'Shiller Data'!A856</f>
        <v>1941.08</v>
      </c>
      <c r="B857" s="69">
        <f>'[4]Shiller Data '!B856</f>
        <v>10.210000000000001</v>
      </c>
      <c r="C857" s="69">
        <f>'[4]Shiller Data '!C856</f>
        <v>0.69666700000000004</v>
      </c>
      <c r="D857" s="69">
        <f>'[4]Shiller Data '!D856</f>
        <v>1.1566700000000001</v>
      </c>
      <c r="E857" s="69">
        <f>'[4]Shiller Data '!E856</f>
        <v>14.9</v>
      </c>
      <c r="F857" s="71">
        <f t="shared" si="165"/>
        <v>216.26356040268459</v>
      </c>
      <c r="G857" s="71">
        <f t="shared" si="166"/>
        <v>14.756482452013424</v>
      </c>
      <c r="H857" s="71">
        <f t="shared" si="167"/>
        <v>254.1951589078555</v>
      </c>
      <c r="I857" s="71">
        <f t="shared" si="167"/>
        <v>13.605340873768295</v>
      </c>
      <c r="J857" s="71">
        <f t="shared" si="163"/>
        <v>15.895490043887866</v>
      </c>
      <c r="K857" s="71">
        <f t="shared" si="160"/>
        <v>2.7660354239528244</v>
      </c>
      <c r="L857" s="71">
        <f t="shared" si="161"/>
        <v>-0.5895454555610713</v>
      </c>
      <c r="M857" s="69">
        <f t="shared" si="164"/>
        <v>-0.80127481047127447</v>
      </c>
    </row>
    <row r="858" spans="1:13" x14ac:dyDescent="0.3">
      <c r="A858" s="69">
        <f>'Shiller Data'!A857</f>
        <v>1941.09</v>
      </c>
      <c r="B858" s="69">
        <f>'[4]Shiller Data '!B857</f>
        <v>10.24</v>
      </c>
      <c r="C858" s="69">
        <f>'[4]Shiller Data '!C857</f>
        <v>0.7</v>
      </c>
      <c r="D858" s="69">
        <f>'[4]Shiller Data '!D857</f>
        <v>1.19</v>
      </c>
      <c r="E858" s="69">
        <f>'[4]Shiller Data '!E857</f>
        <v>15.1</v>
      </c>
      <c r="F858" s="71">
        <f t="shared" si="165"/>
        <v>214.02617218543051</v>
      </c>
      <c r="G858" s="71">
        <f t="shared" si="166"/>
        <v>14.630695364238409</v>
      </c>
      <c r="H858" s="71">
        <f t="shared" si="167"/>
        <v>253.90448414828961</v>
      </c>
      <c r="I858" s="71">
        <f t="shared" si="167"/>
        <v>13.576474279581392</v>
      </c>
      <c r="J858" s="71">
        <f t="shared" si="163"/>
        <v>15.76448846570714</v>
      </c>
      <c r="K858" s="71">
        <f t="shared" si="160"/>
        <v>2.757759845005141</v>
      </c>
      <c r="L858" s="71">
        <f t="shared" si="161"/>
        <v>-0.59782103450875468</v>
      </c>
      <c r="M858" s="69">
        <f t="shared" si="164"/>
        <v>-0.81252248084222889</v>
      </c>
    </row>
    <row r="859" spans="1:13" x14ac:dyDescent="0.3">
      <c r="A859" s="69">
        <f>'Shiller Data'!A858</f>
        <v>1941.1</v>
      </c>
      <c r="B859" s="69">
        <f>'[4]Shiller Data '!B858</f>
        <v>9.83</v>
      </c>
      <c r="C859" s="69">
        <f>'[4]Shiller Data '!C858</f>
        <v>0.70333299999999999</v>
      </c>
      <c r="D859" s="69">
        <f>'[4]Shiller Data '!D858</f>
        <v>1.18</v>
      </c>
      <c r="E859" s="69">
        <f>'[4]Shiller Data '!E858</f>
        <v>15.3</v>
      </c>
      <c r="F859" s="71">
        <f t="shared" si="165"/>
        <v>202.77105555555556</v>
      </c>
      <c r="G859" s="71">
        <f t="shared" si="166"/>
        <v>14.508196827777777</v>
      </c>
      <c r="H859" s="71">
        <f t="shared" si="167"/>
        <v>253.78498609335554</v>
      </c>
      <c r="I859" s="71">
        <f t="shared" si="167"/>
        <v>13.547922478258066</v>
      </c>
      <c r="J859" s="71">
        <f t="shared" si="163"/>
        <v>14.966948318531196</v>
      </c>
      <c r="K859" s="71">
        <f t="shared" si="160"/>
        <v>2.7058443245131332</v>
      </c>
      <c r="L859" s="71">
        <f t="shared" si="161"/>
        <v>-0.64973655500076255</v>
      </c>
      <c r="M859" s="69">
        <f t="shared" si="164"/>
        <v>-0.88308294136373644</v>
      </c>
    </row>
    <row r="860" spans="1:13" x14ac:dyDescent="0.3">
      <c r="A860" s="69">
        <f>'Shiller Data'!A859</f>
        <v>1941.11</v>
      </c>
      <c r="B860" s="69">
        <f>'[4]Shiller Data '!B859</f>
        <v>9.3699999999999992</v>
      </c>
      <c r="C860" s="69">
        <f>'[4]Shiller Data '!C859</f>
        <v>0.70666700000000005</v>
      </c>
      <c r="D860" s="69">
        <f>'[4]Shiller Data '!D859</f>
        <v>1.17</v>
      </c>
      <c r="E860" s="69">
        <f>'[4]Shiller Data '!E859</f>
        <v>15.4</v>
      </c>
      <c r="F860" s="71">
        <f t="shared" si="165"/>
        <v>192.02719805194803</v>
      </c>
      <c r="G860" s="71">
        <f t="shared" si="166"/>
        <v>14.482314190584416</v>
      </c>
      <c r="H860" s="71">
        <f t="shared" si="167"/>
        <v>253.52629213721241</v>
      </c>
      <c r="I860" s="71">
        <f t="shared" si="167"/>
        <v>13.519519061082097</v>
      </c>
      <c r="J860" s="71">
        <f t="shared" si="163"/>
        <v>14.203700381970412</v>
      </c>
      <c r="K860" s="71">
        <f t="shared" si="160"/>
        <v>2.6535025209390724</v>
      </c>
      <c r="L860" s="71">
        <f t="shared" si="161"/>
        <v>-0.70207835857482337</v>
      </c>
      <c r="M860" s="69">
        <f t="shared" si="164"/>
        <v>-0.95422278027338547</v>
      </c>
    </row>
    <row r="861" spans="1:13" x14ac:dyDescent="0.3">
      <c r="A861" s="69">
        <f>'Shiller Data'!A860</f>
        <v>1941.12</v>
      </c>
      <c r="B861" s="69">
        <f>'[4]Shiller Data '!B860</f>
        <v>8.76</v>
      </c>
      <c r="C861" s="69">
        <f>'[4]Shiller Data '!C860</f>
        <v>0.71</v>
      </c>
      <c r="D861" s="69">
        <f>'[4]Shiller Data '!D860</f>
        <v>1.1599999999999999</v>
      </c>
      <c r="E861" s="69">
        <f>'[4]Shiller Data '!E860</f>
        <v>15.5</v>
      </c>
      <c r="F861" s="71">
        <f t="shared" si="165"/>
        <v>178.36772903225807</v>
      </c>
      <c r="G861" s="71">
        <f t="shared" si="166"/>
        <v>14.456745161290323</v>
      </c>
      <c r="H861" s="71">
        <f t="shared" si="167"/>
        <v>253.49230962800635</v>
      </c>
      <c r="I861" s="71">
        <f t="shared" si="167"/>
        <v>13.492277268476409</v>
      </c>
      <c r="J861" s="71">
        <f t="shared" si="163"/>
        <v>13.219986921629571</v>
      </c>
      <c r="K861" s="71">
        <f t="shared" si="160"/>
        <v>2.5817298451363317</v>
      </c>
      <c r="L861" s="71">
        <f t="shared" si="161"/>
        <v>-0.77385103437756397</v>
      </c>
      <c r="M861" s="69">
        <f t="shared" si="164"/>
        <v>-1.0517718948639223</v>
      </c>
    </row>
    <row r="862" spans="1:13" x14ac:dyDescent="0.3">
      <c r="A862" s="69">
        <f>'Shiller Data'!A861</f>
        <v>1942.01</v>
      </c>
      <c r="B862" s="69">
        <f>'[4]Shiller Data '!B861</f>
        <v>8.93</v>
      </c>
      <c r="C862" s="69">
        <f>'[4]Shiller Data '!C861</f>
        <v>0.70333299999999999</v>
      </c>
      <c r="D862" s="69">
        <f>'[4]Shiller Data '!D861</f>
        <v>1.1200000000000001</v>
      </c>
      <c r="E862" s="69">
        <f>'[4]Shiller Data '!E861</f>
        <v>15.7</v>
      </c>
      <c r="F862" s="71">
        <f t="shared" si="165"/>
        <v>179.51290764331213</v>
      </c>
      <c r="G862" s="71">
        <f t="shared" si="166"/>
        <v>14.138561239808919</v>
      </c>
      <c r="H862" s="71">
        <f t="shared" si="167"/>
        <v>253.46172284438128</v>
      </c>
      <c r="I862" s="71">
        <f t="shared" si="167"/>
        <v>13.464195671290668</v>
      </c>
      <c r="J862" s="71">
        <f t="shared" si="163"/>
        <v>13.332612807022892</v>
      </c>
      <c r="K862" s="71">
        <f t="shared" si="160"/>
        <v>2.5902131245123585</v>
      </c>
      <c r="L862" s="71">
        <f t="shared" si="161"/>
        <v>-0.7653677550015372</v>
      </c>
      <c r="M862" s="69">
        <f t="shared" si="164"/>
        <v>-1.0402419305327892</v>
      </c>
    </row>
    <row r="863" spans="1:13" x14ac:dyDescent="0.3">
      <c r="A863" s="69">
        <f>'Shiller Data'!A862</f>
        <v>1942.02</v>
      </c>
      <c r="B863" s="69">
        <f>'[4]Shiller Data '!B862</f>
        <v>8.65</v>
      </c>
      <c r="C863" s="69">
        <f>'[4]Shiller Data '!C862</f>
        <v>0.69666700000000004</v>
      </c>
      <c r="D863" s="69">
        <f>'[4]Shiller Data '!D862</f>
        <v>1.08</v>
      </c>
      <c r="E863" s="69">
        <f>'[4]Shiller Data '!E862</f>
        <v>15.8</v>
      </c>
      <c r="F863" s="71">
        <f t="shared" si="165"/>
        <v>172.78375</v>
      </c>
      <c r="G863" s="71">
        <f t="shared" si="166"/>
        <v>13.915923325000001</v>
      </c>
      <c r="H863" s="71">
        <f t="shared" si="167"/>
        <v>253.3664638166035</v>
      </c>
      <c r="I863" s="71">
        <f t="shared" si="167"/>
        <v>13.437150851776778</v>
      </c>
      <c r="J863" s="71">
        <f t="shared" si="163"/>
        <v>12.858659689539246</v>
      </c>
      <c r="K863" s="71">
        <f t="shared" si="160"/>
        <v>2.5540174901694006</v>
      </c>
      <c r="L863" s="71">
        <f t="shared" si="161"/>
        <v>-0.80156338934449511</v>
      </c>
      <c r="M863" s="69">
        <f t="shared" si="164"/>
        <v>-1.0894368649936772</v>
      </c>
    </row>
    <row r="864" spans="1:13" x14ac:dyDescent="0.3">
      <c r="A864" s="69">
        <f>'Shiller Data'!A863</f>
        <v>1942.03</v>
      </c>
      <c r="B864" s="69">
        <f>'[4]Shiller Data '!B863</f>
        <v>8.18</v>
      </c>
      <c r="C864" s="69">
        <f>'[4]Shiller Data '!C863</f>
        <v>0.69</v>
      </c>
      <c r="D864" s="69">
        <f>'[4]Shiller Data '!D863</f>
        <v>1.04</v>
      </c>
      <c r="E864" s="69">
        <f>'[4]Shiller Data '!E863</f>
        <v>16</v>
      </c>
      <c r="F864" s="71">
        <f t="shared" si="165"/>
        <v>161.35305625000001</v>
      </c>
      <c r="G864" s="71">
        <f t="shared" si="166"/>
        <v>13.610465625</v>
      </c>
      <c r="H864" s="71">
        <f t="shared" si="167"/>
        <v>253.15934803535353</v>
      </c>
      <c r="I864" s="71">
        <f t="shared" si="167"/>
        <v>13.411554910556541</v>
      </c>
      <c r="J864" s="71">
        <f t="shared" si="163"/>
        <v>12.030898529371514</v>
      </c>
      <c r="K864" s="71">
        <f t="shared" si="160"/>
        <v>2.4874782179181985</v>
      </c>
      <c r="L864" s="71">
        <f t="shared" si="161"/>
        <v>-0.86810266159569727</v>
      </c>
      <c r="M864" s="69">
        <f t="shared" si="164"/>
        <v>-1.1798730514811759</v>
      </c>
    </row>
    <row r="865" spans="1:13" x14ac:dyDescent="0.3">
      <c r="A865" s="69">
        <f>'Shiller Data'!A864</f>
        <v>1942.04</v>
      </c>
      <c r="B865" s="69">
        <f>'[4]Shiller Data '!B864</f>
        <v>7.84</v>
      </c>
      <c r="C865" s="69">
        <f>'[4]Shiller Data '!C864</f>
        <v>0.68</v>
      </c>
      <c r="D865" s="69">
        <f>'[4]Shiller Data '!D864</f>
        <v>1.02</v>
      </c>
      <c r="E865" s="69">
        <f>'[4]Shiller Data '!E864</f>
        <v>16.100000000000001</v>
      </c>
      <c r="F865" s="71">
        <f t="shared" si="165"/>
        <v>153.68591304347825</v>
      </c>
      <c r="G865" s="71">
        <f t="shared" si="166"/>
        <v>13.329900621118012</v>
      </c>
      <c r="H865" s="71">
        <f t="shared" si="167"/>
        <v>253.25181493661515</v>
      </c>
      <c r="I865" s="71">
        <f t="shared" si="167"/>
        <v>13.387672759557464</v>
      </c>
      <c r="J865" s="71">
        <f t="shared" si="163"/>
        <v>11.479658623546936</v>
      </c>
      <c r="K865" s="71">
        <f t="shared" si="160"/>
        <v>2.4405766538244467</v>
      </c>
      <c r="L865" s="71">
        <f t="shared" si="161"/>
        <v>-0.91500422568944906</v>
      </c>
      <c r="M865" s="69">
        <f t="shared" si="164"/>
        <v>-1.2436188433035578</v>
      </c>
    </row>
    <row r="866" spans="1:13" x14ac:dyDescent="0.3">
      <c r="A866" s="69">
        <f>'Shiller Data'!A865</f>
        <v>1942.05</v>
      </c>
      <c r="B866" s="69">
        <f>'[4]Shiller Data '!B865</f>
        <v>7.93</v>
      </c>
      <c r="C866" s="69">
        <f>'[4]Shiller Data '!C865</f>
        <v>0.67</v>
      </c>
      <c r="D866" s="69">
        <f>'[4]Shiller Data '!D865</f>
        <v>1</v>
      </c>
      <c r="E866" s="69">
        <f>'[4]Shiller Data '!E865</f>
        <v>16.3</v>
      </c>
      <c r="F866" s="71">
        <f t="shared" si="165"/>
        <v>153.54280061349695</v>
      </c>
      <c r="G866" s="71">
        <f t="shared" si="166"/>
        <v>12.972720858895707</v>
      </c>
      <c r="H866" s="71">
        <f t="shared" ref="H866:I881" si="168">AVERAGE(F747:F866)</f>
        <v>253.47356239306583</v>
      </c>
      <c r="I866" s="71">
        <f t="shared" si="168"/>
        <v>13.363950327846315</v>
      </c>
      <c r="J866" s="71">
        <f t="shared" si="163"/>
        <v>11.489327395475387</v>
      </c>
      <c r="K866" s="71">
        <f t="shared" si="160"/>
        <v>2.4414185518944391</v>
      </c>
      <c r="L866" s="71">
        <f t="shared" si="161"/>
        <v>-0.91416232761945659</v>
      </c>
      <c r="M866" s="69">
        <f t="shared" si="164"/>
        <v>-1.2424745859607083</v>
      </c>
    </row>
    <row r="867" spans="1:13" x14ac:dyDescent="0.3">
      <c r="A867" s="69">
        <f>'Shiller Data'!A866</f>
        <v>1942.06</v>
      </c>
      <c r="B867" s="69">
        <f>'[4]Shiller Data '!B866</f>
        <v>8.33</v>
      </c>
      <c r="C867" s="69">
        <f>'[4]Shiller Data '!C866</f>
        <v>0.66</v>
      </c>
      <c r="D867" s="69">
        <f>'[4]Shiller Data '!D866</f>
        <v>0.98</v>
      </c>
      <c r="E867" s="69">
        <f>'[4]Shiller Data '!E866</f>
        <v>16.3</v>
      </c>
      <c r="F867" s="71">
        <f t="shared" si="165"/>
        <v>161.28770858895706</v>
      </c>
      <c r="G867" s="71">
        <f t="shared" si="166"/>
        <v>12.779098159509203</v>
      </c>
      <c r="H867" s="71">
        <f t="shared" si="168"/>
        <v>253.89517819380711</v>
      </c>
      <c r="I867" s="71">
        <f t="shared" si="168"/>
        <v>13.342808437508891</v>
      </c>
      <c r="J867" s="71">
        <f t="shared" si="163"/>
        <v>12.087988023237299</v>
      </c>
      <c r="K867" s="71">
        <f t="shared" si="160"/>
        <v>2.4922122341722392</v>
      </c>
      <c r="L867" s="71">
        <f t="shared" si="161"/>
        <v>-0.86336864534165647</v>
      </c>
      <c r="M867" s="69">
        <f t="shared" si="164"/>
        <v>-1.1734388606296591</v>
      </c>
    </row>
    <row r="868" spans="1:13" x14ac:dyDescent="0.3">
      <c r="A868" s="69">
        <f>'Shiller Data'!A867</f>
        <v>1942.07</v>
      </c>
      <c r="B868" s="69">
        <f>'[4]Shiller Data '!B867</f>
        <v>8.64</v>
      </c>
      <c r="C868" s="69">
        <f>'[4]Shiller Data '!C867</f>
        <v>0.64666699999999999</v>
      </c>
      <c r="D868" s="69">
        <f>'[4]Shiller Data '!D867</f>
        <v>0.96666700000000005</v>
      </c>
      <c r="E868" s="69">
        <f>'[4]Shiller Data '!E867</f>
        <v>16.399999999999999</v>
      </c>
      <c r="F868" s="71">
        <f t="shared" si="165"/>
        <v>166.26995121951222</v>
      </c>
      <c r="G868" s="71">
        <f t="shared" si="166"/>
        <v>12.444593813109757</v>
      </c>
      <c r="H868" s="71">
        <f t="shared" si="168"/>
        <v>254.3119001831364</v>
      </c>
      <c r="I868" s="71">
        <f t="shared" si="168"/>
        <v>13.324042401576472</v>
      </c>
      <c r="J868" s="71">
        <f t="shared" si="163"/>
        <v>12.478941916294076</v>
      </c>
      <c r="K868" s="71">
        <f t="shared" si="160"/>
        <v>2.524042576998824</v>
      </c>
      <c r="L868" s="71">
        <f t="shared" si="161"/>
        <v>-0.83153830251507177</v>
      </c>
      <c r="M868" s="69">
        <f t="shared" si="164"/>
        <v>-1.1301769684803347</v>
      </c>
    </row>
    <row r="869" spans="1:13" x14ac:dyDescent="0.3">
      <c r="A869" s="69">
        <f>'Shiller Data'!A868</f>
        <v>1942.08</v>
      </c>
      <c r="B869" s="69">
        <f>'[4]Shiller Data '!B868</f>
        <v>8.59</v>
      </c>
      <c r="C869" s="69">
        <f>'[4]Shiller Data '!C868</f>
        <v>0.63333300000000003</v>
      </c>
      <c r="D869" s="69">
        <f>'[4]Shiller Data '!D868</f>
        <v>0.95333299999999999</v>
      </c>
      <c r="E869" s="69">
        <f>'[4]Shiller Data '!E868</f>
        <v>16.5</v>
      </c>
      <c r="F869" s="71">
        <f t="shared" si="165"/>
        <v>164.30587575757576</v>
      </c>
      <c r="G869" s="71">
        <f t="shared" si="166"/>
        <v>12.114124937272729</v>
      </c>
      <c r="H869" s="71">
        <f t="shared" si="168"/>
        <v>254.21413701815325</v>
      </c>
      <c r="I869" s="71">
        <f t="shared" si="168"/>
        <v>13.306797422041397</v>
      </c>
      <c r="J869" s="71">
        <f t="shared" si="163"/>
        <v>12.34751462327211</v>
      </c>
      <c r="K869" s="71">
        <f t="shared" si="160"/>
        <v>2.5134547977422965</v>
      </c>
      <c r="L869" s="71">
        <f t="shared" si="161"/>
        <v>-0.8421260817715992</v>
      </c>
      <c r="M869" s="69">
        <f t="shared" si="164"/>
        <v>-1.1445672427790514</v>
      </c>
    </row>
    <row r="870" spans="1:13" x14ac:dyDescent="0.3">
      <c r="A870" s="69">
        <f>'Shiller Data'!A869</f>
        <v>1942.09</v>
      </c>
      <c r="B870" s="69">
        <f>'[4]Shiller Data '!B869</f>
        <v>8.68</v>
      </c>
      <c r="C870" s="69">
        <f>'[4]Shiller Data '!C869</f>
        <v>0.62</v>
      </c>
      <c r="D870" s="69">
        <f>'[4]Shiller Data '!D869</f>
        <v>0.94</v>
      </c>
      <c r="E870" s="69">
        <f>'[4]Shiller Data '!E869</f>
        <v>16.5</v>
      </c>
      <c r="F870" s="71">
        <f t="shared" si="165"/>
        <v>166.02735757575758</v>
      </c>
      <c r="G870" s="71">
        <f t="shared" si="166"/>
        <v>11.859096969696971</v>
      </c>
      <c r="H870" s="71">
        <f t="shared" si="168"/>
        <v>253.97649354272733</v>
      </c>
      <c r="I870" s="71">
        <f t="shared" si="168"/>
        <v>13.291785605744094</v>
      </c>
      <c r="J870" s="71">
        <f t="shared" si="163"/>
        <v>12.490974689210173</v>
      </c>
      <c r="K870" s="71">
        <f t="shared" si="160"/>
        <v>2.525006358659581</v>
      </c>
      <c r="L870" s="71">
        <f t="shared" si="161"/>
        <v>-0.83057452085431471</v>
      </c>
      <c r="M870" s="69">
        <f t="shared" si="164"/>
        <v>-1.1288670542739334</v>
      </c>
    </row>
    <row r="871" spans="1:13" x14ac:dyDescent="0.3">
      <c r="A871" s="69">
        <f>'Shiller Data'!A870</f>
        <v>1942.1</v>
      </c>
      <c r="B871" s="69">
        <f>'[4]Shiller Data '!B870</f>
        <v>9.32</v>
      </c>
      <c r="C871" s="69">
        <f>'[4]Shiller Data '!C870</f>
        <v>0.61</v>
      </c>
      <c r="D871" s="69">
        <f>'[4]Shiller Data '!D870</f>
        <v>0.97</v>
      </c>
      <c r="E871" s="69">
        <f>'[4]Shiller Data '!E870</f>
        <v>16.7</v>
      </c>
      <c r="F871" s="71">
        <f t="shared" si="165"/>
        <v>176.13404790419165</v>
      </c>
      <c r="G871" s="71">
        <f t="shared" si="166"/>
        <v>11.528086826347305</v>
      </c>
      <c r="H871" s="71">
        <f t="shared" si="168"/>
        <v>254.03631511987376</v>
      </c>
      <c r="I871" s="71">
        <f t="shared" si="168"/>
        <v>13.278439307680447</v>
      </c>
      <c r="J871" s="71">
        <f t="shared" si="163"/>
        <v>13.26466490699047</v>
      </c>
      <c r="K871" s="71">
        <f t="shared" si="160"/>
        <v>2.5851037258300296</v>
      </c>
      <c r="L871" s="71">
        <f t="shared" si="161"/>
        <v>-0.77047715368386616</v>
      </c>
      <c r="M871" s="69">
        <f t="shared" si="164"/>
        <v>-1.0471863186578898</v>
      </c>
    </row>
    <row r="872" spans="1:13" x14ac:dyDescent="0.3">
      <c r="A872" s="69">
        <f>'Shiller Data'!A871</f>
        <v>1942.11</v>
      </c>
      <c r="B872" s="69">
        <f>'[4]Shiller Data '!B871</f>
        <v>9.4700000000000006</v>
      </c>
      <c r="C872" s="69">
        <f>'[4]Shiller Data '!C871</f>
        <v>0.6</v>
      </c>
      <c r="D872" s="69">
        <f>'[4]Shiller Data '!D871</f>
        <v>1</v>
      </c>
      <c r="E872" s="69">
        <f>'[4]Shiller Data '!E871</f>
        <v>16.8</v>
      </c>
      <c r="F872" s="71">
        <f t="shared" si="165"/>
        <v>177.90353273809524</v>
      </c>
      <c r="G872" s="71">
        <f t="shared" si="166"/>
        <v>11.271607142857142</v>
      </c>
      <c r="H872" s="71">
        <f t="shared" si="168"/>
        <v>254.11416321466092</v>
      </c>
      <c r="I872" s="71">
        <f t="shared" si="168"/>
        <v>13.26742671979264</v>
      </c>
      <c r="J872" s="71">
        <f t="shared" si="163"/>
        <v>13.409045815394995</v>
      </c>
      <c r="K872" s="71">
        <f t="shared" si="160"/>
        <v>2.595929540056154</v>
      </c>
      <c r="L872" s="71">
        <f t="shared" si="161"/>
        <v>-0.75965133945774177</v>
      </c>
      <c r="M872" s="69">
        <f t="shared" si="164"/>
        <v>-1.0324725215105952</v>
      </c>
    </row>
    <row r="873" spans="1:13" x14ac:dyDescent="0.3">
      <c r="A873" s="69">
        <f>'Shiller Data'!A872</f>
        <v>1942.12</v>
      </c>
      <c r="B873" s="69">
        <f>'[4]Shiller Data '!B872</f>
        <v>9.52</v>
      </c>
      <c r="C873" s="69">
        <f>'[4]Shiller Data '!C872</f>
        <v>0.59</v>
      </c>
      <c r="D873" s="69">
        <f>'[4]Shiller Data '!D872</f>
        <v>1.03</v>
      </c>
      <c r="E873" s="69">
        <f>'[4]Shiller Data '!E872</f>
        <v>16.899999999999999</v>
      </c>
      <c r="F873" s="71">
        <f t="shared" si="165"/>
        <v>177.78459171597635</v>
      </c>
      <c r="G873" s="71">
        <f t="shared" si="166"/>
        <v>11.018162721893493</v>
      </c>
      <c r="H873" s="71">
        <f t="shared" si="168"/>
        <v>254.22647367997857</v>
      </c>
      <c r="I873" s="71">
        <f t="shared" si="168"/>
        <v>13.258861472754983</v>
      </c>
      <c r="J873" s="71">
        <f t="shared" si="163"/>
        <v>13.408737400364098</v>
      </c>
      <c r="K873" s="71">
        <f t="shared" si="160"/>
        <v>2.595906539271307</v>
      </c>
      <c r="L873" s="71">
        <f t="shared" si="161"/>
        <v>-0.75967434024258873</v>
      </c>
      <c r="M873" s="69">
        <f t="shared" si="164"/>
        <v>-1.032503782797312</v>
      </c>
    </row>
    <row r="874" spans="1:13" x14ac:dyDescent="0.3">
      <c r="A874" s="69">
        <f>'Shiller Data'!A873</f>
        <v>1943.01</v>
      </c>
      <c r="B874" s="69">
        <f>'[4]Shiller Data '!B873</f>
        <v>10.09</v>
      </c>
      <c r="C874" s="69">
        <f>'[4]Shiller Data '!C873</f>
        <v>0.59</v>
      </c>
      <c r="D874" s="69">
        <f>'[4]Shiller Data '!D873</f>
        <v>1.0433300000000001</v>
      </c>
      <c r="E874" s="69">
        <f>'[4]Shiller Data '!E873</f>
        <v>16.899999999999999</v>
      </c>
      <c r="F874" s="71">
        <f t="shared" si="165"/>
        <v>188.42925739644974</v>
      </c>
      <c r="G874" s="71">
        <f t="shared" si="166"/>
        <v>11.018162721893493</v>
      </c>
      <c r="H874" s="71">
        <f t="shared" si="168"/>
        <v>254.35121397094377</v>
      </c>
      <c r="I874" s="71">
        <f t="shared" si="168"/>
        <v>13.249759291949058</v>
      </c>
      <c r="J874" s="71">
        <f t="shared" si="163"/>
        <v>14.221334383858949</v>
      </c>
      <c r="K874" s="71">
        <f t="shared" si="160"/>
        <v>2.654743258499888</v>
      </c>
      <c r="L874" s="71">
        <f t="shared" si="161"/>
        <v>-0.70083762101400771</v>
      </c>
      <c r="M874" s="69">
        <f t="shared" si="164"/>
        <v>-0.95253644422497841</v>
      </c>
    </row>
    <row r="875" spans="1:13" x14ac:dyDescent="0.3">
      <c r="A875" s="69">
        <f>'Shiller Data'!A874</f>
        <v>1943.02</v>
      </c>
      <c r="B875" s="69">
        <f>'[4]Shiller Data '!B874</f>
        <v>10.69</v>
      </c>
      <c r="C875" s="69">
        <f>'[4]Shiller Data '!C874</f>
        <v>0.59</v>
      </c>
      <c r="D875" s="69">
        <f>'[4]Shiller Data '!D874</f>
        <v>1.05667</v>
      </c>
      <c r="E875" s="69">
        <f>'[4]Shiller Data '!E874</f>
        <v>16.899999999999999</v>
      </c>
      <c r="F875" s="71">
        <f t="shared" si="165"/>
        <v>199.63416863905329</v>
      </c>
      <c r="G875" s="71">
        <f t="shared" si="166"/>
        <v>11.018162721893493</v>
      </c>
      <c r="H875" s="71">
        <f t="shared" si="168"/>
        <v>254.72052019910382</v>
      </c>
      <c r="I875" s="71">
        <f t="shared" si="168"/>
        <v>13.240103266075076</v>
      </c>
      <c r="J875" s="71">
        <f t="shared" si="163"/>
        <v>15.07799181223707</v>
      </c>
      <c r="K875" s="71">
        <f t="shared" si="160"/>
        <v>2.7132361847622417</v>
      </c>
      <c r="L875" s="71">
        <f t="shared" si="161"/>
        <v>-0.64234469475165401</v>
      </c>
      <c r="M875" s="69">
        <f t="shared" si="164"/>
        <v>-0.87303636842476307</v>
      </c>
    </row>
    <row r="876" spans="1:13" x14ac:dyDescent="0.3">
      <c r="A876" s="69">
        <f>'Shiller Data'!A875</f>
        <v>1943.03</v>
      </c>
      <c r="B876" s="69">
        <f>'[4]Shiller Data '!B875</f>
        <v>11.07</v>
      </c>
      <c r="C876" s="69">
        <f>'[4]Shiller Data '!C875</f>
        <v>0.59</v>
      </c>
      <c r="D876" s="69">
        <f>'[4]Shiller Data '!D875</f>
        <v>1.07</v>
      </c>
      <c r="E876" s="69">
        <f>'[4]Shiller Data '!E875</f>
        <v>17.2</v>
      </c>
      <c r="F876" s="71">
        <f t="shared" si="165"/>
        <v>203.12484593023257</v>
      </c>
      <c r="G876" s="71">
        <f t="shared" si="166"/>
        <v>10.825985465116279</v>
      </c>
      <c r="H876" s="71">
        <f t="shared" si="168"/>
        <v>255.11281775778173</v>
      </c>
      <c r="I876" s="71">
        <f t="shared" si="168"/>
        <v>13.229084080797605</v>
      </c>
      <c r="J876" s="71">
        <f t="shared" si="163"/>
        <v>15.354414915623229</v>
      </c>
      <c r="K876" s="71">
        <f t="shared" si="160"/>
        <v>2.731403049332445</v>
      </c>
      <c r="L876" s="71">
        <f t="shared" si="161"/>
        <v>-0.62417783018145068</v>
      </c>
      <c r="M876" s="69">
        <f t="shared" si="164"/>
        <v>-0.84834505611281685</v>
      </c>
    </row>
    <row r="877" spans="1:13" x14ac:dyDescent="0.3">
      <c r="A877" s="69">
        <f>'Shiller Data'!A876</f>
        <v>1943.04</v>
      </c>
      <c r="B877" s="69">
        <f>'[4]Shiller Data '!B876</f>
        <v>11.44</v>
      </c>
      <c r="C877" s="69">
        <f>'[4]Shiller Data '!C876</f>
        <v>0.59</v>
      </c>
      <c r="D877" s="69">
        <f>'[4]Shiller Data '!D876</f>
        <v>1.08</v>
      </c>
      <c r="E877" s="69">
        <f>'[4]Shiller Data '!E876</f>
        <v>17.399999999999999</v>
      </c>
      <c r="F877" s="71">
        <f t="shared" si="165"/>
        <v>207.50121839080461</v>
      </c>
      <c r="G877" s="71">
        <f t="shared" si="166"/>
        <v>10.701548850574714</v>
      </c>
      <c r="H877" s="71">
        <f t="shared" si="168"/>
        <v>255.40382099966274</v>
      </c>
      <c r="I877" s="71">
        <f t="shared" si="168"/>
        <v>13.21807159106033</v>
      </c>
      <c r="J877" s="71">
        <f t="shared" si="163"/>
        <v>15.698297362161528</v>
      </c>
      <c r="K877" s="71">
        <f t="shared" si="160"/>
        <v>2.7535522582033574</v>
      </c>
      <c r="L877" s="71">
        <f t="shared" si="161"/>
        <v>-0.60202862131053836</v>
      </c>
      <c r="M877" s="69">
        <f t="shared" si="164"/>
        <v>-0.81824118036800508</v>
      </c>
    </row>
    <row r="878" spans="1:13" x14ac:dyDescent="0.3">
      <c r="A878" s="69">
        <f>'Shiller Data'!A877</f>
        <v>1943.05</v>
      </c>
      <c r="B878" s="69">
        <f>'[4]Shiller Data '!B877</f>
        <v>11.89</v>
      </c>
      <c r="C878" s="69">
        <f>'[4]Shiller Data '!C877</f>
        <v>0.59</v>
      </c>
      <c r="D878" s="69">
        <f>'[4]Shiller Data '!D877</f>
        <v>1.0900000000000001</v>
      </c>
      <c r="E878" s="69">
        <f>'[4]Shiller Data '!E877</f>
        <v>17.5</v>
      </c>
      <c r="F878" s="71">
        <f t="shared" si="165"/>
        <v>214.43105428571431</v>
      </c>
      <c r="G878" s="71">
        <f t="shared" si="166"/>
        <v>10.640397142857143</v>
      </c>
      <c r="H878" s="71">
        <f t="shared" si="168"/>
        <v>255.33928061209659</v>
      </c>
      <c r="I878" s="71">
        <f t="shared" si="168"/>
        <v>13.207593171086787</v>
      </c>
      <c r="J878" s="71">
        <f t="shared" si="163"/>
        <v>16.235437562926528</v>
      </c>
      <c r="K878" s="71">
        <f t="shared" si="160"/>
        <v>2.7871963570195506</v>
      </c>
      <c r="L878" s="71">
        <f t="shared" si="161"/>
        <v>-0.56838452249434512</v>
      </c>
      <c r="M878" s="69">
        <f t="shared" si="164"/>
        <v>-0.77251413990296425</v>
      </c>
    </row>
    <row r="879" spans="1:13" x14ac:dyDescent="0.3">
      <c r="A879" s="69">
        <f>'Shiller Data'!A878</f>
        <v>1943.06</v>
      </c>
      <c r="B879" s="69">
        <f>'[4]Shiller Data '!B878</f>
        <v>12.1</v>
      </c>
      <c r="C879" s="69">
        <f>'[4]Shiller Data '!C878</f>
        <v>0.59</v>
      </c>
      <c r="D879" s="69">
        <f>'[4]Shiller Data '!D878</f>
        <v>1.1000000000000001</v>
      </c>
      <c r="E879" s="69">
        <f>'[4]Shiller Data '!E878</f>
        <v>17.5</v>
      </c>
      <c r="F879" s="71">
        <f t="shared" si="165"/>
        <v>218.21831428571431</v>
      </c>
      <c r="G879" s="71">
        <f t="shared" si="166"/>
        <v>10.640397142857143</v>
      </c>
      <c r="H879" s="71">
        <f t="shared" si="168"/>
        <v>255.00610255529119</v>
      </c>
      <c r="I879" s="71">
        <f t="shared" si="168"/>
        <v>13.198930896621096</v>
      </c>
      <c r="J879" s="71">
        <f t="shared" si="163"/>
        <v>16.533029530564313</v>
      </c>
      <c r="K879" s="71">
        <f t="shared" si="160"/>
        <v>2.8053601697264656</v>
      </c>
      <c r="L879" s="71">
        <f t="shared" si="161"/>
        <v>-0.5502207097874301</v>
      </c>
      <c r="M879" s="69">
        <f t="shared" si="164"/>
        <v>-0.74782697550048771</v>
      </c>
    </row>
    <row r="880" spans="1:13" x14ac:dyDescent="0.3">
      <c r="A880" s="69">
        <f>'Shiller Data'!A879</f>
        <v>1943.07</v>
      </c>
      <c r="B880" s="69">
        <f>'[4]Shiller Data '!B879</f>
        <v>12.35</v>
      </c>
      <c r="C880" s="69">
        <f>'[4]Shiller Data '!C879</f>
        <v>0.593333</v>
      </c>
      <c r="D880" s="69">
        <f>'[4]Shiller Data '!D879</f>
        <v>1.0933299999999999</v>
      </c>
      <c r="E880" s="69">
        <f>'[4]Shiller Data '!E879</f>
        <v>17.399999999999999</v>
      </c>
      <c r="F880" s="71">
        <f t="shared" si="165"/>
        <v>224.0069971264368</v>
      </c>
      <c r="G880" s="71">
        <f t="shared" si="166"/>
        <v>10.762003532471267</v>
      </c>
      <c r="H880" s="71">
        <f t="shared" si="168"/>
        <v>254.61821929343139</v>
      </c>
      <c r="I880" s="71">
        <f t="shared" si="168"/>
        <v>13.195257818551996</v>
      </c>
      <c r="J880" s="71">
        <f t="shared" si="163"/>
        <v>16.976325904863494</v>
      </c>
      <c r="K880" s="71">
        <f t="shared" si="160"/>
        <v>2.8318197796646984</v>
      </c>
      <c r="L880" s="71">
        <f t="shared" si="161"/>
        <v>-0.52376109984919728</v>
      </c>
      <c r="M880" s="69">
        <f t="shared" si="164"/>
        <v>-0.71186466124903802</v>
      </c>
    </row>
    <row r="881" spans="1:13" x14ac:dyDescent="0.3">
      <c r="A881" s="69">
        <f>'Shiller Data'!A880</f>
        <v>1943.08</v>
      </c>
      <c r="B881" s="69">
        <f>'[4]Shiller Data '!B880</f>
        <v>11.74</v>
      </c>
      <c r="C881" s="69">
        <f>'[4]Shiller Data '!C880</f>
        <v>0.59666699999999995</v>
      </c>
      <c r="D881" s="69">
        <f>'[4]Shiller Data '!D880</f>
        <v>1.08667</v>
      </c>
      <c r="E881" s="69">
        <f>'[4]Shiller Data '!E880</f>
        <v>17.3</v>
      </c>
      <c r="F881" s="71">
        <f t="shared" si="165"/>
        <v>214.17356647398844</v>
      </c>
      <c r="G881" s="71">
        <f t="shared" si="166"/>
        <v>10.885034019364161</v>
      </c>
      <c r="H881" s="71">
        <f t="shared" si="168"/>
        <v>254.27704866682572</v>
      </c>
      <c r="I881" s="71">
        <f t="shared" si="168"/>
        <v>13.194313468208316</v>
      </c>
      <c r="J881" s="71">
        <f t="shared" si="163"/>
        <v>16.232263011640541</v>
      </c>
      <c r="K881" s="71">
        <f t="shared" si="160"/>
        <v>2.787000805672216</v>
      </c>
      <c r="L881" s="71">
        <f t="shared" si="161"/>
        <v>-0.56858007384167975</v>
      </c>
      <c r="M881" s="69">
        <f t="shared" si="164"/>
        <v>-0.77277992156118058</v>
      </c>
    </row>
    <row r="882" spans="1:13" x14ac:dyDescent="0.3">
      <c r="A882" s="69">
        <f>'Shiller Data'!A881</f>
        <v>1943.09</v>
      </c>
      <c r="B882" s="69">
        <f>'[4]Shiller Data '!B881</f>
        <v>11.99</v>
      </c>
      <c r="C882" s="69">
        <f>'[4]Shiller Data '!C881</f>
        <v>0.6</v>
      </c>
      <c r="D882" s="69">
        <f>'[4]Shiller Data '!D881</f>
        <v>1.08</v>
      </c>
      <c r="E882" s="69">
        <f>'[4]Shiller Data '!E881</f>
        <v>17.399999999999999</v>
      </c>
      <c r="F882" s="71">
        <f t="shared" si="165"/>
        <v>217.47723850574715</v>
      </c>
      <c r="G882" s="71">
        <f t="shared" si="166"/>
        <v>10.882931034482759</v>
      </c>
      <c r="H882" s="71">
        <f t="shared" ref="H882:I897" si="169">AVERAGE(F763:F882)</f>
        <v>253.98134074275745</v>
      </c>
      <c r="I882" s="71">
        <f t="shared" si="169"/>
        <v>13.194347820894661</v>
      </c>
      <c r="J882" s="71">
        <f t="shared" si="163"/>
        <v>16.482606147561814</v>
      </c>
      <c r="K882" s="71">
        <f t="shared" si="160"/>
        <v>2.8023056520004652</v>
      </c>
      <c r="L882" s="71">
        <f t="shared" si="161"/>
        <v>-0.5532752275134305</v>
      </c>
      <c r="M882" s="69">
        <f t="shared" si="164"/>
        <v>-0.75197849272260398</v>
      </c>
    </row>
    <row r="883" spans="1:13" x14ac:dyDescent="0.3">
      <c r="A883" s="69">
        <f>'Shiller Data'!A882</f>
        <v>1943.1</v>
      </c>
      <c r="B883" s="69">
        <f>'[4]Shiller Data '!B882</f>
        <v>11.88</v>
      </c>
      <c r="C883" s="69">
        <f>'[4]Shiller Data '!C882</f>
        <v>0.60333300000000001</v>
      </c>
      <c r="D883" s="69">
        <f>'[4]Shiller Data '!D882</f>
        <v>1.0333300000000001</v>
      </c>
      <c r="E883" s="69">
        <f>'[4]Shiller Data '!E882</f>
        <v>17.399999999999999</v>
      </c>
      <c r="F883" s="71">
        <f t="shared" si="165"/>
        <v>215.48203448275868</v>
      </c>
      <c r="G883" s="71">
        <f t="shared" si="166"/>
        <v>10.943385716379312</v>
      </c>
      <c r="H883" s="71">
        <f t="shared" si="169"/>
        <v>253.87422906672992</v>
      </c>
      <c r="I883" s="71">
        <f t="shared" si="169"/>
        <v>13.195882190500852</v>
      </c>
      <c r="J883" s="71">
        <f t="shared" si="163"/>
        <v>16.329490622299957</v>
      </c>
      <c r="K883" s="71">
        <f t="shared" si="160"/>
        <v>2.7929727137402027</v>
      </c>
      <c r="L883" s="71">
        <f t="shared" si="161"/>
        <v>-0.56260816577369299</v>
      </c>
      <c r="M883" s="69">
        <f t="shared" si="164"/>
        <v>-0.7646632624296571</v>
      </c>
    </row>
    <row r="884" spans="1:13" x14ac:dyDescent="0.3">
      <c r="A884" s="69">
        <f>'Shiller Data'!A883</f>
        <v>1943.11</v>
      </c>
      <c r="B884" s="69">
        <f>'[4]Shiller Data '!B883</f>
        <v>11.33</v>
      </c>
      <c r="C884" s="69">
        <f>'[4]Shiller Data '!C883</f>
        <v>0.60666699999999996</v>
      </c>
      <c r="D884" s="69">
        <f>'[4]Shiller Data '!D883</f>
        <v>0.98666699999999996</v>
      </c>
      <c r="E884" s="69">
        <f>'[4]Shiller Data '!E883</f>
        <v>17.399999999999999</v>
      </c>
      <c r="F884" s="71">
        <f t="shared" si="165"/>
        <v>205.50601436781611</v>
      </c>
      <c r="G884" s="71">
        <f t="shared" si="166"/>
        <v>11.003858536494254</v>
      </c>
      <c r="H884" s="71">
        <f t="shared" si="169"/>
        <v>253.63815740615871</v>
      </c>
      <c r="I884" s="71">
        <f t="shared" si="169"/>
        <v>13.198916728178709</v>
      </c>
      <c r="J884" s="71">
        <f t="shared" si="163"/>
        <v>15.569915213502028</v>
      </c>
      <c r="K884" s="71">
        <f t="shared" si="160"/>
        <v>2.7453405403270357</v>
      </c>
      <c r="L884" s="71">
        <f t="shared" si="161"/>
        <v>-0.61024033918686005</v>
      </c>
      <c r="M884" s="69">
        <f t="shared" si="164"/>
        <v>-0.829402054602429</v>
      </c>
    </row>
    <row r="885" spans="1:13" x14ac:dyDescent="0.3">
      <c r="A885" s="69">
        <f>'Shiller Data'!A884</f>
        <v>1943.12</v>
      </c>
      <c r="B885" s="69">
        <f>'[4]Shiller Data '!B884</f>
        <v>11.48</v>
      </c>
      <c r="C885" s="69">
        <f>'[4]Shiller Data '!C884</f>
        <v>0.61</v>
      </c>
      <c r="D885" s="69">
        <f>'[4]Shiller Data '!D884</f>
        <v>0.94</v>
      </c>
      <c r="E885" s="69">
        <f>'[4]Shiller Data '!E884</f>
        <v>17.399999999999999</v>
      </c>
      <c r="F885" s="71">
        <f t="shared" si="165"/>
        <v>208.22674712643681</v>
      </c>
      <c r="G885" s="71">
        <f t="shared" si="166"/>
        <v>11.064313218390804</v>
      </c>
      <c r="H885" s="71">
        <f t="shared" si="169"/>
        <v>253.3869018582225</v>
      </c>
      <c r="I885" s="71">
        <f t="shared" si="169"/>
        <v>13.203451282776408</v>
      </c>
      <c r="J885" s="71">
        <f t="shared" si="163"/>
        <v>15.770630168345734</v>
      </c>
      <c r="K885" s="71">
        <f t="shared" si="160"/>
        <v>2.7581493601223994</v>
      </c>
      <c r="L885" s="71">
        <f t="shared" si="161"/>
        <v>-0.5974315193914963</v>
      </c>
      <c r="M885" s="69">
        <f t="shared" si="164"/>
        <v>-0.81199307526575826</v>
      </c>
    </row>
    <row r="886" spans="1:13" x14ac:dyDescent="0.3">
      <c r="A886" s="69">
        <f>'Shiller Data'!A885</f>
        <v>1944.01</v>
      </c>
      <c r="B886" s="69">
        <f>'[4]Shiller Data '!B885</f>
        <v>11.85</v>
      </c>
      <c r="C886" s="69">
        <f>'[4]Shiller Data '!C885</f>
        <v>0.61333300000000002</v>
      </c>
      <c r="D886" s="69">
        <f>'[4]Shiller Data '!D885</f>
        <v>0.93666700000000003</v>
      </c>
      <c r="E886" s="69">
        <f>'[4]Shiller Data '!E885</f>
        <v>17.399999999999999</v>
      </c>
      <c r="F886" s="71">
        <f t="shared" si="165"/>
        <v>214.93788793103451</v>
      </c>
      <c r="G886" s="71">
        <f t="shared" si="166"/>
        <v>11.124767900287358</v>
      </c>
      <c r="H886" s="71">
        <f t="shared" si="169"/>
        <v>253.07800250259729</v>
      </c>
      <c r="I886" s="71">
        <f t="shared" si="169"/>
        <v>13.208330229925268</v>
      </c>
      <c r="J886" s="71">
        <f t="shared" si="163"/>
        <v>16.272903856087993</v>
      </c>
      <c r="K886" s="71">
        <f t="shared" si="160"/>
        <v>2.7895013844749483</v>
      </c>
      <c r="L886" s="71">
        <f t="shared" si="161"/>
        <v>-0.56607949503894739</v>
      </c>
      <c r="M886" s="69">
        <f t="shared" si="164"/>
        <v>-0.76938128488723501</v>
      </c>
    </row>
    <row r="887" spans="1:13" x14ac:dyDescent="0.3">
      <c r="A887" s="69">
        <f>'Shiller Data'!A886</f>
        <v>1944.02</v>
      </c>
      <c r="B887" s="69">
        <f>'[4]Shiller Data '!B886</f>
        <v>11.77</v>
      </c>
      <c r="C887" s="69">
        <f>'[4]Shiller Data '!C886</f>
        <v>0.61666699999999997</v>
      </c>
      <c r="D887" s="69">
        <f>'[4]Shiller Data '!D886</f>
        <v>0.93333299999999997</v>
      </c>
      <c r="E887" s="69">
        <f>'[4]Shiller Data '!E886</f>
        <v>17.399999999999999</v>
      </c>
      <c r="F887" s="71">
        <f t="shared" si="165"/>
        <v>213.48683045977012</v>
      </c>
      <c r="G887" s="71">
        <f t="shared" si="166"/>
        <v>11.1852407204023</v>
      </c>
      <c r="H887" s="71">
        <f t="shared" si="169"/>
        <v>252.61855779402268</v>
      </c>
      <c r="I887" s="71">
        <f t="shared" si="169"/>
        <v>13.2141955012795</v>
      </c>
      <c r="J887" s="71">
        <f t="shared" si="163"/>
        <v>16.155870437901321</v>
      </c>
      <c r="K887" s="71">
        <f t="shared" si="160"/>
        <v>2.7822834782273986</v>
      </c>
      <c r="L887" s="71">
        <f t="shared" si="161"/>
        <v>-0.57329740128649709</v>
      </c>
      <c r="M887" s="69">
        <f t="shared" si="164"/>
        <v>-0.77919142998452962</v>
      </c>
    </row>
    <row r="888" spans="1:13" x14ac:dyDescent="0.3">
      <c r="A888" s="69">
        <f>'Shiller Data'!A887</f>
        <v>1944.03</v>
      </c>
      <c r="B888" s="69">
        <f>'[4]Shiller Data '!B887</f>
        <v>12.1</v>
      </c>
      <c r="C888" s="69">
        <f>'[4]Shiller Data '!C887</f>
        <v>0.62</v>
      </c>
      <c r="D888" s="69">
        <f>'[4]Shiller Data '!D887</f>
        <v>0.93</v>
      </c>
      <c r="E888" s="69">
        <f>'[4]Shiller Data '!E887</f>
        <v>17.399999999999999</v>
      </c>
      <c r="F888" s="71">
        <f t="shared" si="165"/>
        <v>219.47244252873566</v>
      </c>
      <c r="G888" s="71">
        <f t="shared" si="166"/>
        <v>11.245695402298852</v>
      </c>
      <c r="H888" s="71">
        <f t="shared" si="169"/>
        <v>252.32368673238869</v>
      </c>
      <c r="I888" s="71">
        <f t="shared" si="169"/>
        <v>13.220406363654547</v>
      </c>
      <c r="J888" s="71">
        <f t="shared" si="163"/>
        <v>16.601036041683848</v>
      </c>
      <c r="K888" s="71">
        <f t="shared" si="160"/>
        <v>2.8094651055645699</v>
      </c>
      <c r="L888" s="71">
        <f t="shared" si="161"/>
        <v>-0.54611577394932587</v>
      </c>
      <c r="M888" s="69">
        <f t="shared" si="164"/>
        <v>-0.74224779300548671</v>
      </c>
    </row>
    <row r="889" spans="1:13" x14ac:dyDescent="0.3">
      <c r="A889" s="69">
        <f>'Shiller Data'!A888</f>
        <v>1944.04</v>
      </c>
      <c r="B889" s="69">
        <f>'[4]Shiller Data '!B888</f>
        <v>11.89</v>
      </c>
      <c r="C889" s="69">
        <f>'[4]Shiller Data '!C888</f>
        <v>0.62333300000000003</v>
      </c>
      <c r="D889" s="69">
        <f>'[4]Shiller Data '!D888</f>
        <v>0.92666700000000002</v>
      </c>
      <c r="E889" s="69">
        <f>'[4]Shiller Data '!E888</f>
        <v>17.5</v>
      </c>
      <c r="F889" s="71">
        <f t="shared" si="165"/>
        <v>214.43105428571431</v>
      </c>
      <c r="G889" s="71">
        <f t="shared" si="166"/>
        <v>11.241543512285716</v>
      </c>
      <c r="H889" s="71">
        <f t="shared" si="169"/>
        <v>251.95120955319072</v>
      </c>
      <c r="I889" s="71">
        <f t="shared" si="169"/>
        <v>13.226424428951164</v>
      </c>
      <c r="J889" s="71">
        <f t="shared" si="163"/>
        <v>16.212322191653605</v>
      </c>
      <c r="K889" s="71">
        <f t="shared" si="160"/>
        <v>2.7857715822210389</v>
      </c>
      <c r="L889" s="71">
        <f t="shared" si="161"/>
        <v>-0.56980929729285679</v>
      </c>
      <c r="M889" s="69">
        <f t="shared" si="164"/>
        <v>-0.77445060832261337</v>
      </c>
    </row>
    <row r="890" spans="1:13" x14ac:dyDescent="0.3">
      <c r="A890" s="69">
        <f>'Shiller Data'!A889</f>
        <v>1944.05</v>
      </c>
      <c r="B890" s="69">
        <f>'[4]Shiller Data '!B889</f>
        <v>12.1</v>
      </c>
      <c r="C890" s="69">
        <f>'[4]Shiller Data '!C889</f>
        <v>0.62666699999999997</v>
      </c>
      <c r="D890" s="69">
        <f>'[4]Shiller Data '!D889</f>
        <v>0.92333299999999996</v>
      </c>
      <c r="E890" s="69">
        <f>'[4]Shiller Data '!E889</f>
        <v>17.5</v>
      </c>
      <c r="F890" s="71">
        <f t="shared" si="165"/>
        <v>218.21831428571431</v>
      </c>
      <c r="G890" s="71">
        <f t="shared" si="166"/>
        <v>11.301670773428571</v>
      </c>
      <c r="H890" s="71">
        <f t="shared" si="169"/>
        <v>251.82979259203782</v>
      </c>
      <c r="I890" s="71">
        <f t="shared" si="169"/>
        <v>13.232765582012945</v>
      </c>
      <c r="J890" s="71">
        <f t="shared" si="163"/>
        <v>16.490756443410021</v>
      </c>
      <c r="K890" s="71">
        <f t="shared" si="160"/>
        <v>2.8028000083762645</v>
      </c>
      <c r="L890" s="71">
        <f t="shared" si="161"/>
        <v>-0.55278087113763119</v>
      </c>
      <c r="M890" s="69">
        <f t="shared" si="164"/>
        <v>-0.75130659319800008</v>
      </c>
    </row>
    <row r="891" spans="1:13" x14ac:dyDescent="0.3">
      <c r="A891" s="69">
        <f>'Shiller Data'!A890</f>
        <v>1944.06</v>
      </c>
      <c r="B891" s="69">
        <f>'[4]Shiller Data '!B890</f>
        <v>12.67</v>
      </c>
      <c r="C891" s="69">
        <f>'[4]Shiller Data '!C890</f>
        <v>0.63</v>
      </c>
      <c r="D891" s="69">
        <f>'[4]Shiller Data '!D890</f>
        <v>0.92</v>
      </c>
      <c r="E891" s="69">
        <f>'[4]Shiller Data '!E890</f>
        <v>17.600000000000001</v>
      </c>
      <c r="F891" s="71">
        <f t="shared" si="165"/>
        <v>227.19973579545456</v>
      </c>
      <c r="G891" s="71">
        <f t="shared" si="166"/>
        <v>11.297224431818181</v>
      </c>
      <c r="H891" s="71">
        <f t="shared" si="169"/>
        <v>251.77218236794522</v>
      </c>
      <c r="I891" s="71">
        <f t="shared" si="169"/>
        <v>13.239568182999488</v>
      </c>
      <c r="J891" s="71">
        <f t="shared" si="163"/>
        <v>17.160660578582508</v>
      </c>
      <c r="K891" s="71">
        <f t="shared" si="160"/>
        <v>2.842619588574284</v>
      </c>
      <c r="L891" s="71">
        <f t="shared" si="161"/>
        <v>-0.51296129093961174</v>
      </c>
      <c r="M891" s="69">
        <f t="shared" si="164"/>
        <v>-0.69718620896766392</v>
      </c>
    </row>
    <row r="892" spans="1:13" x14ac:dyDescent="0.3">
      <c r="A892" s="69">
        <f>'Shiller Data'!A891</f>
        <v>1944.07</v>
      </c>
      <c r="B892" s="69">
        <f>'[4]Shiller Data '!B891</f>
        <v>13</v>
      </c>
      <c r="C892" s="69">
        <f>'[4]Shiller Data '!C891</f>
        <v>0.63333300000000003</v>
      </c>
      <c r="D892" s="69">
        <f>'[4]Shiller Data '!D891</f>
        <v>0.91333299999999995</v>
      </c>
      <c r="E892" s="69">
        <f>'[4]Shiller Data '!E891</f>
        <v>17.7</v>
      </c>
      <c r="F892" s="71">
        <f t="shared" si="165"/>
        <v>231.8002824858757</v>
      </c>
      <c r="G892" s="71">
        <f t="shared" si="166"/>
        <v>11.292828331355935</v>
      </c>
      <c r="H892" s="71">
        <f t="shared" si="169"/>
        <v>251.84515776303888</v>
      </c>
      <c r="I892" s="71">
        <f t="shared" si="169"/>
        <v>13.246177132402579</v>
      </c>
      <c r="J892" s="71">
        <f t="shared" si="163"/>
        <v>17.499409842470676</v>
      </c>
      <c r="K892" s="71">
        <f t="shared" si="160"/>
        <v>2.8621671570734355</v>
      </c>
      <c r="L892" s="71">
        <f t="shared" si="161"/>
        <v>-0.49341372244046022</v>
      </c>
      <c r="M892" s="69">
        <f t="shared" si="164"/>
        <v>-0.67061832671772714</v>
      </c>
    </row>
    <row r="893" spans="1:13" x14ac:dyDescent="0.3">
      <c r="A893" s="69">
        <f>'Shiller Data'!A892</f>
        <v>1944.08</v>
      </c>
      <c r="B893" s="69">
        <f>'[4]Shiller Data '!B892</f>
        <v>12.81</v>
      </c>
      <c r="C893" s="69">
        <f>'[4]Shiller Data '!C892</f>
        <v>0.63666699999999998</v>
      </c>
      <c r="D893" s="69">
        <f>'[4]Shiller Data '!D892</f>
        <v>0.906667</v>
      </c>
      <c r="E893" s="69">
        <f>'[4]Shiller Data '!E892</f>
        <v>17.7</v>
      </c>
      <c r="F893" s="71">
        <f t="shared" si="165"/>
        <v>228.41243220338984</v>
      </c>
      <c r="G893" s="71">
        <f t="shared" si="166"/>
        <v>11.352276188418081</v>
      </c>
      <c r="H893" s="71">
        <f t="shared" si="169"/>
        <v>251.96252162592779</v>
      </c>
      <c r="I893" s="71">
        <f t="shared" si="169"/>
        <v>13.253104836024967</v>
      </c>
      <c r="J893" s="71">
        <f t="shared" si="163"/>
        <v>17.234635583845428</v>
      </c>
      <c r="K893" s="71">
        <f t="shared" si="160"/>
        <v>2.8469210557850615</v>
      </c>
      <c r="L893" s="71">
        <f t="shared" si="161"/>
        <v>-0.50865982372883423</v>
      </c>
      <c r="M893" s="69">
        <f t="shared" si="164"/>
        <v>-0.69133991282280771</v>
      </c>
    </row>
    <row r="894" spans="1:13" x14ac:dyDescent="0.3">
      <c r="A894" s="69">
        <f>'Shiller Data'!A893</f>
        <v>1944.09</v>
      </c>
      <c r="B894" s="69">
        <f>'[4]Shiller Data '!B893</f>
        <v>12.6</v>
      </c>
      <c r="C894" s="69">
        <f>'[4]Shiller Data '!C893</f>
        <v>0.64</v>
      </c>
      <c r="D894" s="69">
        <f>'[4]Shiller Data '!D893</f>
        <v>0.9</v>
      </c>
      <c r="E894" s="69">
        <f>'[4]Shiller Data '!E893</f>
        <v>17.7</v>
      </c>
      <c r="F894" s="71">
        <f t="shared" si="165"/>
        <v>224.66796610169493</v>
      </c>
      <c r="G894" s="71">
        <f t="shared" si="166"/>
        <v>11.411706214689268</v>
      </c>
      <c r="H894" s="71">
        <f t="shared" si="169"/>
        <v>252.11749217677524</v>
      </c>
      <c r="I894" s="71">
        <f t="shared" si="169"/>
        <v>13.26166241385571</v>
      </c>
      <c r="J894" s="71">
        <f t="shared" si="163"/>
        <v>16.941161604819854</v>
      </c>
      <c r="K894" s="71">
        <f t="shared" si="160"/>
        <v>2.8297462585860722</v>
      </c>
      <c r="L894" s="71">
        <f t="shared" si="161"/>
        <v>-0.52583462092782352</v>
      </c>
      <c r="M894" s="69">
        <f t="shared" si="164"/>
        <v>-0.71468286668784209</v>
      </c>
    </row>
    <row r="895" spans="1:13" x14ac:dyDescent="0.3">
      <c r="A895" s="69">
        <f>'Shiller Data'!A894</f>
        <v>1944.1</v>
      </c>
      <c r="B895" s="69">
        <f>'[4]Shiller Data '!B894</f>
        <v>12.91</v>
      </c>
      <c r="C895" s="69">
        <f>'[4]Shiller Data '!C894</f>
        <v>0.64</v>
      </c>
      <c r="D895" s="69">
        <f>'[4]Shiller Data '!D894</f>
        <v>0.91</v>
      </c>
      <c r="E895" s="69">
        <f>'[4]Shiller Data '!E894</f>
        <v>17.7</v>
      </c>
      <c r="F895" s="71">
        <f t="shared" si="165"/>
        <v>230.19551129943505</v>
      </c>
      <c r="G895" s="71">
        <f t="shared" si="166"/>
        <v>11.411706214689268</v>
      </c>
      <c r="H895" s="71">
        <f t="shared" si="169"/>
        <v>252.29216788822117</v>
      </c>
      <c r="I895" s="71">
        <f t="shared" si="169"/>
        <v>13.26942310052133</v>
      </c>
      <c r="J895" s="71">
        <f t="shared" si="163"/>
        <v>17.347816069742407</v>
      </c>
      <c r="K895" s="71">
        <f t="shared" si="160"/>
        <v>2.8534666235271522</v>
      </c>
      <c r="L895" s="71">
        <f t="shared" si="161"/>
        <v>-0.50211425598674353</v>
      </c>
      <c r="M895" s="69">
        <f t="shared" si="164"/>
        <v>-0.68244356988182264</v>
      </c>
    </row>
    <row r="896" spans="1:13" x14ac:dyDescent="0.3">
      <c r="A896" s="69">
        <f>'Shiller Data'!A895</f>
        <v>1944.11</v>
      </c>
      <c r="B896" s="69">
        <f>'[4]Shiller Data '!B895</f>
        <v>12.82</v>
      </c>
      <c r="C896" s="69">
        <f>'[4]Shiller Data '!C895</f>
        <v>0.64</v>
      </c>
      <c r="D896" s="69">
        <f>'[4]Shiller Data '!D895</f>
        <v>0.92</v>
      </c>
      <c r="E896" s="69">
        <f>'[4]Shiller Data '!E895</f>
        <v>17.7</v>
      </c>
      <c r="F896" s="71">
        <f t="shared" si="165"/>
        <v>228.59074011299438</v>
      </c>
      <c r="G896" s="71">
        <f t="shared" si="166"/>
        <v>11.411706214689268</v>
      </c>
      <c r="H896" s="71">
        <f t="shared" si="169"/>
        <v>252.40476603113814</v>
      </c>
      <c r="I896" s="71">
        <f t="shared" si="169"/>
        <v>13.27700845107584</v>
      </c>
      <c r="J896" s="71">
        <f t="shared" si="163"/>
        <v>17.217036575319163</v>
      </c>
      <c r="K896" s="71">
        <f t="shared" si="160"/>
        <v>2.8458993921644526</v>
      </c>
      <c r="L896" s="71">
        <f t="shared" si="161"/>
        <v>-0.50968148734944307</v>
      </c>
      <c r="M896" s="69">
        <f t="shared" si="164"/>
        <v>-0.69272849671612202</v>
      </c>
    </row>
    <row r="897" spans="1:13" x14ac:dyDescent="0.3">
      <c r="A897" s="69">
        <f>'Shiller Data'!A896</f>
        <v>1944.12</v>
      </c>
      <c r="B897" s="69">
        <f>'[4]Shiller Data '!B896</f>
        <v>13.1</v>
      </c>
      <c r="C897" s="69">
        <f>'[4]Shiller Data '!C896</f>
        <v>0.64</v>
      </c>
      <c r="D897" s="69">
        <f>'[4]Shiller Data '!D896</f>
        <v>0.93</v>
      </c>
      <c r="E897" s="69">
        <f>'[4]Shiller Data '!E896</f>
        <v>17.8</v>
      </c>
      <c r="F897" s="71">
        <f t="shared" si="165"/>
        <v>232.27109550561798</v>
      </c>
      <c r="G897" s="71">
        <f t="shared" si="166"/>
        <v>11.34759550561798</v>
      </c>
      <c r="H897" s="71">
        <f t="shared" si="169"/>
        <v>252.52288193895856</v>
      </c>
      <c r="I897" s="71">
        <f t="shared" si="169"/>
        <v>13.283249452179872</v>
      </c>
      <c r="J897" s="71">
        <f t="shared" si="163"/>
        <v>17.486014724168317</v>
      </c>
      <c r="K897" s="71">
        <f t="shared" ref="K897:K960" si="170">LN(J897)</f>
        <v>2.8614014028130352</v>
      </c>
      <c r="L897" s="71">
        <f t="shared" ref="L897:L960" si="171">K897-$K$1863</f>
        <v>-0.49417947670086049</v>
      </c>
      <c r="M897" s="69">
        <f t="shared" si="164"/>
        <v>-0.67165909396320755</v>
      </c>
    </row>
    <row r="898" spans="1:13" x14ac:dyDescent="0.3">
      <c r="A898" s="69">
        <f>'Shiller Data'!A897</f>
        <v>1945.01</v>
      </c>
      <c r="B898" s="69">
        <f>'[4]Shiller Data '!B897</f>
        <v>13.49</v>
      </c>
      <c r="C898" s="69">
        <f>'[4]Shiller Data '!C897</f>
        <v>0.64333300000000004</v>
      </c>
      <c r="D898" s="69">
        <f>'[4]Shiller Data '!D897</f>
        <v>0.94</v>
      </c>
      <c r="E898" s="69">
        <f>'[4]Shiller Data '!E897</f>
        <v>17.8</v>
      </c>
      <c r="F898" s="71">
        <f t="shared" si="165"/>
        <v>239.18603651685393</v>
      </c>
      <c r="G898" s="71">
        <f t="shared" si="166"/>
        <v>11.406691655337079</v>
      </c>
      <c r="H898" s="71">
        <f t="shared" ref="H898:I913" si="172">AVERAGE(F779:F898)</f>
        <v>252.72534995159901</v>
      </c>
      <c r="I898" s="71">
        <f t="shared" si="172"/>
        <v>13.291281778474346</v>
      </c>
      <c r="J898" s="71">
        <f t="shared" ref="J898:J961" si="173">F898/I898</f>
        <v>17.995708803963762</v>
      </c>
      <c r="K898" s="71">
        <f t="shared" si="170"/>
        <v>2.890133329694629</v>
      </c>
      <c r="L898" s="71">
        <f t="shared" si="171"/>
        <v>-0.46544754981926673</v>
      </c>
      <c r="M898" s="69">
        <f t="shared" ref="M898:M961" si="174">L898*$M$113/2</f>
        <v>-0.63260838286135823</v>
      </c>
    </row>
    <row r="899" spans="1:13" x14ac:dyDescent="0.3">
      <c r="A899" s="69">
        <f>'Shiller Data'!A898</f>
        <v>1945.02</v>
      </c>
      <c r="B899" s="69">
        <f>'[4]Shiller Data '!B898</f>
        <v>13.94</v>
      </c>
      <c r="C899" s="69">
        <f>'[4]Shiller Data '!C898</f>
        <v>0.64666699999999999</v>
      </c>
      <c r="D899" s="69">
        <f>'[4]Shiller Data '!D898</f>
        <v>0.95</v>
      </c>
      <c r="E899" s="69">
        <f>'[4]Shiller Data '!E898</f>
        <v>17.8</v>
      </c>
      <c r="F899" s="71">
        <f t="shared" si="165"/>
        <v>247.16481460674157</v>
      </c>
      <c r="G899" s="71">
        <f t="shared" si="166"/>
        <v>11.465805535674157</v>
      </c>
      <c r="H899" s="71">
        <f t="shared" si="172"/>
        <v>253.06113161833403</v>
      </c>
      <c r="I899" s="71">
        <f t="shared" si="172"/>
        <v>13.30044192801129</v>
      </c>
      <c r="J899" s="71">
        <f t="shared" si="173"/>
        <v>18.583203170580525</v>
      </c>
      <c r="K899" s="71">
        <f t="shared" si="170"/>
        <v>2.9222581173738948</v>
      </c>
      <c r="L899" s="71">
        <f t="shared" si="171"/>
        <v>-0.43332276214000087</v>
      </c>
      <c r="M899" s="69">
        <f t="shared" si="174"/>
        <v>-0.58894629893496075</v>
      </c>
    </row>
    <row r="900" spans="1:13" x14ac:dyDescent="0.3">
      <c r="A900" s="69">
        <f>'Shiller Data'!A899</f>
        <v>1945.03</v>
      </c>
      <c r="B900" s="69">
        <f>'[4]Shiller Data '!B899</f>
        <v>13.93</v>
      </c>
      <c r="C900" s="69">
        <f>'[4]Shiller Data '!C899</f>
        <v>0.65</v>
      </c>
      <c r="D900" s="69">
        <f>'[4]Shiller Data '!D899</f>
        <v>0.96</v>
      </c>
      <c r="E900" s="69">
        <f>'[4]Shiller Data '!E899</f>
        <v>17.8</v>
      </c>
      <c r="F900" s="71">
        <f t="shared" si="165"/>
        <v>246.98750842696631</v>
      </c>
      <c r="G900" s="71">
        <f t="shared" si="166"/>
        <v>11.524901685393258</v>
      </c>
      <c r="H900" s="71">
        <f t="shared" si="172"/>
        <v>253.5048608248118</v>
      </c>
      <c r="I900" s="71">
        <f t="shared" si="172"/>
        <v>13.31009454546256</v>
      </c>
      <c r="J900" s="71">
        <f t="shared" si="173"/>
        <v>18.556405259432577</v>
      </c>
      <c r="K900" s="71">
        <f t="shared" si="170"/>
        <v>2.9208150264566046</v>
      </c>
      <c r="L900" s="71">
        <f t="shared" si="171"/>
        <v>-0.4347658530572911</v>
      </c>
      <c r="M900" s="69">
        <f t="shared" si="174"/>
        <v>-0.59090766152428664</v>
      </c>
    </row>
    <row r="901" spans="1:13" x14ac:dyDescent="0.3">
      <c r="A901" s="69">
        <f>'Shiller Data'!A900</f>
        <v>1945.04</v>
      </c>
      <c r="B901" s="69">
        <f>'[4]Shiller Data '!B900</f>
        <v>14.28</v>
      </c>
      <c r="C901" s="69">
        <f>'[4]Shiller Data '!C900</f>
        <v>0.65</v>
      </c>
      <c r="D901" s="69">
        <f>'[4]Shiller Data '!D900</f>
        <v>0.973333</v>
      </c>
      <c r="E901" s="69">
        <f>'[4]Shiller Data '!E900</f>
        <v>17.8</v>
      </c>
      <c r="F901" s="71">
        <f t="shared" si="165"/>
        <v>253.1932247191011</v>
      </c>
      <c r="G901" s="71">
        <f t="shared" si="166"/>
        <v>11.524901685393258</v>
      </c>
      <c r="H901" s="71">
        <f t="shared" si="172"/>
        <v>253.89193648974145</v>
      </c>
      <c r="I901" s="71">
        <f t="shared" si="172"/>
        <v>13.321008376817286</v>
      </c>
      <c r="J901" s="71">
        <f t="shared" si="173"/>
        <v>19.007061444367558</v>
      </c>
      <c r="K901" s="71">
        <f t="shared" si="170"/>
        <v>2.9448105650865539</v>
      </c>
      <c r="L901" s="71">
        <f t="shared" si="171"/>
        <v>-0.4107703144273418</v>
      </c>
      <c r="M901" s="69">
        <f t="shared" si="174"/>
        <v>-0.55829436515077735</v>
      </c>
    </row>
    <row r="902" spans="1:13" x14ac:dyDescent="0.3">
      <c r="A902" s="69">
        <f>'Shiller Data'!A901</f>
        <v>1945.05</v>
      </c>
      <c r="B902" s="69">
        <f>'[4]Shiller Data '!B901</f>
        <v>14.82</v>
      </c>
      <c r="C902" s="69">
        <f>'[4]Shiller Data '!C901</f>
        <v>0.65</v>
      </c>
      <c r="D902" s="69">
        <f>'[4]Shiller Data '!D901</f>
        <v>0.98666699999999996</v>
      </c>
      <c r="E902" s="69">
        <f>'[4]Shiller Data '!E901</f>
        <v>17.899999999999999</v>
      </c>
      <c r="F902" s="71">
        <f t="shared" si="165"/>
        <v>261.29978212290507</v>
      </c>
      <c r="G902" s="71">
        <f t="shared" si="166"/>
        <v>11.460516759776539</v>
      </c>
      <c r="H902" s="71">
        <f t="shared" si="172"/>
        <v>254.21125306178018</v>
      </c>
      <c r="I902" s="71">
        <f t="shared" si="172"/>
        <v>13.332021069945254</v>
      </c>
      <c r="J902" s="71">
        <f t="shared" si="173"/>
        <v>19.599412628589405</v>
      </c>
      <c r="K902" s="71">
        <f t="shared" si="170"/>
        <v>2.9754995978583123</v>
      </c>
      <c r="L902" s="71">
        <f t="shared" si="171"/>
        <v>-0.38008128165558341</v>
      </c>
      <c r="M902" s="69">
        <f t="shared" si="174"/>
        <v>-0.51658367314936959</v>
      </c>
    </row>
    <row r="903" spans="1:13" x14ac:dyDescent="0.3">
      <c r="A903" s="69">
        <f>'Shiller Data'!A902</f>
        <v>1945.06</v>
      </c>
      <c r="B903" s="69">
        <f>'[4]Shiller Data '!B902</f>
        <v>15.09</v>
      </c>
      <c r="C903" s="69">
        <f>'[4]Shiller Data '!C902</f>
        <v>0.65</v>
      </c>
      <c r="D903" s="69">
        <f>'[4]Shiller Data '!D902</f>
        <v>1</v>
      </c>
      <c r="E903" s="69">
        <f>'[4]Shiller Data '!E902</f>
        <v>18.100000000000001</v>
      </c>
      <c r="F903" s="71">
        <f t="shared" si="165"/>
        <v>263.12041160220991</v>
      </c>
      <c r="G903" s="71">
        <f t="shared" si="166"/>
        <v>11.333881215469614</v>
      </c>
      <c r="H903" s="71">
        <f t="shared" si="172"/>
        <v>254.461147854329</v>
      </c>
      <c r="I903" s="71">
        <f t="shared" si="172"/>
        <v>13.342001588589984</v>
      </c>
      <c r="J903" s="71">
        <f t="shared" si="173"/>
        <v>19.721209734169815</v>
      </c>
      <c r="K903" s="71">
        <f t="shared" si="170"/>
        <v>2.9816946928390649</v>
      </c>
      <c r="L903" s="71">
        <f t="shared" si="171"/>
        <v>-0.37388618667483087</v>
      </c>
      <c r="M903" s="69">
        <f t="shared" si="174"/>
        <v>-0.50816367175722965</v>
      </c>
    </row>
    <row r="904" spans="1:13" x14ac:dyDescent="0.3">
      <c r="A904" s="69">
        <f>'Shiller Data'!A903</f>
        <v>1945.07</v>
      </c>
      <c r="B904" s="69">
        <f>'[4]Shiller Data '!B903</f>
        <v>14.78</v>
      </c>
      <c r="C904" s="69">
        <f>'[4]Shiller Data '!C903</f>
        <v>0.65333300000000005</v>
      </c>
      <c r="D904" s="69">
        <f>'[4]Shiller Data '!D903</f>
        <v>0.99666699999999997</v>
      </c>
      <c r="E904" s="69">
        <f>'[4]Shiller Data '!E903</f>
        <v>18.100000000000001</v>
      </c>
      <c r="F904" s="71">
        <f t="shared" si="165"/>
        <v>257.71502209944748</v>
      </c>
      <c r="G904" s="71">
        <f t="shared" si="166"/>
        <v>11.391997870994476</v>
      </c>
      <c r="H904" s="71">
        <f t="shared" si="172"/>
        <v>254.56425159688521</v>
      </c>
      <c r="I904" s="71">
        <f t="shared" si="172"/>
        <v>13.352466412697417</v>
      </c>
      <c r="J904" s="71">
        <f t="shared" si="173"/>
        <v>19.300930190273725</v>
      </c>
      <c r="K904" s="71">
        <f t="shared" si="170"/>
        <v>2.9601532911366708</v>
      </c>
      <c r="L904" s="71">
        <f t="shared" si="171"/>
        <v>-0.39542758837722491</v>
      </c>
      <c r="M904" s="69">
        <f t="shared" si="174"/>
        <v>-0.53744145246702146</v>
      </c>
    </row>
    <row r="905" spans="1:13" x14ac:dyDescent="0.3">
      <c r="A905" s="69">
        <f>'Shiller Data'!A904</f>
        <v>1945.08</v>
      </c>
      <c r="B905" s="69">
        <f>'[4]Shiller Data '!B904</f>
        <v>14.83</v>
      </c>
      <c r="C905" s="69">
        <f>'[4]Shiller Data '!C904</f>
        <v>0.656667</v>
      </c>
      <c r="D905" s="69">
        <f>'[4]Shiller Data '!D904</f>
        <v>0.99333300000000002</v>
      </c>
      <c r="E905" s="69">
        <f>'[4]Shiller Data '!E904</f>
        <v>18.100000000000001</v>
      </c>
      <c r="F905" s="71">
        <f t="shared" si="165"/>
        <v>258.58685911602208</v>
      </c>
      <c r="G905" s="71">
        <f t="shared" si="166"/>
        <v>11.450131963259668</v>
      </c>
      <c r="H905" s="71">
        <f t="shared" si="172"/>
        <v>254.53639948002967</v>
      </c>
      <c r="I905" s="71">
        <f t="shared" si="172"/>
        <v>13.363415687573731</v>
      </c>
      <c r="J905" s="71">
        <f t="shared" si="173"/>
        <v>19.350356612529445</v>
      </c>
      <c r="K905" s="71">
        <f t="shared" si="170"/>
        <v>2.9627108488940532</v>
      </c>
      <c r="L905" s="71">
        <f t="shared" si="171"/>
        <v>-0.39287003061984249</v>
      </c>
      <c r="M905" s="69">
        <f t="shared" si="174"/>
        <v>-0.53396537341665273</v>
      </c>
    </row>
    <row r="906" spans="1:13" x14ac:dyDescent="0.3">
      <c r="A906" s="69">
        <f>'Shiller Data'!A905</f>
        <v>1945.09</v>
      </c>
      <c r="B906" s="69">
        <f>'[4]Shiller Data '!B905</f>
        <v>15.84</v>
      </c>
      <c r="C906" s="69">
        <f>'[4]Shiller Data '!C905</f>
        <v>0.66</v>
      </c>
      <c r="D906" s="69">
        <f>'[4]Shiller Data '!D905</f>
        <v>0.99</v>
      </c>
      <c r="E906" s="69">
        <f>'[4]Shiller Data '!E905</f>
        <v>18.100000000000001</v>
      </c>
      <c r="F906" s="71">
        <f t="shared" si="165"/>
        <v>276.19796685082872</v>
      </c>
      <c r="G906" s="71">
        <f t="shared" si="166"/>
        <v>11.508248618784531</v>
      </c>
      <c r="H906" s="71">
        <f t="shared" si="172"/>
        <v>254.60923287166986</v>
      </c>
      <c r="I906" s="71">
        <f t="shared" si="172"/>
        <v>13.374849267912749</v>
      </c>
      <c r="J906" s="71">
        <f t="shared" si="173"/>
        <v>20.650548003815491</v>
      </c>
      <c r="K906" s="71">
        <f t="shared" si="170"/>
        <v>3.0277418567699588</v>
      </c>
      <c r="L906" s="71">
        <f t="shared" si="171"/>
        <v>-0.32783902274393695</v>
      </c>
      <c r="M906" s="69">
        <f t="shared" si="174"/>
        <v>-0.44557912937219446</v>
      </c>
    </row>
    <row r="907" spans="1:13" x14ac:dyDescent="0.3">
      <c r="A907" s="69">
        <f>'Shiller Data'!A906</f>
        <v>1945.1</v>
      </c>
      <c r="B907" s="69">
        <f>'[4]Shiller Data '!B906</f>
        <v>16.5</v>
      </c>
      <c r="C907" s="69">
        <f>'[4]Shiller Data '!C906</f>
        <v>0.66</v>
      </c>
      <c r="D907" s="69">
        <f>'[4]Shiller Data '!D906</f>
        <v>0.98</v>
      </c>
      <c r="E907" s="69">
        <f>'[4]Shiller Data '!E906</f>
        <v>18.100000000000001</v>
      </c>
      <c r="F907" s="71">
        <f t="shared" ref="F907:F970" si="175">B907*$E$1857/E907</f>
        <v>287.70621546961326</v>
      </c>
      <c r="G907" s="71">
        <f t="shared" ref="G907:G970" si="176">C907*$E$1857/E907</f>
        <v>11.508248618784531</v>
      </c>
      <c r="H907" s="71">
        <f t="shared" si="172"/>
        <v>254.71845644340567</v>
      </c>
      <c r="I907" s="71">
        <f t="shared" si="172"/>
        <v>13.38436310980895</v>
      </c>
      <c r="J907" s="71">
        <f t="shared" si="173"/>
        <v>21.495697113803125</v>
      </c>
      <c r="K907" s="71">
        <f t="shared" si="170"/>
        <v>3.0678527808623723</v>
      </c>
      <c r="L907" s="71">
        <f t="shared" si="171"/>
        <v>-0.28772809865152338</v>
      </c>
      <c r="M907" s="69">
        <f t="shared" si="174"/>
        <v>-0.39106276800123146</v>
      </c>
    </row>
    <row r="908" spans="1:13" x14ac:dyDescent="0.3">
      <c r="A908" s="69">
        <f>'Shiller Data'!A907</f>
        <v>1945.11</v>
      </c>
      <c r="B908" s="69">
        <f>'[4]Shiller Data '!B907</f>
        <v>17.04</v>
      </c>
      <c r="C908" s="69">
        <f>'[4]Shiller Data '!C907</f>
        <v>0.66</v>
      </c>
      <c r="D908" s="69">
        <f>'[4]Shiller Data '!D907</f>
        <v>0.97</v>
      </c>
      <c r="E908" s="69">
        <f>'[4]Shiller Data '!E907</f>
        <v>18.100000000000001</v>
      </c>
      <c r="F908" s="71">
        <f t="shared" si="175"/>
        <v>297.12205524861878</v>
      </c>
      <c r="G908" s="71">
        <f t="shared" si="176"/>
        <v>11.508248618784531</v>
      </c>
      <c r="H908" s="71">
        <f t="shared" si="172"/>
        <v>254.70927477820698</v>
      </c>
      <c r="I908" s="71">
        <f t="shared" si="172"/>
        <v>13.392597126076597</v>
      </c>
      <c r="J908" s="71">
        <f t="shared" si="173"/>
        <v>22.185544181725238</v>
      </c>
      <c r="K908" s="71">
        <f t="shared" si="170"/>
        <v>3.0994409137941883</v>
      </c>
      <c r="L908" s="71">
        <f t="shared" si="171"/>
        <v>-0.25613996571970743</v>
      </c>
      <c r="M908" s="69">
        <f t="shared" si="174"/>
        <v>-0.34813007300828314</v>
      </c>
    </row>
    <row r="909" spans="1:13" x14ac:dyDescent="0.3">
      <c r="A909" s="69">
        <f>'Shiller Data'!A908</f>
        <v>1945.12</v>
      </c>
      <c r="B909" s="69">
        <f>'[4]Shiller Data '!B908</f>
        <v>17.329999999999998</v>
      </c>
      <c r="C909" s="69">
        <f>'[4]Shiller Data '!C908</f>
        <v>0.66</v>
      </c>
      <c r="D909" s="69">
        <f>'[4]Shiller Data '!D908</f>
        <v>0.96</v>
      </c>
      <c r="E909" s="69">
        <f>'[4]Shiller Data '!E908</f>
        <v>18.2</v>
      </c>
      <c r="F909" s="71">
        <f t="shared" si="175"/>
        <v>300.51838736263738</v>
      </c>
      <c r="G909" s="71">
        <f t="shared" si="176"/>
        <v>11.445016483516484</v>
      </c>
      <c r="H909" s="71">
        <f t="shared" si="172"/>
        <v>254.72839588062507</v>
      </c>
      <c r="I909" s="71">
        <f t="shared" si="172"/>
        <v>13.398398380588992</v>
      </c>
      <c r="J909" s="71">
        <f t="shared" si="173"/>
        <v>22.429426176640273</v>
      </c>
      <c r="K909" s="71">
        <f t="shared" si="170"/>
        <v>3.1103737653533443</v>
      </c>
      <c r="L909" s="71">
        <f t="shared" si="171"/>
        <v>-0.24520711416055141</v>
      </c>
      <c r="M909" s="69">
        <f t="shared" si="174"/>
        <v>-0.33327079714017183</v>
      </c>
    </row>
    <row r="910" spans="1:13" x14ac:dyDescent="0.3">
      <c r="A910" s="69">
        <f>'Shiller Data'!A909</f>
        <v>1946.01</v>
      </c>
      <c r="B910" s="69">
        <f>'[4]Shiller Data '!B909</f>
        <v>18.02</v>
      </c>
      <c r="C910" s="69">
        <f>'[4]Shiller Data '!C909</f>
        <v>0.66666700000000001</v>
      </c>
      <c r="D910" s="69">
        <f>'[4]Shiller Data '!D909</f>
        <v>0.94</v>
      </c>
      <c r="E910" s="69">
        <f>'[4]Shiller Data '!E909</f>
        <v>18.2</v>
      </c>
      <c r="F910" s="71">
        <f t="shared" si="175"/>
        <v>312.48363186813191</v>
      </c>
      <c r="G910" s="71">
        <f t="shared" si="176"/>
        <v>11.560628490934068</v>
      </c>
      <c r="H910" s="71">
        <f t="shared" si="172"/>
        <v>254.71000778870493</v>
      </c>
      <c r="I910" s="71">
        <f t="shared" si="172"/>
        <v>13.40325724120185</v>
      </c>
      <c r="J910" s="71">
        <f t="shared" si="173"/>
        <v>23.314006904795626</v>
      </c>
      <c r="K910" s="71">
        <f t="shared" si="170"/>
        <v>3.1490543346628033</v>
      </c>
      <c r="L910" s="71">
        <f t="shared" si="171"/>
        <v>-0.20652654485109245</v>
      </c>
      <c r="M910" s="69">
        <f t="shared" si="174"/>
        <v>-0.2806984881689138</v>
      </c>
    </row>
    <row r="911" spans="1:13" x14ac:dyDescent="0.3">
      <c r="A911" s="69">
        <f>'Shiller Data'!A910</f>
        <v>1946.02</v>
      </c>
      <c r="B911" s="69">
        <f>'[4]Shiller Data '!B910</f>
        <v>18.07</v>
      </c>
      <c r="C911" s="69">
        <f>'[4]Shiller Data '!C910</f>
        <v>0.67333299999999996</v>
      </c>
      <c r="D911" s="69">
        <f>'[4]Shiller Data '!D910</f>
        <v>0.92</v>
      </c>
      <c r="E911" s="69">
        <f>'[4]Shiller Data '!E910</f>
        <v>18.100000000000001</v>
      </c>
      <c r="F911" s="71">
        <f t="shared" si="175"/>
        <v>315.08189779005522</v>
      </c>
      <c r="G911" s="71">
        <f t="shared" si="176"/>
        <v>11.740732677624308</v>
      </c>
      <c r="H911" s="71">
        <f t="shared" si="172"/>
        <v>254.56271155652061</v>
      </c>
      <c r="I911" s="71">
        <f t="shared" si="172"/>
        <v>13.407711142742436</v>
      </c>
      <c r="J911" s="71">
        <f t="shared" si="173"/>
        <v>23.500051159784149</v>
      </c>
      <c r="K911" s="71">
        <f t="shared" si="170"/>
        <v>3.1570025981598349</v>
      </c>
      <c r="L911" s="71">
        <f t="shared" si="171"/>
        <v>-0.19857828135406086</v>
      </c>
      <c r="M911" s="69">
        <f t="shared" si="174"/>
        <v>-0.26989568531955827</v>
      </c>
    </row>
    <row r="912" spans="1:13" x14ac:dyDescent="0.3">
      <c r="A912" s="69">
        <f>'Shiller Data'!A911</f>
        <v>1946.03</v>
      </c>
      <c r="B912" s="69">
        <f>'[4]Shiller Data '!B911</f>
        <v>17.53</v>
      </c>
      <c r="C912" s="69">
        <f>'[4]Shiller Data '!C911</f>
        <v>0.68</v>
      </c>
      <c r="D912" s="69">
        <f>'[4]Shiller Data '!D911</f>
        <v>0.9</v>
      </c>
      <c r="E912" s="69">
        <f>'[4]Shiller Data '!E911</f>
        <v>18.3</v>
      </c>
      <c r="F912" s="71">
        <f t="shared" si="175"/>
        <v>302.32544535519128</v>
      </c>
      <c r="G912" s="71">
        <f t="shared" si="176"/>
        <v>11.727398907103826</v>
      </c>
      <c r="H912" s="71">
        <f t="shared" si="172"/>
        <v>254.22935894177979</v>
      </c>
      <c r="I912" s="71">
        <f t="shared" si="172"/>
        <v>13.409452544827182</v>
      </c>
      <c r="J912" s="71">
        <f t="shared" si="173"/>
        <v>22.545696354458261</v>
      </c>
      <c r="K912" s="71">
        <f t="shared" si="170"/>
        <v>3.1155441987084531</v>
      </c>
      <c r="L912" s="71">
        <f t="shared" si="171"/>
        <v>-0.2400366808054426</v>
      </c>
      <c r="M912" s="69">
        <f t="shared" si="174"/>
        <v>-0.32624345434990926</v>
      </c>
    </row>
    <row r="913" spans="1:13" x14ac:dyDescent="0.3">
      <c r="A913" s="69">
        <f>'Shiller Data'!A912</f>
        <v>1946.04</v>
      </c>
      <c r="B913" s="69">
        <f>'[4]Shiller Data '!B912</f>
        <v>18.66</v>
      </c>
      <c r="C913" s="69">
        <f>'[4]Shiller Data '!C912</f>
        <v>0.68</v>
      </c>
      <c r="D913" s="69">
        <f>'[4]Shiller Data '!D912</f>
        <v>0.88</v>
      </c>
      <c r="E913" s="69">
        <f>'[4]Shiller Data '!E912</f>
        <v>18.399999999999999</v>
      </c>
      <c r="F913" s="71">
        <f t="shared" si="175"/>
        <v>320.06463586956522</v>
      </c>
      <c r="G913" s="71">
        <f t="shared" si="176"/>
        <v>11.663663043478264</v>
      </c>
      <c r="H913" s="71">
        <f t="shared" si="172"/>
        <v>254.03999343777312</v>
      </c>
      <c r="I913" s="71">
        <f t="shared" si="172"/>
        <v>13.407463186652395</v>
      </c>
      <c r="J913" s="71">
        <f t="shared" si="173"/>
        <v>23.872124906388027</v>
      </c>
      <c r="K913" s="71">
        <f t="shared" si="170"/>
        <v>3.1727114563463021</v>
      </c>
      <c r="L913" s="71">
        <f t="shared" si="171"/>
        <v>-0.18286942316759358</v>
      </c>
      <c r="M913" s="69">
        <f t="shared" si="174"/>
        <v>-0.24854514780400314</v>
      </c>
    </row>
    <row r="914" spans="1:13" x14ac:dyDescent="0.3">
      <c r="A914" s="69">
        <f>'Shiller Data'!A913</f>
        <v>1946.05</v>
      </c>
      <c r="B914" s="69">
        <f>'[4]Shiller Data '!B913</f>
        <v>18.7</v>
      </c>
      <c r="C914" s="69">
        <f>'[4]Shiller Data '!C913</f>
        <v>0.68</v>
      </c>
      <c r="D914" s="69">
        <f>'[4]Shiller Data '!D913</f>
        <v>0.86</v>
      </c>
      <c r="E914" s="69">
        <f>'[4]Shiller Data '!E913</f>
        <v>18.5</v>
      </c>
      <c r="F914" s="71">
        <f t="shared" si="175"/>
        <v>319.01694594594596</v>
      </c>
      <c r="G914" s="71">
        <f t="shared" si="176"/>
        <v>11.600616216216219</v>
      </c>
      <c r="H914" s="71">
        <f t="shared" ref="H914:I929" si="177">AVERAGE(F795:F914)</f>
        <v>253.99355652138593</v>
      </c>
      <c r="I914" s="71">
        <f t="shared" si="177"/>
        <v>13.401749002161617</v>
      </c>
      <c r="J914" s="71">
        <f t="shared" si="173"/>
        <v>23.804127796639868</v>
      </c>
      <c r="K914" s="71">
        <f t="shared" si="170"/>
        <v>3.1698590024726081</v>
      </c>
      <c r="L914" s="71">
        <f t="shared" si="171"/>
        <v>-0.18572187704128762</v>
      </c>
      <c r="M914" s="69">
        <f t="shared" si="174"/>
        <v>-0.25242203196189567</v>
      </c>
    </row>
    <row r="915" spans="1:13" x14ac:dyDescent="0.3">
      <c r="A915" s="69">
        <f>'Shiller Data'!A914</f>
        <v>1946.06</v>
      </c>
      <c r="B915" s="69">
        <f>'[4]Shiller Data '!B914</f>
        <v>18.579999999999998</v>
      </c>
      <c r="C915" s="69">
        <f>'[4]Shiller Data '!C914</f>
        <v>0.68</v>
      </c>
      <c r="D915" s="69">
        <f>'[4]Shiller Data '!D914</f>
        <v>0.84</v>
      </c>
      <c r="E915" s="69">
        <f>'[4]Shiller Data '!E914</f>
        <v>18.7</v>
      </c>
      <c r="F915" s="71">
        <f t="shared" si="175"/>
        <v>313.57972727272727</v>
      </c>
      <c r="G915" s="71">
        <f t="shared" si="176"/>
        <v>11.476545454545457</v>
      </c>
      <c r="H915" s="71">
        <f t="shared" si="177"/>
        <v>253.80706061943161</v>
      </c>
      <c r="I915" s="71">
        <f t="shared" si="177"/>
        <v>13.392566379741766</v>
      </c>
      <c r="J915" s="71">
        <f t="shared" si="173"/>
        <v>23.41446130497161</v>
      </c>
      <c r="K915" s="71">
        <f t="shared" si="170"/>
        <v>3.1533538359634914</v>
      </c>
      <c r="L915" s="71">
        <f t="shared" si="171"/>
        <v>-0.20222704355040433</v>
      </c>
      <c r="M915" s="69">
        <f t="shared" si="174"/>
        <v>-0.27485486397109654</v>
      </c>
    </row>
    <row r="916" spans="1:13" x14ac:dyDescent="0.3">
      <c r="A916" s="69">
        <f>'Shiller Data'!A915</f>
        <v>1946.07</v>
      </c>
      <c r="B916" s="69">
        <f>'[4]Shiller Data '!B915</f>
        <v>18.05</v>
      </c>
      <c r="C916" s="69">
        <f>'[4]Shiller Data '!C915</f>
        <v>0.68333299999999997</v>
      </c>
      <c r="D916" s="69">
        <f>'[4]Shiller Data '!D915</f>
        <v>0.85666699999999996</v>
      </c>
      <c r="E916" s="69">
        <f>'[4]Shiller Data '!E915</f>
        <v>19.8</v>
      </c>
      <c r="F916" s="71">
        <f t="shared" si="175"/>
        <v>287.71061868686866</v>
      </c>
      <c r="G916" s="71">
        <f t="shared" si="176"/>
        <v>10.892086437626261</v>
      </c>
      <c r="H916" s="71">
        <f t="shared" si="177"/>
        <v>253.26051613486771</v>
      </c>
      <c r="I916" s="71">
        <f t="shared" si="177"/>
        <v>13.375483137225581</v>
      </c>
      <c r="J916" s="71">
        <f t="shared" si="173"/>
        <v>21.510297290580507</v>
      </c>
      <c r="K916" s="71">
        <f t="shared" si="170"/>
        <v>3.0685317642245988</v>
      </c>
      <c r="L916" s="71">
        <f t="shared" si="171"/>
        <v>-0.28704911528929689</v>
      </c>
      <c r="M916" s="69">
        <f t="shared" si="174"/>
        <v>-0.39013993455429496</v>
      </c>
    </row>
    <row r="917" spans="1:13" x14ac:dyDescent="0.3">
      <c r="A917" s="69">
        <f>'Shiller Data'!A916</f>
        <v>1946.08</v>
      </c>
      <c r="B917" s="69">
        <f>'[4]Shiller Data '!B916</f>
        <v>17.7</v>
      </c>
      <c r="C917" s="69">
        <f>'[4]Shiller Data '!C916</f>
        <v>0.68666700000000003</v>
      </c>
      <c r="D917" s="69">
        <f>'[4]Shiller Data '!D916</f>
        <v>0.87333300000000003</v>
      </c>
      <c r="E917" s="69">
        <f>'[4]Shiller Data '!E916</f>
        <v>20.2</v>
      </c>
      <c r="F917" s="71">
        <f t="shared" si="175"/>
        <v>276.54497524752475</v>
      </c>
      <c r="G917" s="71">
        <f t="shared" si="176"/>
        <v>10.728492006683169</v>
      </c>
      <c r="H917" s="71">
        <f t="shared" si="177"/>
        <v>252.58371750597809</v>
      </c>
      <c r="I917" s="71">
        <f t="shared" si="177"/>
        <v>13.354049767043181</v>
      </c>
      <c r="J917" s="71">
        <f t="shared" si="173"/>
        <v>20.708697366848035</v>
      </c>
      <c r="K917" s="71">
        <f t="shared" si="170"/>
        <v>3.0305537746773776</v>
      </c>
      <c r="L917" s="71">
        <f t="shared" si="171"/>
        <v>-0.32502710483651809</v>
      </c>
      <c r="M917" s="69">
        <f t="shared" si="174"/>
        <v>-0.44175733926750521</v>
      </c>
    </row>
    <row r="918" spans="1:13" x14ac:dyDescent="0.3">
      <c r="A918" s="69">
        <f>'Shiller Data'!A917</f>
        <v>1946.09</v>
      </c>
      <c r="B918" s="69">
        <f>'[4]Shiller Data '!B917</f>
        <v>15.09</v>
      </c>
      <c r="C918" s="69">
        <f>'[4]Shiller Data '!C917</f>
        <v>0.69</v>
      </c>
      <c r="D918" s="69">
        <f>'[4]Shiller Data '!D917</f>
        <v>0.89</v>
      </c>
      <c r="E918" s="69">
        <f>'[4]Shiller Data '!E917</f>
        <v>20.399999999999999</v>
      </c>
      <c r="F918" s="71">
        <f t="shared" si="175"/>
        <v>233.45487500000002</v>
      </c>
      <c r="G918" s="71">
        <f t="shared" si="176"/>
        <v>10.674875</v>
      </c>
      <c r="H918" s="71">
        <f t="shared" si="177"/>
        <v>251.51401988693044</v>
      </c>
      <c r="I918" s="71">
        <f t="shared" si="177"/>
        <v>13.328412386090799</v>
      </c>
      <c r="J918" s="71">
        <f t="shared" si="173"/>
        <v>17.515580118426389</v>
      </c>
      <c r="K918" s="71">
        <f t="shared" si="170"/>
        <v>2.8630907773356893</v>
      </c>
      <c r="L918" s="71">
        <f t="shared" si="171"/>
        <v>-0.49249010217820643</v>
      </c>
      <c r="M918" s="69">
        <f t="shared" si="174"/>
        <v>-0.66936299747448746</v>
      </c>
    </row>
    <row r="919" spans="1:13" x14ac:dyDescent="0.3">
      <c r="A919" s="69">
        <f>'Shiller Data'!A918</f>
        <v>1946.1</v>
      </c>
      <c r="B919" s="69">
        <f>'[4]Shiller Data '!B918</f>
        <v>14.75</v>
      </c>
      <c r="C919" s="69">
        <f>'[4]Shiller Data '!C918</f>
        <v>0.69666700000000004</v>
      </c>
      <c r="D919" s="69">
        <f>'[4]Shiller Data '!D918</f>
        <v>0.94666700000000004</v>
      </c>
      <c r="E919" s="69">
        <f>'[4]Shiller Data '!E918</f>
        <v>20.8</v>
      </c>
      <c r="F919" s="71">
        <f t="shared" si="175"/>
        <v>223.80643028846151</v>
      </c>
      <c r="G919" s="71">
        <f t="shared" si="176"/>
        <v>10.570749448798077</v>
      </c>
      <c r="H919" s="71">
        <f t="shared" si="177"/>
        <v>250.2061160619534</v>
      </c>
      <c r="I919" s="71">
        <f t="shared" si="177"/>
        <v>13.295019025226617</v>
      </c>
      <c r="J919" s="71">
        <f t="shared" si="173"/>
        <v>16.833855586351572</v>
      </c>
      <c r="K919" s="71">
        <f t="shared" si="170"/>
        <v>2.8233920720637178</v>
      </c>
      <c r="L919" s="71">
        <f t="shared" si="171"/>
        <v>-0.53218880745017794</v>
      </c>
      <c r="M919" s="69">
        <f t="shared" si="174"/>
        <v>-0.72331909575783482</v>
      </c>
    </row>
    <row r="920" spans="1:13" x14ac:dyDescent="0.3">
      <c r="A920" s="69">
        <f>'Shiller Data'!A919</f>
        <v>1946.11</v>
      </c>
      <c r="B920" s="69">
        <f>'[4]Shiller Data '!B919</f>
        <v>14.69</v>
      </c>
      <c r="C920" s="69">
        <f>'[4]Shiller Data '!C919</f>
        <v>0.70333299999999999</v>
      </c>
      <c r="D920" s="69">
        <f>'[4]Shiller Data '!D919</f>
        <v>1.0033300000000001</v>
      </c>
      <c r="E920" s="69">
        <f>'[4]Shiller Data '!E919</f>
        <v>21.3</v>
      </c>
      <c r="F920" s="71">
        <f t="shared" si="175"/>
        <v>217.66373004694839</v>
      </c>
      <c r="G920" s="71">
        <f t="shared" si="176"/>
        <v>10.421380819953052</v>
      </c>
      <c r="H920" s="71">
        <f t="shared" si="177"/>
        <v>248.75872881234463</v>
      </c>
      <c r="I920" s="71">
        <f t="shared" si="177"/>
        <v>13.253492846663725</v>
      </c>
      <c r="J920" s="71">
        <f t="shared" si="173"/>
        <v>16.423122007549914</v>
      </c>
      <c r="K920" s="71">
        <f t="shared" si="170"/>
        <v>2.7986902203937674</v>
      </c>
      <c r="L920" s="71">
        <f t="shared" si="171"/>
        <v>-0.55689065912012836</v>
      </c>
      <c r="M920" s="69">
        <f t="shared" si="174"/>
        <v>-0.75689237043653124</v>
      </c>
    </row>
    <row r="921" spans="1:13" x14ac:dyDescent="0.3">
      <c r="A921" s="69">
        <f>'Shiller Data'!A920</f>
        <v>1946.12</v>
      </c>
      <c r="B921" s="69">
        <f>'[4]Shiller Data '!B920</f>
        <v>15.13</v>
      </c>
      <c r="C921" s="69">
        <f>'[4]Shiller Data '!C920</f>
        <v>0.71</v>
      </c>
      <c r="D921" s="69">
        <f>'[4]Shiller Data '!D920</f>
        <v>1.06</v>
      </c>
      <c r="E921" s="69">
        <f>'[4]Shiller Data '!E920</f>
        <v>21.5</v>
      </c>
      <c r="F921" s="71">
        <f t="shared" si="175"/>
        <v>222.09784418604656</v>
      </c>
      <c r="G921" s="71">
        <f t="shared" si="176"/>
        <v>10.422304651162792</v>
      </c>
      <c r="H921" s="71">
        <f t="shared" si="177"/>
        <v>247.4046505496093</v>
      </c>
      <c r="I921" s="71">
        <f t="shared" si="177"/>
        <v>13.205086099709129</v>
      </c>
      <c r="J921" s="71">
        <f t="shared" si="173"/>
        <v>16.819113674006164</v>
      </c>
      <c r="K921" s="71">
        <f t="shared" si="170"/>
        <v>2.8225159583886175</v>
      </c>
      <c r="L921" s="71">
        <f t="shared" si="171"/>
        <v>-0.53306492112527826</v>
      </c>
      <c r="M921" s="69">
        <f t="shared" si="174"/>
        <v>-0.72450985689821068</v>
      </c>
    </row>
    <row r="922" spans="1:13" x14ac:dyDescent="0.3">
      <c r="A922" s="69">
        <f>'Shiller Data'!A921</f>
        <v>1947.01</v>
      </c>
      <c r="B922" s="69">
        <f>'[4]Shiller Data '!B921</f>
        <v>15.21</v>
      </c>
      <c r="C922" s="69">
        <f>'[4]Shiller Data '!C921</f>
        <v>0.71333299999999999</v>
      </c>
      <c r="D922" s="69">
        <f>'[4]Shiller Data '!D921</f>
        <v>1.1299999999999999</v>
      </c>
      <c r="E922" s="69">
        <f>'[4]Shiller Data '!E921</f>
        <v>21.5</v>
      </c>
      <c r="F922" s="71">
        <f t="shared" si="175"/>
        <v>223.27218837209304</v>
      </c>
      <c r="G922" s="71">
        <f t="shared" si="176"/>
        <v>10.471230765813953</v>
      </c>
      <c r="H922" s="71">
        <f t="shared" si="177"/>
        <v>245.9842285082656</v>
      </c>
      <c r="I922" s="71">
        <f t="shared" si="177"/>
        <v>13.156181078313136</v>
      </c>
      <c r="J922" s="71">
        <f t="shared" si="173"/>
        <v>16.970896572724936</v>
      </c>
      <c r="K922" s="71">
        <f t="shared" si="170"/>
        <v>2.8314999106569507</v>
      </c>
      <c r="L922" s="71">
        <f t="shared" si="171"/>
        <v>-0.524080968856945</v>
      </c>
      <c r="M922" s="69">
        <f t="shared" si="174"/>
        <v>-0.71229940801222824</v>
      </c>
    </row>
    <row r="923" spans="1:13" x14ac:dyDescent="0.3">
      <c r="A923" s="69">
        <f>'Shiller Data'!A922</f>
        <v>1947.02</v>
      </c>
      <c r="B923" s="69">
        <f>'[4]Shiller Data '!B922</f>
        <v>15.8</v>
      </c>
      <c r="C923" s="69">
        <f>'[4]Shiller Data '!C922</f>
        <v>0.71666700000000005</v>
      </c>
      <c r="D923" s="69">
        <f>'[4]Shiller Data '!D922</f>
        <v>1.2</v>
      </c>
      <c r="E923" s="69">
        <f>'[4]Shiller Data '!E922</f>
        <v>21.5</v>
      </c>
      <c r="F923" s="71">
        <f t="shared" si="175"/>
        <v>231.93297674418605</v>
      </c>
      <c r="G923" s="71">
        <f t="shared" si="176"/>
        <v>10.520171559767443</v>
      </c>
      <c r="H923" s="71">
        <f t="shared" si="177"/>
        <v>244.53898525891159</v>
      </c>
      <c r="I923" s="71">
        <f t="shared" si="177"/>
        <v>13.105818619088977</v>
      </c>
      <c r="J923" s="71">
        <f t="shared" si="173"/>
        <v>17.696946942815877</v>
      </c>
      <c r="K923" s="71">
        <f t="shared" si="170"/>
        <v>2.8733921355953789</v>
      </c>
      <c r="L923" s="71">
        <f t="shared" si="171"/>
        <v>-0.48218874391851685</v>
      </c>
      <c r="M923" s="69">
        <f t="shared" si="174"/>
        <v>-0.65536200940941303</v>
      </c>
    </row>
    <row r="924" spans="1:13" x14ac:dyDescent="0.3">
      <c r="A924" s="69">
        <f>'Shiller Data'!A923</f>
        <v>1947.03</v>
      </c>
      <c r="B924" s="69">
        <f>'[4]Shiller Data '!B923</f>
        <v>15.16</v>
      </c>
      <c r="C924" s="69">
        <f>'[4]Shiller Data '!C923</f>
        <v>0.72</v>
      </c>
      <c r="D924" s="69">
        <f>'[4]Shiller Data '!D923</f>
        <v>1.27</v>
      </c>
      <c r="E924" s="69">
        <f>'[4]Shiller Data '!E923</f>
        <v>21.9</v>
      </c>
      <c r="F924" s="71">
        <f t="shared" si="175"/>
        <v>218.47359817351602</v>
      </c>
      <c r="G924" s="71">
        <f t="shared" si="176"/>
        <v>10.376054794520549</v>
      </c>
      <c r="H924" s="71">
        <f t="shared" si="177"/>
        <v>243.00907366505243</v>
      </c>
      <c r="I924" s="71">
        <f t="shared" si="177"/>
        <v>13.053375090968197</v>
      </c>
      <c r="J924" s="71">
        <f t="shared" si="173"/>
        <v>16.736943254214825</v>
      </c>
      <c r="K924" s="71">
        <f t="shared" si="170"/>
        <v>2.8176184470862973</v>
      </c>
      <c r="L924" s="71">
        <f t="shared" si="171"/>
        <v>-0.53796243242759845</v>
      </c>
      <c r="M924" s="69">
        <f t="shared" si="174"/>
        <v>-0.73116626040964616</v>
      </c>
    </row>
    <row r="925" spans="1:13" x14ac:dyDescent="0.3">
      <c r="A925" s="69">
        <f>'Shiller Data'!A924</f>
        <v>1947.04</v>
      </c>
      <c r="B925" s="69">
        <f>'[4]Shiller Data '!B924</f>
        <v>14.6</v>
      </c>
      <c r="C925" s="69">
        <f>'[4]Shiller Data '!C924</f>
        <v>0.73333300000000001</v>
      </c>
      <c r="D925" s="69">
        <f>'[4]Shiller Data '!D924</f>
        <v>1.32667</v>
      </c>
      <c r="E925" s="69">
        <f>'[4]Shiller Data '!E924</f>
        <v>21.9</v>
      </c>
      <c r="F925" s="71">
        <f t="shared" si="175"/>
        <v>210.40333333333336</v>
      </c>
      <c r="G925" s="71">
        <f t="shared" si="176"/>
        <v>10.568199153652969</v>
      </c>
      <c r="H925" s="71">
        <f t="shared" si="177"/>
        <v>241.63397262581393</v>
      </c>
      <c r="I925" s="71">
        <f t="shared" si="177"/>
        <v>12.997986599066822</v>
      </c>
      <c r="J925" s="71">
        <f t="shared" si="173"/>
        <v>16.187378847462352</v>
      </c>
      <c r="K925" s="71">
        <f t="shared" si="170"/>
        <v>2.7842318551050989</v>
      </c>
      <c r="L925" s="71">
        <f t="shared" si="171"/>
        <v>-0.57134902440879687</v>
      </c>
      <c r="M925" s="69">
        <f t="shared" si="174"/>
        <v>-0.77654331303497215</v>
      </c>
    </row>
    <row r="926" spans="1:13" x14ac:dyDescent="0.3">
      <c r="A926" s="69">
        <f>'Shiller Data'!A925</f>
        <v>1947.05</v>
      </c>
      <c r="B926" s="69">
        <f>'[4]Shiller Data '!B925</f>
        <v>14.34</v>
      </c>
      <c r="C926" s="69">
        <f>'[4]Shiller Data '!C925</f>
        <v>0.74666699999999997</v>
      </c>
      <c r="D926" s="69">
        <f>'[4]Shiller Data '!D925</f>
        <v>1.3833299999999999</v>
      </c>
      <c r="E926" s="69">
        <f>'[4]Shiller Data '!E925</f>
        <v>21.9</v>
      </c>
      <c r="F926" s="71">
        <f t="shared" si="175"/>
        <v>206.65642465753427</v>
      </c>
      <c r="G926" s="71">
        <f t="shared" si="176"/>
        <v>10.760357923972602</v>
      </c>
      <c r="H926" s="71">
        <f t="shared" si="177"/>
        <v>240.38818053383969</v>
      </c>
      <c r="I926" s="71">
        <f t="shared" si="177"/>
        <v>12.939716404683258</v>
      </c>
      <c r="J926" s="71">
        <f t="shared" si="173"/>
        <v>15.970707409224156</v>
      </c>
      <c r="K926" s="71">
        <f t="shared" si="170"/>
        <v>2.770756257377633</v>
      </c>
      <c r="L926" s="71">
        <f t="shared" si="171"/>
        <v>-0.58482462213626274</v>
      </c>
      <c r="M926" s="69">
        <f t="shared" si="174"/>
        <v>-0.79485853693028019</v>
      </c>
    </row>
    <row r="927" spans="1:13" x14ac:dyDescent="0.3">
      <c r="A927" s="69">
        <f>'Shiller Data'!A926</f>
        <v>1947.06</v>
      </c>
      <c r="B927" s="69">
        <f>'[4]Shiller Data '!B926</f>
        <v>14.84</v>
      </c>
      <c r="C927" s="69">
        <f>'[4]Shiller Data '!C926</f>
        <v>0.76</v>
      </c>
      <c r="D927" s="69">
        <f>'[4]Shiller Data '!D926</f>
        <v>1.44</v>
      </c>
      <c r="E927" s="69">
        <f>'[4]Shiller Data '!E926</f>
        <v>22</v>
      </c>
      <c r="F927" s="71">
        <f t="shared" si="175"/>
        <v>212.88991818181819</v>
      </c>
      <c r="G927" s="71">
        <f t="shared" si="176"/>
        <v>10.902718181818182</v>
      </c>
      <c r="H927" s="71">
        <f t="shared" si="177"/>
        <v>239.305745708503</v>
      </c>
      <c r="I927" s="71">
        <f t="shared" si="177"/>
        <v>12.877153292309522</v>
      </c>
      <c r="J927" s="71">
        <f t="shared" si="173"/>
        <v>16.532374302708661</v>
      </c>
      <c r="K927" s="71">
        <f t="shared" si="170"/>
        <v>2.8053205374958088</v>
      </c>
      <c r="L927" s="71">
        <f t="shared" si="171"/>
        <v>-0.55026034201808693</v>
      </c>
      <c r="M927" s="69">
        <f t="shared" si="174"/>
        <v>-0.74788084125046272</v>
      </c>
    </row>
    <row r="928" spans="1:13" x14ac:dyDescent="0.3">
      <c r="A928" s="69">
        <f>'Shiller Data'!A927</f>
        <v>1947.07</v>
      </c>
      <c r="B928" s="69">
        <f>'[4]Shiller Data '!B927</f>
        <v>15.77</v>
      </c>
      <c r="C928" s="69">
        <f>'[4]Shiller Data '!C927</f>
        <v>0.77</v>
      </c>
      <c r="D928" s="69">
        <f>'[4]Shiller Data '!D927</f>
        <v>1.4766699999999999</v>
      </c>
      <c r="E928" s="69">
        <f>'[4]Shiller Data '!E927</f>
        <v>22.2</v>
      </c>
      <c r="F928" s="71">
        <f t="shared" si="175"/>
        <v>224.19328153153157</v>
      </c>
      <c r="G928" s="71">
        <f t="shared" si="176"/>
        <v>10.946659909909911</v>
      </c>
      <c r="H928" s="71">
        <f t="shared" si="177"/>
        <v>238.1685202672428</v>
      </c>
      <c r="I928" s="71">
        <f t="shared" si="177"/>
        <v>12.820246614239808</v>
      </c>
      <c r="J928" s="71">
        <f t="shared" si="173"/>
        <v>17.487439070205856</v>
      </c>
      <c r="K928" s="71">
        <f t="shared" si="170"/>
        <v>2.8614828557942991</v>
      </c>
      <c r="L928" s="71">
        <f t="shared" si="171"/>
        <v>-0.49409802371959666</v>
      </c>
      <c r="M928" s="69">
        <f t="shared" si="174"/>
        <v>-0.67154838795825256</v>
      </c>
    </row>
    <row r="929" spans="1:13" x14ac:dyDescent="0.3">
      <c r="A929" s="69">
        <f>'Shiller Data'!A928</f>
        <v>1947.08</v>
      </c>
      <c r="B929" s="69">
        <f>'[4]Shiller Data '!B928</f>
        <v>15.46</v>
      </c>
      <c r="C929" s="69">
        <f>'[4]Shiller Data '!C928</f>
        <v>0.78</v>
      </c>
      <c r="D929" s="69">
        <f>'[4]Shiller Data '!D928</f>
        <v>1.5133300000000001</v>
      </c>
      <c r="E929" s="69">
        <f>'[4]Shiller Data '!E928</f>
        <v>22.5</v>
      </c>
      <c r="F929" s="71">
        <f t="shared" si="175"/>
        <v>216.85570222222225</v>
      </c>
      <c r="G929" s="71">
        <f t="shared" si="176"/>
        <v>10.940973333333334</v>
      </c>
      <c r="H929" s="71">
        <f t="shared" si="177"/>
        <v>236.93931336047396</v>
      </c>
      <c r="I929" s="71">
        <f t="shared" si="177"/>
        <v>12.767524919911265</v>
      </c>
      <c r="J929" s="71">
        <f t="shared" si="173"/>
        <v>16.984944504320531</v>
      </c>
      <c r="K929" s="71">
        <f t="shared" si="170"/>
        <v>2.8323273342725335</v>
      </c>
      <c r="L929" s="71">
        <f t="shared" si="171"/>
        <v>-0.52325354524136225</v>
      </c>
      <c r="M929" s="69">
        <f t="shared" si="174"/>
        <v>-0.71117482347934513</v>
      </c>
    </row>
    <row r="930" spans="1:13" x14ac:dyDescent="0.3">
      <c r="A930" s="69">
        <f>'Shiller Data'!A929</f>
        <v>1947.09</v>
      </c>
      <c r="B930" s="69">
        <f>'[4]Shiller Data '!B929</f>
        <v>15.06</v>
      </c>
      <c r="C930" s="69">
        <f>'[4]Shiller Data '!C929</f>
        <v>0.79</v>
      </c>
      <c r="D930" s="69">
        <f>'[4]Shiller Data '!D929</f>
        <v>1.55</v>
      </c>
      <c r="E930" s="69">
        <f>'[4]Shiller Data '!E929</f>
        <v>23</v>
      </c>
      <c r="F930" s="71">
        <f t="shared" si="175"/>
        <v>206.6526652173913</v>
      </c>
      <c r="G930" s="71">
        <f t="shared" si="176"/>
        <v>10.840345652173914</v>
      </c>
      <c r="H930" s="71">
        <f t="shared" ref="H930:I945" si="178">AVERAGE(F811:F930)</f>
        <v>236.07280940052752</v>
      </c>
      <c r="I930" s="71">
        <f t="shared" si="178"/>
        <v>12.719153456738741</v>
      </c>
      <c r="J930" s="71">
        <f t="shared" si="173"/>
        <v>16.24736000868867</v>
      </c>
      <c r="K930" s="71">
        <f t="shared" si="170"/>
        <v>2.7879304345737541</v>
      </c>
      <c r="L930" s="71">
        <f t="shared" si="171"/>
        <v>-0.56765044494014161</v>
      </c>
      <c r="M930" s="69">
        <f t="shared" si="174"/>
        <v>-0.77151642573594403</v>
      </c>
    </row>
    <row r="931" spans="1:13" x14ac:dyDescent="0.3">
      <c r="A931" s="69">
        <f>'Shiller Data'!A930</f>
        <v>1947.1</v>
      </c>
      <c r="B931" s="69">
        <f>'[4]Shiller Data '!B930</f>
        <v>15.45</v>
      </c>
      <c r="C931" s="69">
        <f>'[4]Shiller Data '!C930</f>
        <v>0.80666700000000002</v>
      </c>
      <c r="D931" s="69">
        <f>'[4]Shiller Data '!D930</f>
        <v>1.57</v>
      </c>
      <c r="E931" s="69">
        <f>'[4]Shiller Data '!E930</f>
        <v>23</v>
      </c>
      <c r="F931" s="71">
        <f t="shared" si="175"/>
        <v>212.00422826086955</v>
      </c>
      <c r="G931" s="71">
        <f t="shared" si="176"/>
        <v>11.069049501521739</v>
      </c>
      <c r="H931" s="71">
        <f t="shared" si="178"/>
        <v>235.62739406525853</v>
      </c>
      <c r="I931" s="71">
        <f t="shared" si="178"/>
        <v>12.670886460575623</v>
      </c>
      <c r="J931" s="71">
        <f t="shared" si="173"/>
        <v>16.731601922288746</v>
      </c>
      <c r="K931" s="71">
        <f t="shared" si="170"/>
        <v>2.8172992618965464</v>
      </c>
      <c r="L931" s="71">
        <f t="shared" si="171"/>
        <v>-0.53828161761734927</v>
      </c>
      <c r="M931" s="69">
        <f t="shared" si="174"/>
        <v>-0.73160007776844405</v>
      </c>
    </row>
    <row r="932" spans="1:13" x14ac:dyDescent="0.3">
      <c r="A932" s="69">
        <f>'Shiller Data'!A931</f>
        <v>1947.11</v>
      </c>
      <c r="B932" s="69">
        <f>'[4]Shiller Data '!B931</f>
        <v>15.27</v>
      </c>
      <c r="C932" s="69">
        <f>'[4]Shiller Data '!C931</f>
        <v>0.82333299999999998</v>
      </c>
      <c r="D932" s="69">
        <f>'[4]Shiller Data '!D931</f>
        <v>1.59</v>
      </c>
      <c r="E932" s="69">
        <f>'[4]Shiller Data '!E931</f>
        <v>23.1</v>
      </c>
      <c r="F932" s="71">
        <f t="shared" si="175"/>
        <v>208.62720129870127</v>
      </c>
      <c r="G932" s="71">
        <f t="shared" si="176"/>
        <v>11.248831665151515</v>
      </c>
      <c r="H932" s="71">
        <f t="shared" si="178"/>
        <v>235.3344736163109</v>
      </c>
      <c r="I932" s="71">
        <f t="shared" si="178"/>
        <v>12.621334799164527</v>
      </c>
      <c r="J932" s="71">
        <f t="shared" si="173"/>
        <v>16.529725628743435</v>
      </c>
      <c r="K932" s="71">
        <f t="shared" si="170"/>
        <v>2.8051603133130509</v>
      </c>
      <c r="L932" s="71">
        <f t="shared" si="171"/>
        <v>-0.55042056620084479</v>
      </c>
      <c r="M932" s="69">
        <f t="shared" si="174"/>
        <v>-0.74809860834621622</v>
      </c>
    </row>
    <row r="933" spans="1:13" x14ac:dyDescent="0.3">
      <c r="A933" s="69">
        <f>'Shiller Data'!A932</f>
        <v>1947.12</v>
      </c>
      <c r="B933" s="69">
        <f>'[4]Shiller Data '!B932</f>
        <v>15.03</v>
      </c>
      <c r="C933" s="69">
        <f>'[4]Shiller Data '!C932</f>
        <v>0.84</v>
      </c>
      <c r="D933" s="69">
        <f>'[4]Shiller Data '!D932</f>
        <v>1.61</v>
      </c>
      <c r="E933" s="69">
        <f>'[4]Shiller Data '!E932</f>
        <v>23.4</v>
      </c>
      <c r="F933" s="71">
        <f t="shared" si="175"/>
        <v>202.71551923076927</v>
      </c>
      <c r="G933" s="71">
        <f t="shared" si="176"/>
        <v>11.329410256410258</v>
      </c>
      <c r="H933" s="71">
        <f t="shared" si="178"/>
        <v>235.01105716777101</v>
      </c>
      <c r="I933" s="71">
        <f t="shared" si="178"/>
        <v>12.569633125375354</v>
      </c>
      <c r="J933" s="71">
        <f t="shared" si="173"/>
        <v>16.127401429205658</v>
      </c>
      <c r="K933" s="71">
        <f t="shared" si="170"/>
        <v>2.7805197774356953</v>
      </c>
      <c r="L933" s="71">
        <f t="shared" si="171"/>
        <v>-0.57506110207820038</v>
      </c>
      <c r="M933" s="69">
        <f t="shared" si="174"/>
        <v>-0.78158854627856522</v>
      </c>
    </row>
    <row r="934" spans="1:13" x14ac:dyDescent="0.3">
      <c r="A934" s="69">
        <f>'Shiller Data'!A933</f>
        <v>1948.01</v>
      </c>
      <c r="B934" s="69">
        <f>'[4]Shiller Data '!B933</f>
        <v>14.83</v>
      </c>
      <c r="C934" s="69">
        <f>'[4]Shiller Data '!C933</f>
        <v>0.843333</v>
      </c>
      <c r="D934" s="69">
        <f>'[4]Shiller Data '!D933</f>
        <v>1.64333</v>
      </c>
      <c r="E934" s="69">
        <f>'[4]Shiller Data '!E933</f>
        <v>23.7</v>
      </c>
      <c r="F934" s="71">
        <f t="shared" si="175"/>
        <v>197.48616666666669</v>
      </c>
      <c r="G934" s="71">
        <f t="shared" si="176"/>
        <v>11.230384450000001</v>
      </c>
      <c r="H934" s="71">
        <f t="shared" si="178"/>
        <v>234.56200260008711</v>
      </c>
      <c r="I934" s="71">
        <f t="shared" si="178"/>
        <v>12.51628312404026</v>
      </c>
      <c r="J934" s="71">
        <f t="shared" si="173"/>
        <v>15.778339680360162</v>
      </c>
      <c r="K934" s="71">
        <f t="shared" si="170"/>
        <v>2.7586380931748482</v>
      </c>
      <c r="L934" s="71">
        <f t="shared" si="171"/>
        <v>-0.59694278633904752</v>
      </c>
      <c r="M934" s="69">
        <f t="shared" si="174"/>
        <v>-0.81132881862485307</v>
      </c>
    </row>
    <row r="935" spans="1:13" x14ac:dyDescent="0.3">
      <c r="A935" s="69">
        <f>'Shiller Data'!A934</f>
        <v>1948.02</v>
      </c>
      <c r="B935" s="69">
        <f>'[4]Shiller Data '!B934</f>
        <v>14.1</v>
      </c>
      <c r="C935" s="69">
        <f>'[4]Shiller Data '!C934</f>
        <v>0.84666699999999995</v>
      </c>
      <c r="D935" s="69">
        <f>'[4]Shiller Data '!D934</f>
        <v>1.6766700000000001</v>
      </c>
      <c r="E935" s="69">
        <f>'[4]Shiller Data '!E934</f>
        <v>23.5</v>
      </c>
      <c r="F935" s="71">
        <f t="shared" si="175"/>
        <v>189.363</v>
      </c>
      <c r="G935" s="71">
        <f t="shared" si="176"/>
        <v>11.370737810000001</v>
      </c>
      <c r="H935" s="71">
        <f t="shared" si="178"/>
        <v>234.08076093342049</v>
      </c>
      <c r="I935" s="71">
        <f t="shared" si="178"/>
        <v>12.464304025095819</v>
      </c>
      <c r="J935" s="71">
        <f t="shared" si="173"/>
        <v>15.192424672788281</v>
      </c>
      <c r="K935" s="71">
        <f t="shared" si="170"/>
        <v>2.7207969268309959</v>
      </c>
      <c r="L935" s="71">
        <f t="shared" si="171"/>
        <v>-0.63478395268289978</v>
      </c>
      <c r="M935" s="69">
        <f t="shared" si="174"/>
        <v>-0.86276026144943641</v>
      </c>
    </row>
    <row r="936" spans="1:13" x14ac:dyDescent="0.3">
      <c r="A936" s="69">
        <f>'Shiller Data'!A935</f>
        <v>1948.03</v>
      </c>
      <c r="B936" s="69">
        <f>'[4]Shiller Data '!B935</f>
        <v>14.3</v>
      </c>
      <c r="C936" s="69">
        <f>'[4]Shiller Data '!C935</f>
        <v>0.85</v>
      </c>
      <c r="D936" s="69">
        <f>'[4]Shiller Data '!D935</f>
        <v>1.71</v>
      </c>
      <c r="E936" s="69">
        <f>'[4]Shiller Data '!E935</f>
        <v>23.4</v>
      </c>
      <c r="F936" s="71">
        <f t="shared" si="175"/>
        <v>192.86972222222226</v>
      </c>
      <c r="G936" s="71">
        <f t="shared" si="176"/>
        <v>11.464284188034188</v>
      </c>
      <c r="H936" s="71">
        <f t="shared" si="178"/>
        <v>233.76490722971678</v>
      </c>
      <c r="I936" s="71">
        <f t="shared" si="178"/>
        <v>12.414348059996103</v>
      </c>
      <c r="J936" s="71">
        <f t="shared" si="173"/>
        <v>15.536033087691825</v>
      </c>
      <c r="K936" s="71">
        <f t="shared" si="170"/>
        <v>2.7431620412899957</v>
      </c>
      <c r="L936" s="71">
        <f t="shared" si="171"/>
        <v>-0.61241883822389998</v>
      </c>
      <c r="M936" s="69">
        <f t="shared" si="174"/>
        <v>-0.83236293978363141</v>
      </c>
    </row>
    <row r="937" spans="1:13" x14ac:dyDescent="0.3">
      <c r="A937" s="69">
        <f>'Shiller Data'!A936</f>
        <v>1948.04</v>
      </c>
      <c r="B937" s="69">
        <f>'[4]Shiller Data '!B936</f>
        <v>15.4</v>
      </c>
      <c r="C937" s="69">
        <f>'[4]Shiller Data '!C936</f>
        <v>0.85</v>
      </c>
      <c r="D937" s="69">
        <f>'[4]Shiller Data '!D936</f>
        <v>1.76</v>
      </c>
      <c r="E937" s="69">
        <f>'[4]Shiller Data '!E936</f>
        <v>23.8</v>
      </c>
      <c r="F937" s="71">
        <f t="shared" si="175"/>
        <v>204.215</v>
      </c>
      <c r="G937" s="71">
        <f t="shared" si="176"/>
        <v>11.271607142857142</v>
      </c>
      <c r="H937" s="71">
        <f t="shared" si="178"/>
        <v>233.63493043981072</v>
      </c>
      <c r="I937" s="71">
        <f t="shared" si="178"/>
        <v>12.366280503008763</v>
      </c>
      <c r="J937" s="71">
        <f t="shared" si="173"/>
        <v>16.513857982625716</v>
      </c>
      <c r="K937" s="71">
        <f t="shared" si="170"/>
        <v>2.8041999061414793</v>
      </c>
      <c r="L937" s="71">
        <f t="shared" si="171"/>
        <v>-0.55138097337241643</v>
      </c>
      <c r="M937" s="69">
        <f t="shared" si="174"/>
        <v>-0.74940393614938605</v>
      </c>
    </row>
    <row r="938" spans="1:13" x14ac:dyDescent="0.3">
      <c r="A938" s="69">
        <f>'Shiller Data'!A937</f>
        <v>1948.05</v>
      </c>
      <c r="B938" s="69">
        <f>'[4]Shiller Data '!B937</f>
        <v>16.149999999999999</v>
      </c>
      <c r="C938" s="69">
        <f>'[4]Shiller Data '!C937</f>
        <v>0.85</v>
      </c>
      <c r="D938" s="69">
        <f>'[4]Shiller Data '!D937</f>
        <v>1.81</v>
      </c>
      <c r="E938" s="69">
        <f>'[4]Shiller Data '!E937</f>
        <v>23.9</v>
      </c>
      <c r="F938" s="71">
        <f t="shared" si="175"/>
        <v>213.26446652719665</v>
      </c>
      <c r="G938" s="71">
        <f t="shared" si="176"/>
        <v>11.224445606694562</v>
      </c>
      <c r="H938" s="71">
        <f t="shared" si="178"/>
        <v>233.55058710531512</v>
      </c>
      <c r="I938" s="71">
        <f t="shared" si="178"/>
        <v>12.319300019314552</v>
      </c>
      <c r="J938" s="71">
        <f t="shared" si="173"/>
        <v>17.31141105361786</v>
      </c>
      <c r="K938" s="71">
        <f t="shared" si="170"/>
        <v>2.85136588253929</v>
      </c>
      <c r="L938" s="71">
        <f t="shared" si="171"/>
        <v>-0.5042149969746057</v>
      </c>
      <c r="M938" s="69">
        <f t="shared" si="174"/>
        <v>-0.68529877098806558</v>
      </c>
    </row>
    <row r="939" spans="1:13" x14ac:dyDescent="0.3">
      <c r="A939" s="69">
        <f>'Shiller Data'!A938</f>
        <v>1948.06</v>
      </c>
      <c r="B939" s="69">
        <f>'[4]Shiller Data '!B938</f>
        <v>16.82</v>
      </c>
      <c r="C939" s="69">
        <f>'[4]Shiller Data '!C938</f>
        <v>0.85</v>
      </c>
      <c r="D939" s="69">
        <f>'[4]Shiller Data '!D938</f>
        <v>1.86</v>
      </c>
      <c r="E939" s="69">
        <f>'[4]Shiller Data '!E938</f>
        <v>24.1</v>
      </c>
      <c r="F939" s="71">
        <f t="shared" si="175"/>
        <v>220.26871784232367</v>
      </c>
      <c r="G939" s="71">
        <f t="shared" si="176"/>
        <v>11.131296680497925</v>
      </c>
      <c r="H939" s="71">
        <f t="shared" si="178"/>
        <v>233.48171114289005</v>
      </c>
      <c r="I939" s="71">
        <f t="shared" si="178"/>
        <v>12.27403026942981</v>
      </c>
      <c r="J939" s="71">
        <f t="shared" si="173"/>
        <v>17.945916134078121</v>
      </c>
      <c r="K939" s="71">
        <f t="shared" si="170"/>
        <v>2.8873625756273515</v>
      </c>
      <c r="L939" s="71">
        <f t="shared" si="171"/>
        <v>-0.46821830388654417</v>
      </c>
      <c r="M939" s="69">
        <f t="shared" si="174"/>
        <v>-0.63637422554435763</v>
      </c>
    </row>
    <row r="940" spans="1:13" x14ac:dyDescent="0.3">
      <c r="A940" s="69">
        <f>'Shiller Data'!A939</f>
        <v>1948.07</v>
      </c>
      <c r="B940" s="69">
        <f>'[4]Shiller Data '!B939</f>
        <v>16.420000000000002</v>
      </c>
      <c r="C940" s="69">
        <f>'[4]Shiller Data '!C939</f>
        <v>0.85666699999999996</v>
      </c>
      <c r="D940" s="69">
        <f>'[4]Shiller Data '!D939</f>
        <v>1.93</v>
      </c>
      <c r="E940" s="69">
        <f>'[4]Shiller Data '!E939</f>
        <v>24.4</v>
      </c>
      <c r="F940" s="71">
        <f t="shared" si="175"/>
        <v>212.38664344262298</v>
      </c>
      <c r="G940" s="71">
        <f t="shared" si="176"/>
        <v>11.080671661270493</v>
      </c>
      <c r="H940" s="71">
        <f t="shared" si="178"/>
        <v>232.96849983824526</v>
      </c>
      <c r="I940" s="71">
        <f t="shared" si="178"/>
        <v>12.233312780634845</v>
      </c>
      <c r="J940" s="71">
        <f t="shared" si="173"/>
        <v>17.361335171518537</v>
      </c>
      <c r="K940" s="71">
        <f t="shared" si="170"/>
        <v>2.8542456170764789</v>
      </c>
      <c r="L940" s="71">
        <f t="shared" si="171"/>
        <v>-0.50133526243741677</v>
      </c>
      <c r="M940" s="69">
        <f t="shared" si="174"/>
        <v>-0.68138480858919059</v>
      </c>
    </row>
    <row r="941" spans="1:13" x14ac:dyDescent="0.3">
      <c r="A941" s="69">
        <f>'Shiller Data'!A940</f>
        <v>1948.08</v>
      </c>
      <c r="B941" s="69">
        <f>'[4]Shiller Data '!B940</f>
        <v>15.94</v>
      </c>
      <c r="C941" s="69">
        <f>'[4]Shiller Data '!C940</f>
        <v>0.86333300000000002</v>
      </c>
      <c r="D941" s="69">
        <f>'[4]Shiller Data '!D940</f>
        <v>2</v>
      </c>
      <c r="E941" s="69">
        <f>'[4]Shiller Data '!E940</f>
        <v>24.5</v>
      </c>
      <c r="F941" s="71">
        <f t="shared" si="175"/>
        <v>205.33647755102041</v>
      </c>
      <c r="G941" s="71">
        <f t="shared" si="176"/>
        <v>11.121314753673472</v>
      </c>
      <c r="H941" s="71">
        <f t="shared" si="178"/>
        <v>232.38348020672598</v>
      </c>
      <c r="I941" s="71">
        <f t="shared" si="178"/>
        <v>12.19790793399879</v>
      </c>
      <c r="J941" s="71">
        <f t="shared" si="173"/>
        <v>16.833745480132166</v>
      </c>
      <c r="K941" s="71">
        <f t="shared" si="170"/>
        <v>2.8233855312817244</v>
      </c>
      <c r="L941" s="71">
        <f t="shared" si="171"/>
        <v>-0.53219534823217129</v>
      </c>
      <c r="M941" s="69">
        <f t="shared" si="174"/>
        <v>-0.72332798559627332</v>
      </c>
    </row>
    <row r="942" spans="1:13" x14ac:dyDescent="0.3">
      <c r="A942" s="69">
        <f>'Shiller Data'!A941</f>
        <v>1948.09</v>
      </c>
      <c r="B942" s="69">
        <f>'[4]Shiller Data '!B941</f>
        <v>15.76</v>
      </c>
      <c r="C942" s="69">
        <f>'[4]Shiller Data '!C941</f>
        <v>0.87</v>
      </c>
      <c r="D942" s="69">
        <f>'[4]Shiller Data '!D941</f>
        <v>2.0699999999999998</v>
      </c>
      <c r="E942" s="69">
        <f>'[4]Shiller Data '!E941</f>
        <v>24.5</v>
      </c>
      <c r="F942" s="71">
        <f t="shared" si="175"/>
        <v>203.0177469387755</v>
      </c>
      <c r="G942" s="71">
        <f t="shared" si="176"/>
        <v>11.207197959183674</v>
      </c>
      <c r="H942" s="71">
        <f t="shared" si="178"/>
        <v>231.88359337566024</v>
      </c>
      <c r="I942" s="71">
        <f t="shared" si="178"/>
        <v>12.168192916991989</v>
      </c>
      <c r="J942" s="71">
        <f t="shared" si="173"/>
        <v>16.684297193815535</v>
      </c>
      <c r="K942" s="71">
        <f t="shared" si="170"/>
        <v>2.8144679892793518</v>
      </c>
      <c r="L942" s="71">
        <f t="shared" si="171"/>
        <v>-0.5411128902345439</v>
      </c>
      <c r="M942" s="69">
        <f t="shared" si="174"/>
        <v>-0.735448173633378</v>
      </c>
    </row>
    <row r="943" spans="1:13" x14ac:dyDescent="0.3">
      <c r="A943" s="69">
        <f>'Shiller Data'!A942</f>
        <v>1948.1</v>
      </c>
      <c r="B943" s="69">
        <f>'[4]Shiller Data '!B942</f>
        <v>16.190000000000001</v>
      </c>
      <c r="C943" s="69">
        <f>'[4]Shiller Data '!C942</f>
        <v>0.89</v>
      </c>
      <c r="D943" s="69">
        <f>'[4]Shiller Data '!D942</f>
        <v>2.1433300000000002</v>
      </c>
      <c r="E943" s="69">
        <f>'[4]Shiller Data '!E942</f>
        <v>24.4</v>
      </c>
      <c r="F943" s="71">
        <f t="shared" si="175"/>
        <v>209.41167827868856</v>
      </c>
      <c r="G943" s="71">
        <f t="shared" si="176"/>
        <v>11.511821721311478</v>
      </c>
      <c r="H943" s="71">
        <f t="shared" si="178"/>
        <v>231.17523753988735</v>
      </c>
      <c r="I943" s="71">
        <f t="shared" si="178"/>
        <v>12.149530092050538</v>
      </c>
      <c r="J943" s="71">
        <f t="shared" si="173"/>
        <v>17.236195695807776</v>
      </c>
      <c r="K943" s="71">
        <f t="shared" si="170"/>
        <v>2.8470115735884041</v>
      </c>
      <c r="L943" s="71">
        <f t="shared" si="171"/>
        <v>-0.50856930592549165</v>
      </c>
      <c r="M943" s="69">
        <f t="shared" si="174"/>
        <v>-0.69121688645557278</v>
      </c>
    </row>
    <row r="944" spans="1:13" x14ac:dyDescent="0.3">
      <c r="A944" s="69">
        <f>'Shiller Data'!A943</f>
        <v>1948.11</v>
      </c>
      <c r="B944" s="69">
        <f>'[4]Shiller Data '!B943</f>
        <v>15.29</v>
      </c>
      <c r="C944" s="69">
        <f>'[4]Shiller Data '!C943</f>
        <v>0.91</v>
      </c>
      <c r="D944" s="69">
        <f>'[4]Shiller Data '!D943</f>
        <v>2.2166700000000001</v>
      </c>
      <c r="E944" s="69">
        <f>'[4]Shiller Data '!E943</f>
        <v>24.2</v>
      </c>
      <c r="F944" s="71">
        <f t="shared" si="175"/>
        <v>199.40497727272728</v>
      </c>
      <c r="G944" s="71">
        <f t="shared" si="176"/>
        <v>11.867791322314051</v>
      </c>
      <c r="H944" s="71">
        <f t="shared" si="178"/>
        <v>230.38161392787435</v>
      </c>
      <c r="I944" s="71">
        <f t="shared" si="178"/>
        <v>12.143226686403155</v>
      </c>
      <c r="J944" s="71">
        <f t="shared" si="173"/>
        <v>16.421086620741605</v>
      </c>
      <c r="K944" s="71">
        <f t="shared" si="170"/>
        <v>2.7985662784937539</v>
      </c>
      <c r="L944" s="71">
        <f t="shared" si="171"/>
        <v>-0.55701460102014178</v>
      </c>
      <c r="M944" s="69">
        <f t="shared" si="174"/>
        <v>-0.75706082483051551</v>
      </c>
    </row>
    <row r="945" spans="1:13" x14ac:dyDescent="0.3">
      <c r="A945" s="69">
        <f>'Shiller Data'!A944</f>
        <v>1948.12</v>
      </c>
      <c r="B945" s="69">
        <f>'[4]Shiller Data '!B944</f>
        <v>15.19</v>
      </c>
      <c r="C945" s="69">
        <f>'[4]Shiller Data '!C944</f>
        <v>0.93</v>
      </c>
      <c r="D945" s="69">
        <f>'[4]Shiller Data '!D944</f>
        <v>2.29</v>
      </c>
      <c r="E945" s="69">
        <f>'[4]Shiller Data '!E944</f>
        <v>24.1</v>
      </c>
      <c r="F945" s="71">
        <f t="shared" si="175"/>
        <v>198.9228195020747</v>
      </c>
      <c r="G945" s="71">
        <f t="shared" si="176"/>
        <v>12.178948132780082</v>
      </c>
      <c r="H945" s="71">
        <f t="shared" si="178"/>
        <v>229.65535917967736</v>
      </c>
      <c r="I945" s="71">
        <f t="shared" si="178"/>
        <v>12.148909260128704</v>
      </c>
      <c r="J945" s="71">
        <f t="shared" si="173"/>
        <v>16.373718433712899</v>
      </c>
      <c r="K945" s="71">
        <f t="shared" si="170"/>
        <v>2.7956775148685091</v>
      </c>
      <c r="L945" s="71">
        <f t="shared" si="171"/>
        <v>-0.55990336464538659</v>
      </c>
      <c r="M945" s="69">
        <f t="shared" si="174"/>
        <v>-0.76098705902413077</v>
      </c>
    </row>
    <row r="946" spans="1:13" x14ac:dyDescent="0.3">
      <c r="A946" s="69">
        <f>'Shiller Data'!A945</f>
        <v>1949.01</v>
      </c>
      <c r="B946" s="69">
        <f>'[4]Shiller Data '!B945</f>
        <v>15.36</v>
      </c>
      <c r="C946" s="69">
        <f>'[4]Shiller Data '!C945</f>
        <v>0.94666700000000004</v>
      </c>
      <c r="D946" s="69">
        <f>'[4]Shiller Data '!D945</f>
        <v>2.3199999999999998</v>
      </c>
      <c r="E946" s="69">
        <f>'[4]Shiller Data '!E945</f>
        <v>24</v>
      </c>
      <c r="F946" s="71">
        <f t="shared" si="175"/>
        <v>201.9872</v>
      </c>
      <c r="G946" s="71">
        <f t="shared" si="176"/>
        <v>12.448868272291667</v>
      </c>
      <c r="H946" s="71">
        <f t="shared" ref="H946:I961" si="179">AVERAGE(F827:F946)</f>
        <v>228.99033435824879</v>
      </c>
      <c r="I946" s="71">
        <f t="shared" si="179"/>
        <v>12.156215030573396</v>
      </c>
      <c r="J946" s="71">
        <f t="shared" si="173"/>
        <v>16.615961423189177</v>
      </c>
      <c r="K946" s="71">
        <f t="shared" si="170"/>
        <v>2.8103637649046007</v>
      </c>
      <c r="L946" s="71">
        <f t="shared" si="171"/>
        <v>-0.54521711460929501</v>
      </c>
      <c r="M946" s="69">
        <f t="shared" si="174"/>
        <v>-0.74102638915007724</v>
      </c>
    </row>
    <row r="947" spans="1:13" x14ac:dyDescent="0.3">
      <c r="A947" s="69">
        <f>'Shiller Data'!A946</f>
        <v>1949.02</v>
      </c>
      <c r="B947" s="69">
        <f>'[4]Shiller Data '!B946</f>
        <v>14.77</v>
      </c>
      <c r="C947" s="69">
        <f>'[4]Shiller Data '!C946</f>
        <v>0.96333299999999999</v>
      </c>
      <c r="D947" s="69">
        <f>'[4]Shiller Data '!D946</f>
        <v>2.35</v>
      </c>
      <c r="E947" s="69">
        <f>'[4]Shiller Data '!E946</f>
        <v>23.8</v>
      </c>
      <c r="F947" s="71">
        <f t="shared" si="175"/>
        <v>195.86075</v>
      </c>
      <c r="G947" s="71">
        <f t="shared" si="176"/>
        <v>12.774483675000001</v>
      </c>
      <c r="H947" s="71">
        <f t="shared" si="179"/>
        <v>228.27628305429195</v>
      </c>
      <c r="I947" s="71">
        <f t="shared" si="179"/>
        <v>12.164909655601871</v>
      </c>
      <c r="J947" s="71">
        <f t="shared" si="173"/>
        <v>16.100468934416398</v>
      </c>
      <c r="K947" s="71">
        <f t="shared" si="170"/>
        <v>2.7788483979275203</v>
      </c>
      <c r="L947" s="71">
        <f t="shared" si="171"/>
        <v>-0.57673248158637547</v>
      </c>
      <c r="M947" s="69">
        <f t="shared" si="174"/>
        <v>-0.78386018502330634</v>
      </c>
    </row>
    <row r="948" spans="1:13" x14ac:dyDescent="0.3">
      <c r="A948" s="69">
        <f>'Shiller Data'!A947</f>
        <v>1949.03</v>
      </c>
      <c r="B948" s="69">
        <f>'[4]Shiller Data '!B947</f>
        <v>14.91</v>
      </c>
      <c r="C948" s="69">
        <f>'[4]Shiller Data '!C947</f>
        <v>0.98</v>
      </c>
      <c r="D948" s="69">
        <f>'[4]Shiller Data '!D947</f>
        <v>2.38</v>
      </c>
      <c r="E948" s="69">
        <f>'[4]Shiller Data '!E947</f>
        <v>23.8</v>
      </c>
      <c r="F948" s="71">
        <f t="shared" si="175"/>
        <v>197.71725000000004</v>
      </c>
      <c r="G948" s="71">
        <f t="shared" si="176"/>
        <v>12.995500000000002</v>
      </c>
      <c r="H948" s="71">
        <f t="shared" si="179"/>
        <v>227.57959469997544</v>
      </c>
      <c r="I948" s="71">
        <f t="shared" si="179"/>
        <v>12.174815440973578</v>
      </c>
      <c r="J948" s="71">
        <f t="shared" si="173"/>
        <v>16.239856033841384</v>
      </c>
      <c r="K948" s="71">
        <f t="shared" si="170"/>
        <v>2.7874684697829935</v>
      </c>
      <c r="L948" s="71">
        <f t="shared" si="171"/>
        <v>-0.56811240973090227</v>
      </c>
      <c r="M948" s="69">
        <f t="shared" si="174"/>
        <v>-0.7721443005616585</v>
      </c>
    </row>
    <row r="949" spans="1:13" x14ac:dyDescent="0.3">
      <c r="A949" s="69">
        <f>'Shiller Data'!A948</f>
        <v>1949.04</v>
      </c>
      <c r="B949" s="69">
        <f>'[4]Shiller Data '!B948</f>
        <v>14.89</v>
      </c>
      <c r="C949" s="69">
        <f>'[4]Shiller Data '!C948</f>
        <v>0.99333300000000002</v>
      </c>
      <c r="D949" s="69">
        <f>'[4]Shiller Data '!D948</f>
        <v>2.3866700000000001</v>
      </c>
      <c r="E949" s="69">
        <f>'[4]Shiller Data '!E948</f>
        <v>23.9</v>
      </c>
      <c r="F949" s="71">
        <f t="shared" si="175"/>
        <v>196.6258765690377</v>
      </c>
      <c r="G949" s="71">
        <f t="shared" si="176"/>
        <v>13.117190856276151</v>
      </c>
      <c r="H949" s="71">
        <f t="shared" si="179"/>
        <v>227.15413271123916</v>
      </c>
      <c r="I949" s="71">
        <f t="shared" si="179"/>
        <v>12.184387133214889</v>
      </c>
      <c r="J949" s="71">
        <f t="shared" si="173"/>
        <v>16.13752701873954</v>
      </c>
      <c r="K949" s="71">
        <f t="shared" si="170"/>
        <v>2.7811474304542121</v>
      </c>
      <c r="L949" s="71">
        <f t="shared" si="171"/>
        <v>-0.57443344905968363</v>
      </c>
      <c r="M949" s="69">
        <f t="shared" si="174"/>
        <v>-0.78073547795497844</v>
      </c>
    </row>
    <row r="950" spans="1:13" x14ac:dyDescent="0.3">
      <c r="A950" s="69">
        <f>'Shiller Data'!A949</f>
        <v>1949.05</v>
      </c>
      <c r="B950" s="69">
        <f>'[4]Shiller Data '!B949</f>
        <v>14.78</v>
      </c>
      <c r="C950" s="69">
        <f>'[4]Shiller Data '!C949</f>
        <v>1.00667</v>
      </c>
      <c r="D950" s="69">
        <f>'[4]Shiller Data '!D949</f>
        <v>2.3933300000000002</v>
      </c>
      <c r="E950" s="69">
        <f>'[4]Shiller Data '!E949</f>
        <v>23.8</v>
      </c>
      <c r="F950" s="71">
        <f t="shared" si="175"/>
        <v>195.99335714285712</v>
      </c>
      <c r="G950" s="71">
        <f t="shared" si="176"/>
        <v>13.349163249999998</v>
      </c>
      <c r="H950" s="71">
        <f t="shared" si="179"/>
        <v>226.64716663549723</v>
      </c>
      <c r="I950" s="71">
        <f t="shared" si="179"/>
        <v>12.195256525917184</v>
      </c>
      <c r="J950" s="71">
        <f t="shared" si="173"/>
        <v>16.071277937149976</v>
      </c>
      <c r="K950" s="71">
        <f t="shared" si="170"/>
        <v>2.7770336997456795</v>
      </c>
      <c r="L950" s="71">
        <f t="shared" si="171"/>
        <v>-0.57854717976821624</v>
      </c>
      <c r="M950" s="69">
        <f t="shared" si="174"/>
        <v>-0.78632661391017344</v>
      </c>
    </row>
    <row r="951" spans="1:13" x14ac:dyDescent="0.3">
      <c r="A951" s="69">
        <f>'Shiller Data'!A950</f>
        <v>1949.06</v>
      </c>
      <c r="B951" s="69">
        <f>'[4]Shiller Data '!B950</f>
        <v>13.97</v>
      </c>
      <c r="C951" s="69">
        <f>'[4]Shiller Data '!C950</f>
        <v>1.02</v>
      </c>
      <c r="D951" s="69">
        <f>'[4]Shiller Data '!D950</f>
        <v>2.4</v>
      </c>
      <c r="E951" s="69">
        <f>'[4]Shiller Data '!E950</f>
        <v>23.9</v>
      </c>
      <c r="F951" s="71">
        <f t="shared" si="175"/>
        <v>184.47706485355653</v>
      </c>
      <c r="G951" s="71">
        <f t="shared" si="176"/>
        <v>13.469334728033473</v>
      </c>
      <c r="H951" s="71">
        <f t="shared" si="179"/>
        <v>226.00611491145079</v>
      </c>
      <c r="I951" s="71">
        <f t="shared" si="179"/>
        <v>12.206492135365773</v>
      </c>
      <c r="J951" s="71">
        <f t="shared" si="173"/>
        <v>15.113028608691975</v>
      </c>
      <c r="K951" s="71">
        <f t="shared" si="170"/>
        <v>2.7155571935718319</v>
      </c>
      <c r="L951" s="71">
        <f t="shared" si="171"/>
        <v>-0.64002368594206382</v>
      </c>
      <c r="M951" s="69">
        <f t="shared" si="174"/>
        <v>-0.8698817925112966</v>
      </c>
    </row>
    <row r="952" spans="1:13" x14ac:dyDescent="0.3">
      <c r="A952" s="69">
        <f>'Shiller Data'!A951</f>
        <v>1949.07</v>
      </c>
      <c r="B952" s="69">
        <f>'[4]Shiller Data '!B951</f>
        <v>14.76</v>
      </c>
      <c r="C952" s="69">
        <f>'[4]Shiller Data '!C951</f>
        <v>1.02667</v>
      </c>
      <c r="D952" s="69">
        <f>'[4]Shiller Data '!D951</f>
        <v>2.3966699999999999</v>
      </c>
      <c r="E952" s="69">
        <f>'[4]Shiller Data '!E951</f>
        <v>23.7</v>
      </c>
      <c r="F952" s="71">
        <f t="shared" si="175"/>
        <v>196.55400000000003</v>
      </c>
      <c r="G952" s="71">
        <f t="shared" si="176"/>
        <v>13.671822166666669</v>
      </c>
      <c r="H952" s="71">
        <f t="shared" si="179"/>
        <v>225.41234114937347</v>
      </c>
      <c r="I952" s="71">
        <f t="shared" si="179"/>
        <v>12.217509312841619</v>
      </c>
      <c r="J952" s="71">
        <f t="shared" si="173"/>
        <v>16.087894428155288</v>
      </c>
      <c r="K952" s="71">
        <f t="shared" si="170"/>
        <v>2.7780670903003419</v>
      </c>
      <c r="L952" s="71">
        <f t="shared" si="171"/>
        <v>-0.57751378921355379</v>
      </c>
      <c r="M952" s="69">
        <f t="shared" si="174"/>
        <v>-0.78492209147170955</v>
      </c>
    </row>
    <row r="953" spans="1:13" x14ac:dyDescent="0.3">
      <c r="A953" s="69">
        <f>'Shiller Data'!A952</f>
        <v>1949.08</v>
      </c>
      <c r="B953" s="69">
        <f>'[4]Shiller Data '!B952</f>
        <v>15.29</v>
      </c>
      <c r="C953" s="69">
        <f>'[4]Shiller Data '!C952</f>
        <v>1.0333300000000001</v>
      </c>
      <c r="D953" s="69">
        <f>'[4]Shiller Data '!D952</f>
        <v>2.3933300000000002</v>
      </c>
      <c r="E953" s="69">
        <f>'[4]Shiller Data '!E952</f>
        <v>23.8</v>
      </c>
      <c r="F953" s="71">
        <f t="shared" si="175"/>
        <v>202.75632142857143</v>
      </c>
      <c r="G953" s="71">
        <f t="shared" si="176"/>
        <v>13.702693892857143</v>
      </c>
      <c r="H953" s="71">
        <f t="shared" si="179"/>
        <v>224.90265246321059</v>
      </c>
      <c r="I953" s="71">
        <f t="shared" si="179"/>
        <v>12.226877927407696</v>
      </c>
      <c r="J953" s="71">
        <f t="shared" si="173"/>
        <v>16.582836815118117</v>
      </c>
      <c r="K953" s="71">
        <f t="shared" si="170"/>
        <v>2.8083682336913602</v>
      </c>
      <c r="L953" s="71">
        <f t="shared" si="171"/>
        <v>-0.54721264582253548</v>
      </c>
      <c r="M953" s="69">
        <f t="shared" si="174"/>
        <v>-0.74373859544324084</v>
      </c>
    </row>
    <row r="954" spans="1:13" x14ac:dyDescent="0.3">
      <c r="A954" s="69">
        <f>'Shiller Data'!A953</f>
        <v>1949.09</v>
      </c>
      <c r="B954" s="69">
        <f>'[4]Shiller Data '!B953</f>
        <v>15.49</v>
      </c>
      <c r="C954" s="69">
        <f>'[4]Shiller Data '!C953</f>
        <v>1.04</v>
      </c>
      <c r="D954" s="69">
        <f>'[4]Shiller Data '!D953</f>
        <v>2.39</v>
      </c>
      <c r="E954" s="69">
        <f>'[4]Shiller Data '!E953</f>
        <v>23.9</v>
      </c>
      <c r="F954" s="71">
        <f t="shared" si="175"/>
        <v>204.54901464435147</v>
      </c>
      <c r="G954" s="71">
        <f t="shared" si="176"/>
        <v>13.733439330543936</v>
      </c>
      <c r="H954" s="71">
        <f t="shared" si="179"/>
        <v>224.22526786302464</v>
      </c>
      <c r="I954" s="71">
        <f t="shared" si="179"/>
        <v>12.236867699606673</v>
      </c>
      <c r="J954" s="71">
        <f t="shared" si="173"/>
        <v>16.715798492364694</v>
      </c>
      <c r="K954" s="71">
        <f t="shared" si="170"/>
        <v>2.8163542897370282</v>
      </c>
      <c r="L954" s="71">
        <f t="shared" si="171"/>
        <v>-0.53922658977686755</v>
      </c>
      <c r="M954" s="69">
        <f t="shared" si="174"/>
        <v>-0.73288442722933178</v>
      </c>
    </row>
    <row r="955" spans="1:13" x14ac:dyDescent="0.3">
      <c r="A955" s="69">
        <f>'Shiller Data'!A954</f>
        <v>1949.1</v>
      </c>
      <c r="B955" s="69">
        <f>'[4]Shiller Data '!B954</f>
        <v>15.89</v>
      </c>
      <c r="C955" s="69">
        <f>'[4]Shiller Data '!C954</f>
        <v>1.0733299999999999</v>
      </c>
      <c r="D955" s="69">
        <f>'[4]Shiller Data '!D954</f>
        <v>2.3666700000000001</v>
      </c>
      <c r="E955" s="69">
        <f>'[4]Shiller Data '!E954</f>
        <v>23.7</v>
      </c>
      <c r="F955" s="71">
        <f t="shared" si="175"/>
        <v>211.60183333333336</v>
      </c>
      <c r="G955" s="71">
        <f t="shared" si="176"/>
        <v>14.293177833333333</v>
      </c>
      <c r="H955" s="71">
        <f t="shared" si="179"/>
        <v>223.56522093842148</v>
      </c>
      <c r="I955" s="71">
        <f t="shared" si="179"/>
        <v>12.247018645836834</v>
      </c>
      <c r="J955" s="71">
        <f t="shared" si="173"/>
        <v>17.277824052734974</v>
      </c>
      <c r="K955" s="71">
        <f t="shared" si="170"/>
        <v>2.8494238325728256</v>
      </c>
      <c r="L955" s="71">
        <f t="shared" si="171"/>
        <v>-0.50615704694107011</v>
      </c>
      <c r="M955" s="69">
        <f t="shared" si="174"/>
        <v>-0.68793828877948604</v>
      </c>
    </row>
    <row r="956" spans="1:13" x14ac:dyDescent="0.3">
      <c r="A956" s="69">
        <f>'Shiller Data'!A955</f>
        <v>1949.11</v>
      </c>
      <c r="B956" s="69">
        <f>'[4]Shiller Data '!B955</f>
        <v>16.11</v>
      </c>
      <c r="C956" s="69">
        <f>'[4]Shiller Data '!C955</f>
        <v>1.10667</v>
      </c>
      <c r="D956" s="69">
        <f>'[4]Shiller Data '!D955</f>
        <v>2.3433299999999999</v>
      </c>
      <c r="E956" s="69">
        <f>'[4]Shiller Data '!E955</f>
        <v>23.8</v>
      </c>
      <c r="F956" s="71">
        <f t="shared" si="175"/>
        <v>213.63010714285716</v>
      </c>
      <c r="G956" s="71">
        <f t="shared" si="176"/>
        <v>14.67523467857143</v>
      </c>
      <c r="H956" s="71">
        <f t="shared" si="179"/>
        <v>222.96528412294529</v>
      </c>
      <c r="I956" s="71">
        <f t="shared" si="179"/>
        <v>12.25659619672969</v>
      </c>
      <c r="J956" s="71">
        <f t="shared" si="173"/>
        <v>17.429807078074255</v>
      </c>
      <c r="K956" s="71">
        <f t="shared" si="170"/>
        <v>2.8581817910870977</v>
      </c>
      <c r="L956" s="71">
        <f t="shared" si="171"/>
        <v>-0.49739908842679803</v>
      </c>
      <c r="M956" s="69">
        <f t="shared" si="174"/>
        <v>-0.67603499704439829</v>
      </c>
    </row>
    <row r="957" spans="1:13" x14ac:dyDescent="0.3">
      <c r="A957" s="69">
        <f>'Shiller Data'!A956</f>
        <v>1949.12</v>
      </c>
      <c r="B957" s="69">
        <f>'[4]Shiller Data '!B956</f>
        <v>16.54</v>
      </c>
      <c r="C957" s="69">
        <f>'[4]Shiller Data '!C956</f>
        <v>1.1399999999999999</v>
      </c>
      <c r="D957" s="69">
        <f>'[4]Shiller Data '!D956</f>
        <v>2.3199999999999998</v>
      </c>
      <c r="E957" s="69">
        <f>'[4]Shiller Data '!E956</f>
        <v>23.6</v>
      </c>
      <c r="F957" s="71">
        <f t="shared" si="175"/>
        <v>221.19096186440677</v>
      </c>
      <c r="G957" s="71">
        <f t="shared" si="176"/>
        <v>15.245326271186439</v>
      </c>
      <c r="H957" s="71">
        <f t="shared" si="179"/>
        <v>222.48471246586294</v>
      </c>
      <c r="I957" s="71">
        <f t="shared" si="179"/>
        <v>12.267167308513388</v>
      </c>
      <c r="J957" s="71">
        <f t="shared" si="173"/>
        <v>18.031135982868737</v>
      </c>
      <c r="K957" s="71">
        <f t="shared" si="170"/>
        <v>2.8921000403812744</v>
      </c>
      <c r="L957" s="71">
        <f t="shared" si="171"/>
        <v>-0.46348083913262128</v>
      </c>
      <c r="M957" s="69">
        <f t="shared" si="174"/>
        <v>-0.62993534769871085</v>
      </c>
    </row>
    <row r="958" spans="1:13" x14ac:dyDescent="0.3">
      <c r="A958" s="69">
        <f>'Shiller Data'!A957</f>
        <v>1950.01</v>
      </c>
      <c r="B958" s="69">
        <f>'[4]Shiller Data '!B957</f>
        <v>16.88</v>
      </c>
      <c r="C958" s="69">
        <f>'[4]Shiller Data '!C957</f>
        <v>1.1499999999999999</v>
      </c>
      <c r="D958" s="69">
        <f>'[4]Shiller Data '!D957</f>
        <v>2.3366699999999998</v>
      </c>
      <c r="E958" s="69">
        <f>'[4]Shiller Data '!E957</f>
        <v>23.5</v>
      </c>
      <c r="F958" s="71">
        <f t="shared" si="175"/>
        <v>226.69840000000002</v>
      </c>
      <c r="G958" s="71">
        <f t="shared" si="176"/>
        <v>15.4445</v>
      </c>
      <c r="H958" s="71">
        <f t="shared" si="179"/>
        <v>222.0465627416423</v>
      </c>
      <c r="I958" s="71">
        <f t="shared" si="179"/>
        <v>12.277929621783768</v>
      </c>
      <c r="J958" s="71">
        <f t="shared" si="173"/>
        <v>18.463894726826485</v>
      </c>
      <c r="K958" s="71">
        <f t="shared" si="170"/>
        <v>2.9158171887727415</v>
      </c>
      <c r="L958" s="71">
        <f t="shared" si="171"/>
        <v>-0.43976369074115418</v>
      </c>
      <c r="M958" s="69">
        <f t="shared" si="174"/>
        <v>-0.5977004226339323</v>
      </c>
    </row>
    <row r="959" spans="1:13" x14ac:dyDescent="0.3">
      <c r="A959" s="69">
        <f>'Shiller Data'!A958</f>
        <v>1950.02</v>
      </c>
      <c r="B959" s="69">
        <f>'[4]Shiller Data '!B958</f>
        <v>17.21</v>
      </c>
      <c r="C959" s="69">
        <f>'[4]Shiller Data '!C958</f>
        <v>1.1599999999999999</v>
      </c>
      <c r="D959" s="69">
        <f>'[4]Shiller Data '!D958</f>
        <v>2.3533300000000001</v>
      </c>
      <c r="E959" s="69">
        <f>'[4]Shiller Data '!E958</f>
        <v>23.5</v>
      </c>
      <c r="F959" s="71">
        <f t="shared" si="175"/>
        <v>231.13030000000001</v>
      </c>
      <c r="G959" s="71">
        <f t="shared" si="176"/>
        <v>15.578799999999999</v>
      </c>
      <c r="H959" s="71">
        <f t="shared" si="179"/>
        <v>221.67699792021372</v>
      </c>
      <c r="I959" s="71">
        <f t="shared" si="179"/>
        <v>12.290027217893886</v>
      </c>
      <c r="J959" s="71">
        <f t="shared" si="173"/>
        <v>18.806329384159678</v>
      </c>
      <c r="K959" s="71">
        <f t="shared" si="170"/>
        <v>2.9341934825456835</v>
      </c>
      <c r="L959" s="71">
        <f t="shared" si="171"/>
        <v>-0.42138739696821226</v>
      </c>
      <c r="M959" s="69">
        <f t="shared" si="174"/>
        <v>-0.57272446671537602</v>
      </c>
    </row>
    <row r="960" spans="1:13" x14ac:dyDescent="0.3">
      <c r="A960" s="69">
        <f>'Shiller Data'!A959</f>
        <v>1950.03</v>
      </c>
      <c r="B960" s="69">
        <f>'[4]Shiller Data '!B959</f>
        <v>17.350000000000001</v>
      </c>
      <c r="C960" s="69">
        <f>'[4]Shiller Data '!C959</f>
        <v>1.17</v>
      </c>
      <c r="D960" s="69">
        <f>'[4]Shiller Data '!D959</f>
        <v>2.37</v>
      </c>
      <c r="E960" s="69">
        <f>'[4]Shiller Data '!E959</f>
        <v>23.6</v>
      </c>
      <c r="F960" s="71">
        <f t="shared" si="175"/>
        <v>232.0231673728814</v>
      </c>
      <c r="G960" s="71">
        <f t="shared" si="176"/>
        <v>15.646519067796611</v>
      </c>
      <c r="H960" s="71">
        <f t="shared" si="179"/>
        <v>221.32802386855917</v>
      </c>
      <c r="I960" s="71">
        <f t="shared" si="179"/>
        <v>12.302063001792192</v>
      </c>
      <c r="J960" s="71">
        <f t="shared" si="173"/>
        <v>18.860508789385957</v>
      </c>
      <c r="K960" s="71">
        <f t="shared" si="170"/>
        <v>2.9370702540093006</v>
      </c>
      <c r="L960" s="71">
        <f t="shared" si="171"/>
        <v>-0.41851062550459517</v>
      </c>
      <c r="M960" s="69">
        <f t="shared" si="174"/>
        <v>-0.56881453154831552</v>
      </c>
    </row>
    <row r="961" spans="1:13" x14ac:dyDescent="0.3">
      <c r="A961" s="69">
        <f>'Shiller Data'!A960</f>
        <v>1950.04</v>
      </c>
      <c r="B961" s="69">
        <f>'[4]Shiller Data '!B960</f>
        <v>17.84</v>
      </c>
      <c r="C961" s="69">
        <f>'[4]Shiller Data '!C960</f>
        <v>1.18</v>
      </c>
      <c r="D961" s="69">
        <f>'[4]Shiller Data '!D960</f>
        <v>2.4266700000000001</v>
      </c>
      <c r="E961" s="69">
        <f>'[4]Shiller Data '!E960</f>
        <v>23.6</v>
      </c>
      <c r="F961" s="71">
        <f t="shared" si="175"/>
        <v>238.57598305084747</v>
      </c>
      <c r="G961" s="71">
        <f t="shared" si="176"/>
        <v>15.780249999999999</v>
      </c>
      <c r="H961" s="71">
        <f t="shared" si="179"/>
        <v>221.01111339993525</v>
      </c>
      <c r="I961" s="71">
        <f t="shared" si="179"/>
        <v>12.313960746711833</v>
      </c>
      <c r="J961" s="71">
        <f t="shared" si="173"/>
        <v>19.37443101843197</v>
      </c>
      <c r="K961" s="71">
        <f t="shared" ref="K961:K1024" si="180">LN(J961)</f>
        <v>2.96395420801759</v>
      </c>
      <c r="L961" s="71">
        <f t="shared" ref="L961:L1024" si="181">K961-$K$1863</f>
        <v>-0.3916266714963057</v>
      </c>
      <c r="M961" s="69">
        <f t="shared" si="174"/>
        <v>-0.53227547429748889</v>
      </c>
    </row>
    <row r="962" spans="1:13" x14ac:dyDescent="0.3">
      <c r="A962" s="69">
        <f>'Shiller Data'!A961</f>
        <v>1950.05</v>
      </c>
      <c r="B962" s="69">
        <f>'[4]Shiller Data '!B961</f>
        <v>18.440000000000001</v>
      </c>
      <c r="C962" s="69">
        <f>'[4]Shiller Data '!C961</f>
        <v>1.19</v>
      </c>
      <c r="D962" s="69">
        <f>'[4]Shiller Data '!D961</f>
        <v>2.48333</v>
      </c>
      <c r="E962" s="69">
        <f>'[4]Shiller Data '!E961</f>
        <v>23.7</v>
      </c>
      <c r="F962" s="71">
        <f t="shared" si="175"/>
        <v>245.55933333333337</v>
      </c>
      <c r="G962" s="71">
        <f t="shared" si="176"/>
        <v>15.846833333333334</v>
      </c>
      <c r="H962" s="71">
        <f t="shared" ref="H962:I977" si="182">AVERAGE(F843:F962)</f>
        <v>221.06988111818922</v>
      </c>
      <c r="I962" s="71">
        <f t="shared" si="182"/>
        <v>12.325161077189014</v>
      </c>
      <c r="J962" s="71">
        <f t="shared" ref="J962:J1025" si="183">F962/I962</f>
        <v>19.923417778921053</v>
      </c>
      <c r="K962" s="71">
        <f t="shared" si="180"/>
        <v>2.9918958126861437</v>
      </c>
      <c r="L962" s="71">
        <f t="shared" si="181"/>
        <v>-0.36368506682775203</v>
      </c>
      <c r="M962" s="69">
        <f t="shared" ref="M962:M1025" si="184">L962*$M$113/2</f>
        <v>-0.49429892172827089</v>
      </c>
    </row>
    <row r="963" spans="1:13" x14ac:dyDescent="0.3">
      <c r="A963" s="69">
        <f>'Shiller Data'!A962</f>
        <v>1950.06</v>
      </c>
      <c r="B963" s="69">
        <f>'[4]Shiller Data '!B962</f>
        <v>18.739999999999998</v>
      </c>
      <c r="C963" s="69">
        <f>'[4]Shiller Data '!C962</f>
        <v>1.2</v>
      </c>
      <c r="D963" s="69">
        <f>'[4]Shiller Data '!D962</f>
        <v>2.54</v>
      </c>
      <c r="E963" s="69">
        <f>'[4]Shiller Data '!E962</f>
        <v>23.8</v>
      </c>
      <c r="F963" s="71">
        <f t="shared" si="175"/>
        <v>248.50578571428568</v>
      </c>
      <c r="G963" s="71">
        <f t="shared" si="176"/>
        <v>15.912857142857142</v>
      </c>
      <c r="H963" s="71">
        <f t="shared" si="182"/>
        <v>221.33703905469713</v>
      </c>
      <c r="I963" s="71">
        <f t="shared" si="182"/>
        <v>12.336525164490602</v>
      </c>
      <c r="J963" s="71">
        <f t="shared" si="183"/>
        <v>20.143904576110589</v>
      </c>
      <c r="K963" s="71">
        <f t="shared" si="180"/>
        <v>3.0029017402033302</v>
      </c>
      <c r="L963" s="71">
        <f t="shared" si="181"/>
        <v>-0.35267913931056549</v>
      </c>
      <c r="M963" s="69">
        <f t="shared" si="184"/>
        <v>-0.479340325402562</v>
      </c>
    </row>
    <row r="964" spans="1:13" x14ac:dyDescent="0.3">
      <c r="A964" s="69">
        <f>'Shiller Data'!A963</f>
        <v>1950.07</v>
      </c>
      <c r="B964" s="69">
        <f>'[4]Shiller Data '!B963</f>
        <v>17.38</v>
      </c>
      <c r="C964" s="69">
        <f>'[4]Shiller Data '!C963</f>
        <v>1.24333</v>
      </c>
      <c r="D964" s="69">
        <f>'[4]Shiller Data '!D963</f>
        <v>2.6</v>
      </c>
      <c r="E964" s="69">
        <f>'[4]Shiller Data '!E963</f>
        <v>24.1</v>
      </c>
      <c r="F964" s="71">
        <f t="shared" si="175"/>
        <v>227.60227800829873</v>
      </c>
      <c r="G964" s="71">
        <f t="shared" si="176"/>
        <v>16.282206002074691</v>
      </c>
      <c r="H964" s="71">
        <f t="shared" si="182"/>
        <v>221.35700211548061</v>
      </c>
      <c r="I964" s="71">
        <f t="shared" si="182"/>
        <v>12.348848673713245</v>
      </c>
      <c r="J964" s="71">
        <f t="shared" si="183"/>
        <v>18.431052482875693</v>
      </c>
      <c r="K964" s="71">
        <f t="shared" si="180"/>
        <v>2.9140368770981584</v>
      </c>
      <c r="L964" s="71">
        <f t="shared" si="181"/>
        <v>-0.44154400241573732</v>
      </c>
      <c r="M964" s="69">
        <f t="shared" si="184"/>
        <v>-0.60012011544332522</v>
      </c>
    </row>
    <row r="965" spans="1:13" x14ac:dyDescent="0.3">
      <c r="A965" s="69">
        <f>'Shiller Data'!A964</f>
        <v>1950.08</v>
      </c>
      <c r="B965" s="69">
        <f>'[4]Shiller Data '!B964</f>
        <v>18.43</v>
      </c>
      <c r="C965" s="69">
        <f>'[4]Shiller Data '!C964</f>
        <v>1.28667</v>
      </c>
      <c r="D965" s="69">
        <f>'[4]Shiller Data '!D964</f>
        <v>2.66</v>
      </c>
      <c r="E965" s="69">
        <f>'[4]Shiller Data '!E964</f>
        <v>24.3</v>
      </c>
      <c r="F965" s="71">
        <f t="shared" si="175"/>
        <v>239.36626131687242</v>
      </c>
      <c r="G965" s="71">
        <f t="shared" si="176"/>
        <v>16.711089932098766</v>
      </c>
      <c r="H965" s="71">
        <f t="shared" si="182"/>
        <v>221.43554774550211</v>
      </c>
      <c r="I965" s="71">
        <f t="shared" si="182"/>
        <v>12.363493940132521</v>
      </c>
      <c r="J965" s="71">
        <f t="shared" si="183"/>
        <v>19.360729456895477</v>
      </c>
      <c r="K965" s="71">
        <f t="shared" si="180"/>
        <v>2.9632467596972627</v>
      </c>
      <c r="L965" s="71">
        <f t="shared" si="181"/>
        <v>-0.39233411981663302</v>
      </c>
      <c r="M965" s="69">
        <f t="shared" si="184"/>
        <v>-0.53323699560757865</v>
      </c>
    </row>
    <row r="966" spans="1:13" x14ac:dyDescent="0.3">
      <c r="A966" s="69">
        <f>'Shiller Data'!A965</f>
        <v>1950.09</v>
      </c>
      <c r="B966" s="69">
        <f>'[4]Shiller Data '!B965</f>
        <v>19.079999999999998</v>
      </c>
      <c r="C966" s="69">
        <f>'[4]Shiller Data '!C965</f>
        <v>1.33</v>
      </c>
      <c r="D966" s="69">
        <f>'[4]Shiller Data '!D965</f>
        <v>2.72</v>
      </c>
      <c r="E966" s="69">
        <f>'[4]Shiller Data '!E965</f>
        <v>24.4</v>
      </c>
      <c r="F966" s="71">
        <f t="shared" si="175"/>
        <v>246.79276229508196</v>
      </c>
      <c r="G966" s="71">
        <f t="shared" si="176"/>
        <v>17.203059426229512</v>
      </c>
      <c r="H966" s="71">
        <f t="shared" si="182"/>
        <v>221.49520103248497</v>
      </c>
      <c r="I966" s="71">
        <f t="shared" si="182"/>
        <v>12.380986488922529</v>
      </c>
      <c r="J966" s="71">
        <f t="shared" si="183"/>
        <v>19.933206656504428</v>
      </c>
      <c r="K966" s="71">
        <f t="shared" si="180"/>
        <v>2.9923870172434217</v>
      </c>
      <c r="L966" s="71">
        <f t="shared" si="181"/>
        <v>-0.36319386227047401</v>
      </c>
      <c r="M966" s="69">
        <f t="shared" si="184"/>
        <v>-0.49363130596629207</v>
      </c>
    </row>
    <row r="967" spans="1:13" x14ac:dyDescent="0.3">
      <c r="A967" s="69">
        <f>'Shiller Data'!A966</f>
        <v>1950.1</v>
      </c>
      <c r="B967" s="69">
        <f>'[4]Shiller Data '!B966</f>
        <v>19.87</v>
      </c>
      <c r="C967" s="69">
        <f>'[4]Shiller Data '!C966</f>
        <v>1.3766700000000001</v>
      </c>
      <c r="D967" s="69">
        <f>'[4]Shiller Data '!D966</f>
        <v>2.76</v>
      </c>
      <c r="E967" s="69">
        <f>'[4]Shiller Data '!E966</f>
        <v>24.6</v>
      </c>
      <c r="F967" s="71">
        <f t="shared" si="175"/>
        <v>254.92159959349596</v>
      </c>
      <c r="G967" s="71">
        <f t="shared" si="176"/>
        <v>17.661948591463414</v>
      </c>
      <c r="H967" s="71">
        <f t="shared" si="182"/>
        <v>221.60380861838314</v>
      </c>
      <c r="I967" s="71">
        <f t="shared" si="182"/>
        <v>12.402303114089486</v>
      </c>
      <c r="J967" s="71">
        <f t="shared" si="183"/>
        <v>20.554375848457966</v>
      </c>
      <c r="K967" s="71">
        <f t="shared" si="180"/>
        <v>3.0230738549390712</v>
      </c>
      <c r="L967" s="71">
        <f t="shared" si="181"/>
        <v>-0.33250702457482451</v>
      </c>
      <c r="M967" s="69">
        <f t="shared" si="184"/>
        <v>-0.45192359738062698</v>
      </c>
    </row>
    <row r="968" spans="1:13" x14ac:dyDescent="0.3">
      <c r="A968" s="69">
        <f>'Shiller Data'!A967</f>
        <v>1950.11</v>
      </c>
      <c r="B968" s="69">
        <f>'[4]Shiller Data '!B967</f>
        <v>19.829999999999998</v>
      </c>
      <c r="C968" s="69">
        <f>'[4]Shiller Data '!C967</f>
        <v>1.42333</v>
      </c>
      <c r="D968" s="69">
        <f>'[4]Shiller Data '!D967</f>
        <v>2.8</v>
      </c>
      <c r="E968" s="69">
        <f>'[4]Shiller Data '!E967</f>
        <v>24.7</v>
      </c>
      <c r="F968" s="71">
        <f t="shared" si="175"/>
        <v>253.37842712550608</v>
      </c>
      <c r="G968" s="71">
        <f t="shared" si="176"/>
        <v>18.186642293522269</v>
      </c>
      <c r="H968" s="71">
        <f t="shared" si="182"/>
        <v>221.65259140395287</v>
      </c>
      <c r="I968" s="71">
        <f t="shared" si="182"/>
        <v>12.427992186773599</v>
      </c>
      <c r="J968" s="71">
        <f t="shared" si="183"/>
        <v>20.387720181797526</v>
      </c>
      <c r="K968" s="71">
        <f t="shared" si="180"/>
        <v>3.0149327677317341</v>
      </c>
      <c r="L968" s="71">
        <f t="shared" si="181"/>
        <v>-0.34064811178216159</v>
      </c>
      <c r="M968" s="69">
        <f t="shared" si="184"/>
        <v>-0.46298847464760712</v>
      </c>
    </row>
    <row r="969" spans="1:13" x14ac:dyDescent="0.3">
      <c r="A969" s="69">
        <f>'Shiller Data'!A968</f>
        <v>1950.12</v>
      </c>
      <c r="B969" s="69">
        <f>'[4]Shiller Data '!B968</f>
        <v>19.75</v>
      </c>
      <c r="C969" s="69">
        <f>'[4]Shiller Data '!C968</f>
        <v>1.47</v>
      </c>
      <c r="D969" s="69">
        <f>'[4]Shiller Data '!D968</f>
        <v>2.84</v>
      </c>
      <c r="E969" s="69">
        <f>'[4]Shiller Data '!E968</f>
        <v>25</v>
      </c>
      <c r="F969" s="71">
        <f t="shared" si="175"/>
        <v>249.32795000000002</v>
      </c>
      <c r="G969" s="71">
        <f t="shared" si="176"/>
        <v>18.557573999999999</v>
      </c>
      <c r="H969" s="71">
        <f t="shared" si="182"/>
        <v>221.76618682061951</v>
      </c>
      <c r="I969" s="71">
        <f t="shared" si="182"/>
        <v>12.457665025662488</v>
      </c>
      <c r="J969" s="71">
        <f t="shared" si="183"/>
        <v>20.014019439950463</v>
      </c>
      <c r="K969" s="71">
        <f t="shared" si="180"/>
        <v>2.9964329999853936</v>
      </c>
      <c r="L969" s="71">
        <f t="shared" si="181"/>
        <v>-0.35914787952850213</v>
      </c>
      <c r="M969" s="69">
        <f t="shared" si="184"/>
        <v>-0.4881322489823684</v>
      </c>
    </row>
    <row r="970" spans="1:13" x14ac:dyDescent="0.3">
      <c r="A970" s="69">
        <f>'Shiller Data'!A969</f>
        <v>1951.01</v>
      </c>
      <c r="B970" s="69">
        <f>'[4]Shiller Data '!B969</f>
        <v>21.21</v>
      </c>
      <c r="C970" s="69">
        <f>'[4]Shiller Data '!C969</f>
        <v>1.4866699999999999</v>
      </c>
      <c r="D970" s="69">
        <f>'[4]Shiller Data '!D969</f>
        <v>2.8366699999999998</v>
      </c>
      <c r="E970" s="69">
        <f>'[4]Shiller Data '!E969</f>
        <v>25.4</v>
      </c>
      <c r="F970" s="71">
        <f t="shared" si="175"/>
        <v>263.54260039370081</v>
      </c>
      <c r="G970" s="71">
        <f t="shared" si="176"/>
        <v>18.472460053149607</v>
      </c>
      <c r="H970" s="71">
        <f t="shared" si="182"/>
        <v>221.9945071016781</v>
      </c>
      <c r="I970" s="71">
        <f t="shared" si="182"/>
        <v>12.486006884577623</v>
      </c>
      <c r="J970" s="71">
        <f t="shared" si="183"/>
        <v>21.107036287095234</v>
      </c>
      <c r="K970" s="71">
        <f t="shared" si="180"/>
        <v>3.0496064582141997</v>
      </c>
      <c r="L970" s="71">
        <f t="shared" si="181"/>
        <v>-0.30597442129969599</v>
      </c>
      <c r="M970" s="69">
        <f t="shared" si="184"/>
        <v>-0.41586207496526884</v>
      </c>
    </row>
    <row r="971" spans="1:13" x14ac:dyDescent="0.3">
      <c r="A971" s="69">
        <f>'Shiller Data'!A970</f>
        <v>1951.02</v>
      </c>
      <c r="B971" s="69">
        <f>'[4]Shiller Data '!B970</f>
        <v>22</v>
      </c>
      <c r="C971" s="69">
        <f>'[4]Shiller Data '!C970</f>
        <v>1.5033300000000001</v>
      </c>
      <c r="D971" s="69">
        <f>'[4]Shiller Data '!D970</f>
        <v>2.8333300000000001</v>
      </c>
      <c r="E971" s="69">
        <f>'[4]Shiller Data '!E970</f>
        <v>25.7</v>
      </c>
      <c r="F971" s="71">
        <f t="shared" ref="F971:F1034" si="185">B971*$E$1857/E971</f>
        <v>270.16770428015565</v>
      </c>
      <c r="G971" s="71">
        <f t="shared" ref="G971:G1034" si="186">C971*$E$1857/E971</f>
        <v>18.461418857976657</v>
      </c>
      <c r="H971" s="71">
        <f t="shared" si="182"/>
        <v>222.40114491512387</v>
      </c>
      <c r="I971" s="71">
        <f t="shared" si="182"/>
        <v>12.513634849921873</v>
      </c>
      <c r="J971" s="71">
        <f t="shared" si="183"/>
        <v>21.589866375383519</v>
      </c>
      <c r="K971" s="71">
        <f t="shared" si="180"/>
        <v>3.0722240553173599</v>
      </c>
      <c r="L971" s="71">
        <f t="shared" si="181"/>
        <v>-0.28335682419653585</v>
      </c>
      <c r="M971" s="69">
        <f t="shared" si="184"/>
        <v>-0.38512159403847973</v>
      </c>
    </row>
    <row r="972" spans="1:13" x14ac:dyDescent="0.3">
      <c r="A972" s="69">
        <f>'Shiller Data'!A971</f>
        <v>1951.03</v>
      </c>
      <c r="B972" s="69">
        <f>'[4]Shiller Data '!B971</f>
        <v>21.63</v>
      </c>
      <c r="C972" s="69">
        <f>'[4]Shiller Data '!C971</f>
        <v>1.52</v>
      </c>
      <c r="D972" s="69">
        <f>'[4]Shiller Data '!D971</f>
        <v>2.83</v>
      </c>
      <c r="E972" s="69">
        <f>'[4]Shiller Data '!E971</f>
        <v>25.8</v>
      </c>
      <c r="F972" s="71">
        <f t="shared" si="185"/>
        <v>264.59442441860466</v>
      </c>
      <c r="G972" s="71">
        <f t="shared" si="186"/>
        <v>18.593782945736436</v>
      </c>
      <c r="H972" s="71">
        <f t="shared" si="182"/>
        <v>222.76321714326011</v>
      </c>
      <c r="I972" s="71">
        <f t="shared" si="182"/>
        <v>12.542637383859349</v>
      </c>
      <c r="J972" s="71">
        <f t="shared" si="183"/>
        <v>21.095597067894296</v>
      </c>
      <c r="K972" s="71">
        <f t="shared" si="180"/>
        <v>3.0490643489394129</v>
      </c>
      <c r="L972" s="71">
        <f t="shared" si="181"/>
        <v>-0.3065165305744828</v>
      </c>
      <c r="M972" s="69">
        <f t="shared" si="184"/>
        <v>-0.41659887736500256</v>
      </c>
    </row>
    <row r="973" spans="1:13" x14ac:dyDescent="0.3">
      <c r="A973" s="69">
        <f>'Shiller Data'!A972</f>
        <v>1951.04</v>
      </c>
      <c r="B973" s="69">
        <f>'[4]Shiller Data '!B972</f>
        <v>21.92</v>
      </c>
      <c r="C973" s="69">
        <f>'[4]Shiller Data '!C972</f>
        <v>1.5333300000000001</v>
      </c>
      <c r="D973" s="69">
        <f>'[4]Shiller Data '!D972</f>
        <v>2.7933300000000001</v>
      </c>
      <c r="E973" s="69">
        <f>'[4]Shiller Data '!E972</f>
        <v>25.8</v>
      </c>
      <c r="F973" s="71">
        <f t="shared" si="185"/>
        <v>268.14192248062017</v>
      </c>
      <c r="G973" s="71">
        <f t="shared" si="186"/>
        <v>18.756845529069768</v>
      </c>
      <c r="H973" s="71">
        <f t="shared" si="182"/>
        <v>223.22475402640285</v>
      </c>
      <c r="I973" s="71">
        <f t="shared" si="182"/>
        <v>12.57326650950078</v>
      </c>
      <c r="J973" s="71">
        <f t="shared" si="183"/>
        <v>21.326353201692111</v>
      </c>
      <c r="K973" s="71">
        <f t="shared" si="180"/>
        <v>3.0599435474813519</v>
      </c>
      <c r="L973" s="71">
        <f t="shared" si="181"/>
        <v>-0.29563733203254383</v>
      </c>
      <c r="M973" s="69">
        <f t="shared" si="184"/>
        <v>-0.4018125234587116</v>
      </c>
    </row>
    <row r="974" spans="1:13" x14ac:dyDescent="0.3">
      <c r="A974" s="69">
        <f>'Shiller Data'!A973</f>
        <v>1951.05</v>
      </c>
      <c r="B974" s="69">
        <f>'[4]Shiller Data '!B973</f>
        <v>21.93</v>
      </c>
      <c r="C974" s="69">
        <f>'[4]Shiller Data '!C973</f>
        <v>1.54667</v>
      </c>
      <c r="D974" s="69">
        <f>'[4]Shiller Data '!D973</f>
        <v>2.7566700000000002</v>
      </c>
      <c r="E974" s="69">
        <f>'[4]Shiller Data '!E973</f>
        <v>25.9</v>
      </c>
      <c r="F974" s="71">
        <f t="shared" si="185"/>
        <v>267.2284806949807</v>
      </c>
      <c r="G974" s="71">
        <f t="shared" si="186"/>
        <v>18.846980129343631</v>
      </c>
      <c r="H974" s="71">
        <f t="shared" si="182"/>
        <v>223.72934602409248</v>
      </c>
      <c r="I974" s="71">
        <f t="shared" si="182"/>
        <v>12.604910592444963</v>
      </c>
      <c r="J974" s="71">
        <f t="shared" si="183"/>
        <v>21.200347177008151</v>
      </c>
      <c r="K974" s="71">
        <f t="shared" si="180"/>
        <v>3.0540175578178466</v>
      </c>
      <c r="L974" s="71">
        <f t="shared" si="181"/>
        <v>-0.30156332169604916</v>
      </c>
      <c r="M974" s="69">
        <f t="shared" si="184"/>
        <v>-0.40986677304996827</v>
      </c>
    </row>
    <row r="975" spans="1:13" x14ac:dyDescent="0.3">
      <c r="A975" s="69">
        <f>'Shiller Data'!A974</f>
        <v>1951.06</v>
      </c>
      <c r="B975" s="69">
        <f>'[4]Shiller Data '!B974</f>
        <v>21.55</v>
      </c>
      <c r="C975" s="69">
        <f>'[4]Shiller Data '!C974</f>
        <v>1.56</v>
      </c>
      <c r="D975" s="69">
        <f>'[4]Shiller Data '!D974</f>
        <v>2.72</v>
      </c>
      <c r="E975" s="69">
        <f>'[4]Shiller Data '!E974</f>
        <v>25.9</v>
      </c>
      <c r="F975" s="71">
        <f t="shared" si="185"/>
        <v>262.59798262548264</v>
      </c>
      <c r="G975" s="71">
        <f t="shared" si="186"/>
        <v>19.009413127413129</v>
      </c>
      <c r="H975" s="71">
        <f t="shared" si="182"/>
        <v>224.1714580108241</v>
      </c>
      <c r="I975" s="71">
        <f t="shared" si="182"/>
        <v>12.639871433132587</v>
      </c>
      <c r="J975" s="71">
        <f t="shared" si="183"/>
        <v>20.775368168472106</v>
      </c>
      <c r="K975" s="71">
        <f t="shared" si="180"/>
        <v>3.0337680622919261</v>
      </c>
      <c r="L975" s="71">
        <f t="shared" si="181"/>
        <v>-0.32181281722196964</v>
      </c>
      <c r="M975" s="69">
        <f t="shared" si="184"/>
        <v>-0.43738867239906781</v>
      </c>
    </row>
    <row r="976" spans="1:13" x14ac:dyDescent="0.3">
      <c r="A976" s="69">
        <f>'Shiller Data'!A975</f>
        <v>1951.07</v>
      </c>
      <c r="B976" s="69">
        <f>'[4]Shiller Data '!B975</f>
        <v>21.93</v>
      </c>
      <c r="C976" s="69">
        <f>'[4]Shiller Data '!C975</f>
        <v>1.54667</v>
      </c>
      <c r="D976" s="69">
        <f>'[4]Shiller Data '!D975</f>
        <v>2.65</v>
      </c>
      <c r="E976" s="69">
        <f>'[4]Shiller Data '!E975</f>
        <v>25.9</v>
      </c>
      <c r="F976" s="71">
        <f t="shared" si="185"/>
        <v>267.2284806949807</v>
      </c>
      <c r="G976" s="71">
        <f t="shared" si="186"/>
        <v>18.846980129343631</v>
      </c>
      <c r="H976" s="71">
        <f t="shared" si="182"/>
        <v>224.56270028192174</v>
      </c>
      <c r="I976" s="71">
        <f t="shared" si="182"/>
        <v>12.672882343810791</v>
      </c>
      <c r="J976" s="71">
        <f t="shared" si="183"/>
        <v>21.086637865417437</v>
      </c>
      <c r="K976" s="71">
        <f t="shared" si="180"/>
        <v>3.0486395633572481</v>
      </c>
      <c r="L976" s="71">
        <f t="shared" si="181"/>
        <v>-0.30694131615664766</v>
      </c>
      <c r="M976" s="69">
        <f t="shared" si="184"/>
        <v>-0.41717622044114611</v>
      </c>
    </row>
    <row r="977" spans="1:13" x14ac:dyDescent="0.3">
      <c r="A977" s="69">
        <f>'Shiller Data'!A976</f>
        <v>1951.08</v>
      </c>
      <c r="B977" s="69">
        <f>'[4]Shiller Data '!B976</f>
        <v>22.89</v>
      </c>
      <c r="C977" s="69">
        <f>'[4]Shiller Data '!C976</f>
        <v>1.5333300000000001</v>
      </c>
      <c r="D977" s="69">
        <f>'[4]Shiller Data '!D976</f>
        <v>2.58</v>
      </c>
      <c r="E977" s="69">
        <f>'[4]Shiller Data '!E976</f>
        <v>25.9</v>
      </c>
      <c r="F977" s="71">
        <f t="shared" si="185"/>
        <v>278.92658108108111</v>
      </c>
      <c r="G977" s="71">
        <f t="shared" si="186"/>
        <v>18.684425276061777</v>
      </c>
      <c r="H977" s="71">
        <f t="shared" si="182"/>
        <v>225.08489212090836</v>
      </c>
      <c r="I977" s="71">
        <f t="shared" si="182"/>
        <v>12.70561520067786</v>
      </c>
      <c r="J977" s="71">
        <f t="shared" si="183"/>
        <v>21.953016573821632</v>
      </c>
      <c r="K977" s="71">
        <f t="shared" si="180"/>
        <v>3.0889045594099165</v>
      </c>
      <c r="L977" s="71">
        <f t="shared" si="181"/>
        <v>-0.26667632010397924</v>
      </c>
      <c r="M977" s="69">
        <f t="shared" si="184"/>
        <v>-0.36245045370612233</v>
      </c>
    </row>
    <row r="978" spans="1:13" x14ac:dyDescent="0.3">
      <c r="A978" s="69">
        <f>'Shiller Data'!A977</f>
        <v>1951.09</v>
      </c>
      <c r="B978" s="69">
        <f>'[4]Shiller Data '!B977</f>
        <v>23.48</v>
      </c>
      <c r="C978" s="69">
        <f>'[4]Shiller Data '!C977</f>
        <v>1.52</v>
      </c>
      <c r="D978" s="69">
        <f>'[4]Shiller Data '!D977</f>
        <v>2.5099999999999998</v>
      </c>
      <c r="E978" s="69">
        <f>'[4]Shiller Data '!E977</f>
        <v>26.1</v>
      </c>
      <c r="F978" s="71">
        <f t="shared" si="185"/>
        <v>283.92357854406129</v>
      </c>
      <c r="G978" s="71">
        <f t="shared" si="186"/>
        <v>18.380061302681991</v>
      </c>
      <c r="H978" s="71">
        <f t="shared" ref="H978:I993" si="187">AVERAGE(F859:F978)</f>
        <v>225.66737050723023</v>
      </c>
      <c r="I978" s="71">
        <f t="shared" si="187"/>
        <v>12.736859916831557</v>
      </c>
      <c r="J978" s="71">
        <f t="shared" si="183"/>
        <v>22.291489456428803</v>
      </c>
      <c r="K978" s="71">
        <f t="shared" si="180"/>
        <v>3.1042049668983154</v>
      </c>
      <c r="L978" s="71">
        <f t="shared" si="181"/>
        <v>-0.25137591261558034</v>
      </c>
      <c r="M978" s="69">
        <f t="shared" si="184"/>
        <v>-0.34165505787233985</v>
      </c>
    </row>
    <row r="979" spans="1:13" x14ac:dyDescent="0.3">
      <c r="A979" s="69">
        <f>'Shiller Data'!A978</f>
        <v>1951.1</v>
      </c>
      <c r="B979" s="69">
        <f>'[4]Shiller Data '!B978</f>
        <v>23.36</v>
      </c>
      <c r="C979" s="69">
        <f>'[4]Shiller Data '!C978</f>
        <v>1.48333</v>
      </c>
      <c r="D979" s="69">
        <f>'[4]Shiller Data '!D978</f>
        <v>2.4866700000000002</v>
      </c>
      <c r="E979" s="69">
        <f>'[4]Shiller Data '!E978</f>
        <v>26.2</v>
      </c>
      <c r="F979" s="71">
        <f t="shared" si="185"/>
        <v>281.39438167938931</v>
      </c>
      <c r="G979" s="71">
        <f t="shared" si="186"/>
        <v>17.868181856870233</v>
      </c>
      <c r="H979" s="71">
        <f t="shared" si="187"/>
        <v>226.32256489159553</v>
      </c>
      <c r="I979" s="71">
        <f t="shared" si="187"/>
        <v>12.764859792073993</v>
      </c>
      <c r="J979" s="71">
        <f t="shared" si="183"/>
        <v>22.044455345613262</v>
      </c>
      <c r="K979" s="71">
        <f t="shared" si="180"/>
        <v>3.0930611120230971</v>
      </c>
      <c r="L979" s="71">
        <f t="shared" si="181"/>
        <v>-0.26251976749079864</v>
      </c>
      <c r="M979" s="69">
        <f t="shared" si="184"/>
        <v>-0.35680111678744408</v>
      </c>
    </row>
    <row r="980" spans="1:13" x14ac:dyDescent="0.3">
      <c r="A980" s="69">
        <f>'Shiller Data'!A979</f>
        <v>1951.11</v>
      </c>
      <c r="B980" s="69">
        <f>'[4]Shiller Data '!B979</f>
        <v>22.71</v>
      </c>
      <c r="C980" s="69">
        <f>'[4]Shiller Data '!C979</f>
        <v>1.4466699999999999</v>
      </c>
      <c r="D980" s="69">
        <f>'[4]Shiller Data '!D979</f>
        <v>2.46333</v>
      </c>
      <c r="E980" s="69">
        <f>'[4]Shiller Data '!E979</f>
        <v>26.4</v>
      </c>
      <c r="F980" s="71">
        <f t="shared" si="185"/>
        <v>271.49202840909095</v>
      </c>
      <c r="G980" s="71">
        <f t="shared" si="186"/>
        <v>17.294556263257576</v>
      </c>
      <c r="H980" s="71">
        <f t="shared" si="187"/>
        <v>226.9847718112384</v>
      </c>
      <c r="I980" s="71">
        <f t="shared" si="187"/>
        <v>12.788295142679603</v>
      </c>
      <c r="J980" s="71">
        <f t="shared" si="183"/>
        <v>21.229728073995929</v>
      </c>
      <c r="K980" s="71">
        <f t="shared" si="180"/>
        <v>3.0554024670601683</v>
      </c>
      <c r="L980" s="71">
        <f t="shared" si="181"/>
        <v>-0.30017841245372745</v>
      </c>
      <c r="M980" s="69">
        <f t="shared" si="184"/>
        <v>-0.40798448750235911</v>
      </c>
    </row>
    <row r="981" spans="1:13" x14ac:dyDescent="0.3">
      <c r="A981" s="69">
        <f>'Shiller Data'!A980</f>
        <v>1951.12</v>
      </c>
      <c r="B981" s="69">
        <f>'[4]Shiller Data '!B980</f>
        <v>23.41</v>
      </c>
      <c r="C981" s="69">
        <f>'[4]Shiller Data '!C980</f>
        <v>1.41</v>
      </c>
      <c r="D981" s="69">
        <f>'[4]Shiller Data '!D980</f>
        <v>2.44</v>
      </c>
      <c r="E981" s="69">
        <f>'[4]Shiller Data '!E980</f>
        <v>26.5</v>
      </c>
      <c r="F981" s="71">
        <f t="shared" si="185"/>
        <v>278.80426603773589</v>
      </c>
      <c r="G981" s="71">
        <f t="shared" si="186"/>
        <v>16.792567924528299</v>
      </c>
      <c r="H981" s="71">
        <f t="shared" si="187"/>
        <v>227.82174295295073</v>
      </c>
      <c r="I981" s="71">
        <f t="shared" si="187"/>
        <v>12.807760332373253</v>
      </c>
      <c r="J981" s="71">
        <f t="shared" si="183"/>
        <v>21.768385635154527</v>
      </c>
      <c r="K981" s="71">
        <f t="shared" si="180"/>
        <v>3.0804587170146953</v>
      </c>
      <c r="L981" s="71">
        <f t="shared" si="181"/>
        <v>-0.27512216249920041</v>
      </c>
      <c r="M981" s="69">
        <f t="shared" si="184"/>
        <v>-0.37392953593916323</v>
      </c>
    </row>
    <row r="982" spans="1:13" x14ac:dyDescent="0.3">
      <c r="A982" s="69">
        <f>'Shiller Data'!A981</f>
        <v>1952.01</v>
      </c>
      <c r="B982" s="69">
        <f>'[4]Shiller Data '!B981</f>
        <v>24.19</v>
      </c>
      <c r="C982" s="69">
        <f>'[4]Shiller Data '!C981</f>
        <v>1.41333</v>
      </c>
      <c r="D982" s="69">
        <f>'[4]Shiller Data '!D981</f>
        <v>2.4266700000000001</v>
      </c>
      <c r="E982" s="69">
        <f>'[4]Shiller Data '!E981</f>
        <v>26.5</v>
      </c>
      <c r="F982" s="71">
        <f t="shared" si="185"/>
        <v>288.09377169811324</v>
      </c>
      <c r="G982" s="71">
        <f t="shared" si="186"/>
        <v>16.832226967924527</v>
      </c>
      <c r="H982" s="71">
        <f t="shared" si="187"/>
        <v>228.72658348674074</v>
      </c>
      <c r="I982" s="71">
        <f t="shared" si="187"/>
        <v>12.830207546774215</v>
      </c>
      <c r="J982" s="71">
        <f t="shared" si="183"/>
        <v>22.454334479612225</v>
      </c>
      <c r="K982" s="71">
        <f t="shared" si="180"/>
        <v>3.1114836681406675</v>
      </c>
      <c r="L982" s="71">
        <f t="shared" si="181"/>
        <v>-0.24409721137322826</v>
      </c>
      <c r="M982" s="69">
        <f t="shared" si="184"/>
        <v>-0.33176228386580947</v>
      </c>
    </row>
    <row r="983" spans="1:13" x14ac:dyDescent="0.3">
      <c r="A983" s="69">
        <f>'Shiller Data'!A982</f>
        <v>1952.02</v>
      </c>
      <c r="B983" s="69">
        <f>'[4]Shiller Data '!B982</f>
        <v>23.75</v>
      </c>
      <c r="C983" s="69">
        <f>'[4]Shiller Data '!C982</f>
        <v>1.4166700000000001</v>
      </c>
      <c r="D983" s="69">
        <f>'[4]Shiller Data '!D982</f>
        <v>2.4133300000000002</v>
      </c>
      <c r="E983" s="69">
        <f>'[4]Shiller Data '!E982</f>
        <v>26.3</v>
      </c>
      <c r="F983" s="71">
        <f t="shared" si="185"/>
        <v>285.00451520912549</v>
      </c>
      <c r="G983" s="71">
        <f t="shared" si="186"/>
        <v>17.000309328897341</v>
      </c>
      <c r="H983" s="71">
        <f t="shared" si="187"/>
        <v>229.66175653015009</v>
      </c>
      <c r="I983" s="71">
        <f t="shared" si="187"/>
        <v>12.855910763473361</v>
      </c>
      <c r="J983" s="71">
        <f t="shared" si="183"/>
        <v>22.169142307590509</v>
      </c>
      <c r="K983" s="71">
        <f t="shared" si="180"/>
        <v>3.0987013358068074</v>
      </c>
      <c r="L983" s="71">
        <f t="shared" si="181"/>
        <v>-0.25687954370708832</v>
      </c>
      <c r="M983" s="69">
        <f t="shared" si="184"/>
        <v>-0.34913526303405201</v>
      </c>
    </row>
    <row r="984" spans="1:13" x14ac:dyDescent="0.3">
      <c r="A984" s="69">
        <f>'Shiller Data'!A983</f>
        <v>1952.03</v>
      </c>
      <c r="B984" s="69">
        <f>'[4]Shiller Data '!B983</f>
        <v>23.81</v>
      </c>
      <c r="C984" s="69">
        <f>'[4]Shiller Data '!C983</f>
        <v>1.42</v>
      </c>
      <c r="D984" s="69">
        <f>'[4]Shiller Data '!D983</f>
        <v>2.4</v>
      </c>
      <c r="E984" s="69">
        <f>'[4]Shiller Data '!E983</f>
        <v>26.3</v>
      </c>
      <c r="F984" s="71">
        <f t="shared" si="185"/>
        <v>285.72452661596958</v>
      </c>
      <c r="G984" s="71">
        <f t="shared" si="186"/>
        <v>17.040269961977188</v>
      </c>
      <c r="H984" s="71">
        <f t="shared" si="187"/>
        <v>230.69818544986654</v>
      </c>
      <c r="I984" s="71">
        <f t="shared" si="187"/>
        <v>12.884492466281506</v>
      </c>
      <c r="J984" s="71">
        <f t="shared" si="183"/>
        <v>22.175846457569495</v>
      </c>
      <c r="K984" s="71">
        <f t="shared" si="180"/>
        <v>3.0990036991726235</v>
      </c>
      <c r="L984" s="71">
        <f t="shared" si="181"/>
        <v>-0.25657718034127219</v>
      </c>
      <c r="M984" s="69">
        <f t="shared" si="184"/>
        <v>-0.34872430888903672</v>
      </c>
    </row>
    <row r="985" spans="1:13" x14ac:dyDescent="0.3">
      <c r="A985" s="69">
        <f>'Shiller Data'!A984</f>
        <v>1952.04</v>
      </c>
      <c r="B985" s="69">
        <f>'[4]Shiller Data '!B984</f>
        <v>23.74</v>
      </c>
      <c r="C985" s="69">
        <f>'[4]Shiller Data '!C984</f>
        <v>1.43</v>
      </c>
      <c r="D985" s="69">
        <f>'[4]Shiller Data '!D984</f>
        <v>2.38</v>
      </c>
      <c r="E985" s="69">
        <f>'[4]Shiller Data '!E984</f>
        <v>26.4</v>
      </c>
      <c r="F985" s="71">
        <f t="shared" si="185"/>
        <v>283.80540530303034</v>
      </c>
      <c r="G985" s="71">
        <f t="shared" si="186"/>
        <v>17.095270833333334</v>
      </c>
      <c r="H985" s="71">
        <f t="shared" si="187"/>
        <v>231.78251455202948</v>
      </c>
      <c r="I985" s="71">
        <f t="shared" si="187"/>
        <v>12.9158705513833</v>
      </c>
      <c r="J985" s="71">
        <f t="shared" si="183"/>
        <v>21.973385702029553</v>
      </c>
      <c r="K985" s="71">
        <f t="shared" si="180"/>
        <v>3.0898319802143783</v>
      </c>
      <c r="L985" s="71">
        <f t="shared" si="181"/>
        <v>-0.26574889929951739</v>
      </c>
      <c r="M985" s="69">
        <f t="shared" si="184"/>
        <v>-0.36118995899394607</v>
      </c>
    </row>
    <row r="986" spans="1:13" x14ac:dyDescent="0.3">
      <c r="A986" s="69">
        <f>'Shiller Data'!A985</f>
        <v>1952.05</v>
      </c>
      <c r="B986" s="69">
        <f>'[4]Shiller Data '!B985</f>
        <v>23.73</v>
      </c>
      <c r="C986" s="69">
        <f>'[4]Shiller Data '!C985</f>
        <v>1.44</v>
      </c>
      <c r="D986" s="69">
        <f>'[4]Shiller Data '!D985</f>
        <v>2.36</v>
      </c>
      <c r="E986" s="69">
        <f>'[4]Shiller Data '!E985</f>
        <v>26.4</v>
      </c>
      <c r="F986" s="71">
        <f t="shared" si="185"/>
        <v>283.6858579545455</v>
      </c>
      <c r="G986" s="71">
        <f t="shared" si="186"/>
        <v>17.214818181818185</v>
      </c>
      <c r="H986" s="71">
        <f t="shared" si="187"/>
        <v>232.86704002987153</v>
      </c>
      <c r="I986" s="71">
        <f t="shared" si="187"/>
        <v>12.951221362407653</v>
      </c>
      <c r="J986" s="71">
        <f t="shared" si="183"/>
        <v>21.904177993434271</v>
      </c>
      <c r="K986" s="71">
        <f t="shared" si="180"/>
        <v>3.0866773945829395</v>
      </c>
      <c r="L986" s="71">
        <f t="shared" si="181"/>
        <v>-0.26890348493095617</v>
      </c>
      <c r="M986" s="69">
        <f t="shared" si="184"/>
        <v>-0.36547748250905976</v>
      </c>
    </row>
    <row r="987" spans="1:13" x14ac:dyDescent="0.3">
      <c r="A987" s="69">
        <f>'Shiller Data'!A986</f>
        <v>1952.06</v>
      </c>
      <c r="B987" s="69">
        <f>'[4]Shiller Data '!B986</f>
        <v>24.38</v>
      </c>
      <c r="C987" s="69">
        <f>'[4]Shiller Data '!C986</f>
        <v>1.45</v>
      </c>
      <c r="D987" s="69">
        <f>'[4]Shiller Data '!D986</f>
        <v>2.34</v>
      </c>
      <c r="E987" s="69">
        <f>'[4]Shiller Data '!E986</f>
        <v>26.5</v>
      </c>
      <c r="F987" s="71">
        <f t="shared" si="185"/>
        <v>290.35660000000001</v>
      </c>
      <c r="G987" s="71">
        <f t="shared" si="186"/>
        <v>17.268952830188681</v>
      </c>
      <c r="H987" s="71">
        <f t="shared" si="187"/>
        <v>233.94261412496357</v>
      </c>
      <c r="I987" s="71">
        <f t="shared" si="187"/>
        <v>12.988636817996646</v>
      </c>
      <c r="J987" s="71">
        <f t="shared" si="183"/>
        <v>22.354663085019904</v>
      </c>
      <c r="K987" s="71">
        <f t="shared" si="180"/>
        <v>3.1070349384482356</v>
      </c>
      <c r="L987" s="71">
        <f t="shared" si="181"/>
        <v>-0.24854594106566008</v>
      </c>
      <c r="M987" s="69">
        <f t="shared" si="184"/>
        <v>-0.33780873033998127</v>
      </c>
    </row>
    <row r="988" spans="1:13" x14ac:dyDescent="0.3">
      <c r="A988" s="69">
        <f>'Shiller Data'!A987</f>
        <v>1952.07</v>
      </c>
      <c r="B988" s="69">
        <f>'[4]Shiller Data '!B987</f>
        <v>25.08</v>
      </c>
      <c r="C988" s="69">
        <f>'[4]Shiller Data '!C987</f>
        <v>1.45</v>
      </c>
      <c r="D988" s="69">
        <f>'[4]Shiller Data '!D987</f>
        <v>2.34667</v>
      </c>
      <c r="E988" s="69">
        <f>'[4]Shiller Data '!E987</f>
        <v>26.7</v>
      </c>
      <c r="F988" s="71">
        <f t="shared" si="185"/>
        <v>296.45593258426965</v>
      </c>
      <c r="G988" s="71">
        <f t="shared" si="186"/>
        <v>17.139597378277156</v>
      </c>
      <c r="H988" s="71">
        <f t="shared" si="187"/>
        <v>235.02749730300323</v>
      </c>
      <c r="I988" s="71">
        <f t="shared" si="187"/>
        <v>13.027761847706376</v>
      </c>
      <c r="J988" s="71">
        <f t="shared" si="183"/>
        <v>22.755707085362683</v>
      </c>
      <c r="K988" s="71">
        <f t="shared" si="180"/>
        <v>3.1248159748316895</v>
      </c>
      <c r="L988" s="71">
        <f t="shared" si="181"/>
        <v>-0.23076490468220623</v>
      </c>
      <c r="M988" s="69">
        <f t="shared" si="184"/>
        <v>-0.3136418125497738</v>
      </c>
    </row>
    <row r="989" spans="1:13" x14ac:dyDescent="0.3">
      <c r="A989" s="69">
        <f>'Shiller Data'!A988</f>
        <v>1952.08</v>
      </c>
      <c r="B989" s="69">
        <f>'[4]Shiller Data '!B988</f>
        <v>25.18</v>
      </c>
      <c r="C989" s="69">
        <f>'[4]Shiller Data '!C988</f>
        <v>1.45</v>
      </c>
      <c r="D989" s="69">
        <f>'[4]Shiller Data '!D988</f>
        <v>2.3533300000000001</v>
      </c>
      <c r="E989" s="69">
        <f>'[4]Shiller Data '!E988</f>
        <v>26.7</v>
      </c>
      <c r="F989" s="71">
        <f t="shared" si="185"/>
        <v>297.63797378277155</v>
      </c>
      <c r="G989" s="71">
        <f t="shared" si="186"/>
        <v>17.139597378277156</v>
      </c>
      <c r="H989" s="71">
        <f t="shared" si="187"/>
        <v>236.13859811987984</v>
      </c>
      <c r="I989" s="71">
        <f t="shared" si="187"/>
        <v>13.069640784714744</v>
      </c>
      <c r="J989" s="71">
        <f t="shared" si="183"/>
        <v>22.773232920897584</v>
      </c>
      <c r="K989" s="71">
        <f t="shared" si="180"/>
        <v>3.1255858515913126</v>
      </c>
      <c r="L989" s="71">
        <f t="shared" si="181"/>
        <v>-0.22999502792258308</v>
      </c>
      <c r="M989" s="69">
        <f t="shared" si="184"/>
        <v>-0.31259544225069957</v>
      </c>
    </row>
    <row r="990" spans="1:13" x14ac:dyDescent="0.3">
      <c r="A990" s="69">
        <f>'Shiller Data'!A989</f>
        <v>1952.09</v>
      </c>
      <c r="B990" s="69">
        <f>'[4]Shiller Data '!B989</f>
        <v>24.78</v>
      </c>
      <c r="C990" s="69">
        <f>'[4]Shiller Data '!C989</f>
        <v>1.45</v>
      </c>
      <c r="D990" s="69">
        <f>'[4]Shiller Data '!D989</f>
        <v>2.36</v>
      </c>
      <c r="E990" s="69">
        <f>'[4]Shiller Data '!E989</f>
        <v>26.7</v>
      </c>
      <c r="F990" s="71">
        <f t="shared" si="185"/>
        <v>292.9098089887641</v>
      </c>
      <c r="G990" s="71">
        <f t="shared" si="186"/>
        <v>17.139597378277156</v>
      </c>
      <c r="H990" s="71">
        <f t="shared" si="187"/>
        <v>237.19595188165485</v>
      </c>
      <c r="I990" s="71">
        <f t="shared" si="187"/>
        <v>13.113644954786245</v>
      </c>
      <c r="J990" s="71">
        <f t="shared" si="183"/>
        <v>22.336261962152427</v>
      </c>
      <c r="K990" s="71">
        <f t="shared" si="180"/>
        <v>3.1062114547594151</v>
      </c>
      <c r="L990" s="71">
        <f t="shared" si="181"/>
        <v>-0.24936942475448065</v>
      </c>
      <c r="M990" s="69">
        <f t="shared" si="184"/>
        <v>-0.33892795996080483</v>
      </c>
    </row>
    <row r="991" spans="1:13" x14ac:dyDescent="0.3">
      <c r="A991" s="69">
        <f>'Shiller Data'!A990</f>
        <v>1952.1</v>
      </c>
      <c r="B991" s="69">
        <f>'[4]Shiller Data '!B990</f>
        <v>24.26</v>
      </c>
      <c r="C991" s="69">
        <f>'[4]Shiller Data '!C990</f>
        <v>1.4366699999999999</v>
      </c>
      <c r="D991" s="69">
        <f>'[4]Shiller Data '!D990</f>
        <v>2.3733300000000002</v>
      </c>
      <c r="E991" s="69">
        <f>'[4]Shiller Data '!E990</f>
        <v>26.7</v>
      </c>
      <c r="F991" s="71">
        <f t="shared" si="185"/>
        <v>286.76319475655436</v>
      </c>
      <c r="G991" s="71">
        <f t="shared" si="186"/>
        <v>16.982031286516854</v>
      </c>
      <c r="H991" s="71">
        <f t="shared" si="187"/>
        <v>238.11786143875787</v>
      </c>
      <c r="I991" s="71">
        <f t="shared" si="187"/>
        <v>13.159094491954324</v>
      </c>
      <c r="J991" s="71">
        <f t="shared" si="183"/>
        <v>21.792015775240905</v>
      </c>
      <c r="K991" s="71">
        <f t="shared" si="180"/>
        <v>3.0815436538673953</v>
      </c>
      <c r="L991" s="71">
        <f t="shared" si="181"/>
        <v>-0.27403722564650046</v>
      </c>
      <c r="M991" s="69">
        <f t="shared" si="184"/>
        <v>-0.37245495486518465</v>
      </c>
    </row>
    <row r="992" spans="1:13" x14ac:dyDescent="0.3">
      <c r="A992" s="69">
        <f>'Shiller Data'!A991</f>
        <v>1952.11</v>
      </c>
      <c r="B992" s="69">
        <f>'[4]Shiller Data '!B991</f>
        <v>25.03</v>
      </c>
      <c r="C992" s="69">
        <f>'[4]Shiller Data '!C991</f>
        <v>1.42333</v>
      </c>
      <c r="D992" s="69">
        <f>'[4]Shiller Data '!D991</f>
        <v>2.3866700000000001</v>
      </c>
      <c r="E992" s="69">
        <f>'[4]Shiller Data '!E991</f>
        <v>26.7</v>
      </c>
      <c r="F992" s="71">
        <f t="shared" si="185"/>
        <v>295.86491198501875</v>
      </c>
      <c r="G992" s="71">
        <f t="shared" si="186"/>
        <v>16.824346990636705</v>
      </c>
      <c r="H992" s="71">
        <f t="shared" si="187"/>
        <v>239.10087293248228</v>
      </c>
      <c r="I992" s="71">
        <f t="shared" si="187"/>
        <v>13.205367324019155</v>
      </c>
      <c r="J992" s="71">
        <f t="shared" si="183"/>
        <v>22.404898305772381</v>
      </c>
      <c r="K992" s="71">
        <f t="shared" si="180"/>
        <v>3.1092796093200787</v>
      </c>
      <c r="L992" s="71">
        <f t="shared" si="181"/>
        <v>-0.24630127019381698</v>
      </c>
      <c r="M992" s="69">
        <f t="shared" si="184"/>
        <v>-0.33475790837122443</v>
      </c>
    </row>
    <row r="993" spans="1:13" x14ac:dyDescent="0.3">
      <c r="A993" s="69">
        <f>'Shiller Data'!A992</f>
        <v>1952.12</v>
      </c>
      <c r="B993" s="69">
        <f>'[4]Shiller Data '!B992</f>
        <v>26.04</v>
      </c>
      <c r="C993" s="69">
        <f>'[4]Shiller Data '!C992</f>
        <v>1.41</v>
      </c>
      <c r="D993" s="69">
        <f>'[4]Shiller Data '!D992</f>
        <v>2.4</v>
      </c>
      <c r="E993" s="69">
        <f>'[4]Shiller Data '!E992</f>
        <v>26.7</v>
      </c>
      <c r="F993" s="71">
        <f t="shared" si="185"/>
        <v>307.80352808988766</v>
      </c>
      <c r="G993" s="71">
        <f t="shared" si="186"/>
        <v>16.666780898876404</v>
      </c>
      <c r="H993" s="71">
        <f t="shared" si="187"/>
        <v>240.18436406893153</v>
      </c>
      <c r="I993" s="71">
        <f t="shared" si="187"/>
        <v>13.252439142160677</v>
      </c>
      <c r="J993" s="71">
        <f t="shared" si="183"/>
        <v>23.226179331067911</v>
      </c>
      <c r="K993" s="71">
        <f t="shared" si="180"/>
        <v>3.1452800619281729</v>
      </c>
      <c r="L993" s="71">
        <f t="shared" si="181"/>
        <v>-0.21030081758572283</v>
      </c>
      <c r="M993" s="69">
        <f t="shared" si="184"/>
        <v>-0.28582825321345934</v>
      </c>
    </row>
    <row r="994" spans="1:13" x14ac:dyDescent="0.3">
      <c r="A994" s="69">
        <f>'Shiller Data'!A993</f>
        <v>1953.01</v>
      </c>
      <c r="B994" s="69">
        <f>'[4]Shiller Data '!B993</f>
        <v>26.18</v>
      </c>
      <c r="C994" s="69">
        <f>'[4]Shiller Data '!C993</f>
        <v>1.41</v>
      </c>
      <c r="D994" s="69">
        <f>'[4]Shiller Data '!D993</f>
        <v>2.41</v>
      </c>
      <c r="E994" s="69">
        <f>'[4]Shiller Data '!E993</f>
        <v>26.6</v>
      </c>
      <c r="F994" s="71">
        <f t="shared" si="185"/>
        <v>310.62176315789469</v>
      </c>
      <c r="G994" s="71">
        <f t="shared" si="186"/>
        <v>16.72943796992481</v>
      </c>
      <c r="H994" s="71">
        <f t="shared" ref="H994:I1009" si="188">AVERAGE(F875:F994)</f>
        <v>241.20263495027692</v>
      </c>
      <c r="I994" s="71">
        <f t="shared" si="188"/>
        <v>13.30003310256094</v>
      </c>
      <c r="J994" s="71">
        <f t="shared" si="183"/>
        <v>23.354961657808509</v>
      </c>
      <c r="K994" s="71">
        <f t="shared" si="180"/>
        <v>3.1508094522403929</v>
      </c>
      <c r="L994" s="71">
        <f t="shared" si="181"/>
        <v>-0.20477142727350284</v>
      </c>
      <c r="M994" s="69">
        <f t="shared" si="184"/>
        <v>-0.27831303766450866</v>
      </c>
    </row>
    <row r="995" spans="1:13" x14ac:dyDescent="0.3">
      <c r="A995" s="69">
        <f>'Shiller Data'!A994</f>
        <v>1953.02</v>
      </c>
      <c r="B995" s="69">
        <f>'[4]Shiller Data '!B994</f>
        <v>25.86</v>
      </c>
      <c r="C995" s="69">
        <f>'[4]Shiller Data '!C994</f>
        <v>1.41</v>
      </c>
      <c r="D995" s="69">
        <f>'[4]Shiller Data '!D994</f>
        <v>2.42</v>
      </c>
      <c r="E995" s="69">
        <f>'[4]Shiller Data '!E994</f>
        <v>26.5</v>
      </c>
      <c r="F995" s="71">
        <f t="shared" si="185"/>
        <v>307.98284150943397</v>
      </c>
      <c r="G995" s="71">
        <f t="shared" si="186"/>
        <v>16.792567924528299</v>
      </c>
      <c r="H995" s="71">
        <f t="shared" si="188"/>
        <v>242.10554055753011</v>
      </c>
      <c r="I995" s="71">
        <f t="shared" si="188"/>
        <v>13.348153145916232</v>
      </c>
      <c r="J995" s="71">
        <f t="shared" si="183"/>
        <v>23.073067722755265</v>
      </c>
      <c r="K995" s="71">
        <f t="shared" si="180"/>
        <v>3.138666037890423</v>
      </c>
      <c r="L995" s="71">
        <f t="shared" si="181"/>
        <v>-0.21691484162347274</v>
      </c>
      <c r="M995" s="69">
        <f t="shared" si="184"/>
        <v>-0.29481763784412673</v>
      </c>
    </row>
    <row r="996" spans="1:13" x14ac:dyDescent="0.3">
      <c r="A996" s="69">
        <f>'Shiller Data'!A995</f>
        <v>1953.03</v>
      </c>
      <c r="B996" s="69">
        <f>'[4]Shiller Data '!B995</f>
        <v>25.99</v>
      </c>
      <c r="C996" s="69">
        <f>'[4]Shiller Data '!C995</f>
        <v>1.41</v>
      </c>
      <c r="D996" s="69">
        <f>'[4]Shiller Data '!D995</f>
        <v>2.4300000000000002</v>
      </c>
      <c r="E996" s="69">
        <f>'[4]Shiller Data '!E995</f>
        <v>26.6</v>
      </c>
      <c r="F996" s="71">
        <f t="shared" si="185"/>
        <v>308.36744172932328</v>
      </c>
      <c r="G996" s="71">
        <f t="shared" si="186"/>
        <v>16.72943796992481</v>
      </c>
      <c r="H996" s="71">
        <f t="shared" si="188"/>
        <v>242.98256218918917</v>
      </c>
      <c r="I996" s="71">
        <f t="shared" si="188"/>
        <v>13.397348583456303</v>
      </c>
      <c r="J996" s="71">
        <f t="shared" si="183"/>
        <v>23.017049963909304</v>
      </c>
      <c r="K996" s="71">
        <f t="shared" si="180"/>
        <v>3.1362352440786241</v>
      </c>
      <c r="L996" s="71">
        <f t="shared" si="181"/>
        <v>-0.21934563543527164</v>
      </c>
      <c r="M996" s="69">
        <f t="shared" si="184"/>
        <v>-0.29812142694549509</v>
      </c>
    </row>
    <row r="997" spans="1:13" x14ac:dyDescent="0.3">
      <c r="A997" s="69">
        <f>'Shiller Data'!A996</f>
        <v>1953.04</v>
      </c>
      <c r="B997" s="69">
        <f>'[4]Shiller Data '!B996</f>
        <v>24.71</v>
      </c>
      <c r="C997" s="69">
        <f>'[4]Shiller Data '!C996</f>
        <v>1.41333</v>
      </c>
      <c r="D997" s="69">
        <f>'[4]Shiller Data '!D996</f>
        <v>2.4566699999999999</v>
      </c>
      <c r="E997" s="69">
        <f>'[4]Shiller Data '!E996</f>
        <v>26.6</v>
      </c>
      <c r="F997" s="71">
        <f t="shared" si="185"/>
        <v>293.18043421052636</v>
      </c>
      <c r="G997" s="71">
        <f t="shared" si="186"/>
        <v>16.76894791917293</v>
      </c>
      <c r="H997" s="71">
        <f t="shared" si="188"/>
        <v>243.69655565435355</v>
      </c>
      <c r="I997" s="71">
        <f t="shared" si="188"/>
        <v>13.447910242361287</v>
      </c>
      <c r="J997" s="71">
        <f t="shared" si="183"/>
        <v>21.801189101262732</v>
      </c>
      <c r="K997" s="71">
        <f t="shared" si="180"/>
        <v>3.0819645142369514</v>
      </c>
      <c r="L997" s="71">
        <f t="shared" si="181"/>
        <v>-0.27361636527694433</v>
      </c>
      <c r="M997" s="69">
        <f t="shared" si="184"/>
        <v>-0.3718829467025061</v>
      </c>
    </row>
    <row r="998" spans="1:13" x14ac:dyDescent="0.3">
      <c r="A998" s="69">
        <f>'Shiller Data'!A997</f>
        <v>1953.05</v>
      </c>
      <c r="B998" s="69">
        <f>'[4]Shiller Data '!B997</f>
        <v>24.84</v>
      </c>
      <c r="C998" s="69">
        <f>'[4]Shiller Data '!C997</f>
        <v>1.4166700000000001</v>
      </c>
      <c r="D998" s="69">
        <f>'[4]Shiller Data '!D997</f>
        <v>2.48333</v>
      </c>
      <c r="E998" s="69">
        <f>'[4]Shiller Data '!E997</f>
        <v>26.7</v>
      </c>
      <c r="F998" s="71">
        <f t="shared" si="185"/>
        <v>293.61903370786519</v>
      </c>
      <c r="G998" s="71">
        <f t="shared" si="186"/>
        <v>16.745623046816483</v>
      </c>
      <c r="H998" s="71">
        <f t="shared" si="188"/>
        <v>244.35645548287147</v>
      </c>
      <c r="I998" s="71">
        <f t="shared" si="188"/>
        <v>13.498787124894283</v>
      </c>
      <c r="J998" s="71">
        <f t="shared" si="183"/>
        <v>21.751512264859475</v>
      </c>
      <c r="K998" s="71">
        <f t="shared" si="180"/>
        <v>3.0796832845364617</v>
      </c>
      <c r="L998" s="71">
        <f t="shared" si="181"/>
        <v>-0.27589759497743405</v>
      </c>
      <c r="M998" s="69">
        <f t="shared" si="184"/>
        <v>-0.37498345723762971</v>
      </c>
    </row>
    <row r="999" spans="1:13" x14ac:dyDescent="0.3">
      <c r="A999" s="69">
        <f>'Shiller Data'!A998</f>
        <v>1953.06</v>
      </c>
      <c r="B999" s="69">
        <f>'[4]Shiller Data '!B998</f>
        <v>23.95</v>
      </c>
      <c r="C999" s="69">
        <f>'[4]Shiller Data '!C998</f>
        <v>1.42</v>
      </c>
      <c r="D999" s="69">
        <f>'[4]Shiller Data '!D998</f>
        <v>2.5099999999999998</v>
      </c>
      <c r="E999" s="69">
        <f>'[4]Shiller Data '!E998</f>
        <v>26.8</v>
      </c>
      <c r="F999" s="71">
        <f t="shared" si="185"/>
        <v>282.04252798507463</v>
      </c>
      <c r="G999" s="71">
        <f t="shared" si="186"/>
        <v>16.72235447761194</v>
      </c>
      <c r="H999" s="71">
        <f t="shared" si="188"/>
        <v>244.88832393036617</v>
      </c>
      <c r="I999" s="71">
        <f t="shared" si="188"/>
        <v>13.549470102683907</v>
      </c>
      <c r="J999" s="71">
        <f t="shared" si="183"/>
        <v>20.81576075282878</v>
      </c>
      <c r="K999" s="71">
        <f t="shared" si="180"/>
        <v>3.0357104282773499</v>
      </c>
      <c r="L999" s="71">
        <f t="shared" si="181"/>
        <v>-0.31987045123654578</v>
      </c>
      <c r="M999" s="69">
        <f t="shared" si="184"/>
        <v>-0.43474872509363882</v>
      </c>
    </row>
    <row r="1000" spans="1:13" x14ac:dyDescent="0.3">
      <c r="A1000" s="69">
        <f>'Shiller Data'!A999</f>
        <v>1953.07</v>
      </c>
      <c r="B1000" s="69">
        <f>'[4]Shiller Data '!B999</f>
        <v>24.29</v>
      </c>
      <c r="C1000" s="69">
        <f>'[4]Shiller Data '!C999</f>
        <v>1.42</v>
      </c>
      <c r="D1000" s="69">
        <f>'[4]Shiller Data '!D999</f>
        <v>2.5233300000000001</v>
      </c>
      <c r="E1000" s="69">
        <f>'[4]Shiller Data '!E999</f>
        <v>26.8</v>
      </c>
      <c r="F1000" s="71">
        <f t="shared" si="185"/>
        <v>286.04647201492537</v>
      </c>
      <c r="G1000" s="71">
        <f t="shared" si="186"/>
        <v>16.72235447761194</v>
      </c>
      <c r="H1000" s="71">
        <f t="shared" si="188"/>
        <v>245.40531955443691</v>
      </c>
      <c r="I1000" s="71">
        <f t="shared" si="188"/>
        <v>13.599139693893413</v>
      </c>
      <c r="J1000" s="71">
        <f t="shared" si="183"/>
        <v>21.034159399316437</v>
      </c>
      <c r="K1000" s="71">
        <f t="shared" si="180"/>
        <v>3.0461477542433375</v>
      </c>
      <c r="L1000" s="71">
        <f t="shared" si="181"/>
        <v>-0.30943312527055822</v>
      </c>
      <c r="M1000" s="69">
        <f t="shared" si="184"/>
        <v>-0.42056293788022653</v>
      </c>
    </row>
    <row r="1001" spans="1:13" x14ac:dyDescent="0.3">
      <c r="A1001" s="69">
        <f>'Shiller Data'!A1000</f>
        <v>1953.08</v>
      </c>
      <c r="B1001" s="69">
        <f>'[4]Shiller Data '!B1000</f>
        <v>24.39</v>
      </c>
      <c r="C1001" s="69">
        <f>'[4]Shiller Data '!C1000</f>
        <v>1.42</v>
      </c>
      <c r="D1001" s="69">
        <f>'[4]Shiller Data '!D1000</f>
        <v>2.53667</v>
      </c>
      <c r="E1001" s="69">
        <f>'[4]Shiller Data '!E1000</f>
        <v>26.9</v>
      </c>
      <c r="F1001" s="71">
        <f t="shared" si="185"/>
        <v>286.15635501858742</v>
      </c>
      <c r="G1001" s="71">
        <f t="shared" si="186"/>
        <v>16.660189591078069</v>
      </c>
      <c r="H1001" s="71">
        <f t="shared" si="188"/>
        <v>246.00517612564187</v>
      </c>
      <c r="I1001" s="71">
        <f t="shared" si="188"/>
        <v>13.647265990324362</v>
      </c>
      <c r="J1001" s="71">
        <f t="shared" si="183"/>
        <v>20.968035298899174</v>
      </c>
      <c r="K1001" s="71">
        <f t="shared" si="180"/>
        <v>3.0429991494849293</v>
      </c>
      <c r="L1001" s="71">
        <f t="shared" si="181"/>
        <v>-0.31258173002896639</v>
      </c>
      <c r="M1001" s="69">
        <f t="shared" si="184"/>
        <v>-0.42484233255156939</v>
      </c>
    </row>
    <row r="1002" spans="1:13" x14ac:dyDescent="0.3">
      <c r="A1002" s="69">
        <f>'Shiller Data'!A1001</f>
        <v>1953.09</v>
      </c>
      <c r="B1002" s="69">
        <f>'[4]Shiller Data '!B1001</f>
        <v>23.27</v>
      </c>
      <c r="C1002" s="69">
        <f>'[4]Shiller Data '!C1001</f>
        <v>1.42</v>
      </c>
      <c r="D1002" s="69">
        <f>'[4]Shiller Data '!D1001</f>
        <v>2.5499999999999998</v>
      </c>
      <c r="E1002" s="69">
        <f>'[4]Shiller Data '!E1001</f>
        <v>26.9</v>
      </c>
      <c r="F1002" s="71">
        <f t="shared" si="185"/>
        <v>273.01592379182159</v>
      </c>
      <c r="G1002" s="71">
        <f t="shared" si="186"/>
        <v>16.660189591078069</v>
      </c>
      <c r="H1002" s="71">
        <f t="shared" si="188"/>
        <v>246.46799850302585</v>
      </c>
      <c r="I1002" s="71">
        <f t="shared" si="188"/>
        <v>13.695409811629323</v>
      </c>
      <c r="J1002" s="71">
        <f t="shared" si="183"/>
        <v>19.934848795834704</v>
      </c>
      <c r="K1002" s="71">
        <f t="shared" si="180"/>
        <v>2.9924693959454962</v>
      </c>
      <c r="L1002" s="71">
        <f t="shared" si="181"/>
        <v>-0.36311148356839951</v>
      </c>
      <c r="M1002" s="69">
        <f t="shared" si="184"/>
        <v>-0.49351934177715451</v>
      </c>
    </row>
    <row r="1003" spans="1:13" x14ac:dyDescent="0.3">
      <c r="A1003" s="69">
        <f>'Shiller Data'!A1002</f>
        <v>1953.1</v>
      </c>
      <c r="B1003" s="69">
        <f>'[4]Shiller Data '!B1002</f>
        <v>23.97</v>
      </c>
      <c r="C1003" s="69">
        <f>'[4]Shiller Data '!C1002</f>
        <v>1.43</v>
      </c>
      <c r="D1003" s="69">
        <f>'[4]Shiller Data '!D1002</f>
        <v>2.53667</v>
      </c>
      <c r="E1003" s="69">
        <f>'[4]Shiller Data '!E1002</f>
        <v>27</v>
      </c>
      <c r="F1003" s="71">
        <f t="shared" si="185"/>
        <v>280.18710555555555</v>
      </c>
      <c r="G1003" s="71">
        <f t="shared" si="186"/>
        <v>16.715375925925926</v>
      </c>
      <c r="H1003" s="71">
        <f t="shared" si="188"/>
        <v>247.00720742863251</v>
      </c>
      <c r="I1003" s="71">
        <f t="shared" si="188"/>
        <v>13.743509730042211</v>
      </c>
      <c r="J1003" s="71">
        <f t="shared" si="183"/>
        <v>20.38686704190917</v>
      </c>
      <c r="K1003" s="71">
        <f t="shared" si="180"/>
        <v>3.0148909210842723</v>
      </c>
      <c r="L1003" s="71">
        <f t="shared" si="181"/>
        <v>-0.34068995842962346</v>
      </c>
      <c r="M1003" s="69">
        <f t="shared" si="184"/>
        <v>-0.46304535010003844</v>
      </c>
    </row>
    <row r="1004" spans="1:13" x14ac:dyDescent="0.3">
      <c r="A1004" s="69">
        <f>'Shiller Data'!A1003</f>
        <v>1953.11</v>
      </c>
      <c r="B1004" s="69">
        <f>'[4]Shiller Data '!B1003</f>
        <v>24.5</v>
      </c>
      <c r="C1004" s="69">
        <f>'[4]Shiller Data '!C1003</f>
        <v>1.44</v>
      </c>
      <c r="D1004" s="69">
        <f>'[4]Shiller Data '!D1003</f>
        <v>2.5233300000000001</v>
      </c>
      <c r="E1004" s="69">
        <f>'[4]Shiller Data '!E1003</f>
        <v>26.9</v>
      </c>
      <c r="F1004" s="71">
        <f t="shared" si="185"/>
        <v>287.44693308550188</v>
      </c>
      <c r="G1004" s="71">
        <f t="shared" si="186"/>
        <v>16.894840148698886</v>
      </c>
      <c r="H1004" s="71">
        <f t="shared" si="188"/>
        <v>247.69004841794651</v>
      </c>
      <c r="I1004" s="71">
        <f t="shared" si="188"/>
        <v>13.792601243477248</v>
      </c>
      <c r="J1004" s="71">
        <f t="shared" si="183"/>
        <v>20.840661454012551</v>
      </c>
      <c r="K1004" s="71">
        <f t="shared" si="180"/>
        <v>3.0369059560173937</v>
      </c>
      <c r="L1004" s="71">
        <f t="shared" si="181"/>
        <v>-0.31867492349650206</v>
      </c>
      <c r="M1004" s="69">
        <f t="shared" si="184"/>
        <v>-0.43312383552103584</v>
      </c>
    </row>
    <row r="1005" spans="1:13" x14ac:dyDescent="0.3">
      <c r="A1005" s="69">
        <f>'Shiller Data'!A1004</f>
        <v>1953.12</v>
      </c>
      <c r="B1005" s="69">
        <f>'[4]Shiller Data '!B1004</f>
        <v>24.83</v>
      </c>
      <c r="C1005" s="69">
        <f>'[4]Shiller Data '!C1004</f>
        <v>1.45</v>
      </c>
      <c r="D1005" s="69">
        <f>'[4]Shiller Data '!D1004</f>
        <v>2.5099999999999998</v>
      </c>
      <c r="E1005" s="69">
        <f>'[4]Shiller Data '!E1004</f>
        <v>26.9</v>
      </c>
      <c r="F1005" s="71">
        <f t="shared" si="185"/>
        <v>291.31866728624533</v>
      </c>
      <c r="G1005" s="71">
        <f t="shared" si="186"/>
        <v>17.012165427509295</v>
      </c>
      <c r="H1005" s="71">
        <f t="shared" si="188"/>
        <v>248.38248108594496</v>
      </c>
      <c r="I1005" s="71">
        <f t="shared" si="188"/>
        <v>13.842166678553237</v>
      </c>
      <c r="J1005" s="71">
        <f t="shared" si="183"/>
        <v>21.045741902357552</v>
      </c>
      <c r="K1005" s="71">
        <f t="shared" si="180"/>
        <v>3.0466982547424042</v>
      </c>
      <c r="L1005" s="71">
        <f t="shared" si="181"/>
        <v>-0.30888262477149153</v>
      </c>
      <c r="M1005" s="69">
        <f t="shared" si="184"/>
        <v>-0.41981473063192498</v>
      </c>
    </row>
    <row r="1006" spans="1:13" x14ac:dyDescent="0.3">
      <c r="A1006" s="69">
        <f>'Shiller Data'!A1005</f>
        <v>1954.01</v>
      </c>
      <c r="B1006" s="69">
        <f>'[4]Shiller Data '!B1005</f>
        <v>25.46</v>
      </c>
      <c r="C1006" s="69">
        <f>'[4]Shiller Data '!C1005</f>
        <v>1.4566699999999999</v>
      </c>
      <c r="D1006" s="69">
        <f>'[4]Shiller Data '!D1005</f>
        <v>2.5233300000000001</v>
      </c>
      <c r="E1006" s="69">
        <f>'[4]Shiller Data '!E1005</f>
        <v>26.9</v>
      </c>
      <c r="F1006" s="71">
        <f t="shared" si="185"/>
        <v>298.71015985130117</v>
      </c>
      <c r="G1006" s="71">
        <f t="shared" si="186"/>
        <v>17.090421388475836</v>
      </c>
      <c r="H1006" s="71">
        <f t="shared" si="188"/>
        <v>249.08058335194718</v>
      </c>
      <c r="I1006" s="71">
        <f t="shared" si="188"/>
        <v>13.891880457621474</v>
      </c>
      <c r="J1006" s="71">
        <f t="shared" si="183"/>
        <v>21.502500022408444</v>
      </c>
      <c r="K1006" s="71">
        <f t="shared" si="180"/>
        <v>3.0681692084856298</v>
      </c>
      <c r="L1006" s="71">
        <f t="shared" si="181"/>
        <v>-0.28741167102826592</v>
      </c>
      <c r="M1006" s="69">
        <f t="shared" si="184"/>
        <v>-0.39063269856135735</v>
      </c>
    </row>
    <row r="1007" spans="1:13" x14ac:dyDescent="0.3">
      <c r="A1007" s="69">
        <f>'Shiller Data'!A1006</f>
        <v>1954.02</v>
      </c>
      <c r="B1007" s="69">
        <f>'[4]Shiller Data '!B1006</f>
        <v>26.02</v>
      </c>
      <c r="C1007" s="69">
        <f>'[4]Shiller Data '!C1006</f>
        <v>1.46333</v>
      </c>
      <c r="D1007" s="69">
        <f>'[4]Shiller Data '!D1006</f>
        <v>2.53667</v>
      </c>
      <c r="E1007" s="69">
        <f>'[4]Shiller Data '!E1006</f>
        <v>26.9</v>
      </c>
      <c r="F1007" s="71">
        <f t="shared" si="185"/>
        <v>305.28037546468403</v>
      </c>
      <c r="G1007" s="71">
        <f t="shared" si="186"/>
        <v>17.168560024163572</v>
      </c>
      <c r="H1007" s="71">
        <f t="shared" si="188"/>
        <v>249.84552956032149</v>
      </c>
      <c r="I1007" s="71">
        <f t="shared" si="188"/>
        <v>13.941741451819485</v>
      </c>
      <c r="J1007" s="71">
        <f t="shared" si="183"/>
        <v>21.896861057112993</v>
      </c>
      <c r="K1007" s="71">
        <f t="shared" si="180"/>
        <v>3.0863432958241908</v>
      </c>
      <c r="L1007" s="71">
        <f t="shared" si="181"/>
        <v>-0.26923758368970496</v>
      </c>
      <c r="M1007" s="69">
        <f t="shared" si="184"/>
        <v>-0.36593156949602562</v>
      </c>
    </row>
    <row r="1008" spans="1:13" x14ac:dyDescent="0.3">
      <c r="A1008" s="69">
        <f>'Shiller Data'!A1007</f>
        <v>1954.03</v>
      </c>
      <c r="B1008" s="69">
        <f>'[4]Shiller Data '!B1007</f>
        <v>26.57</v>
      </c>
      <c r="C1008" s="69">
        <f>'[4]Shiller Data '!C1007</f>
        <v>1.47</v>
      </c>
      <c r="D1008" s="69">
        <f>'[4]Shiller Data '!D1007</f>
        <v>2.5499999999999998</v>
      </c>
      <c r="E1008" s="69">
        <f>'[4]Shiller Data '!E1007</f>
        <v>26.9</v>
      </c>
      <c r="F1008" s="71">
        <f t="shared" si="185"/>
        <v>311.73326579925651</v>
      </c>
      <c r="G1008" s="71">
        <f t="shared" si="186"/>
        <v>17.246815985130112</v>
      </c>
      <c r="H1008" s="71">
        <f t="shared" si="188"/>
        <v>250.61436975424243</v>
      </c>
      <c r="I1008" s="71">
        <f t="shared" si="188"/>
        <v>13.991750790009744</v>
      </c>
      <c r="J1008" s="71">
        <f t="shared" si="183"/>
        <v>22.279789747387248</v>
      </c>
      <c r="K1008" s="71">
        <f t="shared" si="180"/>
        <v>3.1036799781827451</v>
      </c>
      <c r="L1008" s="71">
        <f t="shared" si="181"/>
        <v>-0.25190090133115062</v>
      </c>
      <c r="M1008" s="69">
        <f t="shared" si="184"/>
        <v>-0.34236859103522005</v>
      </c>
    </row>
    <row r="1009" spans="1:13" x14ac:dyDescent="0.3">
      <c r="A1009" s="69">
        <f>'Shiller Data'!A1008</f>
        <v>1954.04</v>
      </c>
      <c r="B1009" s="69">
        <f>'[4]Shiller Data '!B1008</f>
        <v>27.63</v>
      </c>
      <c r="C1009" s="69">
        <f>'[4]Shiller Data '!C1008</f>
        <v>1.46333</v>
      </c>
      <c r="D1009" s="69">
        <f>'[4]Shiller Data '!D1008</f>
        <v>2.5733299999999999</v>
      </c>
      <c r="E1009" s="69">
        <f>'[4]Shiller Data '!E1008</f>
        <v>26.8</v>
      </c>
      <c r="F1009" s="71">
        <f t="shared" si="185"/>
        <v>325.3793339552239</v>
      </c>
      <c r="G1009" s="71">
        <f t="shared" si="186"/>
        <v>17.232621815298508</v>
      </c>
      <c r="H1009" s="71">
        <f t="shared" si="188"/>
        <v>251.53893875148842</v>
      </c>
      <c r="I1009" s="71">
        <f t="shared" si="188"/>
        <v>14.041676442534849</v>
      </c>
      <c r="J1009" s="71">
        <f t="shared" si="183"/>
        <v>23.172399341832818</v>
      </c>
      <c r="K1009" s="71">
        <f t="shared" si="180"/>
        <v>3.1429618868953377</v>
      </c>
      <c r="L1009" s="71">
        <f t="shared" si="181"/>
        <v>-0.21261899261855799</v>
      </c>
      <c r="M1009" s="69">
        <f t="shared" si="184"/>
        <v>-0.2889789776275869</v>
      </c>
    </row>
    <row r="1010" spans="1:13" x14ac:dyDescent="0.3">
      <c r="A1010" s="69">
        <f>'Shiller Data'!A1009</f>
        <v>1954.05</v>
      </c>
      <c r="B1010" s="69">
        <f>'[4]Shiller Data '!B1009</f>
        <v>28.73</v>
      </c>
      <c r="C1010" s="69">
        <f>'[4]Shiller Data '!C1009</f>
        <v>1.4566699999999999</v>
      </c>
      <c r="D1010" s="69">
        <f>'[4]Shiller Data '!D1009</f>
        <v>2.59667</v>
      </c>
      <c r="E1010" s="69">
        <f>'[4]Shiller Data '!E1009</f>
        <v>26.9</v>
      </c>
      <c r="F1010" s="71">
        <f t="shared" si="185"/>
        <v>337.07552602230487</v>
      </c>
      <c r="G1010" s="71">
        <f t="shared" si="186"/>
        <v>17.090421388475836</v>
      </c>
      <c r="H1010" s="71">
        <f t="shared" ref="H1010:I1025" si="189">AVERAGE(F891:F1010)</f>
        <v>252.52941551595998</v>
      </c>
      <c r="I1010" s="71">
        <f t="shared" si="189"/>
        <v>14.089916030993576</v>
      </c>
      <c r="J1010" s="71">
        <f t="shared" si="183"/>
        <v>23.92317493453049</v>
      </c>
      <c r="K1010" s="71">
        <f t="shared" si="180"/>
        <v>3.1748476516510937</v>
      </c>
      <c r="L1010" s="71">
        <f t="shared" si="181"/>
        <v>-0.18073322786280199</v>
      </c>
      <c r="M1010" s="69">
        <f t="shared" si="184"/>
        <v>-0.24564175931744869</v>
      </c>
    </row>
    <row r="1011" spans="1:13" x14ac:dyDescent="0.3">
      <c r="A1011" s="69">
        <f>'Shiller Data'!A1010</f>
        <v>1954.06</v>
      </c>
      <c r="B1011" s="69">
        <f>'[4]Shiller Data '!B1010</f>
        <v>28.96</v>
      </c>
      <c r="C1011" s="69">
        <f>'[4]Shiller Data '!C1010</f>
        <v>1.45</v>
      </c>
      <c r="D1011" s="69">
        <f>'[4]Shiller Data '!D1010</f>
        <v>2.62</v>
      </c>
      <c r="E1011" s="69">
        <f>'[4]Shiller Data '!E1010</f>
        <v>26.9</v>
      </c>
      <c r="F1011" s="71">
        <f t="shared" si="185"/>
        <v>339.77400743494434</v>
      </c>
      <c r="G1011" s="71">
        <f t="shared" si="186"/>
        <v>17.012165427509295</v>
      </c>
      <c r="H1011" s="71">
        <f t="shared" si="189"/>
        <v>253.46753444628908</v>
      </c>
      <c r="I1011" s="71">
        <f t="shared" si="189"/>
        <v>14.137540539291001</v>
      </c>
      <c r="J1011" s="71">
        <f t="shared" si="183"/>
        <v>24.033459461399644</v>
      </c>
      <c r="K1011" s="71">
        <f t="shared" si="180"/>
        <v>3.1794470036561648</v>
      </c>
      <c r="L1011" s="71">
        <f t="shared" si="181"/>
        <v>-0.17613387585773088</v>
      </c>
      <c r="M1011" s="69">
        <f t="shared" si="184"/>
        <v>-0.23939059603327636</v>
      </c>
    </row>
    <row r="1012" spans="1:13" x14ac:dyDescent="0.3">
      <c r="A1012" s="69">
        <f>'Shiller Data'!A1011</f>
        <v>1954.07</v>
      </c>
      <c r="B1012" s="69">
        <f>'[4]Shiller Data '!B1011</f>
        <v>30.13</v>
      </c>
      <c r="C1012" s="69">
        <f>'[4]Shiller Data '!C1011</f>
        <v>1.4566699999999999</v>
      </c>
      <c r="D1012" s="69">
        <f>'[4]Shiller Data '!D1011</f>
        <v>2.6233300000000002</v>
      </c>
      <c r="E1012" s="69">
        <f>'[4]Shiller Data '!E1011</f>
        <v>26.9</v>
      </c>
      <c r="F1012" s="71">
        <f t="shared" si="185"/>
        <v>353.50106505576207</v>
      </c>
      <c r="G1012" s="71">
        <f t="shared" si="186"/>
        <v>17.090421388475836</v>
      </c>
      <c r="H1012" s="71">
        <f t="shared" si="189"/>
        <v>254.48170763437147</v>
      </c>
      <c r="I1012" s="71">
        <f t="shared" si="189"/>
        <v>14.185853814767</v>
      </c>
      <c r="J1012" s="71">
        <f t="shared" si="183"/>
        <v>24.91926602879407</v>
      </c>
      <c r="K1012" s="71">
        <f t="shared" si="180"/>
        <v>3.2156412403873502</v>
      </c>
      <c r="L1012" s="71">
        <f t="shared" si="181"/>
        <v>-0.1399396391265455</v>
      </c>
      <c r="M1012" s="69">
        <f t="shared" si="184"/>
        <v>-0.19019756112245306</v>
      </c>
    </row>
    <row r="1013" spans="1:13" x14ac:dyDescent="0.3">
      <c r="A1013" s="69">
        <f>'Shiller Data'!A1012</f>
        <v>1954.08</v>
      </c>
      <c r="B1013" s="69">
        <f>'[4]Shiller Data '!B1012</f>
        <v>30.73</v>
      </c>
      <c r="C1013" s="69">
        <f>'[4]Shiller Data '!C1012</f>
        <v>1.46333</v>
      </c>
      <c r="D1013" s="69">
        <f>'[4]Shiller Data '!D1012</f>
        <v>2.6266699999999998</v>
      </c>
      <c r="E1013" s="69">
        <f>'[4]Shiller Data '!E1012</f>
        <v>26.9</v>
      </c>
      <c r="F1013" s="71">
        <f t="shared" si="185"/>
        <v>360.54058178438669</v>
      </c>
      <c r="G1013" s="71">
        <f t="shared" si="186"/>
        <v>17.168560024163572</v>
      </c>
      <c r="H1013" s="71">
        <f t="shared" si="189"/>
        <v>255.58277554754639</v>
      </c>
      <c r="I1013" s="71">
        <f t="shared" si="189"/>
        <v>14.234322846731546</v>
      </c>
      <c r="J1013" s="71">
        <f t="shared" si="183"/>
        <v>25.32895914098037</v>
      </c>
      <c r="K1013" s="71">
        <f t="shared" si="180"/>
        <v>3.2319483712222028</v>
      </c>
      <c r="L1013" s="71">
        <f t="shared" si="181"/>
        <v>-0.12363250829169292</v>
      </c>
      <c r="M1013" s="69">
        <f t="shared" si="184"/>
        <v>-0.16803388731957153</v>
      </c>
    </row>
    <row r="1014" spans="1:13" x14ac:dyDescent="0.3">
      <c r="A1014" s="69">
        <f>'Shiller Data'!A1013</f>
        <v>1954.09</v>
      </c>
      <c r="B1014" s="69">
        <f>'[4]Shiller Data '!B1013</f>
        <v>31.45</v>
      </c>
      <c r="C1014" s="69">
        <f>'[4]Shiller Data '!C1013</f>
        <v>1.47</v>
      </c>
      <c r="D1014" s="69">
        <f>'[4]Shiller Data '!D1013</f>
        <v>2.63</v>
      </c>
      <c r="E1014" s="69">
        <f>'[4]Shiller Data '!E1013</f>
        <v>26.8</v>
      </c>
      <c r="F1014" s="71">
        <f t="shared" si="185"/>
        <v>370.36482276119403</v>
      </c>
      <c r="G1014" s="71">
        <f t="shared" si="186"/>
        <v>17.311169776119403</v>
      </c>
      <c r="H1014" s="71">
        <f t="shared" si="189"/>
        <v>256.79691601970893</v>
      </c>
      <c r="I1014" s="71">
        <f t="shared" si="189"/>
        <v>14.283485043076798</v>
      </c>
      <c r="J1014" s="71">
        <f t="shared" si="183"/>
        <v>25.929583826652291</v>
      </c>
      <c r="K1014" s="71">
        <f t="shared" si="180"/>
        <v>3.2553845495433418</v>
      </c>
      <c r="L1014" s="71">
        <f t="shared" si="181"/>
        <v>-0.10019632997055394</v>
      </c>
      <c r="M1014" s="69">
        <f t="shared" si="184"/>
        <v>-0.13618083991617869</v>
      </c>
    </row>
    <row r="1015" spans="1:13" x14ac:dyDescent="0.3">
      <c r="A1015" s="69">
        <f>'Shiller Data'!A1014</f>
        <v>1954.1</v>
      </c>
      <c r="B1015" s="69">
        <f>'[4]Shiller Data '!B1014</f>
        <v>32.18</v>
      </c>
      <c r="C1015" s="69">
        <f>'[4]Shiller Data '!C1014</f>
        <v>1.49333</v>
      </c>
      <c r="D1015" s="69">
        <f>'[4]Shiller Data '!D1014</f>
        <v>2.6766700000000001</v>
      </c>
      <c r="E1015" s="69">
        <f>'[4]Shiller Data '!E1014</f>
        <v>26.8</v>
      </c>
      <c r="F1015" s="71">
        <f t="shared" si="185"/>
        <v>378.961526119403</v>
      </c>
      <c r="G1015" s="71">
        <f t="shared" si="186"/>
        <v>17.585910994402987</v>
      </c>
      <c r="H1015" s="71">
        <f t="shared" si="189"/>
        <v>258.03663280987536</v>
      </c>
      <c r="I1015" s="71">
        <f t="shared" si="189"/>
        <v>14.334936749574412</v>
      </c>
      <c r="J1015" s="71">
        <f t="shared" si="183"/>
        <v>26.43621892023025</v>
      </c>
      <c r="K1015" s="71">
        <f t="shared" si="180"/>
        <v>3.2747349987144174</v>
      </c>
      <c r="L1015" s="71">
        <f t="shared" si="181"/>
        <v>-8.0845880799478298E-2</v>
      </c>
      <c r="M1015" s="69">
        <f t="shared" si="184"/>
        <v>-0.10988087042980293</v>
      </c>
    </row>
    <row r="1016" spans="1:13" x14ac:dyDescent="0.3">
      <c r="A1016" s="69">
        <f>'Shiller Data'!A1015</f>
        <v>1954.11</v>
      </c>
      <c r="B1016" s="69">
        <f>'[4]Shiller Data '!B1015</f>
        <v>33.44</v>
      </c>
      <c r="C1016" s="69">
        <f>'[4]Shiller Data '!C1015</f>
        <v>1.51667</v>
      </c>
      <c r="D1016" s="69">
        <f>'[4]Shiller Data '!D1015</f>
        <v>2.7233299999999998</v>
      </c>
      <c r="E1016" s="69">
        <f>'[4]Shiller Data '!E1015</f>
        <v>26.8</v>
      </c>
      <c r="F1016" s="71">
        <f t="shared" si="185"/>
        <v>393.79967164179106</v>
      </c>
      <c r="G1016" s="71">
        <f t="shared" si="186"/>
        <v>17.860769975746269</v>
      </c>
      <c r="H1016" s="71">
        <f t="shared" si="189"/>
        <v>259.41337390594862</v>
      </c>
      <c r="I1016" s="71">
        <f t="shared" si="189"/>
        <v>14.388678947583223</v>
      </c>
      <c r="J1016" s="71">
        <f t="shared" si="183"/>
        <v>27.368716271755797</v>
      </c>
      <c r="K1016" s="71">
        <f t="shared" si="180"/>
        <v>3.3094006192034704</v>
      </c>
      <c r="L1016" s="71">
        <f t="shared" si="181"/>
        <v>-4.6180260310425325E-2</v>
      </c>
      <c r="M1016" s="69">
        <f t="shared" si="184"/>
        <v>-6.2765438998311482E-2</v>
      </c>
    </row>
    <row r="1017" spans="1:13" x14ac:dyDescent="0.3">
      <c r="A1017" s="69">
        <f>'Shiller Data'!A1016</f>
        <v>1954.12</v>
      </c>
      <c r="B1017" s="69">
        <f>'[4]Shiller Data '!B1016</f>
        <v>34.97</v>
      </c>
      <c r="C1017" s="69">
        <f>'[4]Shiller Data '!C1016</f>
        <v>1.54</v>
      </c>
      <c r="D1017" s="69">
        <f>'[4]Shiller Data '!D1016</f>
        <v>2.77</v>
      </c>
      <c r="E1017" s="69">
        <f>'[4]Shiller Data '!E1016</f>
        <v>26.7</v>
      </c>
      <c r="F1017" s="71">
        <f t="shared" si="185"/>
        <v>413.35980711610489</v>
      </c>
      <c r="G1017" s="71">
        <f t="shared" si="186"/>
        <v>18.203434456928843</v>
      </c>
      <c r="H1017" s="71">
        <f t="shared" si="189"/>
        <v>260.9224465027026</v>
      </c>
      <c r="I1017" s="71">
        <f t="shared" si="189"/>
        <v>14.445810938844145</v>
      </c>
      <c r="J1017" s="71">
        <f t="shared" si="183"/>
        <v>28.614510384086412</v>
      </c>
      <c r="K1017" s="71">
        <f t="shared" si="180"/>
        <v>3.3539139452511613</v>
      </c>
      <c r="L1017" s="71">
        <f t="shared" si="181"/>
        <v>-1.6669342627344541E-3</v>
      </c>
      <c r="M1017" s="69">
        <f t="shared" si="184"/>
        <v>-2.265597033852906E-3</v>
      </c>
    </row>
    <row r="1018" spans="1:13" x14ac:dyDescent="0.3">
      <c r="A1018" s="69">
        <f>'Shiller Data'!A1017</f>
        <v>1955.01</v>
      </c>
      <c r="B1018" s="69">
        <f>'[4]Shiller Data '!B1017</f>
        <v>35.6</v>
      </c>
      <c r="C1018" s="69">
        <f>'[4]Shiller Data '!C1017</f>
        <v>1.54667</v>
      </c>
      <c r="D1018" s="69">
        <f>'[4]Shiller Data '!D1017</f>
        <v>2.8333300000000001</v>
      </c>
      <c r="E1018" s="69">
        <f>'[4]Shiller Data '!E1017</f>
        <v>26.7</v>
      </c>
      <c r="F1018" s="71">
        <f t="shared" si="185"/>
        <v>420.80666666666667</v>
      </c>
      <c r="G1018" s="71">
        <f t="shared" si="186"/>
        <v>18.282276604868915</v>
      </c>
      <c r="H1018" s="71">
        <f t="shared" si="189"/>
        <v>262.43595175395114</v>
      </c>
      <c r="I1018" s="71">
        <f t="shared" si="189"/>
        <v>14.503107480090243</v>
      </c>
      <c r="J1018" s="71">
        <f t="shared" si="183"/>
        <v>29.01493126520278</v>
      </c>
      <c r="K1018" s="71">
        <f t="shared" si="180"/>
        <v>3.367810568699658</v>
      </c>
      <c r="L1018" s="71">
        <f t="shared" si="181"/>
        <v>1.2229689185762282E-2</v>
      </c>
      <c r="M1018" s="69">
        <f t="shared" si="184"/>
        <v>1.6621859759936949E-2</v>
      </c>
    </row>
    <row r="1019" spans="1:13" x14ac:dyDescent="0.3">
      <c r="A1019" s="69">
        <f>'Shiller Data'!A1018</f>
        <v>1955.02</v>
      </c>
      <c r="B1019" s="69">
        <f>'[4]Shiller Data '!B1018</f>
        <v>36.79</v>
      </c>
      <c r="C1019" s="69">
        <f>'[4]Shiller Data '!C1018</f>
        <v>1.5533300000000001</v>
      </c>
      <c r="D1019" s="69">
        <f>'[4]Shiller Data '!D1018</f>
        <v>2.8966699999999999</v>
      </c>
      <c r="E1019" s="69">
        <f>'[4]Shiller Data '!E1018</f>
        <v>26.7</v>
      </c>
      <c r="F1019" s="71">
        <f t="shared" si="185"/>
        <v>434.87295692883896</v>
      </c>
      <c r="G1019" s="71">
        <f t="shared" si="186"/>
        <v>18.361000548689141</v>
      </c>
      <c r="H1019" s="71">
        <f t="shared" si="189"/>
        <v>264.00018627330189</v>
      </c>
      <c r="I1019" s="71">
        <f t="shared" si="189"/>
        <v>14.560567438532036</v>
      </c>
      <c r="J1019" s="71">
        <f t="shared" si="183"/>
        <v>29.866484171353274</v>
      </c>
      <c r="K1019" s="71">
        <f t="shared" si="180"/>
        <v>3.3967369209599534</v>
      </c>
      <c r="L1019" s="71">
        <f t="shared" si="181"/>
        <v>4.1156041446057667E-2</v>
      </c>
      <c r="M1019" s="69">
        <f t="shared" si="184"/>
        <v>5.593682217099482E-2</v>
      </c>
    </row>
    <row r="1020" spans="1:13" x14ac:dyDescent="0.3">
      <c r="A1020" s="69">
        <f>'Shiller Data'!A1019</f>
        <v>1955.03</v>
      </c>
      <c r="B1020" s="69">
        <f>'[4]Shiller Data '!B1019</f>
        <v>36.5</v>
      </c>
      <c r="C1020" s="69">
        <f>'[4]Shiller Data '!C1019</f>
        <v>1.56</v>
      </c>
      <c r="D1020" s="69">
        <f>'[4]Shiller Data '!D1019</f>
        <v>2.96</v>
      </c>
      <c r="E1020" s="69">
        <f>'[4]Shiller Data '!E1019</f>
        <v>26.7</v>
      </c>
      <c r="F1020" s="71">
        <f t="shared" si="185"/>
        <v>431.44503745318355</v>
      </c>
      <c r="G1020" s="71">
        <f t="shared" si="186"/>
        <v>18.439842696629217</v>
      </c>
      <c r="H1020" s="71">
        <f t="shared" si="189"/>
        <v>265.53733234852041</v>
      </c>
      <c r="I1020" s="71">
        <f t="shared" si="189"/>
        <v>14.618191946959001</v>
      </c>
      <c r="J1020" s="71">
        <f t="shared" si="183"/>
        <v>29.514254500053706</v>
      </c>
      <c r="K1020" s="71">
        <f t="shared" si="180"/>
        <v>3.3848733500322599</v>
      </c>
      <c r="L1020" s="71">
        <f t="shared" si="181"/>
        <v>2.9292470518364144E-2</v>
      </c>
      <c r="M1020" s="69">
        <f t="shared" si="184"/>
        <v>3.9812568380329441E-2</v>
      </c>
    </row>
    <row r="1021" spans="1:13" x14ac:dyDescent="0.3">
      <c r="A1021" s="69">
        <f>'Shiller Data'!A1020</f>
        <v>1955.04</v>
      </c>
      <c r="B1021" s="69">
        <f>'[4]Shiller Data '!B1020</f>
        <v>37.76</v>
      </c>
      <c r="C1021" s="69">
        <f>'[4]Shiller Data '!C1020</f>
        <v>1.5633300000000001</v>
      </c>
      <c r="D1021" s="69">
        <f>'[4]Shiller Data '!D1020</f>
        <v>3.0466700000000002</v>
      </c>
      <c r="E1021" s="69">
        <f>'[4]Shiller Data '!E1020</f>
        <v>26.7</v>
      </c>
      <c r="F1021" s="71">
        <f t="shared" si="185"/>
        <v>446.33875655430717</v>
      </c>
      <c r="G1021" s="71">
        <f t="shared" si="186"/>
        <v>18.479204668539328</v>
      </c>
      <c r="H1021" s="71">
        <f t="shared" si="189"/>
        <v>267.14687844714712</v>
      </c>
      <c r="I1021" s="71">
        <f t="shared" si="189"/>
        <v>14.676144471818553</v>
      </c>
      <c r="J1021" s="71">
        <f t="shared" si="183"/>
        <v>30.4125349414062</v>
      </c>
      <c r="K1021" s="71">
        <f t="shared" si="180"/>
        <v>3.4148548570249266</v>
      </c>
      <c r="L1021" s="71">
        <f t="shared" si="181"/>
        <v>5.9273977511030917E-2</v>
      </c>
      <c r="M1021" s="69">
        <f t="shared" si="184"/>
        <v>8.0561633794342558E-2</v>
      </c>
    </row>
    <row r="1022" spans="1:13" x14ac:dyDescent="0.3">
      <c r="A1022" s="69">
        <f>'Shiller Data'!A1021</f>
        <v>1955.05</v>
      </c>
      <c r="B1022" s="69">
        <f>'[4]Shiller Data '!B1021</f>
        <v>37.6</v>
      </c>
      <c r="C1022" s="69">
        <f>'[4]Shiller Data '!C1021</f>
        <v>1.56667</v>
      </c>
      <c r="D1022" s="69">
        <f>'[4]Shiller Data '!D1021</f>
        <v>3.1333299999999999</v>
      </c>
      <c r="E1022" s="69">
        <f>'[4]Shiller Data '!E1021</f>
        <v>26.7</v>
      </c>
      <c r="F1022" s="71">
        <f t="shared" si="185"/>
        <v>444.44749063670417</v>
      </c>
      <c r="G1022" s="71">
        <f t="shared" si="186"/>
        <v>18.51868484456929</v>
      </c>
      <c r="H1022" s="71">
        <f t="shared" si="189"/>
        <v>268.67310935142876</v>
      </c>
      <c r="I1022" s="71">
        <f t="shared" si="189"/>
        <v>14.734962539191823</v>
      </c>
      <c r="J1022" s="71">
        <f t="shared" si="183"/>
        <v>30.162783885915534</v>
      </c>
      <c r="K1022" s="71">
        <f t="shared" si="180"/>
        <v>3.4066088427896779</v>
      </c>
      <c r="L1022" s="71">
        <f t="shared" si="181"/>
        <v>5.1027963275782184E-2</v>
      </c>
      <c r="M1022" s="69">
        <f t="shared" si="184"/>
        <v>6.9354146006646605E-2</v>
      </c>
    </row>
    <row r="1023" spans="1:13" x14ac:dyDescent="0.3">
      <c r="A1023" s="69">
        <f>'Shiller Data'!A1022</f>
        <v>1955.06</v>
      </c>
      <c r="B1023" s="69">
        <f>'[4]Shiller Data '!B1022</f>
        <v>39.78</v>
      </c>
      <c r="C1023" s="69">
        <f>'[4]Shiller Data '!C1022</f>
        <v>1.57</v>
      </c>
      <c r="D1023" s="69">
        <f>'[4]Shiller Data '!D1022</f>
        <v>3.22</v>
      </c>
      <c r="E1023" s="69">
        <f>'[4]Shiller Data '!E1022</f>
        <v>26.7</v>
      </c>
      <c r="F1023" s="71">
        <f t="shared" si="185"/>
        <v>470.21598876404499</v>
      </c>
      <c r="G1023" s="71">
        <f t="shared" si="186"/>
        <v>18.558046816479404</v>
      </c>
      <c r="H1023" s="71">
        <f t="shared" si="189"/>
        <v>270.39890582777741</v>
      </c>
      <c r="I1023" s="71">
        <f t="shared" si="189"/>
        <v>14.795163919200238</v>
      </c>
      <c r="J1023" s="71">
        <f t="shared" si="183"/>
        <v>31.781735662544982</v>
      </c>
      <c r="K1023" s="71">
        <f t="shared" si="180"/>
        <v>3.4588917745494183</v>
      </c>
      <c r="L1023" s="71">
        <f t="shared" si="181"/>
        <v>0.1033108950355226</v>
      </c>
      <c r="M1023" s="69">
        <f t="shared" si="184"/>
        <v>0.14041396987858018</v>
      </c>
    </row>
    <row r="1024" spans="1:13" x14ac:dyDescent="0.3">
      <c r="A1024" s="69">
        <f>'Shiller Data'!A1023</f>
        <v>1955.07</v>
      </c>
      <c r="B1024" s="69">
        <f>'[4]Shiller Data '!B1023</f>
        <v>42.69</v>
      </c>
      <c r="C1024" s="69">
        <f>'[4]Shiller Data '!C1023</f>
        <v>1.58667</v>
      </c>
      <c r="D1024" s="69">
        <f>'[4]Shiller Data '!D1023</f>
        <v>3.2933300000000001</v>
      </c>
      <c r="E1024" s="69">
        <f>'[4]Shiller Data '!E1023</f>
        <v>26.8</v>
      </c>
      <c r="F1024" s="71">
        <f t="shared" si="185"/>
        <v>502.73050186567161</v>
      </c>
      <c r="G1024" s="71">
        <f t="shared" si="186"/>
        <v>18.685111393656719</v>
      </c>
      <c r="H1024" s="71">
        <f t="shared" si="189"/>
        <v>272.44070149249603</v>
      </c>
      <c r="I1024" s="71">
        <f t="shared" si="189"/>
        <v>14.855939865222426</v>
      </c>
      <c r="J1024" s="71">
        <f t="shared" si="183"/>
        <v>33.840370008669566</v>
      </c>
      <c r="K1024" s="71">
        <f t="shared" si="180"/>
        <v>3.5216544687405857</v>
      </c>
      <c r="L1024" s="71">
        <f t="shared" si="181"/>
        <v>0.16607358922669002</v>
      </c>
      <c r="M1024" s="69">
        <f t="shared" si="184"/>
        <v>0.22571725806156348</v>
      </c>
    </row>
    <row r="1025" spans="1:13" x14ac:dyDescent="0.3">
      <c r="A1025" s="69">
        <f>'Shiller Data'!A1024</f>
        <v>1955.08</v>
      </c>
      <c r="B1025" s="69">
        <f>'[4]Shiller Data '!B1024</f>
        <v>42.43</v>
      </c>
      <c r="C1025" s="69">
        <f>'[4]Shiller Data '!C1024</f>
        <v>1.6033299999999999</v>
      </c>
      <c r="D1025" s="69">
        <f>'[4]Shiller Data '!D1024</f>
        <v>3.3666700000000001</v>
      </c>
      <c r="E1025" s="69">
        <f>'[4]Shiller Data '!E1024</f>
        <v>26.8</v>
      </c>
      <c r="F1025" s="71">
        <f t="shared" si="185"/>
        <v>499.66866231343283</v>
      </c>
      <c r="G1025" s="71">
        <f t="shared" si="186"/>
        <v>18.8813046511194</v>
      </c>
      <c r="H1025" s="71">
        <f t="shared" si="189"/>
        <v>274.44971651914108</v>
      </c>
      <c r="I1025" s="71">
        <f t="shared" si="189"/>
        <v>14.917866304287923</v>
      </c>
      <c r="J1025" s="71">
        <f t="shared" si="183"/>
        <v>33.494646762574241</v>
      </c>
      <c r="K1025" s="71">
        <f t="shared" ref="K1025:K1088" si="190">LN(J1025)</f>
        <v>3.5113856279298266</v>
      </c>
      <c r="L1025" s="71">
        <f t="shared" ref="L1025:L1088" si="191">K1025-$K$1863</f>
        <v>0.15580474841593084</v>
      </c>
      <c r="M1025" s="69">
        <f t="shared" si="184"/>
        <v>0.21176046576202825</v>
      </c>
    </row>
    <row r="1026" spans="1:13" x14ac:dyDescent="0.3">
      <c r="A1026" s="69">
        <f>'Shiller Data'!A1025</f>
        <v>1955.09</v>
      </c>
      <c r="B1026" s="69">
        <f>'[4]Shiller Data '!B1025</f>
        <v>44.34</v>
      </c>
      <c r="C1026" s="69">
        <f>'[4]Shiller Data '!C1025</f>
        <v>1.62</v>
      </c>
      <c r="D1026" s="69">
        <f>'[4]Shiller Data '!D1025</f>
        <v>3.44</v>
      </c>
      <c r="E1026" s="69">
        <f>'[4]Shiller Data '!E1025</f>
        <v>26.9</v>
      </c>
      <c r="F1026" s="71">
        <f t="shared" si="185"/>
        <v>520.22028624535324</v>
      </c>
      <c r="G1026" s="71">
        <f t="shared" si="186"/>
        <v>19.006695167286249</v>
      </c>
      <c r="H1026" s="71">
        <f t="shared" ref="H1026:I1041" si="192">AVERAGE(F907:F1026)</f>
        <v>276.48323584742877</v>
      </c>
      <c r="I1026" s="71">
        <f t="shared" si="192"/>
        <v>14.980353358858771</v>
      </c>
      <c r="J1026" s="71">
        <f t="shared" ref="J1026:J1089" si="193">F1026/I1026</f>
        <v>34.726836796390799</v>
      </c>
      <c r="K1026" s="71">
        <f t="shared" si="190"/>
        <v>3.5475127827459043</v>
      </c>
      <c r="L1026" s="71">
        <f t="shared" si="191"/>
        <v>0.19193190323200859</v>
      </c>
      <c r="M1026" s="69">
        <f t="shared" ref="M1026:M1089" si="194">L1026*$M$113/2</f>
        <v>0.26086232695875217</v>
      </c>
    </row>
    <row r="1027" spans="1:13" x14ac:dyDescent="0.3">
      <c r="A1027" s="69">
        <f>'Shiller Data'!A1026</f>
        <v>1955.1</v>
      </c>
      <c r="B1027" s="69">
        <f>'[4]Shiller Data '!B1026</f>
        <v>42.11</v>
      </c>
      <c r="C1027" s="69">
        <f>'[4]Shiller Data '!C1026</f>
        <v>1.6266700000000001</v>
      </c>
      <c r="D1027" s="69">
        <f>'[4]Shiller Data '!D1026</f>
        <v>3.5</v>
      </c>
      <c r="E1027" s="69">
        <f>'[4]Shiller Data '!E1026</f>
        <v>26.9</v>
      </c>
      <c r="F1027" s="71">
        <f t="shared" si="185"/>
        <v>494.05674907063201</v>
      </c>
      <c r="G1027" s="71">
        <f t="shared" si="186"/>
        <v>19.08495112825279</v>
      </c>
      <c r="H1027" s="71">
        <f t="shared" si="192"/>
        <v>278.20282362743728</v>
      </c>
      <c r="I1027" s="71">
        <f t="shared" si="192"/>
        <v>15.043492546437674</v>
      </c>
      <c r="J1027" s="71">
        <f t="shared" si="193"/>
        <v>32.841891438808574</v>
      </c>
      <c r="K1027" s="71">
        <f t="shared" si="190"/>
        <v>3.4917048785044895</v>
      </c>
      <c r="L1027" s="71">
        <f t="shared" si="191"/>
        <v>0.1361239989905938</v>
      </c>
      <c r="M1027" s="69">
        <f t="shared" si="194"/>
        <v>0.18501157198807566</v>
      </c>
    </row>
    <row r="1028" spans="1:13" x14ac:dyDescent="0.3">
      <c r="A1028" s="69">
        <f>'Shiller Data'!A1027</f>
        <v>1955.11</v>
      </c>
      <c r="B1028" s="69">
        <f>'[4]Shiller Data '!B1027</f>
        <v>44.95</v>
      </c>
      <c r="C1028" s="69">
        <f>'[4]Shiller Data '!C1027</f>
        <v>1.6333299999999999</v>
      </c>
      <c r="D1028" s="69">
        <f>'[4]Shiller Data '!D1027</f>
        <v>3.56</v>
      </c>
      <c r="E1028" s="69">
        <f>'[4]Shiller Data '!E1027</f>
        <v>26.9</v>
      </c>
      <c r="F1028" s="71">
        <f t="shared" si="185"/>
        <v>527.37712825278822</v>
      </c>
      <c r="G1028" s="71">
        <f t="shared" si="186"/>
        <v>19.163089763940519</v>
      </c>
      <c r="H1028" s="71">
        <f t="shared" si="192"/>
        <v>280.121615902472</v>
      </c>
      <c r="I1028" s="71">
        <f t="shared" si="192"/>
        <v>15.107282889313973</v>
      </c>
      <c r="J1028" s="71">
        <f t="shared" si="193"/>
        <v>34.908800749724797</v>
      </c>
      <c r="K1028" s="71">
        <f t="shared" si="190"/>
        <v>3.5527389678979708</v>
      </c>
      <c r="L1028" s="71">
        <f t="shared" si="191"/>
        <v>0.19715808838407511</v>
      </c>
      <c r="M1028" s="69">
        <f t="shared" si="194"/>
        <v>0.26796544424633184</v>
      </c>
    </row>
    <row r="1029" spans="1:13" x14ac:dyDescent="0.3">
      <c r="A1029" s="69">
        <f>'Shiller Data'!A1028</f>
        <v>1955.12</v>
      </c>
      <c r="B1029" s="69">
        <f>'[4]Shiller Data '!B1028</f>
        <v>45.37</v>
      </c>
      <c r="C1029" s="69">
        <f>'[4]Shiller Data '!C1028</f>
        <v>1.64</v>
      </c>
      <c r="D1029" s="69">
        <f>'[4]Shiller Data '!D1028</f>
        <v>3.62</v>
      </c>
      <c r="E1029" s="69">
        <f>'[4]Shiller Data '!E1028</f>
        <v>26.8</v>
      </c>
      <c r="F1029" s="71">
        <f t="shared" si="185"/>
        <v>534.29100186567166</v>
      </c>
      <c r="G1029" s="71">
        <f t="shared" si="186"/>
        <v>19.313141791044778</v>
      </c>
      <c r="H1029" s="71">
        <f t="shared" si="192"/>
        <v>282.0697210233306</v>
      </c>
      <c r="I1029" s="71">
        <f t="shared" si="192"/>
        <v>15.172850600210042</v>
      </c>
      <c r="J1029" s="71">
        <f t="shared" si="193"/>
        <v>35.213620429260359</v>
      </c>
      <c r="K1029" s="71">
        <f t="shared" si="190"/>
        <v>3.5614329517736012</v>
      </c>
      <c r="L1029" s="71">
        <f t="shared" si="191"/>
        <v>0.20585207225970548</v>
      </c>
      <c r="M1029" s="69">
        <f t="shared" si="194"/>
        <v>0.27978178549105609</v>
      </c>
    </row>
    <row r="1030" spans="1:13" x14ac:dyDescent="0.3">
      <c r="A1030" s="69">
        <f>'Shiller Data'!A1029</f>
        <v>1956.01</v>
      </c>
      <c r="B1030" s="69">
        <f>'[4]Shiller Data '!B1029</f>
        <v>44.15</v>
      </c>
      <c r="C1030" s="69">
        <f>'[4]Shiller Data '!C1029</f>
        <v>1.67</v>
      </c>
      <c r="D1030" s="69">
        <f>'[4]Shiller Data '!D1029</f>
        <v>3.6433300000000002</v>
      </c>
      <c r="E1030" s="69">
        <f>'[4]Shiller Data '!E1029</f>
        <v>26.8</v>
      </c>
      <c r="F1030" s="71">
        <f t="shared" si="185"/>
        <v>519.92390858208955</v>
      </c>
      <c r="G1030" s="71">
        <f t="shared" si="186"/>
        <v>19.666430970149253</v>
      </c>
      <c r="H1030" s="71">
        <f t="shared" si="192"/>
        <v>283.79838999594693</v>
      </c>
      <c r="I1030" s="71">
        <f t="shared" si="192"/>
        <v>15.240398954203503</v>
      </c>
      <c r="J1030" s="71">
        <f t="shared" si="193"/>
        <v>34.114848971108309</v>
      </c>
      <c r="K1030" s="71">
        <f t="shared" si="190"/>
        <v>3.5297327432052148</v>
      </c>
      <c r="L1030" s="71">
        <f t="shared" si="191"/>
        <v>0.17415186369131908</v>
      </c>
      <c r="M1030" s="69">
        <f t="shared" si="194"/>
        <v>0.2366967640174194</v>
      </c>
    </row>
    <row r="1031" spans="1:13" x14ac:dyDescent="0.3">
      <c r="A1031" s="69">
        <f>'Shiller Data'!A1030</f>
        <v>1956.02</v>
      </c>
      <c r="B1031" s="69">
        <f>'[4]Shiller Data '!B1030</f>
        <v>44.43</v>
      </c>
      <c r="C1031" s="69">
        <f>'[4]Shiller Data '!C1030</f>
        <v>1.7</v>
      </c>
      <c r="D1031" s="69">
        <f>'[4]Shiller Data '!D1030</f>
        <v>3.6666699999999999</v>
      </c>
      <c r="E1031" s="69">
        <f>'[4]Shiller Data '!E1030</f>
        <v>26.8</v>
      </c>
      <c r="F1031" s="71">
        <f t="shared" si="185"/>
        <v>523.22127425373139</v>
      </c>
      <c r="G1031" s="71">
        <f t="shared" si="186"/>
        <v>20.019720149253732</v>
      </c>
      <c r="H1031" s="71">
        <f t="shared" si="192"/>
        <v>285.53288479981086</v>
      </c>
      <c r="I1031" s="71">
        <f t="shared" si="192"/>
        <v>15.309390516467083</v>
      </c>
      <c r="J1031" s="71">
        <f t="shared" si="193"/>
        <v>34.176492767033686</v>
      </c>
      <c r="K1031" s="71">
        <f t="shared" si="190"/>
        <v>3.5315380617448353</v>
      </c>
      <c r="L1031" s="71">
        <f t="shared" si="191"/>
        <v>0.17595718223093959</v>
      </c>
      <c r="M1031" s="69">
        <f t="shared" si="194"/>
        <v>0.23915044465735924</v>
      </c>
    </row>
    <row r="1032" spans="1:13" x14ac:dyDescent="0.3">
      <c r="A1032" s="69">
        <f>'Shiller Data'!A1031</f>
        <v>1956.03</v>
      </c>
      <c r="B1032" s="69">
        <f>'[4]Shiller Data '!B1031</f>
        <v>47.49</v>
      </c>
      <c r="C1032" s="69">
        <f>'[4]Shiller Data '!C1031</f>
        <v>1.73</v>
      </c>
      <c r="D1032" s="69">
        <f>'[4]Shiller Data '!D1031</f>
        <v>3.69</v>
      </c>
      <c r="E1032" s="69">
        <f>'[4]Shiller Data '!E1031</f>
        <v>26.8</v>
      </c>
      <c r="F1032" s="71">
        <f t="shared" si="185"/>
        <v>559.25677052238814</v>
      </c>
      <c r="G1032" s="71">
        <f t="shared" si="186"/>
        <v>20.373009328358211</v>
      </c>
      <c r="H1032" s="71">
        <f t="shared" si="192"/>
        <v>287.67397917620417</v>
      </c>
      <c r="I1032" s="71">
        <f t="shared" si="192"/>
        <v>15.381437269977535</v>
      </c>
      <c r="J1032" s="71">
        <f t="shared" si="193"/>
        <v>36.359201075050443</v>
      </c>
      <c r="K1032" s="71">
        <f t="shared" si="190"/>
        <v>3.5934472964344999</v>
      </c>
      <c r="L1032" s="71">
        <f t="shared" si="191"/>
        <v>0.23786641692060417</v>
      </c>
      <c r="M1032" s="69">
        <f t="shared" si="194"/>
        <v>0.32329376189346998</v>
      </c>
    </row>
    <row r="1033" spans="1:13" x14ac:dyDescent="0.3">
      <c r="A1033" s="69">
        <f>'Shiller Data'!A1032</f>
        <v>1956.04</v>
      </c>
      <c r="B1033" s="69">
        <f>'[4]Shiller Data '!B1032</f>
        <v>48.05</v>
      </c>
      <c r="C1033" s="69">
        <f>'[4]Shiller Data '!C1032</f>
        <v>1.7533300000000001</v>
      </c>
      <c r="D1033" s="69">
        <f>'[4]Shiller Data '!D1032</f>
        <v>3.66</v>
      </c>
      <c r="E1033" s="69">
        <f>'[4]Shiller Data '!E1032</f>
        <v>26.9</v>
      </c>
      <c r="F1033" s="71">
        <f t="shared" si="185"/>
        <v>563.74796468401496</v>
      </c>
      <c r="G1033" s="71">
        <f t="shared" si="186"/>
        <v>20.57099310966543</v>
      </c>
      <c r="H1033" s="71">
        <f t="shared" si="192"/>
        <v>289.70467358299135</v>
      </c>
      <c r="I1033" s="71">
        <f t="shared" si="192"/>
        <v>15.455665020529093</v>
      </c>
      <c r="J1033" s="71">
        <f t="shared" si="193"/>
        <v>36.47516712708336</v>
      </c>
      <c r="K1033" s="71">
        <f t="shared" si="190"/>
        <v>3.5966316763608845</v>
      </c>
      <c r="L1033" s="71">
        <f t="shared" si="191"/>
        <v>0.24105079684698882</v>
      </c>
      <c r="M1033" s="69">
        <f t="shared" si="194"/>
        <v>0.3276217800266164</v>
      </c>
    </row>
    <row r="1034" spans="1:13" x14ac:dyDescent="0.3">
      <c r="A1034" s="69">
        <f>'Shiller Data'!A1033</f>
        <v>1956.05</v>
      </c>
      <c r="B1034" s="69">
        <f>'[4]Shiller Data '!B1033</f>
        <v>46.54</v>
      </c>
      <c r="C1034" s="69">
        <f>'[4]Shiller Data '!C1033</f>
        <v>1.77667</v>
      </c>
      <c r="D1034" s="69">
        <f>'[4]Shiller Data '!D1033</f>
        <v>3.63</v>
      </c>
      <c r="E1034" s="69">
        <f>'[4]Shiller Data '!E1033</f>
        <v>27</v>
      </c>
      <c r="F1034" s="71">
        <f t="shared" si="185"/>
        <v>544.00950740740745</v>
      </c>
      <c r="G1034" s="71">
        <f t="shared" si="186"/>
        <v>20.767627235185184</v>
      </c>
      <c r="H1034" s="71">
        <f t="shared" si="192"/>
        <v>291.57961159517015</v>
      </c>
      <c r="I1034" s="71">
        <f t="shared" si="192"/>
        <v>15.532056779020502</v>
      </c>
      <c r="J1034" s="71">
        <f t="shared" si="193"/>
        <v>35.024949699013028</v>
      </c>
      <c r="K1034" s="71">
        <f t="shared" si="190"/>
        <v>3.5560606560768013</v>
      </c>
      <c r="L1034" s="71">
        <f t="shared" si="191"/>
        <v>0.20047977656290561</v>
      </c>
      <c r="M1034" s="69">
        <f t="shared" si="194"/>
        <v>0.27248008351770753</v>
      </c>
    </row>
    <row r="1035" spans="1:13" x14ac:dyDescent="0.3">
      <c r="A1035" s="69">
        <f>'Shiller Data'!A1034</f>
        <v>1956.06</v>
      </c>
      <c r="B1035" s="69">
        <f>'[4]Shiller Data '!B1034</f>
        <v>46.27</v>
      </c>
      <c r="C1035" s="69">
        <f>'[4]Shiller Data '!C1034</f>
        <v>1.8</v>
      </c>
      <c r="D1035" s="69">
        <f>'[4]Shiller Data '!D1034</f>
        <v>3.6</v>
      </c>
      <c r="E1035" s="69">
        <f>'[4]Shiller Data '!E1034</f>
        <v>27.2</v>
      </c>
      <c r="F1035" s="71">
        <f t="shared" ref="F1035:F1098" si="195">B1035*$E$1857/E1035</f>
        <v>536.8765937500001</v>
      </c>
      <c r="G1035" s="71">
        <f t="shared" ref="G1035:G1098" si="196">C1035*$E$1857/E1035</f>
        <v>20.885625000000001</v>
      </c>
      <c r="H1035" s="71">
        <f t="shared" si="192"/>
        <v>293.4404188158141</v>
      </c>
      <c r="I1035" s="71">
        <f t="shared" si="192"/>
        <v>15.610465775232624</v>
      </c>
      <c r="J1035" s="71">
        <f t="shared" si="193"/>
        <v>34.392093194413327</v>
      </c>
      <c r="K1035" s="71">
        <f t="shared" si="190"/>
        <v>3.5378266889604104</v>
      </c>
      <c r="L1035" s="71">
        <f t="shared" si="191"/>
        <v>0.18224580944651469</v>
      </c>
      <c r="M1035" s="69">
        <f t="shared" si="194"/>
        <v>0.247697569451136</v>
      </c>
    </row>
    <row r="1036" spans="1:13" x14ac:dyDescent="0.3">
      <c r="A1036" s="69">
        <f>'Shiller Data'!A1035</f>
        <v>1956.07</v>
      </c>
      <c r="B1036" s="69">
        <f>'[4]Shiller Data '!B1035</f>
        <v>48.78</v>
      </c>
      <c r="C1036" s="69">
        <f>'[4]Shiller Data '!C1035</f>
        <v>1.8133300000000001</v>
      </c>
      <c r="D1036" s="69">
        <f>'[4]Shiller Data '!D1035</f>
        <v>3.5533299999999999</v>
      </c>
      <c r="E1036" s="69">
        <f>'[4]Shiller Data '!E1035</f>
        <v>27.4</v>
      </c>
      <c r="F1036" s="71">
        <f t="shared" si="195"/>
        <v>561.86904744525555</v>
      </c>
      <c r="G1036" s="71">
        <f t="shared" si="196"/>
        <v>20.88671586313869</v>
      </c>
      <c r="H1036" s="71">
        <f t="shared" si="192"/>
        <v>295.72507238880064</v>
      </c>
      <c r="I1036" s="71">
        <f t="shared" si="192"/>
        <v>15.69375435377856</v>
      </c>
      <c r="J1036" s="71">
        <f t="shared" si="193"/>
        <v>35.80207990894003</v>
      </c>
      <c r="K1036" s="71">
        <f t="shared" si="190"/>
        <v>3.5780059897341148</v>
      </c>
      <c r="L1036" s="71">
        <f t="shared" si="191"/>
        <v>0.22242511022021905</v>
      </c>
      <c r="M1036" s="69">
        <f t="shared" si="194"/>
        <v>0.30230686430470854</v>
      </c>
    </row>
    <row r="1037" spans="1:13" x14ac:dyDescent="0.3">
      <c r="A1037" s="69">
        <f>'Shiller Data'!A1036</f>
        <v>1956.08</v>
      </c>
      <c r="B1037" s="69">
        <f>'[4]Shiller Data '!B1036</f>
        <v>48.49</v>
      </c>
      <c r="C1037" s="69">
        <f>'[4]Shiller Data '!C1036</f>
        <v>1.82667</v>
      </c>
      <c r="D1037" s="69">
        <f>'[4]Shiller Data '!D1036</f>
        <v>3.5066700000000002</v>
      </c>
      <c r="E1037" s="69">
        <f>'[4]Shiller Data '!E1036</f>
        <v>27.3</v>
      </c>
      <c r="F1037" s="71">
        <f t="shared" si="195"/>
        <v>560.5745952380953</v>
      </c>
      <c r="G1037" s="71">
        <f t="shared" si="196"/>
        <v>21.117442686813188</v>
      </c>
      <c r="H1037" s="71">
        <f t="shared" si="192"/>
        <v>298.09198588872204</v>
      </c>
      <c r="I1037" s="71">
        <f t="shared" si="192"/>
        <v>15.780328942779644</v>
      </c>
      <c r="J1037" s="71">
        <f t="shared" si="193"/>
        <v>35.523631812161213</v>
      </c>
      <c r="K1037" s="71">
        <f t="shared" si="190"/>
        <v>3.570198159861103</v>
      </c>
      <c r="L1037" s="71">
        <f t="shared" si="191"/>
        <v>0.21461728034720728</v>
      </c>
      <c r="M1037" s="69">
        <f t="shared" si="194"/>
        <v>0.29169493041110334</v>
      </c>
    </row>
    <row r="1038" spans="1:13" x14ac:dyDescent="0.3">
      <c r="A1038" s="69">
        <f>'Shiller Data'!A1037</f>
        <v>1956.09</v>
      </c>
      <c r="B1038" s="69">
        <f>'[4]Shiller Data '!B1037</f>
        <v>46.84</v>
      </c>
      <c r="C1038" s="69">
        <f>'[4]Shiller Data '!C1037</f>
        <v>1.84</v>
      </c>
      <c r="D1038" s="69">
        <f>'[4]Shiller Data '!D1037</f>
        <v>3.46</v>
      </c>
      <c r="E1038" s="69">
        <f>'[4]Shiller Data '!E1037</f>
        <v>27.4</v>
      </c>
      <c r="F1038" s="71">
        <f t="shared" si="195"/>
        <v>539.52329197080303</v>
      </c>
      <c r="G1038" s="71">
        <f t="shared" si="196"/>
        <v>21.193912408759125</v>
      </c>
      <c r="H1038" s="71">
        <f t="shared" si="192"/>
        <v>300.64255603014533</v>
      </c>
      <c r="I1038" s="71">
        <f t="shared" si="192"/>
        <v>15.867987587852637</v>
      </c>
      <c r="J1038" s="71">
        <f t="shared" si="193"/>
        <v>34.00073821483339</v>
      </c>
      <c r="K1038" s="71">
        <f t="shared" si="190"/>
        <v>3.526382236581437</v>
      </c>
      <c r="L1038" s="71">
        <f t="shared" si="191"/>
        <v>0.17080135706754129</v>
      </c>
      <c r="M1038" s="69">
        <f t="shared" si="194"/>
        <v>0.23214295644477809</v>
      </c>
    </row>
    <row r="1039" spans="1:13" x14ac:dyDescent="0.3">
      <c r="A1039" s="69">
        <f>'Shiller Data'!A1038</f>
        <v>1956.1</v>
      </c>
      <c r="B1039" s="69">
        <f>'[4]Shiller Data '!B1038</f>
        <v>46.24</v>
      </c>
      <c r="C1039" s="69">
        <f>'[4]Shiller Data '!C1038</f>
        <v>1.80667</v>
      </c>
      <c r="D1039" s="69">
        <f>'[4]Shiller Data '!D1038</f>
        <v>3.44333</v>
      </c>
      <c r="E1039" s="69">
        <f>'[4]Shiller Data '!E1038</f>
        <v>27.5</v>
      </c>
      <c r="F1039" s="71">
        <f t="shared" si="195"/>
        <v>530.67546181818182</v>
      </c>
      <c r="G1039" s="71">
        <f t="shared" si="196"/>
        <v>20.734330376363637</v>
      </c>
      <c r="H1039" s="71">
        <f t="shared" si="192"/>
        <v>303.1997979595597</v>
      </c>
      <c r="I1039" s="71">
        <f t="shared" si="192"/>
        <v>15.952684095582351</v>
      </c>
      <c r="J1039" s="71">
        <f t="shared" si="193"/>
        <v>33.265590833403238</v>
      </c>
      <c r="K1039" s="71">
        <f t="shared" si="190"/>
        <v>3.5045235544491127</v>
      </c>
      <c r="L1039" s="71">
        <f t="shared" si="191"/>
        <v>0.14894267493521696</v>
      </c>
      <c r="M1039" s="69">
        <f t="shared" si="194"/>
        <v>0.20243394721145078</v>
      </c>
    </row>
    <row r="1040" spans="1:13" x14ac:dyDescent="0.3">
      <c r="A1040" s="69">
        <f>'Shiller Data'!A1039</f>
        <v>1956.11</v>
      </c>
      <c r="B1040" s="69">
        <f>'[4]Shiller Data '!B1039</f>
        <v>45.76</v>
      </c>
      <c r="C1040" s="69">
        <f>'[4]Shiller Data '!C1039</f>
        <v>1.7733300000000001</v>
      </c>
      <c r="D1040" s="69">
        <f>'[4]Shiller Data '!D1039</f>
        <v>3.4266700000000001</v>
      </c>
      <c r="E1040" s="69">
        <f>'[4]Shiller Data '!E1039</f>
        <v>27.5</v>
      </c>
      <c r="F1040" s="71">
        <f t="shared" si="195"/>
        <v>525.16672000000005</v>
      </c>
      <c r="G1040" s="71">
        <f t="shared" si="196"/>
        <v>20.351702350909093</v>
      </c>
      <c r="H1040" s="71">
        <f t="shared" si="192"/>
        <v>305.76232287583508</v>
      </c>
      <c r="I1040" s="71">
        <f t="shared" si="192"/>
        <v>16.035436775006982</v>
      </c>
      <c r="J1040" s="71">
        <f t="shared" si="193"/>
        <v>32.750384499568547</v>
      </c>
      <c r="K1040" s="71">
        <f t="shared" si="190"/>
        <v>3.4889147024571834</v>
      </c>
      <c r="L1040" s="71">
        <f t="shared" si="191"/>
        <v>0.13333382294328766</v>
      </c>
      <c r="M1040" s="69">
        <f t="shared" si="194"/>
        <v>0.18121933211513999</v>
      </c>
    </row>
    <row r="1041" spans="1:13" x14ac:dyDescent="0.3">
      <c r="A1041" s="69">
        <f>'Shiller Data'!A1040</f>
        <v>1956.12</v>
      </c>
      <c r="B1041" s="69">
        <f>'[4]Shiller Data '!B1040</f>
        <v>46.44</v>
      </c>
      <c r="C1041" s="69">
        <f>'[4]Shiller Data '!C1040</f>
        <v>1.74</v>
      </c>
      <c r="D1041" s="69">
        <f>'[4]Shiller Data '!D1040</f>
        <v>3.41</v>
      </c>
      <c r="E1041" s="69">
        <f>'[4]Shiller Data '!E1040</f>
        <v>27.6</v>
      </c>
      <c r="F1041" s="71">
        <f t="shared" si="195"/>
        <v>531.03971739130429</v>
      </c>
      <c r="G1041" s="71">
        <f t="shared" si="196"/>
        <v>19.896836956521739</v>
      </c>
      <c r="H1041" s="71">
        <f t="shared" si="192"/>
        <v>308.33683848587896</v>
      </c>
      <c r="I1041" s="71">
        <f t="shared" si="192"/>
        <v>16.114391210884978</v>
      </c>
      <c r="J1041" s="71">
        <f t="shared" si="193"/>
        <v>32.954376646422524</v>
      </c>
      <c r="K1041" s="71">
        <f t="shared" si="190"/>
        <v>3.4951240790298534</v>
      </c>
      <c r="L1041" s="71">
        <f t="shared" si="191"/>
        <v>0.13954319951595773</v>
      </c>
      <c r="M1041" s="69">
        <f t="shared" si="194"/>
        <v>0.1896587441901188</v>
      </c>
    </row>
    <row r="1042" spans="1:13" x14ac:dyDescent="0.3">
      <c r="A1042" s="69">
        <f>'Shiller Data'!A1041</f>
        <v>1957.01</v>
      </c>
      <c r="B1042" s="69">
        <f>'[4]Shiller Data '!B1041</f>
        <v>45.43</v>
      </c>
      <c r="C1042" s="69">
        <f>'[4]Shiller Data '!C1041</f>
        <v>1.7366699999999999</v>
      </c>
      <c r="D1042" s="69">
        <f>'[4]Shiller Data '!D1041</f>
        <v>3.4066700000000001</v>
      </c>
      <c r="E1042" s="69">
        <f>'[4]Shiller Data '!E1041</f>
        <v>27.6</v>
      </c>
      <c r="F1042" s="71">
        <f t="shared" si="195"/>
        <v>519.49040398550721</v>
      </c>
      <c r="G1042" s="71">
        <f t="shared" si="196"/>
        <v>19.858758527173912</v>
      </c>
      <c r="H1042" s="71">
        <f t="shared" ref="H1042:I1057" si="197">AVERAGE(F923:F1042)</f>
        <v>310.80532361599074</v>
      </c>
      <c r="I1042" s="71">
        <f t="shared" si="197"/>
        <v>16.192620608896309</v>
      </c>
      <c r="J1042" s="71">
        <f t="shared" si="193"/>
        <v>32.081922780312439</v>
      </c>
      <c r="K1042" s="71">
        <f t="shared" si="190"/>
        <v>3.4682927182443195</v>
      </c>
      <c r="L1042" s="71">
        <f t="shared" si="191"/>
        <v>0.11271183873042379</v>
      </c>
      <c r="M1042" s="69">
        <f t="shared" si="194"/>
        <v>0.15319116849206818</v>
      </c>
    </row>
    <row r="1043" spans="1:13" x14ac:dyDescent="0.3">
      <c r="A1043" s="69">
        <f>'Shiller Data'!A1042</f>
        <v>1957.02</v>
      </c>
      <c r="B1043" s="69">
        <f>'[4]Shiller Data '!B1042</f>
        <v>43.47</v>
      </c>
      <c r="C1043" s="69">
        <f>'[4]Shiller Data '!C1042</f>
        <v>1.73333</v>
      </c>
      <c r="D1043" s="69">
        <f>'[4]Shiller Data '!D1042</f>
        <v>3.40333</v>
      </c>
      <c r="E1043" s="69">
        <f>'[4]Shiller Data '!E1042</f>
        <v>27.7</v>
      </c>
      <c r="F1043" s="71">
        <f t="shared" si="195"/>
        <v>495.28337003610113</v>
      </c>
      <c r="G1043" s="71">
        <f t="shared" si="196"/>
        <v>19.749011359205777</v>
      </c>
      <c r="H1043" s="71">
        <f t="shared" si="197"/>
        <v>312.99991022675675</v>
      </c>
      <c r="I1043" s="71">
        <f t="shared" si="197"/>
        <v>16.269527607224962</v>
      </c>
      <c r="J1043" s="71">
        <f t="shared" si="193"/>
        <v>30.442394026004539</v>
      </c>
      <c r="K1043" s="71">
        <f t="shared" si="190"/>
        <v>3.4158361772729711</v>
      </c>
      <c r="L1043" s="71">
        <f t="shared" si="191"/>
        <v>6.0255297759075344E-2</v>
      </c>
      <c r="M1043" s="69">
        <f t="shared" si="194"/>
        <v>8.1895385396269657E-2</v>
      </c>
    </row>
    <row r="1044" spans="1:13" x14ac:dyDescent="0.3">
      <c r="A1044" s="69">
        <f>'Shiller Data'!A1043</f>
        <v>1957.03</v>
      </c>
      <c r="B1044" s="69">
        <f>'[4]Shiller Data '!B1043</f>
        <v>44.03</v>
      </c>
      <c r="C1044" s="69">
        <f>'[4]Shiller Data '!C1043</f>
        <v>1.73</v>
      </c>
      <c r="D1044" s="69">
        <f>'[4]Shiller Data '!D1043</f>
        <v>3.4</v>
      </c>
      <c r="E1044" s="69">
        <f>'[4]Shiller Data '!E1043</f>
        <v>27.8</v>
      </c>
      <c r="F1044" s="71">
        <f t="shared" si="195"/>
        <v>499.85928597122307</v>
      </c>
      <c r="G1044" s="71">
        <f t="shared" si="196"/>
        <v>19.640167266187053</v>
      </c>
      <c r="H1044" s="71">
        <f t="shared" si="197"/>
        <v>315.34479095840436</v>
      </c>
      <c r="I1044" s="71">
        <f t="shared" si="197"/>
        <v>16.346728544488847</v>
      </c>
      <c r="J1044" s="71">
        <f t="shared" si="193"/>
        <v>30.578551825266967</v>
      </c>
      <c r="K1044" s="71">
        <f t="shared" si="190"/>
        <v>3.4202988424556362</v>
      </c>
      <c r="L1044" s="71">
        <f t="shared" si="191"/>
        <v>6.4717962941740481E-2</v>
      </c>
      <c r="M1044" s="69">
        <f t="shared" si="194"/>
        <v>8.7960772152637159E-2</v>
      </c>
    </row>
    <row r="1045" spans="1:13" x14ac:dyDescent="0.3">
      <c r="A1045" s="69">
        <f>'Shiller Data'!A1044</f>
        <v>1957.04</v>
      </c>
      <c r="B1045" s="69">
        <f>'[4]Shiller Data '!B1044</f>
        <v>45.05</v>
      </c>
      <c r="C1045" s="69">
        <f>'[4]Shiller Data '!C1044</f>
        <v>1.73</v>
      </c>
      <c r="D1045" s="69">
        <f>'[4]Shiller Data '!D1044</f>
        <v>3.4066700000000001</v>
      </c>
      <c r="E1045" s="69">
        <f>'[4]Shiller Data '!E1044</f>
        <v>27.9</v>
      </c>
      <c r="F1045" s="71">
        <f t="shared" si="195"/>
        <v>509.60592293906814</v>
      </c>
      <c r="G1045" s="71">
        <f t="shared" si="196"/>
        <v>19.569772401433696</v>
      </c>
      <c r="H1045" s="71">
        <f t="shared" si="197"/>
        <v>317.83814587178546</v>
      </c>
      <c r="I1045" s="71">
        <f t="shared" si="197"/>
        <v>16.421741654887022</v>
      </c>
      <c r="J1045" s="71">
        <f t="shared" si="193"/>
        <v>31.032391913644076</v>
      </c>
      <c r="K1045" s="71">
        <f t="shared" si="190"/>
        <v>3.4350315593967951</v>
      </c>
      <c r="L1045" s="71">
        <f t="shared" si="191"/>
        <v>7.9450679882899333E-2</v>
      </c>
      <c r="M1045" s="69">
        <f t="shared" si="194"/>
        <v>0.1079845970560438</v>
      </c>
    </row>
    <row r="1046" spans="1:13" x14ac:dyDescent="0.3">
      <c r="A1046" s="69">
        <f>'Shiller Data'!A1045</f>
        <v>1957.05</v>
      </c>
      <c r="B1046" s="69">
        <f>'[4]Shiller Data '!B1045</f>
        <v>46.78</v>
      </c>
      <c r="C1046" s="69">
        <f>'[4]Shiller Data '!C1045</f>
        <v>1.73</v>
      </c>
      <c r="D1046" s="69">
        <f>'[4]Shiller Data '!D1045</f>
        <v>3.4133300000000002</v>
      </c>
      <c r="E1046" s="69">
        <f>'[4]Shiller Data '!E1045</f>
        <v>28</v>
      </c>
      <c r="F1046" s="71">
        <f t="shared" si="195"/>
        <v>527.28578214285722</v>
      </c>
      <c r="G1046" s="71">
        <f t="shared" si="196"/>
        <v>19.49988035714286</v>
      </c>
      <c r="H1046" s="71">
        <f t="shared" si="197"/>
        <v>320.51005718416314</v>
      </c>
      <c r="I1046" s="71">
        <f t="shared" si="197"/>
        <v>16.494571008496774</v>
      </c>
      <c r="J1046" s="71">
        <f t="shared" si="193"/>
        <v>31.967232240913624</v>
      </c>
      <c r="K1046" s="71">
        <f t="shared" si="190"/>
        <v>3.4647113856898053</v>
      </c>
      <c r="L1046" s="71">
        <f t="shared" si="191"/>
        <v>0.10913050617590958</v>
      </c>
      <c r="M1046" s="69">
        <f t="shared" si="194"/>
        <v>0.14832363616392574</v>
      </c>
    </row>
    <row r="1047" spans="1:13" x14ac:dyDescent="0.3">
      <c r="A1047" s="69">
        <f>'Shiller Data'!A1046</f>
        <v>1957.06</v>
      </c>
      <c r="B1047" s="69">
        <f>'[4]Shiller Data '!B1046</f>
        <v>47.55</v>
      </c>
      <c r="C1047" s="69">
        <f>'[4]Shiller Data '!C1046</f>
        <v>1.73</v>
      </c>
      <c r="D1047" s="69">
        <f>'[4]Shiller Data '!D1046</f>
        <v>3.42</v>
      </c>
      <c r="E1047" s="69">
        <f>'[4]Shiller Data '!E1046</f>
        <v>28.1</v>
      </c>
      <c r="F1047" s="71">
        <f t="shared" si="195"/>
        <v>534.05757117437713</v>
      </c>
      <c r="G1047" s="71">
        <f t="shared" si="196"/>
        <v>19.430485765124555</v>
      </c>
      <c r="H1047" s="71">
        <f t="shared" si="197"/>
        <v>323.18645429243441</v>
      </c>
      <c r="I1047" s="71">
        <f t="shared" si="197"/>
        <v>16.56563573835766</v>
      </c>
      <c r="J1047" s="71">
        <f t="shared" si="193"/>
        <v>32.238881719327502</v>
      </c>
      <c r="K1047" s="71">
        <f t="shared" si="190"/>
        <v>3.4731732309117724</v>
      </c>
      <c r="L1047" s="71">
        <f t="shared" si="191"/>
        <v>0.11759235139787672</v>
      </c>
      <c r="M1047" s="69">
        <f t="shared" si="194"/>
        <v>0.15982446847891016</v>
      </c>
    </row>
    <row r="1048" spans="1:13" x14ac:dyDescent="0.3">
      <c r="A1048" s="69">
        <f>'Shiller Data'!A1047</f>
        <v>1957.07</v>
      </c>
      <c r="B1048" s="69">
        <f>'[4]Shiller Data '!B1047</f>
        <v>48.51</v>
      </c>
      <c r="C1048" s="69">
        <f>'[4]Shiller Data '!C1047</f>
        <v>1.74</v>
      </c>
      <c r="D1048" s="69">
        <f>'[4]Shiller Data '!D1047</f>
        <v>3.4366699999999999</v>
      </c>
      <c r="E1048" s="69">
        <f>'[4]Shiller Data '!E1047</f>
        <v>28.3</v>
      </c>
      <c r="F1048" s="71">
        <f t="shared" si="195"/>
        <v>540.9893480565371</v>
      </c>
      <c r="G1048" s="71">
        <f t="shared" si="196"/>
        <v>19.404689045936394</v>
      </c>
      <c r="H1048" s="71">
        <f t="shared" si="197"/>
        <v>325.82642151347619</v>
      </c>
      <c r="I1048" s="71">
        <f t="shared" si="197"/>
        <v>16.636119314491214</v>
      </c>
      <c r="J1048" s="71">
        <f t="shared" si="193"/>
        <v>32.5189629762572</v>
      </c>
      <c r="K1048" s="71">
        <f t="shared" si="190"/>
        <v>3.4818233953721722</v>
      </c>
      <c r="L1048" s="71">
        <f t="shared" si="191"/>
        <v>0.12624251585827651</v>
      </c>
      <c r="M1048" s="69">
        <f t="shared" si="194"/>
        <v>0.17158125300361793</v>
      </c>
    </row>
    <row r="1049" spans="1:13" x14ac:dyDescent="0.3">
      <c r="A1049" s="69">
        <f>'Shiller Data'!A1048</f>
        <v>1957.08</v>
      </c>
      <c r="B1049" s="69">
        <f>'[4]Shiller Data '!B1048</f>
        <v>45.84</v>
      </c>
      <c r="C1049" s="69">
        <f>'[4]Shiller Data '!C1048</f>
        <v>1.75</v>
      </c>
      <c r="D1049" s="69">
        <f>'[4]Shiller Data '!D1048</f>
        <v>3.4533299999999998</v>
      </c>
      <c r="E1049" s="69">
        <f>'[4]Shiller Data '!E1048</f>
        <v>28.3</v>
      </c>
      <c r="F1049" s="71">
        <f t="shared" si="195"/>
        <v>511.21318727915201</v>
      </c>
      <c r="G1049" s="71">
        <f t="shared" si="196"/>
        <v>19.516210247349825</v>
      </c>
      <c r="H1049" s="71">
        <f t="shared" si="197"/>
        <v>328.27940055561726</v>
      </c>
      <c r="I1049" s="71">
        <f t="shared" si="197"/>
        <v>16.707579622108021</v>
      </c>
      <c r="J1049" s="71">
        <f t="shared" si="193"/>
        <v>30.597680743816287</v>
      </c>
      <c r="K1049" s="71">
        <f t="shared" si="190"/>
        <v>3.4209242134001823</v>
      </c>
      <c r="L1049" s="71">
        <f t="shared" si="191"/>
        <v>6.5343333886286548E-2</v>
      </c>
      <c r="M1049" s="69">
        <f t="shared" si="194"/>
        <v>8.8810738818207502E-2</v>
      </c>
    </row>
    <row r="1050" spans="1:13" x14ac:dyDescent="0.3">
      <c r="A1050" s="69">
        <f>'Shiller Data'!A1049</f>
        <v>1957.09</v>
      </c>
      <c r="B1050" s="69">
        <f>'[4]Shiller Data '!B1049</f>
        <v>43.98</v>
      </c>
      <c r="C1050" s="69">
        <f>'[4]Shiller Data '!C1049</f>
        <v>1.76</v>
      </c>
      <c r="D1050" s="69">
        <f>'[4]Shiller Data '!D1049</f>
        <v>3.47</v>
      </c>
      <c r="E1050" s="69">
        <f>'[4]Shiller Data '!E1049</f>
        <v>28.3</v>
      </c>
      <c r="F1050" s="71">
        <f t="shared" si="195"/>
        <v>490.47024381625442</v>
      </c>
      <c r="G1050" s="71">
        <f t="shared" si="196"/>
        <v>19.627731448763253</v>
      </c>
      <c r="H1050" s="71">
        <f t="shared" si="197"/>
        <v>330.64454704394115</v>
      </c>
      <c r="I1050" s="71">
        <f t="shared" si="197"/>
        <v>16.780807837079596</v>
      </c>
      <c r="J1050" s="71">
        <f t="shared" si="193"/>
        <v>29.228047217875307</v>
      </c>
      <c r="K1050" s="71">
        <f t="shared" si="190"/>
        <v>3.3751287694290797</v>
      </c>
      <c r="L1050" s="71">
        <f t="shared" si="191"/>
        <v>1.9547889915183969E-2</v>
      </c>
      <c r="M1050" s="69">
        <f t="shared" si="194"/>
        <v>2.656831909932314E-2</v>
      </c>
    </row>
    <row r="1051" spans="1:13" x14ac:dyDescent="0.3">
      <c r="A1051" s="69">
        <f>'Shiller Data'!A1050</f>
        <v>1957.1</v>
      </c>
      <c r="B1051" s="69">
        <f>'[4]Shiller Data '!B1050</f>
        <v>41.24</v>
      </c>
      <c r="C1051" s="69">
        <f>'[4]Shiller Data '!C1050</f>
        <v>1.77</v>
      </c>
      <c r="D1051" s="69">
        <f>'[4]Shiller Data '!D1050</f>
        <v>3.4366699999999999</v>
      </c>
      <c r="E1051" s="69">
        <f>'[4]Shiller Data '!E1050</f>
        <v>28.3</v>
      </c>
      <c r="F1051" s="71">
        <f t="shared" si="195"/>
        <v>459.91343462897532</v>
      </c>
      <c r="G1051" s="71">
        <f t="shared" si="196"/>
        <v>19.739252650176677</v>
      </c>
      <c r="H1051" s="71">
        <f t="shared" si="197"/>
        <v>332.7104570970086</v>
      </c>
      <c r="I1051" s="71">
        <f t="shared" si="197"/>
        <v>16.853059529985053</v>
      </c>
      <c r="J1051" s="71">
        <f t="shared" si="193"/>
        <v>27.289610756473916</v>
      </c>
      <c r="K1051" s="71">
        <f t="shared" si="190"/>
        <v>3.3065060713892818</v>
      </c>
      <c r="L1051" s="71">
        <f t="shared" si="191"/>
        <v>-4.9074808124613956E-2</v>
      </c>
      <c r="M1051" s="69">
        <f t="shared" si="194"/>
        <v>-6.6699534714487807E-2</v>
      </c>
    </row>
    <row r="1052" spans="1:13" x14ac:dyDescent="0.3">
      <c r="A1052" s="69">
        <f>'Shiller Data'!A1051</f>
        <v>1957.11</v>
      </c>
      <c r="B1052" s="69">
        <f>'[4]Shiller Data '!B1051</f>
        <v>40.35</v>
      </c>
      <c r="C1052" s="69">
        <f>'[4]Shiller Data '!C1051</f>
        <v>1.78</v>
      </c>
      <c r="D1052" s="69">
        <f>'[4]Shiller Data '!D1051</f>
        <v>3.40333</v>
      </c>
      <c r="E1052" s="69">
        <f>'[4]Shiller Data '!E1051</f>
        <v>28.4</v>
      </c>
      <c r="F1052" s="71">
        <f t="shared" si="195"/>
        <v>448.40358274647895</v>
      </c>
      <c r="G1052" s="71">
        <f t="shared" si="196"/>
        <v>19.780876760563384</v>
      </c>
      <c r="H1052" s="71">
        <f t="shared" si="197"/>
        <v>334.70859360907338</v>
      </c>
      <c r="I1052" s="71">
        <f t="shared" si="197"/>
        <v>16.924159905780151</v>
      </c>
      <c r="J1052" s="71">
        <f t="shared" si="193"/>
        <v>26.494879819312896</v>
      </c>
      <c r="K1052" s="71">
        <f t="shared" si="190"/>
        <v>3.2769514999583254</v>
      </c>
      <c r="L1052" s="71">
        <f t="shared" si="191"/>
        <v>-7.8629379555570367E-2</v>
      </c>
      <c r="M1052" s="69">
        <f t="shared" si="194"/>
        <v>-0.10686833492915791</v>
      </c>
    </row>
    <row r="1053" spans="1:13" x14ac:dyDescent="0.3">
      <c r="A1053" s="69">
        <f>'Shiller Data'!A1052</f>
        <v>1957.12</v>
      </c>
      <c r="B1053" s="69">
        <f>'[4]Shiller Data '!B1052</f>
        <v>40.33</v>
      </c>
      <c r="C1053" s="69">
        <f>'[4]Shiller Data '!C1052</f>
        <v>1.79</v>
      </c>
      <c r="D1053" s="69">
        <f>'[4]Shiller Data '!D1052</f>
        <v>3.37</v>
      </c>
      <c r="E1053" s="69">
        <f>'[4]Shiller Data '!E1052</f>
        <v>28.4</v>
      </c>
      <c r="F1053" s="71">
        <f t="shared" si="195"/>
        <v>448.1813257042254</v>
      </c>
      <c r="G1053" s="71">
        <f t="shared" si="196"/>
        <v>19.892005281690142</v>
      </c>
      <c r="H1053" s="71">
        <f t="shared" si="197"/>
        <v>336.7541419963523</v>
      </c>
      <c r="I1053" s="71">
        <f t="shared" si="197"/>
        <v>16.99551486432415</v>
      </c>
      <c r="J1053" s="71">
        <f t="shared" si="193"/>
        <v>26.370564780300814</v>
      </c>
      <c r="K1053" s="71">
        <f t="shared" si="190"/>
        <v>3.2722484176671598</v>
      </c>
      <c r="L1053" s="71">
        <f t="shared" si="191"/>
        <v>-8.3332461846735928E-2</v>
      </c>
      <c r="M1053" s="69">
        <f t="shared" si="194"/>
        <v>-0.11326048219437267</v>
      </c>
    </row>
    <row r="1054" spans="1:13" x14ac:dyDescent="0.3">
      <c r="A1054" s="69">
        <f>'Shiller Data'!A1053</f>
        <v>1958.01</v>
      </c>
      <c r="B1054" s="69">
        <f>'[4]Shiller Data '!B1053</f>
        <v>41.12</v>
      </c>
      <c r="C1054" s="69">
        <f>'[4]Shiller Data '!C1053</f>
        <v>1.7833300000000001</v>
      </c>
      <c r="D1054" s="69">
        <f>'[4]Shiller Data '!D1053</f>
        <v>3.2933300000000001</v>
      </c>
      <c r="E1054" s="69">
        <f>'[4]Shiller Data '!E1053</f>
        <v>28.6</v>
      </c>
      <c r="F1054" s="71">
        <f t="shared" si="195"/>
        <v>453.76495104895099</v>
      </c>
      <c r="G1054" s="71">
        <f t="shared" si="196"/>
        <v>19.679295966783219</v>
      </c>
      <c r="H1054" s="71">
        <f t="shared" si="197"/>
        <v>338.88979853287128</v>
      </c>
      <c r="I1054" s="71">
        <f t="shared" si="197"/>
        <v>17.065922460297344</v>
      </c>
      <c r="J1054" s="71">
        <f t="shared" si="193"/>
        <v>26.588949534055537</v>
      </c>
      <c r="K1054" s="71">
        <f t="shared" si="190"/>
        <v>3.2804956984217246</v>
      </c>
      <c r="L1054" s="71">
        <f t="shared" si="191"/>
        <v>-7.5085181092171105E-2</v>
      </c>
      <c r="M1054" s="69">
        <f t="shared" si="194"/>
        <v>-0.10205127302961343</v>
      </c>
    </row>
    <row r="1055" spans="1:13" x14ac:dyDescent="0.3">
      <c r="A1055" s="69">
        <f>'Shiller Data'!A1054</f>
        <v>1958.02</v>
      </c>
      <c r="B1055" s="69">
        <f>'[4]Shiller Data '!B1054</f>
        <v>41.26</v>
      </c>
      <c r="C1055" s="69">
        <f>'[4]Shiller Data '!C1054</f>
        <v>1.77667</v>
      </c>
      <c r="D1055" s="69">
        <f>'[4]Shiller Data '!D1054</f>
        <v>3.2166700000000001</v>
      </c>
      <c r="E1055" s="69">
        <f>'[4]Shiller Data '!E1054</f>
        <v>28.6</v>
      </c>
      <c r="F1055" s="71">
        <f t="shared" si="195"/>
        <v>455.30987062937061</v>
      </c>
      <c r="G1055" s="71">
        <f t="shared" si="196"/>
        <v>19.605801935314684</v>
      </c>
      <c r="H1055" s="71">
        <f t="shared" si="197"/>
        <v>341.1060224547827</v>
      </c>
      <c r="I1055" s="71">
        <f t="shared" si="197"/>
        <v>17.134547994674968</v>
      </c>
      <c r="J1055" s="71">
        <f t="shared" si="193"/>
        <v>26.572622211620097</v>
      </c>
      <c r="K1055" s="71">
        <f t="shared" si="190"/>
        <v>3.2798814455916196</v>
      </c>
      <c r="L1055" s="71">
        <f t="shared" si="191"/>
        <v>-7.5699433922276071E-2</v>
      </c>
      <c r="M1055" s="69">
        <f t="shared" si="194"/>
        <v>-0.1028861286211223</v>
      </c>
    </row>
    <row r="1056" spans="1:13" x14ac:dyDescent="0.3">
      <c r="A1056" s="69">
        <f>'Shiller Data'!A1055</f>
        <v>1958.03</v>
      </c>
      <c r="B1056" s="69">
        <f>'[4]Shiller Data '!B1055</f>
        <v>42.11</v>
      </c>
      <c r="C1056" s="69">
        <f>'[4]Shiller Data '!C1055</f>
        <v>1.77</v>
      </c>
      <c r="D1056" s="69">
        <f>'[4]Shiller Data '!D1055</f>
        <v>3.14</v>
      </c>
      <c r="E1056" s="69">
        <f>'[4]Shiller Data '!E1055</f>
        <v>28.8</v>
      </c>
      <c r="F1056" s="71">
        <f t="shared" si="195"/>
        <v>461.46272743055556</v>
      </c>
      <c r="G1056" s="71">
        <f t="shared" si="196"/>
        <v>19.396557291666667</v>
      </c>
      <c r="H1056" s="71">
        <f t="shared" si="197"/>
        <v>343.34429749818543</v>
      </c>
      <c r="I1056" s="71">
        <f t="shared" si="197"/>
        <v>17.200650270538571</v>
      </c>
      <c r="J1056" s="71">
        <f t="shared" si="193"/>
        <v>26.828214060078476</v>
      </c>
      <c r="K1056" s="71">
        <f t="shared" si="190"/>
        <v>3.289454097185772</v>
      </c>
      <c r="L1056" s="71">
        <f t="shared" si="191"/>
        <v>-6.6126782328123745E-2</v>
      </c>
      <c r="M1056" s="69">
        <f t="shared" si="194"/>
        <v>-8.9875554933446108E-2</v>
      </c>
    </row>
    <row r="1057" spans="1:13" x14ac:dyDescent="0.3">
      <c r="A1057" s="69">
        <f>'Shiller Data'!A1056</f>
        <v>1958.04</v>
      </c>
      <c r="B1057" s="69">
        <f>'[4]Shiller Data '!B1056</f>
        <v>42.34</v>
      </c>
      <c r="C1057" s="69">
        <f>'[4]Shiller Data '!C1056</f>
        <v>1.75667</v>
      </c>
      <c r="D1057" s="69">
        <f>'[4]Shiller Data '!D1056</f>
        <v>3.07</v>
      </c>
      <c r="E1057" s="69">
        <f>'[4]Shiller Data '!E1056</f>
        <v>28.9</v>
      </c>
      <c r="F1057" s="71">
        <f t="shared" si="195"/>
        <v>462.37770588235304</v>
      </c>
      <c r="G1057" s="71">
        <f t="shared" si="196"/>
        <v>19.18386973529412</v>
      </c>
      <c r="H1057" s="71">
        <f t="shared" si="197"/>
        <v>345.49565338053827</v>
      </c>
      <c r="I1057" s="71">
        <f t="shared" si="197"/>
        <v>17.266585792142212</v>
      </c>
      <c r="J1057" s="71">
        <f t="shared" si="193"/>
        <v>26.778757042563377</v>
      </c>
      <c r="K1057" s="71">
        <f t="shared" si="190"/>
        <v>3.2876089255400016</v>
      </c>
      <c r="L1057" s="71">
        <f t="shared" si="191"/>
        <v>-6.7971953973894106E-2</v>
      </c>
      <c r="M1057" s="69">
        <f t="shared" si="194"/>
        <v>-9.2383401524078437E-2</v>
      </c>
    </row>
    <row r="1058" spans="1:13" x14ac:dyDescent="0.3">
      <c r="A1058" s="69">
        <f>'Shiller Data'!A1057</f>
        <v>1958.05</v>
      </c>
      <c r="B1058" s="69">
        <f>'[4]Shiller Data '!B1057</f>
        <v>43.7</v>
      </c>
      <c r="C1058" s="69">
        <f>'[4]Shiller Data '!C1057</f>
        <v>1.74333</v>
      </c>
      <c r="D1058" s="69">
        <f>'[4]Shiller Data '!D1057</f>
        <v>3</v>
      </c>
      <c r="E1058" s="69">
        <f>'[4]Shiller Data '!E1057</f>
        <v>28.9</v>
      </c>
      <c r="F1058" s="71">
        <f t="shared" si="195"/>
        <v>477.22970588235302</v>
      </c>
      <c r="G1058" s="71">
        <f t="shared" si="196"/>
        <v>19.038189088235296</v>
      </c>
      <c r="H1058" s="71">
        <f t="shared" ref="H1058:I1073" si="198">AVERAGE(F939:F1058)</f>
        <v>347.69536370849795</v>
      </c>
      <c r="I1058" s="71">
        <f t="shared" si="198"/>
        <v>17.331700321155051</v>
      </c>
      <c r="J1058" s="71">
        <f t="shared" si="193"/>
        <v>27.535077173002296</v>
      </c>
      <c r="K1058" s="71">
        <f t="shared" si="190"/>
        <v>3.3154607254344066</v>
      </c>
      <c r="L1058" s="71">
        <f t="shared" si="191"/>
        <v>-4.0120154079489101E-2</v>
      </c>
      <c r="M1058" s="69">
        <f t="shared" si="194"/>
        <v>-5.452890621559682E-2</v>
      </c>
    </row>
    <row r="1059" spans="1:13" x14ac:dyDescent="0.3">
      <c r="A1059" s="69">
        <f>'Shiller Data'!A1058</f>
        <v>1958.06</v>
      </c>
      <c r="B1059" s="69">
        <f>'[4]Shiller Data '!B1058</f>
        <v>44.75</v>
      </c>
      <c r="C1059" s="69">
        <f>'[4]Shiller Data '!C1058</f>
        <v>1.73</v>
      </c>
      <c r="D1059" s="69">
        <f>'[4]Shiller Data '!D1058</f>
        <v>2.93</v>
      </c>
      <c r="E1059" s="69">
        <f>'[4]Shiller Data '!E1058</f>
        <v>28.9</v>
      </c>
      <c r="F1059" s="71">
        <f t="shared" si="195"/>
        <v>488.69632352941181</v>
      </c>
      <c r="G1059" s="71">
        <f t="shared" si="196"/>
        <v>18.892617647058827</v>
      </c>
      <c r="H1059" s="71">
        <f t="shared" si="198"/>
        <v>349.93226042255702</v>
      </c>
      <c r="I1059" s="71">
        <f t="shared" si="198"/>
        <v>17.396377995876389</v>
      </c>
      <c r="J1059" s="71">
        <f t="shared" si="193"/>
        <v>28.091843235715597</v>
      </c>
      <c r="K1059" s="71">
        <f t="shared" si="190"/>
        <v>3.3354792578923242</v>
      </c>
      <c r="L1059" s="71">
        <f t="shared" si="191"/>
        <v>-2.0101621621571475E-2</v>
      </c>
      <c r="M1059" s="69">
        <f t="shared" si="194"/>
        <v>-2.7320918010742656E-2</v>
      </c>
    </row>
    <row r="1060" spans="1:13" x14ac:dyDescent="0.3">
      <c r="A1060" s="69">
        <f>'Shiller Data'!A1059</f>
        <v>1958.07</v>
      </c>
      <c r="B1060" s="69">
        <f>'[4]Shiller Data '!B1059</f>
        <v>45.98</v>
      </c>
      <c r="C1060" s="69">
        <f>'[4]Shiller Data '!C1059</f>
        <v>1.73</v>
      </c>
      <c r="D1060" s="69">
        <f>'[4]Shiller Data '!D1059</f>
        <v>2.9133300000000002</v>
      </c>
      <c r="E1060" s="69">
        <f>'[4]Shiller Data '!E1059</f>
        <v>29</v>
      </c>
      <c r="F1060" s="71">
        <f t="shared" si="195"/>
        <v>500.39716896551727</v>
      </c>
      <c r="G1060" s="71">
        <f t="shared" si="196"/>
        <v>18.827470689655176</v>
      </c>
      <c r="H1060" s="71">
        <f t="shared" si="198"/>
        <v>352.3323481352478</v>
      </c>
      <c r="I1060" s="71">
        <f t="shared" si="198"/>
        <v>17.460934654446262</v>
      </c>
      <c r="J1060" s="71">
        <f t="shared" si="193"/>
        <v>28.658097568568348</v>
      </c>
      <c r="K1060" s="71">
        <f t="shared" si="190"/>
        <v>3.3554360408726183</v>
      </c>
      <c r="L1060" s="71">
        <f t="shared" si="191"/>
        <v>-1.4483864127745605E-4</v>
      </c>
      <c r="M1060" s="69">
        <f t="shared" si="194"/>
        <v>-1.968559909058416E-4</v>
      </c>
    </row>
    <row r="1061" spans="1:13" x14ac:dyDescent="0.3">
      <c r="A1061" s="69">
        <f>'Shiller Data'!A1060</f>
        <v>1958.08</v>
      </c>
      <c r="B1061" s="69">
        <f>'[4]Shiller Data '!B1060</f>
        <v>47.7</v>
      </c>
      <c r="C1061" s="69">
        <f>'[4]Shiller Data '!C1060</f>
        <v>1.73</v>
      </c>
      <c r="D1061" s="69">
        <f>'[4]Shiller Data '!D1060</f>
        <v>2.8966699999999999</v>
      </c>
      <c r="E1061" s="69">
        <f>'[4]Shiller Data '!E1060</f>
        <v>28.9</v>
      </c>
      <c r="F1061" s="71">
        <f t="shared" si="195"/>
        <v>520.91205882352949</v>
      </c>
      <c r="G1061" s="71">
        <f t="shared" si="196"/>
        <v>18.892617647058827</v>
      </c>
      <c r="H1061" s="71">
        <f t="shared" si="198"/>
        <v>354.96214464585205</v>
      </c>
      <c r="I1061" s="71">
        <f t="shared" si="198"/>
        <v>17.525695511891136</v>
      </c>
      <c r="J1061" s="71">
        <f t="shared" si="193"/>
        <v>29.722760986580653</v>
      </c>
      <c r="K1061" s="71">
        <f t="shared" si="190"/>
        <v>3.3919131154868678</v>
      </c>
      <c r="L1061" s="71">
        <f t="shared" si="191"/>
        <v>3.6332235972972082E-2</v>
      </c>
      <c r="M1061" s="69">
        <f t="shared" si="194"/>
        <v>4.9380595200305279E-2</v>
      </c>
    </row>
    <row r="1062" spans="1:13" x14ac:dyDescent="0.3">
      <c r="A1062" s="69">
        <f>'Shiller Data'!A1061</f>
        <v>1958.09</v>
      </c>
      <c r="B1062" s="69">
        <f>'[4]Shiller Data '!B1061</f>
        <v>48.96</v>
      </c>
      <c r="C1062" s="69">
        <f>'[4]Shiller Data '!C1061</f>
        <v>1.73</v>
      </c>
      <c r="D1062" s="69">
        <f>'[4]Shiller Data '!D1061</f>
        <v>2.88</v>
      </c>
      <c r="E1062" s="69">
        <f>'[4]Shiller Data '!E1061</f>
        <v>28.9</v>
      </c>
      <c r="F1062" s="71">
        <f t="shared" si="195"/>
        <v>534.67200000000014</v>
      </c>
      <c r="G1062" s="71">
        <f t="shared" si="196"/>
        <v>18.892617647058827</v>
      </c>
      <c r="H1062" s="71">
        <f t="shared" si="198"/>
        <v>357.72593008802886</v>
      </c>
      <c r="I1062" s="71">
        <f t="shared" si="198"/>
        <v>17.589740675956765</v>
      </c>
      <c r="J1062" s="71">
        <f t="shared" si="193"/>
        <v>30.39680970003371</v>
      </c>
      <c r="K1062" s="71">
        <f t="shared" si="190"/>
        <v>3.4143376588273227</v>
      </c>
      <c r="L1062" s="71">
        <f t="shared" si="191"/>
        <v>5.8756779313426932E-2</v>
      </c>
      <c r="M1062" s="69">
        <f t="shared" si="194"/>
        <v>7.9858689036051075E-2</v>
      </c>
    </row>
    <row r="1063" spans="1:13" x14ac:dyDescent="0.3">
      <c r="A1063" s="69">
        <f>'Shiller Data'!A1062</f>
        <v>1958.1</v>
      </c>
      <c r="B1063" s="69">
        <f>'[4]Shiller Data '!B1062</f>
        <v>50.95</v>
      </c>
      <c r="C1063" s="69">
        <f>'[4]Shiller Data '!C1062</f>
        <v>1.7366699999999999</v>
      </c>
      <c r="D1063" s="69">
        <f>'[4]Shiller Data '!D1062</f>
        <v>2.8833299999999999</v>
      </c>
      <c r="E1063" s="69">
        <f>'[4]Shiller Data '!E1062</f>
        <v>28.9</v>
      </c>
      <c r="F1063" s="71">
        <f t="shared" si="195"/>
        <v>556.40397058823532</v>
      </c>
      <c r="G1063" s="71">
        <f t="shared" si="196"/>
        <v>18.965457970588236</v>
      </c>
      <c r="H1063" s="71">
        <f t="shared" si="198"/>
        <v>360.61753252394186</v>
      </c>
      <c r="I1063" s="71">
        <f t="shared" si="198"/>
        <v>17.651854311367408</v>
      </c>
      <c r="J1063" s="71">
        <f t="shared" si="193"/>
        <v>31.520992682900363</v>
      </c>
      <c r="K1063" s="71">
        <f t="shared" si="190"/>
        <v>3.4506537582405996</v>
      </c>
      <c r="L1063" s="71">
        <f t="shared" si="191"/>
        <v>9.5072878726703891E-2</v>
      </c>
      <c r="M1063" s="69">
        <f t="shared" si="194"/>
        <v>0.12921735239261234</v>
      </c>
    </row>
    <row r="1064" spans="1:13" x14ac:dyDescent="0.3">
      <c r="A1064" s="69">
        <f>'Shiller Data'!A1063</f>
        <v>1958.11</v>
      </c>
      <c r="B1064" s="69">
        <f>'[4]Shiller Data '!B1063</f>
        <v>52.5</v>
      </c>
      <c r="C1064" s="69">
        <f>'[4]Shiller Data '!C1063</f>
        <v>1.74333</v>
      </c>
      <c r="D1064" s="69">
        <f>'[4]Shiller Data '!D1063</f>
        <v>2.8866700000000001</v>
      </c>
      <c r="E1064" s="69">
        <f>'[4]Shiller Data '!E1063</f>
        <v>29</v>
      </c>
      <c r="F1064" s="71">
        <f t="shared" si="195"/>
        <v>571.35387931034484</v>
      </c>
      <c r="G1064" s="71">
        <f t="shared" si="196"/>
        <v>18.972540160344831</v>
      </c>
      <c r="H1064" s="71">
        <f t="shared" si="198"/>
        <v>363.71710670758864</v>
      </c>
      <c r="I1064" s="71">
        <f t="shared" si="198"/>
        <v>17.711060551684334</v>
      </c>
      <c r="J1064" s="71">
        <f t="shared" si="193"/>
        <v>32.259721412109833</v>
      </c>
      <c r="K1064" s="71">
        <f t="shared" si="190"/>
        <v>3.4738194369533222</v>
      </c>
      <c r="L1064" s="71">
        <f t="shared" si="191"/>
        <v>0.11823855743942646</v>
      </c>
      <c r="M1064" s="69">
        <f t="shared" si="194"/>
        <v>0.16070275295822209</v>
      </c>
    </row>
    <row r="1065" spans="1:13" x14ac:dyDescent="0.3">
      <c r="A1065" s="69">
        <f>'Shiller Data'!A1064</f>
        <v>1958.12</v>
      </c>
      <c r="B1065" s="69">
        <f>'[4]Shiller Data '!B1064</f>
        <v>53.49</v>
      </c>
      <c r="C1065" s="69">
        <f>'[4]Shiller Data '!C1064</f>
        <v>1.75</v>
      </c>
      <c r="D1065" s="69">
        <f>'[4]Shiller Data '!D1064</f>
        <v>2.89</v>
      </c>
      <c r="E1065" s="69">
        <f>'[4]Shiller Data '!E1064</f>
        <v>28.9</v>
      </c>
      <c r="F1065" s="71">
        <f t="shared" si="195"/>
        <v>584.14226470588244</v>
      </c>
      <c r="G1065" s="71">
        <f t="shared" si="196"/>
        <v>19.111029411764708</v>
      </c>
      <c r="H1065" s="71">
        <f t="shared" si="198"/>
        <v>366.92726875095366</v>
      </c>
      <c r="I1065" s="71">
        <f t="shared" si="198"/>
        <v>17.768827895675877</v>
      </c>
      <c r="J1065" s="71">
        <f t="shared" si="193"/>
        <v>32.874552454190635</v>
      </c>
      <c r="K1065" s="71">
        <f t="shared" si="190"/>
        <v>3.4926988768445222</v>
      </c>
      <c r="L1065" s="71">
        <f t="shared" si="191"/>
        <v>0.13711799733062646</v>
      </c>
      <c r="M1065" s="69">
        <f t="shared" si="194"/>
        <v>0.18636255489194764</v>
      </c>
    </row>
    <row r="1066" spans="1:13" x14ac:dyDescent="0.3">
      <c r="A1066" s="69">
        <f>'Shiller Data'!A1065</f>
        <v>1959.01</v>
      </c>
      <c r="B1066" s="69">
        <f>'[4]Shiller Data '!B1065</f>
        <v>55.62</v>
      </c>
      <c r="C1066" s="69">
        <f>'[4]Shiller Data '!C1065</f>
        <v>1.75667</v>
      </c>
      <c r="D1066" s="69">
        <f>'[4]Shiller Data '!D1065</f>
        <v>2.96333</v>
      </c>
      <c r="E1066" s="69">
        <f>'[4]Shiller Data '!E1065</f>
        <v>29</v>
      </c>
      <c r="F1066" s="71">
        <f t="shared" si="195"/>
        <v>605.30862413793113</v>
      </c>
      <c r="G1066" s="71">
        <f t="shared" si="196"/>
        <v>19.117718460344829</v>
      </c>
      <c r="H1066" s="71">
        <f t="shared" si="198"/>
        <v>370.28828061876976</v>
      </c>
      <c r="I1066" s="71">
        <f t="shared" si="198"/>
        <v>17.824401647242986</v>
      </c>
      <c r="J1066" s="71">
        <f t="shared" si="193"/>
        <v>33.959548046402894</v>
      </c>
      <c r="K1066" s="71">
        <f t="shared" si="190"/>
        <v>3.5251700529447803</v>
      </c>
      <c r="L1066" s="71">
        <f t="shared" si="191"/>
        <v>0.16958917343088453</v>
      </c>
      <c r="M1066" s="69">
        <f t="shared" si="194"/>
        <v>0.2304954291768524</v>
      </c>
    </row>
    <row r="1067" spans="1:13" x14ac:dyDescent="0.3">
      <c r="A1067" s="69">
        <f>'Shiller Data'!A1066</f>
        <v>1959.02</v>
      </c>
      <c r="B1067" s="69">
        <f>'[4]Shiller Data '!B1066</f>
        <v>54.77</v>
      </c>
      <c r="C1067" s="69">
        <f>'[4]Shiller Data '!C1066</f>
        <v>1.7633300000000001</v>
      </c>
      <c r="D1067" s="69">
        <f>'[4]Shiller Data '!D1066</f>
        <v>3.03667</v>
      </c>
      <c r="E1067" s="69">
        <f>'[4]Shiller Data '!E1066</f>
        <v>28.9</v>
      </c>
      <c r="F1067" s="71">
        <f t="shared" si="195"/>
        <v>598.12061764705891</v>
      </c>
      <c r="G1067" s="71">
        <f t="shared" si="196"/>
        <v>19.25660085294118</v>
      </c>
      <c r="H1067" s="71">
        <f t="shared" si="198"/>
        <v>373.64044618249523</v>
      </c>
      <c r="I1067" s="71">
        <f t="shared" si="198"/>
        <v>17.878419290392497</v>
      </c>
      <c r="J1067" s="71">
        <f t="shared" si="193"/>
        <v>33.454893742674273</v>
      </c>
      <c r="K1067" s="71">
        <f t="shared" si="190"/>
        <v>3.510198076102828</v>
      </c>
      <c r="L1067" s="71">
        <f t="shared" si="191"/>
        <v>0.15461719658893225</v>
      </c>
      <c r="M1067" s="69">
        <f t="shared" si="194"/>
        <v>0.21014641657188138</v>
      </c>
    </row>
    <row r="1068" spans="1:13" x14ac:dyDescent="0.3">
      <c r="A1068" s="69">
        <f>'Shiller Data'!A1067</f>
        <v>1959.03</v>
      </c>
      <c r="B1068" s="69">
        <f>'[4]Shiller Data '!B1067</f>
        <v>56.16</v>
      </c>
      <c r="C1068" s="69">
        <f>'[4]Shiller Data '!C1067</f>
        <v>1.77</v>
      </c>
      <c r="D1068" s="69">
        <f>'[4]Shiller Data '!D1067</f>
        <v>3.11</v>
      </c>
      <c r="E1068" s="69">
        <f>'[4]Shiller Data '!E1067</f>
        <v>28.9</v>
      </c>
      <c r="F1068" s="71">
        <f t="shared" si="195"/>
        <v>613.30023529411767</v>
      </c>
      <c r="G1068" s="71">
        <f t="shared" si="196"/>
        <v>19.329441176470588</v>
      </c>
      <c r="H1068" s="71">
        <f t="shared" si="198"/>
        <v>377.10363772661287</v>
      </c>
      <c r="I1068" s="71">
        <f t="shared" si="198"/>
        <v>17.931202133529748</v>
      </c>
      <c r="J1068" s="71">
        <f t="shared" si="193"/>
        <v>34.20296256363654</v>
      </c>
      <c r="K1068" s="71">
        <f t="shared" si="190"/>
        <v>3.5323122649845948</v>
      </c>
      <c r="L1068" s="71">
        <f t="shared" si="191"/>
        <v>0.17673138547069911</v>
      </c>
      <c r="M1068" s="69">
        <f t="shared" si="194"/>
        <v>0.24020269524864599</v>
      </c>
    </row>
    <row r="1069" spans="1:13" x14ac:dyDescent="0.3">
      <c r="A1069" s="69">
        <f>'Shiller Data'!A1068</f>
        <v>1959.04</v>
      </c>
      <c r="B1069" s="69">
        <f>'[4]Shiller Data '!B1068</f>
        <v>57.1</v>
      </c>
      <c r="C1069" s="69">
        <f>'[4]Shiller Data '!C1068</f>
        <v>1.77667</v>
      </c>
      <c r="D1069" s="69">
        <f>'[4]Shiller Data '!D1068</f>
        <v>3.2066699999999999</v>
      </c>
      <c r="E1069" s="69">
        <f>'[4]Shiller Data '!E1068</f>
        <v>29</v>
      </c>
      <c r="F1069" s="71">
        <f t="shared" si="195"/>
        <v>621.41536206896558</v>
      </c>
      <c r="G1069" s="71">
        <f t="shared" si="196"/>
        <v>19.335377081034483</v>
      </c>
      <c r="H1069" s="71">
        <f t="shared" si="198"/>
        <v>380.6435501057789</v>
      </c>
      <c r="I1069" s="71">
        <f t="shared" si="198"/>
        <v>17.983020352069403</v>
      </c>
      <c r="J1069" s="71">
        <f t="shared" si="193"/>
        <v>34.555672512346121</v>
      </c>
      <c r="K1069" s="71">
        <f t="shared" si="190"/>
        <v>3.5425717194389432</v>
      </c>
      <c r="L1069" s="71">
        <f t="shared" si="191"/>
        <v>0.1869908399250475</v>
      </c>
      <c r="M1069" s="69">
        <f t="shared" si="194"/>
        <v>0.25414673017572909</v>
      </c>
    </row>
    <row r="1070" spans="1:13" x14ac:dyDescent="0.3">
      <c r="A1070" s="69">
        <f>'Shiller Data'!A1069</f>
        <v>1959.05</v>
      </c>
      <c r="B1070" s="69">
        <f>'[4]Shiller Data '!B1069</f>
        <v>57.96</v>
      </c>
      <c r="C1070" s="69">
        <f>'[4]Shiller Data '!C1069</f>
        <v>1.7833300000000001</v>
      </c>
      <c r="D1070" s="69">
        <f>'[4]Shiller Data '!D1069</f>
        <v>3.3033299999999999</v>
      </c>
      <c r="E1070" s="69">
        <f>'[4]Shiller Data '!E1069</f>
        <v>29</v>
      </c>
      <c r="F1070" s="71">
        <f t="shared" si="195"/>
        <v>630.77468275862077</v>
      </c>
      <c r="G1070" s="71">
        <f t="shared" si="196"/>
        <v>19.40785740172414</v>
      </c>
      <c r="H1070" s="71">
        <f t="shared" si="198"/>
        <v>384.26672781924367</v>
      </c>
      <c r="I1070" s="71">
        <f t="shared" si="198"/>
        <v>18.033509470000435</v>
      </c>
      <c r="J1070" s="71">
        <f t="shared" si="193"/>
        <v>34.977921729985127</v>
      </c>
      <c r="K1070" s="71">
        <f t="shared" si="190"/>
        <v>3.5547170547318068</v>
      </c>
      <c r="L1070" s="71">
        <f t="shared" si="191"/>
        <v>0.19913617521791105</v>
      </c>
      <c r="M1070" s="69">
        <f t="shared" si="194"/>
        <v>0.27065394118567165</v>
      </c>
    </row>
    <row r="1071" spans="1:13" x14ac:dyDescent="0.3">
      <c r="A1071" s="69">
        <f>'Shiller Data'!A1070</f>
        <v>1959.06</v>
      </c>
      <c r="B1071" s="69">
        <f>'[4]Shiller Data '!B1070</f>
        <v>57.46</v>
      </c>
      <c r="C1071" s="69">
        <f>'[4]Shiller Data '!C1070</f>
        <v>1.79</v>
      </c>
      <c r="D1071" s="69">
        <f>'[4]Shiller Data '!D1070</f>
        <v>3.4</v>
      </c>
      <c r="E1071" s="69">
        <f>'[4]Shiller Data '!E1070</f>
        <v>29.1</v>
      </c>
      <c r="F1071" s="71">
        <f t="shared" si="195"/>
        <v>623.18430584192436</v>
      </c>
      <c r="G1071" s="71">
        <f t="shared" si="196"/>
        <v>19.413503436426115</v>
      </c>
      <c r="H1071" s="71">
        <f t="shared" si="198"/>
        <v>387.92262149414671</v>
      </c>
      <c r="I1071" s="71">
        <f t="shared" si="198"/>
        <v>18.083044209237041</v>
      </c>
      <c r="J1071" s="71">
        <f t="shared" si="193"/>
        <v>34.462355930291544</v>
      </c>
      <c r="K1071" s="71">
        <f t="shared" si="190"/>
        <v>3.5398675958636012</v>
      </c>
      <c r="L1071" s="71">
        <f t="shared" si="191"/>
        <v>0.1842867163497055</v>
      </c>
      <c r="M1071" s="69">
        <f t="shared" si="194"/>
        <v>0.25047144765953872</v>
      </c>
    </row>
    <row r="1072" spans="1:13" x14ac:dyDescent="0.3">
      <c r="A1072" s="69">
        <f>'Shiller Data'!A1071</f>
        <v>1959.07</v>
      </c>
      <c r="B1072" s="69">
        <f>'[4]Shiller Data '!B1071</f>
        <v>59.74</v>
      </c>
      <c r="C1072" s="69">
        <f>'[4]Shiller Data '!C1071</f>
        <v>1.79667</v>
      </c>
      <c r="D1072" s="69">
        <f>'[4]Shiller Data '!D1071</f>
        <v>3.41</v>
      </c>
      <c r="E1072" s="69">
        <f>'[4]Shiller Data '!E1071</f>
        <v>29.2</v>
      </c>
      <c r="F1072" s="71">
        <f t="shared" si="195"/>
        <v>645.69324315068502</v>
      </c>
      <c r="G1072" s="71">
        <f t="shared" si="196"/>
        <v>19.419110799657535</v>
      </c>
      <c r="H1072" s="71">
        <f t="shared" si="198"/>
        <v>391.66544852040249</v>
      </c>
      <c r="I1072" s="71">
        <f t="shared" si="198"/>
        <v>18.130938281178636</v>
      </c>
      <c r="J1072" s="71">
        <f t="shared" si="193"/>
        <v>35.61278700181591</v>
      </c>
      <c r="K1072" s="71">
        <f t="shared" si="190"/>
        <v>3.5727047588106027</v>
      </c>
      <c r="L1072" s="71">
        <f t="shared" si="191"/>
        <v>0.21712387929670696</v>
      </c>
      <c r="M1072" s="69">
        <f t="shared" si="194"/>
        <v>0.2951017493073263</v>
      </c>
    </row>
    <row r="1073" spans="1:13" x14ac:dyDescent="0.3">
      <c r="A1073" s="69">
        <f>'Shiller Data'!A1072</f>
        <v>1959.08</v>
      </c>
      <c r="B1073" s="69">
        <f>'[4]Shiller Data '!B1072</f>
        <v>59.4</v>
      </c>
      <c r="C1073" s="69">
        <f>'[4]Shiller Data '!C1072</f>
        <v>1.8033300000000001</v>
      </c>
      <c r="D1073" s="69">
        <f>'[4]Shiller Data '!D1072</f>
        <v>3.42</v>
      </c>
      <c r="E1073" s="69">
        <f>'[4]Shiller Data '!E1072</f>
        <v>29.2</v>
      </c>
      <c r="F1073" s="71">
        <f t="shared" si="195"/>
        <v>642.018390410959</v>
      </c>
      <c r="G1073" s="71">
        <f t="shared" si="196"/>
        <v>19.491094679794521</v>
      </c>
      <c r="H1073" s="71">
        <f t="shared" si="198"/>
        <v>395.3259657619223</v>
      </c>
      <c r="I1073" s="71">
        <f t="shared" si="198"/>
        <v>18.179174954403113</v>
      </c>
      <c r="J1073" s="71">
        <f t="shared" si="193"/>
        <v>35.316145645842859</v>
      </c>
      <c r="K1073" s="71">
        <f t="shared" si="190"/>
        <v>3.5643402431061197</v>
      </c>
      <c r="L1073" s="71">
        <f t="shared" si="191"/>
        <v>0.20875936359222402</v>
      </c>
      <c r="M1073" s="69">
        <f t="shared" si="194"/>
        <v>0.28373320143273534</v>
      </c>
    </row>
    <row r="1074" spans="1:13" x14ac:dyDescent="0.3">
      <c r="A1074" s="69">
        <f>'Shiller Data'!A1073</f>
        <v>1959.09</v>
      </c>
      <c r="B1074" s="69">
        <f>'[4]Shiller Data '!B1073</f>
        <v>57.05</v>
      </c>
      <c r="C1074" s="69">
        <f>'[4]Shiller Data '!C1073</f>
        <v>1.81</v>
      </c>
      <c r="D1074" s="69">
        <f>'[4]Shiller Data '!D1073</f>
        <v>3.43</v>
      </c>
      <c r="E1074" s="69">
        <f>'[4]Shiller Data '!E1073</f>
        <v>29.3</v>
      </c>
      <c r="F1074" s="71">
        <f t="shared" si="195"/>
        <v>614.51417235494876</v>
      </c>
      <c r="G1074" s="71">
        <f t="shared" si="196"/>
        <v>19.496418088737204</v>
      </c>
      <c r="H1074" s="71">
        <f t="shared" ref="H1074:I1089" si="199">AVERAGE(F955:F1074)</f>
        <v>398.74234207617729</v>
      </c>
      <c r="I1074" s="71">
        <f t="shared" si="199"/>
        <v>18.227199777388059</v>
      </c>
      <c r="J1074" s="71">
        <f t="shared" si="193"/>
        <v>33.714129425260957</v>
      </c>
      <c r="K1074" s="71">
        <f t="shared" si="190"/>
        <v>3.5179170202681398</v>
      </c>
      <c r="L1074" s="71">
        <f t="shared" si="191"/>
        <v>0.16233614075424407</v>
      </c>
      <c r="M1074" s="69">
        <f t="shared" si="194"/>
        <v>0.2206375423447233</v>
      </c>
    </row>
    <row r="1075" spans="1:13" x14ac:dyDescent="0.3">
      <c r="A1075" s="69">
        <f>'Shiller Data'!A1074</f>
        <v>1959.1</v>
      </c>
      <c r="B1075" s="69">
        <f>'[4]Shiller Data '!B1074</f>
        <v>57</v>
      </c>
      <c r="C1075" s="69">
        <f>'[4]Shiller Data '!C1074</f>
        <v>1.81667</v>
      </c>
      <c r="D1075" s="69">
        <f>'[4]Shiller Data '!D1074</f>
        <v>3.4166699999999999</v>
      </c>
      <c r="E1075" s="69">
        <f>'[4]Shiller Data '!E1074</f>
        <v>29.4</v>
      </c>
      <c r="F1075" s="71">
        <f t="shared" si="195"/>
        <v>611.88724489795925</v>
      </c>
      <c r="G1075" s="71">
        <f t="shared" si="196"/>
        <v>19.50170528401361</v>
      </c>
      <c r="H1075" s="71">
        <f t="shared" si="199"/>
        <v>402.07805383921584</v>
      </c>
      <c r="I1075" s="71">
        <f t="shared" si="199"/>
        <v>18.270604172810394</v>
      </c>
      <c r="J1075" s="71">
        <f t="shared" si="193"/>
        <v>33.490257854118809</v>
      </c>
      <c r="K1075" s="71">
        <f t="shared" si="190"/>
        <v>3.5112545862126869</v>
      </c>
      <c r="L1075" s="71">
        <f t="shared" si="191"/>
        <v>0.15567370669879121</v>
      </c>
      <c r="M1075" s="69">
        <f t="shared" si="194"/>
        <v>0.21158236172259509</v>
      </c>
    </row>
    <row r="1076" spans="1:13" x14ac:dyDescent="0.3">
      <c r="A1076" s="69">
        <f>'Shiller Data'!A1075</f>
        <v>1959.11</v>
      </c>
      <c r="B1076" s="69">
        <f>'[4]Shiller Data '!B1075</f>
        <v>57.23</v>
      </c>
      <c r="C1076" s="69">
        <f>'[4]Shiller Data '!C1075</f>
        <v>1.8233299999999999</v>
      </c>
      <c r="D1076" s="69">
        <f>'[4]Shiller Data '!D1075</f>
        <v>3.40333</v>
      </c>
      <c r="E1076" s="69">
        <f>'[4]Shiller Data '!E1075</f>
        <v>29.4</v>
      </c>
      <c r="F1076" s="71">
        <f t="shared" si="195"/>
        <v>614.35626360544222</v>
      </c>
      <c r="G1076" s="71">
        <f t="shared" si="196"/>
        <v>19.573199477891158</v>
      </c>
      <c r="H1076" s="71">
        <f t="shared" si="199"/>
        <v>405.41743847640402</v>
      </c>
      <c r="I1076" s="71">
        <f t="shared" si="199"/>
        <v>18.311420546138052</v>
      </c>
      <c r="J1076" s="71">
        <f t="shared" si="193"/>
        <v>33.550442580764837</v>
      </c>
      <c r="K1076" s="71">
        <f t="shared" si="190"/>
        <v>3.5130500550077257</v>
      </c>
      <c r="L1076" s="71">
        <f t="shared" si="191"/>
        <v>0.15746917549382999</v>
      </c>
      <c r="M1076" s="69">
        <f t="shared" si="194"/>
        <v>0.21402265518068411</v>
      </c>
    </row>
    <row r="1077" spans="1:13" x14ac:dyDescent="0.3">
      <c r="A1077" s="69">
        <f>'Shiller Data'!A1076</f>
        <v>1959.12</v>
      </c>
      <c r="B1077" s="69">
        <f>'[4]Shiller Data '!B1076</f>
        <v>59.06</v>
      </c>
      <c r="C1077" s="69">
        <f>'[4]Shiller Data '!C1076</f>
        <v>1.83</v>
      </c>
      <c r="D1077" s="69">
        <f>'[4]Shiller Data '!D1076</f>
        <v>3.39</v>
      </c>
      <c r="E1077" s="69">
        <f>'[4]Shiller Data '!E1076</f>
        <v>29.4</v>
      </c>
      <c r="F1077" s="71">
        <f t="shared" si="195"/>
        <v>634.0010646258504</v>
      </c>
      <c r="G1077" s="71">
        <f t="shared" si="196"/>
        <v>19.644801020408167</v>
      </c>
      <c r="H1077" s="71">
        <f t="shared" si="199"/>
        <v>408.85752266608273</v>
      </c>
      <c r="I1077" s="71">
        <f t="shared" si="199"/>
        <v>18.348082835714902</v>
      </c>
      <c r="J1077" s="71">
        <f t="shared" si="193"/>
        <v>34.554076864736786</v>
      </c>
      <c r="K1077" s="71">
        <f t="shared" si="190"/>
        <v>3.5425255422317039</v>
      </c>
      <c r="L1077" s="71">
        <f t="shared" si="191"/>
        <v>0.18694466271780819</v>
      </c>
      <c r="M1077" s="69">
        <f t="shared" si="194"/>
        <v>0.25408396888628182</v>
      </c>
    </row>
    <row r="1078" spans="1:13" x14ac:dyDescent="0.3">
      <c r="A1078" s="69">
        <f>'Shiller Data'!A1077</f>
        <v>1960.01</v>
      </c>
      <c r="B1078" s="69">
        <f>'[4]Shiller Data '!B1077</f>
        <v>58.03</v>
      </c>
      <c r="C1078" s="69">
        <f>'[4]Shiller Data '!C1077</f>
        <v>1.8666700000000001</v>
      </c>
      <c r="D1078" s="69">
        <f>'[4]Shiller Data '!D1077</f>
        <v>3.39</v>
      </c>
      <c r="E1078" s="69">
        <f>'[4]Shiller Data '!E1077</f>
        <v>29.3</v>
      </c>
      <c r="F1078" s="71">
        <f t="shared" si="195"/>
        <v>625.07024402730372</v>
      </c>
      <c r="G1078" s="71">
        <f t="shared" si="196"/>
        <v>20.106839090443689</v>
      </c>
      <c r="H1078" s="71">
        <f t="shared" si="199"/>
        <v>412.17728803297695</v>
      </c>
      <c r="I1078" s="71">
        <f t="shared" si="199"/>
        <v>18.386935661468602</v>
      </c>
      <c r="J1078" s="71">
        <f t="shared" si="193"/>
        <v>33.995346235816335</v>
      </c>
      <c r="K1078" s="71">
        <f t="shared" si="190"/>
        <v>3.5262236398306999</v>
      </c>
      <c r="L1078" s="71">
        <f t="shared" si="191"/>
        <v>0.17064276031680414</v>
      </c>
      <c r="M1078" s="69">
        <f t="shared" si="194"/>
        <v>0.23192740125698119</v>
      </c>
    </row>
    <row r="1079" spans="1:13" x14ac:dyDescent="0.3">
      <c r="A1079" s="69">
        <f>'Shiller Data'!A1078</f>
        <v>1960.02</v>
      </c>
      <c r="B1079" s="69">
        <f>'[4]Shiller Data '!B1078</f>
        <v>55.78</v>
      </c>
      <c r="C1079" s="69">
        <f>'[4]Shiller Data '!C1078</f>
        <v>1.90333</v>
      </c>
      <c r="D1079" s="69">
        <f>'[4]Shiller Data '!D1078</f>
        <v>3.39</v>
      </c>
      <c r="E1079" s="69">
        <f>'[4]Shiller Data '!E1078</f>
        <v>29.4</v>
      </c>
      <c r="F1079" s="71">
        <f t="shared" si="195"/>
        <v>598.79071088435387</v>
      </c>
      <c r="G1079" s="71">
        <f t="shared" si="196"/>
        <v>20.431988593537419</v>
      </c>
      <c r="H1079" s="71">
        <f t="shared" si="199"/>
        <v>415.24112479034659</v>
      </c>
      <c r="I1079" s="71">
        <f t="shared" si="199"/>
        <v>18.427378899748081</v>
      </c>
      <c r="J1079" s="71">
        <f t="shared" si="193"/>
        <v>32.494621950414221</v>
      </c>
      <c r="K1079" s="71">
        <f t="shared" si="190"/>
        <v>3.4810745971938295</v>
      </c>
      <c r="L1079" s="71">
        <f t="shared" si="191"/>
        <v>0.12549371767993378</v>
      </c>
      <c r="M1079" s="69">
        <f t="shared" si="194"/>
        <v>0.17056353144750519</v>
      </c>
    </row>
    <row r="1080" spans="1:13" x14ac:dyDescent="0.3">
      <c r="A1080" s="69">
        <f>'Shiller Data'!A1079</f>
        <v>1960.03</v>
      </c>
      <c r="B1080" s="69">
        <f>'[4]Shiller Data '!B1079</f>
        <v>55.02</v>
      </c>
      <c r="C1080" s="69">
        <f>'[4]Shiller Data '!C1079</f>
        <v>1.94</v>
      </c>
      <c r="D1080" s="69">
        <f>'[4]Shiller Data '!D1079</f>
        <v>3.39</v>
      </c>
      <c r="E1080" s="69">
        <f>'[4]Shiller Data '!E1079</f>
        <v>29.4</v>
      </c>
      <c r="F1080" s="71">
        <f t="shared" si="195"/>
        <v>590.63221428571433</v>
      </c>
      <c r="G1080" s="71">
        <f t="shared" si="196"/>
        <v>20.825636054421768</v>
      </c>
      <c r="H1080" s="71">
        <f t="shared" si="199"/>
        <v>418.22953351462019</v>
      </c>
      <c r="I1080" s="71">
        <f t="shared" si="199"/>
        <v>18.470538207969955</v>
      </c>
      <c r="J1080" s="71">
        <f t="shared" si="193"/>
        <v>31.976989930421148</v>
      </c>
      <c r="K1080" s="71">
        <f t="shared" si="190"/>
        <v>3.4650165794743857</v>
      </c>
      <c r="L1080" s="71">
        <f t="shared" si="191"/>
        <v>0.10943569996048996</v>
      </c>
      <c r="M1080" s="69">
        <f t="shared" si="194"/>
        <v>0.14873843724430033</v>
      </c>
    </row>
    <row r="1081" spans="1:13" x14ac:dyDescent="0.3">
      <c r="A1081" s="69">
        <f>'Shiller Data'!A1080</f>
        <v>1960.04</v>
      </c>
      <c r="B1081" s="69">
        <f>'[4]Shiller Data '!B1080</f>
        <v>55.73</v>
      </c>
      <c r="C1081" s="69">
        <f>'[4]Shiller Data '!C1080</f>
        <v>1.94333</v>
      </c>
      <c r="D1081" s="69">
        <f>'[4]Shiller Data '!D1080</f>
        <v>3.34667</v>
      </c>
      <c r="E1081" s="69">
        <f>'[4]Shiller Data '!E1080</f>
        <v>29.5</v>
      </c>
      <c r="F1081" s="71">
        <f t="shared" si="195"/>
        <v>596.22598813559318</v>
      </c>
      <c r="G1081" s="71">
        <f t="shared" si="196"/>
        <v>20.790666598305087</v>
      </c>
      <c r="H1081" s="71">
        <f t="shared" si="199"/>
        <v>421.20995022365969</v>
      </c>
      <c r="I1081" s="71">
        <f t="shared" si="199"/>
        <v>18.512291679622496</v>
      </c>
      <c r="J1081" s="71">
        <f t="shared" si="193"/>
        <v>32.207032951619496</v>
      </c>
      <c r="K1081" s="71">
        <f t="shared" si="190"/>
        <v>3.4721848433479243</v>
      </c>
      <c r="L1081" s="71">
        <f t="shared" si="191"/>
        <v>0.1166039638340286</v>
      </c>
      <c r="M1081" s="69">
        <f t="shared" si="194"/>
        <v>0.15848111140538163</v>
      </c>
    </row>
    <row r="1082" spans="1:13" x14ac:dyDescent="0.3">
      <c r="A1082" s="69">
        <f>'Shiller Data'!A1081</f>
        <v>1960.05</v>
      </c>
      <c r="B1082" s="69">
        <f>'[4]Shiller Data '!B1081</f>
        <v>55.22</v>
      </c>
      <c r="C1082" s="69">
        <f>'[4]Shiller Data '!C1081</f>
        <v>1.9466699999999999</v>
      </c>
      <c r="D1082" s="69">
        <f>'[4]Shiller Data '!D1081</f>
        <v>3.3033299999999999</v>
      </c>
      <c r="E1082" s="69">
        <f>'[4]Shiller Data '!E1081</f>
        <v>29.5</v>
      </c>
      <c r="F1082" s="71">
        <f t="shared" si="195"/>
        <v>590.76976610169493</v>
      </c>
      <c r="G1082" s="71">
        <f t="shared" si="196"/>
        <v>20.826399503389833</v>
      </c>
      <c r="H1082" s="71">
        <f t="shared" si="199"/>
        <v>424.08670383006273</v>
      </c>
      <c r="I1082" s="71">
        <f t="shared" si="199"/>
        <v>18.553788064372966</v>
      </c>
      <c r="J1082" s="71">
        <f t="shared" si="193"/>
        <v>31.840924562251125</v>
      </c>
      <c r="K1082" s="71">
        <f t="shared" si="190"/>
        <v>3.4607523983137383</v>
      </c>
      <c r="L1082" s="71">
        <f t="shared" si="191"/>
        <v>0.10517151879984254</v>
      </c>
      <c r="M1082" s="69">
        <f t="shared" si="194"/>
        <v>0.14294281806161799</v>
      </c>
    </row>
    <row r="1083" spans="1:13" x14ac:dyDescent="0.3">
      <c r="A1083" s="69">
        <f>'Shiller Data'!A1082</f>
        <v>1960.06</v>
      </c>
      <c r="B1083" s="69">
        <f>'[4]Shiller Data '!B1082</f>
        <v>57.26</v>
      </c>
      <c r="C1083" s="69">
        <f>'[4]Shiller Data '!C1082</f>
        <v>1.95</v>
      </c>
      <c r="D1083" s="69">
        <f>'[4]Shiller Data '!D1082</f>
        <v>3.26</v>
      </c>
      <c r="E1083" s="69">
        <f>'[4]Shiller Data '!E1082</f>
        <v>29.6</v>
      </c>
      <c r="F1083" s="71">
        <f t="shared" si="195"/>
        <v>610.52507770270267</v>
      </c>
      <c r="G1083" s="71">
        <f t="shared" si="196"/>
        <v>20.791545608108109</v>
      </c>
      <c r="H1083" s="71">
        <f t="shared" si="199"/>
        <v>427.10353126329949</v>
      </c>
      <c r="I1083" s="71">
        <f t="shared" si="199"/>
        <v>18.594443801583395</v>
      </c>
      <c r="J1083" s="71">
        <f t="shared" si="193"/>
        <v>32.833737013995218</v>
      </c>
      <c r="K1083" s="71">
        <f t="shared" si="190"/>
        <v>3.4914565542768465</v>
      </c>
      <c r="L1083" s="71">
        <f t="shared" si="191"/>
        <v>0.13587567476295082</v>
      </c>
      <c r="M1083" s="69">
        <f t="shared" si="194"/>
        <v>0.18467406459731697</v>
      </c>
    </row>
    <row r="1084" spans="1:13" x14ac:dyDescent="0.3">
      <c r="A1084" s="69">
        <f>'Shiller Data'!A1083</f>
        <v>1960.07</v>
      </c>
      <c r="B1084" s="69">
        <f>'[4]Shiller Data '!B1083</f>
        <v>55.84</v>
      </c>
      <c r="C1084" s="69">
        <f>'[4]Shiller Data '!C1083</f>
        <v>1.95</v>
      </c>
      <c r="D1084" s="69">
        <f>'[4]Shiller Data '!D1083</f>
        <v>3.2633299999999998</v>
      </c>
      <c r="E1084" s="69">
        <f>'[4]Shiller Data '!E1083</f>
        <v>29.6</v>
      </c>
      <c r="F1084" s="71">
        <f t="shared" si="195"/>
        <v>595.38456756756761</v>
      </c>
      <c r="G1084" s="71">
        <f t="shared" si="196"/>
        <v>20.791545608108109</v>
      </c>
      <c r="H1084" s="71">
        <f t="shared" si="199"/>
        <v>430.16838367629339</v>
      </c>
      <c r="I1084" s="71">
        <f t="shared" si="199"/>
        <v>18.632021631633673</v>
      </c>
      <c r="J1084" s="71">
        <f t="shared" si="193"/>
        <v>31.954909635609077</v>
      </c>
      <c r="K1084" s="71">
        <f t="shared" si="190"/>
        <v>3.4643258352343467</v>
      </c>
      <c r="L1084" s="71">
        <f t="shared" si="191"/>
        <v>0.10874495572045095</v>
      </c>
      <c r="M1084" s="69">
        <f t="shared" si="194"/>
        <v>0.14779961911789372</v>
      </c>
    </row>
    <row r="1085" spans="1:13" x14ac:dyDescent="0.3">
      <c r="A1085" s="69">
        <f>'Shiller Data'!A1084</f>
        <v>1960.08</v>
      </c>
      <c r="B1085" s="69">
        <f>'[4]Shiller Data '!B1084</f>
        <v>56.51</v>
      </c>
      <c r="C1085" s="69">
        <f>'[4]Shiller Data '!C1084</f>
        <v>1.95</v>
      </c>
      <c r="D1085" s="69">
        <f>'[4]Shiller Data '!D1084</f>
        <v>3.26667</v>
      </c>
      <c r="E1085" s="69">
        <f>'[4]Shiller Data '!E1084</f>
        <v>29.6</v>
      </c>
      <c r="F1085" s="71">
        <f t="shared" si="195"/>
        <v>602.52832939189193</v>
      </c>
      <c r="G1085" s="71">
        <f t="shared" si="196"/>
        <v>20.791545608108109</v>
      </c>
      <c r="H1085" s="71">
        <f t="shared" si="199"/>
        <v>433.19473424358529</v>
      </c>
      <c r="I1085" s="71">
        <f t="shared" si="199"/>
        <v>18.666025428933754</v>
      </c>
      <c r="J1085" s="71">
        <f t="shared" si="193"/>
        <v>32.279412223339598</v>
      </c>
      <c r="K1085" s="71">
        <f t="shared" si="190"/>
        <v>3.4744296345414076</v>
      </c>
      <c r="L1085" s="71">
        <f t="shared" si="191"/>
        <v>0.11884875502751191</v>
      </c>
      <c r="M1085" s="69">
        <f t="shared" si="194"/>
        <v>0.16153209690809253</v>
      </c>
    </row>
    <row r="1086" spans="1:13" x14ac:dyDescent="0.3">
      <c r="A1086" s="69">
        <f>'Shiller Data'!A1085</f>
        <v>1960.09</v>
      </c>
      <c r="B1086" s="69">
        <f>'[4]Shiller Data '!B1085</f>
        <v>54.81</v>
      </c>
      <c r="C1086" s="69">
        <f>'[4]Shiller Data '!C1085</f>
        <v>1.95</v>
      </c>
      <c r="D1086" s="69">
        <f>'[4]Shiller Data '!D1085</f>
        <v>3.27</v>
      </c>
      <c r="E1086" s="69">
        <f>'[4]Shiller Data '!E1085</f>
        <v>29.6</v>
      </c>
      <c r="F1086" s="71">
        <f t="shared" si="195"/>
        <v>584.40236655405408</v>
      </c>
      <c r="G1086" s="71">
        <f t="shared" si="196"/>
        <v>20.791545608108109</v>
      </c>
      <c r="H1086" s="71">
        <f t="shared" si="199"/>
        <v>436.00814761241003</v>
      </c>
      <c r="I1086" s="71">
        <f t="shared" si="199"/>
        <v>18.695929480449411</v>
      </c>
      <c r="J1086" s="71">
        <f t="shared" si="193"/>
        <v>31.258267590556095</v>
      </c>
      <c r="K1086" s="71">
        <f t="shared" si="190"/>
        <v>3.4422839040896136</v>
      </c>
      <c r="L1086" s="71">
        <f t="shared" si="191"/>
        <v>8.670302457571788E-2</v>
      </c>
      <c r="M1086" s="69">
        <f t="shared" si="194"/>
        <v>0.1178415488218412</v>
      </c>
    </row>
    <row r="1087" spans="1:13" x14ac:dyDescent="0.3">
      <c r="A1087" s="69">
        <f>'Shiller Data'!A1086</f>
        <v>1960.1</v>
      </c>
      <c r="B1087" s="69">
        <f>'[4]Shiller Data '!B1086</f>
        <v>53.73</v>
      </c>
      <c r="C1087" s="69">
        <f>'[4]Shiller Data '!C1086</f>
        <v>1.95</v>
      </c>
      <c r="D1087" s="69">
        <f>'[4]Shiller Data '!D1086</f>
        <v>3.27</v>
      </c>
      <c r="E1087" s="69">
        <f>'[4]Shiller Data '!E1086</f>
        <v>29.8</v>
      </c>
      <c r="F1087" s="71">
        <f t="shared" si="195"/>
        <v>569.04216946308725</v>
      </c>
      <c r="G1087" s="71">
        <f t="shared" si="196"/>
        <v>20.652005033557046</v>
      </c>
      <c r="H1087" s="71">
        <f t="shared" si="199"/>
        <v>438.62581902798996</v>
      </c>
      <c r="I1087" s="71">
        <f t="shared" si="199"/>
        <v>18.720846617466858</v>
      </c>
      <c r="J1087" s="71">
        <f t="shared" si="193"/>
        <v>30.396177111571522</v>
      </c>
      <c r="K1087" s="71">
        <f t="shared" si="190"/>
        <v>3.4143168475957846</v>
      </c>
      <c r="L1087" s="71">
        <f t="shared" si="191"/>
        <v>5.8735968081888856E-2</v>
      </c>
      <c r="M1087" s="69">
        <f t="shared" si="194"/>
        <v>7.9830403658818425E-2</v>
      </c>
    </row>
    <row r="1088" spans="1:13" x14ac:dyDescent="0.3">
      <c r="A1088" s="69">
        <f>'Shiller Data'!A1087</f>
        <v>1960.11</v>
      </c>
      <c r="B1088" s="69">
        <f>'[4]Shiller Data '!B1087</f>
        <v>55.47</v>
      </c>
      <c r="C1088" s="69">
        <f>'[4]Shiller Data '!C1087</f>
        <v>1.95</v>
      </c>
      <c r="D1088" s="69">
        <f>'[4]Shiller Data '!D1087</f>
        <v>3.27</v>
      </c>
      <c r="E1088" s="69">
        <f>'[4]Shiller Data '!E1087</f>
        <v>29.8</v>
      </c>
      <c r="F1088" s="71">
        <f t="shared" si="195"/>
        <v>587.47011241610744</v>
      </c>
      <c r="G1088" s="71">
        <f t="shared" si="196"/>
        <v>20.652005033557046</v>
      </c>
      <c r="H1088" s="71">
        <f t="shared" si="199"/>
        <v>441.40991640541165</v>
      </c>
      <c r="I1088" s="71">
        <f t="shared" si="199"/>
        <v>18.741391306967142</v>
      </c>
      <c r="J1088" s="71">
        <f t="shared" si="193"/>
        <v>31.346131287366831</v>
      </c>
      <c r="K1088" s="71">
        <f t="shared" si="190"/>
        <v>3.4450908555522965</v>
      </c>
      <c r="L1088" s="71">
        <f t="shared" si="191"/>
        <v>8.9509976038400829E-2</v>
      </c>
      <c r="M1088" s="69">
        <f t="shared" si="194"/>
        <v>0.1216565888328321</v>
      </c>
    </row>
    <row r="1089" spans="1:13" x14ac:dyDescent="0.3">
      <c r="A1089" s="69">
        <f>'Shiller Data'!A1088</f>
        <v>1960.12</v>
      </c>
      <c r="B1089" s="69">
        <f>'[4]Shiller Data '!B1088</f>
        <v>56.8</v>
      </c>
      <c r="C1089" s="69">
        <f>'[4]Shiller Data '!C1088</f>
        <v>1.95</v>
      </c>
      <c r="D1089" s="69">
        <f>'[4]Shiller Data '!D1088</f>
        <v>3.27</v>
      </c>
      <c r="E1089" s="69">
        <f>'[4]Shiller Data '!E1088</f>
        <v>29.8</v>
      </c>
      <c r="F1089" s="71">
        <f t="shared" si="195"/>
        <v>601.55583892617449</v>
      </c>
      <c r="G1089" s="71">
        <f t="shared" si="196"/>
        <v>20.652005033557046</v>
      </c>
      <c r="H1089" s="71">
        <f t="shared" si="199"/>
        <v>444.34514881312981</v>
      </c>
      <c r="I1089" s="71">
        <f t="shared" si="199"/>
        <v>18.758844898913456</v>
      </c>
      <c r="J1089" s="71">
        <f t="shared" si="193"/>
        <v>32.067850774810644</v>
      </c>
      <c r="K1089" s="71">
        <f t="shared" ref="K1089:K1152" si="200">LN(J1089)</f>
        <v>3.4678539947711831</v>
      </c>
      <c r="L1089" s="71">
        <f t="shared" ref="L1089:L1152" si="201">K1089-$K$1863</f>
        <v>0.11227311525728734</v>
      </c>
      <c r="M1089" s="69">
        <f t="shared" si="194"/>
        <v>0.15259488187078951</v>
      </c>
    </row>
    <row r="1090" spans="1:13" x14ac:dyDescent="0.3">
      <c r="A1090" s="69">
        <f>'Shiller Data'!A1089</f>
        <v>1961.01</v>
      </c>
      <c r="B1090" s="69">
        <f>'[4]Shiller Data '!B1089</f>
        <v>59.72</v>
      </c>
      <c r="C1090" s="69">
        <f>'[4]Shiller Data '!C1089</f>
        <v>1.9466699999999999</v>
      </c>
      <c r="D1090" s="69">
        <f>'[4]Shiller Data '!D1089</f>
        <v>3.21</v>
      </c>
      <c r="E1090" s="69">
        <f>'[4]Shiller Data '!E1089</f>
        <v>29.8</v>
      </c>
      <c r="F1090" s="71">
        <f t="shared" si="195"/>
        <v>632.48089261744963</v>
      </c>
      <c r="G1090" s="71">
        <f t="shared" si="196"/>
        <v>20.616737763422819</v>
      </c>
      <c r="H1090" s="71">
        <f t="shared" ref="H1090:I1105" si="202">AVERAGE(F971:F1090)</f>
        <v>447.41963458166106</v>
      </c>
      <c r="I1090" s="71">
        <f t="shared" si="202"/>
        <v>18.7767138798324</v>
      </c>
      <c r="J1090" s="71">
        <f t="shared" ref="J1090:J1153" si="203">F1090/I1090</f>
        <v>33.68432286209471</v>
      </c>
      <c r="K1090" s="71">
        <f t="shared" si="200"/>
        <v>3.5170325321501528</v>
      </c>
      <c r="L1090" s="71">
        <f t="shared" si="201"/>
        <v>0.16145165263625705</v>
      </c>
      <c r="M1090" s="69">
        <f t="shared" ref="M1090:M1153" si="204">L1090*$M$113/2</f>
        <v>0.21943539916404239</v>
      </c>
    </row>
    <row r="1091" spans="1:13" x14ac:dyDescent="0.3">
      <c r="A1091" s="69">
        <f>'Shiller Data'!A1090</f>
        <v>1961.02</v>
      </c>
      <c r="B1091" s="69">
        <f>'[4]Shiller Data '!B1090</f>
        <v>62.17</v>
      </c>
      <c r="C1091" s="69">
        <f>'[4]Shiller Data '!C1090</f>
        <v>1.94333</v>
      </c>
      <c r="D1091" s="69">
        <f>'[4]Shiller Data '!D1090</f>
        <v>3.15</v>
      </c>
      <c r="E1091" s="69">
        <f>'[4]Shiller Data '!E1090</f>
        <v>29.8</v>
      </c>
      <c r="F1091" s="71">
        <f t="shared" si="195"/>
        <v>658.42828355704694</v>
      </c>
      <c r="G1091" s="71">
        <f t="shared" si="196"/>
        <v>20.581364585570469</v>
      </c>
      <c r="H1091" s="71">
        <f t="shared" si="202"/>
        <v>450.65513940896847</v>
      </c>
      <c r="I1091" s="71">
        <f t="shared" si="202"/>
        <v>18.794380094229009</v>
      </c>
      <c r="J1091" s="71">
        <f t="shared" si="203"/>
        <v>35.033253571328139</v>
      </c>
      <c r="K1091" s="71">
        <f t="shared" si="200"/>
        <v>3.5562977124660993</v>
      </c>
      <c r="L1091" s="71">
        <f t="shared" si="201"/>
        <v>0.20071683295220355</v>
      </c>
      <c r="M1091" s="69">
        <f t="shared" si="204"/>
        <v>0.27280227633865795</v>
      </c>
    </row>
    <row r="1092" spans="1:13" x14ac:dyDescent="0.3">
      <c r="A1092" s="69">
        <f>'Shiller Data'!A1091</f>
        <v>1961.03</v>
      </c>
      <c r="B1092" s="69">
        <f>'[4]Shiller Data '!B1091</f>
        <v>64.12</v>
      </c>
      <c r="C1092" s="69">
        <f>'[4]Shiller Data '!C1091</f>
        <v>1.94</v>
      </c>
      <c r="D1092" s="69">
        <f>'[4]Shiller Data '!D1091</f>
        <v>3.09</v>
      </c>
      <c r="E1092" s="69">
        <f>'[4]Shiller Data '!E1091</f>
        <v>29.8</v>
      </c>
      <c r="F1092" s="71">
        <f t="shared" si="195"/>
        <v>679.08028859060414</v>
      </c>
      <c r="G1092" s="71">
        <f t="shared" si="196"/>
        <v>20.546097315436239</v>
      </c>
      <c r="H1092" s="71">
        <f t="shared" si="202"/>
        <v>454.10918827706848</v>
      </c>
      <c r="I1092" s="71">
        <f t="shared" si="202"/>
        <v>18.810649380643177</v>
      </c>
      <c r="J1092" s="71">
        <f t="shared" si="203"/>
        <v>36.100842392469545</v>
      </c>
      <c r="K1092" s="71">
        <f t="shared" si="200"/>
        <v>3.5863162000380346</v>
      </c>
      <c r="L1092" s="71">
        <f t="shared" si="201"/>
        <v>0.23073532052413892</v>
      </c>
      <c r="M1092" s="69">
        <f t="shared" si="204"/>
        <v>0.3136016035371782</v>
      </c>
    </row>
    <row r="1093" spans="1:13" x14ac:dyDescent="0.3">
      <c r="A1093" s="69">
        <f>'Shiller Data'!A1092</f>
        <v>1961.04</v>
      </c>
      <c r="B1093" s="69">
        <f>'[4]Shiller Data '!B1092</f>
        <v>65.83</v>
      </c>
      <c r="C1093" s="69">
        <f>'[4]Shiller Data '!C1092</f>
        <v>1.94</v>
      </c>
      <c r="D1093" s="69">
        <f>'[4]Shiller Data '!D1092</f>
        <v>3.07</v>
      </c>
      <c r="E1093" s="69">
        <f>'[4]Shiller Data '!E1092</f>
        <v>29.8</v>
      </c>
      <c r="F1093" s="71">
        <f t="shared" si="195"/>
        <v>697.19050838926182</v>
      </c>
      <c r="G1093" s="71">
        <f t="shared" si="196"/>
        <v>20.546097315436239</v>
      </c>
      <c r="H1093" s="71">
        <f t="shared" si="202"/>
        <v>457.68459315964054</v>
      </c>
      <c r="I1093" s="71">
        <f t="shared" si="202"/>
        <v>18.825559812196232</v>
      </c>
      <c r="J1093" s="71">
        <f t="shared" si="203"/>
        <v>37.034251057840173</v>
      </c>
      <c r="K1093" s="71">
        <f t="shared" si="200"/>
        <v>3.6118431887102185</v>
      </c>
      <c r="L1093" s="71">
        <f t="shared" si="201"/>
        <v>0.25626230919632276</v>
      </c>
      <c r="M1093" s="69">
        <f t="shared" si="204"/>
        <v>0.34829635492109012</v>
      </c>
    </row>
    <row r="1094" spans="1:13" x14ac:dyDescent="0.3">
      <c r="A1094" s="69">
        <f>'Shiller Data'!A1093</f>
        <v>1961.05</v>
      </c>
      <c r="B1094" s="69">
        <f>'[4]Shiller Data '!B1093</f>
        <v>66.5</v>
      </c>
      <c r="C1094" s="69">
        <f>'[4]Shiller Data '!C1093</f>
        <v>1.94</v>
      </c>
      <c r="D1094" s="69">
        <f>'[4]Shiller Data '!D1093</f>
        <v>3.05</v>
      </c>
      <c r="E1094" s="69">
        <f>'[4]Shiller Data '!E1093</f>
        <v>29.8</v>
      </c>
      <c r="F1094" s="71">
        <f t="shared" si="195"/>
        <v>704.28632550335578</v>
      </c>
      <c r="G1094" s="71">
        <f t="shared" si="196"/>
        <v>20.546097315436239</v>
      </c>
      <c r="H1094" s="71">
        <f t="shared" si="202"/>
        <v>461.32674186637701</v>
      </c>
      <c r="I1094" s="71">
        <f t="shared" si="202"/>
        <v>18.839719122080339</v>
      </c>
      <c r="J1094" s="71">
        <f t="shared" si="203"/>
        <v>37.383058682542945</v>
      </c>
      <c r="K1094" s="71">
        <f t="shared" si="200"/>
        <v>3.6212176253930881</v>
      </c>
      <c r="L1094" s="71">
        <f t="shared" si="201"/>
        <v>0.26563674587919239</v>
      </c>
      <c r="M1094" s="69">
        <f t="shared" si="204"/>
        <v>0.36103752679424556</v>
      </c>
    </row>
    <row r="1095" spans="1:13" x14ac:dyDescent="0.3">
      <c r="A1095" s="69">
        <f>'Shiller Data'!A1094</f>
        <v>1961.06</v>
      </c>
      <c r="B1095" s="69">
        <f>'[4]Shiller Data '!B1094</f>
        <v>65.62</v>
      </c>
      <c r="C1095" s="69">
        <f>'[4]Shiller Data '!C1094</f>
        <v>1.94</v>
      </c>
      <c r="D1095" s="69">
        <f>'[4]Shiller Data '!D1094</f>
        <v>3.03</v>
      </c>
      <c r="E1095" s="69">
        <f>'[4]Shiller Data '!E1094</f>
        <v>29.8</v>
      </c>
      <c r="F1095" s="71">
        <f t="shared" si="195"/>
        <v>694.96644630872481</v>
      </c>
      <c r="G1095" s="71">
        <f t="shared" si="196"/>
        <v>20.546097315436239</v>
      </c>
      <c r="H1095" s="71">
        <f t="shared" si="202"/>
        <v>464.92981239707063</v>
      </c>
      <c r="I1095" s="71">
        <f t="shared" si="202"/>
        <v>18.852524823647197</v>
      </c>
      <c r="J1095" s="71">
        <f t="shared" si="203"/>
        <v>36.863308910062322</v>
      </c>
      <c r="K1095" s="71">
        <f t="shared" si="200"/>
        <v>3.6072167178833303</v>
      </c>
      <c r="L1095" s="71">
        <f t="shared" si="201"/>
        <v>0.25163583836943459</v>
      </c>
      <c r="M1095" s="69">
        <f t="shared" si="204"/>
        <v>0.34200833336143333</v>
      </c>
    </row>
    <row r="1096" spans="1:13" x14ac:dyDescent="0.3">
      <c r="A1096" s="69">
        <f>'Shiller Data'!A1095</f>
        <v>1961.07</v>
      </c>
      <c r="B1096" s="69">
        <f>'[4]Shiller Data '!B1095</f>
        <v>65.44</v>
      </c>
      <c r="C1096" s="69">
        <f>'[4]Shiller Data '!C1095</f>
        <v>1.9466699999999999</v>
      </c>
      <c r="D1096" s="69">
        <f>'[4]Shiller Data '!D1095</f>
        <v>3.03667</v>
      </c>
      <c r="E1096" s="69">
        <f>'[4]Shiller Data '!E1095</f>
        <v>30</v>
      </c>
      <c r="F1096" s="71">
        <f t="shared" si="195"/>
        <v>688.43970666666667</v>
      </c>
      <c r="G1096" s="71">
        <f t="shared" si="196"/>
        <v>20.479292845</v>
      </c>
      <c r="H1096" s="71">
        <f t="shared" si="202"/>
        <v>468.43990594683476</v>
      </c>
      <c r="I1096" s="71">
        <f t="shared" si="202"/>
        <v>18.866127429611005</v>
      </c>
      <c r="J1096" s="71">
        <f t="shared" si="203"/>
        <v>36.490780062586559</v>
      </c>
      <c r="K1096" s="71">
        <f t="shared" si="200"/>
        <v>3.5970596276544073</v>
      </c>
      <c r="L1096" s="71">
        <f t="shared" si="201"/>
        <v>0.24147874814051162</v>
      </c>
      <c r="M1096" s="69">
        <f t="shared" si="204"/>
        <v>0.32820342574769495</v>
      </c>
    </row>
    <row r="1097" spans="1:13" x14ac:dyDescent="0.3">
      <c r="A1097" s="69">
        <f>'Shiller Data'!A1096</f>
        <v>1961.08</v>
      </c>
      <c r="B1097" s="69">
        <f>'[4]Shiller Data '!B1096</f>
        <v>67.790000000000006</v>
      </c>
      <c r="C1097" s="69">
        <f>'[4]Shiller Data '!C1096</f>
        <v>1.95333</v>
      </c>
      <c r="D1097" s="69">
        <f>'[4]Shiller Data '!D1096</f>
        <v>3.0433300000000001</v>
      </c>
      <c r="E1097" s="69">
        <f>'[4]Shiller Data '!E1096</f>
        <v>29.9</v>
      </c>
      <c r="F1097" s="71">
        <f t="shared" si="195"/>
        <v>715.54725585284291</v>
      </c>
      <c r="G1097" s="71">
        <f t="shared" si="196"/>
        <v>20.618084102006694</v>
      </c>
      <c r="H1097" s="71">
        <f t="shared" si="202"/>
        <v>472.07841156993271</v>
      </c>
      <c r="I1097" s="71">
        <f t="shared" si="202"/>
        <v>18.882241253160544</v>
      </c>
      <c r="J1097" s="71">
        <f t="shared" si="203"/>
        <v>37.895250159091859</v>
      </c>
      <c r="K1097" s="71">
        <f t="shared" si="200"/>
        <v>3.6348257786168401</v>
      </c>
      <c r="L1097" s="71">
        <f t="shared" si="201"/>
        <v>0.27924489910294437</v>
      </c>
      <c r="M1097" s="69">
        <f t="shared" si="204"/>
        <v>0.37953291216677582</v>
      </c>
    </row>
    <row r="1098" spans="1:13" x14ac:dyDescent="0.3">
      <c r="A1098" s="69">
        <f>'Shiller Data'!A1097</f>
        <v>1961.09</v>
      </c>
      <c r="B1098" s="69">
        <f>'[4]Shiller Data '!B1097</f>
        <v>67.260000000000005</v>
      </c>
      <c r="C1098" s="69">
        <f>'[4]Shiller Data '!C1097</f>
        <v>1.96</v>
      </c>
      <c r="D1098" s="69">
        <f>'[4]Shiller Data '!D1097</f>
        <v>3.05</v>
      </c>
      <c r="E1098" s="69">
        <f>'[4]Shiller Data '!E1097</f>
        <v>30</v>
      </c>
      <c r="F1098" s="71">
        <f t="shared" si="195"/>
        <v>707.58641000000011</v>
      </c>
      <c r="G1098" s="71">
        <f t="shared" si="196"/>
        <v>20.619526666666669</v>
      </c>
      <c r="H1098" s="71">
        <f t="shared" si="202"/>
        <v>475.60893516539892</v>
      </c>
      <c r="I1098" s="71">
        <f t="shared" si="202"/>
        <v>18.900903464527083</v>
      </c>
      <c r="J1098" s="71">
        <f t="shared" si="203"/>
        <v>37.436644831713316</v>
      </c>
      <c r="K1098" s="71">
        <f t="shared" si="200"/>
        <v>3.622650033056197</v>
      </c>
      <c r="L1098" s="71">
        <f t="shared" si="201"/>
        <v>0.26706915354230132</v>
      </c>
      <c r="M1098" s="69">
        <f t="shared" si="204"/>
        <v>0.36298436934548339</v>
      </c>
    </row>
    <row r="1099" spans="1:13" x14ac:dyDescent="0.3">
      <c r="A1099" s="69">
        <f>'Shiller Data'!A1098</f>
        <v>1961.1</v>
      </c>
      <c r="B1099" s="69">
        <f>'[4]Shiller Data '!B1098</f>
        <v>68</v>
      </c>
      <c r="C1099" s="69">
        <f>'[4]Shiller Data '!C1098</f>
        <v>1.98</v>
      </c>
      <c r="D1099" s="69">
        <f>'[4]Shiller Data '!D1098</f>
        <v>3.09667</v>
      </c>
      <c r="E1099" s="69">
        <f>'[4]Shiller Data '!E1098</f>
        <v>30</v>
      </c>
      <c r="F1099" s="71">
        <f t="shared" ref="F1099:F1162" si="205">B1099*$E$1857/E1099</f>
        <v>715.37133333333327</v>
      </c>
      <c r="G1099" s="71">
        <f t="shared" ref="G1099:G1162" si="206">C1099*$E$1857/E1099</f>
        <v>20.829930000000001</v>
      </c>
      <c r="H1099" s="71">
        <f t="shared" si="202"/>
        <v>479.2254097625152</v>
      </c>
      <c r="I1099" s="71">
        <f t="shared" si="202"/>
        <v>18.925584699053164</v>
      </c>
      <c r="J1099" s="71">
        <f t="shared" si="203"/>
        <v>37.799166826751879</v>
      </c>
      <c r="K1099" s="71">
        <f t="shared" si="200"/>
        <v>3.6322870607623012</v>
      </c>
      <c r="L1099" s="71">
        <f t="shared" si="201"/>
        <v>0.27670618124840551</v>
      </c>
      <c r="M1099" s="69">
        <f t="shared" si="204"/>
        <v>0.37608243918195788</v>
      </c>
    </row>
    <row r="1100" spans="1:13" x14ac:dyDescent="0.3">
      <c r="A1100" s="69">
        <f>'Shiller Data'!A1099</f>
        <v>1961.11</v>
      </c>
      <c r="B1100" s="69">
        <f>'[4]Shiller Data '!B1099</f>
        <v>71.08</v>
      </c>
      <c r="C1100" s="69">
        <f>'[4]Shiller Data '!C1099</f>
        <v>2</v>
      </c>
      <c r="D1100" s="69">
        <f>'[4]Shiller Data '!D1099</f>
        <v>3.1433300000000002</v>
      </c>
      <c r="E1100" s="69">
        <f>'[4]Shiller Data '!E1099</f>
        <v>30</v>
      </c>
      <c r="F1100" s="71">
        <f t="shared" si="205"/>
        <v>747.7734466666667</v>
      </c>
      <c r="G1100" s="71">
        <f t="shared" si="206"/>
        <v>21.040333333333333</v>
      </c>
      <c r="H1100" s="71">
        <f t="shared" si="202"/>
        <v>483.1944215813283</v>
      </c>
      <c r="I1100" s="71">
        <f t="shared" si="202"/>
        <v>18.956799507970462</v>
      </c>
      <c r="J1100" s="71">
        <f t="shared" si="203"/>
        <v>39.44618638564291</v>
      </c>
      <c r="K1100" s="71">
        <f t="shared" si="200"/>
        <v>3.6749373730536274</v>
      </c>
      <c r="L1100" s="71">
        <f t="shared" si="201"/>
        <v>0.31935649353973172</v>
      </c>
      <c r="M1100" s="69">
        <f t="shared" si="204"/>
        <v>0.434050184629591</v>
      </c>
    </row>
    <row r="1101" spans="1:13" x14ac:dyDescent="0.3">
      <c r="A1101" s="69">
        <f>'Shiller Data'!A1100</f>
        <v>1961.12</v>
      </c>
      <c r="B1101" s="69">
        <f>'[4]Shiller Data '!B1100</f>
        <v>71.739999999999995</v>
      </c>
      <c r="C1101" s="69">
        <f>'[4]Shiller Data '!C1100</f>
        <v>2.02</v>
      </c>
      <c r="D1101" s="69">
        <f>'[4]Shiller Data '!D1100</f>
        <v>3.19</v>
      </c>
      <c r="E1101" s="69">
        <f>'[4]Shiller Data '!E1100</f>
        <v>30</v>
      </c>
      <c r="F1101" s="71">
        <f t="shared" si="205"/>
        <v>754.7167566666667</v>
      </c>
      <c r="G1101" s="71">
        <f t="shared" si="206"/>
        <v>21.250736666666668</v>
      </c>
      <c r="H1101" s="71">
        <f t="shared" si="202"/>
        <v>487.16035900323612</v>
      </c>
      <c r="I1101" s="71">
        <f t="shared" si="202"/>
        <v>18.993950914154951</v>
      </c>
      <c r="J1101" s="71">
        <f t="shared" si="203"/>
        <v>39.734584978011377</v>
      </c>
      <c r="K1101" s="71">
        <f t="shared" si="200"/>
        <v>3.6822219665914373</v>
      </c>
      <c r="L1101" s="71">
        <f t="shared" si="201"/>
        <v>0.32664108707754158</v>
      </c>
      <c r="M1101" s="69">
        <f t="shared" si="204"/>
        <v>0.44395096709056986</v>
      </c>
    </row>
    <row r="1102" spans="1:13" x14ac:dyDescent="0.3">
      <c r="A1102" s="69">
        <f>'Shiller Data'!A1101</f>
        <v>1962.01</v>
      </c>
      <c r="B1102" s="69">
        <f>'[4]Shiller Data '!B1101</f>
        <v>69.069999999999993</v>
      </c>
      <c r="C1102" s="69">
        <f>'[4]Shiller Data '!C1101</f>
        <v>2.0266700000000002</v>
      </c>
      <c r="D1102" s="69">
        <f>'[4]Shiller Data '!D1101</f>
        <v>3.25</v>
      </c>
      <c r="E1102" s="69">
        <f>'[4]Shiller Data '!E1101</f>
        <v>30</v>
      </c>
      <c r="F1102" s="71">
        <f t="shared" si="205"/>
        <v>726.62791166666659</v>
      </c>
      <c r="G1102" s="71">
        <f t="shared" si="206"/>
        <v>21.320906178333338</v>
      </c>
      <c r="H1102" s="71">
        <f t="shared" si="202"/>
        <v>490.81481016964074</v>
      </c>
      <c r="I1102" s="71">
        <f t="shared" si="202"/>
        <v>19.031356574241688</v>
      </c>
      <c r="J1102" s="71">
        <f t="shared" si="203"/>
        <v>38.180563158074264</v>
      </c>
      <c r="K1102" s="71">
        <f t="shared" si="200"/>
        <v>3.6423265682693406</v>
      </c>
      <c r="L1102" s="71">
        <f t="shared" si="201"/>
        <v>0.28674568875544493</v>
      </c>
      <c r="M1102" s="69">
        <f t="shared" si="204"/>
        <v>0.38972753541507543</v>
      </c>
    </row>
    <row r="1103" spans="1:13" x14ac:dyDescent="0.3">
      <c r="A1103" s="69">
        <f>'Shiller Data'!A1102</f>
        <v>1962.02</v>
      </c>
      <c r="B1103" s="69">
        <f>'[4]Shiller Data '!B1102</f>
        <v>70.22</v>
      </c>
      <c r="C1103" s="69">
        <f>'[4]Shiller Data '!C1102</f>
        <v>2.0333299999999999</v>
      </c>
      <c r="D1103" s="69">
        <f>'[4]Shiller Data '!D1102</f>
        <v>3.31</v>
      </c>
      <c r="E1103" s="69">
        <f>'[4]Shiller Data '!E1102</f>
        <v>30.1</v>
      </c>
      <c r="F1103" s="71">
        <f t="shared" si="205"/>
        <v>736.27186378737542</v>
      </c>
      <c r="G1103" s="71">
        <f t="shared" si="206"/>
        <v>21.319904141196012</v>
      </c>
      <c r="H1103" s="71">
        <f t="shared" si="202"/>
        <v>494.57537140779283</v>
      </c>
      <c r="I1103" s="71">
        <f t="shared" si="202"/>
        <v>19.067353197677509</v>
      </c>
      <c r="J1103" s="71">
        <f t="shared" si="203"/>
        <v>38.614266812714035</v>
      </c>
      <c r="K1103" s="71">
        <f t="shared" si="200"/>
        <v>3.6536218147301072</v>
      </c>
      <c r="L1103" s="71">
        <f t="shared" si="201"/>
        <v>0.29804093521621144</v>
      </c>
      <c r="M1103" s="69">
        <f t="shared" si="204"/>
        <v>0.40507935668976164</v>
      </c>
    </row>
    <row r="1104" spans="1:13" x14ac:dyDescent="0.3">
      <c r="A1104" s="69">
        <f>'Shiller Data'!A1103</f>
        <v>1962.03</v>
      </c>
      <c r="B1104" s="69">
        <f>'[4]Shiller Data '!B1103</f>
        <v>70.290000000000006</v>
      </c>
      <c r="C1104" s="69">
        <f>'[4]Shiller Data '!C1103</f>
        <v>2.04</v>
      </c>
      <c r="D1104" s="69">
        <f>'[4]Shiller Data '!D1103</f>
        <v>3.37</v>
      </c>
      <c r="E1104" s="69">
        <f>'[4]Shiller Data '!E1103</f>
        <v>30.1</v>
      </c>
      <c r="F1104" s="71">
        <f t="shared" si="205"/>
        <v>737.00582890365456</v>
      </c>
      <c r="G1104" s="71">
        <f t="shared" si="206"/>
        <v>21.389840531561461</v>
      </c>
      <c r="H1104" s="71">
        <f t="shared" si="202"/>
        <v>498.33604892685685</v>
      </c>
      <c r="I1104" s="71">
        <f t="shared" si="202"/>
        <v>19.103599619090708</v>
      </c>
      <c r="J1104" s="71">
        <f t="shared" si="203"/>
        <v>38.579421868072764</v>
      </c>
      <c r="K1104" s="71">
        <f t="shared" si="200"/>
        <v>3.6527190220898431</v>
      </c>
      <c r="L1104" s="71">
        <f t="shared" si="201"/>
        <v>0.29713814257594739</v>
      </c>
      <c r="M1104" s="69">
        <f t="shared" si="204"/>
        <v>0.40385233510067314</v>
      </c>
    </row>
    <row r="1105" spans="1:13" x14ac:dyDescent="0.3">
      <c r="A1105" s="69">
        <f>'Shiller Data'!A1104</f>
        <v>1962.04</v>
      </c>
      <c r="B1105" s="69">
        <f>'[4]Shiller Data '!B1104</f>
        <v>68.05</v>
      </c>
      <c r="C1105" s="69">
        <f>'[4]Shiller Data '!C1104</f>
        <v>2.0466700000000002</v>
      </c>
      <c r="D1105" s="69">
        <f>'[4]Shiller Data '!D1104</f>
        <v>3.40333</v>
      </c>
      <c r="E1105" s="69">
        <f>'[4]Shiller Data '!E1104</f>
        <v>30.2</v>
      </c>
      <c r="F1105" s="71">
        <f t="shared" si="205"/>
        <v>711.15629966887411</v>
      </c>
      <c r="G1105" s="71">
        <f t="shared" si="206"/>
        <v>21.388718057947024</v>
      </c>
      <c r="H1105" s="71">
        <f t="shared" si="202"/>
        <v>501.89730637990561</v>
      </c>
      <c r="I1105" s="71">
        <f t="shared" si="202"/>
        <v>19.139378345962495</v>
      </c>
      <c r="J1105" s="71">
        <f t="shared" si="203"/>
        <v>37.156708374433414</v>
      </c>
      <c r="K1105" s="71">
        <f t="shared" si="200"/>
        <v>3.6151443302168711</v>
      </c>
      <c r="L1105" s="71">
        <f t="shared" si="201"/>
        <v>0.25956345070297537</v>
      </c>
      <c r="M1105" s="69">
        <f t="shared" si="204"/>
        <v>0.35278306838844198</v>
      </c>
    </row>
    <row r="1106" spans="1:13" x14ac:dyDescent="0.3">
      <c r="A1106" s="69">
        <f>'Shiller Data'!A1105</f>
        <v>1962.05</v>
      </c>
      <c r="B1106" s="69">
        <f>'[4]Shiller Data '!B1105</f>
        <v>62.99</v>
      </c>
      <c r="C1106" s="69">
        <f>'[4]Shiller Data '!C1105</f>
        <v>2.0533299999999999</v>
      </c>
      <c r="D1106" s="69">
        <f>'[4]Shiller Data '!D1105</f>
        <v>3.4366699999999999</v>
      </c>
      <c r="E1106" s="69">
        <f>'[4]Shiller Data '!E1105</f>
        <v>30.2</v>
      </c>
      <c r="F1106" s="71">
        <f t="shared" si="205"/>
        <v>658.27678642384103</v>
      </c>
      <c r="G1106" s="71">
        <f t="shared" si="206"/>
        <v>21.458318365894041</v>
      </c>
      <c r="H1106" s="71">
        <f t="shared" ref="H1106:I1121" si="207">AVERAGE(F987:F1106)</f>
        <v>505.018897450483</v>
      </c>
      <c r="I1106" s="71">
        <f t="shared" si="207"/>
        <v>19.174740847496462</v>
      </c>
      <c r="J1106" s="71">
        <f t="shared" si="203"/>
        <v>34.330413728109839</v>
      </c>
      <c r="K1106" s="71">
        <f t="shared" si="200"/>
        <v>3.5360316589003271</v>
      </c>
      <c r="L1106" s="71">
        <f t="shared" si="201"/>
        <v>0.18045077938643139</v>
      </c>
      <c r="M1106" s="69">
        <f t="shared" si="204"/>
        <v>0.24525787229527438</v>
      </c>
    </row>
    <row r="1107" spans="1:13" x14ac:dyDescent="0.3">
      <c r="A1107" s="69">
        <f>'Shiller Data'!A1106</f>
        <v>1962.06</v>
      </c>
      <c r="B1107" s="69">
        <f>'[4]Shiller Data '!B1106</f>
        <v>55.63</v>
      </c>
      <c r="C1107" s="69">
        <f>'[4]Shiller Data '!C1106</f>
        <v>2.06</v>
      </c>
      <c r="D1107" s="69">
        <f>'[4]Shiller Data '!D1106</f>
        <v>3.47</v>
      </c>
      <c r="E1107" s="69">
        <f>'[4]Shiller Data '!E1106</f>
        <v>30.2</v>
      </c>
      <c r="F1107" s="71">
        <f t="shared" si="205"/>
        <v>581.36113079470215</v>
      </c>
      <c r="G1107" s="71">
        <f t="shared" si="206"/>
        <v>21.528023178807953</v>
      </c>
      <c r="H1107" s="71">
        <f t="shared" si="207"/>
        <v>507.44393520710554</v>
      </c>
      <c r="I1107" s="71">
        <f t="shared" si="207"/>
        <v>19.210233100401624</v>
      </c>
      <c r="J1107" s="71">
        <f t="shared" si="203"/>
        <v>30.263096119460819</v>
      </c>
      <c r="K1107" s="71">
        <f t="shared" si="200"/>
        <v>3.4099290203588364</v>
      </c>
      <c r="L1107" s="71">
        <f t="shared" si="201"/>
        <v>5.4348140844940662E-2</v>
      </c>
      <c r="M1107" s="69">
        <f t="shared" si="204"/>
        <v>7.386673214799265E-2</v>
      </c>
    </row>
    <row r="1108" spans="1:13" x14ac:dyDescent="0.3">
      <c r="A1108" s="69">
        <f>'Shiller Data'!A1107</f>
        <v>1962.07</v>
      </c>
      <c r="B1108" s="69">
        <f>'[4]Shiller Data '!B1107</f>
        <v>56.97</v>
      </c>
      <c r="C1108" s="69">
        <f>'[4]Shiller Data '!C1107</f>
        <v>2.0666699999999998</v>
      </c>
      <c r="D1108" s="69">
        <f>'[4]Shiller Data '!D1107</f>
        <v>3.49</v>
      </c>
      <c r="E1108" s="69">
        <f>'[4]Shiller Data '!E1107</f>
        <v>30.3</v>
      </c>
      <c r="F1108" s="71">
        <f t="shared" si="205"/>
        <v>593.39989603960396</v>
      </c>
      <c r="G1108" s="71">
        <f t="shared" si="206"/>
        <v>21.526448361386137</v>
      </c>
      <c r="H1108" s="71">
        <f t="shared" si="207"/>
        <v>509.91846823589998</v>
      </c>
      <c r="I1108" s="71">
        <f t="shared" si="207"/>
        <v>19.246790191927527</v>
      </c>
      <c r="J1108" s="71">
        <f t="shared" si="203"/>
        <v>30.831109505650829</v>
      </c>
      <c r="K1108" s="71">
        <f t="shared" si="200"/>
        <v>3.4285242291081448</v>
      </c>
      <c r="L1108" s="71">
        <f t="shared" si="201"/>
        <v>7.2943349594249085E-2</v>
      </c>
      <c r="M1108" s="69">
        <f t="shared" si="204"/>
        <v>9.9140224167527699E-2</v>
      </c>
    </row>
    <row r="1109" spans="1:13" x14ac:dyDescent="0.3">
      <c r="A1109" s="69">
        <f>'Shiller Data'!A1108</f>
        <v>1962.08</v>
      </c>
      <c r="B1109" s="69">
        <f>'[4]Shiller Data '!B1108</f>
        <v>58.52</v>
      </c>
      <c r="C1109" s="69">
        <f>'[4]Shiller Data '!C1108</f>
        <v>2.0733299999999999</v>
      </c>
      <c r="D1109" s="69">
        <f>'[4]Shiller Data '!D1108</f>
        <v>3.51</v>
      </c>
      <c r="E1109" s="69">
        <f>'[4]Shiller Data '!E1108</f>
        <v>30.3</v>
      </c>
      <c r="F1109" s="71">
        <f t="shared" si="205"/>
        <v>609.5447062706271</v>
      </c>
      <c r="G1109" s="71">
        <f t="shared" si="206"/>
        <v>21.595818965346535</v>
      </c>
      <c r="H1109" s="71">
        <f t="shared" si="207"/>
        <v>512.51769100663216</v>
      </c>
      <c r="I1109" s="71">
        <f t="shared" si="207"/>
        <v>19.283925371819766</v>
      </c>
      <c r="J1109" s="71">
        <f t="shared" si="203"/>
        <v>31.608953805710886</v>
      </c>
      <c r="K1109" s="71">
        <f t="shared" si="200"/>
        <v>3.4534404287393135</v>
      </c>
      <c r="L1109" s="71">
        <f t="shared" si="201"/>
        <v>9.785954922541773E-2</v>
      </c>
      <c r="M1109" s="69">
        <f t="shared" si="204"/>
        <v>0.13300482773423425</v>
      </c>
    </row>
    <row r="1110" spans="1:13" x14ac:dyDescent="0.3">
      <c r="A1110" s="69">
        <f>'Shiller Data'!A1109</f>
        <v>1962.09</v>
      </c>
      <c r="B1110" s="69">
        <f>'[4]Shiller Data '!B1109</f>
        <v>58</v>
      </c>
      <c r="C1110" s="69">
        <f>'[4]Shiller Data '!C1109</f>
        <v>2.08</v>
      </c>
      <c r="D1110" s="69">
        <f>'[4]Shiller Data '!D1109</f>
        <v>3.53</v>
      </c>
      <c r="E1110" s="69">
        <f>'[4]Shiller Data '!E1109</f>
        <v>30.4</v>
      </c>
      <c r="F1110" s="71">
        <f t="shared" si="205"/>
        <v>602.14111842105262</v>
      </c>
      <c r="G1110" s="71">
        <f t="shared" si="206"/>
        <v>21.594026315789478</v>
      </c>
      <c r="H1110" s="71">
        <f t="shared" si="207"/>
        <v>515.09461858523457</v>
      </c>
      <c r="I1110" s="71">
        <f t="shared" si="207"/>
        <v>19.321045612965705</v>
      </c>
      <c r="J1110" s="71">
        <f t="shared" si="203"/>
        <v>31.165037880609109</v>
      </c>
      <c r="K1110" s="71">
        <f t="shared" si="200"/>
        <v>3.4392968857456876</v>
      </c>
      <c r="L1110" s="71">
        <f t="shared" si="201"/>
        <v>8.3716006231791873E-2</v>
      </c>
      <c r="M1110" s="69">
        <f t="shared" si="204"/>
        <v>0.1137817727098776</v>
      </c>
    </row>
    <row r="1111" spans="1:13" x14ac:dyDescent="0.3">
      <c r="A1111" s="69">
        <f>'Shiller Data'!A1110</f>
        <v>1962.1</v>
      </c>
      <c r="B1111" s="69">
        <f>'[4]Shiller Data '!B1110</f>
        <v>56.17</v>
      </c>
      <c r="C1111" s="69">
        <f>'[4]Shiller Data '!C1110</f>
        <v>2.09667</v>
      </c>
      <c r="D1111" s="69">
        <f>'[4]Shiller Data '!D1110</f>
        <v>3.57667</v>
      </c>
      <c r="E1111" s="69">
        <f>'[4]Shiller Data '!E1110</f>
        <v>30.4</v>
      </c>
      <c r="F1111" s="71">
        <f t="shared" si="205"/>
        <v>583.14252796052642</v>
      </c>
      <c r="G1111" s="71">
        <f t="shared" si="206"/>
        <v>21.767089978618422</v>
      </c>
      <c r="H1111" s="71">
        <f t="shared" si="207"/>
        <v>517.5644463619343</v>
      </c>
      <c r="I1111" s="71">
        <f t="shared" si="207"/>
        <v>19.360921102066552</v>
      </c>
      <c r="J1111" s="71">
        <f t="shared" si="203"/>
        <v>30.119565328856321</v>
      </c>
      <c r="K1111" s="71">
        <f t="shared" si="200"/>
        <v>3.4051749715146893</v>
      </c>
      <c r="L1111" s="71">
        <f t="shared" si="201"/>
        <v>4.9594092000793566E-2</v>
      </c>
      <c r="M1111" s="69">
        <f t="shared" si="204"/>
        <v>6.7405314201958569E-2</v>
      </c>
    </row>
    <row r="1112" spans="1:13" x14ac:dyDescent="0.3">
      <c r="A1112" s="69">
        <f>'Shiller Data'!A1111</f>
        <v>1962.11</v>
      </c>
      <c r="B1112" s="69">
        <f>'[4]Shiller Data '!B1111</f>
        <v>60.04</v>
      </c>
      <c r="C1112" s="69">
        <f>'[4]Shiller Data '!C1111</f>
        <v>2.1133299999999999</v>
      </c>
      <c r="D1112" s="69">
        <f>'[4]Shiller Data '!D1111</f>
        <v>3.6233300000000002</v>
      </c>
      <c r="E1112" s="69">
        <f>'[4]Shiller Data '!E1111</f>
        <v>30.4</v>
      </c>
      <c r="F1112" s="71">
        <f t="shared" si="205"/>
        <v>623.31987500000002</v>
      </c>
      <c r="G1112" s="71">
        <f t="shared" si="206"/>
        <v>21.940049824013158</v>
      </c>
      <c r="H1112" s="71">
        <f t="shared" si="207"/>
        <v>520.29323772039254</v>
      </c>
      <c r="I1112" s="71">
        <f t="shared" si="207"/>
        <v>19.403551959011352</v>
      </c>
      <c r="J1112" s="71">
        <f t="shared" si="203"/>
        <v>32.124008857590596</v>
      </c>
      <c r="K1112" s="71">
        <f t="shared" si="200"/>
        <v>3.4696036900574252</v>
      </c>
      <c r="L1112" s="71">
        <f t="shared" si="201"/>
        <v>0.11402281054352947</v>
      </c>
      <c r="M1112" s="69">
        <f t="shared" si="204"/>
        <v>0.15497296272213265</v>
      </c>
    </row>
    <row r="1113" spans="1:13" x14ac:dyDescent="0.3">
      <c r="A1113" s="69">
        <f>'Shiller Data'!A1112</f>
        <v>1962.12</v>
      </c>
      <c r="B1113" s="69">
        <f>'[4]Shiller Data '!B1112</f>
        <v>62.64</v>
      </c>
      <c r="C1113" s="69">
        <f>'[4]Shiller Data '!C1112</f>
        <v>2.13</v>
      </c>
      <c r="D1113" s="69">
        <f>'[4]Shiller Data '!D1112</f>
        <v>3.67</v>
      </c>
      <c r="E1113" s="69">
        <f>'[4]Shiller Data '!E1112</f>
        <v>30.4</v>
      </c>
      <c r="F1113" s="71">
        <f t="shared" si="205"/>
        <v>650.31240789473691</v>
      </c>
      <c r="G1113" s="71">
        <f t="shared" si="206"/>
        <v>22.113113486842106</v>
      </c>
      <c r="H1113" s="71">
        <f t="shared" si="207"/>
        <v>523.14747838543292</v>
      </c>
      <c r="I1113" s="71">
        <f t="shared" si="207"/>
        <v>19.448938063911068</v>
      </c>
      <c r="J1113" s="71">
        <f t="shared" si="203"/>
        <v>33.436910835838347</v>
      </c>
      <c r="K1113" s="71">
        <f t="shared" si="200"/>
        <v>3.5096604046382152</v>
      </c>
      <c r="L1113" s="71">
        <f t="shared" si="201"/>
        <v>0.15407952512431944</v>
      </c>
      <c r="M1113" s="69">
        <f t="shared" si="204"/>
        <v>0.20941564577746752</v>
      </c>
    </row>
    <row r="1114" spans="1:13" x14ac:dyDescent="0.3">
      <c r="A1114" s="69">
        <f>'Shiller Data'!A1113</f>
        <v>1963.01</v>
      </c>
      <c r="B1114" s="69">
        <f>'[4]Shiller Data '!B1113</f>
        <v>65.06</v>
      </c>
      <c r="C1114" s="69">
        <f>'[4]Shiller Data '!C1113</f>
        <v>2.1366700000000001</v>
      </c>
      <c r="D1114" s="69">
        <f>'[4]Shiller Data '!D1113</f>
        <v>3.6833300000000002</v>
      </c>
      <c r="E1114" s="69">
        <f>'[4]Shiller Data '!E1113</f>
        <v>30.4</v>
      </c>
      <c r="F1114" s="71">
        <f t="shared" si="205"/>
        <v>675.43622697368426</v>
      </c>
      <c r="G1114" s="71">
        <f t="shared" si="206"/>
        <v>22.182359715460532</v>
      </c>
      <c r="H1114" s="71">
        <f t="shared" si="207"/>
        <v>526.18759891723107</v>
      </c>
      <c r="I1114" s="71">
        <f t="shared" si="207"/>
        <v>19.4943790784572</v>
      </c>
      <c r="J1114" s="71">
        <f t="shared" si="203"/>
        <v>34.647742523899808</v>
      </c>
      <c r="K1114" s="71">
        <f t="shared" si="200"/>
        <v>3.5452325726881027</v>
      </c>
      <c r="L1114" s="71">
        <f t="shared" si="201"/>
        <v>0.18965169317420694</v>
      </c>
      <c r="M1114" s="69">
        <f t="shared" si="204"/>
        <v>0.25776320226079164</v>
      </c>
    </row>
    <row r="1115" spans="1:13" x14ac:dyDescent="0.3">
      <c r="A1115" s="69">
        <f>'Shiller Data'!A1114</f>
        <v>1963.02</v>
      </c>
      <c r="B1115" s="69">
        <f>'[4]Shiller Data '!B1114</f>
        <v>65.92</v>
      </c>
      <c r="C1115" s="69">
        <f>'[4]Shiller Data '!C1114</f>
        <v>2.1433300000000002</v>
      </c>
      <c r="D1115" s="69">
        <f>'[4]Shiller Data '!D1114</f>
        <v>3.6966700000000001</v>
      </c>
      <c r="E1115" s="69">
        <f>'[4]Shiller Data '!E1114</f>
        <v>30.4</v>
      </c>
      <c r="F1115" s="71">
        <f t="shared" si="205"/>
        <v>684.36452631578959</v>
      </c>
      <c r="G1115" s="71">
        <f t="shared" si="206"/>
        <v>22.251502126644741</v>
      </c>
      <c r="H1115" s="71">
        <f t="shared" si="207"/>
        <v>529.324112957284</v>
      </c>
      <c r="I1115" s="71">
        <f t="shared" si="207"/>
        <v>19.539870196808174</v>
      </c>
      <c r="J1115" s="71">
        <f t="shared" si="203"/>
        <v>35.024005759648297</v>
      </c>
      <c r="K1115" s="71">
        <f t="shared" si="200"/>
        <v>3.5560337052291087</v>
      </c>
      <c r="L1115" s="71">
        <f t="shared" si="201"/>
        <v>0.20045282571521295</v>
      </c>
      <c r="M1115" s="69">
        <f t="shared" si="204"/>
        <v>0.27244345354257454</v>
      </c>
    </row>
    <row r="1116" spans="1:13" x14ac:dyDescent="0.3">
      <c r="A1116" s="69">
        <f>'Shiller Data'!A1115</f>
        <v>1963.03</v>
      </c>
      <c r="B1116" s="69">
        <f>'[4]Shiller Data '!B1115</f>
        <v>65.67</v>
      </c>
      <c r="C1116" s="69">
        <f>'[4]Shiller Data '!C1115</f>
        <v>2.15</v>
      </c>
      <c r="D1116" s="69">
        <f>'[4]Shiller Data '!D1115</f>
        <v>3.71</v>
      </c>
      <c r="E1116" s="69">
        <f>'[4]Shiller Data '!E1115</f>
        <v>30.5</v>
      </c>
      <c r="F1116" s="71">
        <f t="shared" si="205"/>
        <v>679.53378196721314</v>
      </c>
      <c r="G1116" s="71">
        <f t="shared" si="206"/>
        <v>22.24756557377049</v>
      </c>
      <c r="H1116" s="71">
        <f t="shared" si="207"/>
        <v>532.4171657925998</v>
      </c>
      <c r="I1116" s="71">
        <f t="shared" si="207"/>
        <v>19.585854593506884</v>
      </c>
      <c r="J1116" s="71">
        <f t="shared" si="203"/>
        <v>34.69513054551588</v>
      </c>
      <c r="K1116" s="71">
        <f t="shared" si="200"/>
        <v>3.5465993470052166</v>
      </c>
      <c r="L1116" s="71">
        <f t="shared" si="201"/>
        <v>0.1910184674913209</v>
      </c>
      <c r="M1116" s="69">
        <f t="shared" si="204"/>
        <v>0.25962083990615387</v>
      </c>
    </row>
    <row r="1117" spans="1:13" x14ac:dyDescent="0.3">
      <c r="A1117" s="69">
        <f>'Shiller Data'!A1116</f>
        <v>1963.04</v>
      </c>
      <c r="B1117" s="69">
        <f>'[4]Shiller Data '!B1116</f>
        <v>68.760000000000005</v>
      </c>
      <c r="C1117" s="69">
        <f>'[4]Shiller Data '!C1116</f>
        <v>2.1666699999999999</v>
      </c>
      <c r="D1117" s="69">
        <f>'[4]Shiller Data '!D1116</f>
        <v>3.7533300000000001</v>
      </c>
      <c r="E1117" s="69">
        <f>'[4]Shiller Data '!E1116</f>
        <v>30.5</v>
      </c>
      <c r="F1117" s="71">
        <f t="shared" si="205"/>
        <v>711.5081901639345</v>
      </c>
      <c r="G1117" s="71">
        <f t="shared" si="206"/>
        <v>22.420061814754099</v>
      </c>
      <c r="H1117" s="71">
        <f t="shared" si="207"/>
        <v>535.90323042554485</v>
      </c>
      <c r="I1117" s="71">
        <f t="shared" si="207"/>
        <v>19.632947209303399</v>
      </c>
      <c r="J1117" s="71">
        <f t="shared" si="203"/>
        <v>36.240518684162431</v>
      </c>
      <c r="K1117" s="71">
        <f t="shared" si="200"/>
        <v>3.5901777935492443</v>
      </c>
      <c r="L1117" s="71">
        <f t="shared" si="201"/>
        <v>0.23459691403534855</v>
      </c>
      <c r="M1117" s="69">
        <f t="shared" si="204"/>
        <v>0.31885004974200365</v>
      </c>
    </row>
    <row r="1118" spans="1:13" x14ac:dyDescent="0.3">
      <c r="A1118" s="69">
        <f>'Shiller Data'!A1117</f>
        <v>1963.05</v>
      </c>
      <c r="B1118" s="69">
        <f>'[4]Shiller Data '!B1117</f>
        <v>70.14</v>
      </c>
      <c r="C1118" s="69">
        <f>'[4]Shiller Data '!C1117</f>
        <v>2.1833300000000002</v>
      </c>
      <c r="D1118" s="69">
        <f>'[4]Shiller Data '!D1117</f>
        <v>3.7966700000000002</v>
      </c>
      <c r="E1118" s="69">
        <f>'[4]Shiller Data '!E1117</f>
        <v>30.5</v>
      </c>
      <c r="F1118" s="71">
        <f t="shared" si="205"/>
        <v>725.78802295081971</v>
      </c>
      <c r="G1118" s="71">
        <f t="shared" si="206"/>
        <v>22.592454578688528</v>
      </c>
      <c r="H1118" s="71">
        <f t="shared" si="207"/>
        <v>539.5046386692361</v>
      </c>
      <c r="I1118" s="71">
        <f t="shared" si="207"/>
        <v>19.681670805402337</v>
      </c>
      <c r="J1118" s="71">
        <f t="shared" si="203"/>
        <v>36.876341959321934</v>
      </c>
      <c r="K1118" s="71">
        <f t="shared" si="200"/>
        <v>3.6075702061150117</v>
      </c>
      <c r="L1118" s="71">
        <f t="shared" si="201"/>
        <v>0.25198932660111595</v>
      </c>
      <c r="M1118" s="69">
        <f t="shared" si="204"/>
        <v>0.34248877335664074</v>
      </c>
    </row>
    <row r="1119" spans="1:13" x14ac:dyDescent="0.3">
      <c r="A1119" s="69">
        <f>'Shiller Data'!A1118</f>
        <v>1963.06</v>
      </c>
      <c r="B1119" s="69">
        <f>'[4]Shiller Data '!B1118</f>
        <v>70.11</v>
      </c>
      <c r="C1119" s="69">
        <f>'[4]Shiller Data '!C1118</f>
        <v>2.2000000000000002</v>
      </c>
      <c r="D1119" s="69">
        <f>'[4]Shiller Data '!D1118</f>
        <v>3.84</v>
      </c>
      <c r="E1119" s="69">
        <f>'[4]Shiller Data '!E1118</f>
        <v>30.6</v>
      </c>
      <c r="F1119" s="71">
        <f t="shared" si="205"/>
        <v>723.10674999999992</v>
      </c>
      <c r="G1119" s="71">
        <f t="shared" si="206"/>
        <v>22.690555555555559</v>
      </c>
      <c r="H1119" s="71">
        <f t="shared" si="207"/>
        <v>543.18017385269388</v>
      </c>
      <c r="I1119" s="71">
        <f t="shared" si="207"/>
        <v>19.731405814385194</v>
      </c>
      <c r="J1119" s="71">
        <f t="shared" si="203"/>
        <v>36.647502808584399</v>
      </c>
      <c r="K1119" s="71">
        <f t="shared" si="200"/>
        <v>3.601345289819863</v>
      </c>
      <c r="L1119" s="71">
        <f t="shared" si="201"/>
        <v>0.2457644103059673</v>
      </c>
      <c r="M1119" s="69">
        <f t="shared" si="204"/>
        <v>0.33402824062325237</v>
      </c>
    </row>
    <row r="1120" spans="1:13" x14ac:dyDescent="0.3">
      <c r="A1120" s="69">
        <f>'Shiller Data'!A1119</f>
        <v>1963.07</v>
      </c>
      <c r="B1120" s="69">
        <f>'[4]Shiller Data '!B1119</f>
        <v>69.069999999999993</v>
      </c>
      <c r="C1120" s="69">
        <f>'[4]Shiller Data '!C1119</f>
        <v>2.2033299999999998</v>
      </c>
      <c r="D1120" s="69">
        <f>'[4]Shiller Data '!D1119</f>
        <v>3.88</v>
      </c>
      <c r="E1120" s="69">
        <f>'[4]Shiller Data '!E1119</f>
        <v>30.7</v>
      </c>
      <c r="F1120" s="71">
        <f t="shared" si="205"/>
        <v>710.05984853420193</v>
      </c>
      <c r="G1120" s="71">
        <f t="shared" si="206"/>
        <v>22.650878327361564</v>
      </c>
      <c r="H1120" s="71">
        <f t="shared" si="207"/>
        <v>546.71361865702113</v>
      </c>
      <c r="I1120" s="71">
        <f t="shared" si="207"/>
        <v>19.780810179799769</v>
      </c>
      <c r="J1120" s="71">
        <f t="shared" si="203"/>
        <v>35.896398685394466</v>
      </c>
      <c r="K1120" s="71">
        <f t="shared" si="200"/>
        <v>3.5806369752922595</v>
      </c>
      <c r="L1120" s="71">
        <f t="shared" si="201"/>
        <v>0.22505609577836383</v>
      </c>
      <c r="M1120" s="69">
        <f t="shared" si="204"/>
        <v>0.30588274201620541</v>
      </c>
    </row>
    <row r="1121" spans="1:13" x14ac:dyDescent="0.3">
      <c r="A1121" s="69">
        <f>'Shiller Data'!A1120</f>
        <v>1963.08</v>
      </c>
      <c r="B1121" s="69">
        <f>'[4]Shiller Data '!B1120</f>
        <v>70.98</v>
      </c>
      <c r="C1121" s="69">
        <f>'[4]Shiller Data '!C1120</f>
        <v>2.2066699999999999</v>
      </c>
      <c r="D1121" s="69">
        <f>'[4]Shiller Data '!D1120</f>
        <v>3.92</v>
      </c>
      <c r="E1121" s="69">
        <f>'[4]Shiller Data '!E1120</f>
        <v>30.7</v>
      </c>
      <c r="F1121" s="71">
        <f t="shared" si="205"/>
        <v>729.6952084690555</v>
      </c>
      <c r="G1121" s="71">
        <f t="shared" si="206"/>
        <v>22.685214506514658</v>
      </c>
      <c r="H1121" s="71">
        <f t="shared" si="207"/>
        <v>550.40977576910836</v>
      </c>
      <c r="I1121" s="71">
        <f t="shared" si="207"/>
        <v>19.83101872076174</v>
      </c>
      <c r="J1121" s="71">
        <f t="shared" si="203"/>
        <v>36.795649217209089</v>
      </c>
      <c r="K1121" s="71">
        <f t="shared" si="200"/>
        <v>3.6053796103921973</v>
      </c>
      <c r="L1121" s="71">
        <f t="shared" si="201"/>
        <v>0.24979873087830162</v>
      </c>
      <c r="M1121" s="69">
        <f t="shared" si="204"/>
        <v>0.33951144708593489</v>
      </c>
    </row>
    <row r="1122" spans="1:13" x14ac:dyDescent="0.3">
      <c r="A1122" s="69">
        <f>'Shiller Data'!A1121</f>
        <v>1963.09</v>
      </c>
      <c r="B1122" s="69">
        <f>'[4]Shiller Data '!B1121</f>
        <v>72.849999999999994</v>
      </c>
      <c r="C1122" s="69">
        <f>'[4]Shiller Data '!C1121</f>
        <v>2.21</v>
      </c>
      <c r="D1122" s="69">
        <f>'[4]Shiller Data '!D1121</f>
        <v>3.96</v>
      </c>
      <c r="E1122" s="69">
        <f>'[4]Shiller Data '!E1121</f>
        <v>30.7</v>
      </c>
      <c r="F1122" s="71">
        <f t="shared" si="205"/>
        <v>748.91935667752443</v>
      </c>
      <c r="G1122" s="71">
        <f t="shared" si="206"/>
        <v>22.719447882736159</v>
      </c>
      <c r="H1122" s="71">
        <f t="shared" ref="H1122:I1137" si="208">AVERAGE(F1003:F1122)</f>
        <v>554.3756377098224</v>
      </c>
      <c r="I1122" s="71">
        <f t="shared" si="208"/>
        <v>19.881512539858889</v>
      </c>
      <c r="J1122" s="71">
        <f t="shared" si="203"/>
        <v>37.669133833558924</v>
      </c>
      <c r="K1122" s="71">
        <f t="shared" si="200"/>
        <v>3.6288410279051884</v>
      </c>
      <c r="L1122" s="71">
        <f t="shared" si="201"/>
        <v>0.27326014839129265</v>
      </c>
      <c r="M1122" s="69">
        <f t="shared" si="204"/>
        <v>0.37139879808454151</v>
      </c>
    </row>
    <row r="1123" spans="1:13" x14ac:dyDescent="0.3">
      <c r="A1123" s="69">
        <f>'Shiller Data'!A1122</f>
        <v>1963.1</v>
      </c>
      <c r="B1123" s="69">
        <f>'[4]Shiller Data '!B1122</f>
        <v>73.03</v>
      </c>
      <c r="C1123" s="69">
        <f>'[4]Shiller Data '!C1122</f>
        <v>2.23333</v>
      </c>
      <c r="D1123" s="69">
        <f>'[4]Shiller Data '!D1122</f>
        <v>3.98</v>
      </c>
      <c r="E1123" s="69">
        <f>'[4]Shiller Data '!E1122</f>
        <v>30.8</v>
      </c>
      <c r="F1123" s="71">
        <f t="shared" si="205"/>
        <v>748.33224512987022</v>
      </c>
      <c r="G1123" s="71">
        <f t="shared" si="206"/>
        <v>22.884743982142858</v>
      </c>
      <c r="H1123" s="71">
        <f t="shared" si="208"/>
        <v>558.27684720627519</v>
      </c>
      <c r="I1123" s="71">
        <f t="shared" si="208"/>
        <v>19.93292394032737</v>
      </c>
      <c r="J1123" s="71">
        <f t="shared" si="203"/>
        <v>37.542522480401331</v>
      </c>
      <c r="K1123" s="71">
        <f t="shared" si="200"/>
        <v>3.6254742233708499</v>
      </c>
      <c r="L1123" s="71">
        <f t="shared" si="201"/>
        <v>0.26989334385695418</v>
      </c>
      <c r="M1123" s="69">
        <f t="shared" si="204"/>
        <v>0.36682283936974069</v>
      </c>
    </row>
    <row r="1124" spans="1:13" x14ac:dyDescent="0.3">
      <c r="A1124" s="69">
        <f>'Shiller Data'!A1123</f>
        <v>1963.11</v>
      </c>
      <c r="B1124" s="69">
        <f>'[4]Shiller Data '!B1123</f>
        <v>72.62</v>
      </c>
      <c r="C1124" s="69">
        <f>'[4]Shiller Data '!C1123</f>
        <v>2.2566700000000002</v>
      </c>
      <c r="D1124" s="69">
        <f>'[4]Shiller Data '!D1123</f>
        <v>4</v>
      </c>
      <c r="E1124" s="69">
        <f>'[4]Shiller Data '!E1123</f>
        <v>30.8</v>
      </c>
      <c r="F1124" s="71">
        <f t="shared" si="205"/>
        <v>744.13100974025974</v>
      </c>
      <c r="G1124" s="71">
        <f t="shared" si="206"/>
        <v>23.123906991883121</v>
      </c>
      <c r="H1124" s="71">
        <f t="shared" si="208"/>
        <v>562.08254784506482</v>
      </c>
      <c r="I1124" s="71">
        <f t="shared" si="208"/>
        <v>19.984832830687232</v>
      </c>
      <c r="J1124" s="71">
        <f t="shared" si="203"/>
        <v>37.234787803560067</v>
      </c>
      <c r="K1124" s="71">
        <f t="shared" si="200"/>
        <v>3.6172434803028111</v>
      </c>
      <c r="L1124" s="71">
        <f t="shared" si="201"/>
        <v>0.26166260078891534</v>
      </c>
      <c r="M1124" s="69">
        <f t="shared" si="204"/>
        <v>0.35563610723624639</v>
      </c>
    </row>
    <row r="1125" spans="1:13" x14ac:dyDescent="0.3">
      <c r="A1125" s="69">
        <f>'Shiller Data'!A1124</f>
        <v>1963.12</v>
      </c>
      <c r="B1125" s="69">
        <f>'[4]Shiller Data '!B1124</f>
        <v>74.17</v>
      </c>
      <c r="C1125" s="69">
        <f>'[4]Shiller Data '!C1124</f>
        <v>2.2799999999999998</v>
      </c>
      <c r="D1125" s="69">
        <f>'[4]Shiller Data '!D1124</f>
        <v>4.0199999999999996</v>
      </c>
      <c r="E1125" s="69">
        <f>'[4]Shiller Data '!E1124</f>
        <v>30.9</v>
      </c>
      <c r="F1125" s="71">
        <f t="shared" si="205"/>
        <v>757.55413754045321</v>
      </c>
      <c r="G1125" s="71">
        <f t="shared" si="206"/>
        <v>23.287359223300971</v>
      </c>
      <c r="H1125" s="71">
        <f t="shared" si="208"/>
        <v>565.96784343051661</v>
      </c>
      <c r="I1125" s="71">
        <f t="shared" si="208"/>
        <v>20.03712611231883</v>
      </c>
      <c r="J1125" s="71">
        <f t="shared" si="203"/>
        <v>37.807524556862909</v>
      </c>
      <c r="K1125" s="71">
        <f t="shared" si="200"/>
        <v>3.6325081451661316</v>
      </c>
      <c r="L1125" s="71">
        <f t="shared" si="201"/>
        <v>0.27692726565223591</v>
      </c>
      <c r="M1125" s="69">
        <f t="shared" si="204"/>
        <v>0.37638292383857991</v>
      </c>
    </row>
    <row r="1126" spans="1:13" x14ac:dyDescent="0.3">
      <c r="A1126" s="69">
        <f>'Shiller Data'!A1125</f>
        <v>1964.01</v>
      </c>
      <c r="B1126" s="69">
        <f>'[4]Shiller Data '!B1125</f>
        <v>76.45</v>
      </c>
      <c r="C1126" s="69">
        <f>'[4]Shiller Data '!C1125</f>
        <v>2.2966700000000002</v>
      </c>
      <c r="D1126" s="69">
        <f>'[4]Shiller Data '!D1125</f>
        <v>4.0733300000000003</v>
      </c>
      <c r="E1126" s="69">
        <f>'[4]Shiller Data '!E1125</f>
        <v>30.9</v>
      </c>
      <c r="F1126" s="71">
        <f t="shared" si="205"/>
        <v>780.84149676375409</v>
      </c>
      <c r="G1126" s="71">
        <f t="shared" si="206"/>
        <v>23.457622503236252</v>
      </c>
      <c r="H1126" s="71">
        <f t="shared" si="208"/>
        <v>569.98560457145368</v>
      </c>
      <c r="I1126" s="71">
        <f t="shared" si="208"/>
        <v>20.090186121608497</v>
      </c>
      <c r="J1126" s="71">
        <f t="shared" si="203"/>
        <v>38.866812484325408</v>
      </c>
      <c r="K1126" s="71">
        <f t="shared" si="200"/>
        <v>3.6601407369820356</v>
      </c>
      <c r="L1126" s="71">
        <f t="shared" si="201"/>
        <v>0.30455985746813985</v>
      </c>
      <c r="M1126" s="69">
        <f t="shared" si="204"/>
        <v>0.41393948467924763</v>
      </c>
    </row>
    <row r="1127" spans="1:13" x14ac:dyDescent="0.3">
      <c r="A1127" s="69">
        <f>'Shiller Data'!A1126</f>
        <v>1964.02</v>
      </c>
      <c r="B1127" s="69">
        <f>'[4]Shiller Data '!B1126</f>
        <v>77.39</v>
      </c>
      <c r="C1127" s="69">
        <f>'[4]Shiller Data '!C1126</f>
        <v>2.3133300000000001</v>
      </c>
      <c r="D1127" s="69">
        <f>'[4]Shiller Data '!D1126</f>
        <v>4.1266699999999998</v>
      </c>
      <c r="E1127" s="69">
        <f>'[4]Shiller Data '!E1126</f>
        <v>30.9</v>
      </c>
      <c r="F1127" s="71">
        <f t="shared" si="205"/>
        <v>790.44242556634322</v>
      </c>
      <c r="G1127" s="71">
        <f t="shared" si="206"/>
        <v>23.627783645631073</v>
      </c>
      <c r="H1127" s="71">
        <f t="shared" si="208"/>
        <v>574.02862165563431</v>
      </c>
      <c r="I1127" s="71">
        <f t="shared" si="208"/>
        <v>20.144012985120728</v>
      </c>
      <c r="J1127" s="71">
        <f t="shared" si="203"/>
        <v>39.239570891371024</v>
      </c>
      <c r="K1127" s="71">
        <f t="shared" si="200"/>
        <v>3.6696856991473346</v>
      </c>
      <c r="L1127" s="71">
        <f t="shared" si="201"/>
        <v>0.31410481963343884</v>
      </c>
      <c r="M1127" s="69">
        <f t="shared" si="204"/>
        <v>0.42691242455659206</v>
      </c>
    </row>
    <row r="1128" spans="1:13" x14ac:dyDescent="0.3">
      <c r="A1128" s="69">
        <f>'Shiller Data'!A1127</f>
        <v>1964.03</v>
      </c>
      <c r="B1128" s="69">
        <f>'[4]Shiller Data '!B1127</f>
        <v>78.8</v>
      </c>
      <c r="C1128" s="69">
        <f>'[4]Shiller Data '!C1127</f>
        <v>2.33</v>
      </c>
      <c r="D1128" s="69">
        <f>'[4]Shiller Data '!D1127</f>
        <v>4.18</v>
      </c>
      <c r="E1128" s="69">
        <f>'[4]Shiller Data '!E1127</f>
        <v>30.9</v>
      </c>
      <c r="F1128" s="71">
        <f t="shared" si="205"/>
        <v>804.84381877022656</v>
      </c>
      <c r="G1128" s="71">
        <f t="shared" si="206"/>
        <v>23.798046925566346</v>
      </c>
      <c r="H1128" s="71">
        <f t="shared" si="208"/>
        <v>578.13787626372562</v>
      </c>
      <c r="I1128" s="71">
        <f t="shared" si="208"/>
        <v>20.198606576291031</v>
      </c>
      <c r="J1128" s="71">
        <f t="shared" si="203"/>
        <v>39.846502070838199</v>
      </c>
      <c r="K1128" s="71">
        <f t="shared" si="200"/>
        <v>3.6850346239892895</v>
      </c>
      <c r="L1128" s="71">
        <f t="shared" si="201"/>
        <v>0.32945374447539377</v>
      </c>
      <c r="M1128" s="69">
        <f t="shared" si="204"/>
        <v>0.44777376226628668</v>
      </c>
    </row>
    <row r="1129" spans="1:13" x14ac:dyDescent="0.3">
      <c r="A1129" s="69">
        <f>'Shiller Data'!A1128</f>
        <v>1964.04</v>
      </c>
      <c r="B1129" s="69">
        <f>'[4]Shiller Data '!B1128</f>
        <v>79.94</v>
      </c>
      <c r="C1129" s="69">
        <f>'[4]Shiller Data '!C1128</f>
        <v>2.34667</v>
      </c>
      <c r="D1129" s="69">
        <f>'[4]Shiller Data '!D1128</f>
        <v>4.2300000000000004</v>
      </c>
      <c r="E1129" s="69">
        <f>'[4]Shiller Data '!E1128</f>
        <v>30.9</v>
      </c>
      <c r="F1129" s="71">
        <f t="shared" si="205"/>
        <v>816.48749838187712</v>
      </c>
      <c r="G1129" s="71">
        <f t="shared" si="206"/>
        <v>23.96831020550162</v>
      </c>
      <c r="H1129" s="71">
        <f t="shared" si="208"/>
        <v>582.23044430061441</v>
      </c>
      <c r="I1129" s="71">
        <f t="shared" si="208"/>
        <v>20.254737312876056</v>
      </c>
      <c r="J1129" s="71">
        <f t="shared" si="203"/>
        <v>40.310939893692485</v>
      </c>
      <c r="K1129" s="71">
        <f t="shared" si="200"/>
        <v>3.6966228934956105</v>
      </c>
      <c r="L1129" s="71">
        <f t="shared" si="201"/>
        <v>0.34104201398171474</v>
      </c>
      <c r="M1129" s="69">
        <f t="shared" si="204"/>
        <v>0.46352384288310777</v>
      </c>
    </row>
    <row r="1130" spans="1:13" x14ac:dyDescent="0.3">
      <c r="A1130" s="69">
        <f>'Shiller Data'!A1129</f>
        <v>1964.05</v>
      </c>
      <c r="B1130" s="69">
        <f>'[4]Shiller Data '!B1129</f>
        <v>80.72</v>
      </c>
      <c r="C1130" s="69">
        <f>'[4]Shiller Data '!C1129</f>
        <v>2.3633299999999999</v>
      </c>
      <c r="D1130" s="69">
        <f>'[4]Shiller Data '!D1129</f>
        <v>4.28</v>
      </c>
      <c r="E1130" s="69">
        <f>'[4]Shiller Data '!E1129</f>
        <v>30.9</v>
      </c>
      <c r="F1130" s="71">
        <f t="shared" si="205"/>
        <v>824.45422653721687</v>
      </c>
      <c r="G1130" s="71">
        <f t="shared" si="206"/>
        <v>24.138471347896441</v>
      </c>
      <c r="H1130" s="71">
        <f t="shared" si="208"/>
        <v>586.29193347157195</v>
      </c>
      <c r="I1130" s="71">
        <f t="shared" si="208"/>
        <v>20.313471062537893</v>
      </c>
      <c r="J1130" s="71">
        <f t="shared" si="203"/>
        <v>40.586575479838871</v>
      </c>
      <c r="K1130" s="71">
        <f t="shared" si="200"/>
        <v>3.7034373587239231</v>
      </c>
      <c r="L1130" s="71">
        <f t="shared" si="201"/>
        <v>0.34785647921002738</v>
      </c>
      <c r="M1130" s="69">
        <f t="shared" si="204"/>
        <v>0.47278565515351662</v>
      </c>
    </row>
    <row r="1131" spans="1:13" x14ac:dyDescent="0.3">
      <c r="A1131" s="69">
        <f>'Shiller Data'!A1130</f>
        <v>1964.06</v>
      </c>
      <c r="B1131" s="69">
        <f>'[4]Shiller Data '!B1130</f>
        <v>80.239999999999995</v>
      </c>
      <c r="C1131" s="69">
        <f>'[4]Shiller Data '!C1130</f>
        <v>2.38</v>
      </c>
      <c r="D1131" s="69">
        <f>'[4]Shiller Data '!D1130</f>
        <v>4.33</v>
      </c>
      <c r="E1131" s="69">
        <f>'[4]Shiller Data '!E1130</f>
        <v>31</v>
      </c>
      <c r="F1131" s="71">
        <f t="shared" si="205"/>
        <v>816.9079096774193</v>
      </c>
      <c r="G1131" s="71">
        <f t="shared" si="206"/>
        <v>24.230319354838709</v>
      </c>
      <c r="H1131" s="71">
        <f t="shared" si="208"/>
        <v>590.26804932359266</v>
      </c>
      <c r="I1131" s="71">
        <f t="shared" si="208"/>
        <v>20.373622345265638</v>
      </c>
      <c r="J1131" s="71">
        <f t="shared" si="203"/>
        <v>40.096350851779185</v>
      </c>
      <c r="K1131" s="71">
        <f t="shared" si="200"/>
        <v>3.691285328969149</v>
      </c>
      <c r="L1131" s="71">
        <f t="shared" si="201"/>
        <v>0.33570444945525324</v>
      </c>
      <c r="M1131" s="69">
        <f t="shared" si="204"/>
        <v>0.45626934543261288</v>
      </c>
    </row>
    <row r="1132" spans="1:13" x14ac:dyDescent="0.3">
      <c r="A1132" s="69">
        <f>'Shiller Data'!A1131</f>
        <v>1964.07</v>
      </c>
      <c r="B1132" s="69">
        <f>'[4]Shiller Data '!B1131</f>
        <v>83.22</v>
      </c>
      <c r="C1132" s="69">
        <f>'[4]Shiller Data '!C1131</f>
        <v>2.4</v>
      </c>
      <c r="D1132" s="69">
        <f>'[4]Shiller Data '!D1131</f>
        <v>4.3766699999999998</v>
      </c>
      <c r="E1132" s="69">
        <f>'[4]Shiller Data '!E1131</f>
        <v>31.1</v>
      </c>
      <c r="F1132" s="71">
        <f t="shared" si="205"/>
        <v>844.52244694533761</v>
      </c>
      <c r="G1132" s="71">
        <f t="shared" si="206"/>
        <v>24.355369774919613</v>
      </c>
      <c r="H1132" s="71">
        <f t="shared" si="208"/>
        <v>594.3598941726724</v>
      </c>
      <c r="I1132" s="71">
        <f t="shared" si="208"/>
        <v>20.434163581819341</v>
      </c>
      <c r="J1132" s="71">
        <f t="shared" si="203"/>
        <v>41.32894618190906</v>
      </c>
      <c r="K1132" s="71">
        <f t="shared" si="200"/>
        <v>3.7215631305433332</v>
      </c>
      <c r="L1132" s="71">
        <f t="shared" si="201"/>
        <v>0.36598225102943749</v>
      </c>
      <c r="M1132" s="69">
        <f t="shared" si="204"/>
        <v>0.49742111666414968</v>
      </c>
    </row>
    <row r="1133" spans="1:13" x14ac:dyDescent="0.3">
      <c r="A1133" s="69">
        <f>'Shiller Data'!A1132</f>
        <v>1964.08</v>
      </c>
      <c r="B1133" s="69">
        <f>'[4]Shiller Data '!B1132</f>
        <v>82</v>
      </c>
      <c r="C1133" s="69">
        <f>'[4]Shiller Data '!C1132</f>
        <v>2.42</v>
      </c>
      <c r="D1133" s="69">
        <f>'[4]Shiller Data '!D1132</f>
        <v>4.42333</v>
      </c>
      <c r="E1133" s="69">
        <f>'[4]Shiller Data '!E1132</f>
        <v>31</v>
      </c>
      <c r="F1133" s="71">
        <f t="shared" si="205"/>
        <v>834.82612903225811</v>
      </c>
      <c r="G1133" s="71">
        <f t="shared" si="206"/>
        <v>24.637551612903227</v>
      </c>
      <c r="H1133" s="71">
        <f t="shared" si="208"/>
        <v>598.31227373307127</v>
      </c>
      <c r="I1133" s="71">
        <f t="shared" si="208"/>
        <v>20.49640517839217</v>
      </c>
      <c r="J1133" s="71">
        <f t="shared" si="203"/>
        <v>40.730368167797202</v>
      </c>
      <c r="K1133" s="71">
        <f t="shared" si="200"/>
        <v>3.7069739608484684</v>
      </c>
      <c r="L1133" s="71">
        <f t="shared" si="201"/>
        <v>0.3513930813345727</v>
      </c>
      <c r="M1133" s="69">
        <f t="shared" si="204"/>
        <v>0.47759239256507113</v>
      </c>
    </row>
    <row r="1134" spans="1:13" x14ac:dyDescent="0.3">
      <c r="A1134" s="69">
        <f>'Shiller Data'!A1133</f>
        <v>1964.09</v>
      </c>
      <c r="B1134" s="69">
        <f>'[4]Shiller Data '!B1133</f>
        <v>83.41</v>
      </c>
      <c r="C1134" s="69">
        <f>'[4]Shiller Data '!C1133</f>
        <v>2.44</v>
      </c>
      <c r="D1134" s="69">
        <f>'[4]Shiller Data '!D1133</f>
        <v>4.47</v>
      </c>
      <c r="E1134" s="69">
        <f>'[4]Shiller Data '!E1133</f>
        <v>31.1</v>
      </c>
      <c r="F1134" s="71">
        <f t="shared" si="205"/>
        <v>846.45058038585205</v>
      </c>
      <c r="G1134" s="71">
        <f t="shared" si="206"/>
        <v>24.761292604501605</v>
      </c>
      <c r="H1134" s="71">
        <f t="shared" si="208"/>
        <v>602.27965504661017</v>
      </c>
      <c r="I1134" s="71">
        <f t="shared" si="208"/>
        <v>20.558489535295355</v>
      </c>
      <c r="J1134" s="71">
        <f t="shared" si="203"/>
        <v>41.172800119028366</v>
      </c>
      <c r="K1134" s="71">
        <f t="shared" si="200"/>
        <v>3.7177778470475316</v>
      </c>
      <c r="L1134" s="71">
        <f t="shared" si="201"/>
        <v>0.36219696753363584</v>
      </c>
      <c r="M1134" s="69">
        <f t="shared" si="204"/>
        <v>0.49227638645366584</v>
      </c>
    </row>
    <row r="1135" spans="1:13" x14ac:dyDescent="0.3">
      <c r="A1135" s="69">
        <f>'Shiller Data'!A1134</f>
        <v>1964.1</v>
      </c>
      <c r="B1135" s="69">
        <f>'[4]Shiller Data '!B1134</f>
        <v>84.85</v>
      </c>
      <c r="C1135" s="69">
        <f>'[4]Shiller Data '!C1134</f>
        <v>2.46</v>
      </c>
      <c r="D1135" s="69">
        <f>'[4]Shiller Data '!D1134</f>
        <v>4.4966699999999999</v>
      </c>
      <c r="E1135" s="69">
        <f>'[4]Shiller Data '!E1134</f>
        <v>31.1</v>
      </c>
      <c r="F1135" s="71">
        <f t="shared" si="205"/>
        <v>861.06380225080386</v>
      </c>
      <c r="G1135" s="71">
        <f t="shared" si="206"/>
        <v>24.964254019292607</v>
      </c>
      <c r="H1135" s="71">
        <f t="shared" si="208"/>
        <v>606.29717401437176</v>
      </c>
      <c r="I1135" s="71">
        <f t="shared" si="208"/>
        <v>20.619975727169436</v>
      </c>
      <c r="J1135" s="71">
        <f t="shared" si="203"/>
        <v>41.758720458445687</v>
      </c>
      <c r="K1135" s="71">
        <f t="shared" si="200"/>
        <v>3.7319083027420672</v>
      </c>
      <c r="L1135" s="71">
        <f t="shared" si="201"/>
        <v>0.37632742322817148</v>
      </c>
      <c r="M1135" s="69">
        <f t="shared" si="204"/>
        <v>0.51148165400633694</v>
      </c>
    </row>
    <row r="1136" spans="1:13" x14ac:dyDescent="0.3">
      <c r="A1136" s="69">
        <f>'Shiller Data'!A1135</f>
        <v>1964.11</v>
      </c>
      <c r="B1136" s="69">
        <f>'[4]Shiller Data '!B1135</f>
        <v>85.44</v>
      </c>
      <c r="C1136" s="69">
        <f>'[4]Shiller Data '!C1135</f>
        <v>2.48</v>
      </c>
      <c r="D1136" s="69">
        <f>'[4]Shiller Data '!D1135</f>
        <v>4.5233299999999996</v>
      </c>
      <c r="E1136" s="69">
        <f>'[4]Shiller Data '!E1135</f>
        <v>31.2</v>
      </c>
      <c r="F1136" s="71">
        <f t="shared" si="205"/>
        <v>864.27215384615386</v>
      </c>
      <c r="G1136" s="71">
        <f t="shared" si="206"/>
        <v>25.086551282051285</v>
      </c>
      <c r="H1136" s="71">
        <f t="shared" si="208"/>
        <v>610.21777803274142</v>
      </c>
      <c r="I1136" s="71">
        <f t="shared" si="208"/>
        <v>20.680190571388646</v>
      </c>
      <c r="J1136" s="71">
        <f t="shared" si="203"/>
        <v>41.792272216383118</v>
      </c>
      <c r="K1136" s="71">
        <f t="shared" si="200"/>
        <v>3.7327114472330378</v>
      </c>
      <c r="L1136" s="71">
        <f t="shared" si="201"/>
        <v>0.37713056771914211</v>
      </c>
      <c r="M1136" s="69">
        <f t="shared" si="204"/>
        <v>0.51257323980979486</v>
      </c>
    </row>
    <row r="1137" spans="1:13" x14ac:dyDescent="0.3">
      <c r="A1137" s="69">
        <f>'Shiller Data'!A1136</f>
        <v>1964.12</v>
      </c>
      <c r="B1137" s="69">
        <f>'[4]Shiller Data '!B1136</f>
        <v>83.96</v>
      </c>
      <c r="C1137" s="69">
        <f>'[4]Shiller Data '!C1136</f>
        <v>2.5</v>
      </c>
      <c r="D1137" s="69">
        <f>'[4]Shiller Data '!D1136</f>
        <v>4.55</v>
      </c>
      <c r="E1137" s="69">
        <f>'[4]Shiller Data '!E1136</f>
        <v>31.2</v>
      </c>
      <c r="F1137" s="71">
        <f t="shared" si="205"/>
        <v>849.30114743589752</v>
      </c>
      <c r="G1137" s="71">
        <f t="shared" si="206"/>
        <v>25.288862179487182</v>
      </c>
      <c r="H1137" s="71">
        <f t="shared" si="208"/>
        <v>613.85062253540627</v>
      </c>
      <c r="I1137" s="71">
        <f t="shared" si="208"/>
        <v>20.739235802409965</v>
      </c>
      <c r="J1137" s="71">
        <f t="shared" si="203"/>
        <v>40.951419595567067</v>
      </c>
      <c r="K1137" s="71">
        <f t="shared" si="200"/>
        <v>3.7123864762566217</v>
      </c>
      <c r="L1137" s="71">
        <f t="shared" si="201"/>
        <v>0.35680559674272594</v>
      </c>
      <c r="M1137" s="69">
        <f t="shared" si="204"/>
        <v>0.48494875875690852</v>
      </c>
    </row>
    <row r="1138" spans="1:13" x14ac:dyDescent="0.3">
      <c r="A1138" s="69">
        <f>'Shiller Data'!A1137</f>
        <v>1965.01</v>
      </c>
      <c r="B1138" s="69">
        <f>'[4]Shiller Data '!B1137</f>
        <v>86.12</v>
      </c>
      <c r="C1138" s="69">
        <f>'[4]Shiller Data '!C1137</f>
        <v>2.51667</v>
      </c>
      <c r="D1138" s="69">
        <f>'[4]Shiller Data '!D1137</f>
        <v>4.5933299999999999</v>
      </c>
      <c r="E1138" s="69">
        <f>'[4]Shiller Data '!E1137</f>
        <v>31.2</v>
      </c>
      <c r="F1138" s="71">
        <f t="shared" si="205"/>
        <v>871.15072435897446</v>
      </c>
      <c r="G1138" s="71">
        <f t="shared" si="206"/>
        <v>25.457488312500004</v>
      </c>
      <c r="H1138" s="71">
        <f t="shared" ref="H1138:I1153" si="209">AVERAGE(F1019:F1138)</f>
        <v>617.60348968284211</v>
      </c>
      <c r="I1138" s="71">
        <f t="shared" si="209"/>
        <v>20.799029233306896</v>
      </c>
      <c r="J1138" s="71">
        <f t="shared" si="203"/>
        <v>41.884201160885993</v>
      </c>
      <c r="K1138" s="71">
        <f t="shared" si="200"/>
        <v>3.7349086952234902</v>
      </c>
      <c r="L1138" s="71">
        <f t="shared" si="201"/>
        <v>0.37932781570959451</v>
      </c>
      <c r="M1138" s="69">
        <f t="shared" si="204"/>
        <v>0.51555960744353824</v>
      </c>
    </row>
    <row r="1139" spans="1:13" x14ac:dyDescent="0.3">
      <c r="A1139" s="69">
        <f>'Shiller Data'!A1138</f>
        <v>1965.02</v>
      </c>
      <c r="B1139" s="69">
        <f>'[4]Shiller Data '!B1138</f>
        <v>86.75</v>
      </c>
      <c r="C1139" s="69">
        <f>'[4]Shiller Data '!C1138</f>
        <v>2.5333299999999999</v>
      </c>
      <c r="D1139" s="69">
        <f>'[4]Shiller Data '!D1138</f>
        <v>4.6366699999999996</v>
      </c>
      <c r="E1139" s="69">
        <f>'[4]Shiller Data '!E1138</f>
        <v>31.2</v>
      </c>
      <c r="F1139" s="71">
        <f t="shared" si="205"/>
        <v>877.52351762820524</v>
      </c>
      <c r="G1139" s="71">
        <f t="shared" si="206"/>
        <v>25.626013290064105</v>
      </c>
      <c r="H1139" s="71">
        <f t="shared" si="209"/>
        <v>621.29224435533683</v>
      </c>
      <c r="I1139" s="71">
        <f t="shared" si="209"/>
        <v>20.85957100615169</v>
      </c>
      <c r="J1139" s="71">
        <f t="shared" si="203"/>
        <v>42.068147871757049</v>
      </c>
      <c r="K1139" s="71">
        <f t="shared" si="200"/>
        <v>3.7392908717166669</v>
      </c>
      <c r="L1139" s="71">
        <f t="shared" si="201"/>
        <v>0.38370999220277113</v>
      </c>
      <c r="M1139" s="69">
        <f t="shared" si="204"/>
        <v>0.52151559880247433</v>
      </c>
    </row>
    <row r="1140" spans="1:13" x14ac:dyDescent="0.3">
      <c r="A1140" s="69">
        <f>'Shiller Data'!A1139</f>
        <v>1965.03</v>
      </c>
      <c r="B1140" s="69">
        <f>'[4]Shiller Data '!B1139</f>
        <v>86.83</v>
      </c>
      <c r="C1140" s="69">
        <f>'[4]Shiller Data '!C1139</f>
        <v>2.5499999999999998</v>
      </c>
      <c r="D1140" s="69">
        <f>'[4]Shiller Data '!D1139</f>
        <v>4.68</v>
      </c>
      <c r="E1140" s="69">
        <f>'[4]Shiller Data '!E1139</f>
        <v>31.3</v>
      </c>
      <c r="F1140" s="71">
        <f t="shared" si="205"/>
        <v>875.52658626198081</v>
      </c>
      <c r="G1140" s="71">
        <f t="shared" si="206"/>
        <v>25.712228434504791</v>
      </c>
      <c r="H1140" s="71">
        <f t="shared" si="209"/>
        <v>624.99292392874349</v>
      </c>
      <c r="I1140" s="71">
        <f t="shared" si="209"/>
        <v>20.920174220633989</v>
      </c>
      <c r="J1140" s="71">
        <f t="shared" si="203"/>
        <v>41.8508267200964</v>
      </c>
      <c r="K1140" s="71">
        <f t="shared" si="200"/>
        <v>3.7341115511034855</v>
      </c>
      <c r="L1140" s="71">
        <f t="shared" si="201"/>
        <v>0.37853067158958975</v>
      </c>
      <c r="M1140" s="69">
        <f t="shared" si="204"/>
        <v>0.51447617698427506</v>
      </c>
    </row>
    <row r="1141" spans="1:13" x14ac:dyDescent="0.3">
      <c r="A1141" s="69">
        <f>'Shiller Data'!A1140</f>
        <v>1965.04</v>
      </c>
      <c r="B1141" s="69">
        <f>'[4]Shiller Data '!B1140</f>
        <v>87.97</v>
      </c>
      <c r="C1141" s="69">
        <f>'[4]Shiller Data '!C1140</f>
        <v>2.57</v>
      </c>
      <c r="D1141" s="69">
        <f>'[4]Shiller Data '!D1140</f>
        <v>4.7333299999999996</v>
      </c>
      <c r="E1141" s="69">
        <f>'[4]Shiller Data '!E1140</f>
        <v>31.4</v>
      </c>
      <c r="F1141" s="71">
        <f t="shared" si="205"/>
        <v>884.19655573248417</v>
      </c>
      <c r="G1141" s="71">
        <f t="shared" si="206"/>
        <v>25.831364649681529</v>
      </c>
      <c r="H1141" s="71">
        <f t="shared" si="209"/>
        <v>628.64173892189501</v>
      </c>
      <c r="I1141" s="71">
        <f t="shared" si="209"/>
        <v>20.98144222047684</v>
      </c>
      <c r="J1141" s="71">
        <f t="shared" si="203"/>
        <v>42.141838794549237</v>
      </c>
      <c r="K1141" s="71">
        <f t="shared" si="200"/>
        <v>3.7410410427954108</v>
      </c>
      <c r="L1141" s="71">
        <f t="shared" si="201"/>
        <v>0.38546016328151511</v>
      </c>
      <c r="M1141" s="69">
        <f t="shared" si="204"/>
        <v>0.52389432632243849</v>
      </c>
    </row>
    <row r="1142" spans="1:13" x14ac:dyDescent="0.3">
      <c r="A1142" s="69">
        <f>'Shiller Data'!A1141</f>
        <v>1965.05</v>
      </c>
      <c r="B1142" s="69">
        <f>'[4]Shiller Data '!B1141</f>
        <v>89.28</v>
      </c>
      <c r="C1142" s="69">
        <f>'[4]Shiller Data '!C1141</f>
        <v>2.59</v>
      </c>
      <c r="D1142" s="69">
        <f>'[4]Shiller Data '!D1141</f>
        <v>4.78667</v>
      </c>
      <c r="E1142" s="69">
        <f>'[4]Shiller Data '!E1141</f>
        <v>31.4</v>
      </c>
      <c r="F1142" s="71">
        <f t="shared" si="205"/>
        <v>897.36351592356698</v>
      </c>
      <c r="G1142" s="71">
        <f t="shared" si="206"/>
        <v>26.032386942675164</v>
      </c>
      <c r="H1142" s="71">
        <f t="shared" si="209"/>
        <v>632.41603913261895</v>
      </c>
      <c r="I1142" s="71">
        <f t="shared" si="209"/>
        <v>21.044056404627725</v>
      </c>
      <c r="J1142" s="71">
        <f t="shared" si="203"/>
        <v>42.64213603448767</v>
      </c>
      <c r="K1142" s="71">
        <f t="shared" si="200"/>
        <v>3.7528428732203363</v>
      </c>
      <c r="L1142" s="71">
        <f t="shared" si="201"/>
        <v>0.39726199370644055</v>
      </c>
      <c r="M1142" s="69">
        <f t="shared" si="204"/>
        <v>0.53993466612617158</v>
      </c>
    </row>
    <row r="1143" spans="1:13" x14ac:dyDescent="0.3">
      <c r="A1143" s="69">
        <f>'Shiller Data'!A1142</f>
        <v>1965.06</v>
      </c>
      <c r="B1143" s="69">
        <f>'[4]Shiller Data '!B1142</f>
        <v>85.04</v>
      </c>
      <c r="C1143" s="69">
        <f>'[4]Shiller Data '!C1142</f>
        <v>2.61</v>
      </c>
      <c r="D1143" s="69">
        <f>'[4]Shiller Data '!D1142</f>
        <v>4.84</v>
      </c>
      <c r="E1143" s="69">
        <f>'[4]Shiller Data '!E1142</f>
        <v>31.6</v>
      </c>
      <c r="F1143" s="71">
        <f t="shared" si="205"/>
        <v>849.3370000000001</v>
      </c>
      <c r="G1143" s="71">
        <f t="shared" si="206"/>
        <v>26.067374999999998</v>
      </c>
      <c r="H1143" s="71">
        <f t="shared" si="209"/>
        <v>635.57538089291847</v>
      </c>
      <c r="I1143" s="71">
        <f t="shared" si="209"/>
        <v>21.106634139490396</v>
      </c>
      <c r="J1143" s="71">
        <f t="shared" si="203"/>
        <v>40.240286271456959</v>
      </c>
      <c r="K1143" s="71">
        <f t="shared" si="200"/>
        <v>3.694868639867992</v>
      </c>
      <c r="L1143" s="71">
        <f t="shared" si="201"/>
        <v>0.33928776035409625</v>
      </c>
      <c r="M1143" s="69">
        <f t="shared" si="204"/>
        <v>0.46113956660766636</v>
      </c>
    </row>
    <row r="1144" spans="1:13" x14ac:dyDescent="0.3">
      <c r="A1144" s="69">
        <f>'Shiller Data'!A1143</f>
        <v>1965.07</v>
      </c>
      <c r="B1144" s="69">
        <f>'[4]Shiller Data '!B1143</f>
        <v>84.91</v>
      </c>
      <c r="C1144" s="69">
        <f>'[4]Shiller Data '!C1143</f>
        <v>2.6266699999999998</v>
      </c>
      <c r="D1144" s="69">
        <f>'[4]Shiller Data '!D1143</f>
        <v>4.8866699999999996</v>
      </c>
      <c r="E1144" s="69">
        <f>'[4]Shiller Data '!E1143</f>
        <v>31.6</v>
      </c>
      <c r="F1144" s="71">
        <f t="shared" si="205"/>
        <v>848.03862500000002</v>
      </c>
      <c r="G1144" s="71">
        <f t="shared" si="206"/>
        <v>26.233866625000001</v>
      </c>
      <c r="H1144" s="71">
        <f t="shared" si="209"/>
        <v>638.45294858570446</v>
      </c>
      <c r="I1144" s="71">
        <f t="shared" si="209"/>
        <v>21.169540433084926</v>
      </c>
      <c r="J1144" s="71">
        <f t="shared" si="203"/>
        <v>40.059378127766934</v>
      </c>
      <c r="K1144" s="71">
        <f t="shared" si="200"/>
        <v>3.6903628065966352</v>
      </c>
      <c r="L1144" s="71">
        <f t="shared" si="201"/>
        <v>0.33478192708273946</v>
      </c>
      <c r="M1144" s="69">
        <f t="shared" si="204"/>
        <v>0.45501550837523452</v>
      </c>
    </row>
    <row r="1145" spans="1:13" x14ac:dyDescent="0.3">
      <c r="A1145" s="69">
        <f>'Shiller Data'!A1144</f>
        <v>1965.08</v>
      </c>
      <c r="B1145" s="69">
        <f>'[4]Shiller Data '!B1144</f>
        <v>86.49</v>
      </c>
      <c r="C1145" s="69">
        <f>'[4]Shiller Data '!C1144</f>
        <v>2.6433300000000002</v>
      </c>
      <c r="D1145" s="69">
        <f>'[4]Shiller Data '!D1144</f>
        <v>4.9333299999999998</v>
      </c>
      <c r="E1145" s="69">
        <f>'[4]Shiller Data '!E1144</f>
        <v>31.6</v>
      </c>
      <c r="F1145" s="71">
        <f t="shared" si="205"/>
        <v>863.81887499999993</v>
      </c>
      <c r="G1145" s="71">
        <f t="shared" si="206"/>
        <v>26.400258375000003</v>
      </c>
      <c r="H1145" s="71">
        <f t="shared" si="209"/>
        <v>641.48753369142594</v>
      </c>
      <c r="I1145" s="71">
        <f t="shared" si="209"/>
        <v>21.232198380783927</v>
      </c>
      <c r="J1145" s="71">
        <f t="shared" si="203"/>
        <v>40.684382253219432</v>
      </c>
      <c r="K1145" s="71">
        <f t="shared" si="200"/>
        <v>3.7058442903838316</v>
      </c>
      <c r="L1145" s="71">
        <f t="shared" si="201"/>
        <v>0.35026341086993584</v>
      </c>
      <c r="M1145" s="69">
        <f t="shared" si="204"/>
        <v>0.4760570122497646</v>
      </c>
    </row>
    <row r="1146" spans="1:13" x14ac:dyDescent="0.3">
      <c r="A1146" s="69">
        <f>'Shiller Data'!A1145</f>
        <v>1965.09</v>
      </c>
      <c r="B1146" s="69">
        <f>'[4]Shiller Data '!B1145</f>
        <v>89.38</v>
      </c>
      <c r="C1146" s="69">
        <f>'[4]Shiller Data '!C1145</f>
        <v>2.66</v>
      </c>
      <c r="D1146" s="69">
        <f>'[4]Shiller Data '!D1145</f>
        <v>4.9800000000000004</v>
      </c>
      <c r="E1146" s="69">
        <f>'[4]Shiller Data '!E1145</f>
        <v>31.6</v>
      </c>
      <c r="F1146" s="71">
        <f t="shared" si="205"/>
        <v>892.68274999999994</v>
      </c>
      <c r="G1146" s="71">
        <f t="shared" si="206"/>
        <v>26.566749999999999</v>
      </c>
      <c r="H1146" s="71">
        <f t="shared" si="209"/>
        <v>644.59138755604795</v>
      </c>
      <c r="I1146" s="71">
        <f t="shared" si="209"/>
        <v>21.295198837723209</v>
      </c>
      <c r="J1146" s="71">
        <f t="shared" si="203"/>
        <v>41.919437184059738</v>
      </c>
      <c r="K1146" s="71">
        <f t="shared" si="200"/>
        <v>3.7357496139698845</v>
      </c>
      <c r="L1146" s="71">
        <f t="shared" si="201"/>
        <v>0.38016873445598875</v>
      </c>
      <c r="M1146" s="69">
        <f t="shared" si="204"/>
        <v>0.5167025337485126</v>
      </c>
    </row>
    <row r="1147" spans="1:13" x14ac:dyDescent="0.3">
      <c r="A1147" s="69">
        <f>'Shiller Data'!A1146</f>
        <v>1965.1</v>
      </c>
      <c r="B1147" s="69">
        <f>'[4]Shiller Data '!B1146</f>
        <v>91.39</v>
      </c>
      <c r="C1147" s="69">
        <f>'[4]Shiller Data '!C1146</f>
        <v>2.68</v>
      </c>
      <c r="D1147" s="69">
        <f>'[4]Shiller Data '!D1146</f>
        <v>5.05</v>
      </c>
      <c r="E1147" s="69">
        <f>'[4]Shiller Data '!E1146</f>
        <v>31.7</v>
      </c>
      <c r="F1147" s="71">
        <f t="shared" si="205"/>
        <v>909.87826340694016</v>
      </c>
      <c r="G1147" s="71">
        <f t="shared" si="206"/>
        <v>26.682063091482654</v>
      </c>
      <c r="H1147" s="71">
        <f t="shared" si="209"/>
        <v>648.056566842184</v>
      </c>
      <c r="I1147" s="71">
        <f t="shared" si="209"/>
        <v>21.358508104083459</v>
      </c>
      <c r="J1147" s="71">
        <f t="shared" si="203"/>
        <v>42.600272405401938</v>
      </c>
      <c r="K1147" s="71">
        <f t="shared" si="200"/>
        <v>3.7518606477478831</v>
      </c>
      <c r="L1147" s="71">
        <f t="shared" si="201"/>
        <v>0.39627976823398736</v>
      </c>
      <c r="M1147" s="69">
        <f t="shared" si="204"/>
        <v>0.53859968419754156</v>
      </c>
    </row>
    <row r="1148" spans="1:13" x14ac:dyDescent="0.3">
      <c r="A1148" s="69">
        <f>'Shiller Data'!A1147</f>
        <v>1965.11</v>
      </c>
      <c r="B1148" s="69">
        <f>'[4]Shiller Data '!B1147</f>
        <v>92.15</v>
      </c>
      <c r="C1148" s="69">
        <f>'[4]Shiller Data '!C1147</f>
        <v>2.7</v>
      </c>
      <c r="D1148" s="69">
        <f>'[4]Shiller Data '!D1147</f>
        <v>5.12</v>
      </c>
      <c r="E1148" s="69">
        <f>'[4]Shiller Data '!E1147</f>
        <v>31.7</v>
      </c>
      <c r="F1148" s="71">
        <f t="shared" si="205"/>
        <v>917.44481861198744</v>
      </c>
      <c r="G1148" s="71">
        <f t="shared" si="206"/>
        <v>26.88118296529969</v>
      </c>
      <c r="H1148" s="71">
        <f t="shared" si="209"/>
        <v>651.30713092851067</v>
      </c>
      <c r="I1148" s="71">
        <f t="shared" si="209"/>
        <v>21.422825547428122</v>
      </c>
      <c r="J1148" s="71">
        <f t="shared" si="203"/>
        <v>42.8255748328273</v>
      </c>
      <c r="K1148" s="71">
        <f t="shared" si="200"/>
        <v>3.7571354669531933</v>
      </c>
      <c r="L1148" s="71">
        <f t="shared" si="201"/>
        <v>0.40155458743929762</v>
      </c>
      <c r="M1148" s="69">
        <f t="shared" si="204"/>
        <v>0.54576890197224692</v>
      </c>
    </row>
    <row r="1149" spans="1:13" x14ac:dyDescent="0.3">
      <c r="A1149" s="69">
        <f>'Shiller Data'!A1148</f>
        <v>1965.12</v>
      </c>
      <c r="B1149" s="69">
        <f>'[4]Shiller Data '!B1148</f>
        <v>91.73</v>
      </c>
      <c r="C1149" s="69">
        <f>'[4]Shiller Data '!C1148</f>
        <v>2.72</v>
      </c>
      <c r="D1149" s="69">
        <f>'[4]Shiller Data '!D1148</f>
        <v>5.19</v>
      </c>
      <c r="E1149" s="69">
        <f>'[4]Shiller Data '!E1148</f>
        <v>31.8</v>
      </c>
      <c r="F1149" s="71">
        <f t="shared" si="205"/>
        <v>910.39140408805031</v>
      </c>
      <c r="G1149" s="71">
        <f t="shared" si="206"/>
        <v>26.995144654088055</v>
      </c>
      <c r="H1149" s="71">
        <f t="shared" si="209"/>
        <v>654.44130094703041</v>
      </c>
      <c r="I1149" s="71">
        <f t="shared" si="209"/>
        <v>21.486842237953486</v>
      </c>
      <c r="J1149" s="71">
        <f t="shared" si="203"/>
        <v>42.369716033935035</v>
      </c>
      <c r="K1149" s="71">
        <f t="shared" si="200"/>
        <v>3.746433862561136</v>
      </c>
      <c r="L1149" s="71">
        <f t="shared" si="201"/>
        <v>0.39085298304724025</v>
      </c>
      <c r="M1149" s="69">
        <f t="shared" si="204"/>
        <v>0.53122392337882618</v>
      </c>
    </row>
    <row r="1150" spans="1:13" x14ac:dyDescent="0.3">
      <c r="A1150" s="69">
        <f>'Shiller Data'!A1149</f>
        <v>1966.01</v>
      </c>
      <c r="B1150" s="69">
        <f>'[4]Shiller Data '!B1149</f>
        <v>93.32</v>
      </c>
      <c r="C1150" s="69">
        <f>'[4]Shiller Data '!C1149</f>
        <v>2.74</v>
      </c>
      <c r="D1150" s="69">
        <f>'[4]Shiller Data '!D1149</f>
        <v>5.24</v>
      </c>
      <c r="E1150" s="69">
        <f>'[4]Shiller Data '!E1149</f>
        <v>31.8</v>
      </c>
      <c r="F1150" s="71">
        <f t="shared" si="205"/>
        <v>926.17165408805033</v>
      </c>
      <c r="G1150" s="71">
        <f t="shared" si="206"/>
        <v>27.193638364779876</v>
      </c>
      <c r="H1150" s="71">
        <f t="shared" si="209"/>
        <v>657.82669882624657</v>
      </c>
      <c r="I1150" s="71">
        <f t="shared" si="209"/>
        <v>21.54956896624207</v>
      </c>
      <c r="J1150" s="71">
        <f t="shared" si="203"/>
        <v>42.978662614501523</v>
      </c>
      <c r="K1150" s="71">
        <f t="shared" si="200"/>
        <v>3.7607037742691278</v>
      </c>
      <c r="L1150" s="71">
        <f t="shared" si="201"/>
        <v>0.40512289475523211</v>
      </c>
      <c r="M1150" s="69">
        <f t="shared" si="204"/>
        <v>0.55061873117762616</v>
      </c>
    </row>
    <row r="1151" spans="1:13" x14ac:dyDescent="0.3">
      <c r="A1151" s="69">
        <f>'Shiller Data'!A1150</f>
        <v>1966.02</v>
      </c>
      <c r="B1151" s="69">
        <f>'[4]Shiller Data '!B1150</f>
        <v>92.69</v>
      </c>
      <c r="C1151" s="69">
        <f>'[4]Shiller Data '!C1150</f>
        <v>2.76</v>
      </c>
      <c r="D1151" s="69">
        <f>'[4]Shiller Data '!D1150</f>
        <v>5.29</v>
      </c>
      <c r="E1151" s="69">
        <f>'[4]Shiller Data '!E1150</f>
        <v>32</v>
      </c>
      <c r="F1151" s="71">
        <f t="shared" si="205"/>
        <v>914.16960781249998</v>
      </c>
      <c r="G1151" s="71">
        <f t="shared" si="206"/>
        <v>27.22093125</v>
      </c>
      <c r="H1151" s="71">
        <f t="shared" si="209"/>
        <v>661.08460160590323</v>
      </c>
      <c r="I1151" s="71">
        <f t="shared" si="209"/>
        <v>21.609579058748288</v>
      </c>
      <c r="J1151" s="71">
        <f t="shared" si="203"/>
        <v>42.30390630595894</v>
      </c>
      <c r="K1151" s="71">
        <f t="shared" si="200"/>
        <v>3.7448794294470535</v>
      </c>
      <c r="L1151" s="71">
        <f t="shared" si="201"/>
        <v>0.38929854993315782</v>
      </c>
      <c r="M1151" s="69">
        <f t="shared" si="204"/>
        <v>0.52911123115615211</v>
      </c>
    </row>
    <row r="1152" spans="1:13" x14ac:dyDescent="0.3">
      <c r="A1152" s="69">
        <f>'Shiller Data'!A1151</f>
        <v>1966.03</v>
      </c>
      <c r="B1152" s="69">
        <f>'[4]Shiller Data '!B1151</f>
        <v>88.88</v>
      </c>
      <c r="C1152" s="69">
        <f>'[4]Shiller Data '!C1151</f>
        <v>2.78</v>
      </c>
      <c r="D1152" s="69">
        <f>'[4]Shiller Data '!D1151</f>
        <v>5.34</v>
      </c>
      <c r="E1152" s="69">
        <f>'[4]Shiller Data '!E1151</f>
        <v>32.1</v>
      </c>
      <c r="F1152" s="71">
        <f t="shared" si="205"/>
        <v>873.86206853582541</v>
      </c>
      <c r="G1152" s="71">
        <f t="shared" si="206"/>
        <v>27.332769470404983</v>
      </c>
      <c r="H1152" s="71">
        <f t="shared" si="209"/>
        <v>663.70631242268178</v>
      </c>
      <c r="I1152" s="71">
        <f t="shared" si="209"/>
        <v>21.667577059932011</v>
      </c>
      <c r="J1152" s="71">
        <f t="shared" si="203"/>
        <v>40.330400862022707</v>
      </c>
      <c r="K1152" s="71">
        <f t="shared" si="200"/>
        <v>3.6971055483851658</v>
      </c>
      <c r="L1152" s="71">
        <f t="shared" si="201"/>
        <v>0.34152466887127009</v>
      </c>
      <c r="M1152" s="69">
        <f t="shared" si="204"/>
        <v>0.46417983844969801</v>
      </c>
    </row>
    <row r="1153" spans="1:13" x14ac:dyDescent="0.3">
      <c r="A1153" s="69">
        <f>'Shiller Data'!A1152</f>
        <v>1966.04</v>
      </c>
      <c r="B1153" s="69">
        <f>'[4]Shiller Data '!B1152</f>
        <v>91.6</v>
      </c>
      <c r="C1153" s="69">
        <f>'[4]Shiller Data '!C1152</f>
        <v>2.7966700000000002</v>
      </c>
      <c r="D1153" s="69">
        <f>'[4]Shiller Data '!D1152</f>
        <v>5.38</v>
      </c>
      <c r="E1153" s="69">
        <f>'[4]Shiller Data '!E1152</f>
        <v>32.299999999999997</v>
      </c>
      <c r="F1153" s="71">
        <f t="shared" si="205"/>
        <v>895.02842105263176</v>
      </c>
      <c r="G1153" s="71">
        <f t="shared" si="206"/>
        <v>27.326409763157901</v>
      </c>
      <c r="H1153" s="71">
        <f t="shared" si="209"/>
        <v>666.46698289242022</v>
      </c>
      <c r="I1153" s="71">
        <f t="shared" si="209"/>
        <v>21.72387219871111</v>
      </c>
      <c r="J1153" s="71">
        <f t="shared" si="203"/>
        <v>41.200224935301101</v>
      </c>
      <c r="K1153" s="71">
        <f t="shared" ref="K1153:K1216" si="210">LN(J1153)</f>
        <v>3.7184437159352641</v>
      </c>
      <c r="L1153" s="71">
        <f t="shared" ref="L1153:L1216" si="211">K1153-$K$1863</f>
        <v>0.36286283642136841</v>
      </c>
      <c r="M1153" s="69">
        <f t="shared" si="204"/>
        <v>0.49318139549373868</v>
      </c>
    </row>
    <row r="1154" spans="1:13" x14ac:dyDescent="0.3">
      <c r="A1154" s="69">
        <f>'Shiller Data'!A1153</f>
        <v>1966.05</v>
      </c>
      <c r="B1154" s="69">
        <f>'[4]Shiller Data '!B1153</f>
        <v>86.78</v>
      </c>
      <c r="C1154" s="69">
        <f>'[4]Shiller Data '!C1153</f>
        <v>2.8133300000000001</v>
      </c>
      <c r="D1154" s="69">
        <f>'[4]Shiller Data '!D1153</f>
        <v>5.42</v>
      </c>
      <c r="E1154" s="69">
        <f>'[4]Shiller Data '!E1153</f>
        <v>32.299999999999997</v>
      </c>
      <c r="F1154" s="71">
        <f t="shared" si="205"/>
        <v>847.93194736842122</v>
      </c>
      <c r="G1154" s="71">
        <f t="shared" si="206"/>
        <v>27.489195500000005</v>
      </c>
      <c r="H1154" s="71">
        <f t="shared" ref="H1154:I1169" si="212">AVERAGE(F1035:F1154)</f>
        <v>668.99966989209531</v>
      </c>
      <c r="I1154" s="71">
        <f t="shared" si="212"/>
        <v>21.779885267584564</v>
      </c>
      <c r="J1154" s="71">
        <f t="shared" ref="J1154:J1217" si="213">F1154/I1154</f>
        <v>38.931883109155542</v>
      </c>
      <c r="K1154" s="71">
        <f t="shared" si="210"/>
        <v>3.661813532123583</v>
      </c>
      <c r="L1154" s="71">
        <f t="shared" si="211"/>
        <v>0.30623265260968724</v>
      </c>
      <c r="M1154" s="69">
        <f t="shared" ref="M1154:M1217" si="214">L1154*$M$113/2</f>
        <v>0.41621304746793031</v>
      </c>
    </row>
    <row r="1155" spans="1:13" x14ac:dyDescent="0.3">
      <c r="A1155" s="69">
        <f>'Shiller Data'!A1154</f>
        <v>1966.06</v>
      </c>
      <c r="B1155" s="69">
        <f>'[4]Shiller Data '!B1154</f>
        <v>86.06</v>
      </c>
      <c r="C1155" s="69">
        <f>'[4]Shiller Data '!C1154</f>
        <v>2.83</v>
      </c>
      <c r="D1155" s="69">
        <f>'[4]Shiller Data '!D1154</f>
        <v>5.46</v>
      </c>
      <c r="E1155" s="69">
        <f>'[4]Shiller Data '!E1154</f>
        <v>32.4</v>
      </c>
      <c r="F1155" s="71">
        <f t="shared" si="205"/>
        <v>838.30142901234581</v>
      </c>
      <c r="G1155" s="71">
        <f t="shared" si="206"/>
        <v>27.566733024691363</v>
      </c>
      <c r="H1155" s="71">
        <f t="shared" si="212"/>
        <v>671.51154351928153</v>
      </c>
      <c r="I1155" s="71">
        <f t="shared" si="212"/>
        <v>21.835561167790324</v>
      </c>
      <c r="J1155" s="71">
        <f t="shared" si="213"/>
        <v>38.391567891047643</v>
      </c>
      <c r="K1155" s="71">
        <f t="shared" si="210"/>
        <v>3.6478378493104739</v>
      </c>
      <c r="L1155" s="71">
        <f t="shared" si="211"/>
        <v>0.29225696979657823</v>
      </c>
      <c r="M1155" s="69">
        <f t="shared" si="214"/>
        <v>0.39721813792932131</v>
      </c>
    </row>
    <row r="1156" spans="1:13" x14ac:dyDescent="0.3">
      <c r="A1156" s="69">
        <f>'Shiller Data'!A1155</f>
        <v>1966.07</v>
      </c>
      <c r="B1156" s="69">
        <f>'[4]Shiller Data '!B1155</f>
        <v>85.84</v>
      </c>
      <c r="C1156" s="69">
        <f>'[4]Shiller Data '!C1155</f>
        <v>2.85</v>
      </c>
      <c r="D1156" s="69">
        <f>'[4]Shiller Data '!D1155</f>
        <v>5.4766700000000004</v>
      </c>
      <c r="E1156" s="69">
        <f>'[4]Shiller Data '!E1155</f>
        <v>32.5</v>
      </c>
      <c r="F1156" s="71">
        <f t="shared" si="205"/>
        <v>833.585636923077</v>
      </c>
      <c r="G1156" s="71">
        <f t="shared" si="206"/>
        <v>27.676130769230774</v>
      </c>
      <c r="H1156" s="71">
        <f t="shared" si="212"/>
        <v>673.77584843159673</v>
      </c>
      <c r="I1156" s="71">
        <f t="shared" si="212"/>
        <v>21.892139625341091</v>
      </c>
      <c r="J1156" s="71">
        <f t="shared" si="213"/>
        <v>38.076937713213098</v>
      </c>
      <c r="K1156" s="71">
        <f t="shared" si="210"/>
        <v>3.6396087894944942</v>
      </c>
      <c r="L1156" s="71">
        <f t="shared" si="211"/>
        <v>0.28402790998059846</v>
      </c>
      <c r="M1156" s="69">
        <f t="shared" si="214"/>
        <v>0.38603369357103057</v>
      </c>
    </row>
    <row r="1157" spans="1:13" x14ac:dyDescent="0.3">
      <c r="A1157" s="69">
        <f>'Shiller Data'!A1156</f>
        <v>1966.08</v>
      </c>
      <c r="B1157" s="69">
        <f>'[4]Shiller Data '!B1156</f>
        <v>80.650000000000006</v>
      </c>
      <c r="C1157" s="69">
        <f>'[4]Shiller Data '!C1156</f>
        <v>2.87</v>
      </c>
      <c r="D1157" s="69">
        <f>'[4]Shiller Data '!D1156</f>
        <v>5.4933300000000003</v>
      </c>
      <c r="E1157" s="69">
        <f>'[4]Shiller Data '!E1156</f>
        <v>32.700000000000003</v>
      </c>
      <c r="F1157" s="71">
        <f t="shared" si="205"/>
        <v>778.39581804281352</v>
      </c>
      <c r="G1157" s="71">
        <f t="shared" si="206"/>
        <v>27.699888379204893</v>
      </c>
      <c r="H1157" s="71">
        <f t="shared" si="212"/>
        <v>675.5910252883026</v>
      </c>
      <c r="I1157" s="71">
        <f t="shared" si="212"/>
        <v>21.946993339444358</v>
      </c>
      <c r="J1157" s="71">
        <f t="shared" si="213"/>
        <v>35.467082256039021</v>
      </c>
      <c r="K1157" s="71">
        <f t="shared" si="210"/>
        <v>3.5686050059162433</v>
      </c>
      <c r="L1157" s="71">
        <f t="shared" si="211"/>
        <v>0.21302412640234758</v>
      </c>
      <c r="M1157" s="69">
        <f t="shared" si="214"/>
        <v>0.28952961115848669</v>
      </c>
    </row>
    <row r="1158" spans="1:13" x14ac:dyDescent="0.3">
      <c r="A1158" s="69">
        <f>'Shiller Data'!A1157</f>
        <v>1966.09</v>
      </c>
      <c r="B1158" s="69">
        <f>'[4]Shiller Data '!B1157</f>
        <v>77.81</v>
      </c>
      <c r="C1158" s="69">
        <f>'[4]Shiller Data '!C1157</f>
        <v>2.89</v>
      </c>
      <c r="D1158" s="69">
        <f>'[4]Shiller Data '!D1157</f>
        <v>5.51</v>
      </c>
      <c r="E1158" s="69">
        <f>'[4]Shiller Data '!E1157</f>
        <v>32.700000000000003</v>
      </c>
      <c r="F1158" s="71">
        <f t="shared" si="205"/>
        <v>750.98547553516812</v>
      </c>
      <c r="G1158" s="71">
        <f t="shared" si="206"/>
        <v>27.892918960244646</v>
      </c>
      <c r="H1158" s="71">
        <f t="shared" si="212"/>
        <v>677.353210151339</v>
      </c>
      <c r="I1158" s="71">
        <f t="shared" si="212"/>
        <v>22.002818394040066</v>
      </c>
      <c r="J1158" s="71">
        <f t="shared" si="213"/>
        <v>34.131330908888863</v>
      </c>
      <c r="K1158" s="71">
        <f t="shared" si="210"/>
        <v>3.5302157574378059</v>
      </c>
      <c r="L1158" s="71">
        <f t="shared" si="211"/>
        <v>0.17463487792391019</v>
      </c>
      <c r="M1158" s="69">
        <f t="shared" si="214"/>
        <v>0.23735324798150331</v>
      </c>
    </row>
    <row r="1159" spans="1:13" x14ac:dyDescent="0.3">
      <c r="A1159" s="69">
        <f>'Shiller Data'!A1158</f>
        <v>1966.1</v>
      </c>
      <c r="B1159" s="69">
        <f>'[4]Shiller Data '!B1158</f>
        <v>77.13</v>
      </c>
      <c r="C1159" s="69">
        <f>'[4]Shiller Data '!C1158</f>
        <v>2.8833299999999999</v>
      </c>
      <c r="D1159" s="69">
        <f>'[4]Shiller Data '!D1158</f>
        <v>5.5233299999999996</v>
      </c>
      <c r="E1159" s="69">
        <f>'[4]Shiller Data '!E1158</f>
        <v>32.9</v>
      </c>
      <c r="F1159" s="71">
        <f t="shared" si="205"/>
        <v>739.89707142857139</v>
      </c>
      <c r="G1159" s="71">
        <f t="shared" si="206"/>
        <v>27.659372785714286</v>
      </c>
      <c r="H1159" s="71">
        <f t="shared" si="212"/>
        <v>679.09672356475892</v>
      </c>
      <c r="I1159" s="71">
        <f t="shared" si="212"/>
        <v>22.060527080784656</v>
      </c>
      <c r="J1159" s="71">
        <f t="shared" si="213"/>
        <v>33.539410401170457</v>
      </c>
      <c r="K1159" s="71">
        <f t="shared" si="210"/>
        <v>3.5127211772653109</v>
      </c>
      <c r="L1159" s="71">
        <f t="shared" si="211"/>
        <v>0.15714029775141514</v>
      </c>
      <c r="M1159" s="69">
        <f t="shared" si="214"/>
        <v>0.21357566428585836</v>
      </c>
    </row>
    <row r="1160" spans="1:13" x14ac:dyDescent="0.3">
      <c r="A1160" s="69">
        <f>'Shiller Data'!A1159</f>
        <v>1966.11</v>
      </c>
      <c r="B1160" s="69">
        <f>'[4]Shiller Data '!B1159</f>
        <v>80.989999999999995</v>
      </c>
      <c r="C1160" s="69">
        <f>'[4]Shiller Data '!C1159</f>
        <v>2.8766699999999998</v>
      </c>
      <c r="D1160" s="69">
        <f>'[4]Shiller Data '!D1159</f>
        <v>5.53667</v>
      </c>
      <c r="E1160" s="69">
        <f>'[4]Shiller Data '!E1159</f>
        <v>32.9</v>
      </c>
      <c r="F1160" s="71">
        <f t="shared" si="205"/>
        <v>776.92550000000006</v>
      </c>
      <c r="G1160" s="71">
        <f t="shared" si="206"/>
        <v>27.595484357142858</v>
      </c>
      <c r="H1160" s="71">
        <f t="shared" si="212"/>
        <v>681.19471339809218</v>
      </c>
      <c r="I1160" s="71">
        <f t="shared" si="212"/>
        <v>22.120891930836603</v>
      </c>
      <c r="J1160" s="71">
        <f t="shared" si="213"/>
        <v>35.121798091557203</v>
      </c>
      <c r="K1160" s="71">
        <f t="shared" si="210"/>
        <v>3.5588219659630713</v>
      </c>
      <c r="L1160" s="71">
        <f t="shared" si="211"/>
        <v>0.2032410864491756</v>
      </c>
      <c r="M1160" s="69">
        <f t="shared" si="214"/>
        <v>0.27623309023653253</v>
      </c>
    </row>
    <row r="1161" spans="1:13" x14ac:dyDescent="0.3">
      <c r="A1161" s="69">
        <f>'Shiller Data'!A1160</f>
        <v>1966.12</v>
      </c>
      <c r="B1161" s="69">
        <f>'[4]Shiller Data '!B1160</f>
        <v>81.33</v>
      </c>
      <c r="C1161" s="69">
        <f>'[4]Shiller Data '!C1160</f>
        <v>2.87</v>
      </c>
      <c r="D1161" s="69">
        <f>'[4]Shiller Data '!D1160</f>
        <v>5.55</v>
      </c>
      <c r="E1161" s="69">
        <f>'[4]Shiller Data '!E1160</f>
        <v>32.9</v>
      </c>
      <c r="F1161" s="71">
        <f t="shared" si="205"/>
        <v>780.18707142857147</v>
      </c>
      <c r="G1161" s="71">
        <f t="shared" si="206"/>
        <v>27.531500000000005</v>
      </c>
      <c r="H1161" s="71">
        <f t="shared" si="212"/>
        <v>683.27094134840274</v>
      </c>
      <c r="I1161" s="71">
        <f t="shared" si="212"/>
        <v>22.18451412286559</v>
      </c>
      <c r="J1161" s="71">
        <f t="shared" si="213"/>
        <v>35.16809370300485</v>
      </c>
      <c r="K1161" s="71">
        <f t="shared" si="210"/>
        <v>3.5601392426570619</v>
      </c>
      <c r="L1161" s="71">
        <f t="shared" si="211"/>
        <v>0.20455836314316622</v>
      </c>
      <c r="M1161" s="69">
        <f t="shared" si="214"/>
        <v>0.27802345368240294</v>
      </c>
    </row>
    <row r="1162" spans="1:13" x14ac:dyDescent="0.3">
      <c r="A1162" s="69">
        <f>'Shiller Data'!A1161</f>
        <v>1967.01</v>
      </c>
      <c r="B1162" s="69">
        <f>'[4]Shiller Data '!B1161</f>
        <v>84.45</v>
      </c>
      <c r="C1162" s="69">
        <f>'[4]Shiller Data '!C1161</f>
        <v>2.88</v>
      </c>
      <c r="D1162" s="69">
        <f>'[4]Shiller Data '!D1161</f>
        <v>5.5166700000000004</v>
      </c>
      <c r="E1162" s="69">
        <f>'[4]Shiller Data '!E1161</f>
        <v>32.9</v>
      </c>
      <c r="F1162" s="71">
        <f t="shared" si="205"/>
        <v>810.11678571428581</v>
      </c>
      <c r="G1162" s="71">
        <f t="shared" si="206"/>
        <v>27.627428571428574</v>
      </c>
      <c r="H1162" s="71">
        <f t="shared" si="212"/>
        <v>685.69282786280917</v>
      </c>
      <c r="I1162" s="71">
        <f t="shared" si="212"/>
        <v>22.249253039901042</v>
      </c>
      <c r="J1162" s="71">
        <f t="shared" si="213"/>
        <v>36.410965539447567</v>
      </c>
      <c r="K1162" s="71">
        <f t="shared" si="210"/>
        <v>3.5948699803594226</v>
      </c>
      <c r="L1162" s="71">
        <f t="shared" si="211"/>
        <v>0.2392891008455269</v>
      </c>
      <c r="M1162" s="69">
        <f t="shared" si="214"/>
        <v>0.32522738852318944</v>
      </c>
    </row>
    <row r="1163" spans="1:13" x14ac:dyDescent="0.3">
      <c r="A1163" s="69">
        <f>'Shiller Data'!A1162</f>
        <v>1967.02</v>
      </c>
      <c r="B1163" s="69">
        <f>'[4]Shiller Data '!B1162</f>
        <v>87.36</v>
      </c>
      <c r="C1163" s="69">
        <f>'[4]Shiller Data '!C1162</f>
        <v>2.89</v>
      </c>
      <c r="D1163" s="69">
        <f>'[4]Shiller Data '!D1162</f>
        <v>5.4833299999999996</v>
      </c>
      <c r="E1163" s="69">
        <f>'[4]Shiller Data '!E1162</f>
        <v>32.9</v>
      </c>
      <c r="F1163" s="71">
        <f t="shared" ref="F1163:F1226" si="215">B1163*$E$1857/E1163</f>
        <v>838.03200000000015</v>
      </c>
      <c r="G1163" s="71">
        <f t="shared" ref="G1163:G1226" si="216">C1163*$E$1857/E1163</f>
        <v>27.723357142857147</v>
      </c>
      <c r="H1163" s="71">
        <f t="shared" si="212"/>
        <v>688.54906644584185</v>
      </c>
      <c r="I1163" s="71">
        <f t="shared" si="212"/>
        <v>22.315705921431469</v>
      </c>
      <c r="J1163" s="71">
        <f t="shared" si="213"/>
        <v>37.553461358135856</v>
      </c>
      <c r="K1163" s="71">
        <f t="shared" si="210"/>
        <v>3.6257655539388174</v>
      </c>
      <c r="L1163" s="71">
        <f t="shared" si="211"/>
        <v>0.27018467442492167</v>
      </c>
      <c r="M1163" s="69">
        <f t="shared" si="214"/>
        <v>0.36721879839788801</v>
      </c>
    </row>
    <row r="1164" spans="1:13" x14ac:dyDescent="0.3">
      <c r="A1164" s="69">
        <f>'Shiller Data'!A1163</f>
        <v>1967.03</v>
      </c>
      <c r="B1164" s="69">
        <f>'[4]Shiller Data '!B1163</f>
        <v>89.42</v>
      </c>
      <c r="C1164" s="69">
        <f>'[4]Shiller Data '!C1163</f>
        <v>2.9</v>
      </c>
      <c r="D1164" s="69">
        <f>'[4]Shiller Data '!D1163</f>
        <v>5.45</v>
      </c>
      <c r="E1164" s="69">
        <f>'[4]Shiller Data '!E1163</f>
        <v>33</v>
      </c>
      <c r="F1164" s="71">
        <f t="shared" si="215"/>
        <v>855.19391212121218</v>
      </c>
      <c r="G1164" s="71">
        <f t="shared" si="216"/>
        <v>27.734984848484849</v>
      </c>
      <c r="H1164" s="71">
        <f t="shared" si="212"/>
        <v>691.51018833042497</v>
      </c>
      <c r="I1164" s="71">
        <f t="shared" si="212"/>
        <v>22.38316273461729</v>
      </c>
      <c r="J1164" s="71">
        <f t="shared" si="213"/>
        <v>38.207018474587095</v>
      </c>
      <c r="K1164" s="71">
        <f t="shared" si="210"/>
        <v>3.6430192284375278</v>
      </c>
      <c r="L1164" s="71">
        <f t="shared" si="211"/>
        <v>0.28743834892363207</v>
      </c>
      <c r="M1164" s="69">
        <f t="shared" si="214"/>
        <v>0.39066895755606529</v>
      </c>
    </row>
    <row r="1165" spans="1:13" x14ac:dyDescent="0.3">
      <c r="A1165" s="69">
        <f>'Shiller Data'!A1164</f>
        <v>1967.04</v>
      </c>
      <c r="B1165" s="69">
        <f>'[4]Shiller Data '!B1164</f>
        <v>90.96</v>
      </c>
      <c r="C1165" s="69">
        <f>'[4]Shiller Data '!C1164</f>
        <v>2.9</v>
      </c>
      <c r="D1165" s="69">
        <f>'[4]Shiller Data '!D1164</f>
        <v>5.41</v>
      </c>
      <c r="E1165" s="69">
        <f>'[4]Shiller Data '!E1164</f>
        <v>33.1</v>
      </c>
      <c r="F1165" s="71">
        <f t="shared" si="215"/>
        <v>867.29398187311165</v>
      </c>
      <c r="G1165" s="71">
        <f t="shared" si="216"/>
        <v>27.651193353474319</v>
      </c>
      <c r="H1165" s="71">
        <f t="shared" si="212"/>
        <v>694.49092215487519</v>
      </c>
      <c r="I1165" s="71">
        <f t="shared" si="212"/>
        <v>22.45050790921762</v>
      </c>
      <c r="J1165" s="71">
        <f t="shared" si="213"/>
        <v>38.631374638834892</v>
      </c>
      <c r="K1165" s="71">
        <f t="shared" si="210"/>
        <v>3.6540647607935766</v>
      </c>
      <c r="L1165" s="71">
        <f t="shared" si="211"/>
        <v>0.29848388127968084</v>
      </c>
      <c r="M1165" s="69">
        <f t="shared" si="214"/>
        <v>0.40568138240246543</v>
      </c>
    </row>
    <row r="1166" spans="1:13" x14ac:dyDescent="0.3">
      <c r="A1166" s="69">
        <f>'Shiller Data'!A1165</f>
        <v>1967.05</v>
      </c>
      <c r="B1166" s="69">
        <f>'[4]Shiller Data '!B1165</f>
        <v>92.59</v>
      </c>
      <c r="C1166" s="69">
        <f>'[4]Shiller Data '!C1165</f>
        <v>2.9</v>
      </c>
      <c r="D1166" s="69">
        <f>'[4]Shiller Data '!D1165</f>
        <v>5.37</v>
      </c>
      <c r="E1166" s="69">
        <f>'[4]Shiller Data '!E1165</f>
        <v>33.200000000000003</v>
      </c>
      <c r="F1166" s="71">
        <f t="shared" si="215"/>
        <v>880.17671536144576</v>
      </c>
      <c r="G1166" s="71">
        <f t="shared" si="216"/>
        <v>27.567906626506023</v>
      </c>
      <c r="H1166" s="71">
        <f t="shared" si="212"/>
        <v>697.43167993169698</v>
      </c>
      <c r="I1166" s="71">
        <f t="shared" si="212"/>
        <v>22.517741461462318</v>
      </c>
      <c r="J1166" s="71">
        <f t="shared" si="213"/>
        <v>39.088143758458735</v>
      </c>
      <c r="K1166" s="71">
        <f t="shared" si="210"/>
        <v>3.6658191923242871</v>
      </c>
      <c r="L1166" s="71">
        <f t="shared" si="211"/>
        <v>0.31023831281039138</v>
      </c>
      <c r="M1166" s="69">
        <f t="shared" si="214"/>
        <v>0.42165730047311534</v>
      </c>
    </row>
    <row r="1167" spans="1:13" x14ac:dyDescent="0.3">
      <c r="A1167" s="69">
        <f>'Shiller Data'!A1166</f>
        <v>1967.06</v>
      </c>
      <c r="B1167" s="69">
        <f>'[4]Shiller Data '!B1166</f>
        <v>91.43</v>
      </c>
      <c r="C1167" s="69">
        <f>'[4]Shiller Data '!C1166</f>
        <v>2.9</v>
      </c>
      <c r="D1167" s="69">
        <f>'[4]Shiller Data '!D1166</f>
        <v>5.33</v>
      </c>
      <c r="E1167" s="69">
        <f>'[4]Shiller Data '!E1166</f>
        <v>33.299999999999997</v>
      </c>
      <c r="F1167" s="71">
        <f t="shared" si="215"/>
        <v>866.53949399399414</v>
      </c>
      <c r="G1167" s="71">
        <f t="shared" si="216"/>
        <v>27.485120120120122</v>
      </c>
      <c r="H1167" s="71">
        <f t="shared" si="212"/>
        <v>700.20236262186017</v>
      </c>
      <c r="I1167" s="71">
        <f t="shared" si="212"/>
        <v>22.584863414420614</v>
      </c>
      <c r="J1167" s="71">
        <f t="shared" si="213"/>
        <v>38.368152956847275</v>
      </c>
      <c r="K1167" s="71">
        <f t="shared" si="210"/>
        <v>3.6472277654105332</v>
      </c>
      <c r="L1167" s="71">
        <f t="shared" si="211"/>
        <v>0.29164688589663745</v>
      </c>
      <c r="M1167" s="69">
        <f t="shared" si="214"/>
        <v>0.39638894849755585</v>
      </c>
    </row>
    <row r="1168" spans="1:13" x14ac:dyDescent="0.3">
      <c r="A1168" s="69">
        <f>'Shiller Data'!A1167</f>
        <v>1967.07</v>
      </c>
      <c r="B1168" s="69">
        <f>'[4]Shiller Data '!B1167</f>
        <v>93.01</v>
      </c>
      <c r="C1168" s="69">
        <f>'[4]Shiller Data '!C1167</f>
        <v>2.9066700000000001</v>
      </c>
      <c r="D1168" s="69">
        <f>'[4]Shiller Data '!D1167</f>
        <v>5.32</v>
      </c>
      <c r="E1168" s="69">
        <f>'[4]Shiller Data '!E1167</f>
        <v>33.4</v>
      </c>
      <c r="F1168" s="71">
        <f t="shared" si="215"/>
        <v>878.87488173652707</v>
      </c>
      <c r="G1168" s="71">
        <f t="shared" si="216"/>
        <v>27.465855848802398</v>
      </c>
      <c r="H1168" s="71">
        <f t="shared" si="212"/>
        <v>703.01807540252696</v>
      </c>
      <c r="I1168" s="71">
        <f t="shared" si="212"/>
        <v>22.652039804444495</v>
      </c>
      <c r="J1168" s="71">
        <f t="shared" si="213"/>
        <v>38.798928896641151</v>
      </c>
      <c r="K1168" s="71">
        <f t="shared" si="210"/>
        <v>3.6583926404915106</v>
      </c>
      <c r="L1168" s="71">
        <f t="shared" si="211"/>
        <v>0.30281176097761486</v>
      </c>
      <c r="M1168" s="69">
        <f t="shared" si="214"/>
        <v>0.41156357681511546</v>
      </c>
    </row>
    <row r="1169" spans="1:13" x14ac:dyDescent="0.3">
      <c r="A1169" s="69">
        <f>'Shiller Data'!A1168</f>
        <v>1967.08</v>
      </c>
      <c r="B1169" s="69">
        <f>'[4]Shiller Data '!B1168</f>
        <v>94.49</v>
      </c>
      <c r="C1169" s="69">
        <f>'[4]Shiller Data '!C1168</f>
        <v>2.9133300000000002</v>
      </c>
      <c r="D1169" s="69">
        <f>'[4]Shiller Data '!D1168</f>
        <v>5.31</v>
      </c>
      <c r="E1169" s="69">
        <f>'[4]Shiller Data '!E1168</f>
        <v>33.5</v>
      </c>
      <c r="F1169" s="71">
        <f t="shared" si="215"/>
        <v>890.19452089552237</v>
      </c>
      <c r="G1169" s="71">
        <f t="shared" si="216"/>
        <v>27.446612377611945</v>
      </c>
      <c r="H1169" s="71">
        <f t="shared" si="212"/>
        <v>706.17625318266334</v>
      </c>
      <c r="I1169" s="71">
        <f t="shared" si="212"/>
        <v>22.718126488863348</v>
      </c>
      <c r="J1169" s="71">
        <f t="shared" si="213"/>
        <v>39.184328044476054</v>
      </c>
      <c r="K1169" s="71">
        <f t="shared" si="210"/>
        <v>3.6682768720734011</v>
      </c>
      <c r="L1169" s="71">
        <f t="shared" si="211"/>
        <v>0.31269599255950542</v>
      </c>
      <c r="M1169" s="69">
        <f t="shared" si="214"/>
        <v>0.42499763132732621</v>
      </c>
    </row>
    <row r="1170" spans="1:13" x14ac:dyDescent="0.3">
      <c r="A1170" s="69">
        <f>'Shiller Data'!A1169</f>
        <v>1967.09</v>
      </c>
      <c r="B1170" s="69">
        <f>'[4]Shiller Data '!B1169</f>
        <v>95.81</v>
      </c>
      <c r="C1170" s="69">
        <f>'[4]Shiller Data '!C1169</f>
        <v>2.92</v>
      </c>
      <c r="D1170" s="69">
        <f>'[4]Shiller Data '!D1169</f>
        <v>5.3</v>
      </c>
      <c r="E1170" s="69">
        <f>'[4]Shiller Data '!E1169</f>
        <v>33.6</v>
      </c>
      <c r="F1170" s="71">
        <f t="shared" si="215"/>
        <v>899.94390029761917</v>
      </c>
      <c r="G1170" s="71">
        <f t="shared" si="216"/>
        <v>27.427577380952378</v>
      </c>
      <c r="H1170" s="71">
        <f t="shared" ref="H1170:I1185" si="217">AVERAGE(F1051:F1170)</f>
        <v>709.58853365334141</v>
      </c>
      <c r="I1170" s="71">
        <f t="shared" si="217"/>
        <v>22.783125204964922</v>
      </c>
      <c r="J1170" s="71">
        <f t="shared" si="213"/>
        <v>39.500458879166523</v>
      </c>
      <c r="K1170" s="71">
        <f t="shared" si="210"/>
        <v>3.6763122890336861</v>
      </c>
      <c r="L1170" s="71">
        <f t="shared" si="211"/>
        <v>0.3207314095197904</v>
      </c>
      <c r="M1170" s="69">
        <f t="shared" si="214"/>
        <v>0.43591888793472794</v>
      </c>
    </row>
    <row r="1171" spans="1:13" x14ac:dyDescent="0.3">
      <c r="A1171" s="69">
        <f>'Shiller Data'!A1170</f>
        <v>1967.1</v>
      </c>
      <c r="B1171" s="69">
        <f>'[4]Shiller Data '!B1170</f>
        <v>95.66</v>
      </c>
      <c r="C1171" s="69">
        <f>'[4]Shiller Data '!C1170</f>
        <v>2.92</v>
      </c>
      <c r="D1171" s="69">
        <f>'[4]Shiller Data '!D1170</f>
        <v>5.31</v>
      </c>
      <c r="E1171" s="69">
        <f>'[4]Shiller Data '!E1170</f>
        <v>33.700000000000003</v>
      </c>
      <c r="F1171" s="71">
        <f t="shared" si="215"/>
        <v>895.86867359050439</v>
      </c>
      <c r="G1171" s="71">
        <f t="shared" si="216"/>
        <v>27.346189910979227</v>
      </c>
      <c r="H1171" s="71">
        <f t="shared" si="217"/>
        <v>713.22149397802082</v>
      </c>
      <c r="I1171" s="71">
        <f t="shared" si="217"/>
        <v>22.846516348804947</v>
      </c>
      <c r="J1171" s="71">
        <f t="shared" si="213"/>
        <v>39.212484735659288</v>
      </c>
      <c r="K1171" s="71">
        <f t="shared" si="210"/>
        <v>3.6689951842444044</v>
      </c>
      <c r="L1171" s="71">
        <f t="shared" si="211"/>
        <v>0.31341430473050869</v>
      </c>
      <c r="M1171" s="69">
        <f t="shared" si="214"/>
        <v>0.4259739181314236</v>
      </c>
    </row>
    <row r="1172" spans="1:13" x14ac:dyDescent="0.3">
      <c r="A1172" s="69">
        <f>'Shiller Data'!A1171</f>
        <v>1967.11</v>
      </c>
      <c r="B1172" s="69">
        <f>'[4]Shiller Data '!B1171</f>
        <v>92.66</v>
      </c>
      <c r="C1172" s="69">
        <f>'[4]Shiller Data '!C1171</f>
        <v>2.92</v>
      </c>
      <c r="D1172" s="69">
        <f>'[4]Shiller Data '!D1171</f>
        <v>5.32</v>
      </c>
      <c r="E1172" s="69">
        <f>'[4]Shiller Data '!E1171</f>
        <v>33.799999999999997</v>
      </c>
      <c r="F1172" s="71">
        <f t="shared" si="215"/>
        <v>865.20589644970426</v>
      </c>
      <c r="G1172" s="71">
        <f t="shared" si="216"/>
        <v>27.265284023668642</v>
      </c>
      <c r="H1172" s="71">
        <f t="shared" si="217"/>
        <v>716.69484659221428</v>
      </c>
      <c r="I1172" s="71">
        <f t="shared" si="217"/>
        <v>22.908886409330826</v>
      </c>
      <c r="J1172" s="71">
        <f t="shared" si="213"/>
        <v>37.767261183734561</v>
      </c>
      <c r="K1172" s="71">
        <f t="shared" si="210"/>
        <v>3.6314426210884072</v>
      </c>
      <c r="L1172" s="71">
        <f t="shared" si="211"/>
        <v>0.27586174157451149</v>
      </c>
      <c r="M1172" s="69">
        <f t="shared" si="214"/>
        <v>0.37493472744358153</v>
      </c>
    </row>
    <row r="1173" spans="1:13" x14ac:dyDescent="0.3">
      <c r="A1173" s="69">
        <f>'Shiller Data'!A1172</f>
        <v>1967.12</v>
      </c>
      <c r="B1173" s="69">
        <f>'[4]Shiller Data '!B1172</f>
        <v>95.3</v>
      </c>
      <c r="C1173" s="69">
        <f>'[4]Shiller Data '!C1172</f>
        <v>2.92</v>
      </c>
      <c r="D1173" s="69">
        <f>'[4]Shiller Data '!D1172</f>
        <v>5.33</v>
      </c>
      <c r="E1173" s="69">
        <f>'[4]Shiller Data '!E1172</f>
        <v>33.9</v>
      </c>
      <c r="F1173" s="71">
        <f t="shared" si="215"/>
        <v>887.23175516224194</v>
      </c>
      <c r="G1173" s="71">
        <f t="shared" si="216"/>
        <v>27.18485545722714</v>
      </c>
      <c r="H1173" s="71">
        <f t="shared" si="217"/>
        <v>720.35360017103119</v>
      </c>
      <c r="I1173" s="71">
        <f t="shared" si="217"/>
        <v>22.969660160793634</v>
      </c>
      <c r="J1173" s="71">
        <f t="shared" si="213"/>
        <v>38.626246489995388</v>
      </c>
      <c r="K1173" s="71">
        <f t="shared" si="210"/>
        <v>3.6539320062828344</v>
      </c>
      <c r="L1173" s="71">
        <f t="shared" si="211"/>
        <v>0.29835112676893871</v>
      </c>
      <c r="M1173" s="69">
        <f t="shared" si="214"/>
        <v>0.40550095043673534</v>
      </c>
    </row>
    <row r="1174" spans="1:13" x14ac:dyDescent="0.3">
      <c r="A1174" s="69">
        <f>'Shiller Data'!A1173</f>
        <v>1968.01</v>
      </c>
      <c r="B1174" s="69">
        <f>'[4]Shiller Data '!B1173</f>
        <v>95.04</v>
      </c>
      <c r="C1174" s="69">
        <f>'[4]Shiller Data '!C1173</f>
        <v>2.93</v>
      </c>
      <c r="D1174" s="69">
        <f>'[4]Shiller Data '!D1173</f>
        <v>5.3666700000000001</v>
      </c>
      <c r="E1174" s="69">
        <f>'[4]Shiller Data '!E1173</f>
        <v>34.1</v>
      </c>
      <c r="F1174" s="71">
        <f t="shared" si="215"/>
        <v>879.62167741935491</v>
      </c>
      <c r="G1174" s="71">
        <f t="shared" si="216"/>
        <v>27.117966275659828</v>
      </c>
      <c r="H1174" s="71">
        <f t="shared" si="217"/>
        <v>723.90240622411795</v>
      </c>
      <c r="I1174" s="71">
        <f t="shared" si="217"/>
        <v>23.031649080034274</v>
      </c>
      <c r="J1174" s="71">
        <f t="shared" si="213"/>
        <v>38.191866955019009</v>
      </c>
      <c r="K1174" s="71">
        <f t="shared" si="210"/>
        <v>3.6426225860079549</v>
      </c>
      <c r="L1174" s="71">
        <f t="shared" si="211"/>
        <v>0.28704170649405913</v>
      </c>
      <c r="M1174" s="69">
        <f t="shared" si="214"/>
        <v>0.39012986496433555</v>
      </c>
    </row>
    <row r="1175" spans="1:13" x14ac:dyDescent="0.3">
      <c r="A1175" s="69">
        <f>'Shiller Data'!A1174</f>
        <v>1968.02</v>
      </c>
      <c r="B1175" s="69">
        <f>'[4]Shiller Data '!B1174</f>
        <v>90.75</v>
      </c>
      <c r="C1175" s="69">
        <f>'[4]Shiller Data '!C1174</f>
        <v>2.94</v>
      </c>
      <c r="D1175" s="69">
        <f>'[4]Shiller Data '!D1174</f>
        <v>5.4033300000000004</v>
      </c>
      <c r="E1175" s="69">
        <f>'[4]Shiller Data '!E1174</f>
        <v>34.200000000000003</v>
      </c>
      <c r="F1175" s="71">
        <f t="shared" si="215"/>
        <v>837.46063596491229</v>
      </c>
      <c r="G1175" s="71">
        <f t="shared" si="216"/>
        <v>27.130956140350875</v>
      </c>
      <c r="H1175" s="71">
        <f t="shared" si="217"/>
        <v>727.0869959352475</v>
      </c>
      <c r="I1175" s="71">
        <f t="shared" si="217"/>
        <v>23.094358698409575</v>
      </c>
      <c r="J1175" s="71">
        <f t="shared" si="213"/>
        <v>36.262562944542175</v>
      </c>
      <c r="K1175" s="71">
        <f t="shared" si="210"/>
        <v>3.5907858852486267</v>
      </c>
      <c r="L1175" s="71">
        <f t="shared" si="211"/>
        <v>0.23520500573473102</v>
      </c>
      <c r="M1175" s="69">
        <f t="shared" si="214"/>
        <v>0.31967653149430231</v>
      </c>
    </row>
    <row r="1176" spans="1:13" x14ac:dyDescent="0.3">
      <c r="A1176" s="69">
        <f>'Shiller Data'!A1175</f>
        <v>1968.03</v>
      </c>
      <c r="B1176" s="69">
        <f>'[4]Shiller Data '!B1175</f>
        <v>89.09</v>
      </c>
      <c r="C1176" s="69">
        <f>'[4]Shiller Data '!C1175</f>
        <v>2.95</v>
      </c>
      <c r="D1176" s="69">
        <f>'[4]Shiller Data '!D1175</f>
        <v>5.44</v>
      </c>
      <c r="E1176" s="69">
        <f>'[4]Shiller Data '!E1175</f>
        <v>34.299999999999997</v>
      </c>
      <c r="F1176" s="71">
        <f t="shared" si="215"/>
        <v>819.74488192419835</v>
      </c>
      <c r="G1176" s="71">
        <f t="shared" si="216"/>
        <v>27.143870262390678</v>
      </c>
      <c r="H1176" s="71">
        <f t="shared" si="217"/>
        <v>730.07268055602788</v>
      </c>
      <c r="I1176" s="71">
        <f t="shared" si="217"/>
        <v>23.158919639832273</v>
      </c>
      <c r="J1176" s="71">
        <f t="shared" si="213"/>
        <v>35.396507897297376</v>
      </c>
      <c r="K1176" s="71">
        <f t="shared" si="210"/>
        <v>3.5666131683047957</v>
      </c>
      <c r="L1176" s="71">
        <f t="shared" si="211"/>
        <v>0.21103228879089997</v>
      </c>
      <c r="M1176" s="69">
        <f t="shared" si="214"/>
        <v>0.28682242498726379</v>
      </c>
    </row>
    <row r="1177" spans="1:13" x14ac:dyDescent="0.3">
      <c r="A1177" s="69">
        <f>'Shiller Data'!A1176</f>
        <v>1968.04</v>
      </c>
      <c r="B1177" s="69">
        <f>'[4]Shiller Data '!B1176</f>
        <v>95.67</v>
      </c>
      <c r="C1177" s="69">
        <f>'[4]Shiller Data '!C1176</f>
        <v>2.96333</v>
      </c>
      <c r="D1177" s="69">
        <f>'[4]Shiller Data '!D1176</f>
        <v>5.4833299999999996</v>
      </c>
      <c r="E1177" s="69">
        <f>'[4]Shiller Data '!E1176</f>
        <v>34.4</v>
      </c>
      <c r="F1177" s="71">
        <f t="shared" si="215"/>
        <v>877.73053343023264</v>
      </c>
      <c r="G1177" s="71">
        <f t="shared" si="216"/>
        <v>27.187260600290699</v>
      </c>
      <c r="H1177" s="71">
        <f t="shared" si="217"/>
        <v>733.533954118927</v>
      </c>
      <c r="I1177" s="71">
        <f t="shared" si="217"/>
        <v>23.225614563707246</v>
      </c>
      <c r="J1177" s="71">
        <f t="shared" si="213"/>
        <v>37.791487972154236</v>
      </c>
      <c r="K1177" s="71">
        <f t="shared" si="210"/>
        <v>3.6320838913455398</v>
      </c>
      <c r="L1177" s="71">
        <f t="shared" si="211"/>
        <v>0.27650301183164405</v>
      </c>
      <c r="M1177" s="69">
        <f t="shared" si="214"/>
        <v>0.37580630350086069</v>
      </c>
    </row>
    <row r="1178" spans="1:13" x14ac:dyDescent="0.3">
      <c r="A1178" s="69">
        <f>'Shiller Data'!A1177</f>
        <v>1968.05</v>
      </c>
      <c r="B1178" s="69">
        <f>'[4]Shiller Data '!B1177</f>
        <v>97.87</v>
      </c>
      <c r="C1178" s="69">
        <f>'[4]Shiller Data '!C1177</f>
        <v>2.9766699999999999</v>
      </c>
      <c r="D1178" s="69">
        <f>'[4]Shiller Data '!D1177</f>
        <v>5.5266700000000002</v>
      </c>
      <c r="E1178" s="69">
        <f>'[4]Shiller Data '!E1177</f>
        <v>34.5</v>
      </c>
      <c r="F1178" s="71">
        <f t="shared" si="215"/>
        <v>895.3119231884059</v>
      </c>
      <c r="G1178" s="71">
        <f t="shared" si="216"/>
        <v>27.230490879710146</v>
      </c>
      <c r="H1178" s="71">
        <f t="shared" si="217"/>
        <v>737.01797259647731</v>
      </c>
      <c r="I1178" s="71">
        <f t="shared" si="217"/>
        <v>23.293883745302868</v>
      </c>
      <c r="J1178" s="71">
        <f t="shared" si="213"/>
        <v>38.435493753545607</v>
      </c>
      <c r="K1178" s="71">
        <f t="shared" si="210"/>
        <v>3.6489813491748211</v>
      </c>
      <c r="L1178" s="71">
        <f t="shared" si="211"/>
        <v>0.29340046966092537</v>
      </c>
      <c r="M1178" s="69">
        <f t="shared" si="214"/>
        <v>0.39877231433495008</v>
      </c>
    </row>
    <row r="1179" spans="1:13" x14ac:dyDescent="0.3">
      <c r="A1179" s="69">
        <f>'Shiller Data'!A1178</f>
        <v>1968.06</v>
      </c>
      <c r="B1179" s="69">
        <f>'[4]Shiller Data '!B1178</f>
        <v>100.5</v>
      </c>
      <c r="C1179" s="69">
        <f>'[4]Shiller Data '!C1178</f>
        <v>2.99</v>
      </c>
      <c r="D1179" s="69">
        <f>'[4]Shiller Data '!D1178</f>
        <v>5.57</v>
      </c>
      <c r="E1179" s="69">
        <f>'[4]Shiller Data '!E1178</f>
        <v>34.700000000000003</v>
      </c>
      <c r="F1179" s="71">
        <f t="shared" si="215"/>
        <v>914.07211815561959</v>
      </c>
      <c r="G1179" s="71">
        <f t="shared" si="216"/>
        <v>27.194782420749281</v>
      </c>
      <c r="H1179" s="71">
        <f t="shared" si="217"/>
        <v>740.56277088502907</v>
      </c>
      <c r="I1179" s="71">
        <f t="shared" si="217"/>
        <v>23.363068451750287</v>
      </c>
      <c r="J1179" s="71">
        <f t="shared" si="213"/>
        <v>39.124660360576058</v>
      </c>
      <c r="K1179" s="71">
        <f t="shared" si="210"/>
        <v>3.6667529679427933</v>
      </c>
      <c r="L1179" s="71">
        <f t="shared" si="211"/>
        <v>0.31117208842889754</v>
      </c>
      <c r="M1179" s="69">
        <f t="shared" si="214"/>
        <v>0.4229264322672518</v>
      </c>
    </row>
    <row r="1180" spans="1:13" x14ac:dyDescent="0.3">
      <c r="A1180" s="69">
        <f>'Shiller Data'!A1179</f>
        <v>1968.07</v>
      </c>
      <c r="B1180" s="69">
        <f>'[4]Shiller Data '!B1179</f>
        <v>100.3</v>
      </c>
      <c r="C1180" s="69">
        <f>'[4]Shiller Data '!C1179</f>
        <v>3.0033300000000001</v>
      </c>
      <c r="D1180" s="69">
        <f>'[4]Shiller Data '!D1179</f>
        <v>5.6</v>
      </c>
      <c r="E1180" s="69">
        <f>'[4]Shiller Data '!E1179</f>
        <v>34.9</v>
      </c>
      <c r="F1180" s="71">
        <f t="shared" si="215"/>
        <v>907.02525787965624</v>
      </c>
      <c r="G1180" s="71">
        <f t="shared" si="216"/>
        <v>27.159483227793697</v>
      </c>
      <c r="H1180" s="71">
        <f t="shared" si="217"/>
        <v>743.95133829264694</v>
      </c>
      <c r="I1180" s="71">
        <f t="shared" si="217"/>
        <v>23.432501889568112</v>
      </c>
      <c r="J1180" s="71">
        <f t="shared" si="213"/>
        <v>38.707998921935591</v>
      </c>
      <c r="K1180" s="71">
        <f t="shared" si="210"/>
        <v>3.6560462691674918</v>
      </c>
      <c r="L1180" s="71">
        <f t="shared" si="211"/>
        <v>0.30046538965359604</v>
      </c>
      <c r="M1180" s="69">
        <f t="shared" si="214"/>
        <v>0.40837452969378851</v>
      </c>
    </row>
    <row r="1181" spans="1:13" x14ac:dyDescent="0.3">
      <c r="A1181" s="69">
        <f>'Shiller Data'!A1180</f>
        <v>1968.08</v>
      </c>
      <c r="B1181" s="69">
        <f>'[4]Shiller Data '!B1180</f>
        <v>98.11</v>
      </c>
      <c r="C1181" s="69">
        <f>'[4]Shiller Data '!C1180</f>
        <v>3.01667</v>
      </c>
      <c r="D1181" s="69">
        <f>'[4]Shiller Data '!D1180</f>
        <v>5.63</v>
      </c>
      <c r="E1181" s="69">
        <f>'[4]Shiller Data '!E1180</f>
        <v>35</v>
      </c>
      <c r="F1181" s="71">
        <f t="shared" si="215"/>
        <v>884.68590142857147</v>
      </c>
      <c r="G1181" s="71">
        <f t="shared" si="216"/>
        <v>27.202175295714287</v>
      </c>
      <c r="H1181" s="71">
        <f t="shared" si="217"/>
        <v>746.98278698102217</v>
      </c>
      <c r="I1181" s="71">
        <f t="shared" si="217"/>
        <v>23.50174820330691</v>
      </c>
      <c r="J1181" s="71">
        <f t="shared" si="213"/>
        <v>37.643408216929501</v>
      </c>
      <c r="K1181" s="71">
        <f t="shared" si="210"/>
        <v>3.6281578583578709</v>
      </c>
      <c r="L1181" s="71">
        <f t="shared" si="211"/>
        <v>0.27257697884397514</v>
      </c>
      <c r="M1181" s="69">
        <f t="shared" si="214"/>
        <v>0.37047027502600038</v>
      </c>
    </row>
    <row r="1182" spans="1:13" x14ac:dyDescent="0.3">
      <c r="A1182" s="69">
        <f>'Shiller Data'!A1181</f>
        <v>1968.09</v>
      </c>
      <c r="B1182" s="69">
        <f>'[4]Shiller Data '!B1181</f>
        <v>101.3</v>
      </c>
      <c r="C1182" s="69">
        <f>'[4]Shiller Data '!C1181</f>
        <v>3.03</v>
      </c>
      <c r="D1182" s="69">
        <f>'[4]Shiller Data '!D1181</f>
        <v>5.66</v>
      </c>
      <c r="E1182" s="69">
        <f>'[4]Shiller Data '!E1181</f>
        <v>35.1</v>
      </c>
      <c r="F1182" s="71">
        <f t="shared" si="215"/>
        <v>910.84861823361825</v>
      </c>
      <c r="G1182" s="71">
        <f t="shared" si="216"/>
        <v>27.244534188034187</v>
      </c>
      <c r="H1182" s="71">
        <f t="shared" si="217"/>
        <v>750.11759213296909</v>
      </c>
      <c r="I1182" s="71">
        <f t="shared" si="217"/>
        <v>23.571347507815037</v>
      </c>
      <c r="J1182" s="71">
        <f t="shared" si="213"/>
        <v>38.642195484650507</v>
      </c>
      <c r="K1182" s="71">
        <f t="shared" si="210"/>
        <v>3.6543448266911156</v>
      </c>
      <c r="L1182" s="71">
        <f t="shared" si="211"/>
        <v>0.29876394717721988</v>
      </c>
      <c r="M1182" s="69">
        <f t="shared" si="214"/>
        <v>0.40606203116644662</v>
      </c>
    </row>
    <row r="1183" spans="1:13" x14ac:dyDescent="0.3">
      <c r="A1183" s="69">
        <f>'Shiller Data'!A1182</f>
        <v>1968.1</v>
      </c>
      <c r="B1183" s="69">
        <f>'[4]Shiller Data '!B1182</f>
        <v>103.8</v>
      </c>
      <c r="C1183" s="69">
        <f>'[4]Shiller Data '!C1182</f>
        <v>3.0433300000000001</v>
      </c>
      <c r="D1183" s="69">
        <f>'[4]Shiller Data '!D1182</f>
        <v>5.6933299999999996</v>
      </c>
      <c r="E1183" s="69">
        <f>'[4]Shiller Data '!E1182</f>
        <v>35.299999999999997</v>
      </c>
      <c r="F1183" s="71">
        <f t="shared" si="215"/>
        <v>928.03963172804549</v>
      </c>
      <c r="G1183" s="71">
        <f t="shared" si="216"/>
        <v>27.2093531062323</v>
      </c>
      <c r="H1183" s="71">
        <f t="shared" si="217"/>
        <v>753.21455597580086</v>
      </c>
      <c r="I1183" s="71">
        <f t="shared" si="217"/>
        <v>23.640046633945403</v>
      </c>
      <c r="J1183" s="71">
        <f t="shared" si="213"/>
        <v>39.257098181669718</v>
      </c>
      <c r="K1183" s="71">
        <f t="shared" si="210"/>
        <v>3.6701322732707196</v>
      </c>
      <c r="L1183" s="71">
        <f t="shared" si="211"/>
        <v>0.31455139375682384</v>
      </c>
      <c r="M1183" s="69">
        <f t="shared" si="214"/>
        <v>0.42751938131064954</v>
      </c>
    </row>
    <row r="1184" spans="1:13" x14ac:dyDescent="0.3">
      <c r="A1184" s="69">
        <f>'Shiller Data'!A1183</f>
        <v>1968.11</v>
      </c>
      <c r="B1184" s="69">
        <f>'[4]Shiller Data '!B1183</f>
        <v>105.4</v>
      </c>
      <c r="C1184" s="69">
        <f>'[4]Shiller Data '!C1183</f>
        <v>3.05667</v>
      </c>
      <c r="D1184" s="69">
        <f>'[4]Shiller Data '!D1183</f>
        <v>5.7266700000000004</v>
      </c>
      <c r="E1184" s="69">
        <f>'[4]Shiller Data '!E1183</f>
        <v>35.4</v>
      </c>
      <c r="F1184" s="71">
        <f t="shared" si="215"/>
        <v>939.68268361581943</v>
      </c>
      <c r="G1184" s="71">
        <f t="shared" si="216"/>
        <v>27.251421902542376</v>
      </c>
      <c r="H1184" s="71">
        <f t="shared" si="217"/>
        <v>756.28396267834637</v>
      </c>
      <c r="I1184" s="71">
        <f t="shared" si="217"/>
        <v>23.709037315130384</v>
      </c>
      <c r="J1184" s="71">
        <f t="shared" si="213"/>
        <v>39.633945112404149</v>
      </c>
      <c r="K1184" s="71">
        <f t="shared" si="210"/>
        <v>3.6796859508826842</v>
      </c>
      <c r="L1184" s="71">
        <f t="shared" si="211"/>
        <v>0.32410507136878852</v>
      </c>
      <c r="M1184" s="69">
        <f t="shared" si="214"/>
        <v>0.44050416670017523</v>
      </c>
    </row>
    <row r="1185" spans="1:13" x14ac:dyDescent="0.3">
      <c r="A1185" s="69">
        <f>'Shiller Data'!A1184</f>
        <v>1968.12</v>
      </c>
      <c r="B1185" s="69">
        <f>'[4]Shiller Data '!B1184</f>
        <v>106.5</v>
      </c>
      <c r="C1185" s="69">
        <f>'[4]Shiller Data '!C1184</f>
        <v>3.07</v>
      </c>
      <c r="D1185" s="69">
        <f>'[4]Shiller Data '!D1184</f>
        <v>5.76</v>
      </c>
      <c r="E1185" s="69">
        <f>'[4]Shiller Data '!E1184</f>
        <v>35.5</v>
      </c>
      <c r="F1185" s="71">
        <f t="shared" si="215"/>
        <v>946.81500000000005</v>
      </c>
      <c r="G1185" s="71">
        <f t="shared" si="216"/>
        <v>27.293164788732394</v>
      </c>
      <c r="H1185" s="71">
        <f t="shared" si="217"/>
        <v>759.30623547246421</v>
      </c>
      <c r="I1185" s="71">
        <f t="shared" si="217"/>
        <v>23.777221776605117</v>
      </c>
      <c r="J1185" s="71">
        <f t="shared" si="213"/>
        <v>39.820253555930165</v>
      </c>
      <c r="K1185" s="71">
        <f t="shared" si="210"/>
        <v>3.6843756661680165</v>
      </c>
      <c r="L1185" s="71">
        <f t="shared" si="211"/>
        <v>0.32879478665412076</v>
      </c>
      <c r="M1185" s="69">
        <f t="shared" si="214"/>
        <v>0.4468781463330817</v>
      </c>
    </row>
    <row r="1186" spans="1:13" x14ac:dyDescent="0.3">
      <c r="A1186" s="69">
        <f>'Shiller Data'!A1185</f>
        <v>1969.01</v>
      </c>
      <c r="B1186" s="69">
        <f>'[4]Shiller Data '!B1185</f>
        <v>102</v>
      </c>
      <c r="C1186" s="69">
        <f>'[4]Shiller Data '!C1185</f>
        <v>3.08</v>
      </c>
      <c r="D1186" s="69">
        <f>'[4]Shiller Data '!D1185</f>
        <v>5.78</v>
      </c>
      <c r="E1186" s="69">
        <f>'[4]Shiller Data '!E1185</f>
        <v>35.6</v>
      </c>
      <c r="F1186" s="71">
        <f t="shared" si="215"/>
        <v>904.26151685393268</v>
      </c>
      <c r="G1186" s="71">
        <f t="shared" si="216"/>
        <v>27.305151685393259</v>
      </c>
      <c r="H1186" s="71">
        <f t="shared" ref="H1186:I1201" si="218">AVERAGE(F1067:F1186)</f>
        <v>761.79750957843078</v>
      </c>
      <c r="I1186" s="71">
        <f t="shared" si="218"/>
        <v>23.845450386813852</v>
      </c>
      <c r="J1186" s="71">
        <f t="shared" si="213"/>
        <v>37.92176294367561</v>
      </c>
      <c r="K1186" s="71">
        <f t="shared" si="210"/>
        <v>3.6355251674368279</v>
      </c>
      <c r="L1186" s="71">
        <f t="shared" si="211"/>
        <v>0.27994428792293213</v>
      </c>
      <c r="M1186" s="69">
        <f t="shared" si="214"/>
        <v>0.38048347948757399</v>
      </c>
    </row>
    <row r="1187" spans="1:13" x14ac:dyDescent="0.3">
      <c r="A1187" s="69">
        <f>'Shiller Data'!A1186</f>
        <v>1969.02</v>
      </c>
      <c r="B1187" s="69">
        <f>'[4]Shiller Data '!B1186</f>
        <v>101.5</v>
      </c>
      <c r="C1187" s="69">
        <f>'[4]Shiller Data '!C1186</f>
        <v>3.09</v>
      </c>
      <c r="D1187" s="69">
        <f>'[4]Shiller Data '!D1186</f>
        <v>5.8</v>
      </c>
      <c r="E1187" s="69">
        <f>'[4]Shiller Data '!E1186</f>
        <v>35.799999999999997</v>
      </c>
      <c r="F1187" s="71">
        <f t="shared" si="215"/>
        <v>894.80188547486046</v>
      </c>
      <c r="G1187" s="71">
        <f t="shared" si="216"/>
        <v>27.240766759776541</v>
      </c>
      <c r="H1187" s="71">
        <f t="shared" si="218"/>
        <v>764.26985347699576</v>
      </c>
      <c r="I1187" s="71">
        <f t="shared" si="218"/>
        <v>23.911985102704151</v>
      </c>
      <c r="J1187" s="71">
        <f t="shared" si="213"/>
        <v>37.420644151106863</v>
      </c>
      <c r="K1187" s="71">
        <f t="shared" si="210"/>
        <v>3.6222225347840165</v>
      </c>
      <c r="L1187" s="71">
        <f t="shared" si="211"/>
        <v>0.26664165527012074</v>
      </c>
      <c r="M1187" s="69">
        <f t="shared" si="214"/>
        <v>0.3624033393438319</v>
      </c>
    </row>
    <row r="1188" spans="1:13" x14ac:dyDescent="0.3">
      <c r="A1188" s="69">
        <f>'Shiller Data'!A1187</f>
        <v>1969.03</v>
      </c>
      <c r="B1188" s="69">
        <f>'[4]Shiller Data '!B1187</f>
        <v>99.3</v>
      </c>
      <c r="C1188" s="69">
        <f>'[4]Shiller Data '!C1187</f>
        <v>3.1</v>
      </c>
      <c r="D1188" s="69">
        <f>'[4]Shiller Data '!D1187</f>
        <v>5.82</v>
      </c>
      <c r="E1188" s="69">
        <f>'[4]Shiller Data '!E1187</f>
        <v>36.1</v>
      </c>
      <c r="F1188" s="71">
        <f t="shared" si="215"/>
        <v>868.13231301939049</v>
      </c>
      <c r="G1188" s="71">
        <f t="shared" si="216"/>
        <v>27.101814404432133</v>
      </c>
      <c r="H1188" s="71">
        <f t="shared" si="218"/>
        <v>766.39345412470652</v>
      </c>
      <c r="I1188" s="71">
        <f t="shared" si="218"/>
        <v>23.976754879603828</v>
      </c>
      <c r="J1188" s="71">
        <f t="shared" si="213"/>
        <v>36.207248119213986</v>
      </c>
      <c r="K1188" s="71">
        <f t="shared" si="210"/>
        <v>3.5892593230771972</v>
      </c>
      <c r="L1188" s="71">
        <f t="shared" si="211"/>
        <v>0.23367844356330147</v>
      </c>
      <c r="M1188" s="69">
        <f t="shared" si="214"/>
        <v>0.31760171978462559</v>
      </c>
    </row>
    <row r="1189" spans="1:13" x14ac:dyDescent="0.3">
      <c r="A1189" s="69">
        <f>'Shiller Data'!A1188</f>
        <v>1969.04</v>
      </c>
      <c r="B1189" s="69">
        <f>'[4]Shiller Data '!B1188</f>
        <v>101.3</v>
      </c>
      <c r="C1189" s="69">
        <f>'[4]Shiller Data '!C1188</f>
        <v>3.11</v>
      </c>
      <c r="D1189" s="69">
        <f>'[4]Shiller Data '!D1188</f>
        <v>5.82667</v>
      </c>
      <c r="E1189" s="69">
        <f>'[4]Shiller Data '!E1188</f>
        <v>36.299999999999997</v>
      </c>
      <c r="F1189" s="71">
        <f t="shared" si="215"/>
        <v>880.73792011019293</v>
      </c>
      <c r="G1189" s="71">
        <f t="shared" si="216"/>
        <v>27.03943663911846</v>
      </c>
      <c r="H1189" s="71">
        <f t="shared" si="218"/>
        <v>768.5544754417167</v>
      </c>
      <c r="I1189" s="71">
        <f t="shared" si="218"/>
        <v>24.040955375921193</v>
      </c>
      <c r="J1189" s="71">
        <f t="shared" si="213"/>
        <v>36.634896839096399</v>
      </c>
      <c r="K1189" s="71">
        <f t="shared" si="210"/>
        <v>3.6010012516968501</v>
      </c>
      <c r="L1189" s="71">
        <f t="shared" si="211"/>
        <v>0.24542037218295443</v>
      </c>
      <c r="M1189" s="69">
        <f t="shared" si="214"/>
        <v>0.33356064464874069</v>
      </c>
    </row>
    <row r="1190" spans="1:13" x14ac:dyDescent="0.3">
      <c r="A1190" s="69">
        <f>'Shiller Data'!A1189</f>
        <v>1969.05</v>
      </c>
      <c r="B1190" s="69">
        <f>'[4]Shiller Data '!B1189</f>
        <v>104.6</v>
      </c>
      <c r="C1190" s="69">
        <f>'[4]Shiller Data '!C1189</f>
        <v>3.12</v>
      </c>
      <c r="D1190" s="69">
        <f>'[4]Shiller Data '!D1189</f>
        <v>5.8333300000000001</v>
      </c>
      <c r="E1190" s="69">
        <f>'[4]Shiller Data '!E1189</f>
        <v>36.4</v>
      </c>
      <c r="F1190" s="71">
        <f t="shared" si="215"/>
        <v>906.93085164835179</v>
      </c>
      <c r="G1190" s="71">
        <f t="shared" si="216"/>
        <v>27.051857142857145</v>
      </c>
      <c r="H1190" s="71">
        <f t="shared" si="218"/>
        <v>770.85577684913108</v>
      </c>
      <c r="I1190" s="71">
        <f t="shared" si="218"/>
        <v>24.104655373763968</v>
      </c>
      <c r="J1190" s="71">
        <f t="shared" si="213"/>
        <v>37.624717615148946</v>
      </c>
      <c r="K1190" s="71">
        <f t="shared" si="210"/>
        <v>3.6276612177956644</v>
      </c>
      <c r="L1190" s="71">
        <f t="shared" si="211"/>
        <v>0.2720803382817687</v>
      </c>
      <c r="M1190" s="69">
        <f t="shared" si="214"/>
        <v>0.3697952709722831</v>
      </c>
    </row>
    <row r="1191" spans="1:13" x14ac:dyDescent="0.3">
      <c r="A1191" s="69">
        <f>'Shiller Data'!A1190</f>
        <v>1969.06</v>
      </c>
      <c r="B1191" s="69">
        <f>'[4]Shiller Data '!B1190</f>
        <v>99.14</v>
      </c>
      <c r="C1191" s="69">
        <f>'[4]Shiller Data '!C1190</f>
        <v>3.13</v>
      </c>
      <c r="D1191" s="69">
        <f>'[4]Shiller Data '!D1190</f>
        <v>5.84</v>
      </c>
      <c r="E1191" s="69">
        <f>'[4]Shiller Data '!E1190</f>
        <v>36.6</v>
      </c>
      <c r="F1191" s="71">
        <f t="shared" si="215"/>
        <v>854.89288797814208</v>
      </c>
      <c r="G1191" s="71">
        <f t="shared" si="216"/>
        <v>26.990263661202185</v>
      </c>
      <c r="H1191" s="71">
        <f t="shared" si="218"/>
        <v>772.78668170026629</v>
      </c>
      <c r="I1191" s="71">
        <f t="shared" si="218"/>
        <v>24.167795042303762</v>
      </c>
      <c r="J1191" s="71">
        <f t="shared" si="213"/>
        <v>35.373226497565106</v>
      </c>
      <c r="K1191" s="71">
        <f t="shared" si="210"/>
        <v>3.5659552203621843</v>
      </c>
      <c r="L1191" s="71">
        <f t="shared" si="211"/>
        <v>0.21037434084828854</v>
      </c>
      <c r="M1191" s="69">
        <f t="shared" si="214"/>
        <v>0.2859281816205429</v>
      </c>
    </row>
    <row r="1192" spans="1:13" x14ac:dyDescent="0.3">
      <c r="A1192" s="69">
        <f>'Shiller Data'!A1191</f>
        <v>1969.07</v>
      </c>
      <c r="B1192" s="69">
        <f>'[4]Shiller Data '!B1191</f>
        <v>94.71</v>
      </c>
      <c r="C1192" s="69">
        <f>'[4]Shiller Data '!C1191</f>
        <v>3.1366700000000001</v>
      </c>
      <c r="D1192" s="69">
        <f>'[4]Shiller Data '!D1191</f>
        <v>5.8566700000000003</v>
      </c>
      <c r="E1192" s="69">
        <f>'[4]Shiller Data '!E1191</f>
        <v>36.799999999999997</v>
      </c>
      <c r="F1192" s="71">
        <f t="shared" si="215"/>
        <v>812.25406385869576</v>
      </c>
      <c r="G1192" s="71">
        <f t="shared" si="216"/>
        <v>26.90078085190218</v>
      </c>
      <c r="H1192" s="71">
        <f t="shared" si="218"/>
        <v>774.1746885394997</v>
      </c>
      <c r="I1192" s="71">
        <f t="shared" si="218"/>
        <v>24.230142292739131</v>
      </c>
      <c r="J1192" s="71">
        <f t="shared" si="213"/>
        <v>33.522463634152821</v>
      </c>
      <c r="K1192" s="71">
        <f t="shared" si="210"/>
        <v>3.5122157703520047</v>
      </c>
      <c r="L1192" s="71">
        <f t="shared" si="211"/>
        <v>0.156634890838109</v>
      </c>
      <c r="M1192" s="69">
        <f t="shared" si="214"/>
        <v>0.21288874553370746</v>
      </c>
    </row>
    <row r="1193" spans="1:13" x14ac:dyDescent="0.3">
      <c r="A1193" s="69">
        <f>'Shiller Data'!A1192</f>
        <v>1969.08</v>
      </c>
      <c r="B1193" s="69">
        <f>'[4]Shiller Data '!B1192</f>
        <v>94.18</v>
      </c>
      <c r="C1193" s="69">
        <f>'[4]Shiller Data '!C1192</f>
        <v>3.1433300000000002</v>
      </c>
      <c r="D1193" s="69">
        <f>'[4]Shiller Data '!D1192</f>
        <v>5.8733300000000002</v>
      </c>
      <c r="E1193" s="69">
        <f>'[4]Shiller Data '!E1192</f>
        <v>37</v>
      </c>
      <c r="F1193" s="71">
        <f t="shared" si="215"/>
        <v>803.34267297297299</v>
      </c>
      <c r="G1193" s="71">
        <f t="shared" si="216"/>
        <v>26.812180125675681</v>
      </c>
      <c r="H1193" s="71">
        <f t="shared" si="218"/>
        <v>775.51905756084977</v>
      </c>
      <c r="I1193" s="71">
        <f t="shared" si="218"/>
        <v>24.29115133812148</v>
      </c>
      <c r="J1193" s="71">
        <f t="shared" si="213"/>
        <v>33.071411963591935</v>
      </c>
      <c r="K1193" s="71">
        <f t="shared" si="210"/>
        <v>3.4986692222900437</v>
      </c>
      <c r="L1193" s="71">
        <f t="shared" si="211"/>
        <v>0.14308834277614801</v>
      </c>
      <c r="M1193" s="69">
        <f t="shared" si="214"/>
        <v>0.19447709020077381</v>
      </c>
    </row>
    <row r="1194" spans="1:13" x14ac:dyDescent="0.3">
      <c r="A1194" s="69">
        <f>'Shiller Data'!A1193</f>
        <v>1969.09</v>
      </c>
      <c r="B1194" s="69">
        <f>'[4]Shiller Data '!B1193</f>
        <v>94.51</v>
      </c>
      <c r="C1194" s="69">
        <f>'[4]Shiller Data '!C1193</f>
        <v>3.15</v>
      </c>
      <c r="D1194" s="69">
        <f>'[4]Shiller Data '!D1193</f>
        <v>5.89</v>
      </c>
      <c r="E1194" s="69">
        <f>'[4]Shiller Data '!E1193</f>
        <v>37.1</v>
      </c>
      <c r="F1194" s="71">
        <f t="shared" si="215"/>
        <v>803.98459703504045</v>
      </c>
      <c r="G1194" s="71">
        <f t="shared" si="216"/>
        <v>26.796650943396227</v>
      </c>
      <c r="H1194" s="71">
        <f t="shared" si="218"/>
        <v>777.09797776651715</v>
      </c>
      <c r="I1194" s="71">
        <f t="shared" si="218"/>
        <v>24.351986611910306</v>
      </c>
      <c r="J1194" s="71">
        <f t="shared" si="213"/>
        <v>33.015154362881418</v>
      </c>
      <c r="K1194" s="71">
        <f t="shared" si="210"/>
        <v>3.4969666791734331</v>
      </c>
      <c r="L1194" s="71">
        <f t="shared" si="211"/>
        <v>0.14138579965953735</v>
      </c>
      <c r="M1194" s="69">
        <f t="shared" si="214"/>
        <v>0.1921630957492636</v>
      </c>
    </row>
    <row r="1195" spans="1:13" x14ac:dyDescent="0.3">
      <c r="A1195" s="69">
        <f>'Shiller Data'!A1194</f>
        <v>1969.1</v>
      </c>
      <c r="B1195" s="69">
        <f>'[4]Shiller Data '!B1194</f>
        <v>95.52</v>
      </c>
      <c r="C1195" s="69">
        <f>'[4]Shiller Data '!C1194</f>
        <v>3.15333</v>
      </c>
      <c r="D1195" s="69">
        <f>'[4]Shiller Data '!D1194</f>
        <v>5.8533299999999997</v>
      </c>
      <c r="E1195" s="69">
        <f>'[4]Shiller Data '!E1194</f>
        <v>37.299999999999997</v>
      </c>
      <c r="F1195" s="71">
        <f t="shared" si="215"/>
        <v>808.2195603217159</v>
      </c>
      <c r="G1195" s="71">
        <f t="shared" si="216"/>
        <v>26.681145164879361</v>
      </c>
      <c r="H1195" s="71">
        <f t="shared" si="218"/>
        <v>778.73408039504841</v>
      </c>
      <c r="I1195" s="71">
        <f t="shared" si="218"/>
        <v>24.411815277584186</v>
      </c>
      <c r="J1195" s="71">
        <f t="shared" si="213"/>
        <v>33.107720631650544</v>
      </c>
      <c r="K1195" s="71">
        <f t="shared" si="210"/>
        <v>3.499766506895563</v>
      </c>
      <c r="L1195" s="71">
        <f t="shared" si="211"/>
        <v>0.14418562738166729</v>
      </c>
      <c r="M1195" s="69">
        <f t="shared" si="214"/>
        <v>0.19596845359951928</v>
      </c>
    </row>
    <row r="1196" spans="1:13" x14ac:dyDescent="0.3">
      <c r="A1196" s="69">
        <f>'Shiller Data'!A1195</f>
        <v>1969.11</v>
      </c>
      <c r="B1196" s="69">
        <f>'[4]Shiller Data '!B1195</f>
        <v>96.21</v>
      </c>
      <c r="C1196" s="69">
        <f>'[4]Shiller Data '!C1195</f>
        <v>3.1566700000000001</v>
      </c>
      <c r="D1196" s="69">
        <f>'[4]Shiller Data '!D1195</f>
        <v>5.8166700000000002</v>
      </c>
      <c r="E1196" s="69">
        <f>'[4]Shiller Data '!E1195</f>
        <v>37.5</v>
      </c>
      <c r="F1196" s="71">
        <f t="shared" si="215"/>
        <v>809.71618799999999</v>
      </c>
      <c r="G1196" s="71">
        <f t="shared" si="216"/>
        <v>26.566955609333334</v>
      </c>
      <c r="H1196" s="71">
        <f t="shared" si="218"/>
        <v>780.36207976500316</v>
      </c>
      <c r="I1196" s="71">
        <f t="shared" si="218"/>
        <v>24.470096578679538</v>
      </c>
      <c r="J1196" s="71">
        <f t="shared" si="213"/>
        <v>33.090028288057297</v>
      </c>
      <c r="K1196" s="71">
        <f t="shared" si="210"/>
        <v>3.4992319768155156</v>
      </c>
      <c r="L1196" s="71">
        <f t="shared" si="211"/>
        <v>0.14365109730161985</v>
      </c>
      <c r="M1196" s="69">
        <f t="shared" si="214"/>
        <v>0.19524195238652359</v>
      </c>
    </row>
    <row r="1197" spans="1:13" x14ac:dyDescent="0.3">
      <c r="A1197" s="69">
        <f>'Shiller Data'!A1196</f>
        <v>1969.12</v>
      </c>
      <c r="B1197" s="69">
        <f>'[4]Shiller Data '!B1196</f>
        <v>91.11</v>
      </c>
      <c r="C1197" s="69">
        <f>'[4]Shiller Data '!C1196</f>
        <v>3.16</v>
      </c>
      <c r="D1197" s="69">
        <f>'[4]Shiller Data '!D1196</f>
        <v>5.78</v>
      </c>
      <c r="E1197" s="69">
        <f>'[4]Shiller Data '!E1196</f>
        <v>37.700000000000003</v>
      </c>
      <c r="F1197" s="71">
        <f t="shared" si="215"/>
        <v>762.72603580901853</v>
      </c>
      <c r="G1197" s="71">
        <f t="shared" si="216"/>
        <v>26.453893899204243</v>
      </c>
      <c r="H1197" s="71">
        <f t="shared" si="218"/>
        <v>781.43478785819616</v>
      </c>
      <c r="I1197" s="71">
        <f t="shared" si="218"/>
        <v>24.526839019336169</v>
      </c>
      <c r="J1197" s="71">
        <f t="shared" si="213"/>
        <v>31.097608428371462</v>
      </c>
      <c r="K1197" s="71">
        <f t="shared" si="210"/>
        <v>3.4371309168189996</v>
      </c>
      <c r="L1197" s="71">
        <f t="shared" si="211"/>
        <v>8.1550037305103906E-2</v>
      </c>
      <c r="M1197" s="69">
        <f t="shared" si="214"/>
        <v>0.11083791770285892</v>
      </c>
    </row>
    <row r="1198" spans="1:13" x14ac:dyDescent="0.3">
      <c r="A1198" s="69">
        <f>'Shiller Data'!A1197</f>
        <v>1970.01</v>
      </c>
      <c r="B1198" s="69">
        <f>'[4]Shiller Data '!B1197</f>
        <v>90.31</v>
      </c>
      <c r="C1198" s="69">
        <f>'[4]Shiller Data '!C1197</f>
        <v>3.1633300000000002</v>
      </c>
      <c r="D1198" s="69">
        <f>'[4]Shiller Data '!D1197</f>
        <v>5.73</v>
      </c>
      <c r="E1198" s="69">
        <f>'[4]Shiller Data '!E1197</f>
        <v>37.799999999999997</v>
      </c>
      <c r="F1198" s="71">
        <f t="shared" si="215"/>
        <v>754.02877116402124</v>
      </c>
      <c r="G1198" s="71">
        <f t="shared" si="216"/>
        <v>26.411713350529105</v>
      </c>
      <c r="H1198" s="71">
        <f t="shared" si="218"/>
        <v>782.50944225100227</v>
      </c>
      <c r="I1198" s="71">
        <f t="shared" si="218"/>
        <v>24.579379638170213</v>
      </c>
      <c r="J1198" s="71">
        <f t="shared" si="213"/>
        <v>30.677290568923169</v>
      </c>
      <c r="K1198" s="71">
        <f t="shared" si="210"/>
        <v>3.4235226599826816</v>
      </c>
      <c r="L1198" s="71">
        <f t="shared" si="211"/>
        <v>6.7941780468785851E-2</v>
      </c>
      <c r="M1198" s="69">
        <f t="shared" si="214"/>
        <v>9.23423915063456E-2</v>
      </c>
    </row>
    <row r="1199" spans="1:13" x14ac:dyDescent="0.3">
      <c r="A1199" s="69">
        <f>'Shiller Data'!A1198</f>
        <v>1970.02</v>
      </c>
      <c r="B1199" s="69">
        <f>'[4]Shiller Data '!B1198</f>
        <v>87.16</v>
      </c>
      <c r="C1199" s="69">
        <f>'[4]Shiller Data '!C1198</f>
        <v>3.1666699999999999</v>
      </c>
      <c r="D1199" s="69">
        <f>'[4]Shiller Data '!D1198</f>
        <v>5.68</v>
      </c>
      <c r="E1199" s="69">
        <f>'[4]Shiller Data '!E1198</f>
        <v>38</v>
      </c>
      <c r="F1199" s="71">
        <f t="shared" si="215"/>
        <v>723.89820526315782</v>
      </c>
      <c r="G1199" s="71">
        <f t="shared" si="216"/>
        <v>26.30044435131579</v>
      </c>
      <c r="H1199" s="71">
        <f t="shared" si="218"/>
        <v>783.552004704159</v>
      </c>
      <c r="I1199" s="71">
        <f t="shared" si="218"/>
        <v>24.628283436151701</v>
      </c>
      <c r="J1199" s="71">
        <f t="shared" si="213"/>
        <v>29.392962247647038</v>
      </c>
      <c r="K1199" s="71">
        <f t="shared" si="210"/>
        <v>3.380755266357097</v>
      </c>
      <c r="L1199" s="71">
        <f t="shared" si="211"/>
        <v>2.517438684320128E-2</v>
      </c>
      <c r="M1199" s="69">
        <f t="shared" si="214"/>
        <v>3.4215516134068591E-2</v>
      </c>
    </row>
    <row r="1200" spans="1:13" x14ac:dyDescent="0.3">
      <c r="A1200" s="69">
        <f>'Shiller Data'!A1199</f>
        <v>1970.03</v>
      </c>
      <c r="B1200" s="69">
        <f>'[4]Shiller Data '!B1199</f>
        <v>88.65</v>
      </c>
      <c r="C1200" s="69">
        <f>'[4]Shiller Data '!C1199</f>
        <v>3.17</v>
      </c>
      <c r="D1200" s="69">
        <f>'[4]Shiller Data '!D1199</f>
        <v>5.63</v>
      </c>
      <c r="E1200" s="69">
        <f>'[4]Shiller Data '!E1199</f>
        <v>38.200000000000003</v>
      </c>
      <c r="F1200" s="71">
        <f t="shared" si="215"/>
        <v>732.41840968586394</v>
      </c>
      <c r="G1200" s="71">
        <f t="shared" si="216"/>
        <v>26.190257853403139</v>
      </c>
      <c r="H1200" s="71">
        <f t="shared" si="218"/>
        <v>784.73355633249366</v>
      </c>
      <c r="I1200" s="71">
        <f t="shared" si="218"/>
        <v>24.672988617809885</v>
      </c>
      <c r="J1200" s="71">
        <f t="shared" si="213"/>
        <v>29.685030096320677</v>
      </c>
      <c r="K1200" s="71">
        <f t="shared" si="210"/>
        <v>3.3906428815783038</v>
      </c>
      <c r="L1200" s="71">
        <f t="shared" si="211"/>
        <v>3.5062002064408127E-2</v>
      </c>
      <c r="M1200" s="69">
        <f t="shared" si="214"/>
        <v>4.7654169485819659E-2</v>
      </c>
    </row>
    <row r="1201" spans="1:13" x14ac:dyDescent="0.3">
      <c r="A1201" s="69">
        <f>'Shiller Data'!A1200</f>
        <v>1970.04</v>
      </c>
      <c r="B1201" s="69">
        <f>'[4]Shiller Data '!B1200</f>
        <v>85.95</v>
      </c>
      <c r="C1201" s="69">
        <f>'[4]Shiller Data '!C1200</f>
        <v>3.17333</v>
      </c>
      <c r="D1201" s="69">
        <f>'[4]Shiller Data '!D1200</f>
        <v>5.5933299999999999</v>
      </c>
      <c r="E1201" s="69">
        <f>'[4]Shiller Data '!E1200</f>
        <v>38.5</v>
      </c>
      <c r="F1201" s="71">
        <f t="shared" si="215"/>
        <v>704.57791558441568</v>
      </c>
      <c r="G1201" s="71">
        <f t="shared" si="216"/>
        <v>26.013475705194807</v>
      </c>
      <c r="H1201" s="71">
        <f t="shared" si="218"/>
        <v>785.63648906123387</v>
      </c>
      <c r="I1201" s="71">
        <f t="shared" si="218"/>
        <v>24.716512027033964</v>
      </c>
      <c r="J1201" s="71">
        <f t="shared" si="213"/>
        <v>28.506365089611982</v>
      </c>
      <c r="K1201" s="71">
        <f t="shared" si="210"/>
        <v>3.3501273988163396</v>
      </c>
      <c r="L1201" s="71">
        <f t="shared" si="211"/>
        <v>-5.4534806975561345E-3</v>
      </c>
      <c r="M1201" s="69">
        <f t="shared" si="214"/>
        <v>-7.4120437552764448E-3</v>
      </c>
    </row>
    <row r="1202" spans="1:13" x14ac:dyDescent="0.3">
      <c r="A1202" s="69">
        <f>'Shiller Data'!A1201</f>
        <v>1970.05</v>
      </c>
      <c r="B1202" s="69">
        <f>'[4]Shiller Data '!B1201</f>
        <v>76.06</v>
      </c>
      <c r="C1202" s="69">
        <f>'[4]Shiller Data '!C1201</f>
        <v>3.1766700000000001</v>
      </c>
      <c r="D1202" s="69">
        <f>'[4]Shiller Data '!D1201</f>
        <v>5.5566700000000004</v>
      </c>
      <c r="E1202" s="69">
        <f>'[4]Shiller Data '!E1201</f>
        <v>38.6</v>
      </c>
      <c r="F1202" s="71">
        <f t="shared" si="215"/>
        <v>621.88902331606221</v>
      </c>
      <c r="G1202" s="71">
        <f t="shared" si="216"/>
        <v>25.973392107512954</v>
      </c>
      <c r="H1202" s="71">
        <f t="shared" ref="H1202:I1217" si="219">AVERAGE(F1083:F1202)</f>
        <v>785.89581620468698</v>
      </c>
      <c r="I1202" s="71">
        <f t="shared" si="219"/>
        <v>24.759403632068324</v>
      </c>
      <c r="J1202" s="71">
        <f t="shared" si="213"/>
        <v>25.117286044426084</v>
      </c>
      <c r="K1202" s="71">
        <f t="shared" si="210"/>
        <v>3.2235562961305768</v>
      </c>
      <c r="L1202" s="71">
        <f t="shared" si="211"/>
        <v>-0.13202458338331891</v>
      </c>
      <c r="M1202" s="69">
        <f t="shared" si="214"/>
        <v>-0.17943989225960405</v>
      </c>
    </row>
    <row r="1203" spans="1:13" x14ac:dyDescent="0.3">
      <c r="A1203" s="69">
        <f>'Shiller Data'!A1202</f>
        <v>1970.06</v>
      </c>
      <c r="B1203" s="69">
        <f>'[4]Shiller Data '!B1202</f>
        <v>75.59</v>
      </c>
      <c r="C1203" s="69">
        <f>'[4]Shiller Data '!C1202</f>
        <v>3.18</v>
      </c>
      <c r="D1203" s="69">
        <f>'[4]Shiller Data '!D1202</f>
        <v>5.52</v>
      </c>
      <c r="E1203" s="69">
        <f>'[4]Shiller Data '!E1202</f>
        <v>38.799999999999997</v>
      </c>
      <c r="F1203" s="71">
        <f t="shared" si="215"/>
        <v>614.86035953608257</v>
      </c>
      <c r="G1203" s="71">
        <f t="shared" si="216"/>
        <v>25.86659536082475</v>
      </c>
      <c r="H1203" s="71">
        <f t="shared" si="219"/>
        <v>785.93194355329842</v>
      </c>
      <c r="I1203" s="71">
        <f t="shared" si="219"/>
        <v>24.801695713340969</v>
      </c>
      <c r="J1203" s="71">
        <f t="shared" si="213"/>
        <v>24.791061330751905</v>
      </c>
      <c r="K1203" s="71">
        <f t="shared" si="210"/>
        <v>3.210483157988739</v>
      </c>
      <c r="L1203" s="71">
        <f t="shared" si="211"/>
        <v>-0.14509772152515676</v>
      </c>
      <c r="M1203" s="69">
        <f t="shared" si="214"/>
        <v>-0.19720811723370157</v>
      </c>
    </row>
    <row r="1204" spans="1:13" x14ac:dyDescent="0.3">
      <c r="A1204" s="69">
        <f>'Shiller Data'!A1203</f>
        <v>1970.07</v>
      </c>
      <c r="B1204" s="69">
        <f>'[4]Shiller Data '!B1203</f>
        <v>75.72</v>
      </c>
      <c r="C1204" s="69">
        <f>'[4]Shiller Data '!C1203</f>
        <v>3.1833300000000002</v>
      </c>
      <c r="D1204" s="69">
        <f>'[4]Shiller Data '!D1203</f>
        <v>5.4666699999999997</v>
      </c>
      <c r="E1204" s="69">
        <f>'[4]Shiller Data '!E1203</f>
        <v>39</v>
      </c>
      <c r="F1204" s="71">
        <f t="shared" si="215"/>
        <v>612.75924615384611</v>
      </c>
      <c r="G1204" s="71">
        <f t="shared" si="216"/>
        <v>25.760893965384618</v>
      </c>
      <c r="H1204" s="71">
        <f t="shared" si="219"/>
        <v>786.07673254151734</v>
      </c>
      <c r="I1204" s="71">
        <f t="shared" si="219"/>
        <v>24.843106949651606</v>
      </c>
      <c r="J1204" s="71">
        <f t="shared" si="213"/>
        <v>24.665161543429225</v>
      </c>
      <c r="K1204" s="71">
        <f t="shared" si="210"/>
        <v>3.2053917841647293</v>
      </c>
      <c r="L1204" s="71">
        <f t="shared" si="211"/>
        <v>-0.15018909534916647</v>
      </c>
      <c r="M1204" s="69">
        <f t="shared" si="214"/>
        <v>-0.20412800705286613</v>
      </c>
    </row>
    <row r="1205" spans="1:13" x14ac:dyDescent="0.3">
      <c r="A1205" s="69">
        <f>'Shiller Data'!A1204</f>
        <v>1970.08</v>
      </c>
      <c r="B1205" s="69">
        <f>'[4]Shiller Data '!B1204</f>
        <v>77.92</v>
      </c>
      <c r="C1205" s="69">
        <f>'[4]Shiller Data '!C1204</f>
        <v>3.1866699999999999</v>
      </c>
      <c r="D1205" s="69">
        <f>'[4]Shiller Data '!D1204</f>
        <v>5.4133300000000002</v>
      </c>
      <c r="E1205" s="69">
        <f>'[4]Shiller Data '!E1204</f>
        <v>39</v>
      </c>
      <c r="F1205" s="71">
        <f t="shared" si="215"/>
        <v>630.56260512820518</v>
      </c>
      <c r="G1205" s="71">
        <f t="shared" si="216"/>
        <v>25.787922701282053</v>
      </c>
      <c r="H1205" s="71">
        <f t="shared" si="219"/>
        <v>786.31035150598655</v>
      </c>
      <c r="I1205" s="71">
        <f t="shared" si="219"/>
        <v>24.884743425428056</v>
      </c>
      <c r="J1205" s="71">
        <f t="shared" si="213"/>
        <v>25.339325157914846</v>
      </c>
      <c r="K1205" s="71">
        <f t="shared" si="210"/>
        <v>3.2323575430432951</v>
      </c>
      <c r="L1205" s="71">
        <f t="shared" si="211"/>
        <v>-0.12322333647060058</v>
      </c>
      <c r="M1205" s="69">
        <f t="shared" si="214"/>
        <v>-0.16747776553065208</v>
      </c>
    </row>
    <row r="1206" spans="1:13" x14ac:dyDescent="0.3">
      <c r="A1206" s="69">
        <f>'Shiller Data'!A1205</f>
        <v>1970.09</v>
      </c>
      <c r="B1206" s="69">
        <f>'[4]Shiller Data '!B1205</f>
        <v>82.58</v>
      </c>
      <c r="C1206" s="69">
        <f>'[4]Shiller Data '!C1205</f>
        <v>3.19</v>
      </c>
      <c r="D1206" s="69">
        <f>'[4]Shiller Data '!D1205</f>
        <v>5.36</v>
      </c>
      <c r="E1206" s="69">
        <f>'[4]Shiller Data '!E1205</f>
        <v>39.200000000000003</v>
      </c>
      <c r="F1206" s="71">
        <f t="shared" si="215"/>
        <v>664.8637984693878</v>
      </c>
      <c r="G1206" s="71">
        <f t="shared" si="216"/>
        <v>25.683161989795916</v>
      </c>
      <c r="H1206" s="71">
        <f t="shared" si="219"/>
        <v>786.98086343861439</v>
      </c>
      <c r="I1206" s="71">
        <f t="shared" si="219"/>
        <v>24.925506895275454</v>
      </c>
      <c r="J1206" s="71">
        <f t="shared" si="213"/>
        <v>26.674033200721407</v>
      </c>
      <c r="K1206" s="71">
        <f t="shared" si="210"/>
        <v>3.2836905528841926</v>
      </c>
      <c r="L1206" s="71">
        <f t="shared" si="211"/>
        <v>-7.1890326629703072E-2</v>
      </c>
      <c r="M1206" s="69">
        <f t="shared" si="214"/>
        <v>-9.7709018535494629E-2</v>
      </c>
    </row>
    <row r="1207" spans="1:13" x14ac:dyDescent="0.3">
      <c r="A1207" s="69">
        <f>'Shiller Data'!A1206</f>
        <v>1970.1</v>
      </c>
      <c r="B1207" s="69">
        <f>'[4]Shiller Data '!B1206</f>
        <v>84.37</v>
      </c>
      <c r="C1207" s="69">
        <f>'[4]Shiller Data '!C1206</f>
        <v>3.17333</v>
      </c>
      <c r="D1207" s="69">
        <f>'[4]Shiller Data '!D1206</f>
        <v>5.2833300000000003</v>
      </c>
      <c r="E1207" s="69">
        <f>'[4]Shiller Data '!E1206</f>
        <v>39.4</v>
      </c>
      <c r="F1207" s="71">
        <f t="shared" si="215"/>
        <v>675.82725507614225</v>
      </c>
      <c r="G1207" s="71">
        <f t="shared" si="216"/>
        <v>25.419259255076145</v>
      </c>
      <c r="H1207" s="71">
        <f t="shared" si="219"/>
        <v>787.87073915205667</v>
      </c>
      <c r="I1207" s="71">
        <f t="shared" si="219"/>
        <v>24.965234013788113</v>
      </c>
      <c r="J1207" s="71">
        <f t="shared" si="213"/>
        <v>27.070735836198768</v>
      </c>
      <c r="K1207" s="71">
        <f t="shared" si="210"/>
        <v>3.2984532859755977</v>
      </c>
      <c r="L1207" s="71">
        <f t="shared" si="211"/>
        <v>-5.7127593538297994E-2</v>
      </c>
      <c r="M1207" s="69">
        <f t="shared" si="214"/>
        <v>-7.7644397481642341E-2</v>
      </c>
    </row>
    <row r="1208" spans="1:13" x14ac:dyDescent="0.3">
      <c r="A1208" s="69">
        <f>'Shiller Data'!A1207</f>
        <v>1970.11</v>
      </c>
      <c r="B1208" s="69">
        <f>'[4]Shiller Data '!B1207</f>
        <v>84.28</v>
      </c>
      <c r="C1208" s="69">
        <f>'[4]Shiller Data '!C1207</f>
        <v>3.1566700000000001</v>
      </c>
      <c r="D1208" s="69">
        <f>'[4]Shiller Data '!D1207</f>
        <v>5.2066699999999999</v>
      </c>
      <c r="E1208" s="69">
        <f>'[4]Shiller Data '!E1207</f>
        <v>39.6</v>
      </c>
      <c r="F1208" s="71">
        <f t="shared" si="215"/>
        <v>671.69670202020211</v>
      </c>
      <c r="G1208" s="71">
        <f t="shared" si="216"/>
        <v>25.15810190277778</v>
      </c>
      <c r="H1208" s="71">
        <f t="shared" si="219"/>
        <v>788.57262739875739</v>
      </c>
      <c r="I1208" s="71">
        <f t="shared" si="219"/>
        <v>25.002784821031618</v>
      </c>
      <c r="J1208" s="71">
        <f t="shared" si="213"/>
        <v>26.864875525993021</v>
      </c>
      <c r="K1208" s="71">
        <f t="shared" si="210"/>
        <v>3.2908196908550695</v>
      </c>
      <c r="L1208" s="71">
        <f t="shared" si="211"/>
        <v>-6.4761188658826185E-2</v>
      </c>
      <c r="M1208" s="69">
        <f t="shared" si="214"/>
        <v>-8.8019521953757021E-2</v>
      </c>
    </row>
    <row r="1209" spans="1:13" x14ac:dyDescent="0.3">
      <c r="A1209" s="69">
        <f>'Shiller Data'!A1208</f>
        <v>1970.12</v>
      </c>
      <c r="B1209" s="69">
        <f>'[4]Shiller Data '!B1208</f>
        <v>90.05</v>
      </c>
      <c r="C1209" s="69">
        <f>'[4]Shiller Data '!C1208</f>
        <v>3.14</v>
      </c>
      <c r="D1209" s="69">
        <f>'[4]Shiller Data '!D1208</f>
        <v>5.13</v>
      </c>
      <c r="E1209" s="69">
        <f>'[4]Shiller Data '!E1208</f>
        <v>39.799999999999997</v>
      </c>
      <c r="F1209" s="71">
        <f t="shared" si="215"/>
        <v>714.0761369346734</v>
      </c>
      <c r="G1209" s="71">
        <f t="shared" si="216"/>
        <v>24.899489949748748</v>
      </c>
      <c r="H1209" s="71">
        <f t="shared" si="219"/>
        <v>789.51029654882825</v>
      </c>
      <c r="I1209" s="71">
        <f t="shared" si="219"/>
        <v>25.038180528666551</v>
      </c>
      <c r="J1209" s="71">
        <f t="shared" si="213"/>
        <v>28.519489909305431</v>
      </c>
      <c r="K1209" s="71">
        <f t="shared" si="210"/>
        <v>3.350587710018178</v>
      </c>
      <c r="L1209" s="71">
        <f t="shared" si="211"/>
        <v>-4.9931694957177086E-3</v>
      </c>
      <c r="M1209" s="69">
        <f t="shared" si="214"/>
        <v>-6.786416388409767E-3</v>
      </c>
    </row>
    <row r="1210" spans="1:13" x14ac:dyDescent="0.3">
      <c r="A1210" s="69">
        <f>'Shiller Data'!A1209</f>
        <v>1971.01</v>
      </c>
      <c r="B1210" s="69">
        <f>'[4]Shiller Data '!B1209</f>
        <v>93.49</v>
      </c>
      <c r="C1210" s="69">
        <f>'[4]Shiller Data '!C1209</f>
        <v>3.13</v>
      </c>
      <c r="D1210" s="69">
        <f>'[4]Shiller Data '!D1209</f>
        <v>5.16</v>
      </c>
      <c r="E1210" s="69">
        <f>'[4]Shiller Data '!E1209</f>
        <v>39.799999999999997</v>
      </c>
      <c r="F1210" s="71">
        <f t="shared" si="215"/>
        <v>741.35455904522621</v>
      </c>
      <c r="G1210" s="71">
        <f t="shared" si="216"/>
        <v>24.820192211055279</v>
      </c>
      <c r="H1210" s="71">
        <f t="shared" si="219"/>
        <v>790.41757710239301</v>
      </c>
      <c r="I1210" s="71">
        <f t="shared" si="219"/>
        <v>25.073209315730153</v>
      </c>
      <c r="J1210" s="71">
        <f t="shared" si="213"/>
        <v>29.567597418816401</v>
      </c>
      <c r="K1210" s="71">
        <f t="shared" si="210"/>
        <v>3.3866790799315316</v>
      </c>
      <c r="L1210" s="71">
        <f t="shared" si="211"/>
        <v>3.1098200417635891E-2</v>
      </c>
      <c r="M1210" s="69">
        <f t="shared" si="214"/>
        <v>4.2266808115625644E-2</v>
      </c>
    </row>
    <row r="1211" spans="1:13" x14ac:dyDescent="0.3">
      <c r="A1211" s="69">
        <f>'Shiller Data'!A1210</f>
        <v>1971.02</v>
      </c>
      <c r="B1211" s="69">
        <f>'[4]Shiller Data '!B1210</f>
        <v>97.11</v>
      </c>
      <c r="C1211" s="69">
        <f>'[4]Shiller Data '!C1210</f>
        <v>3.12</v>
      </c>
      <c r="D1211" s="69">
        <f>'[4]Shiller Data '!D1210</f>
        <v>5.19</v>
      </c>
      <c r="E1211" s="69">
        <f>'[4]Shiller Data '!E1210</f>
        <v>39.9</v>
      </c>
      <c r="F1211" s="71">
        <f t="shared" si="215"/>
        <v>768.1303646616542</v>
      </c>
      <c r="G1211" s="71">
        <f t="shared" si="216"/>
        <v>24.678887218045116</v>
      </c>
      <c r="H1211" s="71">
        <f t="shared" si="219"/>
        <v>791.33176111159798</v>
      </c>
      <c r="I1211" s="71">
        <f t="shared" si="219"/>
        <v>25.107355337667443</v>
      </c>
      <c r="J1211" s="71">
        <f t="shared" si="213"/>
        <v>30.59383811361695</v>
      </c>
      <c r="K1211" s="71">
        <f t="shared" si="210"/>
        <v>3.4207986198448612</v>
      </c>
      <c r="L1211" s="71">
        <f t="shared" si="211"/>
        <v>6.5217740330965501E-2</v>
      </c>
      <c r="M1211" s="69">
        <f t="shared" si="214"/>
        <v>8.8640039593428449E-2</v>
      </c>
    </row>
    <row r="1212" spans="1:13" x14ac:dyDescent="0.3">
      <c r="A1212" s="69">
        <f>'Shiller Data'!A1211</f>
        <v>1971.03</v>
      </c>
      <c r="B1212" s="69">
        <f>'[4]Shiller Data '!B1211</f>
        <v>99.6</v>
      </c>
      <c r="C1212" s="69">
        <f>'[4]Shiller Data '!C1211</f>
        <v>3.11</v>
      </c>
      <c r="D1212" s="69">
        <f>'[4]Shiller Data '!D1211</f>
        <v>5.22</v>
      </c>
      <c r="E1212" s="69">
        <f>'[4]Shiller Data '!E1211</f>
        <v>40</v>
      </c>
      <c r="F1212" s="71">
        <f t="shared" si="215"/>
        <v>785.85645</v>
      </c>
      <c r="G1212" s="71">
        <f t="shared" si="216"/>
        <v>24.53828875</v>
      </c>
      <c r="H1212" s="71">
        <f t="shared" si="219"/>
        <v>792.22156245667634</v>
      </c>
      <c r="I1212" s="71">
        <f t="shared" si="219"/>
        <v>25.140623599622138</v>
      </c>
      <c r="J1212" s="71">
        <f t="shared" si="213"/>
        <v>31.258431076141299</v>
      </c>
      <c r="K1212" s="71">
        <f t="shared" si="210"/>
        <v>3.4422891342309576</v>
      </c>
      <c r="L1212" s="71">
        <f t="shared" si="211"/>
        <v>8.6708254717061894E-2</v>
      </c>
      <c r="M1212" s="69">
        <f t="shared" si="214"/>
        <v>0.11784865731614751</v>
      </c>
    </row>
    <row r="1213" spans="1:13" x14ac:dyDescent="0.3">
      <c r="A1213" s="69">
        <f>'Shiller Data'!A1212</f>
        <v>1971.04</v>
      </c>
      <c r="B1213" s="69">
        <f>'[4]Shiller Data '!B1212</f>
        <v>103</v>
      </c>
      <c r="C1213" s="69">
        <f>'[4]Shiller Data '!C1212</f>
        <v>3.1066699999999998</v>
      </c>
      <c r="D1213" s="69">
        <f>'[4]Shiller Data '!D1212</f>
        <v>5.2533300000000001</v>
      </c>
      <c r="E1213" s="69">
        <f>'[4]Shiller Data '!E1212</f>
        <v>40.1</v>
      </c>
      <c r="F1213" s="71">
        <f t="shared" si="215"/>
        <v>810.65623441396508</v>
      </c>
      <c r="G1213" s="71">
        <f t="shared" si="216"/>
        <v>24.45088741521197</v>
      </c>
      <c r="H1213" s="71">
        <f t="shared" si="219"/>
        <v>793.16711017354885</v>
      </c>
      <c r="I1213" s="71">
        <f t="shared" si="219"/>
        <v>25.173163517120269</v>
      </c>
      <c r="J1213" s="71">
        <f t="shared" si="213"/>
        <v>32.20319265247047</v>
      </c>
      <c r="K1213" s="71">
        <f t="shared" si="210"/>
        <v>3.4720655983330979</v>
      </c>
      <c r="L1213" s="71">
        <f t="shared" si="211"/>
        <v>0.11648471881920219</v>
      </c>
      <c r="M1213" s="69">
        <f t="shared" si="214"/>
        <v>0.15831904073593048</v>
      </c>
    </row>
    <row r="1214" spans="1:13" x14ac:dyDescent="0.3">
      <c r="A1214" s="69">
        <f>'Shiller Data'!A1213</f>
        <v>1971.05</v>
      </c>
      <c r="B1214" s="69">
        <f>'[4]Shiller Data '!B1213</f>
        <v>101.6</v>
      </c>
      <c r="C1214" s="69">
        <f>'[4]Shiller Data '!C1213</f>
        <v>3.1033300000000001</v>
      </c>
      <c r="D1214" s="69">
        <f>'[4]Shiller Data '!D1213</f>
        <v>5.28667</v>
      </c>
      <c r="E1214" s="69">
        <f>'[4]Shiller Data '!E1213</f>
        <v>40.299999999999997</v>
      </c>
      <c r="F1214" s="71">
        <f t="shared" si="215"/>
        <v>795.66918114143925</v>
      </c>
      <c r="G1214" s="71">
        <f t="shared" si="216"/>
        <v>24.303386219602981</v>
      </c>
      <c r="H1214" s="71">
        <f t="shared" si="219"/>
        <v>793.92863397053281</v>
      </c>
      <c r="I1214" s="71">
        <f t="shared" si="219"/>
        <v>25.204474257988327</v>
      </c>
      <c r="J1214" s="71">
        <f t="shared" si="213"/>
        <v>31.568568857938356</v>
      </c>
      <c r="K1214" s="71">
        <f t="shared" si="210"/>
        <v>3.452161969199576</v>
      </c>
      <c r="L1214" s="71">
        <f t="shared" si="211"/>
        <v>9.6581089685680244E-2</v>
      </c>
      <c r="M1214" s="69">
        <f t="shared" si="214"/>
        <v>0.13126722223539544</v>
      </c>
    </row>
    <row r="1215" spans="1:13" x14ac:dyDescent="0.3">
      <c r="A1215" s="69">
        <f>'Shiller Data'!A1214</f>
        <v>1971.06</v>
      </c>
      <c r="B1215" s="69">
        <f>'[4]Shiller Data '!B1214</f>
        <v>99.72</v>
      </c>
      <c r="C1215" s="69">
        <f>'[4]Shiller Data '!C1214</f>
        <v>3.1</v>
      </c>
      <c r="D1215" s="69">
        <f>'[4]Shiller Data '!D1214</f>
        <v>5.32</v>
      </c>
      <c r="E1215" s="69">
        <f>'[4]Shiller Data '!E1214</f>
        <v>40.6</v>
      </c>
      <c r="F1215" s="71">
        <f t="shared" si="215"/>
        <v>775.1756305418719</v>
      </c>
      <c r="G1215" s="71">
        <f t="shared" si="216"/>
        <v>24.097918719211826</v>
      </c>
      <c r="H1215" s="71">
        <f t="shared" si="219"/>
        <v>794.59704383914243</v>
      </c>
      <c r="I1215" s="71">
        <f t="shared" si="219"/>
        <v>25.23407276968646</v>
      </c>
      <c r="J1215" s="71">
        <f t="shared" si="213"/>
        <v>30.719402199437489</v>
      </c>
      <c r="K1215" s="71">
        <f t="shared" si="210"/>
        <v>3.4248944484364023</v>
      </c>
      <c r="L1215" s="71">
        <f t="shared" si="211"/>
        <v>6.9313568922506619E-2</v>
      </c>
      <c r="M1215" s="69">
        <f t="shared" si="214"/>
        <v>9.4206844065335651E-2</v>
      </c>
    </row>
    <row r="1216" spans="1:13" x14ac:dyDescent="0.3">
      <c r="A1216" s="69">
        <f>'Shiller Data'!A1215</f>
        <v>1971.07</v>
      </c>
      <c r="B1216" s="69">
        <f>'[4]Shiller Data '!B1215</f>
        <v>99</v>
      </c>
      <c r="C1216" s="69">
        <f>'[4]Shiller Data '!C1215</f>
        <v>3.09667</v>
      </c>
      <c r="D1216" s="69">
        <f>'[4]Shiller Data '!D1215</f>
        <v>5.3566700000000003</v>
      </c>
      <c r="E1216" s="69">
        <f>'[4]Shiller Data '!E1215</f>
        <v>40.700000000000003</v>
      </c>
      <c r="F1216" s="71">
        <f t="shared" si="215"/>
        <v>767.68783783783783</v>
      </c>
      <c r="G1216" s="71">
        <f t="shared" si="216"/>
        <v>24.012887846437344</v>
      </c>
      <c r="H1216" s="71">
        <f t="shared" si="219"/>
        <v>795.25744493223533</v>
      </c>
      <c r="I1216" s="71">
        <f t="shared" si="219"/>
        <v>25.263519394698442</v>
      </c>
      <c r="J1216" s="71">
        <f t="shared" si="213"/>
        <v>30.387208759161933</v>
      </c>
      <c r="K1216" s="71">
        <f t="shared" si="210"/>
        <v>3.4140217553647023</v>
      </c>
      <c r="L1216" s="71">
        <f t="shared" si="211"/>
        <v>5.8440875850806595E-2</v>
      </c>
      <c r="M1216" s="69">
        <f t="shared" si="214"/>
        <v>7.9429332003865274E-2</v>
      </c>
    </row>
    <row r="1217" spans="1:13" x14ac:dyDescent="0.3">
      <c r="A1217" s="69">
        <f>'Shiller Data'!A1216</f>
        <v>1971.08</v>
      </c>
      <c r="B1217" s="69">
        <f>'[4]Shiller Data '!B1216</f>
        <v>97.24</v>
      </c>
      <c r="C1217" s="69">
        <f>'[4]Shiller Data '!C1216</f>
        <v>3.0933299999999999</v>
      </c>
      <c r="D1217" s="69">
        <f>'[4]Shiller Data '!D1216</f>
        <v>5.3933299999999997</v>
      </c>
      <c r="E1217" s="69">
        <f>'[4]Shiller Data '!E1216</f>
        <v>40.799999999999997</v>
      </c>
      <c r="F1217" s="71">
        <f t="shared" si="215"/>
        <v>752.19191666666666</v>
      </c>
      <c r="G1217" s="71">
        <f t="shared" si="216"/>
        <v>23.928196437500002</v>
      </c>
      <c r="H1217" s="71">
        <f t="shared" si="219"/>
        <v>795.56281710568385</v>
      </c>
      <c r="I1217" s="71">
        <f t="shared" si="219"/>
        <v>25.291103664160882</v>
      </c>
      <c r="J1217" s="71">
        <f t="shared" si="213"/>
        <v>29.741363866716931</v>
      </c>
      <c r="K1217" s="71">
        <f t="shared" ref="K1217:K1280" si="220">LN(J1217)</f>
        <v>3.3925387996548957</v>
      </c>
      <c r="L1217" s="71">
        <f t="shared" ref="L1217:L1280" si="221">K1217-$K$1863</f>
        <v>3.6957920140999967E-2</v>
      </c>
      <c r="M1217" s="69">
        <f t="shared" si="214"/>
        <v>5.0230987580438695E-2</v>
      </c>
    </row>
    <row r="1218" spans="1:13" x14ac:dyDescent="0.3">
      <c r="A1218" s="69">
        <f>'Shiller Data'!A1217</f>
        <v>1971.09</v>
      </c>
      <c r="B1218" s="69">
        <f>'[4]Shiller Data '!B1217</f>
        <v>99.4</v>
      </c>
      <c r="C1218" s="69">
        <f>'[4]Shiller Data '!C1217</f>
        <v>3.09</v>
      </c>
      <c r="D1218" s="69">
        <f>'[4]Shiller Data '!D1217</f>
        <v>5.43</v>
      </c>
      <c r="E1218" s="69">
        <f>'[4]Shiller Data '!E1217</f>
        <v>40.799999999999997</v>
      </c>
      <c r="F1218" s="71">
        <f t="shared" si="215"/>
        <v>768.90041666666673</v>
      </c>
      <c r="G1218" s="71">
        <f t="shared" si="216"/>
        <v>23.902437500000001</v>
      </c>
      <c r="H1218" s="71">
        <f t="shared" ref="H1218:I1233" si="222">AVERAGE(F1099:F1218)</f>
        <v>796.07376716123952</v>
      </c>
      <c r="I1218" s="71">
        <f t="shared" si="222"/>
        <v>25.31846125443866</v>
      </c>
      <c r="J1218" s="71">
        <f t="shared" ref="J1218:J1281" si="223">F1218/I1218</f>
        <v>30.369160627084646</v>
      </c>
      <c r="K1218" s="71">
        <f t="shared" si="220"/>
        <v>3.4134276404499868</v>
      </c>
      <c r="L1218" s="71">
        <f t="shared" si="221"/>
        <v>5.7846760936091091E-2</v>
      </c>
      <c r="M1218" s="69">
        <f t="shared" ref="M1218:M1281" si="224">L1218*$M$113/2</f>
        <v>7.8621846658678843E-2</v>
      </c>
    </row>
    <row r="1219" spans="1:13" x14ac:dyDescent="0.3">
      <c r="A1219" s="69">
        <f>'Shiller Data'!A1218</f>
        <v>1971.1</v>
      </c>
      <c r="B1219" s="69">
        <f>'[4]Shiller Data '!B1218</f>
        <v>97.29</v>
      </c>
      <c r="C1219" s="69">
        <f>'[4]Shiller Data '!C1218</f>
        <v>3.0833300000000001</v>
      </c>
      <c r="D1219" s="69">
        <f>'[4]Shiller Data '!D1218</f>
        <v>5.52</v>
      </c>
      <c r="E1219" s="69">
        <f>'[4]Shiller Data '!E1218</f>
        <v>40.9</v>
      </c>
      <c r="F1219" s="71">
        <f t="shared" si="215"/>
        <v>750.73864180929104</v>
      </c>
      <c r="G1219" s="71">
        <f t="shared" si="216"/>
        <v>23.792527253056239</v>
      </c>
      <c r="H1219" s="71">
        <f t="shared" si="222"/>
        <v>796.3684947318726</v>
      </c>
      <c r="I1219" s="71">
        <f t="shared" si="222"/>
        <v>25.343149564880793</v>
      </c>
      <c r="J1219" s="71">
        <f t="shared" si="223"/>
        <v>29.622941690310871</v>
      </c>
      <c r="K1219" s="71">
        <f t="shared" si="220"/>
        <v>3.3885491182334593</v>
      </c>
      <c r="L1219" s="71">
        <f t="shared" si="221"/>
        <v>3.2968238719563558E-2</v>
      </c>
      <c r="M1219" s="69">
        <f t="shared" si="224"/>
        <v>4.4808451973307614E-2</v>
      </c>
    </row>
    <row r="1220" spans="1:13" x14ac:dyDescent="0.3">
      <c r="A1220" s="69">
        <f>'Shiller Data'!A1219</f>
        <v>1971.11</v>
      </c>
      <c r="B1220" s="69">
        <f>'[4]Shiller Data '!B1219</f>
        <v>92.78</v>
      </c>
      <c r="C1220" s="69">
        <f>'[4]Shiller Data '!C1219</f>
        <v>3.07667</v>
      </c>
      <c r="D1220" s="69">
        <f>'[4]Shiller Data '!D1219</f>
        <v>5.61</v>
      </c>
      <c r="E1220" s="69">
        <f>'[4]Shiller Data '!E1219</f>
        <v>40.9</v>
      </c>
      <c r="F1220" s="71">
        <f t="shared" si="215"/>
        <v>715.93721026894866</v>
      </c>
      <c r="G1220" s="71">
        <f t="shared" si="216"/>
        <v>23.741135338630809</v>
      </c>
      <c r="H1220" s="71">
        <f t="shared" si="222"/>
        <v>796.10319276189159</v>
      </c>
      <c r="I1220" s="71">
        <f t="shared" si="222"/>
        <v>25.365656248258276</v>
      </c>
      <c r="J1220" s="71">
        <f t="shared" si="223"/>
        <v>28.224667371580747</v>
      </c>
      <c r="K1220" s="71">
        <f t="shared" si="220"/>
        <v>3.3401963250798619</v>
      </c>
      <c r="L1220" s="71">
        <f t="shared" si="221"/>
        <v>-1.5384554434033859E-2</v>
      </c>
      <c r="M1220" s="69">
        <f t="shared" si="224"/>
        <v>-2.090976331347278E-2</v>
      </c>
    </row>
    <row r="1221" spans="1:13" x14ac:dyDescent="0.3">
      <c r="A1221" s="69">
        <f>'Shiller Data'!A1220</f>
        <v>1971.12</v>
      </c>
      <c r="B1221" s="69">
        <f>'[4]Shiller Data '!B1220</f>
        <v>99.17</v>
      </c>
      <c r="C1221" s="69">
        <f>'[4]Shiller Data '!C1220</f>
        <v>3.07</v>
      </c>
      <c r="D1221" s="69">
        <f>'[4]Shiller Data '!D1220</f>
        <v>5.7</v>
      </c>
      <c r="E1221" s="69">
        <f>'[4]Shiller Data '!E1220</f>
        <v>41.1</v>
      </c>
      <c r="F1221" s="71">
        <f t="shared" si="215"/>
        <v>761.52184549878348</v>
      </c>
      <c r="G1221" s="71">
        <f t="shared" si="216"/>
        <v>23.574388077858877</v>
      </c>
      <c r="H1221" s="71">
        <f t="shared" si="222"/>
        <v>796.15990183549252</v>
      </c>
      <c r="I1221" s="71">
        <f t="shared" si="222"/>
        <v>25.385020010018206</v>
      </c>
      <c r="J1221" s="71">
        <f t="shared" si="223"/>
        <v>29.998867253137821</v>
      </c>
      <c r="K1221" s="71">
        <f t="shared" si="220"/>
        <v>3.4011596227205563</v>
      </c>
      <c r="L1221" s="71">
        <f t="shared" si="221"/>
        <v>4.5578743206660555E-2</v>
      </c>
      <c r="M1221" s="69">
        <f t="shared" si="224"/>
        <v>6.1947893041900626E-2</v>
      </c>
    </row>
    <row r="1222" spans="1:13" x14ac:dyDescent="0.3">
      <c r="A1222" s="69">
        <f>'Shiller Data'!A1221</f>
        <v>1972.01</v>
      </c>
      <c r="B1222" s="69">
        <f>'[4]Shiller Data '!B1221</f>
        <v>103.3</v>
      </c>
      <c r="C1222" s="69">
        <f>'[4]Shiller Data '!C1221</f>
        <v>3.07</v>
      </c>
      <c r="D1222" s="69">
        <f>'[4]Shiller Data '!D1221</f>
        <v>5.7366700000000002</v>
      </c>
      <c r="E1222" s="69">
        <f>'[4]Shiller Data '!E1221</f>
        <v>41.1</v>
      </c>
      <c r="F1222" s="71">
        <f t="shared" si="215"/>
        <v>793.23592457420921</v>
      </c>
      <c r="G1222" s="71">
        <f t="shared" si="216"/>
        <v>23.574388077858877</v>
      </c>
      <c r="H1222" s="71">
        <f t="shared" si="222"/>
        <v>796.71496860972218</v>
      </c>
      <c r="I1222" s="71">
        <f t="shared" si="222"/>
        <v>25.403799025847587</v>
      </c>
      <c r="J1222" s="71">
        <f t="shared" si="223"/>
        <v>31.225090537329319</v>
      </c>
      <c r="K1222" s="71">
        <f t="shared" si="220"/>
        <v>3.4412219555215873</v>
      </c>
      <c r="L1222" s="71">
        <f t="shared" si="221"/>
        <v>8.5641076007691552E-2</v>
      </c>
      <c r="M1222" s="69">
        <f t="shared" si="224"/>
        <v>0.1163982120450939</v>
      </c>
    </row>
    <row r="1223" spans="1:13" x14ac:dyDescent="0.3">
      <c r="A1223" s="69">
        <f>'Shiller Data'!A1222</f>
        <v>1972.02</v>
      </c>
      <c r="B1223" s="69">
        <f>'[4]Shiller Data '!B1222</f>
        <v>105.2</v>
      </c>
      <c r="C1223" s="69">
        <f>'[4]Shiller Data '!C1222</f>
        <v>3.07</v>
      </c>
      <c r="D1223" s="69">
        <f>'[4]Shiller Data '!D1222</f>
        <v>5.7733299999999996</v>
      </c>
      <c r="E1223" s="69">
        <f>'[4]Shiller Data '!E1222</f>
        <v>41.3</v>
      </c>
      <c r="F1223" s="71">
        <f t="shared" si="215"/>
        <v>803.91394673123489</v>
      </c>
      <c r="G1223" s="71">
        <f t="shared" si="216"/>
        <v>23.460226392251815</v>
      </c>
      <c r="H1223" s="71">
        <f t="shared" si="222"/>
        <v>797.2786526342544</v>
      </c>
      <c r="I1223" s="71">
        <f t="shared" si="222"/>
        <v>25.421635044606386</v>
      </c>
      <c r="J1223" s="71">
        <f t="shared" si="223"/>
        <v>31.623219565564423</v>
      </c>
      <c r="K1223" s="71">
        <f t="shared" si="220"/>
        <v>3.4538916471408005</v>
      </c>
      <c r="L1223" s="71">
        <f t="shared" si="221"/>
        <v>9.8310767626904827E-2</v>
      </c>
      <c r="M1223" s="69">
        <f t="shared" si="224"/>
        <v>0.13361809671243144</v>
      </c>
    </row>
    <row r="1224" spans="1:13" x14ac:dyDescent="0.3">
      <c r="A1224" s="69">
        <f>'Shiller Data'!A1223</f>
        <v>1972.03</v>
      </c>
      <c r="B1224" s="69">
        <f>'[4]Shiller Data '!B1223</f>
        <v>107.7</v>
      </c>
      <c r="C1224" s="69">
        <f>'[4]Shiller Data '!C1223</f>
        <v>3.07</v>
      </c>
      <c r="D1224" s="69">
        <f>'[4]Shiller Data '!D1223</f>
        <v>5.81</v>
      </c>
      <c r="E1224" s="69">
        <f>'[4]Shiller Data '!E1223</f>
        <v>41.4</v>
      </c>
      <c r="F1224" s="71">
        <f t="shared" si="215"/>
        <v>821.03039855072484</v>
      </c>
      <c r="G1224" s="71">
        <f t="shared" si="216"/>
        <v>23.403559178743961</v>
      </c>
      <c r="H1224" s="71">
        <f t="shared" si="222"/>
        <v>797.97885738131322</v>
      </c>
      <c r="I1224" s="71">
        <f t="shared" si="222"/>
        <v>25.438416033332903</v>
      </c>
      <c r="J1224" s="71">
        <f t="shared" si="223"/>
        <v>32.275217036897978</v>
      </c>
      <c r="K1224" s="71">
        <f t="shared" si="220"/>
        <v>3.4742996613235113</v>
      </c>
      <c r="L1224" s="71">
        <f t="shared" si="221"/>
        <v>0.11871878180961559</v>
      </c>
      <c r="M1224" s="69">
        <f t="shared" si="224"/>
        <v>0.16135544510872094</v>
      </c>
    </row>
    <row r="1225" spans="1:13" x14ac:dyDescent="0.3">
      <c r="A1225" s="69">
        <f>'Shiller Data'!A1224</f>
        <v>1972.04</v>
      </c>
      <c r="B1225" s="69">
        <f>'[4]Shiller Data '!B1224</f>
        <v>108.8</v>
      </c>
      <c r="C1225" s="69">
        <f>'[4]Shiller Data '!C1224</f>
        <v>3.07</v>
      </c>
      <c r="D1225" s="69">
        <f>'[4]Shiller Data '!D1224</f>
        <v>5.8633300000000004</v>
      </c>
      <c r="E1225" s="69">
        <f>'[4]Shiller Data '!E1224</f>
        <v>41.5</v>
      </c>
      <c r="F1225" s="71">
        <f t="shared" si="215"/>
        <v>827.41744578313251</v>
      </c>
      <c r="G1225" s="71">
        <f t="shared" si="216"/>
        <v>23.347165060240961</v>
      </c>
      <c r="H1225" s="71">
        <f t="shared" si="222"/>
        <v>798.94770026559877</v>
      </c>
      <c r="I1225" s="71">
        <f t="shared" si="222"/>
        <v>25.454736425018684</v>
      </c>
      <c r="J1225" s="71">
        <f t="shared" si="223"/>
        <v>32.505441500855184</v>
      </c>
      <c r="K1225" s="71">
        <f t="shared" si="220"/>
        <v>3.4814075061162648</v>
      </c>
      <c r="L1225" s="71">
        <f t="shared" si="221"/>
        <v>0.1258266266023691</v>
      </c>
      <c r="M1225" s="69">
        <f t="shared" si="224"/>
        <v>0.17101600128034394</v>
      </c>
    </row>
    <row r="1226" spans="1:13" x14ac:dyDescent="0.3">
      <c r="A1226" s="69">
        <f>'Shiller Data'!A1225</f>
        <v>1972.05</v>
      </c>
      <c r="B1226" s="69">
        <f>'[4]Shiller Data '!B1225</f>
        <v>107.7</v>
      </c>
      <c r="C1226" s="69">
        <f>'[4]Shiller Data '!C1225</f>
        <v>3.07</v>
      </c>
      <c r="D1226" s="69">
        <f>'[4]Shiller Data '!D1225</f>
        <v>5.9166699999999999</v>
      </c>
      <c r="E1226" s="69">
        <f>'[4]Shiller Data '!E1225</f>
        <v>41.6</v>
      </c>
      <c r="F1226" s="71">
        <f t="shared" si="215"/>
        <v>817.08313701923089</v>
      </c>
      <c r="G1226" s="71">
        <f t="shared" si="216"/>
        <v>23.291042067307689</v>
      </c>
      <c r="H1226" s="71">
        <f t="shared" si="222"/>
        <v>800.2710865205604</v>
      </c>
      <c r="I1226" s="71">
        <f t="shared" si="222"/>
        <v>25.470009122530467</v>
      </c>
      <c r="J1226" s="71">
        <f t="shared" si="223"/>
        <v>32.080205903673935</v>
      </c>
      <c r="K1226" s="71">
        <f t="shared" si="220"/>
        <v>3.468239201421417</v>
      </c>
      <c r="L1226" s="71">
        <f t="shared" si="221"/>
        <v>0.11265832190752123</v>
      </c>
      <c r="M1226" s="69">
        <f t="shared" si="224"/>
        <v>0.15311843163738842</v>
      </c>
    </row>
    <row r="1227" spans="1:13" x14ac:dyDescent="0.3">
      <c r="A1227" s="69">
        <f>'Shiller Data'!A1226</f>
        <v>1972.06</v>
      </c>
      <c r="B1227" s="69">
        <f>'[4]Shiller Data '!B1226</f>
        <v>108</v>
      </c>
      <c r="C1227" s="69">
        <f>'[4]Shiller Data '!C1226</f>
        <v>3.07</v>
      </c>
      <c r="D1227" s="69">
        <f>'[4]Shiller Data '!D1226</f>
        <v>5.97</v>
      </c>
      <c r="E1227" s="69">
        <f>'[4]Shiller Data '!E1226</f>
        <v>41.7</v>
      </c>
      <c r="F1227" s="71">
        <f t="shared" ref="F1227:F1290" si="225">B1227*$E$1857/E1227</f>
        <v>817.39424460431655</v>
      </c>
      <c r="G1227" s="71">
        <f t="shared" ref="G1227:G1290" si="226">C1227*$E$1857/E1227</f>
        <v>23.235188249400476</v>
      </c>
      <c r="H1227" s="71">
        <f t="shared" si="222"/>
        <v>802.23802913564055</v>
      </c>
      <c r="I1227" s="71">
        <f t="shared" si="222"/>
        <v>25.484235498118736</v>
      </c>
      <c r="J1227" s="71">
        <f t="shared" si="223"/>
        <v>32.074505223617841</v>
      </c>
      <c r="K1227" s="71">
        <f t="shared" si="220"/>
        <v>3.4680614847745508</v>
      </c>
      <c r="L1227" s="71">
        <f t="shared" si="221"/>
        <v>0.11248060526065506</v>
      </c>
      <c r="M1227" s="69">
        <f t="shared" si="224"/>
        <v>0.15287688983396672</v>
      </c>
    </row>
    <row r="1228" spans="1:13" x14ac:dyDescent="0.3">
      <c r="A1228" s="69">
        <f>'Shiller Data'!A1227</f>
        <v>1972.07</v>
      </c>
      <c r="B1228" s="69">
        <f>'[4]Shiller Data '!B1227</f>
        <v>107.2</v>
      </c>
      <c r="C1228" s="69">
        <f>'[4]Shiller Data '!C1227</f>
        <v>3.0733299999999999</v>
      </c>
      <c r="D1228" s="69">
        <f>'[4]Shiller Data '!D1227</f>
        <v>6.0266700000000002</v>
      </c>
      <c r="E1228" s="69">
        <f>'[4]Shiller Data '!E1227</f>
        <v>41.9</v>
      </c>
      <c r="F1228" s="71">
        <f t="shared" si="225"/>
        <v>807.46673031026251</v>
      </c>
      <c r="G1228" s="71">
        <f t="shared" si="226"/>
        <v>23.149363118138428</v>
      </c>
      <c r="H1228" s="71">
        <f t="shared" si="222"/>
        <v>804.02191942122931</v>
      </c>
      <c r="I1228" s="71">
        <f t="shared" si="222"/>
        <v>25.497759787758337</v>
      </c>
      <c r="J1228" s="71">
        <f t="shared" si="223"/>
        <v>31.668144065657614</v>
      </c>
      <c r="K1228" s="71">
        <f t="shared" si="220"/>
        <v>3.4553112565491118</v>
      </c>
      <c r="L1228" s="71">
        <f t="shared" si="221"/>
        <v>9.9730377035216033E-2</v>
      </c>
      <c r="M1228" s="69">
        <f t="shared" si="224"/>
        <v>0.13554754464364352</v>
      </c>
    </row>
    <row r="1229" spans="1:13" x14ac:dyDescent="0.3">
      <c r="A1229" s="69">
        <f>'Shiller Data'!A1228</f>
        <v>1972.08</v>
      </c>
      <c r="B1229" s="69">
        <f>'[4]Shiller Data '!B1228</f>
        <v>111</v>
      </c>
      <c r="C1229" s="69">
        <f>'[4]Shiller Data '!C1228</f>
        <v>3.07667</v>
      </c>
      <c r="D1229" s="69">
        <f>'[4]Shiller Data '!D1228</f>
        <v>6.0833300000000001</v>
      </c>
      <c r="E1229" s="69">
        <f>'[4]Shiller Data '!E1228</f>
        <v>42</v>
      </c>
      <c r="F1229" s="71">
        <f t="shared" si="225"/>
        <v>834.09892857142859</v>
      </c>
      <c r="G1229" s="71">
        <f t="shared" si="226"/>
        <v>23.119343698809523</v>
      </c>
      <c r="H1229" s="71">
        <f t="shared" si="222"/>
        <v>805.89320460706938</v>
      </c>
      <c r="I1229" s="71">
        <f t="shared" si="222"/>
        <v>25.510455827203863</v>
      </c>
      <c r="J1229" s="71">
        <f t="shared" si="223"/>
        <v>32.696355338424077</v>
      </c>
      <c r="K1229" s="71">
        <f t="shared" si="220"/>
        <v>3.4872636141508062</v>
      </c>
      <c r="L1229" s="71">
        <f t="shared" si="221"/>
        <v>0.13168273463691049</v>
      </c>
      <c r="M1229" s="69">
        <f t="shared" si="224"/>
        <v>0.17897527195441054</v>
      </c>
    </row>
    <row r="1230" spans="1:13" x14ac:dyDescent="0.3">
      <c r="A1230" s="69">
        <f>'Shiller Data'!A1229</f>
        <v>1972.09</v>
      </c>
      <c r="B1230" s="69">
        <f>'[4]Shiller Data '!B1229</f>
        <v>109.4</v>
      </c>
      <c r="C1230" s="69">
        <f>'[4]Shiller Data '!C1229</f>
        <v>3.08</v>
      </c>
      <c r="D1230" s="69">
        <f>'[4]Shiller Data '!D1229</f>
        <v>6.14</v>
      </c>
      <c r="E1230" s="69">
        <f>'[4]Shiller Data '!E1229</f>
        <v>42.1</v>
      </c>
      <c r="F1230" s="71">
        <f t="shared" si="225"/>
        <v>820.12320665083143</v>
      </c>
      <c r="G1230" s="71">
        <f t="shared" si="226"/>
        <v>23.089391923990501</v>
      </c>
      <c r="H1230" s="71">
        <f t="shared" si="222"/>
        <v>807.70972200898427</v>
      </c>
      <c r="I1230" s="71">
        <f t="shared" si="222"/>
        <v>25.522917207272208</v>
      </c>
      <c r="J1230" s="71">
        <f t="shared" si="223"/>
        <v>32.13281616637282</v>
      </c>
      <c r="K1230" s="71">
        <f t="shared" si="220"/>
        <v>3.4698778184113892</v>
      </c>
      <c r="L1230" s="71">
        <f t="shared" si="221"/>
        <v>0.11429693889749348</v>
      </c>
      <c r="M1230" s="69">
        <f t="shared" si="224"/>
        <v>0.15534554153313929</v>
      </c>
    </row>
    <row r="1231" spans="1:13" x14ac:dyDescent="0.3">
      <c r="A1231" s="69">
        <f>'Shiller Data'!A1230</f>
        <v>1972.1</v>
      </c>
      <c r="B1231" s="69">
        <f>'[4]Shiller Data '!B1230</f>
        <v>109.6</v>
      </c>
      <c r="C1231" s="69">
        <f>'[4]Shiller Data '!C1230</f>
        <v>3.1033300000000001</v>
      </c>
      <c r="D1231" s="69">
        <f>'[4]Shiller Data '!D1230</f>
        <v>6.2333299999999996</v>
      </c>
      <c r="E1231" s="69">
        <f>'[4]Shiller Data '!E1230</f>
        <v>42.3</v>
      </c>
      <c r="F1231" s="71">
        <f t="shared" si="225"/>
        <v>817.73777777777775</v>
      </c>
      <c r="G1231" s="71">
        <f t="shared" si="226"/>
        <v>23.154289944444447</v>
      </c>
      <c r="H1231" s="71">
        <f t="shared" si="222"/>
        <v>809.66468242412805</v>
      </c>
      <c r="I1231" s="71">
        <f t="shared" si="222"/>
        <v>25.534477206987425</v>
      </c>
      <c r="J1231" s="71">
        <f t="shared" si="223"/>
        <v>32.024849036423838</v>
      </c>
      <c r="K1231" s="71">
        <f t="shared" si="220"/>
        <v>3.4665121338426892</v>
      </c>
      <c r="L1231" s="71">
        <f t="shared" si="221"/>
        <v>0.11093125432879347</v>
      </c>
      <c r="M1231" s="69">
        <f t="shared" si="224"/>
        <v>0.15077110500843635</v>
      </c>
    </row>
    <row r="1232" spans="1:13" x14ac:dyDescent="0.3">
      <c r="A1232" s="69">
        <f>'Shiller Data'!A1231</f>
        <v>1972.11</v>
      </c>
      <c r="B1232" s="69">
        <f>'[4]Shiller Data '!B1231</f>
        <v>115.1</v>
      </c>
      <c r="C1232" s="69">
        <f>'[4]Shiller Data '!C1231</f>
        <v>3.1266699999999998</v>
      </c>
      <c r="D1232" s="69">
        <f>'[4]Shiller Data '!D1231</f>
        <v>6.32667</v>
      </c>
      <c r="E1232" s="69">
        <f>'[4]Shiller Data '!E1231</f>
        <v>42.4</v>
      </c>
      <c r="F1232" s="71">
        <f t="shared" si="225"/>
        <v>856.74847877358491</v>
      </c>
      <c r="G1232" s="71">
        <f t="shared" si="226"/>
        <v>23.27341239033019</v>
      </c>
      <c r="H1232" s="71">
        <f t="shared" si="222"/>
        <v>811.60992078890786</v>
      </c>
      <c r="I1232" s="71">
        <f t="shared" si="222"/>
        <v>25.54558856170673</v>
      </c>
      <c r="J1232" s="71">
        <f t="shared" si="223"/>
        <v>33.538020731214054</v>
      </c>
      <c r="K1232" s="71">
        <f t="shared" si="220"/>
        <v>3.5126797424657625</v>
      </c>
      <c r="L1232" s="71">
        <f t="shared" si="221"/>
        <v>0.15709886295186681</v>
      </c>
      <c r="M1232" s="69">
        <f t="shared" si="224"/>
        <v>0.21351934859240027</v>
      </c>
    </row>
    <row r="1233" spans="1:13" x14ac:dyDescent="0.3">
      <c r="A1233" s="69">
        <f>'Shiller Data'!A1232</f>
        <v>1972.12</v>
      </c>
      <c r="B1233" s="69">
        <f>'[4]Shiller Data '!B1232</f>
        <v>117.5</v>
      </c>
      <c r="C1233" s="69">
        <f>'[4]Shiller Data '!C1232</f>
        <v>3.15</v>
      </c>
      <c r="D1233" s="69">
        <f>'[4]Shiller Data '!D1232</f>
        <v>6.42</v>
      </c>
      <c r="E1233" s="69">
        <f>'[4]Shiller Data '!E1232</f>
        <v>42.5</v>
      </c>
      <c r="F1233" s="71">
        <f t="shared" si="225"/>
        <v>872.55500000000006</v>
      </c>
      <c r="G1233" s="71">
        <f t="shared" si="226"/>
        <v>23.3919</v>
      </c>
      <c r="H1233" s="71">
        <f t="shared" si="222"/>
        <v>813.46194238978501</v>
      </c>
      <c r="I1233" s="71">
        <f t="shared" si="222"/>
        <v>25.556245115983042</v>
      </c>
      <c r="J1233" s="71">
        <f t="shared" si="223"/>
        <v>34.14253526056136</v>
      </c>
      <c r="K1233" s="71">
        <f t="shared" si="220"/>
        <v>3.5305439753168186</v>
      </c>
      <c r="L1233" s="71">
        <f t="shared" si="221"/>
        <v>0.17496309580292291</v>
      </c>
      <c r="M1233" s="69">
        <f t="shared" si="224"/>
        <v>0.23779934202958464</v>
      </c>
    </row>
    <row r="1234" spans="1:13" x14ac:dyDescent="0.3">
      <c r="A1234" s="69">
        <f>'Shiller Data'!A1233</f>
        <v>1973.01</v>
      </c>
      <c r="B1234" s="69">
        <f>'[4]Shiller Data '!B1233</f>
        <v>118.4</v>
      </c>
      <c r="C1234" s="69">
        <f>'[4]Shiller Data '!C1233</f>
        <v>3.1566700000000001</v>
      </c>
      <c r="D1234" s="69">
        <f>'[4]Shiller Data '!D1233</f>
        <v>6.5466699999999998</v>
      </c>
      <c r="E1234" s="69">
        <f>'[4]Shiller Data '!E1233</f>
        <v>42.6</v>
      </c>
      <c r="F1234" s="71">
        <f t="shared" si="225"/>
        <v>877.17446009389676</v>
      </c>
      <c r="G1234" s="71">
        <f t="shared" si="226"/>
        <v>23.386404585680754</v>
      </c>
      <c r="H1234" s="71">
        <f t="shared" ref="H1234:I1249" si="227">AVERAGE(F1115:F1234)</f>
        <v>815.14309433245353</v>
      </c>
      <c r="I1234" s="71">
        <f t="shared" si="227"/>
        <v>25.566278823234882</v>
      </c>
      <c r="J1234" s="71">
        <f t="shared" si="223"/>
        <v>34.309821392416019</v>
      </c>
      <c r="K1234" s="71">
        <f t="shared" si="220"/>
        <v>3.5354316511563137</v>
      </c>
      <c r="L1234" s="71">
        <f t="shared" si="221"/>
        <v>0.17985077164241803</v>
      </c>
      <c r="M1234" s="69">
        <f t="shared" si="224"/>
        <v>0.24444237777007605</v>
      </c>
    </row>
    <row r="1235" spans="1:13" x14ac:dyDescent="0.3">
      <c r="A1235" s="69">
        <f>'Shiller Data'!A1234</f>
        <v>1973.02</v>
      </c>
      <c r="B1235" s="69">
        <f>'[4]Shiller Data '!B1234</f>
        <v>114.2</v>
      </c>
      <c r="C1235" s="69">
        <f>'[4]Shiller Data '!C1234</f>
        <v>3.1633300000000002</v>
      </c>
      <c r="D1235" s="69">
        <f>'[4]Shiller Data '!D1234</f>
        <v>6.67333</v>
      </c>
      <c r="E1235" s="69">
        <f>'[4]Shiller Data '!E1234</f>
        <v>42.9</v>
      </c>
      <c r="F1235" s="71">
        <f t="shared" si="225"/>
        <v>840.14198135198137</v>
      </c>
      <c r="G1235" s="71">
        <f t="shared" si="226"/>
        <v>23.271859315850818</v>
      </c>
      <c r="H1235" s="71">
        <f t="shared" si="227"/>
        <v>816.44123979108838</v>
      </c>
      <c r="I1235" s="71">
        <f t="shared" si="227"/>
        <v>25.574781799811596</v>
      </c>
      <c r="J1235" s="71">
        <f t="shared" si="223"/>
        <v>32.850406620406453</v>
      </c>
      <c r="K1235" s="71">
        <f t="shared" si="220"/>
        <v>3.4919641229485765</v>
      </c>
      <c r="L1235" s="71">
        <f t="shared" si="221"/>
        <v>0.13638324343468078</v>
      </c>
      <c r="M1235" s="69">
        <f t="shared" si="224"/>
        <v>0.18536392148181202</v>
      </c>
    </row>
    <row r="1236" spans="1:13" x14ac:dyDescent="0.3">
      <c r="A1236" s="69">
        <f>'Shiller Data'!A1235</f>
        <v>1973.03</v>
      </c>
      <c r="B1236" s="69">
        <f>'[4]Shiller Data '!B1235</f>
        <v>112.4</v>
      </c>
      <c r="C1236" s="69">
        <f>'[4]Shiller Data '!C1235</f>
        <v>3.17</v>
      </c>
      <c r="D1236" s="69">
        <f>'[4]Shiller Data '!D1235</f>
        <v>6.8</v>
      </c>
      <c r="E1236" s="69">
        <f>'[4]Shiller Data '!E1235</f>
        <v>43.3</v>
      </c>
      <c r="F1236" s="71">
        <f t="shared" si="225"/>
        <v>819.26101616628182</v>
      </c>
      <c r="G1236" s="71">
        <f t="shared" si="226"/>
        <v>23.105493071593536</v>
      </c>
      <c r="H1236" s="71">
        <f t="shared" si="227"/>
        <v>817.60563340941405</v>
      </c>
      <c r="I1236" s="71">
        <f t="shared" si="227"/>
        <v>25.58193119562679</v>
      </c>
      <c r="J1236" s="71">
        <f t="shared" si="223"/>
        <v>32.024987085663561</v>
      </c>
      <c r="K1236" s="71">
        <f t="shared" si="220"/>
        <v>3.4665164445247481</v>
      </c>
      <c r="L1236" s="71">
        <f t="shared" si="221"/>
        <v>0.11093556501085233</v>
      </c>
      <c r="M1236" s="69">
        <f t="shared" si="224"/>
        <v>0.15077696382884984</v>
      </c>
    </row>
    <row r="1237" spans="1:13" x14ac:dyDescent="0.3">
      <c r="A1237" s="69">
        <f>'Shiller Data'!A1236</f>
        <v>1973.04</v>
      </c>
      <c r="B1237" s="69">
        <f>'[4]Shiller Data '!B1236</f>
        <v>110.3</v>
      </c>
      <c r="C1237" s="69">
        <f>'[4]Shiller Data '!C1236</f>
        <v>3.1866699999999999</v>
      </c>
      <c r="D1237" s="69">
        <f>'[4]Shiller Data '!D1236</f>
        <v>6.9433299999999996</v>
      </c>
      <c r="E1237" s="69">
        <f>'[4]Shiller Data '!E1236</f>
        <v>43.6</v>
      </c>
      <c r="F1237" s="71">
        <f t="shared" si="225"/>
        <v>798.42274082568804</v>
      </c>
      <c r="G1237" s="71">
        <f t="shared" si="226"/>
        <v>23.067178563073394</v>
      </c>
      <c r="H1237" s="71">
        <f t="shared" si="227"/>
        <v>818.3299213315953</v>
      </c>
      <c r="I1237" s="71">
        <f t="shared" si="227"/>
        <v>25.587323835196116</v>
      </c>
      <c r="J1237" s="71">
        <f t="shared" si="223"/>
        <v>31.203839290431542</v>
      </c>
      <c r="K1237" s="71">
        <f t="shared" si="220"/>
        <v>3.4405411414253901</v>
      </c>
      <c r="L1237" s="71">
        <f t="shared" si="221"/>
        <v>8.4960261911494417E-2</v>
      </c>
      <c r="M1237" s="69">
        <f t="shared" si="224"/>
        <v>0.11547289037438853</v>
      </c>
    </row>
    <row r="1238" spans="1:13" x14ac:dyDescent="0.3">
      <c r="A1238" s="69">
        <f>'Shiller Data'!A1237</f>
        <v>1973.05</v>
      </c>
      <c r="B1238" s="69">
        <f>'[4]Shiller Data '!B1237</f>
        <v>107.2</v>
      </c>
      <c r="C1238" s="69">
        <f>'[4]Shiller Data '!C1237</f>
        <v>3.2033299999999998</v>
      </c>
      <c r="D1238" s="69">
        <f>'[4]Shiller Data '!D1237</f>
        <v>7.0866699999999998</v>
      </c>
      <c r="E1238" s="69">
        <f>'[4]Shiller Data '!E1237</f>
        <v>43.9</v>
      </c>
      <c r="F1238" s="71">
        <f t="shared" si="225"/>
        <v>770.68009111617312</v>
      </c>
      <c r="G1238" s="71">
        <f t="shared" si="226"/>
        <v>23.029315823462415</v>
      </c>
      <c r="H1238" s="71">
        <f t="shared" si="227"/>
        <v>818.70402189964</v>
      </c>
      <c r="I1238" s="71">
        <f t="shared" si="227"/>
        <v>25.59096434556923</v>
      </c>
      <c r="J1238" s="71">
        <f t="shared" si="223"/>
        <v>30.115320419709278</v>
      </c>
      <c r="K1238" s="71">
        <f t="shared" si="220"/>
        <v>3.4050340263098859</v>
      </c>
      <c r="L1238" s="71">
        <f t="shared" si="221"/>
        <v>4.9453146795990222E-2</v>
      </c>
      <c r="M1238" s="69">
        <f t="shared" si="224"/>
        <v>6.721374993630215E-2</v>
      </c>
    </row>
    <row r="1239" spans="1:13" x14ac:dyDescent="0.3">
      <c r="A1239" s="69">
        <f>'Shiller Data'!A1238</f>
        <v>1973.06</v>
      </c>
      <c r="B1239" s="69">
        <f>'[4]Shiller Data '!B1238</f>
        <v>104.8</v>
      </c>
      <c r="C1239" s="69">
        <f>'[4]Shiller Data '!C1238</f>
        <v>3.22</v>
      </c>
      <c r="D1239" s="69">
        <f>'[4]Shiller Data '!D1238</f>
        <v>7.23</v>
      </c>
      <c r="E1239" s="69">
        <f>'[4]Shiller Data '!E1238</f>
        <v>44.2</v>
      </c>
      <c r="F1239" s="71">
        <f t="shared" si="225"/>
        <v>748.31230769230774</v>
      </c>
      <c r="G1239" s="71">
        <f t="shared" si="226"/>
        <v>22.992038461538463</v>
      </c>
      <c r="H1239" s="71">
        <f t="shared" si="227"/>
        <v>818.91406821374244</v>
      </c>
      <c r="I1239" s="71">
        <f t="shared" si="227"/>
        <v>25.593476703119091</v>
      </c>
      <c r="J1239" s="71">
        <f t="shared" si="223"/>
        <v>29.238399939665506</v>
      </c>
      <c r="K1239" s="71">
        <f t="shared" si="220"/>
        <v>3.3754829117586285</v>
      </c>
      <c r="L1239" s="71">
        <f t="shared" si="221"/>
        <v>1.9902032244732748E-2</v>
      </c>
      <c r="M1239" s="69">
        <f t="shared" si="224"/>
        <v>2.7049648105106069E-2</v>
      </c>
    </row>
    <row r="1240" spans="1:13" x14ac:dyDescent="0.3">
      <c r="A1240" s="69">
        <f>'Shiller Data'!A1239</f>
        <v>1973.07</v>
      </c>
      <c r="B1240" s="69">
        <f>'[4]Shiller Data '!B1239</f>
        <v>105.8</v>
      </c>
      <c r="C1240" s="69">
        <f>'[4]Shiller Data '!C1239</f>
        <v>3.2366700000000002</v>
      </c>
      <c r="D1240" s="69">
        <f>'[4]Shiller Data '!D1239</f>
        <v>7.3833299999999999</v>
      </c>
      <c r="E1240" s="69">
        <f>'[4]Shiller Data '!E1239</f>
        <v>44.3</v>
      </c>
      <c r="F1240" s="71">
        <f t="shared" si="225"/>
        <v>753.74738148984204</v>
      </c>
      <c r="G1240" s="71">
        <f t="shared" si="226"/>
        <v>23.058899217832963</v>
      </c>
      <c r="H1240" s="71">
        <f t="shared" si="227"/>
        <v>819.27813098837282</v>
      </c>
      <c r="I1240" s="71">
        <f t="shared" si="227"/>
        <v>25.596876877206352</v>
      </c>
      <c r="J1240" s="71">
        <f t="shared" si="223"/>
        <v>29.446849516279979</v>
      </c>
      <c r="K1240" s="71">
        <f t="shared" si="220"/>
        <v>3.3825869269992159</v>
      </c>
      <c r="L1240" s="71">
        <f t="shared" si="221"/>
        <v>2.7006047485320206E-2</v>
      </c>
      <c r="M1240" s="69">
        <f t="shared" si="224"/>
        <v>3.6704999379198106E-2</v>
      </c>
    </row>
    <row r="1241" spans="1:13" x14ac:dyDescent="0.3">
      <c r="A1241" s="69">
        <f>'Shiller Data'!A1240</f>
        <v>1973.08</v>
      </c>
      <c r="B1241" s="69">
        <f>'[4]Shiller Data '!B1240</f>
        <v>103.8</v>
      </c>
      <c r="C1241" s="69">
        <f>'[4]Shiller Data '!C1240</f>
        <v>3.2533300000000001</v>
      </c>
      <c r="D1241" s="69">
        <f>'[4]Shiller Data '!D1240</f>
        <v>7.53667</v>
      </c>
      <c r="E1241" s="69">
        <f>'[4]Shiller Data '!E1240</f>
        <v>45.1</v>
      </c>
      <c r="F1241" s="71">
        <f t="shared" si="225"/>
        <v>726.38135254988913</v>
      </c>
      <c r="G1241" s="71">
        <f t="shared" si="226"/>
        <v>22.766457087583152</v>
      </c>
      <c r="H1241" s="71">
        <f t="shared" si="227"/>
        <v>819.25051552237971</v>
      </c>
      <c r="I1241" s="71">
        <f t="shared" si="227"/>
        <v>25.597553898715255</v>
      </c>
      <c r="J1241" s="71">
        <f t="shared" si="223"/>
        <v>28.376983028302025</v>
      </c>
      <c r="K1241" s="71">
        <f t="shared" si="220"/>
        <v>3.3455783598196049</v>
      </c>
      <c r="L1241" s="71">
        <f t="shared" si="221"/>
        <v>-1.0002519694290779E-2</v>
      </c>
      <c r="M1241" s="69">
        <f t="shared" si="224"/>
        <v>-1.3594824617298369E-2</v>
      </c>
    </row>
    <row r="1242" spans="1:13" x14ac:dyDescent="0.3">
      <c r="A1242" s="69">
        <f>'Shiller Data'!A1241</f>
        <v>1973.09</v>
      </c>
      <c r="B1242" s="69">
        <f>'[4]Shiller Data '!B1241</f>
        <v>105.6</v>
      </c>
      <c r="C1242" s="69">
        <f>'[4]Shiller Data '!C1241</f>
        <v>3.27</v>
      </c>
      <c r="D1242" s="69">
        <f>'[4]Shiller Data '!D1241</f>
        <v>7.69</v>
      </c>
      <c r="E1242" s="69">
        <f>'[4]Shiller Data '!E1241</f>
        <v>45.2</v>
      </c>
      <c r="F1242" s="71">
        <f t="shared" si="225"/>
        <v>737.34265486725656</v>
      </c>
      <c r="G1242" s="71">
        <f t="shared" si="226"/>
        <v>22.832485619469026</v>
      </c>
      <c r="H1242" s="71">
        <f t="shared" si="227"/>
        <v>819.15404300729415</v>
      </c>
      <c r="I1242" s="71">
        <f t="shared" si="227"/>
        <v>25.598495879854692</v>
      </c>
      <c r="J1242" s="71">
        <f t="shared" si="223"/>
        <v>28.804139834150366</v>
      </c>
      <c r="K1242" s="71">
        <f t="shared" si="220"/>
        <v>3.3605191210530188</v>
      </c>
      <c r="L1242" s="71">
        <f t="shared" si="221"/>
        <v>4.9382415391230339E-3</v>
      </c>
      <c r="M1242" s="69">
        <f t="shared" si="224"/>
        <v>6.7117616054836807E-3</v>
      </c>
    </row>
    <row r="1243" spans="1:13" x14ac:dyDescent="0.3">
      <c r="A1243" s="69">
        <f>'Shiller Data'!A1242</f>
        <v>1973.1</v>
      </c>
      <c r="B1243" s="69">
        <f>'[4]Shiller Data '!B1242</f>
        <v>109.8</v>
      </c>
      <c r="C1243" s="69">
        <f>'[4]Shiller Data '!C1242</f>
        <v>3.30667</v>
      </c>
      <c r="D1243" s="69">
        <f>'[4]Shiller Data '!D1242</f>
        <v>7.8466699999999996</v>
      </c>
      <c r="E1243" s="69">
        <f>'[4]Shiller Data '!E1242</f>
        <v>45.6</v>
      </c>
      <c r="F1243" s="71">
        <f t="shared" si="225"/>
        <v>759.94361842105263</v>
      </c>
      <c r="G1243" s="71">
        <f t="shared" si="226"/>
        <v>22.885999678728069</v>
      </c>
      <c r="H1243" s="71">
        <f t="shared" si="227"/>
        <v>819.25080445138724</v>
      </c>
      <c r="I1243" s="71">
        <f t="shared" si="227"/>
        <v>25.598506343992913</v>
      </c>
      <c r="J1243" s="71">
        <f t="shared" si="223"/>
        <v>29.687029712160733</v>
      </c>
      <c r="K1243" s="71">
        <f t="shared" si="220"/>
        <v>3.3907102403948</v>
      </c>
      <c r="L1243" s="71">
        <f t="shared" si="221"/>
        <v>3.5129360880904237E-2</v>
      </c>
      <c r="M1243" s="69">
        <f t="shared" si="224"/>
        <v>4.7745719547672184E-2</v>
      </c>
    </row>
    <row r="1244" spans="1:13" x14ac:dyDescent="0.3">
      <c r="A1244" s="69">
        <f>'Shiller Data'!A1243</f>
        <v>1973.11</v>
      </c>
      <c r="B1244" s="69">
        <f>'[4]Shiller Data '!B1243</f>
        <v>102</v>
      </c>
      <c r="C1244" s="69">
        <f>'[4]Shiller Data '!C1243</f>
        <v>3.3433299999999999</v>
      </c>
      <c r="D1244" s="69">
        <f>'[4]Shiller Data '!D1243</f>
        <v>8.0033300000000001</v>
      </c>
      <c r="E1244" s="69">
        <f>'[4]Shiller Data '!E1243</f>
        <v>45.9</v>
      </c>
      <c r="F1244" s="71">
        <f t="shared" si="225"/>
        <v>701.34444444444455</v>
      </c>
      <c r="G1244" s="71">
        <f t="shared" si="226"/>
        <v>22.98848942592593</v>
      </c>
      <c r="H1244" s="71">
        <f t="shared" si="227"/>
        <v>818.89424974058886</v>
      </c>
      <c r="I1244" s="71">
        <f t="shared" si="227"/>
        <v>25.597377864276599</v>
      </c>
      <c r="J1244" s="71">
        <f t="shared" si="223"/>
        <v>27.399073770881536</v>
      </c>
      <c r="K1244" s="71">
        <f t="shared" si="220"/>
        <v>3.3105092088402315</v>
      </c>
      <c r="L1244" s="71">
        <f t="shared" si="221"/>
        <v>-4.5071670673664244E-2</v>
      </c>
      <c r="M1244" s="69">
        <f t="shared" si="224"/>
        <v>-6.1258710479404017E-2</v>
      </c>
    </row>
    <row r="1245" spans="1:13" x14ac:dyDescent="0.3">
      <c r="A1245" s="69">
        <f>'Shiller Data'!A1244</f>
        <v>1973.12</v>
      </c>
      <c r="B1245" s="69">
        <f>'[4]Shiller Data '!B1244</f>
        <v>94.78</v>
      </c>
      <c r="C1245" s="69">
        <f>'[4]Shiller Data '!C1244</f>
        <v>3.38</v>
      </c>
      <c r="D1245" s="69">
        <f>'[4]Shiller Data '!D1244</f>
        <v>8.16</v>
      </c>
      <c r="E1245" s="69">
        <f>'[4]Shiller Data '!E1244</f>
        <v>46.2</v>
      </c>
      <c r="F1245" s="71">
        <f t="shared" si="225"/>
        <v>647.46843939393943</v>
      </c>
      <c r="G1245" s="71">
        <f t="shared" si="226"/>
        <v>23.089716450216446</v>
      </c>
      <c r="H1245" s="71">
        <f t="shared" si="227"/>
        <v>817.9768689227011</v>
      </c>
      <c r="I1245" s="71">
        <f t="shared" si="227"/>
        <v>25.595730841167562</v>
      </c>
      <c r="J1245" s="71">
        <f t="shared" si="223"/>
        <v>25.295954368787417</v>
      </c>
      <c r="K1245" s="71">
        <f t="shared" si="220"/>
        <v>3.2306444765750486</v>
      </c>
      <c r="L1245" s="71">
        <f t="shared" si="221"/>
        <v>-0.12493640293884711</v>
      </c>
      <c r="M1245" s="69">
        <f t="shared" si="224"/>
        <v>-0.16980606269030465</v>
      </c>
    </row>
    <row r="1246" spans="1:13" x14ac:dyDescent="0.3">
      <c r="A1246" s="69">
        <f>'Shiller Data'!A1245</f>
        <v>1974.01</v>
      </c>
      <c r="B1246" s="69">
        <f>'[4]Shiller Data '!B1245</f>
        <v>96.11</v>
      </c>
      <c r="C1246" s="69">
        <f>'[4]Shiller Data '!C1245</f>
        <v>3.4</v>
      </c>
      <c r="D1246" s="69">
        <f>'[4]Shiller Data '!D1245</f>
        <v>8.2266700000000004</v>
      </c>
      <c r="E1246" s="69">
        <f>'[4]Shiller Data '!E1245</f>
        <v>46.6</v>
      </c>
      <c r="F1246" s="71">
        <f t="shared" si="225"/>
        <v>650.91838090128761</v>
      </c>
      <c r="G1246" s="71">
        <f t="shared" si="226"/>
        <v>23.02697424892704</v>
      </c>
      <c r="H1246" s="71">
        <f t="shared" si="227"/>
        <v>816.89417629051411</v>
      </c>
      <c r="I1246" s="71">
        <f t="shared" si="227"/>
        <v>25.592142105714988</v>
      </c>
      <c r="J1246" s="71">
        <f t="shared" si="223"/>
        <v>25.43430628872332</v>
      </c>
      <c r="K1246" s="71">
        <f t="shared" si="220"/>
        <v>3.2360989040173291</v>
      </c>
      <c r="L1246" s="71">
        <f t="shared" si="221"/>
        <v>-0.11948197549656658</v>
      </c>
      <c r="M1246" s="69">
        <f t="shared" si="224"/>
        <v>-0.16239273217640351</v>
      </c>
    </row>
    <row r="1247" spans="1:13" x14ac:dyDescent="0.3">
      <c r="A1247" s="69">
        <f>'Shiller Data'!A1246</f>
        <v>1974.02</v>
      </c>
      <c r="B1247" s="69">
        <f>'[4]Shiller Data '!B1246</f>
        <v>93.45</v>
      </c>
      <c r="C1247" s="69">
        <f>'[4]Shiller Data '!C1246</f>
        <v>3.42</v>
      </c>
      <c r="D1247" s="69">
        <f>'[4]Shiller Data '!D1246</f>
        <v>8.2933299999999992</v>
      </c>
      <c r="E1247" s="69">
        <f>'[4]Shiller Data '!E1246</f>
        <v>47.2</v>
      </c>
      <c r="F1247" s="71">
        <f t="shared" si="225"/>
        <v>624.85778072033895</v>
      </c>
      <c r="G1247" s="71">
        <f t="shared" si="226"/>
        <v>22.867989406779664</v>
      </c>
      <c r="H1247" s="71">
        <f t="shared" si="227"/>
        <v>815.51430425013075</v>
      </c>
      <c r="I1247" s="71">
        <f t="shared" si="227"/>
        <v>25.585810487057891</v>
      </c>
      <c r="J1247" s="71">
        <f t="shared" si="223"/>
        <v>24.422043657222105</v>
      </c>
      <c r="K1247" s="71">
        <f t="shared" si="220"/>
        <v>3.1954861530278591</v>
      </c>
      <c r="L1247" s="71">
        <f t="shared" si="221"/>
        <v>-0.16009472648603662</v>
      </c>
      <c r="M1247" s="69">
        <f t="shared" si="224"/>
        <v>-0.21759114655623182</v>
      </c>
    </row>
    <row r="1248" spans="1:13" x14ac:dyDescent="0.3">
      <c r="A1248" s="69">
        <f>'Shiller Data'!A1247</f>
        <v>1974.03</v>
      </c>
      <c r="B1248" s="69">
        <f>'[4]Shiller Data '!B1247</f>
        <v>97.44</v>
      </c>
      <c r="C1248" s="69">
        <f>'[4]Shiller Data '!C1247</f>
        <v>3.44</v>
      </c>
      <c r="D1248" s="69">
        <f>'[4]Shiller Data '!D1247</f>
        <v>8.36</v>
      </c>
      <c r="E1248" s="69">
        <f>'[4]Shiller Data '!E1247</f>
        <v>47.8</v>
      </c>
      <c r="F1248" s="71">
        <f t="shared" si="225"/>
        <v>643.35881171548124</v>
      </c>
      <c r="G1248" s="71">
        <f t="shared" si="226"/>
        <v>22.712995815899582</v>
      </c>
      <c r="H1248" s="71">
        <f t="shared" si="227"/>
        <v>814.16859585800773</v>
      </c>
      <c r="I1248" s="71">
        <f t="shared" si="227"/>
        <v>25.57676839447733</v>
      </c>
      <c r="J1248" s="71">
        <f t="shared" si="223"/>
        <v>25.154030477689222</v>
      </c>
      <c r="K1248" s="71">
        <f t="shared" si="220"/>
        <v>3.2250181412680727</v>
      </c>
      <c r="L1248" s="71">
        <f t="shared" si="221"/>
        <v>-0.13056273824582298</v>
      </c>
      <c r="M1248" s="69">
        <f t="shared" si="224"/>
        <v>-0.17745304005942786</v>
      </c>
    </row>
    <row r="1249" spans="1:13" x14ac:dyDescent="0.3">
      <c r="A1249" s="69">
        <f>'Shiller Data'!A1248</f>
        <v>1974.04</v>
      </c>
      <c r="B1249" s="69">
        <f>'[4]Shiller Data '!B1248</f>
        <v>92.46</v>
      </c>
      <c r="C1249" s="69">
        <f>'[4]Shiller Data '!C1248</f>
        <v>3.46</v>
      </c>
      <c r="D1249" s="69">
        <f>'[4]Shiller Data '!D1248</f>
        <v>8.4866700000000002</v>
      </c>
      <c r="E1249" s="69">
        <f>'[4]Shiller Data '!E1248</f>
        <v>48</v>
      </c>
      <c r="F1249" s="71">
        <f t="shared" si="225"/>
        <v>607.93413124999995</v>
      </c>
      <c r="G1249" s="71">
        <f t="shared" si="226"/>
        <v>22.749860416666667</v>
      </c>
      <c r="H1249" s="71">
        <f t="shared" si="227"/>
        <v>812.4306511319088</v>
      </c>
      <c r="I1249" s="71">
        <f t="shared" si="227"/>
        <v>25.566614646237038</v>
      </c>
      <c r="J1249" s="71">
        <f t="shared" si="223"/>
        <v>23.77843682716426</v>
      </c>
      <c r="K1249" s="71">
        <f t="shared" si="220"/>
        <v>3.1687791543317951</v>
      </c>
      <c r="L1249" s="71">
        <f t="shared" si="221"/>
        <v>-0.18680172518210059</v>
      </c>
      <c r="M1249" s="69">
        <f t="shared" si="224"/>
        <v>-0.25388969676400019</v>
      </c>
    </row>
    <row r="1250" spans="1:13" x14ac:dyDescent="0.3">
      <c r="A1250" s="69">
        <f>'Shiller Data'!A1249</f>
        <v>1974.05</v>
      </c>
      <c r="B1250" s="69">
        <f>'[4]Shiller Data '!B1249</f>
        <v>89.67</v>
      </c>
      <c r="C1250" s="69">
        <f>'[4]Shiller Data '!C1249</f>
        <v>3.48</v>
      </c>
      <c r="D1250" s="69">
        <f>'[4]Shiller Data '!D1249</f>
        <v>8.6133299999999995</v>
      </c>
      <c r="E1250" s="69">
        <f>'[4]Shiller Data '!E1249</f>
        <v>48.6</v>
      </c>
      <c r="F1250" s="71">
        <f t="shared" si="225"/>
        <v>582.3107067901235</v>
      </c>
      <c r="G1250" s="71">
        <f t="shared" si="226"/>
        <v>22.598876543209876</v>
      </c>
      <c r="H1250" s="71">
        <f t="shared" ref="H1250:I1265" si="228">AVERAGE(F1131:F1250)</f>
        <v>810.41278846734963</v>
      </c>
      <c r="I1250" s="71">
        <f t="shared" si="228"/>
        <v>25.553784689531319</v>
      </c>
      <c r="J1250" s="71">
        <f t="shared" si="223"/>
        <v>22.787650199959621</v>
      </c>
      <c r="K1250" s="71">
        <f t="shared" si="220"/>
        <v>3.1262187313142542</v>
      </c>
      <c r="L1250" s="71">
        <f t="shared" si="221"/>
        <v>-0.22936214819964151</v>
      </c>
      <c r="M1250" s="69">
        <f t="shared" si="224"/>
        <v>-0.31173527010406077</v>
      </c>
    </row>
    <row r="1251" spans="1:13" x14ac:dyDescent="0.3">
      <c r="A1251" s="69">
        <f>'Shiller Data'!A1250</f>
        <v>1974.06</v>
      </c>
      <c r="B1251" s="69">
        <f>'[4]Shiller Data '!B1250</f>
        <v>89.79</v>
      </c>
      <c r="C1251" s="69">
        <f>'[4]Shiller Data '!C1250</f>
        <v>3.5</v>
      </c>
      <c r="D1251" s="69">
        <f>'[4]Shiller Data '!D1250</f>
        <v>8.74</v>
      </c>
      <c r="E1251" s="69">
        <f>'[4]Shiller Data '!E1250</f>
        <v>49</v>
      </c>
      <c r="F1251" s="71">
        <f t="shared" si="225"/>
        <v>578.33006020408175</v>
      </c>
      <c r="G1251" s="71">
        <f t="shared" si="226"/>
        <v>22.543214285714289</v>
      </c>
      <c r="H1251" s="71">
        <f t="shared" si="228"/>
        <v>808.42463972173857</v>
      </c>
      <c r="I1251" s="71">
        <f t="shared" si="228"/>
        <v>25.539725480621946</v>
      </c>
      <c r="J1251" s="71">
        <f t="shared" si="223"/>
        <v>22.644333457808106</v>
      </c>
      <c r="K1251" s="71">
        <f t="shared" si="220"/>
        <v>3.1199096421659727</v>
      </c>
      <c r="L1251" s="71">
        <f t="shared" si="221"/>
        <v>-0.23567123734792306</v>
      </c>
      <c r="M1251" s="69">
        <f t="shared" si="224"/>
        <v>-0.32031020552905615</v>
      </c>
    </row>
    <row r="1252" spans="1:13" x14ac:dyDescent="0.3">
      <c r="A1252" s="69">
        <f>'Shiller Data'!A1251</f>
        <v>1974.07</v>
      </c>
      <c r="B1252" s="69">
        <f>'[4]Shiller Data '!B1251</f>
        <v>79.31</v>
      </c>
      <c r="C1252" s="69">
        <f>'[4]Shiller Data '!C1251</f>
        <v>3.53</v>
      </c>
      <c r="D1252" s="69">
        <f>'[4]Shiller Data '!D1251</f>
        <v>8.8633299999999995</v>
      </c>
      <c r="E1252" s="69">
        <f>'[4]Shiller Data '!E1251</f>
        <v>49.4</v>
      </c>
      <c r="F1252" s="71">
        <f t="shared" si="225"/>
        <v>506.69296659919036</v>
      </c>
      <c r="G1252" s="71">
        <f t="shared" si="226"/>
        <v>22.552341093117409</v>
      </c>
      <c r="H1252" s="71">
        <f t="shared" si="228"/>
        <v>805.60939405218733</v>
      </c>
      <c r="I1252" s="71">
        <f t="shared" si="228"/>
        <v>25.524700241606929</v>
      </c>
      <c r="J1252" s="71">
        <f t="shared" si="223"/>
        <v>19.851083922750547</v>
      </c>
      <c r="K1252" s="71">
        <f t="shared" si="220"/>
        <v>2.9882586113224918</v>
      </c>
      <c r="L1252" s="71">
        <f t="shared" si="221"/>
        <v>-0.3673222681914039</v>
      </c>
      <c r="M1252" s="69">
        <f t="shared" si="224"/>
        <v>-0.49924238758966472</v>
      </c>
    </row>
    <row r="1253" spans="1:13" x14ac:dyDescent="0.3">
      <c r="A1253" s="69">
        <f>'Shiller Data'!A1252</f>
        <v>1974.08</v>
      </c>
      <c r="B1253" s="69">
        <f>'[4]Shiller Data '!B1252</f>
        <v>76.03</v>
      </c>
      <c r="C1253" s="69">
        <f>'[4]Shiller Data '!C1252</f>
        <v>3.56</v>
      </c>
      <c r="D1253" s="69">
        <f>'[4]Shiller Data '!D1252</f>
        <v>8.9866700000000002</v>
      </c>
      <c r="E1253" s="69">
        <f>'[4]Shiller Data '!E1252</f>
        <v>50</v>
      </c>
      <c r="F1253" s="71">
        <f t="shared" si="225"/>
        <v>479.90896300000003</v>
      </c>
      <c r="G1253" s="71">
        <f t="shared" si="226"/>
        <v>22.471076000000004</v>
      </c>
      <c r="H1253" s="71">
        <f t="shared" si="228"/>
        <v>802.65175100191834</v>
      </c>
      <c r="I1253" s="71">
        <f t="shared" si="228"/>
        <v>25.506646278166066</v>
      </c>
      <c r="J1253" s="71">
        <f t="shared" si="223"/>
        <v>18.815055408158724</v>
      </c>
      <c r="K1253" s="71">
        <f t="shared" si="220"/>
        <v>2.9346573689339013</v>
      </c>
      <c r="L1253" s="71">
        <f t="shared" si="221"/>
        <v>-0.42092351057999444</v>
      </c>
      <c r="M1253" s="69">
        <f t="shared" si="224"/>
        <v>-0.57209398016969371</v>
      </c>
    </row>
    <row r="1254" spans="1:13" x14ac:dyDescent="0.3">
      <c r="A1254" s="69">
        <f>'Shiller Data'!A1253</f>
        <v>1974.09</v>
      </c>
      <c r="B1254" s="69">
        <f>'[4]Shiller Data '!B1253</f>
        <v>68.12</v>
      </c>
      <c r="C1254" s="69">
        <f>'[4]Shiller Data '!C1253</f>
        <v>3.59</v>
      </c>
      <c r="D1254" s="69">
        <f>'[4]Shiller Data '!D1253</f>
        <v>9.11</v>
      </c>
      <c r="E1254" s="69">
        <f>'[4]Shiller Data '!E1253</f>
        <v>50.6</v>
      </c>
      <c r="F1254" s="71">
        <f t="shared" si="225"/>
        <v>424.88167193675889</v>
      </c>
      <c r="G1254" s="71">
        <f t="shared" si="226"/>
        <v>22.391738142292489</v>
      </c>
      <c r="H1254" s="71">
        <f t="shared" si="228"/>
        <v>799.13867676484256</v>
      </c>
      <c r="I1254" s="71">
        <f t="shared" si="228"/>
        <v>25.486899990980991</v>
      </c>
      <c r="J1254" s="71">
        <f t="shared" si="223"/>
        <v>16.670590463615078</v>
      </c>
      <c r="K1254" s="71">
        <f t="shared" si="220"/>
        <v>2.8136461168681612</v>
      </c>
      <c r="L1254" s="71">
        <f t="shared" si="221"/>
        <v>-0.54193476264573448</v>
      </c>
      <c r="M1254" s="69">
        <f t="shared" si="224"/>
        <v>-0.73656521330232361</v>
      </c>
    </row>
    <row r="1255" spans="1:13" x14ac:dyDescent="0.3">
      <c r="A1255" s="69">
        <f>'Shiller Data'!A1254</f>
        <v>1974.1</v>
      </c>
      <c r="B1255" s="69">
        <f>'[4]Shiller Data '!B1254</f>
        <v>69.44</v>
      </c>
      <c r="C1255" s="69">
        <f>'[4]Shiller Data '!C1254</f>
        <v>3.5933299999999999</v>
      </c>
      <c r="D1255" s="69">
        <f>'[4]Shiller Data '!D1254</f>
        <v>9.0366700000000009</v>
      </c>
      <c r="E1255" s="69">
        <f>'[4]Shiller Data '!E1254</f>
        <v>51.1</v>
      </c>
      <c r="F1255" s="71">
        <f t="shared" si="225"/>
        <v>428.8769315068493</v>
      </c>
      <c r="G1255" s="71">
        <f t="shared" si="226"/>
        <v>22.193207723091977</v>
      </c>
      <c r="H1255" s="71">
        <f t="shared" si="228"/>
        <v>795.53711950864295</v>
      </c>
      <c r="I1255" s="71">
        <f t="shared" si="228"/>
        <v>25.463807938512655</v>
      </c>
      <c r="J1255" s="71">
        <f t="shared" si="223"/>
        <v>16.842607851208136</v>
      </c>
      <c r="K1255" s="71">
        <f t="shared" si="220"/>
        <v>2.8239118573475763</v>
      </c>
      <c r="L1255" s="71">
        <f t="shared" si="221"/>
        <v>-0.53166902216631939</v>
      </c>
      <c r="M1255" s="69">
        <f t="shared" si="224"/>
        <v>-0.72261263478713134</v>
      </c>
    </row>
    <row r="1256" spans="1:13" x14ac:dyDescent="0.3">
      <c r="A1256" s="69">
        <f>'Shiller Data'!A1255</f>
        <v>1974.11</v>
      </c>
      <c r="B1256" s="69">
        <f>'[4]Shiller Data '!B1255</f>
        <v>71.739999999999995</v>
      </c>
      <c r="C1256" s="69">
        <f>'[4]Shiller Data '!C1255</f>
        <v>3.59667</v>
      </c>
      <c r="D1256" s="69">
        <f>'[4]Shiller Data '!D1255</f>
        <v>8.9633299999999991</v>
      </c>
      <c r="E1256" s="69">
        <f>'[4]Shiller Data '!E1255</f>
        <v>51.5</v>
      </c>
      <c r="F1256" s="71">
        <f t="shared" si="225"/>
        <v>439.64082912621359</v>
      </c>
      <c r="G1256" s="71">
        <f t="shared" si="226"/>
        <v>22.041301657281558</v>
      </c>
      <c r="H1256" s="71">
        <f t="shared" si="228"/>
        <v>791.99852513597705</v>
      </c>
      <c r="I1256" s="71">
        <f t="shared" si="228"/>
        <v>25.438430858306237</v>
      </c>
      <c r="J1256" s="71">
        <f t="shared" si="223"/>
        <v>17.282545121396929</v>
      </c>
      <c r="K1256" s="71">
        <f t="shared" si="220"/>
        <v>2.8496970396481047</v>
      </c>
      <c r="L1256" s="71">
        <f t="shared" si="221"/>
        <v>-0.505883839865791</v>
      </c>
      <c r="M1256" s="69">
        <f t="shared" si="224"/>
        <v>-0.68756696211519119</v>
      </c>
    </row>
    <row r="1257" spans="1:13" x14ac:dyDescent="0.3">
      <c r="A1257" s="69">
        <f>'Shiller Data'!A1256</f>
        <v>1974.12</v>
      </c>
      <c r="B1257" s="69">
        <f>'[4]Shiller Data '!B1256</f>
        <v>67.069999999999993</v>
      </c>
      <c r="C1257" s="69">
        <f>'[4]Shiller Data '!C1256</f>
        <v>3.6</v>
      </c>
      <c r="D1257" s="69">
        <f>'[4]Shiller Data '!D1256</f>
        <v>8.89</v>
      </c>
      <c r="E1257" s="69">
        <f>'[4]Shiller Data '!E1256</f>
        <v>51.9</v>
      </c>
      <c r="F1257" s="71">
        <f t="shared" si="225"/>
        <v>407.854091522158</v>
      </c>
      <c r="G1257" s="71">
        <f t="shared" si="226"/>
        <v>21.891676300578037</v>
      </c>
      <c r="H1257" s="71">
        <f t="shared" si="228"/>
        <v>788.31979967002928</v>
      </c>
      <c r="I1257" s="71">
        <f t="shared" si="228"/>
        <v>25.410120975981997</v>
      </c>
      <c r="J1257" s="71">
        <f t="shared" si="223"/>
        <v>16.050852017102454</v>
      </c>
      <c r="K1257" s="71">
        <f t="shared" si="220"/>
        <v>2.7757619333447798</v>
      </c>
      <c r="L1257" s="71">
        <f t="shared" si="221"/>
        <v>-0.57981894616911589</v>
      </c>
      <c r="M1257" s="69">
        <f t="shared" si="224"/>
        <v>-0.78805512249629217</v>
      </c>
    </row>
    <row r="1258" spans="1:13" x14ac:dyDescent="0.3">
      <c r="A1258" s="69">
        <f>'Shiller Data'!A1257</f>
        <v>1975.01</v>
      </c>
      <c r="B1258" s="69">
        <f>'[4]Shiller Data '!B1257</f>
        <v>72.56</v>
      </c>
      <c r="C1258" s="69">
        <f>'[4]Shiller Data '!C1257</f>
        <v>3.6233300000000002</v>
      </c>
      <c r="D1258" s="69">
        <f>'[4]Shiller Data '!D1257</f>
        <v>8.7433300000000003</v>
      </c>
      <c r="E1258" s="69">
        <f>'[4]Shiller Data '!E1257</f>
        <v>52.1</v>
      </c>
      <c r="F1258" s="71">
        <f t="shared" si="225"/>
        <v>439.54508253358927</v>
      </c>
      <c r="G1258" s="71">
        <f t="shared" si="226"/>
        <v>21.948964772552785</v>
      </c>
      <c r="H1258" s="71">
        <f t="shared" si="228"/>
        <v>784.72308598815096</v>
      </c>
      <c r="I1258" s="71">
        <f t="shared" si="228"/>
        <v>25.380883279815766</v>
      </c>
      <c r="J1258" s="71">
        <f t="shared" si="223"/>
        <v>17.317958468495814</v>
      </c>
      <c r="K1258" s="71">
        <f t="shared" si="220"/>
        <v>2.8517440248529575</v>
      </c>
      <c r="L1258" s="71">
        <f t="shared" si="221"/>
        <v>-0.50383685466093819</v>
      </c>
      <c r="M1258" s="69">
        <f t="shared" si="224"/>
        <v>-0.68478482264386753</v>
      </c>
    </row>
    <row r="1259" spans="1:13" x14ac:dyDescent="0.3">
      <c r="A1259" s="69">
        <f>'Shiller Data'!A1258</f>
        <v>1975.02</v>
      </c>
      <c r="B1259" s="69">
        <f>'[4]Shiller Data '!B1258</f>
        <v>80.099999999999994</v>
      </c>
      <c r="C1259" s="69">
        <f>'[4]Shiller Data '!C1258</f>
        <v>3.6466699999999999</v>
      </c>
      <c r="D1259" s="69">
        <f>'[4]Shiller Data '!D1258</f>
        <v>8.5966699999999996</v>
      </c>
      <c r="E1259" s="69">
        <f>'[4]Shiller Data '!E1258</f>
        <v>52.5</v>
      </c>
      <c r="F1259" s="71">
        <f t="shared" si="225"/>
        <v>481.52305714285717</v>
      </c>
      <c r="G1259" s="71">
        <f t="shared" si="226"/>
        <v>21.922043530476188</v>
      </c>
      <c r="H1259" s="71">
        <f t="shared" si="228"/>
        <v>781.42308215077298</v>
      </c>
      <c r="I1259" s="71">
        <f t="shared" si="228"/>
        <v>25.350016865152533</v>
      </c>
      <c r="J1259" s="71">
        <f t="shared" si="223"/>
        <v>18.994979755014842</v>
      </c>
      <c r="K1259" s="71">
        <f t="shared" si="220"/>
        <v>2.9441747208330109</v>
      </c>
      <c r="L1259" s="71">
        <f t="shared" si="221"/>
        <v>-0.41140615868088481</v>
      </c>
      <c r="M1259" s="69">
        <f t="shared" si="224"/>
        <v>-0.55915856650953777</v>
      </c>
    </row>
    <row r="1260" spans="1:13" x14ac:dyDescent="0.3">
      <c r="A1260" s="69">
        <f>'Shiller Data'!A1259</f>
        <v>1975.03</v>
      </c>
      <c r="B1260" s="69">
        <f>'[4]Shiller Data '!B1259</f>
        <v>83.78</v>
      </c>
      <c r="C1260" s="69">
        <f>'[4]Shiller Data '!C1259</f>
        <v>3.67</v>
      </c>
      <c r="D1260" s="69">
        <f>'[4]Shiller Data '!D1259</f>
        <v>8.4499999999999993</v>
      </c>
      <c r="E1260" s="69">
        <f>'[4]Shiller Data '!E1259</f>
        <v>52.7</v>
      </c>
      <c r="F1260" s="71">
        <f t="shared" si="225"/>
        <v>501.73409677419357</v>
      </c>
      <c r="G1260" s="71">
        <f t="shared" si="226"/>
        <v>21.97856451612903</v>
      </c>
      <c r="H1260" s="71">
        <f t="shared" si="228"/>
        <v>778.30814473837461</v>
      </c>
      <c r="I1260" s="71">
        <f t="shared" si="228"/>
        <v>25.31890299916607</v>
      </c>
      <c r="J1260" s="71">
        <f t="shared" si="223"/>
        <v>19.816581184055217</v>
      </c>
      <c r="K1260" s="71">
        <f t="shared" si="220"/>
        <v>2.986519020786806</v>
      </c>
      <c r="L1260" s="71">
        <f t="shared" si="221"/>
        <v>-0.36906185872708974</v>
      </c>
      <c r="M1260" s="69">
        <f t="shared" si="224"/>
        <v>-0.50160673467033678</v>
      </c>
    </row>
    <row r="1261" spans="1:13" x14ac:dyDescent="0.3">
      <c r="A1261" s="69">
        <f>'Shiller Data'!A1260</f>
        <v>1975.04</v>
      </c>
      <c r="B1261" s="69">
        <f>'[4]Shiller Data '!B1260</f>
        <v>84.72</v>
      </c>
      <c r="C1261" s="69">
        <f>'[4]Shiller Data '!C1260</f>
        <v>3.6833300000000002</v>
      </c>
      <c r="D1261" s="69">
        <f>'[4]Shiller Data '!D1260</f>
        <v>8.2866700000000009</v>
      </c>
      <c r="E1261" s="69">
        <f>'[4]Shiller Data '!E1260</f>
        <v>52.9</v>
      </c>
      <c r="F1261" s="71">
        <f t="shared" si="225"/>
        <v>505.4452854442344</v>
      </c>
      <c r="G1261" s="71">
        <f t="shared" si="226"/>
        <v>21.974997441398866</v>
      </c>
      <c r="H1261" s="71">
        <f t="shared" si="228"/>
        <v>775.15188415263935</v>
      </c>
      <c r="I1261" s="71">
        <f t="shared" si="228"/>
        <v>25.286766605763713</v>
      </c>
      <c r="J1261" s="71">
        <f t="shared" si="223"/>
        <v>19.988529705060284</v>
      </c>
      <c r="K1261" s="71">
        <f t="shared" si="220"/>
        <v>2.9951585942845158</v>
      </c>
      <c r="L1261" s="71">
        <f t="shared" si="221"/>
        <v>-0.36042228522937991</v>
      </c>
      <c r="M1261" s="69">
        <f t="shared" si="224"/>
        <v>-0.48986434474665941</v>
      </c>
    </row>
    <row r="1262" spans="1:13" x14ac:dyDescent="0.3">
      <c r="A1262" s="69">
        <f>'Shiller Data'!A1261</f>
        <v>1975.05</v>
      </c>
      <c r="B1262" s="69">
        <f>'[4]Shiller Data '!B1261</f>
        <v>90.1</v>
      </c>
      <c r="C1262" s="69">
        <f>'[4]Shiller Data '!C1261</f>
        <v>3.6966700000000001</v>
      </c>
      <c r="D1262" s="69">
        <f>'[4]Shiller Data '!D1261</f>
        <v>8.1233299999999993</v>
      </c>
      <c r="E1262" s="69">
        <f>'[4]Shiller Data '!E1261</f>
        <v>53.2</v>
      </c>
      <c r="F1262" s="71">
        <f t="shared" si="225"/>
        <v>534.5114755639097</v>
      </c>
      <c r="G1262" s="71">
        <f t="shared" si="226"/>
        <v>21.930216829887222</v>
      </c>
      <c r="H1262" s="71">
        <f t="shared" si="228"/>
        <v>772.12811714964221</v>
      </c>
      <c r="I1262" s="71">
        <f t="shared" si="228"/>
        <v>25.252581854823813</v>
      </c>
      <c r="J1262" s="71">
        <f t="shared" si="223"/>
        <v>21.166606988417936</v>
      </c>
      <c r="K1262" s="71">
        <f t="shared" si="220"/>
        <v>3.0524247977817396</v>
      </c>
      <c r="L1262" s="71">
        <f t="shared" si="221"/>
        <v>-0.30315608173215614</v>
      </c>
      <c r="M1262" s="69">
        <f t="shared" si="224"/>
        <v>-0.41203155692544269</v>
      </c>
    </row>
    <row r="1263" spans="1:13" x14ac:dyDescent="0.3">
      <c r="A1263" s="69">
        <f>'Shiller Data'!A1262</f>
        <v>1975.06</v>
      </c>
      <c r="B1263" s="69">
        <f>'[4]Shiller Data '!B1262</f>
        <v>92.4</v>
      </c>
      <c r="C1263" s="69">
        <f>'[4]Shiller Data '!C1262</f>
        <v>3.71</v>
      </c>
      <c r="D1263" s="69">
        <f>'[4]Shiller Data '!D1262</f>
        <v>7.96</v>
      </c>
      <c r="E1263" s="69">
        <f>'[4]Shiller Data '!E1262</f>
        <v>53.6</v>
      </c>
      <c r="F1263" s="71">
        <f t="shared" si="225"/>
        <v>544.0653358208956</v>
      </c>
      <c r="G1263" s="71">
        <f t="shared" si="226"/>
        <v>21.845047574626864</v>
      </c>
      <c r="H1263" s="71">
        <f t="shared" si="228"/>
        <v>769.5841866148163</v>
      </c>
      <c r="I1263" s="71">
        <f t="shared" si="228"/>
        <v>25.217395792945702</v>
      </c>
      <c r="J1263" s="71">
        <f t="shared" si="223"/>
        <v>21.57500085607936</v>
      </c>
      <c r="K1263" s="71">
        <f t="shared" si="220"/>
        <v>3.0715352766487194</v>
      </c>
      <c r="L1263" s="71">
        <f t="shared" si="221"/>
        <v>-0.28404560286517633</v>
      </c>
      <c r="M1263" s="69">
        <f t="shared" si="224"/>
        <v>-0.38605774067817578</v>
      </c>
    </row>
    <row r="1264" spans="1:13" x14ac:dyDescent="0.3">
      <c r="A1264" s="69">
        <f>'Shiller Data'!A1263</f>
        <v>1975.07</v>
      </c>
      <c r="B1264" s="69">
        <f>'[4]Shiller Data '!B1263</f>
        <v>92.49</v>
      </c>
      <c r="C1264" s="69">
        <f>'[4]Shiller Data '!C1263</f>
        <v>3.71</v>
      </c>
      <c r="D1264" s="69">
        <f>'[4]Shiller Data '!D1263</f>
        <v>7.8933299999999997</v>
      </c>
      <c r="E1264" s="69">
        <f>'[4]Shiller Data '!E1263</f>
        <v>54.2</v>
      </c>
      <c r="F1264" s="71">
        <f t="shared" si="225"/>
        <v>538.56653966789668</v>
      </c>
      <c r="G1264" s="71">
        <f t="shared" si="226"/>
        <v>21.603220479704795</v>
      </c>
      <c r="H1264" s="71">
        <f t="shared" si="228"/>
        <v>767.00525257038203</v>
      </c>
      <c r="I1264" s="71">
        <f t="shared" si="228"/>
        <v>25.178807075068242</v>
      </c>
      <c r="J1264" s="71">
        <f t="shared" si="223"/>
        <v>21.389676566574867</v>
      </c>
      <c r="K1264" s="71">
        <f t="shared" si="220"/>
        <v>3.0629084022027557</v>
      </c>
      <c r="L1264" s="71">
        <f t="shared" si="221"/>
        <v>-0.29267247731113999</v>
      </c>
      <c r="M1264" s="69">
        <f t="shared" si="224"/>
        <v>-0.39778287081266284</v>
      </c>
    </row>
    <row r="1265" spans="1:13" x14ac:dyDescent="0.3">
      <c r="A1265" s="69">
        <f>'Shiller Data'!A1264</f>
        <v>1975.08</v>
      </c>
      <c r="B1265" s="69">
        <f>'[4]Shiller Data '!B1264</f>
        <v>85.71</v>
      </c>
      <c r="C1265" s="69">
        <f>'[4]Shiller Data '!C1264</f>
        <v>3.71</v>
      </c>
      <c r="D1265" s="69">
        <f>'[4]Shiller Data '!D1264</f>
        <v>7.82667</v>
      </c>
      <c r="E1265" s="69">
        <f>'[4]Shiller Data '!E1264</f>
        <v>54.3</v>
      </c>
      <c r="F1265" s="71">
        <f t="shared" si="225"/>
        <v>498.16767127071824</v>
      </c>
      <c r="G1265" s="71">
        <f t="shared" si="226"/>
        <v>21.563435543278086</v>
      </c>
      <c r="H1265" s="71">
        <f t="shared" si="228"/>
        <v>763.95815920597136</v>
      </c>
      <c r="I1265" s="71">
        <f t="shared" si="228"/>
        <v>25.138500218137228</v>
      </c>
      <c r="J1265" s="71">
        <f t="shared" si="223"/>
        <v>19.816920935931343</v>
      </c>
      <c r="K1265" s="71">
        <f t="shared" si="220"/>
        <v>2.9865361654678444</v>
      </c>
      <c r="L1265" s="71">
        <f t="shared" si="221"/>
        <v>-0.36904471404605133</v>
      </c>
      <c r="M1265" s="69">
        <f t="shared" si="224"/>
        <v>-0.50158343264855021</v>
      </c>
    </row>
    <row r="1266" spans="1:13" x14ac:dyDescent="0.3">
      <c r="A1266" s="69">
        <f>'Shiller Data'!A1265</f>
        <v>1975.09</v>
      </c>
      <c r="B1266" s="69">
        <f>'[4]Shiller Data '!B1265</f>
        <v>84.67</v>
      </c>
      <c r="C1266" s="69">
        <f>'[4]Shiller Data '!C1265</f>
        <v>3.71</v>
      </c>
      <c r="D1266" s="69">
        <f>'[4]Shiller Data '!D1265</f>
        <v>7.76</v>
      </c>
      <c r="E1266" s="69">
        <f>'[4]Shiller Data '!E1265</f>
        <v>54.6</v>
      </c>
      <c r="F1266" s="71">
        <f t="shared" si="225"/>
        <v>489.41896245421253</v>
      </c>
      <c r="G1266" s="71">
        <f t="shared" si="226"/>
        <v>21.444955128205127</v>
      </c>
      <c r="H1266" s="71">
        <f t="shared" ref="H1266:I1281" si="229">AVERAGE(F1147:F1266)</f>
        <v>760.59762764308994</v>
      </c>
      <c r="I1266" s="71">
        <f t="shared" si="229"/>
        <v>25.095818594205603</v>
      </c>
      <c r="J1266" s="71">
        <f t="shared" si="223"/>
        <v>19.502012282126351</v>
      </c>
      <c r="K1266" s="71">
        <f t="shared" si="220"/>
        <v>2.9705176542007687</v>
      </c>
      <c r="L1266" s="71">
        <f t="shared" si="221"/>
        <v>-0.38506322531312698</v>
      </c>
      <c r="M1266" s="69">
        <f t="shared" si="224"/>
        <v>-0.52335483205208344</v>
      </c>
    </row>
    <row r="1267" spans="1:13" x14ac:dyDescent="0.3">
      <c r="A1267" s="69">
        <f>'Shiller Data'!A1266</f>
        <v>1975.1</v>
      </c>
      <c r="B1267" s="69">
        <f>'[4]Shiller Data '!B1266</f>
        <v>88.57</v>
      </c>
      <c r="C1267" s="69">
        <f>'[4]Shiller Data '!C1266</f>
        <v>3.7</v>
      </c>
      <c r="D1267" s="69">
        <f>'[4]Shiller Data '!D1266</f>
        <v>7.82667</v>
      </c>
      <c r="E1267" s="69">
        <f>'[4]Shiller Data '!E1266</f>
        <v>54.9</v>
      </c>
      <c r="F1267" s="71">
        <f t="shared" si="225"/>
        <v>509.16456921675774</v>
      </c>
      <c r="G1267" s="71">
        <f t="shared" si="226"/>
        <v>21.270282331511844</v>
      </c>
      <c r="H1267" s="71">
        <f t="shared" si="229"/>
        <v>757.25834685817165</v>
      </c>
      <c r="I1267" s="71">
        <f t="shared" si="229"/>
        <v>25.050720421205845</v>
      </c>
      <c r="J1267" s="71">
        <f t="shared" si="223"/>
        <v>20.32534636352181</v>
      </c>
      <c r="K1267" s="71">
        <f t="shared" si="220"/>
        <v>3.0118686965443593</v>
      </c>
      <c r="L1267" s="71">
        <f t="shared" si="221"/>
        <v>-0.34371218296953643</v>
      </c>
      <c r="M1267" s="69">
        <f t="shared" si="224"/>
        <v>-0.46715297636121572</v>
      </c>
    </row>
    <row r="1268" spans="1:13" x14ac:dyDescent="0.3">
      <c r="A1268" s="69">
        <f>'Shiller Data'!A1267</f>
        <v>1975.11</v>
      </c>
      <c r="B1268" s="69">
        <f>'[4]Shiller Data '!B1267</f>
        <v>90.07</v>
      </c>
      <c r="C1268" s="69">
        <f>'[4]Shiller Data '!C1267</f>
        <v>3.69</v>
      </c>
      <c r="D1268" s="69">
        <f>'[4]Shiller Data '!D1267</f>
        <v>7.8933299999999997</v>
      </c>
      <c r="E1268" s="69">
        <f>'[4]Shiller Data '!E1267</f>
        <v>55.3</v>
      </c>
      <c r="F1268" s="71">
        <f t="shared" si="225"/>
        <v>514.04235714285721</v>
      </c>
      <c r="G1268" s="71">
        <f t="shared" si="226"/>
        <v>21.059357142857145</v>
      </c>
      <c r="H1268" s="71">
        <f t="shared" si="229"/>
        <v>753.89665967926203</v>
      </c>
      <c r="I1268" s="71">
        <f t="shared" si="229"/>
        <v>25.002205206018825</v>
      </c>
      <c r="J1268" s="71">
        <f t="shared" si="223"/>
        <v>20.55988073480458</v>
      </c>
      <c r="K1268" s="71">
        <f t="shared" si="220"/>
        <v>3.0233416397337862</v>
      </c>
      <c r="L1268" s="71">
        <f t="shared" si="221"/>
        <v>-0.3322392397801095</v>
      </c>
      <c r="M1268" s="69">
        <f t="shared" si="224"/>
        <v>-0.451559640354738</v>
      </c>
    </row>
    <row r="1269" spans="1:13" x14ac:dyDescent="0.3">
      <c r="A1269" s="69">
        <f>'Shiller Data'!A1268</f>
        <v>1975.12</v>
      </c>
      <c r="B1269" s="69">
        <f>'[4]Shiller Data '!B1268</f>
        <v>88.7</v>
      </c>
      <c r="C1269" s="69">
        <f>'[4]Shiller Data '!C1268</f>
        <v>3.68</v>
      </c>
      <c r="D1269" s="69">
        <f>'[4]Shiller Data '!D1268</f>
        <v>7.96</v>
      </c>
      <c r="E1269" s="69">
        <f>'[4]Shiller Data '!E1268</f>
        <v>55.5</v>
      </c>
      <c r="F1269" s="71">
        <f t="shared" si="225"/>
        <v>504.39934234234238</v>
      </c>
      <c r="G1269" s="71">
        <f t="shared" si="226"/>
        <v>20.926601801801802</v>
      </c>
      <c r="H1269" s="71">
        <f t="shared" si="229"/>
        <v>750.51339249804778</v>
      </c>
      <c r="I1269" s="71">
        <f t="shared" si="229"/>
        <v>24.95163401558311</v>
      </c>
      <c r="J1269" s="71">
        <f t="shared" si="223"/>
        <v>20.215082588472104</v>
      </c>
      <c r="K1269" s="71">
        <f t="shared" si="220"/>
        <v>3.0064289885888211</v>
      </c>
      <c r="L1269" s="71">
        <f t="shared" si="221"/>
        <v>-0.34915189092507459</v>
      </c>
      <c r="M1269" s="69">
        <f t="shared" si="224"/>
        <v>-0.47454630103190587</v>
      </c>
    </row>
    <row r="1270" spans="1:13" x14ac:dyDescent="0.3">
      <c r="A1270" s="69">
        <f>'Shiller Data'!A1269</f>
        <v>1976.01</v>
      </c>
      <c r="B1270" s="69">
        <f>'[4]Shiller Data '!B1269</f>
        <v>96.86</v>
      </c>
      <c r="C1270" s="69">
        <f>'[4]Shiller Data '!C1269</f>
        <v>3.6833300000000002</v>
      </c>
      <c r="D1270" s="69">
        <f>'[4]Shiller Data '!D1269</f>
        <v>8.1933299999999996</v>
      </c>
      <c r="E1270" s="69">
        <f>'[4]Shiller Data '!E1269</f>
        <v>55.6</v>
      </c>
      <c r="F1270" s="71">
        <f t="shared" si="225"/>
        <v>549.81115647482022</v>
      </c>
      <c r="G1270" s="71">
        <f t="shared" si="226"/>
        <v>20.907866270683453</v>
      </c>
      <c r="H1270" s="71">
        <f t="shared" si="229"/>
        <v>747.37705501793755</v>
      </c>
      <c r="I1270" s="71">
        <f t="shared" si="229"/>
        <v>24.899252581465635</v>
      </c>
      <c r="J1270" s="71">
        <f t="shared" si="223"/>
        <v>22.081432150460834</v>
      </c>
      <c r="K1270" s="71">
        <f t="shared" si="220"/>
        <v>3.0947370811922665</v>
      </c>
      <c r="L1270" s="71">
        <f t="shared" si="221"/>
        <v>-0.26084379832162918</v>
      </c>
      <c r="M1270" s="69">
        <f t="shared" si="224"/>
        <v>-0.35452324005085911</v>
      </c>
    </row>
    <row r="1271" spans="1:13" x14ac:dyDescent="0.3">
      <c r="A1271" s="69">
        <f>'Shiller Data'!A1270</f>
        <v>1976.02</v>
      </c>
      <c r="B1271" s="69">
        <f>'[4]Shiller Data '!B1270</f>
        <v>100.6</v>
      </c>
      <c r="C1271" s="69">
        <f>'[4]Shiller Data '!C1270</f>
        <v>3.6866699999999999</v>
      </c>
      <c r="D1271" s="69">
        <f>'[4]Shiller Data '!D1270</f>
        <v>8.4266699999999997</v>
      </c>
      <c r="E1271" s="69">
        <f>'[4]Shiller Data '!E1270</f>
        <v>55.8</v>
      </c>
      <c r="F1271" s="71">
        <f t="shared" si="225"/>
        <v>568.99396057347678</v>
      </c>
      <c r="G1271" s="71">
        <f t="shared" si="226"/>
        <v>20.851818733870971</v>
      </c>
      <c r="H1271" s="71">
        <f t="shared" si="229"/>
        <v>744.50059129094575</v>
      </c>
      <c r="I1271" s="71">
        <f t="shared" si="229"/>
        <v>24.846176643831221</v>
      </c>
      <c r="J1271" s="71">
        <f t="shared" si="223"/>
        <v>22.900664707088684</v>
      </c>
      <c r="K1271" s="71">
        <f t="shared" si="220"/>
        <v>3.1311659366493556</v>
      </c>
      <c r="L1271" s="71">
        <f t="shared" si="221"/>
        <v>-0.22441494286454011</v>
      </c>
      <c r="M1271" s="69">
        <f t="shared" si="224"/>
        <v>-0.30501132544491105</v>
      </c>
    </row>
    <row r="1272" spans="1:13" x14ac:dyDescent="0.3">
      <c r="A1272" s="69">
        <f>'Shiller Data'!A1271</f>
        <v>1976.03</v>
      </c>
      <c r="B1272" s="69">
        <f>'[4]Shiller Data '!B1271</f>
        <v>101.1</v>
      </c>
      <c r="C1272" s="69">
        <f>'[4]Shiller Data '!C1271</f>
        <v>3.69</v>
      </c>
      <c r="D1272" s="69">
        <f>'[4]Shiller Data '!D1271</f>
        <v>8.66</v>
      </c>
      <c r="E1272" s="69">
        <f>'[4]Shiller Data '!E1271</f>
        <v>55.9</v>
      </c>
      <c r="F1272" s="71">
        <f t="shared" si="225"/>
        <v>570.79902504472273</v>
      </c>
      <c r="G1272" s="71">
        <f t="shared" si="226"/>
        <v>20.833317531305905</v>
      </c>
      <c r="H1272" s="71">
        <f t="shared" si="229"/>
        <v>741.97506592852005</v>
      </c>
      <c r="I1272" s="71">
        <f t="shared" si="229"/>
        <v>24.792014544338731</v>
      </c>
      <c r="J1272" s="71">
        <f t="shared" si="223"/>
        <v>23.023503153561396</v>
      </c>
      <c r="K1272" s="71">
        <f t="shared" si="220"/>
        <v>3.1365155704108418</v>
      </c>
      <c r="L1272" s="71">
        <f t="shared" si="221"/>
        <v>-0.21906530910305388</v>
      </c>
      <c r="M1272" s="69">
        <f t="shared" si="224"/>
        <v>-0.29774042421432467</v>
      </c>
    </row>
    <row r="1273" spans="1:13" x14ac:dyDescent="0.3">
      <c r="A1273" s="69">
        <f>'Shiller Data'!A1272</f>
        <v>1976.04</v>
      </c>
      <c r="B1273" s="69">
        <f>'[4]Shiller Data '!B1272</f>
        <v>101.9</v>
      </c>
      <c r="C1273" s="69">
        <f>'[4]Shiller Data '!C1272</f>
        <v>3.71333</v>
      </c>
      <c r="D1273" s="69">
        <f>'[4]Shiller Data '!D1272</f>
        <v>8.8566699999999994</v>
      </c>
      <c r="E1273" s="69">
        <f>'[4]Shiller Data '!E1272</f>
        <v>56.1</v>
      </c>
      <c r="F1273" s="71">
        <f t="shared" si="225"/>
        <v>573.26469696969696</v>
      </c>
      <c r="G1273" s="71">
        <f t="shared" si="226"/>
        <v>20.890294378787882</v>
      </c>
      <c r="H1273" s="71">
        <f t="shared" si="229"/>
        <v>739.29370156116215</v>
      </c>
      <c r="I1273" s="71">
        <f t="shared" si="229"/>
        <v>24.738380249468982</v>
      </c>
      <c r="J1273" s="71">
        <f t="shared" si="223"/>
        <v>23.173089393433603</v>
      </c>
      <c r="K1273" s="71">
        <f t="shared" si="220"/>
        <v>3.1429916654830565</v>
      </c>
      <c r="L1273" s="71">
        <f t="shared" si="221"/>
        <v>-0.21258921403083919</v>
      </c>
      <c r="M1273" s="69">
        <f t="shared" si="224"/>
        <v>-0.28893850435787477</v>
      </c>
    </row>
    <row r="1274" spans="1:13" x14ac:dyDescent="0.3">
      <c r="A1274" s="69">
        <f>'Shiller Data'!A1273</f>
        <v>1976.05</v>
      </c>
      <c r="B1274" s="69">
        <f>'[4]Shiller Data '!B1273</f>
        <v>101.2</v>
      </c>
      <c r="C1274" s="69">
        <f>'[4]Shiller Data '!C1273</f>
        <v>3.7366700000000002</v>
      </c>
      <c r="D1274" s="69">
        <f>'[4]Shiller Data '!D1273</f>
        <v>9.0533300000000008</v>
      </c>
      <c r="E1274" s="69">
        <f>'[4]Shiller Data '!E1273</f>
        <v>56.5</v>
      </c>
      <c r="F1274" s="71">
        <f t="shared" si="225"/>
        <v>565.29603539823017</v>
      </c>
      <c r="G1274" s="71">
        <f t="shared" si="226"/>
        <v>20.872774076991153</v>
      </c>
      <c r="H1274" s="71">
        <f t="shared" si="229"/>
        <v>736.93840229474392</v>
      </c>
      <c r="I1274" s="71">
        <f t="shared" si="229"/>
        <v>24.683243404277235</v>
      </c>
      <c r="J1274" s="71">
        <f t="shared" si="223"/>
        <v>22.902016000874216</v>
      </c>
      <c r="K1274" s="71">
        <f t="shared" si="220"/>
        <v>3.1312249416580165</v>
      </c>
      <c r="L1274" s="71">
        <f t="shared" si="221"/>
        <v>-0.22435593785587926</v>
      </c>
      <c r="M1274" s="69">
        <f t="shared" si="224"/>
        <v>-0.30493112937743977</v>
      </c>
    </row>
    <row r="1275" spans="1:13" x14ac:dyDescent="0.3">
      <c r="A1275" s="69">
        <f>'Shiller Data'!A1274</f>
        <v>1976.06</v>
      </c>
      <c r="B1275" s="69">
        <f>'[4]Shiller Data '!B1274</f>
        <v>101.8</v>
      </c>
      <c r="C1275" s="69">
        <f>'[4]Shiller Data '!C1274</f>
        <v>3.76</v>
      </c>
      <c r="D1275" s="69">
        <f>'[4]Shiller Data '!D1274</f>
        <v>9.25</v>
      </c>
      <c r="E1275" s="69">
        <f>'[4]Shiller Data '!E1274</f>
        <v>56.8</v>
      </c>
      <c r="F1275" s="71">
        <f t="shared" si="225"/>
        <v>565.64417253521128</v>
      </c>
      <c r="G1275" s="71">
        <f t="shared" si="226"/>
        <v>20.892161971830987</v>
      </c>
      <c r="H1275" s="71">
        <f t="shared" si="229"/>
        <v>734.66625849076775</v>
      </c>
      <c r="I1275" s="71">
        <f t="shared" si="229"/>
        <v>24.627621978836732</v>
      </c>
      <c r="J1275" s="71">
        <f t="shared" si="223"/>
        <v>22.967876192889698</v>
      </c>
      <c r="K1275" s="71">
        <f t="shared" si="220"/>
        <v>3.1340965523866839</v>
      </c>
      <c r="L1275" s="71">
        <f t="shared" si="221"/>
        <v>-0.22148432712721178</v>
      </c>
      <c r="M1275" s="69">
        <f t="shared" si="224"/>
        <v>-0.3010282083716786</v>
      </c>
    </row>
    <row r="1276" spans="1:13" x14ac:dyDescent="0.3">
      <c r="A1276" s="69">
        <f>'Shiller Data'!A1275</f>
        <v>1976.07</v>
      </c>
      <c r="B1276" s="69">
        <f>'[4]Shiller Data '!B1275</f>
        <v>104.2</v>
      </c>
      <c r="C1276" s="69">
        <f>'[4]Shiller Data '!C1275</f>
        <v>3.79</v>
      </c>
      <c r="D1276" s="69">
        <f>'[4]Shiller Data '!D1275</f>
        <v>9.35</v>
      </c>
      <c r="E1276" s="69">
        <f>'[4]Shiller Data '!E1275</f>
        <v>57.1</v>
      </c>
      <c r="F1276" s="71">
        <f t="shared" si="225"/>
        <v>575.93767075306482</v>
      </c>
      <c r="G1276" s="71">
        <f t="shared" si="226"/>
        <v>20.948212784588442</v>
      </c>
      <c r="H1276" s="71">
        <f t="shared" si="229"/>
        <v>732.5191921060175</v>
      </c>
      <c r="I1276" s="71">
        <f t="shared" si="229"/>
        <v>24.571555995631382</v>
      </c>
      <c r="J1276" s="71">
        <f t="shared" si="223"/>
        <v>23.439202257091971</v>
      </c>
      <c r="K1276" s="71">
        <f t="shared" si="220"/>
        <v>3.1544099307291495</v>
      </c>
      <c r="L1276" s="71">
        <f t="shared" si="221"/>
        <v>-0.20117094878474617</v>
      </c>
      <c r="M1276" s="69">
        <f t="shared" si="224"/>
        <v>-0.2734194833312999</v>
      </c>
    </row>
    <row r="1277" spans="1:13" x14ac:dyDescent="0.3">
      <c r="A1277" s="69">
        <f>'Shiller Data'!A1276</f>
        <v>1976.08</v>
      </c>
      <c r="B1277" s="69">
        <f>'[4]Shiller Data '!B1276</f>
        <v>103.3</v>
      </c>
      <c r="C1277" s="69">
        <f>'[4]Shiller Data '!C1276</f>
        <v>3.82</v>
      </c>
      <c r="D1277" s="69">
        <f>'[4]Shiller Data '!D1276</f>
        <v>9.4499999999999993</v>
      </c>
      <c r="E1277" s="69">
        <f>'[4]Shiller Data '!E1276</f>
        <v>57.4</v>
      </c>
      <c r="F1277" s="71">
        <f t="shared" si="225"/>
        <v>567.97903310104527</v>
      </c>
      <c r="G1277" s="71">
        <f t="shared" si="226"/>
        <v>21.003677700348433</v>
      </c>
      <c r="H1277" s="71">
        <f t="shared" si="229"/>
        <v>730.76571889816944</v>
      </c>
      <c r="I1277" s="71">
        <f t="shared" si="229"/>
        <v>24.515754239974246</v>
      </c>
      <c r="J1277" s="71">
        <f t="shared" si="223"/>
        <v>23.167920005288892</v>
      </c>
      <c r="K1277" s="71">
        <f t="shared" si="220"/>
        <v>3.1427685633869551</v>
      </c>
      <c r="L1277" s="71">
        <f t="shared" si="221"/>
        <v>-0.21281231612694063</v>
      </c>
      <c r="M1277" s="69">
        <f t="shared" si="224"/>
        <v>-0.28924173134077008</v>
      </c>
    </row>
    <row r="1278" spans="1:13" x14ac:dyDescent="0.3">
      <c r="A1278" s="69">
        <f>'Shiller Data'!A1277</f>
        <v>1976.09</v>
      </c>
      <c r="B1278" s="69">
        <f>'[4]Shiller Data '!B1277</f>
        <v>105.5</v>
      </c>
      <c r="C1278" s="69">
        <f>'[4]Shiller Data '!C1277</f>
        <v>3.85</v>
      </c>
      <c r="D1278" s="69">
        <f>'[4]Shiller Data '!D1277</f>
        <v>9.5500000000000007</v>
      </c>
      <c r="E1278" s="69">
        <f>'[4]Shiller Data '!E1277</f>
        <v>57.6</v>
      </c>
      <c r="F1278" s="71">
        <f t="shared" si="225"/>
        <v>578.06124131944443</v>
      </c>
      <c r="G1278" s="71">
        <f t="shared" si="226"/>
        <v>21.095125868055554</v>
      </c>
      <c r="H1278" s="71">
        <f t="shared" si="229"/>
        <v>729.32468361303847</v>
      </c>
      <c r="I1278" s="71">
        <f t="shared" si="229"/>
        <v>24.459105964206003</v>
      </c>
      <c r="J1278" s="71">
        <f t="shared" si="223"/>
        <v>23.633784577628962</v>
      </c>
      <c r="K1278" s="71">
        <f t="shared" si="220"/>
        <v>3.1626772382403989</v>
      </c>
      <c r="L1278" s="71">
        <f t="shared" si="221"/>
        <v>-0.1929036412734968</v>
      </c>
      <c r="M1278" s="69">
        <f t="shared" si="224"/>
        <v>-0.26218305500046046</v>
      </c>
    </row>
    <row r="1279" spans="1:13" x14ac:dyDescent="0.3">
      <c r="A1279" s="69">
        <f>'Shiller Data'!A1278</f>
        <v>1976.1</v>
      </c>
      <c r="B1279" s="69">
        <f>'[4]Shiller Data '!B1278</f>
        <v>101.9</v>
      </c>
      <c r="C1279" s="69">
        <f>'[4]Shiller Data '!C1278</f>
        <v>3.9166699999999999</v>
      </c>
      <c r="D1279" s="69">
        <f>'[4]Shiller Data '!D1278</f>
        <v>9.67</v>
      </c>
      <c r="E1279" s="69">
        <f>'[4]Shiller Data '!E1278</f>
        <v>57.9</v>
      </c>
      <c r="F1279" s="71">
        <f t="shared" si="225"/>
        <v>555.44299654576866</v>
      </c>
      <c r="G1279" s="71">
        <f t="shared" si="226"/>
        <v>21.349233771157166</v>
      </c>
      <c r="H1279" s="71">
        <f t="shared" si="229"/>
        <v>727.78756632234843</v>
      </c>
      <c r="I1279" s="71">
        <f t="shared" si="229"/>
        <v>24.406521472418028</v>
      </c>
      <c r="J1279" s="71">
        <f t="shared" si="223"/>
        <v>22.757974632865174</v>
      </c>
      <c r="K1279" s="71">
        <f t="shared" si="220"/>
        <v>3.1249156172872659</v>
      </c>
      <c r="L1279" s="71">
        <f t="shared" si="221"/>
        <v>-0.23066526222662986</v>
      </c>
      <c r="M1279" s="69">
        <f t="shared" si="224"/>
        <v>-0.31350638450270174</v>
      </c>
    </row>
    <row r="1280" spans="1:13" x14ac:dyDescent="0.3">
      <c r="A1280" s="69">
        <f>'Shiller Data'!A1279</f>
        <v>1976.11</v>
      </c>
      <c r="B1280" s="69">
        <f>'[4]Shiller Data '!B1279</f>
        <v>101.2</v>
      </c>
      <c r="C1280" s="69">
        <f>'[4]Shiller Data '!C1279</f>
        <v>3.98333</v>
      </c>
      <c r="D1280" s="69">
        <f>'[4]Shiller Data '!D1279</f>
        <v>9.7899999999999991</v>
      </c>
      <c r="E1280" s="69">
        <f>'[4]Shiller Data '!E1279</f>
        <v>58</v>
      </c>
      <c r="F1280" s="71">
        <f t="shared" si="225"/>
        <v>550.67631034482758</v>
      </c>
      <c r="G1280" s="71">
        <f t="shared" si="226"/>
        <v>21.675152838793107</v>
      </c>
      <c r="H1280" s="71">
        <f t="shared" si="229"/>
        <v>725.90215640855536</v>
      </c>
      <c r="I1280" s="71">
        <f t="shared" si="229"/>
        <v>24.357185376431779</v>
      </c>
      <c r="J1280" s="71">
        <f t="shared" si="223"/>
        <v>22.6083721018795</v>
      </c>
      <c r="K1280" s="71">
        <f t="shared" si="220"/>
        <v>3.1183202846655149</v>
      </c>
      <c r="L1280" s="71">
        <f t="shared" si="221"/>
        <v>-0.2372605948483808</v>
      </c>
      <c r="M1280" s="69">
        <f t="shared" si="224"/>
        <v>-0.3224703648822283</v>
      </c>
    </row>
    <row r="1281" spans="1:13" x14ac:dyDescent="0.3">
      <c r="A1281" s="69">
        <f>'Shiller Data'!A1280</f>
        <v>1976.12</v>
      </c>
      <c r="B1281" s="69">
        <f>'[4]Shiller Data '!B1280</f>
        <v>104.7</v>
      </c>
      <c r="C1281" s="69">
        <f>'[4]Shiller Data '!C1280</f>
        <v>4.05</v>
      </c>
      <c r="D1281" s="69">
        <f>'[4]Shiller Data '!D1280</f>
        <v>9.91</v>
      </c>
      <c r="E1281" s="69">
        <f>'[4]Shiller Data '!E1280</f>
        <v>58.2</v>
      </c>
      <c r="F1281" s="71">
        <f t="shared" si="225"/>
        <v>567.76363402061861</v>
      </c>
      <c r="G1281" s="71">
        <f t="shared" si="226"/>
        <v>21.962203608247425</v>
      </c>
      <c r="H1281" s="71">
        <f t="shared" si="229"/>
        <v>724.13196109682247</v>
      </c>
      <c r="I1281" s="71">
        <f t="shared" si="229"/>
        <v>24.310774573167173</v>
      </c>
      <c r="J1281" s="71">
        <f t="shared" si="223"/>
        <v>23.354403304256842</v>
      </c>
      <c r="K1281" s="71">
        <f t="shared" ref="K1281:K1344" si="230">LN(J1281)</f>
        <v>3.1507855446770101</v>
      </c>
      <c r="L1281" s="71">
        <f t="shared" ref="L1281:L1344" si="231">K1281-$K$1863</f>
        <v>-0.20479533483688561</v>
      </c>
      <c r="M1281" s="69">
        <f t="shared" si="224"/>
        <v>-0.27834553139020474</v>
      </c>
    </row>
    <row r="1282" spans="1:13" x14ac:dyDescent="0.3">
      <c r="A1282" s="69">
        <f>'Shiller Data'!A1281</f>
        <v>1977.01</v>
      </c>
      <c r="B1282" s="69">
        <f>'[4]Shiller Data '!B1281</f>
        <v>103.8</v>
      </c>
      <c r="C1282" s="69">
        <f>'[4]Shiller Data '!C1281</f>
        <v>4.0966699999999996</v>
      </c>
      <c r="D1282" s="69">
        <f>'[4]Shiller Data '!D1281</f>
        <v>9.9666700000000006</v>
      </c>
      <c r="E1282" s="69">
        <f>'[4]Shiller Data '!E1281</f>
        <v>58.5</v>
      </c>
      <c r="F1282" s="71">
        <f t="shared" si="225"/>
        <v>559.99656410256409</v>
      </c>
      <c r="G1282" s="71">
        <f t="shared" si="226"/>
        <v>22.101359578632476</v>
      </c>
      <c r="H1282" s="71">
        <f t="shared" ref="H1282:I1297" si="232">AVERAGE(F1163:F1282)</f>
        <v>722.04762591672477</v>
      </c>
      <c r="I1282" s="71">
        <f t="shared" si="232"/>
        <v>24.264723998227208</v>
      </c>
      <c r="J1282" s="71">
        <f t="shared" ref="J1282:J1345" si="233">F1282/I1282</f>
        <v>23.078629047809393</v>
      </c>
      <c r="K1282" s="71">
        <f t="shared" si="230"/>
        <v>3.1389070398673899</v>
      </c>
      <c r="L1282" s="71">
        <f t="shared" si="231"/>
        <v>-0.21667383964650577</v>
      </c>
      <c r="M1282" s="69">
        <f t="shared" ref="M1282:M1345" si="234">L1282*$M$113/2</f>
        <v>-0.29449008241715185</v>
      </c>
    </row>
    <row r="1283" spans="1:13" x14ac:dyDescent="0.3">
      <c r="A1283" s="69">
        <f>'Shiller Data'!A1282</f>
        <v>1977.02</v>
      </c>
      <c r="B1283" s="69">
        <f>'[4]Shiller Data '!B1282</f>
        <v>101</v>
      </c>
      <c r="C1283" s="69">
        <f>'[4]Shiller Data '!C1282</f>
        <v>4.1433299999999997</v>
      </c>
      <c r="D1283" s="69">
        <f>'[4]Shiller Data '!D1282</f>
        <v>10.023300000000001</v>
      </c>
      <c r="E1283" s="69">
        <f>'[4]Shiller Data '!E1282</f>
        <v>59.1</v>
      </c>
      <c r="F1283" s="71">
        <f t="shared" si="225"/>
        <v>539.35879864636217</v>
      </c>
      <c r="G1283" s="71">
        <f t="shared" si="226"/>
        <v>22.126153378172589</v>
      </c>
      <c r="H1283" s="71">
        <f t="shared" si="232"/>
        <v>719.55868257211125</v>
      </c>
      <c r="I1283" s="71">
        <f t="shared" si="232"/>
        <v>24.218080633521499</v>
      </c>
      <c r="J1283" s="71">
        <f t="shared" si="233"/>
        <v>22.270914314316375</v>
      </c>
      <c r="K1283" s="71">
        <f t="shared" si="230"/>
        <v>3.1032815363006145</v>
      </c>
      <c r="L1283" s="71">
        <f t="shared" si="231"/>
        <v>-0.25229934321328118</v>
      </c>
      <c r="M1283" s="69">
        <f t="shared" si="234"/>
        <v>-0.34291012933489901</v>
      </c>
    </row>
    <row r="1284" spans="1:13" x14ac:dyDescent="0.3">
      <c r="A1284" s="69">
        <f>'Shiller Data'!A1283</f>
        <v>1977.03</v>
      </c>
      <c r="B1284" s="69">
        <f>'[4]Shiller Data '!B1283</f>
        <v>100.6</v>
      </c>
      <c r="C1284" s="69">
        <f>'[4]Shiller Data '!C1283</f>
        <v>4.1900000000000004</v>
      </c>
      <c r="D1284" s="69">
        <f>'[4]Shiller Data '!D1283</f>
        <v>10.08</v>
      </c>
      <c r="E1284" s="69">
        <f>'[4]Shiller Data '!E1283</f>
        <v>59.5</v>
      </c>
      <c r="F1284" s="71">
        <f t="shared" si="225"/>
        <v>533.61114285714291</v>
      </c>
      <c r="G1284" s="71">
        <f t="shared" si="226"/>
        <v>22.224957142857146</v>
      </c>
      <c r="H1284" s="71">
        <f t="shared" si="232"/>
        <v>716.87882616157719</v>
      </c>
      <c r="I1284" s="71">
        <f t="shared" si="232"/>
        <v>24.172163735974603</v>
      </c>
      <c r="J1284" s="71">
        <f t="shared" si="233"/>
        <v>22.075439695246963</v>
      </c>
      <c r="K1284" s="71">
        <f t="shared" si="230"/>
        <v>3.0944656645361412</v>
      </c>
      <c r="L1284" s="71">
        <f t="shared" si="231"/>
        <v>-0.26111521497775447</v>
      </c>
      <c r="M1284" s="69">
        <f t="shared" si="234"/>
        <v>-0.35489213328486524</v>
      </c>
    </row>
    <row r="1285" spans="1:13" x14ac:dyDescent="0.3">
      <c r="A1285" s="69">
        <f>'Shiller Data'!A1284</f>
        <v>1977.04</v>
      </c>
      <c r="B1285" s="69">
        <f>'[4]Shiller Data '!B1284</f>
        <v>99.05</v>
      </c>
      <c r="C1285" s="69">
        <f>'[4]Shiller Data '!C1284</f>
        <v>4.2466699999999999</v>
      </c>
      <c r="D1285" s="69">
        <f>'[4]Shiller Data '!D1284</f>
        <v>10.193300000000001</v>
      </c>
      <c r="E1285" s="69">
        <f>'[4]Shiller Data '!E1284</f>
        <v>60</v>
      </c>
      <c r="F1285" s="71">
        <f t="shared" si="225"/>
        <v>521.01125416666662</v>
      </c>
      <c r="G1285" s="71">
        <f t="shared" si="226"/>
        <v>22.337838089166667</v>
      </c>
      <c r="H1285" s="71">
        <f t="shared" si="232"/>
        <v>713.99313676402346</v>
      </c>
      <c r="I1285" s="71">
        <f t="shared" si="232"/>
        <v>24.127885775438703</v>
      </c>
      <c r="J1285" s="71">
        <f t="shared" si="233"/>
        <v>21.593738424318836</v>
      </c>
      <c r="K1285" s="71">
        <f t="shared" si="230"/>
        <v>3.0724033849015231</v>
      </c>
      <c r="L1285" s="71">
        <f t="shared" si="231"/>
        <v>-0.28317749461237263</v>
      </c>
      <c r="M1285" s="69">
        <f t="shared" si="234"/>
        <v>-0.38487786002746016</v>
      </c>
    </row>
    <row r="1286" spans="1:13" x14ac:dyDescent="0.3">
      <c r="A1286" s="69">
        <f>'Shiller Data'!A1285</f>
        <v>1977.05</v>
      </c>
      <c r="B1286" s="69">
        <f>'[4]Shiller Data '!B1285</f>
        <v>98.76</v>
      </c>
      <c r="C1286" s="69">
        <f>'[4]Shiller Data '!C1285</f>
        <v>4.3033299999999999</v>
      </c>
      <c r="D1286" s="69">
        <f>'[4]Shiller Data '!D1285</f>
        <v>10.306699999999999</v>
      </c>
      <c r="E1286" s="69">
        <f>'[4]Shiller Data '!E1285</f>
        <v>60.3</v>
      </c>
      <c r="F1286" s="71">
        <f t="shared" si="225"/>
        <v>516.90132338308467</v>
      </c>
      <c r="G1286" s="71">
        <f t="shared" si="226"/>
        <v>22.523258120232171</v>
      </c>
      <c r="H1286" s="71">
        <f t="shared" si="232"/>
        <v>710.96584183087054</v>
      </c>
      <c r="I1286" s="71">
        <f t="shared" si="232"/>
        <v>24.085847037886424</v>
      </c>
      <c r="J1286" s="71">
        <f t="shared" si="233"/>
        <v>21.460790752760825</v>
      </c>
      <c r="K1286" s="71">
        <f t="shared" si="230"/>
        <v>3.066227584275826</v>
      </c>
      <c r="L1286" s="71">
        <f t="shared" si="231"/>
        <v>-0.28935329523806974</v>
      </c>
      <c r="M1286" s="69">
        <f t="shared" si="234"/>
        <v>-0.39327163768987011</v>
      </c>
    </row>
    <row r="1287" spans="1:13" x14ac:dyDescent="0.3">
      <c r="A1287" s="69">
        <f>'Shiller Data'!A1286</f>
        <v>1977.06</v>
      </c>
      <c r="B1287" s="69">
        <f>'[4]Shiller Data '!B1286</f>
        <v>99.29</v>
      </c>
      <c r="C1287" s="69">
        <f>'[4]Shiller Data '!C1286</f>
        <v>4.3600000000000003</v>
      </c>
      <c r="D1287" s="69">
        <f>'[4]Shiller Data '!D1286</f>
        <v>10.42</v>
      </c>
      <c r="E1287" s="69">
        <f>'[4]Shiller Data '!E1286</f>
        <v>60.7</v>
      </c>
      <c r="F1287" s="71">
        <f t="shared" si="225"/>
        <v>516.25074876441522</v>
      </c>
      <c r="G1287" s="71">
        <f t="shared" si="226"/>
        <v>22.669485996705109</v>
      </c>
      <c r="H1287" s="71">
        <f t="shared" si="232"/>
        <v>708.0467689539571</v>
      </c>
      <c r="I1287" s="71">
        <f t="shared" si="232"/>
        <v>24.045716753524633</v>
      </c>
      <c r="J1287" s="71">
        <f t="shared" si="233"/>
        <v>21.469551274188692</v>
      </c>
      <c r="K1287" s="71">
        <f t="shared" si="230"/>
        <v>3.0666357115413376</v>
      </c>
      <c r="L1287" s="71">
        <f t="shared" si="231"/>
        <v>-0.28894516797255809</v>
      </c>
      <c r="M1287" s="69">
        <f t="shared" si="234"/>
        <v>-0.39271693559822263</v>
      </c>
    </row>
    <row r="1288" spans="1:13" x14ac:dyDescent="0.3">
      <c r="A1288" s="69">
        <f>'Shiller Data'!A1287</f>
        <v>1977.07</v>
      </c>
      <c r="B1288" s="69">
        <f>'[4]Shiller Data '!B1287</f>
        <v>100.2</v>
      </c>
      <c r="C1288" s="69">
        <f>'[4]Shiller Data '!C1287</f>
        <v>4.4066700000000001</v>
      </c>
      <c r="D1288" s="69">
        <f>'[4]Shiller Data '!D1287</f>
        <v>10.5167</v>
      </c>
      <c r="E1288" s="69">
        <f>'[4]Shiller Data '!E1287</f>
        <v>61</v>
      </c>
      <c r="F1288" s="71">
        <f t="shared" si="225"/>
        <v>518.42001639344267</v>
      </c>
      <c r="G1288" s="71">
        <f t="shared" si="226"/>
        <v>22.799460415573773</v>
      </c>
      <c r="H1288" s="71">
        <f t="shared" si="232"/>
        <v>705.04297840943173</v>
      </c>
      <c r="I1288" s="71">
        <f t="shared" si="232"/>
        <v>24.006830124914398</v>
      </c>
      <c r="J1288" s="71">
        <f t="shared" si="233"/>
        <v>21.594688415586528</v>
      </c>
      <c r="K1288" s="71">
        <f t="shared" si="230"/>
        <v>3.0724473777643038</v>
      </c>
      <c r="L1288" s="71">
        <f t="shared" si="231"/>
        <v>-0.28313350174959195</v>
      </c>
      <c r="M1288" s="69">
        <f t="shared" si="234"/>
        <v>-0.3848180675679404</v>
      </c>
    </row>
    <row r="1289" spans="1:13" x14ac:dyDescent="0.3">
      <c r="A1289" s="69">
        <f>'Shiller Data'!A1288</f>
        <v>1977.08</v>
      </c>
      <c r="B1289" s="69">
        <f>'[4]Shiller Data '!B1288</f>
        <v>97.75</v>
      </c>
      <c r="C1289" s="69">
        <f>'[4]Shiller Data '!C1288</f>
        <v>4.4533300000000002</v>
      </c>
      <c r="D1289" s="69">
        <f>'[4]Shiller Data '!D1288</f>
        <v>10.613300000000001</v>
      </c>
      <c r="E1289" s="69">
        <f>'[4]Shiller Data '!E1288</f>
        <v>61.2</v>
      </c>
      <c r="F1289" s="71">
        <f t="shared" si="225"/>
        <v>504.09131944444448</v>
      </c>
      <c r="G1289" s="71">
        <f t="shared" si="226"/>
        <v>22.96557540277778</v>
      </c>
      <c r="H1289" s="71">
        <f t="shared" si="232"/>
        <v>701.82545173067251</v>
      </c>
      <c r="I1289" s="71">
        <f t="shared" si="232"/>
        <v>23.969488150124107</v>
      </c>
      <c r="J1289" s="71">
        <f t="shared" si="233"/>
        <v>21.030541673950363</v>
      </c>
      <c r="K1289" s="71">
        <f t="shared" si="230"/>
        <v>3.0459757465845314</v>
      </c>
      <c r="L1289" s="71">
        <f t="shared" si="231"/>
        <v>-0.30960513292936431</v>
      </c>
      <c r="M1289" s="69">
        <f t="shared" si="234"/>
        <v>-0.42079672036961624</v>
      </c>
    </row>
    <row r="1290" spans="1:13" x14ac:dyDescent="0.3">
      <c r="A1290" s="69">
        <f>'Shiller Data'!A1289</f>
        <v>1977.09</v>
      </c>
      <c r="B1290" s="69">
        <f>'[4]Shiller Data '!B1289</f>
        <v>96.23</v>
      </c>
      <c r="C1290" s="69">
        <f>'[4]Shiller Data '!C1289</f>
        <v>4.5</v>
      </c>
      <c r="D1290" s="69">
        <f>'[4]Shiller Data '!D1289</f>
        <v>10.71</v>
      </c>
      <c r="E1290" s="69">
        <f>'[4]Shiller Data '!E1289</f>
        <v>61.4</v>
      </c>
      <c r="F1290" s="71">
        <f t="shared" si="225"/>
        <v>494.63630537459289</v>
      </c>
      <c r="G1290" s="71">
        <f t="shared" si="226"/>
        <v>23.130659609120524</v>
      </c>
      <c r="H1290" s="71">
        <f t="shared" si="232"/>
        <v>698.44788843964739</v>
      </c>
      <c r="I1290" s="71">
        <f t="shared" si="232"/>
        <v>23.933680502025503</v>
      </c>
      <c r="J1290" s="71">
        <f t="shared" si="233"/>
        <v>20.666955311479651</v>
      </c>
      <c r="K1290" s="71">
        <f t="shared" si="230"/>
        <v>3.0285360629639477</v>
      </c>
      <c r="L1290" s="71">
        <f t="shared" si="231"/>
        <v>-0.32704481654994799</v>
      </c>
      <c r="M1290" s="69">
        <f t="shared" si="234"/>
        <v>-0.44449969196569633</v>
      </c>
    </row>
    <row r="1291" spans="1:13" x14ac:dyDescent="0.3">
      <c r="A1291" s="69">
        <f>'Shiller Data'!A1290</f>
        <v>1977.1</v>
      </c>
      <c r="B1291" s="69">
        <f>'[4]Shiller Data '!B1290</f>
        <v>93.74</v>
      </c>
      <c r="C1291" s="69">
        <f>'[4]Shiller Data '!C1290</f>
        <v>4.5566700000000004</v>
      </c>
      <c r="D1291" s="69">
        <f>'[4]Shiller Data '!D1290</f>
        <v>10.77</v>
      </c>
      <c r="E1291" s="69">
        <f>'[4]Shiller Data '!E1290</f>
        <v>61.6</v>
      </c>
      <c r="F1291" s="71">
        <f t="shared" ref="F1291:F1354" si="235">B1291*$E$1857/E1291</f>
        <v>480.27293344155839</v>
      </c>
      <c r="G1291" s="71">
        <f t="shared" ref="G1291:G1354" si="236">C1291*$E$1857/E1291</f>
        <v>23.345906418019482</v>
      </c>
      <c r="H1291" s="71">
        <f t="shared" si="232"/>
        <v>694.98459060507287</v>
      </c>
      <c r="I1291" s="71">
        <f t="shared" si="232"/>
        <v>23.900344806250846</v>
      </c>
      <c r="J1291" s="71">
        <f t="shared" si="233"/>
        <v>20.094811908987555</v>
      </c>
      <c r="K1291" s="71">
        <f t="shared" si="230"/>
        <v>3.0004616677671647</v>
      </c>
      <c r="L1291" s="71">
        <f t="shared" si="231"/>
        <v>-0.355119211746731</v>
      </c>
      <c r="M1291" s="69">
        <f t="shared" si="234"/>
        <v>-0.48265672545345195</v>
      </c>
    </row>
    <row r="1292" spans="1:13" x14ac:dyDescent="0.3">
      <c r="A1292" s="69">
        <f>'Shiller Data'!A1291</f>
        <v>1977.11</v>
      </c>
      <c r="B1292" s="69">
        <f>'[4]Shiller Data '!B1291</f>
        <v>94.28</v>
      </c>
      <c r="C1292" s="69">
        <f>'[4]Shiller Data '!C1291</f>
        <v>4.6133300000000004</v>
      </c>
      <c r="D1292" s="69">
        <f>'[4]Shiller Data '!D1291</f>
        <v>10.83</v>
      </c>
      <c r="E1292" s="69">
        <f>'[4]Shiller Data '!E1291</f>
        <v>61.9</v>
      </c>
      <c r="F1292" s="71">
        <f t="shared" si="235"/>
        <v>480.69853634894997</v>
      </c>
      <c r="G1292" s="71">
        <f t="shared" si="236"/>
        <v>23.52164805573506</v>
      </c>
      <c r="H1292" s="71">
        <f t="shared" si="232"/>
        <v>691.78036260423323</v>
      </c>
      <c r="I1292" s="71">
        <f t="shared" si="232"/>
        <v>23.869147839851397</v>
      </c>
      <c r="J1292" s="71">
        <f t="shared" si="233"/>
        <v>20.138906490259632</v>
      </c>
      <c r="K1292" s="71">
        <f t="shared" si="230"/>
        <v>3.0026535903972817</v>
      </c>
      <c r="L1292" s="71">
        <f t="shared" si="231"/>
        <v>-0.35292728911661397</v>
      </c>
      <c r="M1292" s="69">
        <f t="shared" si="234"/>
        <v>-0.47967759572995472</v>
      </c>
    </row>
    <row r="1293" spans="1:13" x14ac:dyDescent="0.3">
      <c r="A1293" s="69">
        <f>'Shiller Data'!A1292</f>
        <v>1977.12</v>
      </c>
      <c r="B1293" s="69">
        <f>'[4]Shiller Data '!B1292</f>
        <v>93.82</v>
      </c>
      <c r="C1293" s="69">
        <f>'[4]Shiller Data '!C1292</f>
        <v>4.67</v>
      </c>
      <c r="D1293" s="69">
        <f>'[4]Shiller Data '!D1292</f>
        <v>10.89</v>
      </c>
      <c r="E1293" s="69">
        <f>'[4]Shiller Data '!E1292</f>
        <v>62.1</v>
      </c>
      <c r="F1293" s="71">
        <f t="shared" si="235"/>
        <v>476.81257809983896</v>
      </c>
      <c r="G1293" s="71">
        <f t="shared" si="236"/>
        <v>23.733902576489534</v>
      </c>
      <c r="H1293" s="71">
        <f t="shared" si="232"/>
        <v>688.36020279537991</v>
      </c>
      <c r="I1293" s="71">
        <f t="shared" si="232"/>
        <v>23.840389899178586</v>
      </c>
      <c r="J1293" s="71">
        <f t="shared" si="233"/>
        <v>20.000200504953462</v>
      </c>
      <c r="K1293" s="71">
        <f t="shared" si="230"/>
        <v>2.9957422987514115</v>
      </c>
      <c r="L1293" s="71">
        <f t="shared" si="231"/>
        <v>-0.35983858076248421</v>
      </c>
      <c r="M1293" s="69">
        <f t="shared" si="234"/>
        <v>-0.48907100865752279</v>
      </c>
    </row>
    <row r="1294" spans="1:13" x14ac:dyDescent="0.3">
      <c r="A1294" s="69">
        <f>'Shiller Data'!A1293</f>
        <v>1978.01</v>
      </c>
      <c r="B1294" s="69">
        <f>'[4]Shiller Data '!B1293</f>
        <v>90.25</v>
      </c>
      <c r="C1294" s="69">
        <f>'[4]Shiller Data '!C1293</f>
        <v>4.71333</v>
      </c>
      <c r="D1294" s="69">
        <f>'[4]Shiller Data '!D1293</f>
        <v>10.9</v>
      </c>
      <c r="E1294" s="69">
        <f>'[4]Shiller Data '!E1293</f>
        <v>62.5</v>
      </c>
      <c r="F1294" s="71">
        <f t="shared" si="235"/>
        <v>455.73362000000003</v>
      </c>
      <c r="G1294" s="71">
        <f t="shared" si="236"/>
        <v>23.800808234400002</v>
      </c>
      <c r="H1294" s="71">
        <f t="shared" si="232"/>
        <v>684.82780231688537</v>
      </c>
      <c r="I1294" s="71">
        <f t="shared" si="232"/>
        <v>23.812746915501418</v>
      </c>
      <c r="J1294" s="71">
        <f t="shared" si="233"/>
        <v>19.138221290351449</v>
      </c>
      <c r="K1294" s="71">
        <f t="shared" si="230"/>
        <v>2.9516874501678183</v>
      </c>
      <c r="L1294" s="71">
        <f t="shared" si="231"/>
        <v>-0.40389342934607741</v>
      </c>
      <c r="M1294" s="69">
        <f t="shared" si="234"/>
        <v>-0.54894771556142763</v>
      </c>
    </row>
    <row r="1295" spans="1:13" x14ac:dyDescent="0.3">
      <c r="A1295" s="69">
        <f>'Shiller Data'!A1294</f>
        <v>1978.02</v>
      </c>
      <c r="B1295" s="69">
        <f>'[4]Shiller Data '!B1294</f>
        <v>88.98</v>
      </c>
      <c r="C1295" s="69">
        <f>'[4]Shiller Data '!C1294</f>
        <v>4.7566699999999997</v>
      </c>
      <c r="D1295" s="69">
        <f>'[4]Shiller Data '!D1294</f>
        <v>10.91</v>
      </c>
      <c r="E1295" s="69">
        <f>'[4]Shiller Data '!E1294</f>
        <v>62.9</v>
      </c>
      <c r="F1295" s="71">
        <f t="shared" si="235"/>
        <v>446.46316216216218</v>
      </c>
      <c r="G1295" s="71">
        <f t="shared" si="236"/>
        <v>23.866913121621621</v>
      </c>
      <c r="H1295" s="71">
        <f t="shared" si="232"/>
        <v>681.56949003519583</v>
      </c>
      <c r="I1295" s="71">
        <f t="shared" si="232"/>
        <v>23.785546557012005</v>
      </c>
      <c r="J1295" s="71">
        <f t="shared" si="233"/>
        <v>18.770355395955548</v>
      </c>
      <c r="K1295" s="71">
        <f t="shared" si="230"/>
        <v>2.9322787846735912</v>
      </c>
      <c r="L1295" s="71">
        <f t="shared" si="231"/>
        <v>-0.42330209484030457</v>
      </c>
      <c r="M1295" s="69">
        <f t="shared" si="234"/>
        <v>-0.57532680918125156</v>
      </c>
    </row>
    <row r="1296" spans="1:13" x14ac:dyDescent="0.3">
      <c r="A1296" s="69">
        <f>'Shiller Data'!A1295</f>
        <v>1978.03</v>
      </c>
      <c r="B1296" s="69">
        <f>'[4]Shiller Data '!B1295</f>
        <v>88.82</v>
      </c>
      <c r="C1296" s="69">
        <f>'[4]Shiller Data '!C1295</f>
        <v>4.8</v>
      </c>
      <c r="D1296" s="69">
        <f>'[4]Shiller Data '!D1295</f>
        <v>10.92</v>
      </c>
      <c r="E1296" s="69">
        <f>'[4]Shiller Data '!E1295</f>
        <v>63.4</v>
      </c>
      <c r="F1296" s="71">
        <f t="shared" si="235"/>
        <v>442.1456798107256</v>
      </c>
      <c r="G1296" s="71">
        <f t="shared" si="236"/>
        <v>23.894384858044166</v>
      </c>
      <c r="H1296" s="71">
        <f t="shared" si="232"/>
        <v>678.42283001758346</v>
      </c>
      <c r="I1296" s="71">
        <f t="shared" si="232"/>
        <v>23.758467511975788</v>
      </c>
      <c r="J1296" s="71">
        <f t="shared" si="233"/>
        <v>18.610025229441078</v>
      </c>
      <c r="K1296" s="71">
        <f t="shared" si="230"/>
        <v>2.9237004263459365</v>
      </c>
      <c r="L1296" s="71">
        <f t="shared" si="231"/>
        <v>-0.4318804531679592</v>
      </c>
      <c r="M1296" s="69">
        <f t="shared" si="234"/>
        <v>-0.58698599911870009</v>
      </c>
    </row>
    <row r="1297" spans="1:13" x14ac:dyDescent="0.3">
      <c r="A1297" s="69">
        <f>'Shiller Data'!A1296</f>
        <v>1978.04</v>
      </c>
      <c r="B1297" s="69">
        <f>'[4]Shiller Data '!B1296</f>
        <v>92.71</v>
      </c>
      <c r="C1297" s="69">
        <f>'[4]Shiller Data '!C1296</f>
        <v>4.8366699999999998</v>
      </c>
      <c r="D1297" s="69">
        <f>'[4]Shiller Data '!D1296</f>
        <v>11.023300000000001</v>
      </c>
      <c r="E1297" s="69">
        <f>'[4]Shiller Data '!E1296</f>
        <v>63.9</v>
      </c>
      <c r="F1297" s="71">
        <f t="shared" si="235"/>
        <v>457.89889749608761</v>
      </c>
      <c r="G1297" s="71">
        <f t="shared" si="236"/>
        <v>23.888532634585289</v>
      </c>
      <c r="H1297" s="71">
        <f t="shared" si="232"/>
        <v>674.92423305146554</v>
      </c>
      <c r="I1297" s="71">
        <f t="shared" si="232"/>
        <v>23.730978112261575</v>
      </c>
      <c r="J1297" s="71">
        <f t="shared" si="233"/>
        <v>19.295407687367742</v>
      </c>
      <c r="K1297" s="71">
        <f t="shared" si="230"/>
        <v>2.9598671239380536</v>
      </c>
      <c r="L1297" s="71">
        <f t="shared" si="231"/>
        <v>-0.3957137555758421</v>
      </c>
      <c r="M1297" s="69">
        <f t="shared" si="234"/>
        <v>-0.53783039375335007</v>
      </c>
    </row>
    <row r="1298" spans="1:13" x14ac:dyDescent="0.3">
      <c r="A1298" s="69">
        <f>'Shiller Data'!A1297</f>
        <v>1978.05</v>
      </c>
      <c r="B1298" s="69">
        <f>'[4]Shiller Data '!B1297</f>
        <v>97.41</v>
      </c>
      <c r="C1298" s="69">
        <f>'[4]Shiller Data '!C1297</f>
        <v>4.8733300000000002</v>
      </c>
      <c r="D1298" s="69">
        <f>'[4]Shiller Data '!D1297</f>
        <v>11.1267</v>
      </c>
      <c r="E1298" s="69">
        <f>'[4]Shiller Data '!E1297</f>
        <v>64.5</v>
      </c>
      <c r="F1298" s="71">
        <f t="shared" si="235"/>
        <v>476.63694651162791</v>
      </c>
      <c r="G1298" s="71">
        <f t="shared" si="236"/>
        <v>23.845694800775195</v>
      </c>
      <c r="H1298" s="71">
        <f t="shared" ref="H1298:I1313" si="237">AVERAGE(F1179:F1298)</f>
        <v>671.43527491249245</v>
      </c>
      <c r="I1298" s="71">
        <f t="shared" si="237"/>
        <v>23.702771478270449</v>
      </c>
      <c r="J1298" s="71">
        <f t="shared" si="233"/>
        <v>20.108912029489275</v>
      </c>
      <c r="K1298" s="71">
        <f t="shared" si="230"/>
        <v>3.0011631013508504</v>
      </c>
      <c r="L1298" s="71">
        <f t="shared" si="231"/>
        <v>-0.35441777816304532</v>
      </c>
      <c r="M1298" s="69">
        <f t="shared" si="234"/>
        <v>-0.48170337901252142</v>
      </c>
    </row>
    <row r="1299" spans="1:13" x14ac:dyDescent="0.3">
      <c r="A1299" s="69">
        <f>'Shiller Data'!A1298</f>
        <v>1978.06</v>
      </c>
      <c r="B1299" s="69">
        <f>'[4]Shiller Data '!B1298</f>
        <v>97.66</v>
      </c>
      <c r="C1299" s="69">
        <f>'[4]Shiller Data '!C1298</f>
        <v>4.91</v>
      </c>
      <c r="D1299" s="69">
        <f>'[4]Shiller Data '!D1298</f>
        <v>11.23</v>
      </c>
      <c r="E1299" s="69">
        <f>'[4]Shiller Data '!E1298</f>
        <v>65.2</v>
      </c>
      <c r="F1299" s="71">
        <f t="shared" si="235"/>
        <v>472.7298205521472</v>
      </c>
      <c r="G1299" s="71">
        <f t="shared" si="236"/>
        <v>23.767186349693251</v>
      </c>
      <c r="H1299" s="71">
        <f t="shared" si="237"/>
        <v>667.7574224324635</v>
      </c>
      <c r="I1299" s="71">
        <f t="shared" si="237"/>
        <v>23.674208177678324</v>
      </c>
      <c r="J1299" s="71">
        <f t="shared" si="233"/>
        <v>19.96813650552712</v>
      </c>
      <c r="K1299" s="71">
        <f t="shared" si="230"/>
        <v>2.9941378283779492</v>
      </c>
      <c r="L1299" s="71">
        <f t="shared" si="231"/>
        <v>-0.36144305113594655</v>
      </c>
      <c r="M1299" s="69">
        <f t="shared" si="234"/>
        <v>-0.49125170852091038</v>
      </c>
    </row>
    <row r="1300" spans="1:13" x14ac:dyDescent="0.3">
      <c r="A1300" s="69">
        <f>'Shiller Data'!A1299</f>
        <v>1978.07</v>
      </c>
      <c r="B1300" s="69">
        <f>'[4]Shiller Data '!B1299</f>
        <v>97.19</v>
      </c>
      <c r="C1300" s="69">
        <f>'[4]Shiller Data '!C1299</f>
        <v>4.9466700000000001</v>
      </c>
      <c r="D1300" s="69">
        <f>'[4]Shiller Data '!D1299</f>
        <v>11.343299999999999</v>
      </c>
      <c r="E1300" s="69">
        <f>'[4]Shiller Data '!E1299</f>
        <v>65.7</v>
      </c>
      <c r="F1300" s="71">
        <f t="shared" si="235"/>
        <v>466.87442846270932</v>
      </c>
      <c r="G1300" s="71">
        <f t="shared" si="236"/>
        <v>23.76246248630137</v>
      </c>
      <c r="H1300" s="71">
        <f t="shared" si="237"/>
        <v>664.08949885398886</v>
      </c>
      <c r="I1300" s="71">
        <f t="shared" si="237"/>
        <v>23.645899671499219</v>
      </c>
      <c r="J1300" s="71">
        <f t="shared" si="233"/>
        <v>19.744413828560752</v>
      </c>
      <c r="K1300" s="71">
        <f t="shared" si="230"/>
        <v>2.9828706072156814</v>
      </c>
      <c r="L1300" s="71">
        <f t="shared" si="231"/>
        <v>-0.3727102722982143</v>
      </c>
      <c r="M1300" s="69">
        <f t="shared" si="234"/>
        <v>-0.50656543949139499</v>
      </c>
    </row>
    <row r="1301" spans="1:13" x14ac:dyDescent="0.3">
      <c r="A1301" s="69">
        <f>'Shiller Data'!A1300</f>
        <v>1978.08</v>
      </c>
      <c r="B1301" s="69">
        <f>'[4]Shiller Data '!B1300</f>
        <v>103.9</v>
      </c>
      <c r="C1301" s="69">
        <f>'[4]Shiller Data '!C1300</f>
        <v>4.9833299999999996</v>
      </c>
      <c r="D1301" s="69">
        <f>'[4]Shiller Data '!D1300</f>
        <v>11.4567</v>
      </c>
      <c r="E1301" s="69">
        <f>'[4]Shiller Data '!E1300</f>
        <v>66</v>
      </c>
      <c r="F1301" s="71">
        <f t="shared" si="235"/>
        <v>496.83878030303038</v>
      </c>
      <c r="G1301" s="71">
        <f t="shared" si="236"/>
        <v>23.829755524999999</v>
      </c>
      <c r="H1301" s="71">
        <f t="shared" si="237"/>
        <v>660.85743951127597</v>
      </c>
      <c r="I1301" s="71">
        <f t="shared" si="237"/>
        <v>23.617796173409936</v>
      </c>
      <c r="J1301" s="71">
        <f t="shared" si="233"/>
        <v>21.036627492890116</v>
      </c>
      <c r="K1301" s="71">
        <f t="shared" si="230"/>
        <v>3.0462650847597756</v>
      </c>
      <c r="L1301" s="71">
        <f t="shared" si="231"/>
        <v>-0.30931579475412008</v>
      </c>
      <c r="M1301" s="69">
        <f t="shared" si="234"/>
        <v>-0.42040346928211475</v>
      </c>
    </row>
    <row r="1302" spans="1:13" x14ac:dyDescent="0.3">
      <c r="A1302" s="69">
        <f>'Shiller Data'!A1301</f>
        <v>1978.09</v>
      </c>
      <c r="B1302" s="69">
        <f>'[4]Shiller Data '!B1301</f>
        <v>103.9</v>
      </c>
      <c r="C1302" s="69">
        <f>'[4]Shiller Data '!C1301</f>
        <v>5.0199999999999996</v>
      </c>
      <c r="D1302" s="69">
        <f>'[4]Shiller Data '!D1301</f>
        <v>11.57</v>
      </c>
      <c r="E1302" s="69">
        <f>'[4]Shiller Data '!E1301</f>
        <v>66.5</v>
      </c>
      <c r="F1302" s="71">
        <f t="shared" si="235"/>
        <v>493.10315037593995</v>
      </c>
      <c r="G1302" s="71">
        <f t="shared" si="236"/>
        <v>23.824618045112782</v>
      </c>
      <c r="H1302" s="71">
        <f t="shared" si="237"/>
        <v>657.37622727912878</v>
      </c>
      <c r="I1302" s="71">
        <f t="shared" si="237"/>
        <v>23.589296872218924</v>
      </c>
      <c r="J1302" s="71">
        <f t="shared" si="233"/>
        <v>20.903681574191673</v>
      </c>
      <c r="K1302" s="71">
        <f t="shared" si="230"/>
        <v>3.0399252953330453</v>
      </c>
      <c r="L1302" s="71">
        <f t="shared" si="231"/>
        <v>-0.31565558418085038</v>
      </c>
      <c r="M1302" s="69">
        <f t="shared" si="234"/>
        <v>-0.42902013068356099</v>
      </c>
    </row>
    <row r="1303" spans="1:13" x14ac:dyDescent="0.3">
      <c r="A1303" s="69">
        <f>'Shiller Data'!A1302</f>
        <v>1978.1</v>
      </c>
      <c r="B1303" s="69">
        <f>'[4]Shiller Data '!B1302</f>
        <v>100.6</v>
      </c>
      <c r="C1303" s="69">
        <f>'[4]Shiller Data '!C1302</f>
        <v>5.03667</v>
      </c>
      <c r="D1303" s="69">
        <f>'[4]Shiller Data '!D1302</f>
        <v>11.8233</v>
      </c>
      <c r="E1303" s="69">
        <f>'[4]Shiller Data '!E1302</f>
        <v>67.099999999999994</v>
      </c>
      <c r="F1303" s="71">
        <f t="shared" si="235"/>
        <v>473.17232488822657</v>
      </c>
      <c r="G1303" s="71">
        <f t="shared" si="236"/>
        <v>23.689988604321911</v>
      </c>
      <c r="H1303" s="71">
        <f t="shared" si="237"/>
        <v>653.58566638879699</v>
      </c>
      <c r="I1303" s="71">
        <f t="shared" si="237"/>
        <v>23.559968834703007</v>
      </c>
      <c r="J1303" s="71">
        <f t="shared" si="233"/>
        <v>20.083741545161143</v>
      </c>
      <c r="K1303" s="71">
        <f t="shared" si="230"/>
        <v>2.9999106093962262</v>
      </c>
      <c r="L1303" s="71">
        <f t="shared" si="231"/>
        <v>-0.3556702701176695</v>
      </c>
      <c r="M1303" s="69">
        <f t="shared" si="234"/>
        <v>-0.48340569092772934</v>
      </c>
    </row>
    <row r="1304" spans="1:13" x14ac:dyDescent="0.3">
      <c r="A1304" s="69">
        <f>'Shiller Data'!A1303</f>
        <v>1978.11</v>
      </c>
      <c r="B1304" s="69">
        <f>'[4]Shiller Data '!B1303</f>
        <v>94.71</v>
      </c>
      <c r="C1304" s="69">
        <f>'[4]Shiller Data '!C1303</f>
        <v>5.0533299999999999</v>
      </c>
      <c r="D1304" s="69">
        <f>'[4]Shiller Data '!D1303</f>
        <v>12.076700000000001</v>
      </c>
      <c r="E1304" s="69">
        <f>'[4]Shiller Data '!E1303</f>
        <v>67.400000000000006</v>
      </c>
      <c r="F1304" s="71">
        <f t="shared" si="235"/>
        <v>443.48589836795253</v>
      </c>
      <c r="G1304" s="71">
        <f t="shared" si="236"/>
        <v>23.662555113501483</v>
      </c>
      <c r="H1304" s="71">
        <f t="shared" si="237"/>
        <v>649.4506931783983</v>
      </c>
      <c r="I1304" s="71">
        <f t="shared" si="237"/>
        <v>23.530061611461001</v>
      </c>
      <c r="J1304" s="71">
        <f t="shared" si="233"/>
        <v>18.847630137608302</v>
      </c>
      <c r="K1304" s="71">
        <f t="shared" si="230"/>
        <v>2.9363871838475331</v>
      </c>
      <c r="L1304" s="71">
        <f t="shared" si="231"/>
        <v>-0.41919369566636266</v>
      </c>
      <c r="M1304" s="69">
        <f t="shared" si="234"/>
        <v>-0.56974291952798017</v>
      </c>
    </row>
    <row r="1305" spans="1:13" x14ac:dyDescent="0.3">
      <c r="A1305" s="69">
        <f>'Shiller Data'!A1304</f>
        <v>1978.12</v>
      </c>
      <c r="B1305" s="69">
        <f>'[4]Shiller Data '!B1304</f>
        <v>96.11</v>
      </c>
      <c r="C1305" s="69">
        <f>'[4]Shiller Data '!C1304</f>
        <v>5.07</v>
      </c>
      <c r="D1305" s="69">
        <f>'[4]Shiller Data '!D1304</f>
        <v>12.33</v>
      </c>
      <c r="E1305" s="69">
        <f>'[4]Shiller Data '!E1304</f>
        <v>67.7</v>
      </c>
      <c r="F1305" s="71">
        <f t="shared" si="235"/>
        <v>448.04721639586415</v>
      </c>
      <c r="G1305" s="71">
        <f t="shared" si="236"/>
        <v>23.635411373707534</v>
      </c>
      <c r="H1305" s="71">
        <f t="shared" si="237"/>
        <v>645.29429498169691</v>
      </c>
      <c r="I1305" s="71">
        <f t="shared" si="237"/>
        <v>23.499580333002463</v>
      </c>
      <c r="J1305" s="71">
        <f t="shared" si="233"/>
        <v>19.066179482645197</v>
      </c>
      <c r="K1305" s="71">
        <f t="shared" si="230"/>
        <v>2.947916057781677</v>
      </c>
      <c r="L1305" s="71">
        <f t="shared" si="231"/>
        <v>-0.40766482173221874</v>
      </c>
      <c r="M1305" s="69">
        <f t="shared" si="234"/>
        <v>-0.55407356580912781</v>
      </c>
    </row>
    <row r="1306" spans="1:13" x14ac:dyDescent="0.3">
      <c r="A1306" s="69">
        <f>'Shiller Data'!A1305</f>
        <v>1979.01</v>
      </c>
      <c r="B1306" s="69">
        <f>'[4]Shiller Data '!B1305</f>
        <v>99.71</v>
      </c>
      <c r="C1306" s="69">
        <f>'[4]Shiller Data '!C1305</f>
        <v>5.1133300000000004</v>
      </c>
      <c r="D1306" s="69">
        <f>'[4]Shiller Data '!D1305</f>
        <v>12.6533</v>
      </c>
      <c r="E1306" s="69">
        <f>'[4]Shiller Data '!E1305</f>
        <v>68.3</v>
      </c>
      <c r="F1306" s="71">
        <f t="shared" si="235"/>
        <v>460.74633308931186</v>
      </c>
      <c r="G1306" s="71">
        <f t="shared" si="236"/>
        <v>23.628001678623722</v>
      </c>
      <c r="H1306" s="71">
        <f t="shared" si="237"/>
        <v>641.59833511699173</v>
      </c>
      <c r="I1306" s="71">
        <f t="shared" si="237"/>
        <v>23.468937416279378</v>
      </c>
      <c r="J1306" s="71">
        <f t="shared" si="233"/>
        <v>19.632176988537719</v>
      </c>
      <c r="K1306" s="71">
        <f t="shared" si="230"/>
        <v>2.9771699032364816</v>
      </c>
      <c r="L1306" s="71">
        <f t="shared" si="231"/>
        <v>-0.37841097627741416</v>
      </c>
      <c r="M1306" s="69">
        <f t="shared" si="234"/>
        <v>-0.51431349429768469</v>
      </c>
    </row>
    <row r="1307" spans="1:13" x14ac:dyDescent="0.3">
      <c r="A1307" s="69">
        <f>'Shiller Data'!A1306</f>
        <v>1979.02</v>
      </c>
      <c r="B1307" s="69">
        <f>'[4]Shiller Data '!B1306</f>
        <v>98.23</v>
      </c>
      <c r="C1307" s="69">
        <f>'[4]Shiller Data '!C1306</f>
        <v>5.1566700000000001</v>
      </c>
      <c r="D1307" s="69">
        <f>'[4]Shiller Data '!D1306</f>
        <v>12.976699999999999</v>
      </c>
      <c r="E1307" s="69">
        <f>'[4]Shiller Data '!E1306</f>
        <v>69.099999999999994</v>
      </c>
      <c r="F1307" s="71">
        <f t="shared" si="235"/>
        <v>448.65237554269186</v>
      </c>
      <c r="G1307" s="71">
        <f t="shared" si="236"/>
        <v>23.552399932706226</v>
      </c>
      <c r="H1307" s="71">
        <f t="shared" si="237"/>
        <v>637.88042253422361</v>
      </c>
      <c r="I1307" s="71">
        <f t="shared" si="237"/>
        <v>23.438201026053793</v>
      </c>
      <c r="J1307" s="71">
        <f t="shared" si="233"/>
        <v>19.141928812879964</v>
      </c>
      <c r="K1307" s="71">
        <f t="shared" si="230"/>
        <v>2.9518811548701307</v>
      </c>
      <c r="L1307" s="71">
        <f t="shared" si="231"/>
        <v>-0.40369972464376502</v>
      </c>
      <c r="M1307" s="69">
        <f t="shared" si="234"/>
        <v>-0.54868444375232683</v>
      </c>
    </row>
    <row r="1308" spans="1:13" x14ac:dyDescent="0.3">
      <c r="A1308" s="69">
        <f>'Shiller Data'!A1307</f>
        <v>1979.03</v>
      </c>
      <c r="B1308" s="69">
        <f>'[4]Shiller Data '!B1307</f>
        <v>100.1</v>
      </c>
      <c r="C1308" s="69">
        <f>'[4]Shiller Data '!C1307</f>
        <v>5.2</v>
      </c>
      <c r="D1308" s="69">
        <f>'[4]Shiller Data '!D1307</f>
        <v>13.3</v>
      </c>
      <c r="E1308" s="69">
        <f>'[4]Shiller Data '!E1307</f>
        <v>69.8</v>
      </c>
      <c r="F1308" s="71">
        <f t="shared" si="235"/>
        <v>452.6083166189112</v>
      </c>
      <c r="G1308" s="71">
        <f t="shared" si="236"/>
        <v>23.512120343839545</v>
      </c>
      <c r="H1308" s="71">
        <f t="shared" si="237"/>
        <v>634.41772256421962</v>
      </c>
      <c r="I1308" s="71">
        <f t="shared" si="237"/>
        <v>23.408286908882189</v>
      </c>
      <c r="J1308" s="71">
        <f t="shared" si="233"/>
        <v>19.335388291364911</v>
      </c>
      <c r="K1308" s="71">
        <f t="shared" si="230"/>
        <v>2.9619370071624966</v>
      </c>
      <c r="L1308" s="71">
        <f t="shared" si="231"/>
        <v>-0.39364387235139908</v>
      </c>
      <c r="M1308" s="69">
        <f t="shared" si="234"/>
        <v>-0.53501713266768058</v>
      </c>
    </row>
    <row r="1309" spans="1:13" x14ac:dyDescent="0.3">
      <c r="A1309" s="69">
        <f>'Shiller Data'!A1308</f>
        <v>1979.04</v>
      </c>
      <c r="B1309" s="69">
        <f>'[4]Shiller Data '!B1308</f>
        <v>102.1</v>
      </c>
      <c r="C1309" s="69">
        <f>'[4]Shiller Data '!C1308</f>
        <v>5.2466699999999999</v>
      </c>
      <c r="D1309" s="69">
        <f>'[4]Shiller Data '!D1308</f>
        <v>13.5267</v>
      </c>
      <c r="E1309" s="69">
        <f>'[4]Shiller Data '!E1308</f>
        <v>70.599999999999994</v>
      </c>
      <c r="F1309" s="71">
        <f t="shared" si="235"/>
        <v>456.42026203966009</v>
      </c>
      <c r="G1309" s="71">
        <f t="shared" si="236"/>
        <v>23.454324155099151</v>
      </c>
      <c r="H1309" s="71">
        <f t="shared" si="237"/>
        <v>630.88174208029841</v>
      </c>
      <c r="I1309" s="71">
        <f t="shared" si="237"/>
        <v>23.378410971515368</v>
      </c>
      <c r="J1309" s="71">
        <f t="shared" si="233"/>
        <v>19.523151620346219</v>
      </c>
      <c r="K1309" s="71">
        <f t="shared" si="230"/>
        <v>2.9716010239126951</v>
      </c>
      <c r="L1309" s="71">
        <f t="shared" si="231"/>
        <v>-0.38397985560120063</v>
      </c>
      <c r="M1309" s="69">
        <f t="shared" si="234"/>
        <v>-0.52188238094181583</v>
      </c>
    </row>
    <row r="1310" spans="1:13" x14ac:dyDescent="0.3">
      <c r="A1310" s="69">
        <f>'Shiller Data'!A1309</f>
        <v>1979.05</v>
      </c>
      <c r="B1310" s="69">
        <f>'[4]Shiller Data '!B1309</f>
        <v>99.73</v>
      </c>
      <c r="C1310" s="69">
        <f>'[4]Shiller Data '!C1309</f>
        <v>5.2933300000000001</v>
      </c>
      <c r="D1310" s="69">
        <f>'[4]Shiller Data '!D1309</f>
        <v>13.753299999999999</v>
      </c>
      <c r="E1310" s="69">
        <f>'[4]Shiller Data '!E1309</f>
        <v>71.5</v>
      </c>
      <c r="F1310" s="71">
        <f t="shared" si="235"/>
        <v>440.21379930069935</v>
      </c>
      <c r="G1310" s="71">
        <f t="shared" si="236"/>
        <v>23.365054750349653</v>
      </c>
      <c r="H1310" s="71">
        <f t="shared" si="237"/>
        <v>626.99243331073455</v>
      </c>
      <c r="I1310" s="71">
        <f t="shared" si="237"/>
        <v>23.347687618244471</v>
      </c>
      <c r="J1310" s="71">
        <f t="shared" si="233"/>
        <v>18.85470657731026</v>
      </c>
      <c r="K1310" s="71">
        <f t="shared" si="230"/>
        <v>2.9367625685266612</v>
      </c>
      <c r="L1310" s="71">
        <f t="shared" si="231"/>
        <v>-0.41881831098723454</v>
      </c>
      <c r="M1310" s="69">
        <f t="shared" si="234"/>
        <v>-0.56923271919518992</v>
      </c>
    </row>
    <row r="1311" spans="1:13" x14ac:dyDescent="0.3">
      <c r="A1311" s="69">
        <f>'Shiller Data'!A1310</f>
        <v>1979.06</v>
      </c>
      <c r="B1311" s="69">
        <f>'[4]Shiller Data '!B1310</f>
        <v>101.7</v>
      </c>
      <c r="C1311" s="69">
        <f>'[4]Shiller Data '!C1310</f>
        <v>5.34</v>
      </c>
      <c r="D1311" s="69">
        <f>'[4]Shiller Data '!D1310</f>
        <v>13.98</v>
      </c>
      <c r="E1311" s="69">
        <f>'[4]Shiller Data '!E1310</f>
        <v>72.3</v>
      </c>
      <c r="F1311" s="71">
        <f t="shared" si="235"/>
        <v>443.94230290456437</v>
      </c>
      <c r="G1311" s="71">
        <f t="shared" si="236"/>
        <v>23.310244813278008</v>
      </c>
      <c r="H1311" s="71">
        <f t="shared" si="237"/>
        <v>623.56784510178818</v>
      </c>
      <c r="I1311" s="71">
        <f t="shared" si="237"/>
        <v>23.31702079451177</v>
      </c>
      <c r="J1311" s="71">
        <f t="shared" si="233"/>
        <v>19.039409314634955</v>
      </c>
      <c r="K1311" s="71">
        <f t="shared" si="230"/>
        <v>2.9465110054909625</v>
      </c>
      <c r="L1311" s="71">
        <f t="shared" si="231"/>
        <v>-0.40906987402293327</v>
      </c>
      <c r="M1311" s="69">
        <f t="shared" si="234"/>
        <v>-0.55598322857952953</v>
      </c>
    </row>
    <row r="1312" spans="1:13" x14ac:dyDescent="0.3">
      <c r="A1312" s="69">
        <f>'Shiller Data'!A1311</f>
        <v>1979.07</v>
      </c>
      <c r="B1312" s="69">
        <f>'[4]Shiller Data '!B1311</f>
        <v>102.7</v>
      </c>
      <c r="C1312" s="69">
        <f>'[4]Shiller Data '!C1311</f>
        <v>5.3966700000000003</v>
      </c>
      <c r="D1312" s="69">
        <f>'[4]Shiller Data '!D1311</f>
        <v>14.1967</v>
      </c>
      <c r="E1312" s="69">
        <f>'[4]Shiller Data '!E1311</f>
        <v>73.099999999999994</v>
      </c>
      <c r="F1312" s="71">
        <f t="shared" si="235"/>
        <v>443.4012790697675</v>
      </c>
      <c r="G1312" s="71">
        <f t="shared" si="236"/>
        <v>23.299808965116281</v>
      </c>
      <c r="H1312" s="71">
        <f t="shared" si="237"/>
        <v>620.49407189521378</v>
      </c>
      <c r="I1312" s="71">
        <f t="shared" si="237"/>
        <v>23.287012695455214</v>
      </c>
      <c r="J1312" s="71">
        <f t="shared" si="233"/>
        <v>19.040711012121509</v>
      </c>
      <c r="K1312" s="71">
        <f t="shared" si="230"/>
        <v>2.9465793717395927</v>
      </c>
      <c r="L1312" s="71">
        <f t="shared" si="231"/>
        <v>-0.409001507774303</v>
      </c>
      <c r="M1312" s="69">
        <f t="shared" si="234"/>
        <v>-0.55589030927636618</v>
      </c>
    </row>
    <row r="1313" spans="1:13" x14ac:dyDescent="0.3">
      <c r="A1313" s="69">
        <f>'Shiller Data'!A1312</f>
        <v>1979.08</v>
      </c>
      <c r="B1313" s="69">
        <f>'[4]Shiller Data '!B1312</f>
        <v>107.4</v>
      </c>
      <c r="C1313" s="69">
        <f>'[4]Shiller Data '!C1312</f>
        <v>5.4533300000000002</v>
      </c>
      <c r="D1313" s="69">
        <f>'[4]Shiller Data '!D1312</f>
        <v>14.4133</v>
      </c>
      <c r="E1313" s="69">
        <f>'[4]Shiller Data '!E1312</f>
        <v>73.8</v>
      </c>
      <c r="F1313" s="71">
        <f t="shared" si="235"/>
        <v>459.29508130081314</v>
      </c>
      <c r="G1313" s="71">
        <f t="shared" si="236"/>
        <v>23.321114019647702</v>
      </c>
      <c r="H1313" s="71">
        <f t="shared" si="237"/>
        <v>617.62700863127907</v>
      </c>
      <c r="I1313" s="71">
        <f t="shared" si="237"/>
        <v>23.257920477904982</v>
      </c>
      <c r="J1313" s="71">
        <f t="shared" si="233"/>
        <v>19.747899720318646</v>
      </c>
      <c r="K1313" s="71">
        <f t="shared" si="230"/>
        <v>2.9830471424172784</v>
      </c>
      <c r="L1313" s="71">
        <f t="shared" si="231"/>
        <v>-0.3725337370966173</v>
      </c>
      <c r="M1313" s="69">
        <f t="shared" si="234"/>
        <v>-0.50632550343749649</v>
      </c>
    </row>
    <row r="1314" spans="1:13" x14ac:dyDescent="0.3">
      <c r="A1314" s="69">
        <f>'Shiller Data'!A1313</f>
        <v>1979.09</v>
      </c>
      <c r="B1314" s="69">
        <f>'[4]Shiller Data '!B1313</f>
        <v>108.6</v>
      </c>
      <c r="C1314" s="69">
        <f>'[4]Shiller Data '!C1313</f>
        <v>5.51</v>
      </c>
      <c r="D1314" s="69">
        <f>'[4]Shiller Data '!D1313</f>
        <v>14.63</v>
      </c>
      <c r="E1314" s="69">
        <f>'[4]Shiller Data '!E1313</f>
        <v>74.599999999999994</v>
      </c>
      <c r="F1314" s="71">
        <f t="shared" si="235"/>
        <v>459.44642091152821</v>
      </c>
      <c r="G1314" s="71">
        <f t="shared" si="236"/>
        <v>23.31077144772118</v>
      </c>
      <c r="H1314" s="71">
        <f t="shared" ref="H1314:I1329" si="238">AVERAGE(F1195:F1314)</f>
        <v>614.75585716358307</v>
      </c>
      <c r="I1314" s="71">
        <f t="shared" si="238"/>
        <v>23.228871482107689</v>
      </c>
      <c r="J1314" s="71">
        <f t="shared" si="233"/>
        <v>19.779110718547916</v>
      </c>
      <c r="K1314" s="71">
        <f t="shared" si="230"/>
        <v>2.9846263665665016</v>
      </c>
      <c r="L1314" s="71">
        <f t="shared" si="231"/>
        <v>-0.37095451294739412</v>
      </c>
      <c r="M1314" s="69">
        <f t="shared" si="234"/>
        <v>-0.5041791167273213</v>
      </c>
    </row>
    <row r="1315" spans="1:13" x14ac:dyDescent="0.3">
      <c r="A1315" s="69">
        <f>'Shiller Data'!A1314</f>
        <v>1979.1</v>
      </c>
      <c r="B1315" s="69">
        <f>'[4]Shiller Data '!B1314</f>
        <v>104.5</v>
      </c>
      <c r="C1315" s="69">
        <f>'[4]Shiller Data '!C1314</f>
        <v>5.5566700000000004</v>
      </c>
      <c r="D1315" s="69">
        <f>'[4]Shiller Data '!D1314</f>
        <v>14.7067</v>
      </c>
      <c r="E1315" s="69">
        <f>'[4]Shiller Data '!E1314</f>
        <v>75.2</v>
      </c>
      <c r="F1315" s="71">
        <f t="shared" si="235"/>
        <v>438.57343750000001</v>
      </c>
      <c r="G1315" s="71">
        <f t="shared" si="236"/>
        <v>23.320649406250002</v>
      </c>
      <c r="H1315" s="71">
        <f t="shared" si="238"/>
        <v>611.67547280673546</v>
      </c>
      <c r="I1315" s="71">
        <f t="shared" si="238"/>
        <v>23.200867350785778</v>
      </c>
      <c r="J1315" s="71">
        <f t="shared" si="233"/>
        <v>18.90332076249495</v>
      </c>
      <c r="K1315" s="71">
        <f t="shared" si="230"/>
        <v>2.9393376083511669</v>
      </c>
      <c r="L1315" s="71">
        <f t="shared" si="231"/>
        <v>-0.41624327116272886</v>
      </c>
      <c r="M1315" s="69">
        <f t="shared" si="234"/>
        <v>-0.56573287956811136</v>
      </c>
    </row>
    <row r="1316" spans="1:13" x14ac:dyDescent="0.3">
      <c r="A1316" s="69">
        <f>'Shiller Data'!A1315</f>
        <v>1979.11</v>
      </c>
      <c r="B1316" s="69">
        <f>'[4]Shiller Data '!B1315</f>
        <v>103.7</v>
      </c>
      <c r="C1316" s="69">
        <f>'[4]Shiller Data '!C1315</f>
        <v>5.6033299999999997</v>
      </c>
      <c r="D1316" s="69">
        <f>'[4]Shiller Data '!D1315</f>
        <v>14.783300000000001</v>
      </c>
      <c r="E1316" s="69">
        <f>'[4]Shiller Data '!E1315</f>
        <v>75.900000000000006</v>
      </c>
      <c r="F1316" s="71">
        <f t="shared" si="235"/>
        <v>431.2020882740448</v>
      </c>
      <c r="G1316" s="71">
        <f t="shared" si="236"/>
        <v>23.299591102108035</v>
      </c>
      <c r="H1316" s="71">
        <f t="shared" si="238"/>
        <v>608.52118864235263</v>
      </c>
      <c r="I1316" s="71">
        <f t="shared" si="238"/>
        <v>23.173639313225571</v>
      </c>
      <c r="J1316" s="71">
        <f t="shared" si="233"/>
        <v>18.60743936011599</v>
      </c>
      <c r="K1316" s="71">
        <f t="shared" si="230"/>
        <v>2.9235614663518712</v>
      </c>
      <c r="L1316" s="71">
        <f t="shared" si="231"/>
        <v>-0.43201941316202452</v>
      </c>
      <c r="M1316" s="69">
        <f t="shared" si="234"/>
        <v>-0.58717486520503404</v>
      </c>
    </row>
    <row r="1317" spans="1:13" x14ac:dyDescent="0.3">
      <c r="A1317" s="69">
        <f>'Shiller Data'!A1316</f>
        <v>1979.12</v>
      </c>
      <c r="B1317" s="69">
        <f>'[4]Shiller Data '!B1316</f>
        <v>107.8</v>
      </c>
      <c r="C1317" s="69">
        <f>'[4]Shiller Data '!C1316</f>
        <v>5.65</v>
      </c>
      <c r="D1317" s="69">
        <f>'[4]Shiller Data '!D1316</f>
        <v>14.86</v>
      </c>
      <c r="E1317" s="69">
        <f>'[4]Shiller Data '!E1316</f>
        <v>76.7</v>
      </c>
      <c r="F1317" s="71">
        <f t="shared" si="235"/>
        <v>443.57521512385921</v>
      </c>
      <c r="G1317" s="71">
        <f t="shared" si="236"/>
        <v>23.248608213820081</v>
      </c>
      <c r="H1317" s="71">
        <f t="shared" si="238"/>
        <v>605.86159846997612</v>
      </c>
      <c r="I1317" s="71">
        <f t="shared" si="238"/>
        <v>23.146928599180701</v>
      </c>
      <c r="J1317" s="71">
        <f t="shared" si="233"/>
        <v>19.163458910896708</v>
      </c>
      <c r="K1317" s="71">
        <f t="shared" si="230"/>
        <v>2.9530052839581451</v>
      </c>
      <c r="L1317" s="71">
        <f t="shared" si="231"/>
        <v>-0.40257559555575062</v>
      </c>
      <c r="M1317" s="69">
        <f t="shared" si="234"/>
        <v>-0.54715659494364288</v>
      </c>
    </row>
    <row r="1318" spans="1:13" x14ac:dyDescent="0.3">
      <c r="A1318" s="69">
        <f>'Shiller Data'!A1317</f>
        <v>1980.01</v>
      </c>
      <c r="B1318" s="69">
        <f>'[4]Shiller Data '!B1317</f>
        <v>110.9</v>
      </c>
      <c r="C1318" s="69">
        <f>'[4]Shiller Data '!C1317</f>
        <v>5.7</v>
      </c>
      <c r="D1318" s="69">
        <f>'[4]Shiller Data '!D1317</f>
        <v>15.003299999999999</v>
      </c>
      <c r="E1318" s="69">
        <f>'[4]Shiller Data '!E1317</f>
        <v>77.8</v>
      </c>
      <c r="F1318" s="71">
        <f t="shared" si="235"/>
        <v>449.87910668380471</v>
      </c>
      <c r="G1318" s="71">
        <f t="shared" si="236"/>
        <v>23.122731362467871</v>
      </c>
      <c r="H1318" s="71">
        <f t="shared" si="238"/>
        <v>603.32701793264084</v>
      </c>
      <c r="I1318" s="71">
        <f t="shared" si="238"/>
        <v>23.119520415946855</v>
      </c>
      <c r="J1318" s="71">
        <f t="shared" si="233"/>
        <v>19.458842510136904</v>
      </c>
      <c r="K1318" s="71">
        <f t="shared" si="230"/>
        <v>2.9683015945230964</v>
      </c>
      <c r="L1318" s="71">
        <f t="shared" si="231"/>
        <v>-0.38727928499079933</v>
      </c>
      <c r="M1318" s="69">
        <f t="shared" si="234"/>
        <v>-0.52636676740239496</v>
      </c>
    </row>
    <row r="1319" spans="1:13" x14ac:dyDescent="0.3">
      <c r="A1319" s="69">
        <f>'Shiller Data'!A1318</f>
        <v>1980.02</v>
      </c>
      <c r="B1319" s="69">
        <f>'[4]Shiller Data '!B1318</f>
        <v>115.3</v>
      </c>
      <c r="C1319" s="69">
        <f>'[4]Shiller Data '!C1318</f>
        <v>5.75</v>
      </c>
      <c r="D1319" s="69">
        <f>'[4]Shiller Data '!D1318</f>
        <v>15.146699999999999</v>
      </c>
      <c r="E1319" s="69">
        <f>'[4]Shiller Data '!E1318</f>
        <v>78.900000000000006</v>
      </c>
      <c r="F1319" s="71">
        <f t="shared" si="235"/>
        <v>461.20730671736374</v>
      </c>
      <c r="G1319" s="71">
        <f t="shared" si="236"/>
        <v>23.000364385297846</v>
      </c>
      <c r="H1319" s="71">
        <f t="shared" si="238"/>
        <v>601.13792711142582</v>
      </c>
      <c r="I1319" s="71">
        <f t="shared" si="238"/>
        <v>23.092019749563374</v>
      </c>
      <c r="J1319" s="71">
        <f t="shared" si="233"/>
        <v>19.972584109975234</v>
      </c>
      <c r="K1319" s="71">
        <f t="shared" si="230"/>
        <v>2.9943605386544769</v>
      </c>
      <c r="L1319" s="71">
        <f t="shared" si="231"/>
        <v>-0.36122034085941879</v>
      </c>
      <c r="M1319" s="69">
        <f t="shared" si="234"/>
        <v>-0.49094901407567043</v>
      </c>
    </row>
    <row r="1320" spans="1:13" x14ac:dyDescent="0.3">
      <c r="A1320" s="69">
        <f>'Shiller Data'!A1319</f>
        <v>1980.03</v>
      </c>
      <c r="B1320" s="69">
        <f>'[4]Shiller Data '!B1319</f>
        <v>104.7</v>
      </c>
      <c r="C1320" s="69">
        <f>'[4]Shiller Data '!C1319</f>
        <v>5.8</v>
      </c>
      <c r="D1320" s="69">
        <f>'[4]Shiller Data '!D1319</f>
        <v>15.29</v>
      </c>
      <c r="E1320" s="69">
        <f>'[4]Shiller Data '!E1319</f>
        <v>80.099999999999994</v>
      </c>
      <c r="F1320" s="71">
        <f t="shared" si="235"/>
        <v>412.53237827715361</v>
      </c>
      <c r="G1320" s="71">
        <f t="shared" si="236"/>
        <v>22.85279650436954</v>
      </c>
      <c r="H1320" s="71">
        <f t="shared" si="238"/>
        <v>598.47221018302002</v>
      </c>
      <c r="I1320" s="71">
        <f t="shared" si="238"/>
        <v>23.064207571654766</v>
      </c>
      <c r="J1320" s="71">
        <f t="shared" si="233"/>
        <v>17.886258480614085</v>
      </c>
      <c r="K1320" s="71">
        <f t="shared" si="230"/>
        <v>2.8840327353802335</v>
      </c>
      <c r="L1320" s="71">
        <f t="shared" si="231"/>
        <v>-0.47154814413366219</v>
      </c>
      <c r="M1320" s="69">
        <f t="shared" si="234"/>
        <v>-0.64089994461782562</v>
      </c>
    </row>
    <row r="1321" spans="1:13" x14ac:dyDescent="0.3">
      <c r="A1321" s="69">
        <f>'Shiller Data'!A1320</f>
        <v>1980.04</v>
      </c>
      <c r="B1321" s="69">
        <f>'[4]Shiller Data '!B1320</f>
        <v>103</v>
      </c>
      <c r="C1321" s="69">
        <f>'[4]Shiller Data '!C1320</f>
        <v>5.8466699999999996</v>
      </c>
      <c r="D1321" s="69">
        <f>'[4]Shiller Data '!D1320</f>
        <v>15.173299999999999</v>
      </c>
      <c r="E1321" s="69">
        <f>'[4]Shiller Data '!E1320</f>
        <v>81</v>
      </c>
      <c r="F1321" s="71">
        <f t="shared" si="235"/>
        <v>401.32487654320988</v>
      </c>
      <c r="G1321" s="71">
        <f t="shared" si="236"/>
        <v>22.780719572222225</v>
      </c>
      <c r="H1321" s="71">
        <f t="shared" si="238"/>
        <v>595.94510152434327</v>
      </c>
      <c r="I1321" s="71">
        <f t="shared" si="238"/>
        <v>23.037267937213322</v>
      </c>
      <c r="J1321" s="71">
        <f t="shared" si="233"/>
        <v>17.420680162118032</v>
      </c>
      <c r="K1321" s="71">
        <f t="shared" si="230"/>
        <v>2.8576580155598301</v>
      </c>
      <c r="L1321" s="71">
        <f t="shared" si="231"/>
        <v>-0.4979228639540656</v>
      </c>
      <c r="M1321" s="69">
        <f t="shared" si="234"/>
        <v>-0.67674688131452876</v>
      </c>
    </row>
    <row r="1322" spans="1:13" x14ac:dyDescent="0.3">
      <c r="A1322" s="69">
        <f>'Shiller Data'!A1321</f>
        <v>1980.05</v>
      </c>
      <c r="B1322" s="69">
        <f>'[4]Shiller Data '!B1321</f>
        <v>107.7</v>
      </c>
      <c r="C1322" s="69">
        <f>'[4]Shiller Data '!C1321</f>
        <v>5.8933299999999997</v>
      </c>
      <c r="D1322" s="69">
        <f>'[4]Shiller Data '!D1321</f>
        <v>15.056699999999999</v>
      </c>
      <c r="E1322" s="69">
        <f>'[4]Shiller Data '!E1321</f>
        <v>81.8</v>
      </c>
      <c r="F1322" s="71">
        <f t="shared" si="235"/>
        <v>415.53372249388758</v>
      </c>
      <c r="G1322" s="71">
        <f t="shared" si="236"/>
        <v>22.737951279339853</v>
      </c>
      <c r="H1322" s="71">
        <f t="shared" si="238"/>
        <v>594.22547401749193</v>
      </c>
      <c r="I1322" s="71">
        <f t="shared" si="238"/>
        <v>23.01030593031188</v>
      </c>
      <c r="J1322" s="71">
        <f t="shared" si="233"/>
        <v>18.058591821958252</v>
      </c>
      <c r="K1322" s="71">
        <f t="shared" si="230"/>
        <v>2.8936215727427719</v>
      </c>
      <c r="L1322" s="71">
        <f t="shared" si="231"/>
        <v>-0.46195930677112385</v>
      </c>
      <c r="M1322" s="69">
        <f t="shared" si="234"/>
        <v>-0.62786737220490529</v>
      </c>
    </row>
    <row r="1323" spans="1:13" x14ac:dyDescent="0.3">
      <c r="A1323" s="69">
        <f>'Shiller Data'!A1322</f>
        <v>1980.06</v>
      </c>
      <c r="B1323" s="69">
        <f>'[4]Shiller Data '!B1322</f>
        <v>114.6</v>
      </c>
      <c r="C1323" s="69">
        <f>'[4]Shiller Data '!C1322</f>
        <v>5.94</v>
      </c>
      <c r="D1323" s="69">
        <f>'[4]Shiller Data '!D1322</f>
        <v>14.94</v>
      </c>
      <c r="E1323" s="69">
        <f>'[4]Shiller Data '!E1322</f>
        <v>82.7</v>
      </c>
      <c r="F1323" s="71">
        <f t="shared" si="235"/>
        <v>437.34380894800478</v>
      </c>
      <c r="G1323" s="71">
        <f t="shared" si="236"/>
        <v>22.668605804111248</v>
      </c>
      <c r="H1323" s="71">
        <f t="shared" si="238"/>
        <v>592.74616942925798</v>
      </c>
      <c r="I1323" s="71">
        <f t="shared" si="238"/>
        <v>22.983656017339271</v>
      </c>
      <c r="J1323" s="71">
        <f t="shared" si="233"/>
        <v>19.028469997030278</v>
      </c>
      <c r="K1323" s="71">
        <f t="shared" si="230"/>
        <v>2.9459362785503718</v>
      </c>
      <c r="L1323" s="71">
        <f t="shared" si="231"/>
        <v>-0.40964460096352395</v>
      </c>
      <c r="M1323" s="69">
        <f t="shared" si="234"/>
        <v>-0.55676436295356391</v>
      </c>
    </row>
    <row r="1324" spans="1:13" x14ac:dyDescent="0.3">
      <c r="A1324" s="69">
        <f>'Shiller Data'!A1323</f>
        <v>1980.07</v>
      </c>
      <c r="B1324" s="69">
        <f>'[4]Shiller Data '!B1323</f>
        <v>119.8</v>
      </c>
      <c r="C1324" s="69">
        <f>'[4]Shiller Data '!C1323</f>
        <v>5.9833299999999996</v>
      </c>
      <c r="D1324" s="69">
        <f>'[4]Shiller Data '!D1323</f>
        <v>14.84</v>
      </c>
      <c r="E1324" s="69">
        <f>'[4]Shiller Data '!E1323</f>
        <v>82.7</v>
      </c>
      <c r="F1324" s="71">
        <f t="shared" si="235"/>
        <v>457.18837968561064</v>
      </c>
      <c r="G1324" s="71">
        <f t="shared" si="236"/>
        <v>22.833964506045948</v>
      </c>
      <c r="H1324" s="71">
        <f t="shared" si="238"/>
        <v>591.44974554202258</v>
      </c>
      <c r="I1324" s="71">
        <f t="shared" si="238"/>
        <v>22.959264938511449</v>
      </c>
      <c r="J1324" s="71">
        <f t="shared" si="233"/>
        <v>19.913023387727506</v>
      </c>
      <c r="K1324" s="71">
        <f t="shared" si="230"/>
        <v>2.9913739592712787</v>
      </c>
      <c r="L1324" s="71">
        <f t="shared" si="231"/>
        <v>-0.36420692024261703</v>
      </c>
      <c r="M1324" s="69">
        <f t="shared" si="234"/>
        <v>-0.49500819357855053</v>
      </c>
    </row>
    <row r="1325" spans="1:13" x14ac:dyDescent="0.3">
      <c r="A1325" s="69">
        <f>'Shiller Data'!A1324</f>
        <v>1980.08</v>
      </c>
      <c r="B1325" s="69">
        <f>'[4]Shiller Data '!B1324</f>
        <v>123.5</v>
      </c>
      <c r="C1325" s="69">
        <f>'[4]Shiller Data '!C1324</f>
        <v>6.0266700000000002</v>
      </c>
      <c r="D1325" s="69">
        <f>'[4]Shiller Data '!D1324</f>
        <v>14.74</v>
      </c>
      <c r="E1325" s="69">
        <f>'[4]Shiller Data '!E1324</f>
        <v>83.3</v>
      </c>
      <c r="F1325" s="71">
        <f t="shared" si="235"/>
        <v>467.91377551020406</v>
      </c>
      <c r="G1325" s="71">
        <f t="shared" si="236"/>
        <v>22.833699704081635</v>
      </c>
      <c r="H1325" s="71">
        <f t="shared" si="238"/>
        <v>590.09433862853939</v>
      </c>
      <c r="I1325" s="71">
        <f t="shared" si="238"/>
        <v>22.934646413534775</v>
      </c>
      <c r="J1325" s="71">
        <f t="shared" si="233"/>
        <v>20.402048807435154</v>
      </c>
      <c r="K1325" s="71">
        <f t="shared" si="230"/>
        <v>3.0156353275442589</v>
      </c>
      <c r="L1325" s="71">
        <f t="shared" si="231"/>
        <v>-0.33994555196963683</v>
      </c>
      <c r="M1325" s="69">
        <f t="shared" si="234"/>
        <v>-0.46203359750401218</v>
      </c>
    </row>
    <row r="1326" spans="1:13" x14ac:dyDescent="0.3">
      <c r="A1326" s="69">
        <f>'Shiller Data'!A1325</f>
        <v>1980.09</v>
      </c>
      <c r="B1326" s="69">
        <f>'[4]Shiller Data '!B1325</f>
        <v>126.5</v>
      </c>
      <c r="C1326" s="69">
        <f>'[4]Shiller Data '!C1325</f>
        <v>6.07</v>
      </c>
      <c r="D1326" s="69">
        <f>'[4]Shiller Data '!D1325</f>
        <v>14.64</v>
      </c>
      <c r="E1326" s="69">
        <f>'[4]Shiller Data '!E1325</f>
        <v>84</v>
      </c>
      <c r="F1326" s="71">
        <f t="shared" si="235"/>
        <v>475.28610119047619</v>
      </c>
      <c r="G1326" s="71">
        <f t="shared" si="236"/>
        <v>22.806218452380953</v>
      </c>
      <c r="H1326" s="71">
        <f t="shared" si="238"/>
        <v>588.51452448454836</v>
      </c>
      <c r="I1326" s="71">
        <f t="shared" si="238"/>
        <v>22.910671884056317</v>
      </c>
      <c r="J1326" s="71">
        <f t="shared" si="233"/>
        <v>20.745183886171006</v>
      </c>
      <c r="K1326" s="71">
        <f t="shared" si="230"/>
        <v>3.0323141178656225</v>
      </c>
      <c r="L1326" s="71">
        <f t="shared" si="231"/>
        <v>-0.32326676164827317</v>
      </c>
      <c r="M1326" s="69">
        <f t="shared" si="234"/>
        <v>-0.43936478642663401</v>
      </c>
    </row>
    <row r="1327" spans="1:13" x14ac:dyDescent="0.3">
      <c r="A1327" s="69">
        <f>'Shiller Data'!A1326</f>
        <v>1980.1</v>
      </c>
      <c r="B1327" s="69">
        <f>'[4]Shiller Data '!B1326</f>
        <v>130.19999999999999</v>
      </c>
      <c r="C1327" s="69">
        <f>'[4]Shiller Data '!C1326</f>
        <v>6.1</v>
      </c>
      <c r="D1327" s="69">
        <f>'[4]Shiller Data '!D1326</f>
        <v>14.7</v>
      </c>
      <c r="E1327" s="69">
        <f>'[4]Shiller Data '!E1326</f>
        <v>84.8</v>
      </c>
      <c r="F1327" s="71">
        <f t="shared" si="235"/>
        <v>484.57277122641511</v>
      </c>
      <c r="G1327" s="71">
        <f t="shared" si="236"/>
        <v>22.702718160377358</v>
      </c>
      <c r="H1327" s="71">
        <f t="shared" si="238"/>
        <v>586.92073711913406</v>
      </c>
      <c r="I1327" s="71">
        <f t="shared" si="238"/>
        <v>22.888034041600495</v>
      </c>
      <c r="J1327" s="71">
        <f t="shared" si="233"/>
        <v>21.17144575832387</v>
      </c>
      <c r="K1327" s="71">
        <f t="shared" si="230"/>
        <v>3.0526533756030179</v>
      </c>
      <c r="L1327" s="71">
        <f t="shared" si="231"/>
        <v>-0.30292750391087786</v>
      </c>
      <c r="M1327" s="69">
        <f t="shared" si="234"/>
        <v>-0.41172088766543052</v>
      </c>
    </row>
    <row r="1328" spans="1:13" x14ac:dyDescent="0.3">
      <c r="A1328" s="69">
        <f>'Shiller Data'!A1327</f>
        <v>1980.11</v>
      </c>
      <c r="B1328" s="69">
        <f>'[4]Shiller Data '!B1327</f>
        <v>135.69999999999999</v>
      </c>
      <c r="C1328" s="69">
        <f>'[4]Shiller Data '!C1327</f>
        <v>6.13</v>
      </c>
      <c r="D1328" s="69">
        <f>'[4]Shiller Data '!D1327</f>
        <v>14.76</v>
      </c>
      <c r="E1328" s="69">
        <f>'[4]Shiller Data '!E1327</f>
        <v>85.5</v>
      </c>
      <c r="F1328" s="71">
        <f t="shared" si="235"/>
        <v>500.90758479532161</v>
      </c>
      <c r="G1328" s="71">
        <f t="shared" si="236"/>
        <v>22.627586549707605</v>
      </c>
      <c r="H1328" s="71">
        <f t="shared" si="238"/>
        <v>585.49749447559338</v>
      </c>
      <c r="I1328" s="71">
        <f t="shared" si="238"/>
        <v>22.866946413658244</v>
      </c>
      <c r="J1328" s="71">
        <f t="shared" si="233"/>
        <v>21.905311524066612</v>
      </c>
      <c r="K1328" s="71">
        <f t="shared" si="230"/>
        <v>3.0867291427610204</v>
      </c>
      <c r="L1328" s="71">
        <f t="shared" si="231"/>
        <v>-0.26885173675287533</v>
      </c>
      <c r="M1328" s="69">
        <f t="shared" si="234"/>
        <v>-0.36540714949030295</v>
      </c>
    </row>
    <row r="1329" spans="1:13" x14ac:dyDescent="0.3">
      <c r="A1329" s="69">
        <f>'Shiller Data'!A1328</f>
        <v>1980.12</v>
      </c>
      <c r="B1329" s="69">
        <f>'[4]Shiller Data '!B1328</f>
        <v>133.5</v>
      </c>
      <c r="C1329" s="69">
        <f>'[4]Shiller Data '!C1328</f>
        <v>6.16</v>
      </c>
      <c r="D1329" s="69">
        <f>'[4]Shiller Data '!D1328</f>
        <v>14.82</v>
      </c>
      <c r="E1329" s="69">
        <f>'[4]Shiller Data '!E1328</f>
        <v>86.3</v>
      </c>
      <c r="F1329" s="71">
        <f t="shared" si="235"/>
        <v>488.21862688296642</v>
      </c>
      <c r="G1329" s="71">
        <f t="shared" si="236"/>
        <v>22.527541135573586</v>
      </c>
      <c r="H1329" s="71">
        <f t="shared" si="238"/>
        <v>583.61534855849584</v>
      </c>
      <c r="I1329" s="71">
        <f t="shared" si="238"/>
        <v>22.847180173540114</v>
      </c>
      <c r="J1329" s="71">
        <f t="shared" si="233"/>
        <v>21.368878923990128</v>
      </c>
      <c r="K1329" s="71">
        <f t="shared" si="230"/>
        <v>3.0619356076830977</v>
      </c>
      <c r="L1329" s="71">
        <f t="shared" si="231"/>
        <v>-0.29364527183079803</v>
      </c>
      <c r="M1329" s="69">
        <f t="shared" si="234"/>
        <v>-0.39910503475611081</v>
      </c>
    </row>
    <row r="1330" spans="1:13" x14ac:dyDescent="0.3">
      <c r="A1330" s="69">
        <f>'Shiller Data'!A1329</f>
        <v>1981.01</v>
      </c>
      <c r="B1330" s="69">
        <f>'[4]Shiller Data '!B1329</f>
        <v>133</v>
      </c>
      <c r="C1330" s="69">
        <f>'[4]Shiller Data '!C1329</f>
        <v>6.2</v>
      </c>
      <c r="D1330" s="69">
        <f>'[4]Shiller Data '!D1329</f>
        <v>14.74</v>
      </c>
      <c r="E1330" s="69">
        <f>'[4]Shiller Data '!E1329</f>
        <v>87</v>
      </c>
      <c r="F1330" s="71">
        <f t="shared" si="235"/>
        <v>482.47660919540232</v>
      </c>
      <c r="G1330" s="71">
        <f t="shared" si="236"/>
        <v>22.491390804597703</v>
      </c>
      <c r="H1330" s="71">
        <f t="shared" ref="H1330:I1345" si="239">AVERAGE(F1211:F1330)</f>
        <v>581.4580323097473</v>
      </c>
      <c r="I1330" s="71">
        <f t="shared" si="239"/>
        <v>22.827773495152965</v>
      </c>
      <c r="J1330" s="71">
        <f t="shared" si="233"/>
        <v>21.135508870273611</v>
      </c>
      <c r="K1330" s="71">
        <f t="shared" si="230"/>
        <v>3.0509545108651048</v>
      </c>
      <c r="L1330" s="71">
        <f t="shared" si="231"/>
        <v>-0.30462636864879089</v>
      </c>
      <c r="M1330" s="69">
        <f t="shared" si="234"/>
        <v>-0.41402988268531765</v>
      </c>
    </row>
    <row r="1331" spans="1:13" x14ac:dyDescent="0.3">
      <c r="A1331" s="69">
        <f>'Shiller Data'!A1330</f>
        <v>1981.02</v>
      </c>
      <c r="B1331" s="69">
        <f>'[4]Shiller Data '!B1330</f>
        <v>128.4</v>
      </c>
      <c r="C1331" s="69">
        <f>'[4]Shiller Data '!C1330</f>
        <v>6.24</v>
      </c>
      <c r="D1331" s="69">
        <f>'[4]Shiller Data '!D1330</f>
        <v>14.66</v>
      </c>
      <c r="E1331" s="69">
        <f>'[4]Shiller Data '!E1330</f>
        <v>87.9</v>
      </c>
      <c r="F1331" s="71">
        <f t="shared" si="235"/>
        <v>461.02027303754267</v>
      </c>
      <c r="G1331" s="71">
        <f t="shared" si="236"/>
        <v>22.404723549488054</v>
      </c>
      <c r="H1331" s="71">
        <f t="shared" si="239"/>
        <v>578.89878154621306</v>
      </c>
      <c r="I1331" s="71">
        <f t="shared" si="239"/>
        <v>22.808822131248327</v>
      </c>
      <c r="J1331" s="71">
        <f t="shared" si="233"/>
        <v>20.212366530139231</v>
      </c>
      <c r="K1331" s="71">
        <f t="shared" si="230"/>
        <v>3.0062946215487938</v>
      </c>
      <c r="L1331" s="71">
        <f t="shared" si="231"/>
        <v>-0.34928625796510193</v>
      </c>
      <c r="M1331" s="69">
        <f t="shared" si="234"/>
        <v>-0.47472892465068867</v>
      </c>
    </row>
    <row r="1332" spans="1:13" x14ac:dyDescent="0.3">
      <c r="A1332" s="69">
        <f>'Shiller Data'!A1331</f>
        <v>1981.03</v>
      </c>
      <c r="B1332" s="69">
        <f>'[4]Shiller Data '!B1331</f>
        <v>133.19999999999999</v>
      </c>
      <c r="C1332" s="69">
        <f>'[4]Shiller Data '!C1331</f>
        <v>6.28</v>
      </c>
      <c r="D1332" s="69">
        <f>'[4]Shiller Data '!D1331</f>
        <v>14.58</v>
      </c>
      <c r="E1332" s="69">
        <f>'[4]Shiller Data '!E1331</f>
        <v>88.5</v>
      </c>
      <c r="F1332" s="71">
        <f t="shared" si="235"/>
        <v>475.01227118644061</v>
      </c>
      <c r="G1332" s="71">
        <f t="shared" si="236"/>
        <v>22.395473446327685</v>
      </c>
      <c r="H1332" s="71">
        <f t="shared" si="239"/>
        <v>576.30841338943333</v>
      </c>
      <c r="I1332" s="71">
        <f t="shared" si="239"/>
        <v>22.790965337051055</v>
      </c>
      <c r="J1332" s="71">
        <f t="shared" si="233"/>
        <v>20.842130386386824</v>
      </c>
      <c r="K1332" s="71">
        <f t="shared" si="230"/>
        <v>3.0369764374947623</v>
      </c>
      <c r="L1332" s="71">
        <f t="shared" si="231"/>
        <v>-0.3186044420191334</v>
      </c>
      <c r="M1332" s="69">
        <f t="shared" si="234"/>
        <v>-0.43302804132588496</v>
      </c>
    </row>
    <row r="1333" spans="1:13" x14ac:dyDescent="0.3">
      <c r="A1333" s="69">
        <f>'Shiller Data'!A1332</f>
        <v>1981.04</v>
      </c>
      <c r="B1333" s="69">
        <f>'[4]Shiller Data '!B1332</f>
        <v>134.4</v>
      </c>
      <c r="C1333" s="69">
        <f>'[4]Shiller Data '!C1332</f>
        <v>6.3166700000000002</v>
      </c>
      <c r="D1333" s="69">
        <f>'[4]Shiller Data '!D1332</f>
        <v>14.7233</v>
      </c>
      <c r="E1333" s="69">
        <f>'[4]Shiller Data '!E1332</f>
        <v>89.1</v>
      </c>
      <c r="F1333" s="71">
        <f t="shared" si="235"/>
        <v>476.06410774410784</v>
      </c>
      <c r="G1333" s="71">
        <f t="shared" si="236"/>
        <v>22.374552585297423</v>
      </c>
      <c r="H1333" s="71">
        <f t="shared" si="239"/>
        <v>573.52014566718458</v>
      </c>
      <c r="I1333" s="71">
        <f t="shared" si="239"/>
        <v>22.77366254680177</v>
      </c>
      <c r="J1333" s="71">
        <f t="shared" si="233"/>
        <v>20.90415218745586</v>
      </c>
      <c r="K1333" s="71">
        <f t="shared" si="230"/>
        <v>3.0399478084949032</v>
      </c>
      <c r="L1333" s="71">
        <f t="shared" si="231"/>
        <v>-0.31563307101899252</v>
      </c>
      <c r="M1333" s="69">
        <f t="shared" si="234"/>
        <v>-0.42898953214475349</v>
      </c>
    </row>
    <row r="1334" spans="1:13" x14ac:dyDescent="0.3">
      <c r="A1334" s="69">
        <f>'Shiller Data'!A1333</f>
        <v>1981.05</v>
      </c>
      <c r="B1334" s="69">
        <f>'[4]Shiller Data '!B1333</f>
        <v>131.69999999999999</v>
      </c>
      <c r="C1334" s="69">
        <f>'[4]Shiller Data '!C1333</f>
        <v>6.3533299999999997</v>
      </c>
      <c r="D1334" s="69">
        <f>'[4]Shiller Data '!D1333</f>
        <v>14.8667</v>
      </c>
      <c r="E1334" s="69">
        <f>'[4]Shiller Data '!E1333</f>
        <v>89.8</v>
      </c>
      <c r="F1334" s="71">
        <f t="shared" si="235"/>
        <v>462.86390311804013</v>
      </c>
      <c r="G1334" s="71">
        <f t="shared" si="236"/>
        <v>22.32898345935412</v>
      </c>
      <c r="H1334" s="71">
        <f t="shared" si="239"/>
        <v>570.74676835032301</v>
      </c>
      <c r="I1334" s="71">
        <f t="shared" si="239"/>
        <v>22.757209190466366</v>
      </c>
      <c r="J1334" s="71">
        <f t="shared" si="233"/>
        <v>20.339220826424832</v>
      </c>
      <c r="K1334" s="71">
        <f t="shared" si="230"/>
        <v>3.0125510824345914</v>
      </c>
      <c r="L1334" s="71">
        <f t="shared" si="231"/>
        <v>-0.34302979707930437</v>
      </c>
      <c r="M1334" s="69">
        <f t="shared" si="234"/>
        <v>-0.46622551840236576</v>
      </c>
    </row>
    <row r="1335" spans="1:13" x14ac:dyDescent="0.3">
      <c r="A1335" s="69">
        <f>'Shiller Data'!A1334</f>
        <v>1981.06</v>
      </c>
      <c r="B1335" s="69">
        <f>'[4]Shiller Data '!B1334</f>
        <v>132.30000000000001</v>
      </c>
      <c r="C1335" s="69">
        <f>'[4]Shiller Data '!C1334</f>
        <v>6.39</v>
      </c>
      <c r="D1335" s="69">
        <f>'[4]Shiller Data '!D1334</f>
        <v>15.01</v>
      </c>
      <c r="E1335" s="69">
        <f>'[4]Shiller Data '!E1334</f>
        <v>90.6</v>
      </c>
      <c r="F1335" s="71">
        <f t="shared" si="235"/>
        <v>460.86690397351003</v>
      </c>
      <c r="G1335" s="71">
        <f t="shared" si="236"/>
        <v>22.259557947019868</v>
      </c>
      <c r="H1335" s="71">
        <f t="shared" si="239"/>
        <v>568.12752896225322</v>
      </c>
      <c r="I1335" s="71">
        <f t="shared" si="239"/>
        <v>22.741889517364765</v>
      </c>
      <c r="J1335" s="71">
        <f t="shared" si="233"/>
        <v>20.265110496716254</v>
      </c>
      <c r="K1335" s="71">
        <f t="shared" si="230"/>
        <v>3.0089007126544147</v>
      </c>
      <c r="L1335" s="71">
        <f t="shared" si="231"/>
        <v>-0.346680166859481</v>
      </c>
      <c r="M1335" s="69">
        <f t="shared" si="234"/>
        <v>-0.47118688198539499</v>
      </c>
    </row>
    <row r="1336" spans="1:13" x14ac:dyDescent="0.3">
      <c r="A1336" s="69">
        <f>'Shiller Data'!A1335</f>
        <v>1981.07</v>
      </c>
      <c r="B1336" s="69">
        <f>'[4]Shiller Data '!B1335</f>
        <v>129.1</v>
      </c>
      <c r="C1336" s="69">
        <f>'[4]Shiller Data '!C1335</f>
        <v>6.4333299999999998</v>
      </c>
      <c r="D1336" s="69">
        <f>'[4]Shiller Data '!D1335</f>
        <v>15.0967</v>
      </c>
      <c r="E1336" s="69">
        <f>'[4]Shiller Data '!E1335</f>
        <v>91.6</v>
      </c>
      <c r="F1336" s="71">
        <f t="shared" si="235"/>
        <v>444.81010371179042</v>
      </c>
      <c r="G1336" s="71">
        <f t="shared" si="236"/>
        <v>22.165841862991268</v>
      </c>
      <c r="H1336" s="71">
        <f t="shared" si="239"/>
        <v>565.4368811778694</v>
      </c>
      <c r="I1336" s="71">
        <f t="shared" si="239"/>
        <v>22.726497467502718</v>
      </c>
      <c r="J1336" s="71">
        <f t="shared" si="233"/>
        <v>19.572312202874084</v>
      </c>
      <c r="K1336" s="71">
        <f t="shared" si="230"/>
        <v>2.9741159248055844</v>
      </c>
      <c r="L1336" s="71">
        <f t="shared" si="231"/>
        <v>-0.38146495470831132</v>
      </c>
      <c r="M1336" s="69">
        <f t="shared" si="234"/>
        <v>-0.5184642785422543</v>
      </c>
    </row>
    <row r="1337" spans="1:13" x14ac:dyDescent="0.3">
      <c r="A1337" s="69">
        <f>'Shiller Data'!A1336</f>
        <v>1981.08</v>
      </c>
      <c r="B1337" s="69">
        <f>'[4]Shiller Data '!B1336</f>
        <v>129.6</v>
      </c>
      <c r="C1337" s="69">
        <f>'[4]Shiller Data '!C1336</f>
        <v>6.4766700000000004</v>
      </c>
      <c r="D1337" s="69">
        <f>'[4]Shiller Data '!D1336</f>
        <v>15.183299999999999</v>
      </c>
      <c r="E1337" s="69">
        <f>'[4]Shiller Data '!E1336</f>
        <v>92.3</v>
      </c>
      <c r="F1337" s="71">
        <f t="shared" si="235"/>
        <v>443.14634886240526</v>
      </c>
      <c r="G1337" s="71">
        <f t="shared" si="236"/>
        <v>22.145931043878662</v>
      </c>
      <c r="H1337" s="71">
        <f t="shared" si="239"/>
        <v>562.86150144616704</v>
      </c>
      <c r="I1337" s="71">
        <f t="shared" si="239"/>
        <v>22.711645255889209</v>
      </c>
      <c r="J1337" s="71">
        <f t="shared" si="233"/>
        <v>19.511855872594516</v>
      </c>
      <c r="K1337" s="71">
        <f t="shared" si="230"/>
        <v>2.9710222742829409</v>
      </c>
      <c r="L1337" s="71">
        <f t="shared" si="231"/>
        <v>-0.38455860523095486</v>
      </c>
      <c r="M1337" s="69">
        <f t="shared" si="234"/>
        <v>-0.52266898271359996</v>
      </c>
    </row>
    <row r="1338" spans="1:13" x14ac:dyDescent="0.3">
      <c r="A1338" s="69">
        <f>'Shiller Data'!A1337</f>
        <v>1981.09</v>
      </c>
      <c r="B1338" s="69">
        <f>'[4]Shiller Data '!B1337</f>
        <v>118.3</v>
      </c>
      <c r="C1338" s="69">
        <f>'[4]Shiller Data '!C1337</f>
        <v>6.52</v>
      </c>
      <c r="D1338" s="69">
        <f>'[4]Shiller Data '!D1337</f>
        <v>15.27</v>
      </c>
      <c r="E1338" s="69">
        <f>'[4]Shiller Data '!E1337</f>
        <v>93.2</v>
      </c>
      <c r="F1338" s="71">
        <f t="shared" si="235"/>
        <v>400.60162553648064</v>
      </c>
      <c r="G1338" s="71">
        <f t="shared" si="236"/>
        <v>22.078804721030043</v>
      </c>
      <c r="H1338" s="71">
        <f t="shared" si="239"/>
        <v>559.79234485341556</v>
      </c>
      <c r="I1338" s="71">
        <f t="shared" si="239"/>
        <v>22.696448316064455</v>
      </c>
      <c r="J1338" s="71">
        <f t="shared" si="233"/>
        <v>17.650410317852966</v>
      </c>
      <c r="K1338" s="71">
        <f t="shared" si="230"/>
        <v>2.8707590305795105</v>
      </c>
      <c r="L1338" s="71">
        <f t="shared" si="231"/>
        <v>-0.48482184893438518</v>
      </c>
      <c r="M1338" s="69">
        <f t="shared" si="234"/>
        <v>-0.65894076776068033</v>
      </c>
    </row>
    <row r="1339" spans="1:13" x14ac:dyDescent="0.3">
      <c r="A1339" s="69">
        <f>'Shiller Data'!A1338</f>
        <v>1981.1</v>
      </c>
      <c r="B1339" s="69">
        <f>'[4]Shiller Data '!B1338</f>
        <v>119.8</v>
      </c>
      <c r="C1339" s="69">
        <f>'[4]Shiller Data '!C1338</f>
        <v>6.5566700000000004</v>
      </c>
      <c r="D1339" s="69">
        <f>'[4]Shiller Data '!D1338</f>
        <v>15.3</v>
      </c>
      <c r="E1339" s="69">
        <f>'[4]Shiller Data '!E1338</f>
        <v>93.4</v>
      </c>
      <c r="F1339" s="71">
        <f t="shared" si="235"/>
        <v>404.81240899357601</v>
      </c>
      <c r="G1339" s="71">
        <f t="shared" si="236"/>
        <v>22.155437209314776</v>
      </c>
      <c r="H1339" s="71">
        <f t="shared" si="239"/>
        <v>556.90962624661802</v>
      </c>
      <c r="I1339" s="71">
        <f t="shared" si="239"/>
        <v>22.682805899033273</v>
      </c>
      <c r="J1339" s="71">
        <f t="shared" si="233"/>
        <v>17.846663715040162</v>
      </c>
      <c r="K1339" s="71">
        <f t="shared" si="230"/>
        <v>2.8818165840359713</v>
      </c>
      <c r="L1339" s="71">
        <f t="shared" si="231"/>
        <v>-0.47376429547792442</v>
      </c>
      <c r="M1339" s="69">
        <f t="shared" si="234"/>
        <v>-0.64391200455586617</v>
      </c>
    </row>
    <row r="1340" spans="1:13" x14ac:dyDescent="0.3">
      <c r="A1340" s="69">
        <f>'Shiller Data'!A1339</f>
        <v>1981.11</v>
      </c>
      <c r="B1340" s="69">
        <f>'[4]Shiller Data '!B1339</f>
        <v>122.9</v>
      </c>
      <c r="C1340" s="69">
        <f>'[4]Shiller Data '!C1339</f>
        <v>6.5933299999999999</v>
      </c>
      <c r="D1340" s="69">
        <f>'[4]Shiller Data '!D1339</f>
        <v>15.33</v>
      </c>
      <c r="E1340" s="69">
        <f>'[4]Shiller Data '!E1339</f>
        <v>93.7</v>
      </c>
      <c r="F1340" s="71">
        <f t="shared" si="235"/>
        <v>413.95789220917823</v>
      </c>
      <c r="G1340" s="71">
        <f t="shared" si="236"/>
        <v>22.207982013340452</v>
      </c>
      <c r="H1340" s="71">
        <f t="shared" si="239"/>
        <v>554.39313192945338</v>
      </c>
      <c r="I1340" s="71">
        <f t="shared" si="239"/>
        <v>22.670029621322517</v>
      </c>
      <c r="J1340" s="71">
        <f t="shared" si="233"/>
        <v>18.260139008368391</v>
      </c>
      <c r="K1340" s="71">
        <f t="shared" si="230"/>
        <v>2.9047204878633877</v>
      </c>
      <c r="L1340" s="71">
        <f t="shared" si="231"/>
        <v>-0.45086039165050806</v>
      </c>
      <c r="M1340" s="69">
        <f t="shared" si="234"/>
        <v>-0.61278239270787149</v>
      </c>
    </row>
    <row r="1341" spans="1:13" x14ac:dyDescent="0.3">
      <c r="A1341" s="69">
        <f>'Shiller Data'!A1340</f>
        <v>1981.12</v>
      </c>
      <c r="B1341" s="69">
        <f>'[4]Shiller Data '!B1340</f>
        <v>123.8</v>
      </c>
      <c r="C1341" s="69">
        <f>'[4]Shiller Data '!C1340</f>
        <v>6.63</v>
      </c>
      <c r="D1341" s="69">
        <f>'[4]Shiller Data '!D1340</f>
        <v>15.36</v>
      </c>
      <c r="E1341" s="69">
        <f>'[4]Shiller Data '!E1340</f>
        <v>94</v>
      </c>
      <c r="F1341" s="71">
        <f t="shared" si="235"/>
        <v>415.65850000000006</v>
      </c>
      <c r="G1341" s="71">
        <f t="shared" si="236"/>
        <v>22.260225000000002</v>
      </c>
      <c r="H1341" s="71">
        <f t="shared" si="239"/>
        <v>551.51093738363022</v>
      </c>
      <c r="I1341" s="71">
        <f t="shared" si="239"/>
        <v>22.659078262340362</v>
      </c>
      <c r="J1341" s="71">
        <f t="shared" si="233"/>
        <v>18.344016256425977</v>
      </c>
      <c r="K1341" s="71">
        <f t="shared" si="230"/>
        <v>2.9093034317537483</v>
      </c>
      <c r="L1341" s="71">
        <f t="shared" si="231"/>
        <v>-0.44627744776014744</v>
      </c>
      <c r="M1341" s="69">
        <f t="shared" si="234"/>
        <v>-0.60655353034872683</v>
      </c>
    </row>
    <row r="1342" spans="1:13" x14ac:dyDescent="0.3">
      <c r="A1342" s="69">
        <f>'Shiller Data'!A1341</f>
        <v>1982.01</v>
      </c>
      <c r="B1342" s="69">
        <f>'[4]Shiller Data '!B1341</f>
        <v>117.3</v>
      </c>
      <c r="C1342" s="69">
        <f>'[4]Shiller Data '!C1341</f>
        <v>6.66</v>
      </c>
      <c r="D1342" s="69">
        <f>'[4]Shiller Data '!D1341</f>
        <v>15.1767</v>
      </c>
      <c r="E1342" s="69">
        <f>'[4]Shiller Data '!E1341</f>
        <v>94.3</v>
      </c>
      <c r="F1342" s="71">
        <f t="shared" si="235"/>
        <v>392.58182926829272</v>
      </c>
      <c r="G1342" s="71">
        <f t="shared" si="236"/>
        <v>22.289812301166492</v>
      </c>
      <c r="H1342" s="71">
        <f t="shared" si="239"/>
        <v>548.17215325608083</v>
      </c>
      <c r="I1342" s="71">
        <f t="shared" si="239"/>
        <v>22.648373464201256</v>
      </c>
      <c r="J1342" s="71">
        <f t="shared" si="233"/>
        <v>17.333775862042373</v>
      </c>
      <c r="K1342" s="71">
        <f t="shared" si="230"/>
        <v>2.8526569600898646</v>
      </c>
      <c r="L1342" s="71">
        <f t="shared" si="231"/>
        <v>-0.50292391942403114</v>
      </c>
      <c r="M1342" s="69">
        <f t="shared" si="234"/>
        <v>-0.68354401584597768</v>
      </c>
    </row>
    <row r="1343" spans="1:13" x14ac:dyDescent="0.3">
      <c r="A1343" s="69">
        <f>'Shiller Data'!A1342</f>
        <v>1982.02</v>
      </c>
      <c r="B1343" s="69">
        <f>'[4]Shiller Data '!B1342</f>
        <v>114.5</v>
      </c>
      <c r="C1343" s="69">
        <f>'[4]Shiller Data '!C1342</f>
        <v>6.69</v>
      </c>
      <c r="D1343" s="69">
        <f>'[4]Shiller Data '!D1342</f>
        <v>14.9933</v>
      </c>
      <c r="E1343" s="69">
        <f>'[4]Shiller Data '!E1342</f>
        <v>94.6</v>
      </c>
      <c r="F1343" s="71">
        <f t="shared" si="235"/>
        <v>381.99548097251585</v>
      </c>
      <c r="G1343" s="71">
        <f t="shared" si="236"/>
        <v>22.319211945031718</v>
      </c>
      <c r="H1343" s="71">
        <f t="shared" si="239"/>
        <v>544.65616604142497</v>
      </c>
      <c r="I1343" s="71">
        <f t="shared" si="239"/>
        <v>22.638865010474426</v>
      </c>
      <c r="J1343" s="71">
        <f t="shared" si="233"/>
        <v>16.873437815711004</v>
      </c>
      <c r="K1343" s="71">
        <f t="shared" si="230"/>
        <v>2.8257406585895746</v>
      </c>
      <c r="L1343" s="71">
        <f t="shared" si="231"/>
        <v>-0.52984022092432115</v>
      </c>
      <c r="M1343" s="69">
        <f t="shared" si="234"/>
        <v>-0.72012703786708188</v>
      </c>
    </row>
    <row r="1344" spans="1:13" x14ac:dyDescent="0.3">
      <c r="A1344" s="69">
        <f>'Shiller Data'!A1343</f>
        <v>1982.03</v>
      </c>
      <c r="B1344" s="69">
        <f>'[4]Shiller Data '!B1343</f>
        <v>110.8</v>
      </c>
      <c r="C1344" s="69">
        <f>'[4]Shiller Data '!C1343</f>
        <v>6.72</v>
      </c>
      <c r="D1344" s="69">
        <f>'[4]Shiller Data '!D1343</f>
        <v>14.81</v>
      </c>
      <c r="E1344" s="69">
        <f>'[4]Shiller Data '!E1343</f>
        <v>94.5</v>
      </c>
      <c r="F1344" s="71">
        <f t="shared" si="235"/>
        <v>370.04268783068784</v>
      </c>
      <c r="G1344" s="71">
        <f t="shared" si="236"/>
        <v>22.443022222222222</v>
      </c>
      <c r="H1344" s="71">
        <f t="shared" si="239"/>
        <v>540.89793511875803</v>
      </c>
      <c r="I1344" s="71">
        <f t="shared" si="239"/>
        <v>22.630860535836742</v>
      </c>
      <c r="J1344" s="71">
        <f t="shared" si="233"/>
        <v>16.351242465778647</v>
      </c>
      <c r="K1344" s="71">
        <f t="shared" si="230"/>
        <v>2.7943038862467753</v>
      </c>
      <c r="L1344" s="71">
        <f t="shared" si="231"/>
        <v>-0.56127699326712044</v>
      </c>
      <c r="M1344" s="69">
        <f t="shared" si="234"/>
        <v>-0.76285401262907404</v>
      </c>
    </row>
    <row r="1345" spans="1:13" x14ac:dyDescent="0.3">
      <c r="A1345" s="69">
        <f>'Shiller Data'!A1344</f>
        <v>1982.04</v>
      </c>
      <c r="B1345" s="69">
        <f>'[4]Shiller Data '!B1344</f>
        <v>116.3</v>
      </c>
      <c r="C1345" s="69">
        <f>'[4]Shiller Data '!C1344</f>
        <v>6.75</v>
      </c>
      <c r="D1345" s="69">
        <f>'[4]Shiller Data '!D1344</f>
        <v>14.5967</v>
      </c>
      <c r="E1345" s="69">
        <f>'[4]Shiller Data '!E1344</f>
        <v>94.9</v>
      </c>
      <c r="F1345" s="71">
        <f t="shared" si="235"/>
        <v>386.77409378292936</v>
      </c>
      <c r="G1345" s="71">
        <f t="shared" si="236"/>
        <v>22.448195468914648</v>
      </c>
      <c r="H1345" s="71">
        <f t="shared" si="239"/>
        <v>537.22590718542301</v>
      </c>
      <c r="I1345" s="71">
        <f t="shared" si="239"/>
        <v>22.623369122575692</v>
      </c>
      <c r="J1345" s="71">
        <f t="shared" si="233"/>
        <v>17.096219916995935</v>
      </c>
      <c r="K1345" s="71">
        <f t="shared" ref="K1345:K1408" si="240">LN(J1345)</f>
        <v>2.8388573815861888</v>
      </c>
      <c r="L1345" s="71">
        <f t="shared" ref="L1345:L1408" si="241">K1345-$K$1863</f>
        <v>-0.51672349792770689</v>
      </c>
      <c r="M1345" s="69">
        <f t="shared" si="234"/>
        <v>-0.70229957497346351</v>
      </c>
    </row>
    <row r="1346" spans="1:13" x14ac:dyDescent="0.3">
      <c r="A1346" s="69">
        <f>'Shiller Data'!A1345</f>
        <v>1982.05</v>
      </c>
      <c r="B1346" s="69">
        <f>'[4]Shiller Data '!B1345</f>
        <v>116.4</v>
      </c>
      <c r="C1346" s="69">
        <f>'[4]Shiller Data '!C1345</f>
        <v>6.78</v>
      </c>
      <c r="D1346" s="69">
        <f>'[4]Shiller Data '!D1345</f>
        <v>14.3833</v>
      </c>
      <c r="E1346" s="69">
        <f>'[4]Shiller Data '!E1345</f>
        <v>95.8</v>
      </c>
      <c r="F1346" s="71">
        <f t="shared" si="235"/>
        <v>383.46995824634661</v>
      </c>
      <c r="G1346" s="71">
        <f t="shared" si="236"/>
        <v>22.336136743215036</v>
      </c>
      <c r="H1346" s="71">
        <f t="shared" ref="H1346:I1361" si="242">AVERAGE(F1227:F1346)</f>
        <v>533.61246402898223</v>
      </c>
      <c r="I1346" s="71">
        <f t="shared" si="242"/>
        <v>22.615411578208246</v>
      </c>
      <c r="J1346" s="71">
        <f t="shared" ref="J1346:J1409" si="243">F1346/I1346</f>
        <v>16.956134400660236</v>
      </c>
      <c r="K1346" s="71">
        <f t="shared" si="240"/>
        <v>2.8306296798956501</v>
      </c>
      <c r="L1346" s="71">
        <f t="shared" si="241"/>
        <v>-0.52495119961824566</v>
      </c>
      <c r="M1346" s="69">
        <f t="shared" ref="M1346:M1409" si="244">L1346*$M$113/2</f>
        <v>-0.71348217344914244</v>
      </c>
    </row>
    <row r="1347" spans="1:13" x14ac:dyDescent="0.3">
      <c r="A1347" s="69">
        <f>'Shiller Data'!A1346</f>
        <v>1982.06</v>
      </c>
      <c r="B1347" s="69">
        <f>'[4]Shiller Data '!B1346</f>
        <v>109.7</v>
      </c>
      <c r="C1347" s="69">
        <f>'[4]Shiller Data '!C1346</f>
        <v>6.81</v>
      </c>
      <c r="D1347" s="69">
        <f>'[4]Shiller Data '!D1346</f>
        <v>14.17</v>
      </c>
      <c r="E1347" s="69">
        <f>'[4]Shiller Data '!E1346</f>
        <v>97</v>
      </c>
      <c r="F1347" s="71">
        <f t="shared" si="235"/>
        <v>356.92647938144336</v>
      </c>
      <c r="G1347" s="71">
        <f t="shared" si="236"/>
        <v>22.157423195876291</v>
      </c>
      <c r="H1347" s="71">
        <f t="shared" si="242"/>
        <v>529.77523265212483</v>
      </c>
      <c r="I1347" s="71">
        <f t="shared" si="242"/>
        <v>22.606430202762208</v>
      </c>
      <c r="J1347" s="71">
        <f t="shared" si="243"/>
        <v>15.788714811674762</v>
      </c>
      <c r="K1347" s="71">
        <f t="shared" si="240"/>
        <v>2.7592954324074839</v>
      </c>
      <c r="L1347" s="71">
        <f t="shared" si="241"/>
        <v>-0.59628544710641185</v>
      </c>
      <c r="M1347" s="69">
        <f t="shared" si="244"/>
        <v>-0.81043540258020863</v>
      </c>
    </row>
    <row r="1348" spans="1:13" x14ac:dyDescent="0.3">
      <c r="A1348" s="69">
        <f>'Shiller Data'!A1347</f>
        <v>1982.07</v>
      </c>
      <c r="B1348" s="69">
        <f>'[4]Shiller Data '!B1347</f>
        <v>109.4</v>
      </c>
      <c r="C1348" s="69">
        <f>'[4]Shiller Data '!C1347</f>
        <v>6.8233300000000003</v>
      </c>
      <c r="D1348" s="69">
        <f>'[4]Shiller Data '!D1347</f>
        <v>13.966699999999999</v>
      </c>
      <c r="E1348" s="69">
        <f>'[4]Shiller Data '!E1347</f>
        <v>97.5</v>
      </c>
      <c r="F1348" s="71">
        <f t="shared" si="235"/>
        <v>354.12499487179491</v>
      </c>
      <c r="G1348" s="71">
        <f t="shared" si="236"/>
        <v>22.086944252820516</v>
      </c>
      <c r="H1348" s="71">
        <f t="shared" si="242"/>
        <v>525.99738485680439</v>
      </c>
      <c r="I1348" s="71">
        <f t="shared" si="242"/>
        <v>22.597576712217894</v>
      </c>
      <c r="J1348" s="71">
        <f t="shared" si="243"/>
        <v>15.670927877869717</v>
      </c>
      <c r="K1348" s="71">
        <f t="shared" si="240"/>
        <v>2.7518072682632253</v>
      </c>
      <c r="L1348" s="71">
        <f t="shared" si="241"/>
        <v>-0.60377361125067042</v>
      </c>
      <c r="M1348" s="69">
        <f t="shared" si="244"/>
        <v>-0.8206128659952362</v>
      </c>
    </row>
    <row r="1349" spans="1:13" x14ac:dyDescent="0.3">
      <c r="A1349" s="69">
        <f>'Shiller Data'!A1348</f>
        <v>1982.08</v>
      </c>
      <c r="B1349" s="69">
        <f>'[4]Shiller Data '!B1348</f>
        <v>109.7</v>
      </c>
      <c r="C1349" s="69">
        <f>'[4]Shiller Data '!C1348</f>
        <v>6.8366699999999998</v>
      </c>
      <c r="D1349" s="69">
        <f>'[4]Shiller Data '!D1348</f>
        <v>13.763299999999999</v>
      </c>
      <c r="E1349" s="69">
        <f>'[4]Shiller Data '!E1348</f>
        <v>97.7</v>
      </c>
      <c r="F1349" s="71">
        <f t="shared" si="235"/>
        <v>354.36917604913003</v>
      </c>
      <c r="G1349" s="71">
        <f t="shared" si="236"/>
        <v>22.084823289150464</v>
      </c>
      <c r="H1349" s="71">
        <f t="shared" si="242"/>
        <v>521.99963691911864</v>
      </c>
      <c r="I1349" s="71">
        <f t="shared" si="242"/>
        <v>22.588955708804068</v>
      </c>
      <c r="J1349" s="71">
        <f t="shared" si="243"/>
        <v>15.68771839731459</v>
      </c>
      <c r="K1349" s="71">
        <f t="shared" si="240"/>
        <v>2.7528781385362651</v>
      </c>
      <c r="L1349" s="71">
        <f t="shared" si="241"/>
        <v>-0.60270274097763066</v>
      </c>
      <c r="M1349" s="69">
        <f t="shared" si="244"/>
        <v>-0.81915740337233689</v>
      </c>
    </row>
    <row r="1350" spans="1:13" x14ac:dyDescent="0.3">
      <c r="A1350" s="69">
        <f>'Shiller Data'!A1349</f>
        <v>1982.09</v>
      </c>
      <c r="B1350" s="69">
        <f>'[4]Shiller Data '!B1349</f>
        <v>122.4</v>
      </c>
      <c r="C1350" s="69">
        <f>'[4]Shiller Data '!C1349</f>
        <v>6.85</v>
      </c>
      <c r="D1350" s="69">
        <f>'[4]Shiller Data '!D1349</f>
        <v>13.56</v>
      </c>
      <c r="E1350" s="69">
        <f>'[4]Shiller Data '!E1349</f>
        <v>97.9</v>
      </c>
      <c r="F1350" s="71">
        <f t="shared" si="235"/>
        <v>394.58684371807971</v>
      </c>
      <c r="G1350" s="71">
        <f t="shared" si="236"/>
        <v>22.082678753830436</v>
      </c>
      <c r="H1350" s="71">
        <f t="shared" si="242"/>
        <v>518.45350056134555</v>
      </c>
      <c r="I1350" s="71">
        <f t="shared" si="242"/>
        <v>22.580566432386071</v>
      </c>
      <c r="J1350" s="71">
        <f t="shared" si="243"/>
        <v>17.474621148216432</v>
      </c>
      <c r="K1350" s="71">
        <f t="shared" si="240"/>
        <v>2.8607496082405999</v>
      </c>
      <c r="L1350" s="71">
        <f t="shared" si="241"/>
        <v>-0.49483127127329585</v>
      </c>
      <c r="M1350" s="69">
        <f t="shared" si="244"/>
        <v>-0.67254497403838731</v>
      </c>
    </row>
    <row r="1351" spans="1:13" x14ac:dyDescent="0.3">
      <c r="A1351" s="69">
        <f>'Shiller Data'!A1350</f>
        <v>1982.1</v>
      </c>
      <c r="B1351" s="69">
        <f>'[4]Shiller Data '!B1350</f>
        <v>132.69999999999999</v>
      </c>
      <c r="C1351" s="69">
        <f>'[4]Shiller Data '!C1350</f>
        <v>6.8566700000000003</v>
      </c>
      <c r="D1351" s="69">
        <f>'[4]Shiller Data '!D1350</f>
        <v>13.253299999999999</v>
      </c>
      <c r="E1351" s="69">
        <f>'[4]Shiller Data '!E1350</f>
        <v>98.2</v>
      </c>
      <c r="F1351" s="71">
        <f t="shared" si="235"/>
        <v>426.48455702647652</v>
      </c>
      <c r="G1351" s="71">
        <f t="shared" si="236"/>
        <v>22.036653109470471</v>
      </c>
      <c r="H1351" s="71">
        <f t="shared" si="242"/>
        <v>515.19305705508464</v>
      </c>
      <c r="I1351" s="71">
        <f t="shared" si="242"/>
        <v>22.571252792094622</v>
      </c>
      <c r="J1351" s="71">
        <f t="shared" si="243"/>
        <v>18.895032586576182</v>
      </c>
      <c r="K1351" s="71">
        <f t="shared" si="240"/>
        <v>2.9388990614136823</v>
      </c>
      <c r="L1351" s="71">
        <f t="shared" si="241"/>
        <v>-0.41668181810021343</v>
      </c>
      <c r="M1351" s="69">
        <f t="shared" si="244"/>
        <v>-0.56632892625272413</v>
      </c>
    </row>
    <row r="1352" spans="1:13" x14ac:dyDescent="0.3">
      <c r="A1352" s="69">
        <f>'Shiller Data'!A1351</f>
        <v>1982.11</v>
      </c>
      <c r="B1352" s="69">
        <f>'[4]Shiller Data '!B1351</f>
        <v>138.1</v>
      </c>
      <c r="C1352" s="69">
        <f>'[4]Shiller Data '!C1351</f>
        <v>6.8633300000000004</v>
      </c>
      <c r="D1352" s="69">
        <f>'[4]Shiller Data '!D1351</f>
        <v>12.9467</v>
      </c>
      <c r="E1352" s="69">
        <f>'[4]Shiller Data '!E1351</f>
        <v>98</v>
      </c>
      <c r="F1352" s="71">
        <f t="shared" si="235"/>
        <v>444.74541326530607</v>
      </c>
      <c r="G1352" s="71">
        <f t="shared" si="236"/>
        <v>22.103074129081637</v>
      </c>
      <c r="H1352" s="71">
        <f t="shared" si="242"/>
        <v>511.759698175849</v>
      </c>
      <c r="I1352" s="71">
        <f t="shared" si="242"/>
        <v>22.561499973250879</v>
      </c>
      <c r="J1352" s="71">
        <f t="shared" si="243"/>
        <v>19.712581778365813</v>
      </c>
      <c r="K1352" s="71">
        <f t="shared" si="240"/>
        <v>2.9812571008343025</v>
      </c>
      <c r="L1352" s="71">
        <f t="shared" si="241"/>
        <v>-0.37432377867959321</v>
      </c>
      <c r="M1352" s="69">
        <f t="shared" si="244"/>
        <v>-0.50875842055458231</v>
      </c>
    </row>
    <row r="1353" spans="1:13" x14ac:dyDescent="0.3">
      <c r="A1353" s="69">
        <f>'Shiller Data'!A1352</f>
        <v>1982.12</v>
      </c>
      <c r="B1353" s="69">
        <f>'[4]Shiller Data '!B1352</f>
        <v>139.4</v>
      </c>
      <c r="C1353" s="69">
        <f>'[4]Shiller Data '!C1352</f>
        <v>6.87</v>
      </c>
      <c r="D1353" s="69">
        <f>'[4]Shiller Data '!D1352</f>
        <v>12.64</v>
      </c>
      <c r="E1353" s="69">
        <f>'[4]Shiller Data '!E1352</f>
        <v>97.6</v>
      </c>
      <c r="F1353" s="71">
        <f t="shared" si="235"/>
        <v>450.77189549180338</v>
      </c>
      <c r="G1353" s="71">
        <f t="shared" si="236"/>
        <v>22.215228995901644</v>
      </c>
      <c r="H1353" s="71">
        <f t="shared" si="242"/>
        <v>508.244838971614</v>
      </c>
      <c r="I1353" s="71">
        <f t="shared" si="242"/>
        <v>22.55169438155006</v>
      </c>
      <c r="J1353" s="71">
        <f t="shared" si="243"/>
        <v>19.988382596235777</v>
      </c>
      <c r="K1353" s="71">
        <f t="shared" si="240"/>
        <v>2.9951512345953333</v>
      </c>
      <c r="L1353" s="71">
        <f t="shared" si="241"/>
        <v>-0.36042964491856244</v>
      </c>
      <c r="M1353" s="69">
        <f t="shared" si="244"/>
        <v>-0.48987434759461496</v>
      </c>
    </row>
    <row r="1354" spans="1:13" x14ac:dyDescent="0.3">
      <c r="A1354" s="69">
        <f>'Shiller Data'!A1353</f>
        <v>1983.01</v>
      </c>
      <c r="B1354" s="69">
        <f>'[4]Shiller Data '!B1353</f>
        <v>144.30000000000001</v>
      </c>
      <c r="C1354" s="69">
        <f>'[4]Shiller Data '!C1353</f>
        <v>6.8833299999999999</v>
      </c>
      <c r="D1354" s="69">
        <f>'[4]Shiller Data '!D1353</f>
        <v>12.566700000000001</v>
      </c>
      <c r="E1354" s="69">
        <f>'[4]Shiller Data '!E1353</f>
        <v>97.8</v>
      </c>
      <c r="F1354" s="71">
        <f t="shared" si="235"/>
        <v>465.66259202454</v>
      </c>
      <c r="G1354" s="71">
        <f t="shared" si="236"/>
        <v>22.212815589468303</v>
      </c>
      <c r="H1354" s="71">
        <f t="shared" si="242"/>
        <v>504.81557340436939</v>
      </c>
      <c r="I1354" s="71">
        <f t="shared" si="242"/>
        <v>22.541914473248291</v>
      </c>
      <c r="J1354" s="71">
        <f t="shared" si="243"/>
        <v>20.657632810077732</v>
      </c>
      <c r="K1354" s="71">
        <f t="shared" si="240"/>
        <v>3.0280848787182566</v>
      </c>
      <c r="L1354" s="71">
        <f t="shared" si="241"/>
        <v>-0.32749600079563912</v>
      </c>
      <c r="M1354" s="69">
        <f t="shared" si="244"/>
        <v>-0.44511291452138496</v>
      </c>
    </row>
    <row r="1355" spans="1:13" x14ac:dyDescent="0.3">
      <c r="A1355" s="69">
        <f>'Shiller Data'!A1354</f>
        <v>1983.02</v>
      </c>
      <c r="B1355" s="69">
        <f>'[4]Shiller Data '!B1354</f>
        <v>146.80000000000001</v>
      </c>
      <c r="C1355" s="69">
        <f>'[4]Shiller Data '!C1354</f>
        <v>6.8966700000000003</v>
      </c>
      <c r="D1355" s="69">
        <f>'[4]Shiller Data '!D1354</f>
        <v>12.4933</v>
      </c>
      <c r="E1355" s="69">
        <f>'[4]Shiller Data '!E1354</f>
        <v>97.9</v>
      </c>
      <c r="F1355" s="71">
        <f t="shared" ref="F1355:F1418" si="245">B1355*$E$1857/E1355</f>
        <v>473.24631256384066</v>
      </c>
      <c r="G1355" s="71">
        <f t="shared" ref="G1355:G1418" si="246">C1355*$E$1857/E1355</f>
        <v>22.233131106741574</v>
      </c>
      <c r="H1355" s="71">
        <f t="shared" si="242"/>
        <v>501.75810949780157</v>
      </c>
      <c r="I1355" s="71">
        <f t="shared" si="242"/>
        <v>22.533258404839046</v>
      </c>
      <c r="J1355" s="71">
        <f t="shared" si="243"/>
        <v>21.002125128171006</v>
      </c>
      <c r="K1355" s="71">
        <f t="shared" si="240"/>
        <v>3.0446236291829663</v>
      </c>
      <c r="L1355" s="71">
        <f t="shared" si="241"/>
        <v>-0.31095725033092947</v>
      </c>
      <c r="M1355" s="69">
        <f t="shared" si="244"/>
        <v>-0.4226344372147795</v>
      </c>
    </row>
    <row r="1356" spans="1:13" x14ac:dyDescent="0.3">
      <c r="A1356" s="69">
        <f>'Shiller Data'!A1355</f>
        <v>1983.03</v>
      </c>
      <c r="B1356" s="69">
        <f>'[4]Shiller Data '!B1355</f>
        <v>151.9</v>
      </c>
      <c r="C1356" s="69">
        <f>'[4]Shiller Data '!C1355</f>
        <v>6.91</v>
      </c>
      <c r="D1356" s="69">
        <f>'[4]Shiller Data '!D1355</f>
        <v>12.42</v>
      </c>
      <c r="E1356" s="69">
        <f>'[4]Shiller Data '!E1355</f>
        <v>97.9</v>
      </c>
      <c r="F1356" s="71">
        <f t="shared" si="245"/>
        <v>489.68743105209404</v>
      </c>
      <c r="G1356" s="71">
        <f t="shared" si="246"/>
        <v>22.276103677221656</v>
      </c>
      <c r="H1356" s="71">
        <f t="shared" si="242"/>
        <v>499.01166295518334</v>
      </c>
      <c r="I1356" s="71">
        <f t="shared" si="242"/>
        <v>22.526346826552615</v>
      </c>
      <c r="J1356" s="71">
        <f t="shared" si="243"/>
        <v>21.738430772755475</v>
      </c>
      <c r="K1356" s="71">
        <f t="shared" si="240"/>
        <v>3.0790816975218633</v>
      </c>
      <c r="L1356" s="71">
        <f t="shared" si="241"/>
        <v>-0.27649918199203238</v>
      </c>
      <c r="M1356" s="69">
        <f t="shared" si="244"/>
        <v>-0.3758010982126509</v>
      </c>
    </row>
    <row r="1357" spans="1:13" x14ac:dyDescent="0.3">
      <c r="A1357" s="69">
        <f>'Shiller Data'!A1356</f>
        <v>1983.04</v>
      </c>
      <c r="B1357" s="69">
        <f>'[4]Shiller Data '!B1356</f>
        <v>157.69999999999999</v>
      </c>
      <c r="C1357" s="69">
        <f>'[4]Shiller Data '!C1356</f>
        <v>6.92</v>
      </c>
      <c r="D1357" s="69">
        <f>'[4]Shiller Data '!D1356</f>
        <v>12.476699999999999</v>
      </c>
      <c r="E1357" s="69">
        <f>'[4]Shiller Data '!E1356</f>
        <v>98.6</v>
      </c>
      <c r="F1357" s="71">
        <f t="shared" si="245"/>
        <v>504.77594827586205</v>
      </c>
      <c r="G1357" s="71">
        <f t="shared" si="246"/>
        <v>22.149965517241384</v>
      </c>
      <c r="H1357" s="71">
        <f t="shared" si="242"/>
        <v>496.56460635060142</v>
      </c>
      <c r="I1357" s="71">
        <f t="shared" si="242"/>
        <v>22.518703384504015</v>
      </c>
      <c r="J1357" s="71">
        <f t="shared" si="243"/>
        <v>22.4158531535709</v>
      </c>
      <c r="K1357" s="71">
        <f t="shared" si="240"/>
        <v>3.109768438608298</v>
      </c>
      <c r="L1357" s="71">
        <f t="shared" si="241"/>
        <v>-0.24581244090559773</v>
      </c>
      <c r="M1357" s="69">
        <f t="shared" si="244"/>
        <v>-0.33409352093243411</v>
      </c>
    </row>
    <row r="1358" spans="1:13" x14ac:dyDescent="0.3">
      <c r="A1358" s="69">
        <f>'Shiller Data'!A1357</f>
        <v>1983.05</v>
      </c>
      <c r="B1358" s="69">
        <f>'[4]Shiller Data '!B1357</f>
        <v>164.1</v>
      </c>
      <c r="C1358" s="69">
        <f>'[4]Shiller Data '!C1357</f>
        <v>6.93</v>
      </c>
      <c r="D1358" s="69">
        <f>'[4]Shiller Data '!D1357</f>
        <v>12.533300000000001</v>
      </c>
      <c r="E1358" s="69">
        <f>'[4]Shiller Data '!E1357</f>
        <v>99.2</v>
      </c>
      <c r="F1358" s="71">
        <f t="shared" si="245"/>
        <v>522.08448084677423</v>
      </c>
      <c r="G1358" s="71">
        <f t="shared" si="246"/>
        <v>22.047808971774195</v>
      </c>
      <c r="H1358" s="71">
        <f t="shared" si="242"/>
        <v>494.49297626502317</v>
      </c>
      <c r="I1358" s="71">
        <f t="shared" si="242"/>
        <v>22.510524160739941</v>
      </c>
      <c r="J1358" s="71">
        <f t="shared" si="243"/>
        <v>23.192906443170664</v>
      </c>
      <c r="K1358" s="71">
        <f t="shared" si="240"/>
        <v>3.1438464751592505</v>
      </c>
      <c r="L1358" s="71">
        <f t="shared" si="241"/>
        <v>-0.21173440435464519</v>
      </c>
      <c r="M1358" s="69">
        <f t="shared" si="244"/>
        <v>-0.28777669833457248</v>
      </c>
    </row>
    <row r="1359" spans="1:13" x14ac:dyDescent="0.3">
      <c r="A1359" s="69">
        <f>'Shiller Data'!A1358</f>
        <v>1983.06</v>
      </c>
      <c r="B1359" s="69">
        <f>'[4]Shiller Data '!B1358</f>
        <v>166.4</v>
      </c>
      <c r="C1359" s="69">
        <f>'[4]Shiller Data '!C1358</f>
        <v>6.94</v>
      </c>
      <c r="D1359" s="69">
        <f>'[4]Shiller Data '!D1358</f>
        <v>12.59</v>
      </c>
      <c r="E1359" s="69">
        <f>'[4]Shiller Data '!E1358</f>
        <v>99.5</v>
      </c>
      <c r="F1359" s="71">
        <f t="shared" si="245"/>
        <v>527.80574874371871</v>
      </c>
      <c r="G1359" s="71">
        <f t="shared" si="246"/>
        <v>22.013052261306534</v>
      </c>
      <c r="H1359" s="71">
        <f t="shared" si="242"/>
        <v>492.65542160711823</v>
      </c>
      <c r="I1359" s="71">
        <f t="shared" si="242"/>
        <v>22.502365942404673</v>
      </c>
      <c r="J1359" s="71">
        <f t="shared" si="243"/>
        <v>23.455566854376546</v>
      </c>
      <c r="K1359" s="71">
        <f t="shared" si="240"/>
        <v>3.1551078592298718</v>
      </c>
      <c r="L1359" s="71">
        <f t="shared" si="241"/>
        <v>-0.20047302028402392</v>
      </c>
      <c r="M1359" s="69">
        <f t="shared" si="244"/>
        <v>-0.2724709007888283</v>
      </c>
    </row>
    <row r="1360" spans="1:13" x14ac:dyDescent="0.3">
      <c r="A1360" s="69">
        <f>'Shiller Data'!A1359</f>
        <v>1983.07</v>
      </c>
      <c r="B1360" s="69">
        <f>'[4]Shiller Data '!B1359</f>
        <v>167</v>
      </c>
      <c r="C1360" s="69">
        <f>'[4]Shiller Data '!C1359</f>
        <v>6.96</v>
      </c>
      <c r="D1360" s="69">
        <f>'[4]Shiller Data '!D1359</f>
        <v>12.826700000000001</v>
      </c>
      <c r="E1360" s="69">
        <f>'[4]Shiller Data '!E1359</f>
        <v>99.9</v>
      </c>
      <c r="F1360" s="71">
        <f t="shared" si="245"/>
        <v>527.58793793793791</v>
      </c>
      <c r="G1360" s="71">
        <f t="shared" si="246"/>
        <v>21.988096096096093</v>
      </c>
      <c r="H1360" s="71">
        <f t="shared" si="242"/>
        <v>490.77075957751913</v>
      </c>
      <c r="I1360" s="71">
        <f t="shared" si="242"/>
        <v>22.493442583056869</v>
      </c>
      <c r="J1360" s="71">
        <f t="shared" si="243"/>
        <v>23.455188595068247</v>
      </c>
      <c r="K1360" s="71">
        <f t="shared" si="240"/>
        <v>3.15509173246727</v>
      </c>
      <c r="L1360" s="71">
        <f t="shared" si="241"/>
        <v>-0.20048914704662568</v>
      </c>
      <c r="M1360" s="69">
        <f t="shared" si="244"/>
        <v>-0.27249281931695085</v>
      </c>
    </row>
    <row r="1361" spans="1:13" x14ac:dyDescent="0.3">
      <c r="A1361" s="69">
        <f>'Shiller Data'!A1360</f>
        <v>1983.08</v>
      </c>
      <c r="B1361" s="69">
        <f>'[4]Shiller Data '!B1360</f>
        <v>162.4</v>
      </c>
      <c r="C1361" s="69">
        <f>'[4]Shiller Data '!C1360</f>
        <v>6.98</v>
      </c>
      <c r="D1361" s="69">
        <f>'[4]Shiller Data '!D1360</f>
        <v>13.0633</v>
      </c>
      <c r="E1361" s="69">
        <f>'[4]Shiller Data '!E1360</f>
        <v>100.2</v>
      </c>
      <c r="F1361" s="71">
        <f t="shared" si="245"/>
        <v>511.51948103792421</v>
      </c>
      <c r="G1361" s="71">
        <f t="shared" si="246"/>
        <v>21.985258483033935</v>
      </c>
      <c r="H1361" s="71">
        <f t="shared" si="242"/>
        <v>488.98024398158611</v>
      </c>
      <c r="I1361" s="71">
        <f t="shared" si="242"/>
        <v>22.486932594685626</v>
      </c>
      <c r="J1361" s="71">
        <f t="shared" si="243"/>
        <v>22.747410251890578</v>
      </c>
      <c r="K1361" s="71">
        <f t="shared" si="240"/>
        <v>3.1244513038355217</v>
      </c>
      <c r="L1361" s="71">
        <f t="shared" si="241"/>
        <v>-0.231129575678374</v>
      </c>
      <c r="M1361" s="69">
        <f t="shared" si="244"/>
        <v>-0.31413745148750521</v>
      </c>
    </row>
    <row r="1362" spans="1:13" x14ac:dyDescent="0.3">
      <c r="A1362" s="69">
        <f>'Shiller Data'!A1361</f>
        <v>1983.09</v>
      </c>
      <c r="B1362" s="69">
        <f>'[4]Shiller Data '!B1361</f>
        <v>167.2</v>
      </c>
      <c r="C1362" s="69">
        <f>'[4]Shiller Data '!C1361</f>
        <v>7</v>
      </c>
      <c r="D1362" s="69">
        <f>'[4]Shiller Data '!D1361</f>
        <v>13.3</v>
      </c>
      <c r="E1362" s="69">
        <f>'[4]Shiller Data '!E1361</f>
        <v>100.7</v>
      </c>
      <c r="F1362" s="71">
        <f t="shared" si="245"/>
        <v>524.02339622641512</v>
      </c>
      <c r="G1362" s="71">
        <f t="shared" si="246"/>
        <v>21.938778550148957</v>
      </c>
      <c r="H1362" s="71">
        <f t="shared" ref="H1362:I1377" si="247">AVERAGE(F1243:F1362)</f>
        <v>487.20258349291242</v>
      </c>
      <c r="I1362" s="71">
        <f t="shared" si="247"/>
        <v>22.479485035774626</v>
      </c>
      <c r="J1362" s="71">
        <f t="shared" si="243"/>
        <v>23.311183303019007</v>
      </c>
      <c r="K1362" s="71">
        <f t="shared" si="240"/>
        <v>3.1489332155095093</v>
      </c>
      <c r="L1362" s="71">
        <f t="shared" si="241"/>
        <v>-0.20664766400438639</v>
      </c>
      <c r="M1362" s="69">
        <f t="shared" si="244"/>
        <v>-0.28086310605492171</v>
      </c>
    </row>
    <row r="1363" spans="1:13" x14ac:dyDescent="0.3">
      <c r="A1363" s="69">
        <f>'Shiller Data'!A1362</f>
        <v>1983.1</v>
      </c>
      <c r="B1363" s="69">
        <f>'[4]Shiller Data '!B1362</f>
        <v>167.7</v>
      </c>
      <c r="C1363" s="69">
        <f>'[4]Shiller Data '!C1362</f>
        <v>7.03</v>
      </c>
      <c r="D1363" s="69">
        <f>'[4]Shiller Data '!D1362</f>
        <v>13.5433</v>
      </c>
      <c r="E1363" s="69">
        <f>'[4]Shiller Data '!E1362</f>
        <v>101</v>
      </c>
      <c r="F1363" s="71">
        <f t="shared" si="245"/>
        <v>524.02929207920795</v>
      </c>
      <c r="G1363" s="71">
        <f t="shared" si="246"/>
        <v>21.967357920792082</v>
      </c>
      <c r="H1363" s="71">
        <f t="shared" si="247"/>
        <v>485.23663077339705</v>
      </c>
      <c r="I1363" s="71">
        <f t="shared" si="247"/>
        <v>22.471829687791821</v>
      </c>
      <c r="J1363" s="71">
        <f t="shared" si="243"/>
        <v>23.319386955121647</v>
      </c>
      <c r="K1363" s="71">
        <f t="shared" si="240"/>
        <v>3.1492850727628889</v>
      </c>
      <c r="L1363" s="71">
        <f t="shared" si="241"/>
        <v>-0.20629580675100678</v>
      </c>
      <c r="M1363" s="69">
        <f t="shared" si="244"/>
        <v>-0.28038488278756335</v>
      </c>
    </row>
    <row r="1364" spans="1:13" x14ac:dyDescent="0.3">
      <c r="A1364" s="69">
        <f>'Shiller Data'!A1363</f>
        <v>1983.11</v>
      </c>
      <c r="B1364" s="69">
        <f>'[4]Shiller Data '!B1363</f>
        <v>165.2</v>
      </c>
      <c r="C1364" s="69">
        <f>'[4]Shiller Data '!C1363</f>
        <v>7.06</v>
      </c>
      <c r="D1364" s="69">
        <f>'[4]Shiller Data '!D1363</f>
        <v>13.7867</v>
      </c>
      <c r="E1364" s="69">
        <f>'[4]Shiller Data '!E1363</f>
        <v>101.2</v>
      </c>
      <c r="F1364" s="71">
        <f t="shared" si="245"/>
        <v>515.19709486166005</v>
      </c>
      <c r="G1364" s="71">
        <f t="shared" si="246"/>
        <v>22.017502964426878</v>
      </c>
      <c r="H1364" s="71">
        <f t="shared" si="247"/>
        <v>483.68540286020715</v>
      </c>
      <c r="I1364" s="71">
        <f t="shared" si="247"/>
        <v>22.463738133945998</v>
      </c>
      <c r="J1364" s="71">
        <f t="shared" si="243"/>
        <v>22.934610962327849</v>
      </c>
      <c r="K1364" s="71">
        <f t="shared" si="240"/>
        <v>3.1326471652860337</v>
      </c>
      <c r="L1364" s="71">
        <f t="shared" si="241"/>
        <v>-0.22293371422786201</v>
      </c>
      <c r="M1364" s="69">
        <f t="shared" si="244"/>
        <v>-0.30299812835565637</v>
      </c>
    </row>
    <row r="1365" spans="1:13" x14ac:dyDescent="0.3">
      <c r="A1365" s="69">
        <f>'Shiller Data'!A1364</f>
        <v>1983.12</v>
      </c>
      <c r="B1365" s="69">
        <f>'[4]Shiller Data '!B1364</f>
        <v>164.4</v>
      </c>
      <c r="C1365" s="69">
        <f>'[4]Shiller Data '!C1364</f>
        <v>7.09</v>
      </c>
      <c r="D1365" s="69">
        <f>'[4]Shiller Data '!D1364</f>
        <v>14.03</v>
      </c>
      <c r="E1365" s="69">
        <f>'[4]Shiller Data '!E1364</f>
        <v>101.3</v>
      </c>
      <c r="F1365" s="71">
        <f t="shared" si="245"/>
        <v>512.19607107601189</v>
      </c>
      <c r="G1365" s="71">
        <f t="shared" si="246"/>
        <v>22.089234452122412</v>
      </c>
      <c r="H1365" s="71">
        <f t="shared" si="247"/>
        <v>482.55813312422447</v>
      </c>
      <c r="I1365" s="71">
        <f t="shared" si="247"/>
        <v>22.455400783961878</v>
      </c>
      <c r="J1365" s="71">
        <f t="shared" si="243"/>
        <v>22.80948249393229</v>
      </c>
      <c r="K1365" s="71">
        <f t="shared" si="240"/>
        <v>3.1271763483551172</v>
      </c>
      <c r="L1365" s="71">
        <f t="shared" si="241"/>
        <v>-0.22840453115877857</v>
      </c>
      <c r="M1365" s="69">
        <f t="shared" si="244"/>
        <v>-0.3104337344791423</v>
      </c>
    </row>
    <row r="1366" spans="1:13" x14ac:dyDescent="0.3">
      <c r="A1366" s="69">
        <f>'Shiller Data'!A1365</f>
        <v>1984.01</v>
      </c>
      <c r="B1366" s="69">
        <f>'[4]Shiller Data '!B1365</f>
        <v>166.4</v>
      </c>
      <c r="C1366" s="69">
        <f>'[4]Shiller Data '!C1365</f>
        <v>7.12</v>
      </c>
      <c r="D1366" s="69">
        <f>'[4]Shiller Data '!D1365</f>
        <v>14.44</v>
      </c>
      <c r="E1366" s="69">
        <f>'[4]Shiller Data '!E1365</f>
        <v>101.9</v>
      </c>
      <c r="F1366" s="71">
        <f t="shared" si="245"/>
        <v>515.37460255152109</v>
      </c>
      <c r="G1366" s="71">
        <f t="shared" si="246"/>
        <v>22.052086359175664</v>
      </c>
      <c r="H1366" s="71">
        <f t="shared" si="247"/>
        <v>481.42860163797633</v>
      </c>
      <c r="I1366" s="71">
        <f t="shared" si="247"/>
        <v>22.447276718213956</v>
      </c>
      <c r="J1366" s="71">
        <f t="shared" si="243"/>
        <v>22.959337518806489</v>
      </c>
      <c r="K1366" s="71">
        <f t="shared" si="240"/>
        <v>3.1337247173245704</v>
      </c>
      <c r="L1366" s="71">
        <f t="shared" si="241"/>
        <v>-0.22185616218932536</v>
      </c>
      <c r="M1366" s="69">
        <f t="shared" si="244"/>
        <v>-0.30153358427799964</v>
      </c>
    </row>
    <row r="1367" spans="1:13" x14ac:dyDescent="0.3">
      <c r="A1367" s="69">
        <f>'Shiller Data'!A1366</f>
        <v>1984.02</v>
      </c>
      <c r="B1367" s="69">
        <f>'[4]Shiller Data '!B1366</f>
        <v>157.30000000000001</v>
      </c>
      <c r="C1367" s="69">
        <f>'[4]Shiller Data '!C1366</f>
        <v>7.15</v>
      </c>
      <c r="D1367" s="69">
        <f>'[4]Shiller Data '!D1366</f>
        <v>14.85</v>
      </c>
      <c r="E1367" s="69">
        <f>'[4]Shiller Data '!E1366</f>
        <v>102.4</v>
      </c>
      <c r="F1367" s="71">
        <f t="shared" si="245"/>
        <v>484.81119628906254</v>
      </c>
      <c r="G1367" s="71">
        <f t="shared" si="246"/>
        <v>22.036872558593753</v>
      </c>
      <c r="H1367" s="71">
        <f t="shared" si="247"/>
        <v>480.26154676771574</v>
      </c>
      <c r="I1367" s="71">
        <f t="shared" si="247"/>
        <v>22.440350744479073</v>
      </c>
      <c r="J1367" s="71">
        <f t="shared" si="243"/>
        <v>21.604439333834346</v>
      </c>
      <c r="K1367" s="71">
        <f t="shared" si="240"/>
        <v>3.0728988182873618</v>
      </c>
      <c r="L1367" s="71">
        <f t="shared" si="241"/>
        <v>-0.28268206122653394</v>
      </c>
      <c r="M1367" s="69">
        <f t="shared" si="244"/>
        <v>-0.38420449669543133</v>
      </c>
    </row>
    <row r="1368" spans="1:13" x14ac:dyDescent="0.3">
      <c r="A1368" s="69">
        <f>'Shiller Data'!A1367</f>
        <v>1984.03</v>
      </c>
      <c r="B1368" s="69">
        <f>'[4]Shiller Data '!B1367</f>
        <v>157.4</v>
      </c>
      <c r="C1368" s="69">
        <f>'[4]Shiller Data '!C1367</f>
        <v>7.18</v>
      </c>
      <c r="D1368" s="69">
        <f>'[4]Shiller Data '!D1367</f>
        <v>15.26</v>
      </c>
      <c r="E1368" s="69">
        <f>'[4]Shiller Data '!E1367</f>
        <v>102.6</v>
      </c>
      <c r="F1368" s="71">
        <f t="shared" si="245"/>
        <v>484.17375243664725</v>
      </c>
      <c r="G1368" s="71">
        <f t="shared" si="246"/>
        <v>22.086197855750491</v>
      </c>
      <c r="H1368" s="71">
        <f t="shared" si="247"/>
        <v>478.93500460705877</v>
      </c>
      <c r="I1368" s="71">
        <f t="shared" si="247"/>
        <v>22.435127428144494</v>
      </c>
      <c r="J1368" s="71">
        <f t="shared" si="243"/>
        <v>21.581056492206919</v>
      </c>
      <c r="K1368" s="71">
        <f t="shared" si="240"/>
        <v>3.0718159156384415</v>
      </c>
      <c r="L1368" s="71">
        <f t="shared" si="241"/>
        <v>-0.28376496387545425</v>
      </c>
      <c r="M1368" s="69">
        <f t="shared" si="244"/>
        <v>-0.38567631300168487</v>
      </c>
    </row>
    <row r="1369" spans="1:13" x14ac:dyDescent="0.3">
      <c r="A1369" s="69">
        <f>'Shiller Data'!A1368</f>
        <v>1984.04</v>
      </c>
      <c r="B1369" s="69">
        <f>'[4]Shiller Data '!B1368</f>
        <v>157.6</v>
      </c>
      <c r="C1369" s="69">
        <f>'[4]Shiller Data '!C1368</f>
        <v>7.2233299999999998</v>
      </c>
      <c r="D1369" s="69">
        <f>'[4]Shiller Data '!D1368</f>
        <v>15.5733</v>
      </c>
      <c r="E1369" s="69">
        <f>'[4]Shiller Data '!E1368</f>
        <v>103.1</v>
      </c>
      <c r="F1369" s="71">
        <f t="shared" si="245"/>
        <v>482.43790494665376</v>
      </c>
      <c r="G1369" s="71">
        <f t="shared" si="246"/>
        <v>22.111727106207571</v>
      </c>
      <c r="H1369" s="71">
        <f t="shared" si="247"/>
        <v>477.88920272119759</v>
      </c>
      <c r="I1369" s="71">
        <f t="shared" si="247"/>
        <v>22.429809650557342</v>
      </c>
      <c r="J1369" s="71">
        <f t="shared" si="243"/>
        <v>21.508782841349973</v>
      </c>
      <c r="K1369" s="71">
        <f t="shared" si="240"/>
        <v>3.0684613559673086</v>
      </c>
      <c r="L1369" s="71">
        <f t="shared" si="241"/>
        <v>-0.2871195235465871</v>
      </c>
      <c r="M1369" s="69">
        <f t="shared" si="244"/>
        <v>-0.39023562923310839</v>
      </c>
    </row>
    <row r="1370" spans="1:13" x14ac:dyDescent="0.3">
      <c r="A1370" s="69">
        <f>'Shiller Data'!A1369</f>
        <v>1984.05</v>
      </c>
      <c r="B1370" s="69">
        <f>'[4]Shiller Data '!B1369</f>
        <v>156.6</v>
      </c>
      <c r="C1370" s="69">
        <f>'[4]Shiller Data '!C1369</f>
        <v>7.2666700000000004</v>
      </c>
      <c r="D1370" s="69">
        <f>'[4]Shiller Data '!D1369</f>
        <v>15.886699999999999</v>
      </c>
      <c r="E1370" s="69">
        <f>'[4]Shiller Data '!E1369</f>
        <v>103.4</v>
      </c>
      <c r="F1370" s="71">
        <f t="shared" si="245"/>
        <v>477.9859090909091</v>
      </c>
      <c r="G1370" s="71">
        <f t="shared" si="246"/>
        <v>22.179858659090911</v>
      </c>
      <c r="H1370" s="71">
        <f t="shared" si="247"/>
        <v>477.01982940703743</v>
      </c>
      <c r="I1370" s="71">
        <f t="shared" si="247"/>
        <v>22.426317834856345</v>
      </c>
      <c r="J1370" s="71">
        <f t="shared" si="243"/>
        <v>21.313615218098548</v>
      </c>
      <c r="K1370" s="71">
        <f t="shared" si="240"/>
        <v>3.0593460806236341</v>
      </c>
      <c r="L1370" s="71">
        <f t="shared" si="241"/>
        <v>-0.29623479889026161</v>
      </c>
      <c r="M1370" s="69">
        <f t="shared" si="244"/>
        <v>-0.40262456456371015</v>
      </c>
    </row>
    <row r="1371" spans="1:13" x14ac:dyDescent="0.3">
      <c r="A1371" s="69">
        <f>'Shiller Data'!A1370</f>
        <v>1984.06</v>
      </c>
      <c r="B1371" s="69">
        <f>'[4]Shiller Data '!B1370</f>
        <v>153.1</v>
      </c>
      <c r="C1371" s="69">
        <f>'[4]Shiller Data '!C1370</f>
        <v>7.31</v>
      </c>
      <c r="D1371" s="69">
        <f>'[4]Shiller Data '!D1370</f>
        <v>16.2</v>
      </c>
      <c r="E1371" s="69">
        <f>'[4]Shiller Data '!E1370</f>
        <v>103.7</v>
      </c>
      <c r="F1371" s="71">
        <f t="shared" si="245"/>
        <v>465.95106557377051</v>
      </c>
      <c r="G1371" s="71">
        <f t="shared" si="246"/>
        <v>22.24756557377049</v>
      </c>
      <c r="H1371" s="71">
        <f t="shared" si="247"/>
        <v>476.0833377851182</v>
      </c>
      <c r="I1371" s="71">
        <f t="shared" si="247"/>
        <v>22.423854095590151</v>
      </c>
      <c r="J1371" s="71">
        <f t="shared" si="243"/>
        <v>20.779258712060738</v>
      </c>
      <c r="K1371" s="71">
        <f t="shared" si="240"/>
        <v>3.0339553118904456</v>
      </c>
      <c r="L1371" s="71">
        <f t="shared" si="241"/>
        <v>-0.32162556762345007</v>
      </c>
      <c r="M1371" s="69">
        <f t="shared" si="244"/>
        <v>-0.43713417397973592</v>
      </c>
    </row>
    <row r="1372" spans="1:13" x14ac:dyDescent="0.3">
      <c r="A1372" s="69">
        <f>'Shiller Data'!A1371</f>
        <v>1984.07</v>
      </c>
      <c r="B1372" s="69">
        <f>'[4]Shiller Data '!B1371</f>
        <v>151.1</v>
      </c>
      <c r="C1372" s="69">
        <f>'[4]Shiller Data '!C1371</f>
        <v>7.3333300000000001</v>
      </c>
      <c r="D1372" s="69">
        <f>'[4]Shiller Data '!D1371</f>
        <v>16.32</v>
      </c>
      <c r="E1372" s="69">
        <f>'[4]Shiller Data '!E1371</f>
        <v>104.1</v>
      </c>
      <c r="F1372" s="71">
        <f t="shared" si="245"/>
        <v>458.09717098943327</v>
      </c>
      <c r="G1372" s="71">
        <f t="shared" si="246"/>
        <v>22.23281089961576</v>
      </c>
      <c r="H1372" s="71">
        <f t="shared" si="247"/>
        <v>475.67837282170359</v>
      </c>
      <c r="I1372" s="71">
        <f t="shared" si="247"/>
        <v>22.421191343977632</v>
      </c>
      <c r="J1372" s="71">
        <f t="shared" si="243"/>
        <v>20.431437561076741</v>
      </c>
      <c r="K1372" s="71">
        <f t="shared" si="240"/>
        <v>3.0170747715560102</v>
      </c>
      <c r="L1372" s="71">
        <f t="shared" si="241"/>
        <v>-0.33850610795788549</v>
      </c>
      <c r="M1372" s="69">
        <f t="shared" si="244"/>
        <v>-0.46007719156988047</v>
      </c>
    </row>
    <row r="1373" spans="1:13" x14ac:dyDescent="0.3">
      <c r="A1373" s="69">
        <f>'Shiller Data'!A1372</f>
        <v>1984.08</v>
      </c>
      <c r="B1373" s="69">
        <f>'[4]Shiller Data '!B1372</f>
        <v>164.4</v>
      </c>
      <c r="C1373" s="69">
        <f>'[4]Shiller Data '!C1372</f>
        <v>7.3566700000000003</v>
      </c>
      <c r="D1373" s="69">
        <f>'[4]Shiller Data '!D1372</f>
        <v>16.440000000000001</v>
      </c>
      <c r="E1373" s="69">
        <f>'[4]Shiller Data '!E1372</f>
        <v>104.5</v>
      </c>
      <c r="F1373" s="71">
        <f t="shared" si="245"/>
        <v>496.51159808612448</v>
      </c>
      <c r="G1373" s="71">
        <f t="shared" si="246"/>
        <v>22.218199381339716</v>
      </c>
      <c r="H1373" s="71">
        <f t="shared" si="247"/>
        <v>475.81672811408794</v>
      </c>
      <c r="I1373" s="71">
        <f t="shared" si="247"/>
        <v>22.419084038822128</v>
      </c>
      <c r="J1373" s="71">
        <f t="shared" si="243"/>
        <v>22.146827998250842</v>
      </c>
      <c r="K1373" s="71">
        <f t="shared" si="240"/>
        <v>3.0976942807396823</v>
      </c>
      <c r="L1373" s="71">
        <f t="shared" si="241"/>
        <v>-0.25788659877421338</v>
      </c>
      <c r="M1373" s="69">
        <f t="shared" si="244"/>
        <v>-0.35050399185798436</v>
      </c>
    </row>
    <row r="1374" spans="1:13" x14ac:dyDescent="0.3">
      <c r="A1374" s="69">
        <f>'Shiller Data'!A1373</f>
        <v>1984.09</v>
      </c>
      <c r="B1374" s="69">
        <f>'[4]Shiller Data '!B1373</f>
        <v>166.1</v>
      </c>
      <c r="C1374" s="69">
        <f>'[4]Shiller Data '!C1373</f>
        <v>7.38</v>
      </c>
      <c r="D1374" s="69">
        <f>'[4]Shiller Data '!D1373</f>
        <v>16.559999999999999</v>
      </c>
      <c r="E1374" s="69">
        <f>'[4]Shiller Data '!E1373</f>
        <v>105</v>
      </c>
      <c r="F1374" s="71">
        <f t="shared" si="245"/>
        <v>499.25705238095236</v>
      </c>
      <c r="G1374" s="71">
        <f t="shared" si="246"/>
        <v>22.18252285714286</v>
      </c>
      <c r="H1374" s="71">
        <f t="shared" si="247"/>
        <v>476.43652295112298</v>
      </c>
      <c r="I1374" s="71">
        <f t="shared" si="247"/>
        <v>22.417340578112547</v>
      </c>
      <c r="J1374" s="71">
        <f t="shared" si="243"/>
        <v>22.271020536147283</v>
      </c>
      <c r="K1374" s="71">
        <f t="shared" si="240"/>
        <v>3.1032863058208999</v>
      </c>
      <c r="L1374" s="71">
        <f t="shared" si="241"/>
        <v>-0.25229457369299579</v>
      </c>
      <c r="M1374" s="69">
        <f t="shared" si="244"/>
        <v>-0.3429036468890983</v>
      </c>
    </row>
    <row r="1375" spans="1:13" x14ac:dyDescent="0.3">
      <c r="A1375" s="69">
        <f>'Shiller Data'!A1374</f>
        <v>1984.1</v>
      </c>
      <c r="B1375" s="69">
        <f>'[4]Shiller Data '!B1374</f>
        <v>164.8</v>
      </c>
      <c r="C1375" s="69">
        <f>'[4]Shiller Data '!C1374</f>
        <v>7.43</v>
      </c>
      <c r="D1375" s="69">
        <f>'[4]Shiller Data '!D1374</f>
        <v>16.5867</v>
      </c>
      <c r="E1375" s="69">
        <f>'[4]Shiller Data '!E1374</f>
        <v>105.3</v>
      </c>
      <c r="F1375" s="71">
        <f t="shared" si="245"/>
        <v>493.93830959164296</v>
      </c>
      <c r="G1375" s="71">
        <f t="shared" si="246"/>
        <v>22.269184710351379</v>
      </c>
      <c r="H1375" s="71">
        <f t="shared" si="247"/>
        <v>476.97870110182959</v>
      </c>
      <c r="I1375" s="71">
        <f t="shared" si="247"/>
        <v>22.417973719673046</v>
      </c>
      <c r="J1375" s="71">
        <f t="shared" si="243"/>
        <v>22.033138042185499</v>
      </c>
      <c r="K1375" s="71">
        <f t="shared" si="240"/>
        <v>3.0925475947093504</v>
      </c>
      <c r="L1375" s="71">
        <f t="shared" si="241"/>
        <v>-0.26303328480454535</v>
      </c>
      <c r="M1375" s="69">
        <f t="shared" si="244"/>
        <v>-0.35749905870924975</v>
      </c>
    </row>
    <row r="1376" spans="1:13" x14ac:dyDescent="0.3">
      <c r="A1376" s="69">
        <f>'Shiller Data'!A1375</f>
        <v>1984.11</v>
      </c>
      <c r="B1376" s="69">
        <f>'[4]Shiller Data '!B1375</f>
        <v>166.3</v>
      </c>
      <c r="C1376" s="69">
        <f>'[4]Shiller Data '!C1375</f>
        <v>7.48</v>
      </c>
      <c r="D1376" s="69">
        <f>'[4]Shiller Data '!D1375</f>
        <v>16.613299999999999</v>
      </c>
      <c r="E1376" s="69">
        <f>'[4]Shiller Data '!E1375</f>
        <v>105.3</v>
      </c>
      <c r="F1376" s="71">
        <f t="shared" si="245"/>
        <v>498.43410731244074</v>
      </c>
      <c r="G1376" s="71">
        <f t="shared" si="246"/>
        <v>22.419044634377972</v>
      </c>
      <c r="H1376" s="71">
        <f t="shared" si="247"/>
        <v>477.46864508671484</v>
      </c>
      <c r="I1376" s="71">
        <f t="shared" si="247"/>
        <v>22.421121577815516</v>
      </c>
      <c r="J1376" s="71">
        <f t="shared" si="243"/>
        <v>22.230560838919597</v>
      </c>
      <c r="K1376" s="71">
        <f t="shared" si="240"/>
        <v>3.1014679565791208</v>
      </c>
      <c r="L1376" s="71">
        <f t="shared" si="241"/>
        <v>-0.25411292293477494</v>
      </c>
      <c r="M1376" s="69">
        <f t="shared" si="244"/>
        <v>-0.34537503807757003</v>
      </c>
    </row>
    <row r="1377" spans="1:13" x14ac:dyDescent="0.3">
      <c r="A1377" s="69">
        <f>'Shiller Data'!A1376</f>
        <v>1984.12</v>
      </c>
      <c r="B1377" s="69">
        <f>'[4]Shiller Data '!B1376</f>
        <v>164.5</v>
      </c>
      <c r="C1377" s="69">
        <f>'[4]Shiller Data '!C1376</f>
        <v>7.53</v>
      </c>
      <c r="D1377" s="69">
        <f>'[4]Shiller Data '!D1376</f>
        <v>16.64</v>
      </c>
      <c r="E1377" s="69">
        <f>'[4]Shiller Data '!E1376</f>
        <v>105.3</v>
      </c>
      <c r="F1377" s="71">
        <f t="shared" si="245"/>
        <v>493.03915004748347</v>
      </c>
      <c r="G1377" s="71">
        <f t="shared" si="246"/>
        <v>22.568904558404558</v>
      </c>
      <c r="H1377" s="71">
        <f t="shared" si="247"/>
        <v>478.17852057442582</v>
      </c>
      <c r="I1377" s="71">
        <f t="shared" si="247"/>
        <v>22.426765146630736</v>
      </c>
      <c r="J1377" s="71">
        <f t="shared" si="243"/>
        <v>21.984407774544994</v>
      </c>
      <c r="K1377" s="71">
        <f t="shared" si="240"/>
        <v>3.0903334645644658</v>
      </c>
      <c r="L1377" s="71">
        <f t="shared" si="241"/>
        <v>-0.26524741494942994</v>
      </c>
      <c r="M1377" s="69">
        <f t="shared" si="244"/>
        <v>-0.36050837155436821</v>
      </c>
    </row>
    <row r="1378" spans="1:13" x14ac:dyDescent="0.3">
      <c r="A1378" s="69">
        <f>'Shiller Data'!A1377</f>
        <v>1985.01</v>
      </c>
      <c r="B1378" s="69">
        <f>'[4]Shiller Data '!B1377</f>
        <v>171.6</v>
      </c>
      <c r="C1378" s="69">
        <f>'[4]Shiller Data '!C1377</f>
        <v>7.5733300000000003</v>
      </c>
      <c r="D1378" s="69">
        <f>'[4]Shiller Data '!D1377</f>
        <v>16.556699999999999</v>
      </c>
      <c r="E1378" s="69">
        <f>'[4]Shiller Data '!E1377</f>
        <v>105.5</v>
      </c>
      <c r="F1378" s="71">
        <f t="shared" si="245"/>
        <v>513.34424644549767</v>
      </c>
      <c r="G1378" s="71">
        <f t="shared" si="246"/>
        <v>22.655742318957348</v>
      </c>
      <c r="H1378" s="71">
        <f t="shared" ref="H1378:I1393" si="248">AVERAGE(F1259:F1378)</f>
        <v>478.79351360702515</v>
      </c>
      <c r="I1378" s="71">
        <f t="shared" si="248"/>
        <v>22.432654959517443</v>
      </c>
      <c r="J1378" s="71">
        <f t="shared" si="243"/>
        <v>22.883793620144033</v>
      </c>
      <c r="K1378" s="71">
        <f t="shared" si="240"/>
        <v>3.1304289578436801</v>
      </c>
      <c r="L1378" s="71">
        <f t="shared" si="241"/>
        <v>-0.22515192167021558</v>
      </c>
      <c r="M1378" s="69">
        <f t="shared" si="244"/>
        <v>-0.3060129828188568</v>
      </c>
    </row>
    <row r="1379" spans="1:13" x14ac:dyDescent="0.3">
      <c r="A1379" s="69">
        <f>'Shiller Data'!A1378</f>
        <v>1985.02</v>
      </c>
      <c r="B1379" s="69">
        <f>'[4]Shiller Data '!B1378</f>
        <v>180.9</v>
      </c>
      <c r="C1379" s="69">
        <f>'[4]Shiller Data '!C1378</f>
        <v>7.6166700000000001</v>
      </c>
      <c r="D1379" s="69">
        <f>'[4]Shiller Data '!D1378</f>
        <v>16.473299999999998</v>
      </c>
      <c r="E1379" s="69">
        <f>'[4]Shiller Data '!E1378</f>
        <v>106</v>
      </c>
      <c r="F1379" s="71">
        <f t="shared" si="245"/>
        <v>538.61268396226421</v>
      </c>
      <c r="G1379" s="71">
        <f t="shared" si="246"/>
        <v>22.677916371226416</v>
      </c>
      <c r="H1379" s="71">
        <f t="shared" si="248"/>
        <v>479.26926049718691</v>
      </c>
      <c r="I1379" s="71">
        <f t="shared" si="248"/>
        <v>22.438953899857029</v>
      </c>
      <c r="J1379" s="71">
        <f t="shared" si="243"/>
        <v>24.003466755448702</v>
      </c>
      <c r="K1379" s="71">
        <f t="shared" si="240"/>
        <v>3.1781982680600129</v>
      </c>
      <c r="L1379" s="71">
        <f t="shared" si="241"/>
        <v>-0.17738261145388279</v>
      </c>
      <c r="M1379" s="69">
        <f t="shared" si="244"/>
        <v>-0.24108780253143025</v>
      </c>
    </row>
    <row r="1380" spans="1:13" x14ac:dyDescent="0.3">
      <c r="A1380" s="69">
        <f>'Shiller Data'!A1379</f>
        <v>1985.03</v>
      </c>
      <c r="B1380" s="69">
        <f>'[4]Shiller Data '!B1379</f>
        <v>179.4</v>
      </c>
      <c r="C1380" s="69">
        <f>'[4]Shiller Data '!C1379</f>
        <v>7.66</v>
      </c>
      <c r="D1380" s="69">
        <f>'[4]Shiller Data '!D1379</f>
        <v>16.39</v>
      </c>
      <c r="E1380" s="69">
        <f>'[4]Shiller Data '!E1379</f>
        <v>106.4</v>
      </c>
      <c r="F1380" s="71">
        <f t="shared" si="245"/>
        <v>532.13850563909773</v>
      </c>
      <c r="G1380" s="71">
        <f t="shared" si="246"/>
        <v>22.721187030075189</v>
      </c>
      <c r="H1380" s="71">
        <f t="shared" si="248"/>
        <v>479.52263057106114</v>
      </c>
      <c r="I1380" s="71">
        <f t="shared" si="248"/>
        <v>22.44514242080658</v>
      </c>
      <c r="J1380" s="71">
        <f t="shared" si="243"/>
        <v>23.708404057432354</v>
      </c>
      <c r="K1380" s="71">
        <f t="shared" si="240"/>
        <v>3.1658295868642283</v>
      </c>
      <c r="L1380" s="71">
        <f t="shared" si="241"/>
        <v>-0.18975129264966739</v>
      </c>
      <c r="M1380" s="69">
        <f t="shared" si="244"/>
        <v>-0.25789857189186893</v>
      </c>
    </row>
    <row r="1381" spans="1:13" x14ac:dyDescent="0.3">
      <c r="A1381" s="69">
        <f>'Shiller Data'!A1380</f>
        <v>1985.04</v>
      </c>
      <c r="B1381" s="69">
        <f>'[4]Shiller Data '!B1380</f>
        <v>180.6</v>
      </c>
      <c r="C1381" s="69">
        <f>'[4]Shiller Data '!C1380</f>
        <v>7.6866700000000003</v>
      </c>
      <c r="D1381" s="69">
        <f>'[4]Shiller Data '!D1380</f>
        <v>16.13</v>
      </c>
      <c r="E1381" s="69">
        <f>'[4]Shiller Data '!E1380</f>
        <v>106.9</v>
      </c>
      <c r="F1381" s="71">
        <f t="shared" si="245"/>
        <v>533.19235734331141</v>
      </c>
      <c r="G1381" s="71">
        <f t="shared" si="246"/>
        <v>22.693652809635175</v>
      </c>
      <c r="H1381" s="71">
        <f t="shared" si="248"/>
        <v>479.7538561702201</v>
      </c>
      <c r="I1381" s="71">
        <f t="shared" si="248"/>
        <v>22.451131215541881</v>
      </c>
      <c r="J1381" s="71">
        <f t="shared" si="243"/>
        <v>23.749019691898951</v>
      </c>
      <c r="K1381" s="71">
        <f t="shared" si="240"/>
        <v>3.1675412534981966</v>
      </c>
      <c r="L1381" s="71">
        <f t="shared" si="241"/>
        <v>-0.18803962601569912</v>
      </c>
      <c r="M1381" s="69">
        <f t="shared" si="244"/>
        <v>-0.25557217730297732</v>
      </c>
    </row>
    <row r="1382" spans="1:13" x14ac:dyDescent="0.3">
      <c r="A1382" s="69">
        <f>'Shiller Data'!A1381</f>
        <v>1985.05</v>
      </c>
      <c r="B1382" s="69">
        <f>'[4]Shiller Data '!B1381</f>
        <v>184.9</v>
      </c>
      <c r="C1382" s="69">
        <f>'[4]Shiller Data '!C1381</f>
        <v>7.71333</v>
      </c>
      <c r="D1382" s="69">
        <f>'[4]Shiller Data '!D1381</f>
        <v>15.87</v>
      </c>
      <c r="E1382" s="69">
        <f>'[4]Shiller Data '!E1381</f>
        <v>107.3</v>
      </c>
      <c r="F1382" s="71">
        <f t="shared" si="245"/>
        <v>543.85241845293569</v>
      </c>
      <c r="G1382" s="71">
        <f t="shared" si="246"/>
        <v>22.687469847623486</v>
      </c>
      <c r="H1382" s="71">
        <f t="shared" si="248"/>
        <v>479.83169736096193</v>
      </c>
      <c r="I1382" s="71">
        <f t="shared" si="248"/>
        <v>22.457441657356352</v>
      </c>
      <c r="J1382" s="71">
        <f t="shared" si="243"/>
        <v>24.217024661613081</v>
      </c>
      <c r="K1382" s="71">
        <f t="shared" si="240"/>
        <v>3.1870558842373904</v>
      </c>
      <c r="L1382" s="71">
        <f t="shared" si="241"/>
        <v>-0.16852499527650533</v>
      </c>
      <c r="M1382" s="69">
        <f t="shared" si="244"/>
        <v>-0.22904906208010944</v>
      </c>
    </row>
    <row r="1383" spans="1:13" x14ac:dyDescent="0.3">
      <c r="A1383" s="69">
        <f>'Shiller Data'!A1382</f>
        <v>1985.06</v>
      </c>
      <c r="B1383" s="69">
        <f>'[4]Shiller Data '!B1382</f>
        <v>188.9</v>
      </c>
      <c r="C1383" s="69">
        <f>'[4]Shiller Data '!C1382</f>
        <v>7.74</v>
      </c>
      <c r="D1383" s="69">
        <f>'[4]Shiller Data '!D1382</f>
        <v>15.61</v>
      </c>
      <c r="E1383" s="69">
        <f>'[4]Shiller Data '!E1382</f>
        <v>107.6</v>
      </c>
      <c r="F1383" s="71">
        <f t="shared" si="245"/>
        <v>554.0686291821562</v>
      </c>
      <c r="G1383" s="71">
        <f t="shared" si="246"/>
        <v>22.702441449814131</v>
      </c>
      <c r="H1383" s="71">
        <f t="shared" si="248"/>
        <v>479.91505813897243</v>
      </c>
      <c r="I1383" s="71">
        <f t="shared" si="248"/>
        <v>22.464586606316246</v>
      </c>
      <c r="J1383" s="71">
        <f t="shared" si="243"/>
        <v>24.664091927975729</v>
      </c>
      <c r="K1383" s="71">
        <f t="shared" si="240"/>
        <v>3.2053484177896721</v>
      </c>
      <c r="L1383" s="71">
        <f t="shared" si="241"/>
        <v>-0.15023246172422366</v>
      </c>
      <c r="M1383" s="69">
        <f t="shared" si="244"/>
        <v>-0.20418694802786136</v>
      </c>
    </row>
    <row r="1384" spans="1:13" x14ac:dyDescent="0.3">
      <c r="A1384" s="69">
        <f>'Shiller Data'!A1383</f>
        <v>1985.07</v>
      </c>
      <c r="B1384" s="69">
        <f>'[4]Shiller Data '!B1383</f>
        <v>192.5</v>
      </c>
      <c r="C1384" s="69">
        <f>'[4]Shiller Data '!C1383</f>
        <v>7.7733299999999996</v>
      </c>
      <c r="D1384" s="69">
        <f>'[4]Shiller Data '!D1383</f>
        <v>15.4833</v>
      </c>
      <c r="E1384" s="69">
        <f>'[4]Shiller Data '!E1383</f>
        <v>107.8</v>
      </c>
      <c r="F1384" s="71">
        <f t="shared" si="245"/>
        <v>563.58035714285722</v>
      </c>
      <c r="G1384" s="71">
        <f t="shared" si="246"/>
        <v>22.757901805658626</v>
      </c>
      <c r="H1384" s="71">
        <f t="shared" si="248"/>
        <v>480.12350661793045</v>
      </c>
      <c r="I1384" s="71">
        <f t="shared" si="248"/>
        <v>22.4742089506992</v>
      </c>
      <c r="J1384" s="71">
        <f t="shared" si="243"/>
        <v>25.076760582726696</v>
      </c>
      <c r="K1384" s="71">
        <f t="shared" si="240"/>
        <v>3.2219415440542596</v>
      </c>
      <c r="L1384" s="71">
        <f t="shared" si="241"/>
        <v>-0.13363933545963613</v>
      </c>
      <c r="M1384" s="69">
        <f t="shared" si="244"/>
        <v>-0.18163456639660985</v>
      </c>
    </row>
    <row r="1385" spans="1:13" x14ac:dyDescent="0.3">
      <c r="A1385" s="69">
        <f>'Shiller Data'!A1384</f>
        <v>1985.08</v>
      </c>
      <c r="B1385" s="69">
        <f>'[4]Shiller Data '!B1384</f>
        <v>188.3</v>
      </c>
      <c r="C1385" s="69">
        <f>'[4]Shiller Data '!C1384</f>
        <v>7.8066700000000004</v>
      </c>
      <c r="D1385" s="69">
        <f>'[4]Shiller Data '!D1384</f>
        <v>15.3567</v>
      </c>
      <c r="E1385" s="69">
        <f>'[4]Shiller Data '!E1384</f>
        <v>108</v>
      </c>
      <c r="F1385" s="71">
        <f t="shared" si="245"/>
        <v>550.26316203703709</v>
      </c>
      <c r="G1385" s="71">
        <f t="shared" si="246"/>
        <v>22.813185975462964</v>
      </c>
      <c r="H1385" s="71">
        <f t="shared" si="248"/>
        <v>480.55763570764975</v>
      </c>
      <c r="I1385" s="71">
        <f t="shared" si="248"/>
        <v>22.484623537634075</v>
      </c>
      <c r="J1385" s="71">
        <f t="shared" si="243"/>
        <v>24.472865250157444</v>
      </c>
      <c r="K1385" s="71">
        <f t="shared" si="240"/>
        <v>3.1975649629642282</v>
      </c>
      <c r="L1385" s="71">
        <f t="shared" si="241"/>
        <v>-0.15801591654966751</v>
      </c>
      <c r="M1385" s="69">
        <f t="shared" si="244"/>
        <v>-0.21476575281931509</v>
      </c>
    </row>
    <row r="1386" spans="1:13" x14ac:dyDescent="0.3">
      <c r="A1386" s="69">
        <f>'Shiller Data'!A1385</f>
        <v>1985.09</v>
      </c>
      <c r="B1386" s="69">
        <f>'[4]Shiller Data '!B1385</f>
        <v>184.1</v>
      </c>
      <c r="C1386" s="69">
        <f>'[4]Shiller Data '!C1385</f>
        <v>7.84</v>
      </c>
      <c r="D1386" s="69">
        <f>'[4]Shiller Data '!D1385</f>
        <v>15.23</v>
      </c>
      <c r="E1386" s="69">
        <f>'[4]Shiller Data '!E1385</f>
        <v>108.3</v>
      </c>
      <c r="F1386" s="71">
        <f t="shared" si="245"/>
        <v>536.49935826408125</v>
      </c>
      <c r="G1386" s="71">
        <f t="shared" si="246"/>
        <v>22.847120960295477</v>
      </c>
      <c r="H1386" s="71">
        <f t="shared" si="248"/>
        <v>480.94997233939858</v>
      </c>
      <c r="I1386" s="71">
        <f t="shared" si="248"/>
        <v>22.496308252901493</v>
      </c>
      <c r="J1386" s="71">
        <f t="shared" si="243"/>
        <v>23.848328900582409</v>
      </c>
      <c r="K1386" s="71">
        <f t="shared" si="240"/>
        <v>3.1717141478180046</v>
      </c>
      <c r="L1386" s="71">
        <f t="shared" si="241"/>
        <v>-0.18386673169589107</v>
      </c>
      <c r="M1386" s="69">
        <f t="shared" si="244"/>
        <v>-0.24990062971715341</v>
      </c>
    </row>
    <row r="1387" spans="1:13" x14ac:dyDescent="0.3">
      <c r="A1387" s="69">
        <f>'Shiller Data'!A1386</f>
        <v>1985.1</v>
      </c>
      <c r="B1387" s="69">
        <f>'[4]Shiller Data '!B1386</f>
        <v>186.2</v>
      </c>
      <c r="C1387" s="69">
        <f>'[4]Shiller Data '!C1386</f>
        <v>7.86</v>
      </c>
      <c r="D1387" s="69">
        <f>'[4]Shiller Data '!D1386</f>
        <v>15.023300000000001</v>
      </c>
      <c r="E1387" s="69">
        <f>'[4]Shiller Data '!E1386</f>
        <v>108.7</v>
      </c>
      <c r="F1387" s="71">
        <f t="shared" si="245"/>
        <v>540.62236430542771</v>
      </c>
      <c r="G1387" s="71">
        <f t="shared" si="246"/>
        <v>22.821115915363389</v>
      </c>
      <c r="H1387" s="71">
        <f t="shared" si="248"/>
        <v>481.21212063180417</v>
      </c>
      <c r="I1387" s="71">
        <f t="shared" si="248"/>
        <v>22.509231866100258</v>
      </c>
      <c r="J1387" s="71">
        <f t="shared" si="243"/>
        <v>24.017806006060347</v>
      </c>
      <c r="K1387" s="71">
        <f t="shared" si="240"/>
        <v>3.1787954721828204</v>
      </c>
      <c r="L1387" s="71">
        <f t="shared" si="241"/>
        <v>-0.17678540733107528</v>
      </c>
      <c r="M1387" s="69">
        <f t="shared" si="244"/>
        <v>-0.24027611851995767</v>
      </c>
    </row>
    <row r="1388" spans="1:13" x14ac:dyDescent="0.3">
      <c r="A1388" s="69">
        <f>'Shiller Data'!A1387</f>
        <v>1985.11</v>
      </c>
      <c r="B1388" s="69">
        <f>'[4]Shiller Data '!B1387</f>
        <v>197.5</v>
      </c>
      <c r="C1388" s="69">
        <f>'[4]Shiller Data '!C1387</f>
        <v>7.88</v>
      </c>
      <c r="D1388" s="69">
        <f>'[4]Shiller Data '!D1387</f>
        <v>14.816700000000001</v>
      </c>
      <c r="E1388" s="69">
        <f>'[4]Shiller Data '!E1387</f>
        <v>109</v>
      </c>
      <c r="F1388" s="71">
        <f t="shared" si="245"/>
        <v>571.85309633027521</v>
      </c>
      <c r="G1388" s="71">
        <f t="shared" si="246"/>
        <v>22.816214678899083</v>
      </c>
      <c r="H1388" s="71">
        <f t="shared" si="248"/>
        <v>481.69387679169927</v>
      </c>
      <c r="I1388" s="71">
        <f t="shared" si="248"/>
        <v>22.523872345567273</v>
      </c>
      <c r="J1388" s="71">
        <f t="shared" si="243"/>
        <v>25.388755874511808</v>
      </c>
      <c r="K1388" s="71">
        <f t="shared" si="240"/>
        <v>3.2343063939060066</v>
      </c>
      <c r="L1388" s="71">
        <f t="shared" si="241"/>
        <v>-0.12127448560788912</v>
      </c>
      <c r="M1388" s="69">
        <f t="shared" si="244"/>
        <v>-0.16482900436910641</v>
      </c>
    </row>
    <row r="1389" spans="1:13" x14ac:dyDescent="0.3">
      <c r="A1389" s="69">
        <f>'Shiller Data'!A1388</f>
        <v>1985.12</v>
      </c>
      <c r="B1389" s="69">
        <f>'[4]Shiller Data '!B1388</f>
        <v>207.3</v>
      </c>
      <c r="C1389" s="69">
        <f>'[4]Shiller Data '!C1388</f>
        <v>7.9</v>
      </c>
      <c r="D1389" s="69">
        <f>'[4]Shiller Data '!D1388</f>
        <v>14.61</v>
      </c>
      <c r="E1389" s="69">
        <f>'[4]Shiller Data '!E1388</f>
        <v>109.3</v>
      </c>
      <c r="F1389" s="71">
        <f t="shared" si="245"/>
        <v>598.58112076852706</v>
      </c>
      <c r="G1389" s="71">
        <f t="shared" si="246"/>
        <v>22.811340347666974</v>
      </c>
      <c r="H1389" s="71">
        <f t="shared" si="248"/>
        <v>482.4787249452508</v>
      </c>
      <c r="I1389" s="71">
        <f t="shared" si="248"/>
        <v>22.539578500116146</v>
      </c>
      <c r="J1389" s="71">
        <f t="shared" si="243"/>
        <v>26.556890616452414</v>
      </c>
      <c r="K1389" s="71">
        <f t="shared" si="240"/>
        <v>3.2792892475912976</v>
      </c>
      <c r="L1389" s="71">
        <f t="shared" si="241"/>
        <v>-7.6291631922598135E-2</v>
      </c>
      <c r="M1389" s="69">
        <f t="shared" si="244"/>
        <v>-0.10369100861128003</v>
      </c>
    </row>
    <row r="1390" spans="1:13" x14ac:dyDescent="0.3">
      <c r="A1390" s="69">
        <f>'Shiller Data'!A1389</f>
        <v>1986.01</v>
      </c>
      <c r="B1390" s="69">
        <f>'[4]Shiller Data '!B1389</f>
        <v>208.2</v>
      </c>
      <c r="C1390" s="69">
        <f>'[4]Shiller Data '!C1389</f>
        <v>7.94</v>
      </c>
      <c r="D1390" s="69">
        <f>'[4]Shiller Data '!D1389</f>
        <v>14.58</v>
      </c>
      <c r="E1390" s="69">
        <f>'[4]Shiller Data '!E1389</f>
        <v>109.6</v>
      </c>
      <c r="F1390" s="71">
        <f t="shared" si="245"/>
        <v>599.5343156934307</v>
      </c>
      <c r="G1390" s="71">
        <f t="shared" si="246"/>
        <v>22.864084854014603</v>
      </c>
      <c r="H1390" s="71">
        <f t="shared" si="248"/>
        <v>482.89308460540593</v>
      </c>
      <c r="I1390" s="71">
        <f t="shared" si="248"/>
        <v>22.555880321643905</v>
      </c>
      <c r="J1390" s="71">
        <f t="shared" si="243"/>
        <v>26.579956408003135</v>
      </c>
      <c r="K1390" s="71">
        <f t="shared" si="240"/>
        <v>3.2801574132537747</v>
      </c>
      <c r="L1390" s="71">
        <f t="shared" si="241"/>
        <v>-7.5423466260120975E-2</v>
      </c>
      <c r="M1390" s="69">
        <f t="shared" si="244"/>
        <v>-0.10251104993278082</v>
      </c>
    </row>
    <row r="1391" spans="1:13" x14ac:dyDescent="0.3">
      <c r="A1391" s="69">
        <f>'Shiller Data'!A1390</f>
        <v>1986.02</v>
      </c>
      <c r="B1391" s="69">
        <f>'[4]Shiller Data '!B1390</f>
        <v>219.4</v>
      </c>
      <c r="C1391" s="69">
        <f>'[4]Shiller Data '!C1390</f>
        <v>7.98</v>
      </c>
      <c r="D1391" s="69">
        <f>'[4]Shiller Data '!D1390</f>
        <v>14.55</v>
      </c>
      <c r="E1391" s="69">
        <f>'[4]Shiller Data '!E1390</f>
        <v>109.3</v>
      </c>
      <c r="F1391" s="71">
        <f t="shared" si="245"/>
        <v>633.52000914913094</v>
      </c>
      <c r="G1391" s="71">
        <f t="shared" si="246"/>
        <v>23.042341262580059</v>
      </c>
      <c r="H1391" s="71">
        <f t="shared" si="248"/>
        <v>483.43080167686981</v>
      </c>
      <c r="I1391" s="71">
        <f t="shared" si="248"/>
        <v>22.574134676049812</v>
      </c>
      <c r="J1391" s="71">
        <f t="shared" si="243"/>
        <v>28.063977567267216</v>
      </c>
      <c r="K1391" s="71">
        <f t="shared" si="240"/>
        <v>3.3344868168474924</v>
      </c>
      <c r="L1391" s="71">
        <f t="shared" si="241"/>
        <v>-2.1094062666403346E-2</v>
      </c>
      <c r="M1391" s="69">
        <f t="shared" si="244"/>
        <v>-2.8669784332415443E-2</v>
      </c>
    </row>
    <row r="1392" spans="1:13" x14ac:dyDescent="0.3">
      <c r="A1392" s="69">
        <f>'Shiller Data'!A1391</f>
        <v>1986.03</v>
      </c>
      <c r="B1392" s="69">
        <f>'[4]Shiller Data '!B1391</f>
        <v>232.3</v>
      </c>
      <c r="C1392" s="69">
        <f>'[4]Shiller Data '!C1391</f>
        <v>8.02</v>
      </c>
      <c r="D1392" s="69">
        <f>'[4]Shiller Data '!D1391</f>
        <v>14.52</v>
      </c>
      <c r="E1392" s="69">
        <f>'[4]Shiller Data '!E1391</f>
        <v>108.8</v>
      </c>
      <c r="F1392" s="71">
        <f t="shared" si="245"/>
        <v>673.85148437500004</v>
      </c>
      <c r="G1392" s="71">
        <f t="shared" si="246"/>
        <v>23.264265625</v>
      </c>
      <c r="H1392" s="71">
        <f t="shared" si="248"/>
        <v>484.2895721712888</v>
      </c>
      <c r="I1392" s="71">
        <f t="shared" si="248"/>
        <v>22.5943925768306</v>
      </c>
      <c r="J1392" s="71">
        <f t="shared" si="243"/>
        <v>29.823837134971289</v>
      </c>
      <c r="K1392" s="71">
        <f t="shared" si="240"/>
        <v>3.3953079776168673</v>
      </c>
      <c r="L1392" s="71">
        <f t="shared" si="241"/>
        <v>3.9727098102971592E-2</v>
      </c>
      <c r="M1392" s="69">
        <f t="shared" si="244"/>
        <v>5.3994688115672811E-2</v>
      </c>
    </row>
    <row r="1393" spans="1:13" x14ac:dyDescent="0.3">
      <c r="A1393" s="69">
        <f>'Shiller Data'!A1392</f>
        <v>1986.04</v>
      </c>
      <c r="B1393" s="69">
        <f>'[4]Shiller Data '!B1392</f>
        <v>238</v>
      </c>
      <c r="C1393" s="69">
        <f>'[4]Shiller Data '!C1392</f>
        <v>8.0466700000000007</v>
      </c>
      <c r="D1393" s="69">
        <f>'[4]Shiller Data '!D1392</f>
        <v>14.583299999999999</v>
      </c>
      <c r="E1393" s="69">
        <f>'[4]Shiller Data '!E1392</f>
        <v>108.6</v>
      </c>
      <c r="F1393" s="71">
        <f t="shared" si="245"/>
        <v>691.6573664825047</v>
      </c>
      <c r="G1393" s="71">
        <f t="shared" si="246"/>
        <v>23.384615887200741</v>
      </c>
      <c r="H1393" s="71">
        <f t="shared" si="248"/>
        <v>485.27617775056223</v>
      </c>
      <c r="I1393" s="71">
        <f t="shared" si="248"/>
        <v>22.615178589400703</v>
      </c>
      <c r="J1393" s="71">
        <f t="shared" si="243"/>
        <v>30.583767612017496</v>
      </c>
      <c r="K1393" s="71">
        <f t="shared" si="240"/>
        <v>3.4204693980137364</v>
      </c>
      <c r="L1393" s="71">
        <f t="shared" si="241"/>
        <v>6.4888518499840675E-2</v>
      </c>
      <c r="M1393" s="69">
        <f t="shared" si="244"/>
        <v>8.8192581033873452E-2</v>
      </c>
    </row>
    <row r="1394" spans="1:13" x14ac:dyDescent="0.3">
      <c r="A1394" s="69">
        <f>'Shiller Data'!A1393</f>
        <v>1986.05</v>
      </c>
      <c r="B1394" s="69">
        <f>'[4]Shiller Data '!B1393</f>
        <v>238.5</v>
      </c>
      <c r="C1394" s="69">
        <f>'[4]Shiller Data '!C1393</f>
        <v>8.0733300000000003</v>
      </c>
      <c r="D1394" s="69">
        <f>'[4]Shiller Data '!D1393</f>
        <v>14.646699999999999</v>
      </c>
      <c r="E1394" s="69">
        <f>'[4]Shiller Data '!E1393</f>
        <v>108.9</v>
      </c>
      <c r="F1394" s="71">
        <f t="shared" si="245"/>
        <v>691.2010330578513</v>
      </c>
      <c r="G1394" s="71">
        <f t="shared" si="246"/>
        <v>23.397459271349867</v>
      </c>
      <c r="H1394" s="71">
        <f t="shared" ref="H1394:I1409" si="249">AVERAGE(F1275:F1394)</f>
        <v>486.32538606439232</v>
      </c>
      <c r="I1394" s="71">
        <f t="shared" si="249"/>
        <v>22.636217632687025</v>
      </c>
      <c r="J1394" s="71">
        <f t="shared" si="243"/>
        <v>30.535182346884095</v>
      </c>
      <c r="K1394" s="71">
        <f t="shared" si="240"/>
        <v>3.4188795383908221</v>
      </c>
      <c r="L1394" s="71">
        <f t="shared" si="241"/>
        <v>6.3298658876926428E-2</v>
      </c>
      <c r="M1394" s="69">
        <f t="shared" si="244"/>
        <v>8.6031739225985782E-2</v>
      </c>
    </row>
    <row r="1395" spans="1:13" x14ac:dyDescent="0.3">
      <c r="A1395" s="69">
        <f>'Shiller Data'!A1394</f>
        <v>1986.06</v>
      </c>
      <c r="B1395" s="69">
        <f>'[4]Shiller Data '!B1394</f>
        <v>245.3</v>
      </c>
      <c r="C1395" s="69">
        <f>'[4]Shiller Data '!C1394</f>
        <v>8.1</v>
      </c>
      <c r="D1395" s="69">
        <f>'[4]Shiller Data '!D1394</f>
        <v>14.71</v>
      </c>
      <c r="E1395" s="69">
        <f>'[4]Shiller Data '!E1394</f>
        <v>109.5</v>
      </c>
      <c r="F1395" s="71">
        <f t="shared" si="245"/>
        <v>707.01284474885858</v>
      </c>
      <c r="G1395" s="71">
        <f t="shared" si="246"/>
        <v>23.346123287671233</v>
      </c>
      <c r="H1395" s="71">
        <f t="shared" si="249"/>
        <v>487.50345833283939</v>
      </c>
      <c r="I1395" s="71">
        <f t="shared" si="249"/>
        <v>22.65666731031903</v>
      </c>
      <c r="J1395" s="71">
        <f t="shared" si="243"/>
        <v>31.205509401060411</v>
      </c>
      <c r="K1395" s="71">
        <f t="shared" si="240"/>
        <v>3.44059466259375</v>
      </c>
      <c r="L1395" s="71">
        <f t="shared" si="241"/>
        <v>8.5013783079854299E-2</v>
      </c>
      <c r="M1395" s="69">
        <f t="shared" si="244"/>
        <v>0.11554563313515318</v>
      </c>
    </row>
    <row r="1396" spans="1:13" x14ac:dyDescent="0.3">
      <c r="A1396" s="69">
        <f>'Shiller Data'!A1395</f>
        <v>1986.07</v>
      </c>
      <c r="B1396" s="69">
        <f>'[4]Shiller Data '!B1395</f>
        <v>240.2</v>
      </c>
      <c r="C1396" s="69">
        <f>'[4]Shiller Data '!C1395</f>
        <v>8.1433300000000006</v>
      </c>
      <c r="D1396" s="69">
        <f>'[4]Shiller Data '!D1395</f>
        <v>14.7567</v>
      </c>
      <c r="E1396" s="69">
        <f>'[4]Shiller Data '!E1395</f>
        <v>109.5</v>
      </c>
      <c r="F1396" s="71">
        <f t="shared" si="245"/>
        <v>692.31343378995427</v>
      </c>
      <c r="G1396" s="71">
        <f t="shared" si="246"/>
        <v>23.471010636073064</v>
      </c>
      <c r="H1396" s="71">
        <f t="shared" si="249"/>
        <v>488.47325635814678</v>
      </c>
      <c r="I1396" s="71">
        <f t="shared" si="249"/>
        <v>22.677690625748067</v>
      </c>
      <c r="J1396" s="71">
        <f t="shared" si="243"/>
        <v>30.528392207798582</v>
      </c>
      <c r="K1396" s="71">
        <f t="shared" si="240"/>
        <v>3.4186571426610266</v>
      </c>
      <c r="L1396" s="71">
        <f t="shared" si="241"/>
        <v>6.3076263147130884E-2</v>
      </c>
      <c r="M1396" s="69">
        <f t="shared" si="244"/>
        <v>8.5729472293791464E-2</v>
      </c>
    </row>
    <row r="1397" spans="1:13" x14ac:dyDescent="0.3">
      <c r="A1397" s="69">
        <f>'Shiller Data'!A1396</f>
        <v>1986.08</v>
      </c>
      <c r="B1397" s="69">
        <f>'[4]Shiller Data '!B1396</f>
        <v>245</v>
      </c>
      <c r="C1397" s="69">
        <f>'[4]Shiller Data '!C1396</f>
        <v>8.1866699999999994</v>
      </c>
      <c r="D1397" s="69">
        <f>'[4]Shiller Data '!D1396</f>
        <v>14.8033</v>
      </c>
      <c r="E1397" s="69">
        <f>'[4]Shiller Data '!E1396</f>
        <v>109.7</v>
      </c>
      <c r="F1397" s="71">
        <f t="shared" si="245"/>
        <v>704.86075660893346</v>
      </c>
      <c r="G1397" s="71">
        <f t="shared" si="246"/>
        <v>23.552907797174107</v>
      </c>
      <c r="H1397" s="71">
        <f t="shared" si="249"/>
        <v>489.61393738737928</v>
      </c>
      <c r="I1397" s="71">
        <f t="shared" si="249"/>
        <v>22.698934209888286</v>
      </c>
      <c r="J1397" s="71">
        <f t="shared" si="243"/>
        <v>31.052592605950483</v>
      </c>
      <c r="K1397" s="71">
        <f t="shared" si="240"/>
        <v>3.4356823026699255</v>
      </c>
      <c r="L1397" s="71">
        <f t="shared" si="241"/>
        <v>8.010142315602975E-2</v>
      </c>
      <c r="M1397" s="69">
        <f t="shared" si="244"/>
        <v>0.10886904826828628</v>
      </c>
    </row>
    <row r="1398" spans="1:13" x14ac:dyDescent="0.3">
      <c r="A1398" s="69">
        <f>'Shiller Data'!A1397</f>
        <v>1986.09</v>
      </c>
      <c r="B1398" s="69">
        <f>'[4]Shiller Data '!B1397</f>
        <v>238.3</v>
      </c>
      <c r="C1398" s="69">
        <f>'[4]Shiller Data '!C1397</f>
        <v>8.23</v>
      </c>
      <c r="D1398" s="69">
        <f>'[4]Shiller Data '!D1397</f>
        <v>14.85</v>
      </c>
      <c r="E1398" s="69">
        <f>'[4]Shiller Data '!E1397</f>
        <v>110.2</v>
      </c>
      <c r="F1398" s="71">
        <f t="shared" si="245"/>
        <v>682.47433303085313</v>
      </c>
      <c r="G1398" s="71">
        <f t="shared" si="246"/>
        <v>23.570137477313978</v>
      </c>
      <c r="H1398" s="71">
        <f t="shared" si="249"/>
        <v>490.48404648497433</v>
      </c>
      <c r="I1398" s="71">
        <f t="shared" si="249"/>
        <v>22.719559306632103</v>
      </c>
      <c r="J1398" s="71">
        <f t="shared" si="243"/>
        <v>30.039065627106197</v>
      </c>
      <c r="K1398" s="71">
        <f t="shared" si="240"/>
        <v>3.4024987221214462</v>
      </c>
      <c r="L1398" s="71">
        <f t="shared" si="241"/>
        <v>4.6917842607550497E-2</v>
      </c>
      <c r="M1398" s="69">
        <f t="shared" si="244"/>
        <v>6.3767916601626187E-2</v>
      </c>
    </row>
    <row r="1399" spans="1:13" x14ac:dyDescent="0.3">
      <c r="A1399" s="69">
        <f>'Shiller Data'!A1398</f>
        <v>1986.1</v>
      </c>
      <c r="B1399" s="69">
        <f>'[4]Shiller Data '!B1398</f>
        <v>237.4</v>
      </c>
      <c r="C1399" s="69">
        <f>'[4]Shiller Data '!C1398</f>
        <v>8.2466699999999999</v>
      </c>
      <c r="D1399" s="69">
        <f>'[4]Shiller Data '!D1398</f>
        <v>14.726699999999999</v>
      </c>
      <c r="E1399" s="69">
        <f>'[4]Shiller Data '!E1398</f>
        <v>110.3</v>
      </c>
      <c r="F1399" s="71">
        <f t="shared" si="245"/>
        <v>679.28038984587499</v>
      </c>
      <c r="G1399" s="71">
        <f t="shared" si="246"/>
        <v>23.596466775611969</v>
      </c>
      <c r="H1399" s="71">
        <f t="shared" si="249"/>
        <v>491.51602476247524</v>
      </c>
      <c r="I1399" s="71">
        <f t="shared" si="249"/>
        <v>22.738286248335896</v>
      </c>
      <c r="J1399" s="71">
        <f t="shared" si="243"/>
        <v>29.873860432009831</v>
      </c>
      <c r="K1399" s="71">
        <f t="shared" si="240"/>
        <v>3.3969838649889175</v>
      </c>
      <c r="L1399" s="71">
        <f t="shared" si="241"/>
        <v>4.1402985475021747E-2</v>
      </c>
      <c r="M1399" s="69">
        <f t="shared" si="244"/>
        <v>5.6272453678521059E-2</v>
      </c>
    </row>
    <row r="1400" spans="1:13" x14ac:dyDescent="0.3">
      <c r="A1400" s="69">
        <f>'Shiller Data'!A1399</f>
        <v>1986.11</v>
      </c>
      <c r="B1400" s="69">
        <f>'[4]Shiller Data '!B1399</f>
        <v>245.1</v>
      </c>
      <c r="C1400" s="69">
        <f>'[4]Shiller Data '!C1399</f>
        <v>8.2633299999999998</v>
      </c>
      <c r="D1400" s="69">
        <f>'[4]Shiller Data '!D1399</f>
        <v>14.603300000000001</v>
      </c>
      <c r="E1400" s="69">
        <f>'[4]Shiller Data '!E1399</f>
        <v>110.4</v>
      </c>
      <c r="F1400" s="71">
        <f t="shared" si="245"/>
        <v>700.67740489130426</v>
      </c>
      <c r="G1400" s="71">
        <f t="shared" si="246"/>
        <v>23.622719788496376</v>
      </c>
      <c r="H1400" s="71">
        <f t="shared" si="249"/>
        <v>492.76603388369591</v>
      </c>
      <c r="I1400" s="71">
        <f t="shared" si="249"/>
        <v>22.754515972916757</v>
      </c>
      <c r="J1400" s="71">
        <f t="shared" si="243"/>
        <v>30.792894286359495</v>
      </c>
      <c r="K1400" s="71">
        <f t="shared" si="240"/>
        <v>3.4272839583747112</v>
      </c>
      <c r="L1400" s="71">
        <f t="shared" si="241"/>
        <v>7.1703078860815506E-2</v>
      </c>
      <c r="M1400" s="69">
        <f t="shared" si="244"/>
        <v>9.7454522602888782E-2</v>
      </c>
    </row>
    <row r="1401" spans="1:13" x14ac:dyDescent="0.3">
      <c r="A1401" s="69">
        <f>'Shiller Data'!A1400</f>
        <v>1986.12</v>
      </c>
      <c r="B1401" s="69">
        <f>'[4]Shiller Data '!B1400</f>
        <v>248.6</v>
      </c>
      <c r="C1401" s="69">
        <f>'[4]Shiller Data '!C1400</f>
        <v>8.2799999999999994</v>
      </c>
      <c r="D1401" s="69">
        <f>'[4]Shiller Data '!D1400</f>
        <v>14.48</v>
      </c>
      <c r="E1401" s="69">
        <f>'[4]Shiller Data '!E1400</f>
        <v>110.5</v>
      </c>
      <c r="F1401" s="71">
        <f t="shared" si="245"/>
        <v>710.03984615384616</v>
      </c>
      <c r="G1401" s="71">
        <f t="shared" si="246"/>
        <v>23.648953846153844</v>
      </c>
      <c r="H1401" s="71">
        <f t="shared" si="249"/>
        <v>493.95166898480613</v>
      </c>
      <c r="I1401" s="71">
        <f t="shared" si="249"/>
        <v>22.768572224899309</v>
      </c>
      <c r="J1401" s="71">
        <f t="shared" si="243"/>
        <v>31.185084384753782</v>
      </c>
      <c r="K1401" s="71">
        <f t="shared" si="240"/>
        <v>3.439939915914902</v>
      </c>
      <c r="L1401" s="71">
        <f t="shared" si="241"/>
        <v>8.4359036401006282E-2</v>
      </c>
      <c r="M1401" s="69">
        <f t="shared" si="244"/>
        <v>0.11465574073406368</v>
      </c>
    </row>
    <row r="1402" spans="1:13" x14ac:dyDescent="0.3">
      <c r="A1402" s="69">
        <f>'Shiller Data'!A1401</f>
        <v>1987.01</v>
      </c>
      <c r="B1402" s="69">
        <f>'[4]Shiller Data '!B1401</f>
        <v>264.5</v>
      </c>
      <c r="C1402" s="69">
        <f>'[4]Shiller Data '!C1401</f>
        <v>8.3000000000000007</v>
      </c>
      <c r="D1402" s="69">
        <f>'[4]Shiller Data '!D1401</f>
        <v>14.6867</v>
      </c>
      <c r="E1402" s="69">
        <f>'[4]Shiller Data '!E1401</f>
        <v>111.2</v>
      </c>
      <c r="F1402" s="71">
        <f t="shared" si="245"/>
        <v>750.69714478417268</v>
      </c>
      <c r="G1402" s="71">
        <f t="shared" si="246"/>
        <v>23.556848021582734</v>
      </c>
      <c r="H1402" s="71">
        <f t="shared" si="249"/>
        <v>495.54084049048623</v>
      </c>
      <c r="I1402" s="71">
        <f t="shared" si="249"/>
        <v>22.780701295257231</v>
      </c>
      <c r="J1402" s="71">
        <f t="shared" si="243"/>
        <v>32.953206095567488</v>
      </c>
      <c r="K1402" s="71">
        <f t="shared" si="240"/>
        <v>3.4950885580531628</v>
      </c>
      <c r="L1402" s="71">
        <f t="shared" si="241"/>
        <v>0.13950767853926704</v>
      </c>
      <c r="M1402" s="69">
        <f t="shared" si="244"/>
        <v>0.18961046620985941</v>
      </c>
    </row>
    <row r="1403" spans="1:13" x14ac:dyDescent="0.3">
      <c r="A1403" s="69">
        <f>'Shiller Data'!A1402</f>
        <v>1987.02</v>
      </c>
      <c r="B1403" s="69">
        <f>'[4]Shiller Data '!B1402</f>
        <v>280.89999999999998</v>
      </c>
      <c r="C1403" s="69">
        <f>'[4]Shiller Data '!C1402</f>
        <v>8.32</v>
      </c>
      <c r="D1403" s="69">
        <f>'[4]Shiller Data '!D1402</f>
        <v>14.8933</v>
      </c>
      <c r="E1403" s="69">
        <f>'[4]Shiller Data '!E1402</f>
        <v>111.6</v>
      </c>
      <c r="F1403" s="71">
        <f t="shared" si="245"/>
        <v>794.38570340501792</v>
      </c>
      <c r="G1403" s="71">
        <f t="shared" si="246"/>
        <v>23.528974910394268</v>
      </c>
      <c r="H1403" s="71">
        <f t="shared" si="249"/>
        <v>497.66606469680829</v>
      </c>
      <c r="I1403" s="71">
        <f t="shared" si="249"/>
        <v>22.792391474692412</v>
      </c>
      <c r="J1403" s="71">
        <f t="shared" si="243"/>
        <v>34.853108954673147</v>
      </c>
      <c r="K1403" s="71">
        <f t="shared" si="240"/>
        <v>3.5511423428308397</v>
      </c>
      <c r="L1403" s="71">
        <f t="shared" si="241"/>
        <v>0.19556146331694402</v>
      </c>
      <c r="M1403" s="69">
        <f t="shared" si="244"/>
        <v>0.26579540725259132</v>
      </c>
    </row>
    <row r="1404" spans="1:13" x14ac:dyDescent="0.3">
      <c r="A1404" s="69">
        <f>'Shiller Data'!A1403</f>
        <v>1987.03</v>
      </c>
      <c r="B1404" s="69">
        <f>'[4]Shiller Data '!B1403</f>
        <v>292.5</v>
      </c>
      <c r="C1404" s="69">
        <f>'[4]Shiller Data '!C1403</f>
        <v>8.34</v>
      </c>
      <c r="D1404" s="69">
        <f>'[4]Shiller Data '!D1403</f>
        <v>15.1</v>
      </c>
      <c r="E1404" s="69">
        <f>'[4]Shiller Data '!E1403</f>
        <v>112.1</v>
      </c>
      <c r="F1404" s="71">
        <f t="shared" si="245"/>
        <v>823.50100356824271</v>
      </c>
      <c r="G1404" s="71">
        <f t="shared" si="246"/>
        <v>23.480336306868868</v>
      </c>
      <c r="H1404" s="71">
        <f t="shared" si="249"/>
        <v>500.08181353606756</v>
      </c>
      <c r="I1404" s="71">
        <f t="shared" si="249"/>
        <v>22.802852967725848</v>
      </c>
      <c r="J1404" s="71">
        <f t="shared" si="243"/>
        <v>36.113946124802439</v>
      </c>
      <c r="K1404" s="71">
        <f t="shared" si="240"/>
        <v>3.5866791099833728</v>
      </c>
      <c r="L1404" s="71">
        <f t="shared" si="241"/>
        <v>0.23109823046947708</v>
      </c>
      <c r="M1404" s="69">
        <f t="shared" si="244"/>
        <v>0.31409484896028511</v>
      </c>
    </row>
    <row r="1405" spans="1:13" x14ac:dyDescent="0.3">
      <c r="A1405" s="69">
        <f>'Shiller Data'!A1404</f>
        <v>1987.04</v>
      </c>
      <c r="B1405" s="69">
        <f>'[4]Shiller Data '!B1404</f>
        <v>289.3</v>
      </c>
      <c r="C1405" s="69">
        <f>'[4]Shiller Data '!C1404</f>
        <v>8.4</v>
      </c>
      <c r="D1405" s="69">
        <f>'[4]Shiller Data '!D1404</f>
        <v>14.8733</v>
      </c>
      <c r="E1405" s="69">
        <f>'[4]Shiller Data '!E1404</f>
        <v>112.7</v>
      </c>
      <c r="F1405" s="71">
        <f t="shared" si="245"/>
        <v>810.1555146406389</v>
      </c>
      <c r="G1405" s="71">
        <f t="shared" si="246"/>
        <v>23.523354037267083</v>
      </c>
      <c r="H1405" s="71">
        <f t="shared" si="249"/>
        <v>502.49134904001727</v>
      </c>
      <c r="I1405" s="71">
        <f t="shared" si="249"/>
        <v>22.812732267293349</v>
      </c>
      <c r="J1405" s="71">
        <f t="shared" si="243"/>
        <v>35.513304813652688</v>
      </c>
      <c r="K1405" s="71">
        <f t="shared" si="240"/>
        <v>3.5699074097507575</v>
      </c>
      <c r="L1405" s="71">
        <f t="shared" si="241"/>
        <v>0.21432653023686177</v>
      </c>
      <c r="M1405" s="69">
        <f t="shared" si="244"/>
        <v>0.29129976030612831</v>
      </c>
    </row>
    <row r="1406" spans="1:13" x14ac:dyDescent="0.3">
      <c r="A1406" s="69">
        <f>'Shiller Data'!A1405</f>
        <v>1987.05</v>
      </c>
      <c r="B1406" s="69">
        <f>'[4]Shiller Data '!B1405</f>
        <v>289.10000000000002</v>
      </c>
      <c r="C1406" s="69">
        <f>'[4]Shiller Data '!C1405</f>
        <v>8.4600000000000009</v>
      </c>
      <c r="D1406" s="69">
        <f>'[4]Shiller Data '!D1405</f>
        <v>14.646699999999999</v>
      </c>
      <c r="E1406" s="69">
        <f>'[4]Shiller Data '!E1405</f>
        <v>113.1</v>
      </c>
      <c r="F1406" s="71">
        <f t="shared" si="245"/>
        <v>806.73214412024765</v>
      </c>
      <c r="G1406" s="71">
        <f t="shared" si="246"/>
        <v>23.607588859416452</v>
      </c>
      <c r="H1406" s="71">
        <f t="shared" si="249"/>
        <v>504.90660587949355</v>
      </c>
      <c r="I1406" s="71">
        <f t="shared" si="249"/>
        <v>22.821768356786553</v>
      </c>
      <c r="J1406" s="71">
        <f t="shared" si="243"/>
        <v>35.349239003223346</v>
      </c>
      <c r="K1406" s="71">
        <f t="shared" si="240"/>
        <v>3.5652768646207162</v>
      </c>
      <c r="L1406" s="71">
        <f t="shared" si="241"/>
        <v>0.20969598510682053</v>
      </c>
      <c r="M1406" s="69">
        <f t="shared" si="244"/>
        <v>0.28500620119808406</v>
      </c>
    </row>
    <row r="1407" spans="1:13" x14ac:dyDescent="0.3">
      <c r="A1407" s="69">
        <f>'Shiller Data'!A1406</f>
        <v>1987.06</v>
      </c>
      <c r="B1407" s="69">
        <f>'[4]Shiller Data '!B1406</f>
        <v>301.39999999999998</v>
      </c>
      <c r="C1407" s="69">
        <f>'[4]Shiller Data '!C1406</f>
        <v>8.52</v>
      </c>
      <c r="D1407" s="69">
        <f>'[4]Shiller Data '!D1406</f>
        <v>14.42</v>
      </c>
      <c r="E1407" s="69">
        <f>'[4]Shiller Data '!E1406</f>
        <v>113.5</v>
      </c>
      <c r="F1407" s="71">
        <f t="shared" si="245"/>
        <v>838.09116299559469</v>
      </c>
      <c r="G1407" s="71">
        <f t="shared" si="246"/>
        <v>23.691229955947136</v>
      </c>
      <c r="H1407" s="71">
        <f t="shared" si="249"/>
        <v>507.58860933142017</v>
      </c>
      <c r="I1407" s="71">
        <f t="shared" si="249"/>
        <v>22.830282889780232</v>
      </c>
      <c r="J1407" s="71">
        <f t="shared" si="243"/>
        <v>36.709626728749761</v>
      </c>
      <c r="K1407" s="71">
        <f t="shared" si="240"/>
        <v>3.6030390293488961</v>
      </c>
      <c r="L1407" s="71">
        <f t="shared" si="241"/>
        <v>0.24745814983500036</v>
      </c>
      <c r="M1407" s="69">
        <f t="shared" si="244"/>
        <v>0.33633026976674241</v>
      </c>
    </row>
    <row r="1408" spans="1:13" x14ac:dyDescent="0.3">
      <c r="A1408" s="69">
        <f>'Shiller Data'!A1407</f>
        <v>1987.07</v>
      </c>
      <c r="B1408" s="69">
        <f>'[4]Shiller Data '!B1407</f>
        <v>310.10000000000002</v>
      </c>
      <c r="C1408" s="69">
        <f>'[4]Shiller Data '!C1407</f>
        <v>8.5666700000000002</v>
      </c>
      <c r="D1408" s="69">
        <f>'[4]Shiller Data '!D1407</f>
        <v>14.9</v>
      </c>
      <c r="E1408" s="69">
        <f>'[4]Shiller Data '!E1407</f>
        <v>113.8</v>
      </c>
      <c r="F1408" s="71">
        <f t="shared" si="245"/>
        <v>860.00975834797907</v>
      </c>
      <c r="G1408" s="71">
        <f t="shared" si="246"/>
        <v>23.758206373901587</v>
      </c>
      <c r="H1408" s="71">
        <f t="shared" si="249"/>
        <v>510.43519051437454</v>
      </c>
      <c r="I1408" s="71">
        <f t="shared" si="249"/>
        <v>22.838272439432963</v>
      </c>
      <c r="J1408" s="71">
        <f t="shared" si="243"/>
        <v>37.656515422903489</v>
      </c>
      <c r="K1408" s="71">
        <f t="shared" si="240"/>
        <v>3.628505991675218</v>
      </c>
      <c r="L1408" s="71">
        <f t="shared" si="241"/>
        <v>0.27292511216132231</v>
      </c>
      <c r="M1408" s="69">
        <f t="shared" si="244"/>
        <v>0.37094343694293963</v>
      </c>
    </row>
    <row r="1409" spans="1:13" x14ac:dyDescent="0.3">
      <c r="A1409" s="69">
        <f>'Shiller Data'!A1408</f>
        <v>1987.08</v>
      </c>
      <c r="B1409" s="69">
        <f>'[4]Shiller Data '!B1408</f>
        <v>329.4</v>
      </c>
      <c r="C1409" s="69">
        <f>'[4]Shiller Data '!C1408</f>
        <v>8.6133299999999995</v>
      </c>
      <c r="D1409" s="69">
        <f>'[4]Shiller Data '!D1408</f>
        <v>15.38</v>
      </c>
      <c r="E1409" s="69">
        <f>'[4]Shiller Data '!E1408</f>
        <v>114.4</v>
      </c>
      <c r="F1409" s="71">
        <f t="shared" si="245"/>
        <v>908.74376748251746</v>
      </c>
      <c r="G1409" s="71">
        <f t="shared" si="246"/>
        <v>23.762325302884616</v>
      </c>
      <c r="H1409" s="71">
        <f t="shared" si="249"/>
        <v>513.80729424802519</v>
      </c>
      <c r="I1409" s="71">
        <f t="shared" si="249"/>
        <v>22.844912021933855</v>
      </c>
      <c r="J1409" s="71">
        <f t="shared" si="243"/>
        <v>39.778825438680371</v>
      </c>
      <c r="K1409" s="71">
        <f t="shared" ref="K1409:K1472" si="250">LN(J1409)</f>
        <v>3.6833347465615658</v>
      </c>
      <c r="L1409" s="71">
        <f t="shared" ref="L1409:L1472" si="251">K1409-$K$1863</f>
        <v>0.32775386704767007</v>
      </c>
      <c r="M1409" s="69">
        <f t="shared" si="244"/>
        <v>0.44546339085917031</v>
      </c>
    </row>
    <row r="1410" spans="1:13" x14ac:dyDescent="0.3">
      <c r="A1410" s="69">
        <f>'Shiller Data'!A1409</f>
        <v>1987.09</v>
      </c>
      <c r="B1410" s="69">
        <f>'[4]Shiller Data '!B1409</f>
        <v>318.7</v>
      </c>
      <c r="C1410" s="69">
        <f>'[4]Shiller Data '!C1409</f>
        <v>8.66</v>
      </c>
      <c r="D1410" s="69">
        <f>'[4]Shiller Data '!D1409</f>
        <v>15.86</v>
      </c>
      <c r="E1410" s="69">
        <f>'[4]Shiller Data '!E1409</f>
        <v>115</v>
      </c>
      <c r="F1410" s="71">
        <f t="shared" si="245"/>
        <v>874.63750869565217</v>
      </c>
      <c r="G1410" s="71">
        <f t="shared" si="246"/>
        <v>23.766428695652177</v>
      </c>
      <c r="H1410" s="71">
        <f t="shared" ref="H1410:I1425" si="252">AVERAGE(F1291:F1410)</f>
        <v>516.97397094236737</v>
      </c>
      <c r="I1410" s="71">
        <f t="shared" si="252"/>
        <v>22.850210097654955</v>
      </c>
      <c r="J1410" s="71">
        <f t="shared" ref="J1410:J1473" si="253">F1410/I1410</f>
        <v>38.277000734685302</v>
      </c>
      <c r="K1410" s="71">
        <f t="shared" si="250"/>
        <v>3.6448492128016259</v>
      </c>
      <c r="L1410" s="71">
        <f t="shared" si="251"/>
        <v>0.28926833328773016</v>
      </c>
      <c r="M1410" s="69">
        <f t="shared" ref="M1410:M1473" si="254">L1410*$M$113/2</f>
        <v>0.3931561625046856</v>
      </c>
    </row>
    <row r="1411" spans="1:13" x14ac:dyDescent="0.3">
      <c r="A1411" s="69">
        <f>'Shiller Data'!A1410</f>
        <v>1987.1</v>
      </c>
      <c r="B1411" s="69">
        <f>'[4]Shiller Data '!B1410</f>
        <v>280.2</v>
      </c>
      <c r="C1411" s="69">
        <f>'[4]Shiller Data '!C1410</f>
        <v>8.7100000000000009</v>
      </c>
      <c r="D1411" s="69">
        <f>'[4]Shiller Data '!D1410</f>
        <v>16.406700000000001</v>
      </c>
      <c r="E1411" s="69">
        <f>'[4]Shiller Data '!E1410</f>
        <v>115.3</v>
      </c>
      <c r="F1411" s="71">
        <f t="shared" si="245"/>
        <v>766.9776322636601</v>
      </c>
      <c r="G1411" s="71">
        <f t="shared" si="246"/>
        <v>23.841453165654819</v>
      </c>
      <c r="H1411" s="71">
        <f t="shared" si="252"/>
        <v>519.36317676588499</v>
      </c>
      <c r="I1411" s="71">
        <f t="shared" si="252"/>
        <v>22.854339653885248</v>
      </c>
      <c r="J1411" s="71">
        <f t="shared" si="253"/>
        <v>33.559387139556826</v>
      </c>
      <c r="K1411" s="71">
        <f t="shared" si="250"/>
        <v>3.513316619798077</v>
      </c>
      <c r="L1411" s="71">
        <f t="shared" si="251"/>
        <v>0.15773574028418125</v>
      </c>
      <c r="M1411" s="69">
        <f t="shared" si="254"/>
        <v>0.21438495404984209</v>
      </c>
    </row>
    <row r="1412" spans="1:13" x14ac:dyDescent="0.3">
      <c r="A1412" s="69">
        <f>'Shiller Data'!A1411</f>
        <v>1987.11</v>
      </c>
      <c r="B1412" s="69">
        <f>'[4]Shiller Data '!B1411</f>
        <v>245</v>
      </c>
      <c r="C1412" s="69">
        <f>'[4]Shiller Data '!C1411</f>
        <v>8.76</v>
      </c>
      <c r="D1412" s="69">
        <f>'[4]Shiller Data '!D1411</f>
        <v>16.953299999999999</v>
      </c>
      <c r="E1412" s="69">
        <f>'[4]Shiller Data '!E1411</f>
        <v>115.4</v>
      </c>
      <c r="F1412" s="71">
        <f t="shared" si="245"/>
        <v>670.0452772963605</v>
      </c>
      <c r="G1412" s="71">
        <f t="shared" si="246"/>
        <v>23.957537261698437</v>
      </c>
      <c r="H1412" s="71">
        <f t="shared" si="252"/>
        <v>520.94106627378005</v>
      </c>
      <c r="I1412" s="71">
        <f t="shared" si="252"/>
        <v>22.857972063934941</v>
      </c>
      <c r="J1412" s="71">
        <f t="shared" si="253"/>
        <v>29.313417455503441</v>
      </c>
      <c r="K1412" s="71">
        <f t="shared" si="250"/>
        <v>3.3780453448383434</v>
      </c>
      <c r="L1412" s="71">
        <f t="shared" si="251"/>
        <v>2.246446532444768E-2</v>
      </c>
      <c r="M1412" s="69">
        <f t="shared" si="254"/>
        <v>3.0532353401069821E-2</v>
      </c>
    </row>
    <row r="1413" spans="1:13" x14ac:dyDescent="0.3">
      <c r="A1413" s="69">
        <f>'Shiller Data'!A1412</f>
        <v>1987.12</v>
      </c>
      <c r="B1413" s="69">
        <f>'[4]Shiller Data '!B1412</f>
        <v>241</v>
      </c>
      <c r="C1413" s="69">
        <f>'[4]Shiller Data '!C1412</f>
        <v>8.81</v>
      </c>
      <c r="D1413" s="69">
        <f>'[4]Shiller Data '!D1412</f>
        <v>17.5</v>
      </c>
      <c r="E1413" s="69">
        <f>'[4]Shiller Data '!E1412</f>
        <v>115.4</v>
      </c>
      <c r="F1413" s="71">
        <f t="shared" si="245"/>
        <v>659.10576256499132</v>
      </c>
      <c r="G1413" s="71">
        <f t="shared" si="246"/>
        <v>24.094281195840555</v>
      </c>
      <c r="H1413" s="71">
        <f t="shared" si="252"/>
        <v>522.46017614432299</v>
      </c>
      <c r="I1413" s="71">
        <f t="shared" si="252"/>
        <v>22.860975219096204</v>
      </c>
      <c r="J1413" s="71">
        <f t="shared" si="253"/>
        <v>28.831043131284613</v>
      </c>
      <c r="K1413" s="71">
        <f t="shared" si="250"/>
        <v>3.3614526931422879</v>
      </c>
      <c r="L1413" s="71">
        <f t="shared" si="251"/>
        <v>5.8718136283921751E-3</v>
      </c>
      <c r="M1413" s="69">
        <f t="shared" si="254"/>
        <v>7.9806167748929409E-3</v>
      </c>
    </row>
    <row r="1414" spans="1:13" x14ac:dyDescent="0.3">
      <c r="A1414" s="69">
        <f>'Shiller Data'!A1413</f>
        <v>1988.01</v>
      </c>
      <c r="B1414" s="69">
        <f>'[4]Shiller Data '!B1413</f>
        <v>250.5</v>
      </c>
      <c r="C1414" s="69">
        <f>'[4]Shiller Data '!C1413</f>
        <v>8.8566699999999994</v>
      </c>
      <c r="D1414" s="69">
        <f>'[4]Shiller Data '!D1413</f>
        <v>17.863299999999999</v>
      </c>
      <c r="E1414" s="69">
        <f>'[4]Shiller Data '!E1413</f>
        <v>115.7</v>
      </c>
      <c r="F1414" s="71">
        <f t="shared" si="245"/>
        <v>683.31073898012107</v>
      </c>
      <c r="G1414" s="71">
        <f t="shared" si="246"/>
        <v>24.159112665082109</v>
      </c>
      <c r="H1414" s="71">
        <f t="shared" si="252"/>
        <v>524.35665213582399</v>
      </c>
      <c r="I1414" s="71">
        <f t="shared" si="252"/>
        <v>22.863961089351882</v>
      </c>
      <c r="J1414" s="71">
        <f t="shared" si="253"/>
        <v>29.885929927441573</v>
      </c>
      <c r="K1414" s="71">
        <f t="shared" si="250"/>
        <v>3.3973877986547909</v>
      </c>
      <c r="L1414" s="71">
        <f t="shared" si="251"/>
        <v>4.1806919140895182E-2</v>
      </c>
      <c r="M1414" s="69">
        <f t="shared" si="254"/>
        <v>5.6821456081156275E-2</v>
      </c>
    </row>
    <row r="1415" spans="1:13" x14ac:dyDescent="0.3">
      <c r="A1415" s="69">
        <f>'Shiller Data'!A1414</f>
        <v>1988.02</v>
      </c>
      <c r="B1415" s="69">
        <f>'[4]Shiller Data '!B1414</f>
        <v>258.10000000000002</v>
      </c>
      <c r="C1415" s="69">
        <f>'[4]Shiller Data '!C1414</f>
        <v>8.9033300000000004</v>
      </c>
      <c r="D1415" s="69">
        <f>'[4]Shiller Data '!D1414</f>
        <v>18.226700000000001</v>
      </c>
      <c r="E1415" s="69">
        <f>'[4]Shiller Data '!E1414</f>
        <v>116</v>
      </c>
      <c r="F1415" s="71">
        <f t="shared" si="245"/>
        <v>702.22112500000014</v>
      </c>
      <c r="G1415" s="71">
        <f t="shared" si="246"/>
        <v>24.223581591810344</v>
      </c>
      <c r="H1415" s="71">
        <f t="shared" si="252"/>
        <v>526.48796849280598</v>
      </c>
      <c r="I1415" s="71">
        <f t="shared" si="252"/>
        <v>22.866933326603455</v>
      </c>
      <c r="J1415" s="71">
        <f t="shared" si="253"/>
        <v>30.709020530664429</v>
      </c>
      <c r="K1415" s="71">
        <f t="shared" si="250"/>
        <v>3.4245564397944577</v>
      </c>
      <c r="L1415" s="71">
        <f t="shared" si="251"/>
        <v>6.8975560280561954E-2</v>
      </c>
      <c r="M1415" s="69">
        <f t="shared" si="254"/>
        <v>9.3747442999722971E-2</v>
      </c>
    </row>
    <row r="1416" spans="1:13" x14ac:dyDescent="0.3">
      <c r="A1416" s="69">
        <f>'Shiller Data'!A1415</f>
        <v>1988.03</v>
      </c>
      <c r="B1416" s="69">
        <f>'[4]Shiller Data '!B1415</f>
        <v>265.7</v>
      </c>
      <c r="C1416" s="69">
        <f>'[4]Shiller Data '!C1415</f>
        <v>8.9499999999999993</v>
      </c>
      <c r="D1416" s="69">
        <f>'[4]Shiller Data '!D1415</f>
        <v>18.59</v>
      </c>
      <c r="E1416" s="69">
        <f>'[4]Shiller Data '!E1415</f>
        <v>116.5</v>
      </c>
      <c r="F1416" s="71">
        <f t="shared" si="245"/>
        <v>719.79612446351928</v>
      </c>
      <c r="G1416" s="71">
        <f t="shared" si="246"/>
        <v>24.246049356223175</v>
      </c>
      <c r="H1416" s="71">
        <f t="shared" si="252"/>
        <v>528.80172219824601</v>
      </c>
      <c r="I1416" s="71">
        <f t="shared" si="252"/>
        <v>22.869863864088284</v>
      </c>
      <c r="J1416" s="71">
        <f t="shared" si="253"/>
        <v>31.473564020369572</v>
      </c>
      <c r="K1416" s="71">
        <f t="shared" si="250"/>
        <v>3.4491479560261005</v>
      </c>
      <c r="L1416" s="71">
        <f t="shared" si="251"/>
        <v>9.356707651220475E-2</v>
      </c>
      <c r="M1416" s="69">
        <f t="shared" si="254"/>
        <v>0.12717075637079797</v>
      </c>
    </row>
    <row r="1417" spans="1:13" x14ac:dyDescent="0.3">
      <c r="A1417" s="69">
        <f>'Shiller Data'!A1416</f>
        <v>1988.04</v>
      </c>
      <c r="B1417" s="69">
        <f>'[4]Shiller Data '!B1416</f>
        <v>262.60000000000002</v>
      </c>
      <c r="C1417" s="69">
        <f>'[4]Shiller Data '!C1416</f>
        <v>9.0433299999999992</v>
      </c>
      <c r="D1417" s="69">
        <f>'[4]Shiller Data '!D1416</f>
        <v>19.616700000000002</v>
      </c>
      <c r="E1417" s="69">
        <f>'[4]Shiller Data '!E1416</f>
        <v>117.1</v>
      </c>
      <c r="F1417" s="71">
        <f t="shared" si="245"/>
        <v>707.75297181895826</v>
      </c>
      <c r="G1417" s="71">
        <f t="shared" si="246"/>
        <v>24.373357511955593</v>
      </c>
      <c r="H1417" s="71">
        <f t="shared" si="252"/>
        <v>530.88383948426997</v>
      </c>
      <c r="I1417" s="71">
        <f t="shared" si="252"/>
        <v>22.8739040713997</v>
      </c>
      <c r="J1417" s="71">
        <f t="shared" si="253"/>
        <v>30.941503016264484</v>
      </c>
      <c r="K1417" s="71">
        <f t="shared" si="250"/>
        <v>3.4320984223834006</v>
      </c>
      <c r="L1417" s="71">
        <f t="shared" si="251"/>
        <v>7.6517542869504851E-2</v>
      </c>
      <c r="M1417" s="69">
        <f t="shared" si="254"/>
        <v>0.10399805321565883</v>
      </c>
    </row>
    <row r="1418" spans="1:13" x14ac:dyDescent="0.3">
      <c r="A1418" s="69">
        <f>'Shiller Data'!A1417</f>
        <v>1988.05</v>
      </c>
      <c r="B1418" s="69">
        <f>'[4]Shiller Data '!B1417</f>
        <v>256.10000000000002</v>
      </c>
      <c r="C1418" s="69">
        <f>'[4]Shiller Data '!C1417</f>
        <v>9.1366700000000005</v>
      </c>
      <c r="D1418" s="69">
        <f>'[4]Shiller Data '!D1417</f>
        <v>20.6433</v>
      </c>
      <c r="E1418" s="69">
        <f>'[4]Shiller Data '!E1417</f>
        <v>117.5</v>
      </c>
      <c r="F1418" s="71">
        <f t="shared" si="245"/>
        <v>687.88460000000009</v>
      </c>
      <c r="G1418" s="71">
        <f t="shared" si="246"/>
        <v>24.541095620000004</v>
      </c>
      <c r="H1418" s="71">
        <f t="shared" si="252"/>
        <v>532.64423659667307</v>
      </c>
      <c r="I1418" s="71">
        <f t="shared" si="252"/>
        <v>22.879699078226572</v>
      </c>
      <c r="J1418" s="71">
        <f t="shared" si="253"/>
        <v>30.06528178749625</v>
      </c>
      <c r="K1418" s="71">
        <f t="shared" si="250"/>
        <v>3.4033710770568311</v>
      </c>
      <c r="L1418" s="71">
        <f t="shared" si="251"/>
        <v>4.7790197542935342E-2</v>
      </c>
      <c r="M1418" s="69">
        <f t="shared" si="254"/>
        <v>6.4953569088505136E-2</v>
      </c>
    </row>
    <row r="1419" spans="1:13" x14ac:dyDescent="0.3">
      <c r="A1419" s="69">
        <f>'Shiller Data'!A1418</f>
        <v>1988.06</v>
      </c>
      <c r="B1419" s="69">
        <f>'[4]Shiller Data '!B1418</f>
        <v>270.7</v>
      </c>
      <c r="C1419" s="69">
        <f>'[4]Shiller Data '!C1418</f>
        <v>9.23</v>
      </c>
      <c r="D1419" s="69">
        <f>'[4]Shiller Data '!D1418</f>
        <v>21.67</v>
      </c>
      <c r="E1419" s="69">
        <f>'[4]Shiller Data '!E1418</f>
        <v>118</v>
      </c>
      <c r="F1419" s="71">
        <f t="shared" ref="F1419:F1482" si="255">B1419*$E$1857/E1419</f>
        <v>724.01926694915255</v>
      </c>
      <c r="G1419" s="71">
        <f t="shared" ref="G1419:G1482" si="256">C1419*$E$1857/E1419</f>
        <v>24.686730084745765</v>
      </c>
      <c r="H1419" s="71">
        <f t="shared" si="252"/>
        <v>534.73831531664803</v>
      </c>
      <c r="I1419" s="71">
        <f t="shared" si="252"/>
        <v>22.887361942685345</v>
      </c>
      <c r="J1419" s="71">
        <f t="shared" si="253"/>
        <v>31.634020065844439</v>
      </c>
      <c r="K1419" s="71">
        <f t="shared" si="250"/>
        <v>3.4542331258536847</v>
      </c>
      <c r="L1419" s="71">
        <f t="shared" si="251"/>
        <v>9.8652246339788974E-2</v>
      </c>
      <c r="M1419" s="69">
        <f t="shared" si="254"/>
        <v>0.13408221409026078</v>
      </c>
    </row>
    <row r="1420" spans="1:13" x14ac:dyDescent="0.3">
      <c r="A1420" s="69">
        <f>'Shiller Data'!A1419</f>
        <v>1988.07</v>
      </c>
      <c r="B1420" s="69">
        <f>'[4]Shiller Data '!B1419</f>
        <v>269.10000000000002</v>
      </c>
      <c r="C1420" s="69">
        <f>'[4]Shiller Data '!C1419</f>
        <v>9.3066700000000004</v>
      </c>
      <c r="D1420" s="69">
        <f>'[4]Shiller Data '!D1419</f>
        <v>22.023299999999999</v>
      </c>
      <c r="E1420" s="69">
        <f>'[4]Shiller Data '!E1419</f>
        <v>118.5</v>
      </c>
      <c r="F1420" s="71">
        <f t="shared" si="255"/>
        <v>716.70300000000009</v>
      </c>
      <c r="G1420" s="71">
        <f t="shared" si="256"/>
        <v>24.786764433333335</v>
      </c>
      <c r="H1420" s="71">
        <f t="shared" si="252"/>
        <v>536.82022007945886</v>
      </c>
      <c r="I1420" s="71">
        <f t="shared" si="252"/>
        <v>22.895897792243943</v>
      </c>
      <c r="J1420" s="71">
        <f t="shared" si="253"/>
        <v>31.302681663908608</v>
      </c>
      <c r="K1420" s="71">
        <f t="shared" si="250"/>
        <v>3.4437037700393289</v>
      </c>
      <c r="L1420" s="71">
        <f t="shared" si="251"/>
        <v>8.8122890525433206E-2</v>
      </c>
      <c r="M1420" s="69">
        <f t="shared" si="254"/>
        <v>0.11977134542873728</v>
      </c>
    </row>
    <row r="1421" spans="1:13" x14ac:dyDescent="0.3">
      <c r="A1421" s="69">
        <f>'Shiller Data'!A1420</f>
        <v>1988.08</v>
      </c>
      <c r="B1421" s="69">
        <f>'[4]Shiller Data '!B1420</f>
        <v>263.7</v>
      </c>
      <c r="C1421" s="69">
        <f>'[4]Shiller Data '!C1420</f>
        <v>9.3833300000000008</v>
      </c>
      <c r="D1421" s="69">
        <f>'[4]Shiller Data '!D1420</f>
        <v>22.3767</v>
      </c>
      <c r="E1421" s="69">
        <f>'[4]Shiller Data '!E1420</f>
        <v>119</v>
      </c>
      <c r="F1421" s="71">
        <f t="shared" si="255"/>
        <v>699.37007142857135</v>
      </c>
      <c r="G1421" s="71">
        <f t="shared" si="256"/>
        <v>24.885931635714286</v>
      </c>
      <c r="H1421" s="71">
        <f t="shared" si="252"/>
        <v>538.50798083883842</v>
      </c>
      <c r="I1421" s="71">
        <f t="shared" si="252"/>
        <v>22.904699259833233</v>
      </c>
      <c r="J1421" s="71">
        <f t="shared" si="253"/>
        <v>30.533911993117496</v>
      </c>
      <c r="K1421" s="71">
        <f t="shared" si="250"/>
        <v>3.418837934572049</v>
      </c>
      <c r="L1421" s="71">
        <f t="shared" si="251"/>
        <v>6.3257055058153266E-2</v>
      </c>
      <c r="M1421" s="69">
        <f t="shared" si="254"/>
        <v>8.5975193811738432E-2</v>
      </c>
    </row>
    <row r="1422" spans="1:13" x14ac:dyDescent="0.3">
      <c r="A1422" s="69">
        <f>'Shiller Data'!A1421</f>
        <v>1988.09</v>
      </c>
      <c r="B1422" s="69">
        <f>'[4]Shiller Data '!B1421</f>
        <v>268</v>
      </c>
      <c r="C1422" s="69">
        <f>'[4]Shiller Data '!C1421</f>
        <v>9.4600000000000009</v>
      </c>
      <c r="D1422" s="69">
        <f>'[4]Shiller Data '!D1421</f>
        <v>22.73</v>
      </c>
      <c r="E1422" s="69">
        <f>'[4]Shiller Data '!E1421</f>
        <v>119.8</v>
      </c>
      <c r="F1422" s="71">
        <f t="shared" si="255"/>
        <v>706.02787979966615</v>
      </c>
      <c r="G1422" s="71">
        <f t="shared" si="256"/>
        <v>24.921730383973294</v>
      </c>
      <c r="H1422" s="71">
        <f t="shared" si="252"/>
        <v>540.28235358403606</v>
      </c>
      <c r="I1422" s="71">
        <f t="shared" si="252"/>
        <v>22.913841862657069</v>
      </c>
      <c r="J1422" s="71">
        <f t="shared" si="253"/>
        <v>30.812287351528216</v>
      </c>
      <c r="K1422" s="71">
        <f t="shared" si="250"/>
        <v>3.4279135504088134</v>
      </c>
      <c r="L1422" s="71">
        <f t="shared" si="251"/>
        <v>7.2332670894917683E-2</v>
      </c>
      <c r="M1422" s="69">
        <f t="shared" si="254"/>
        <v>9.8310226320118418E-2</v>
      </c>
    </row>
    <row r="1423" spans="1:13" x14ac:dyDescent="0.3">
      <c r="A1423" s="69">
        <f>'Shiller Data'!A1422</f>
        <v>1988.1</v>
      </c>
      <c r="B1423" s="69">
        <f>'[4]Shiller Data '!B1422</f>
        <v>277.39999999999998</v>
      </c>
      <c r="C1423" s="69">
        <f>'[4]Shiller Data '!C1422</f>
        <v>9.5500000000000007</v>
      </c>
      <c r="D1423" s="69">
        <f>'[4]Shiller Data '!D1422</f>
        <v>23.0733</v>
      </c>
      <c r="E1423" s="69">
        <f>'[4]Shiller Data '!E1422</f>
        <v>120.2</v>
      </c>
      <c r="F1423" s="71">
        <f t="shared" si="255"/>
        <v>728.35962562396014</v>
      </c>
      <c r="G1423" s="71">
        <f t="shared" si="256"/>
        <v>25.075106073211316</v>
      </c>
      <c r="H1423" s="71">
        <f t="shared" si="252"/>
        <v>542.40891442350062</v>
      </c>
      <c r="I1423" s="71">
        <f t="shared" si="252"/>
        <v>22.925384508231147</v>
      </c>
      <c r="J1423" s="71">
        <f t="shared" si="253"/>
        <v>31.77087936572882</v>
      </c>
      <c r="K1423" s="71">
        <f t="shared" si="250"/>
        <v>3.458550127021085</v>
      </c>
      <c r="L1423" s="71">
        <f t="shared" si="251"/>
        <v>0.10296924750718928</v>
      </c>
      <c r="M1423" s="69">
        <f t="shared" si="254"/>
        <v>0.13994962305692124</v>
      </c>
    </row>
    <row r="1424" spans="1:13" x14ac:dyDescent="0.3">
      <c r="A1424" s="69">
        <f>'Shiller Data'!A1423</f>
        <v>1988.11</v>
      </c>
      <c r="B1424" s="69">
        <f>'[4]Shiller Data '!B1423</f>
        <v>271</v>
      </c>
      <c r="C1424" s="69">
        <f>'[4]Shiller Data '!C1423</f>
        <v>9.64</v>
      </c>
      <c r="D1424" s="69">
        <f>'[4]Shiller Data '!D1423</f>
        <v>23.416699999999999</v>
      </c>
      <c r="E1424" s="69">
        <f>'[4]Shiller Data '!E1423</f>
        <v>120.3</v>
      </c>
      <c r="F1424" s="71">
        <f t="shared" si="255"/>
        <v>710.96388196176224</v>
      </c>
      <c r="G1424" s="71">
        <f t="shared" si="256"/>
        <v>25.290375727348298</v>
      </c>
      <c r="H1424" s="71">
        <f t="shared" si="252"/>
        <v>544.63789762011561</v>
      </c>
      <c r="I1424" s="71">
        <f t="shared" si="252"/>
        <v>22.938949680013206</v>
      </c>
      <c r="J1424" s="71">
        <f t="shared" si="253"/>
        <v>30.99374173095762</v>
      </c>
      <c r="K1424" s="71">
        <f t="shared" si="250"/>
        <v>3.433785304458179</v>
      </c>
      <c r="L1424" s="71">
        <f t="shared" si="251"/>
        <v>7.8204424944283257E-2</v>
      </c>
      <c r="M1424" s="69">
        <f t="shared" si="254"/>
        <v>0.10629076211877314</v>
      </c>
    </row>
    <row r="1425" spans="1:13" x14ac:dyDescent="0.3">
      <c r="A1425" s="69">
        <f>'Shiller Data'!A1424</f>
        <v>1988.12</v>
      </c>
      <c r="B1425" s="69">
        <f>'[4]Shiller Data '!B1424</f>
        <v>276.5</v>
      </c>
      <c r="C1425" s="69">
        <f>'[4]Shiller Data '!C1424</f>
        <v>9.75</v>
      </c>
      <c r="D1425" s="69">
        <f>'[4]Shiller Data '!D1424</f>
        <v>23.75</v>
      </c>
      <c r="E1425" s="69">
        <f>'[4]Shiller Data '!E1424</f>
        <v>120.5</v>
      </c>
      <c r="F1425" s="71">
        <f t="shared" si="255"/>
        <v>724.18906639004149</v>
      </c>
      <c r="G1425" s="71">
        <f t="shared" si="256"/>
        <v>25.536504149377595</v>
      </c>
      <c r="H1425" s="71">
        <f t="shared" si="252"/>
        <v>546.93907970340047</v>
      </c>
      <c r="I1425" s="71">
        <f t="shared" si="252"/>
        <v>22.954792119810453</v>
      </c>
      <c r="J1425" s="71">
        <f t="shared" si="253"/>
        <v>31.548491600803981</v>
      </c>
      <c r="K1425" s="71">
        <f t="shared" si="250"/>
        <v>3.4515257780441067</v>
      </c>
      <c r="L1425" s="71">
        <f t="shared" si="251"/>
        <v>9.5944898530210931E-2</v>
      </c>
      <c r="M1425" s="69">
        <f t="shared" si="254"/>
        <v>0.13040254938835089</v>
      </c>
    </row>
    <row r="1426" spans="1:13" x14ac:dyDescent="0.3">
      <c r="A1426" s="69">
        <f>'Shiller Data'!A1425</f>
        <v>1989.01</v>
      </c>
      <c r="B1426" s="69">
        <f>'[4]Shiller Data '!B1425</f>
        <v>285.39999999999998</v>
      </c>
      <c r="C1426" s="69">
        <f>'[4]Shiller Data '!C1425</f>
        <v>9.8133300000000006</v>
      </c>
      <c r="D1426" s="69">
        <f>'[4]Shiller Data '!D1425</f>
        <v>24.16</v>
      </c>
      <c r="E1426" s="69">
        <f>'[4]Shiller Data '!E1425</f>
        <v>121.1</v>
      </c>
      <c r="F1426" s="71">
        <f t="shared" si="255"/>
        <v>743.79576383154426</v>
      </c>
      <c r="G1426" s="71">
        <f t="shared" si="256"/>
        <v>25.57502902270851</v>
      </c>
      <c r="H1426" s="71">
        <f t="shared" ref="H1426:I1441" si="257">AVERAGE(F1307:F1426)</f>
        <v>549.29782495958557</v>
      </c>
      <c r="I1426" s="71">
        <f t="shared" si="257"/>
        <v>22.971017347677822</v>
      </c>
      <c r="J1426" s="71">
        <f t="shared" si="253"/>
        <v>32.379748470597704</v>
      </c>
      <c r="K1426" s="71">
        <f t="shared" si="250"/>
        <v>3.4775331801710689</v>
      </c>
      <c r="L1426" s="71">
        <f t="shared" si="251"/>
        <v>0.12195230065717322</v>
      </c>
      <c r="M1426" s="69">
        <f t="shared" si="254"/>
        <v>0.16575024991519041</v>
      </c>
    </row>
    <row r="1427" spans="1:13" x14ac:dyDescent="0.3">
      <c r="A1427" s="69">
        <f>'Shiller Data'!A1426</f>
        <v>1989.02</v>
      </c>
      <c r="B1427" s="69">
        <f>'[4]Shiller Data '!B1426</f>
        <v>294</v>
      </c>
      <c r="C1427" s="69">
        <f>'[4]Shiller Data '!C1426</f>
        <v>9.8966700000000003</v>
      </c>
      <c r="D1427" s="69">
        <f>'[4]Shiller Data '!D1426</f>
        <v>24.56</v>
      </c>
      <c r="E1427" s="69">
        <f>'[4]Shiller Data '!E1426</f>
        <v>121.6</v>
      </c>
      <c r="F1427" s="71">
        <f t="shared" si="255"/>
        <v>763.05814144736848</v>
      </c>
      <c r="G1427" s="71">
        <f t="shared" si="256"/>
        <v>25.686172165707241</v>
      </c>
      <c r="H1427" s="71">
        <f t="shared" si="257"/>
        <v>551.91787300879128</v>
      </c>
      <c r="I1427" s="71">
        <f t="shared" si="257"/>
        <v>22.988798782952831</v>
      </c>
      <c r="J1427" s="71">
        <f t="shared" si="253"/>
        <v>33.192606044871226</v>
      </c>
      <c r="K1427" s="71">
        <f t="shared" si="250"/>
        <v>3.5023271416271706</v>
      </c>
      <c r="L1427" s="71">
        <f t="shared" si="251"/>
        <v>0.14674626211327491</v>
      </c>
      <c r="M1427" s="69">
        <f t="shared" si="254"/>
        <v>0.19944871468863645</v>
      </c>
    </row>
    <row r="1428" spans="1:13" x14ac:dyDescent="0.3">
      <c r="A1428" s="69">
        <f>'Shiller Data'!A1427</f>
        <v>1989.03</v>
      </c>
      <c r="B1428" s="69">
        <f>'[4]Shiller Data '!B1427</f>
        <v>292.7</v>
      </c>
      <c r="C1428" s="69">
        <f>'[4]Shiller Data '!C1427</f>
        <v>10.01</v>
      </c>
      <c r="D1428" s="69">
        <f>'[4]Shiller Data '!D1427</f>
        <v>24.96</v>
      </c>
      <c r="E1428" s="69">
        <f>'[4]Shiller Data '!E1427</f>
        <v>122.3</v>
      </c>
      <c r="F1428" s="71">
        <f t="shared" si="255"/>
        <v>755.33592395748167</v>
      </c>
      <c r="G1428" s="71">
        <f t="shared" si="256"/>
        <v>25.831611201962389</v>
      </c>
      <c r="H1428" s="71">
        <f t="shared" si="257"/>
        <v>554.44060306994595</v>
      </c>
      <c r="I1428" s="71">
        <f t="shared" si="257"/>
        <v>23.008127873437186</v>
      </c>
      <c r="J1428" s="71">
        <f t="shared" si="253"/>
        <v>32.829091011334071</v>
      </c>
      <c r="K1428" s="71">
        <f t="shared" si="250"/>
        <v>3.4913150433852622</v>
      </c>
      <c r="L1428" s="71">
        <f t="shared" si="251"/>
        <v>0.1357341638713665</v>
      </c>
      <c r="M1428" s="69">
        <f t="shared" si="254"/>
        <v>0.18448173148412905</v>
      </c>
    </row>
    <row r="1429" spans="1:13" x14ac:dyDescent="0.3">
      <c r="A1429" s="69">
        <f>'Shiller Data'!A1428</f>
        <v>1989.04</v>
      </c>
      <c r="B1429" s="69">
        <f>'[4]Shiller Data '!B1428</f>
        <v>302.3</v>
      </c>
      <c r="C1429" s="69">
        <f>'[4]Shiller Data '!C1428</f>
        <v>10.0867</v>
      </c>
      <c r="D1429" s="69">
        <f>'[4]Shiller Data '!D1428</f>
        <v>25.046700000000001</v>
      </c>
      <c r="E1429" s="69">
        <f>'[4]Shiller Data '!E1428</f>
        <v>123.1</v>
      </c>
      <c r="F1429" s="71">
        <f t="shared" si="255"/>
        <v>775.03973598700259</v>
      </c>
      <c r="G1429" s="71">
        <f t="shared" si="256"/>
        <v>25.860381425670191</v>
      </c>
      <c r="H1429" s="71">
        <f t="shared" si="257"/>
        <v>557.09576535284043</v>
      </c>
      <c r="I1429" s="71">
        <f t="shared" si="257"/>
        <v>23.028178350691942</v>
      </c>
      <c r="J1429" s="71">
        <f t="shared" si="253"/>
        <v>33.656146143392817</v>
      </c>
      <c r="K1429" s="71">
        <f t="shared" si="250"/>
        <v>3.5161956885474162</v>
      </c>
      <c r="L1429" s="71">
        <f t="shared" si="251"/>
        <v>0.16061480903352043</v>
      </c>
      <c r="M1429" s="69">
        <f t="shared" si="254"/>
        <v>0.21829801154981895</v>
      </c>
    </row>
    <row r="1430" spans="1:13" x14ac:dyDescent="0.3">
      <c r="A1430" s="69">
        <f>'Shiller Data'!A1429</f>
        <v>1989.05</v>
      </c>
      <c r="B1430" s="69">
        <f>'[4]Shiller Data '!B1429</f>
        <v>313.89999999999998</v>
      </c>
      <c r="C1430" s="69">
        <f>'[4]Shiller Data '!C1429</f>
        <v>10.193300000000001</v>
      </c>
      <c r="D1430" s="69">
        <f>'[4]Shiller Data '!D1429</f>
        <v>25.133299999999998</v>
      </c>
      <c r="E1430" s="69">
        <f>'[4]Shiller Data '!E1429</f>
        <v>123.8</v>
      </c>
      <c r="F1430" s="71">
        <f t="shared" si="255"/>
        <v>800.22947899838448</v>
      </c>
      <c r="G1430" s="71">
        <f t="shared" si="256"/>
        <v>25.985916369143784</v>
      </c>
      <c r="H1430" s="71">
        <f t="shared" si="257"/>
        <v>560.09589601698781</v>
      </c>
      <c r="I1430" s="71">
        <f t="shared" si="257"/>
        <v>23.050018864181897</v>
      </c>
      <c r="J1430" s="71">
        <f t="shared" si="253"/>
        <v>34.717085643772926</v>
      </c>
      <c r="K1430" s="71">
        <f t="shared" si="250"/>
        <v>3.5472319474376635</v>
      </c>
      <c r="L1430" s="71">
        <f t="shared" si="251"/>
        <v>0.19165106792376774</v>
      </c>
      <c r="M1430" s="69">
        <f t="shared" si="254"/>
        <v>0.2604806324579097</v>
      </c>
    </row>
    <row r="1431" spans="1:13" x14ac:dyDescent="0.3">
      <c r="A1431" s="69">
        <f>'Shiller Data'!A1430</f>
        <v>1989.06</v>
      </c>
      <c r="B1431" s="69">
        <f>'[4]Shiller Data '!B1430</f>
        <v>323.7</v>
      </c>
      <c r="C1431" s="69">
        <f>'[4]Shiller Data '!C1430</f>
        <v>10.37</v>
      </c>
      <c r="D1431" s="69">
        <f>'[4]Shiller Data '!D1430</f>
        <v>25.22</v>
      </c>
      <c r="E1431" s="69">
        <f>'[4]Shiller Data '!E1430</f>
        <v>124.1</v>
      </c>
      <c r="F1431" s="71">
        <f t="shared" si="255"/>
        <v>823.2178767123288</v>
      </c>
      <c r="G1431" s="71">
        <f t="shared" si="256"/>
        <v>26.372472602739727</v>
      </c>
      <c r="H1431" s="71">
        <f t="shared" si="257"/>
        <v>563.25652579871917</v>
      </c>
      <c r="I1431" s="71">
        <f t="shared" si="257"/>
        <v>23.07553742909408</v>
      </c>
      <c r="J1431" s="71">
        <f t="shared" si="253"/>
        <v>35.674916748608418</v>
      </c>
      <c r="K1431" s="71">
        <f t="shared" si="250"/>
        <v>3.5744478297542464</v>
      </c>
      <c r="L1431" s="71">
        <f t="shared" si="251"/>
        <v>0.21886695024035063</v>
      </c>
      <c r="M1431" s="69">
        <f t="shared" si="254"/>
        <v>0.29747082674967018</v>
      </c>
    </row>
    <row r="1432" spans="1:13" x14ac:dyDescent="0.3">
      <c r="A1432" s="69">
        <f>'Shiller Data'!A1431</f>
        <v>1989.07</v>
      </c>
      <c r="B1432" s="69">
        <f>'[4]Shiller Data '!B1431</f>
        <v>331.9</v>
      </c>
      <c r="C1432" s="69">
        <f>'[4]Shiller Data '!C1431</f>
        <v>10.423299999999999</v>
      </c>
      <c r="D1432" s="69">
        <f>'[4]Shiller Data '!D1431</f>
        <v>24.71</v>
      </c>
      <c r="E1432" s="69">
        <f>'[4]Shiller Data '!E1431</f>
        <v>124.4</v>
      </c>
      <c r="F1432" s="71">
        <f t="shared" si="255"/>
        <v>842.03616961414787</v>
      </c>
      <c r="G1432" s="71">
        <f t="shared" si="256"/>
        <v>26.444096434887459</v>
      </c>
      <c r="H1432" s="71">
        <f t="shared" si="257"/>
        <v>566.5784832199223</v>
      </c>
      <c r="I1432" s="71">
        <f t="shared" si="257"/>
        <v>23.101739824675505</v>
      </c>
      <c r="J1432" s="71">
        <f t="shared" si="253"/>
        <v>36.449036999141917</v>
      </c>
      <c r="K1432" s="71">
        <f t="shared" si="250"/>
        <v>3.5959150383290308</v>
      </c>
      <c r="L1432" s="71">
        <f t="shared" si="251"/>
        <v>0.24033415881513509</v>
      </c>
      <c r="M1432" s="69">
        <f t="shared" si="254"/>
        <v>0.32664776861200273</v>
      </c>
    </row>
    <row r="1433" spans="1:13" x14ac:dyDescent="0.3">
      <c r="A1433" s="69">
        <f>'Shiller Data'!A1432</f>
        <v>1989.08</v>
      </c>
      <c r="B1433" s="69">
        <f>'[4]Shiller Data '!B1432</f>
        <v>346.6</v>
      </c>
      <c r="C1433" s="69">
        <f>'[4]Shiller Data '!C1432</f>
        <v>10.5467</v>
      </c>
      <c r="D1433" s="69">
        <f>'[4]Shiller Data '!D1432</f>
        <v>24.2</v>
      </c>
      <c r="E1433" s="69">
        <f>'[4]Shiller Data '!E1432</f>
        <v>124.6</v>
      </c>
      <c r="F1433" s="71">
        <f t="shared" si="255"/>
        <v>877.91888443017672</v>
      </c>
      <c r="G1433" s="71">
        <f t="shared" si="256"/>
        <v>26.714215517656505</v>
      </c>
      <c r="H1433" s="71">
        <f t="shared" si="257"/>
        <v>570.06701491266699</v>
      </c>
      <c r="I1433" s="71">
        <f t="shared" si="257"/>
        <v>23.130015670492241</v>
      </c>
      <c r="J1433" s="71">
        <f t="shared" si="253"/>
        <v>37.955827481352209</v>
      </c>
      <c r="K1433" s="71">
        <f t="shared" si="250"/>
        <v>3.6364230488738722</v>
      </c>
      <c r="L1433" s="71">
        <f t="shared" si="251"/>
        <v>0.28084216935997652</v>
      </c>
      <c r="M1433" s="69">
        <f t="shared" si="254"/>
        <v>0.38170382606391851</v>
      </c>
    </row>
    <row r="1434" spans="1:13" x14ac:dyDescent="0.3">
      <c r="A1434" s="69">
        <f>'Shiller Data'!A1433</f>
        <v>1989.09</v>
      </c>
      <c r="B1434" s="69">
        <f>'[4]Shiller Data '!B1433</f>
        <v>347.3</v>
      </c>
      <c r="C1434" s="69">
        <f>'[4]Shiller Data '!C1433</f>
        <v>10.73</v>
      </c>
      <c r="D1434" s="69">
        <f>'[4]Shiller Data '!D1433</f>
        <v>23.69</v>
      </c>
      <c r="E1434" s="69">
        <f>'[4]Shiller Data '!E1433</f>
        <v>125</v>
      </c>
      <c r="F1434" s="71">
        <f t="shared" si="255"/>
        <v>876.87693200000001</v>
      </c>
      <c r="G1434" s="71">
        <f t="shared" si="256"/>
        <v>27.091533200000001</v>
      </c>
      <c r="H1434" s="71">
        <f t="shared" si="257"/>
        <v>573.54560250507109</v>
      </c>
      <c r="I1434" s="71">
        <f t="shared" si="257"/>
        <v>23.161522018427899</v>
      </c>
      <c r="J1434" s="71">
        <f t="shared" si="253"/>
        <v>37.85921025839037</v>
      </c>
      <c r="K1434" s="71">
        <f t="shared" si="250"/>
        <v>3.6338742860387954</v>
      </c>
      <c r="L1434" s="71">
        <f t="shared" si="251"/>
        <v>0.27829340652489964</v>
      </c>
      <c r="M1434" s="69">
        <f t="shared" si="254"/>
        <v>0.3782397005442521</v>
      </c>
    </row>
    <row r="1435" spans="1:13" x14ac:dyDescent="0.3">
      <c r="A1435" s="69">
        <f>'Shiller Data'!A1434</f>
        <v>1989.1</v>
      </c>
      <c r="B1435" s="69">
        <f>'[4]Shiller Data '!B1434</f>
        <v>347.4</v>
      </c>
      <c r="C1435" s="69">
        <f>'[4]Shiller Data '!C1434</f>
        <v>10.7967</v>
      </c>
      <c r="D1435" s="69">
        <f>'[4]Shiller Data '!D1434</f>
        <v>23.4267</v>
      </c>
      <c r="E1435" s="69">
        <f>'[4]Shiller Data '!E1434</f>
        <v>125.6</v>
      </c>
      <c r="F1435" s="71">
        <f t="shared" si="255"/>
        <v>872.9393073248408</v>
      </c>
      <c r="G1435" s="71">
        <f t="shared" si="256"/>
        <v>27.129717384554141</v>
      </c>
      <c r="H1435" s="71">
        <f t="shared" si="257"/>
        <v>577.16531808694469</v>
      </c>
      <c r="I1435" s="71">
        <f t="shared" si="257"/>
        <v>23.193264251580437</v>
      </c>
      <c r="J1435" s="71">
        <f t="shared" si="253"/>
        <v>37.637621761902572</v>
      </c>
      <c r="K1435" s="71">
        <f t="shared" si="250"/>
        <v>3.6280041289245739</v>
      </c>
      <c r="L1435" s="71">
        <f t="shared" si="251"/>
        <v>0.27242324941067819</v>
      </c>
      <c r="M1435" s="69">
        <f t="shared" si="254"/>
        <v>0.37026133520402915</v>
      </c>
    </row>
    <row r="1436" spans="1:13" x14ac:dyDescent="0.3">
      <c r="A1436" s="69">
        <f>'Shiller Data'!A1435</f>
        <v>1989.11</v>
      </c>
      <c r="B1436" s="69">
        <f>'[4]Shiller Data '!B1435</f>
        <v>340.2</v>
      </c>
      <c r="C1436" s="69">
        <f>'[4]Shiller Data '!C1435</f>
        <v>10.923299999999999</v>
      </c>
      <c r="D1436" s="69">
        <f>'[4]Shiller Data '!D1435</f>
        <v>23.1633</v>
      </c>
      <c r="E1436" s="69">
        <f>'[4]Shiller Data '!E1435</f>
        <v>125.9</v>
      </c>
      <c r="F1436" s="71">
        <f t="shared" si="255"/>
        <v>852.81033359809362</v>
      </c>
      <c r="G1436" s="71">
        <f t="shared" si="256"/>
        <v>27.382431266878474</v>
      </c>
      <c r="H1436" s="71">
        <f t="shared" si="257"/>
        <v>580.67872013131171</v>
      </c>
      <c r="I1436" s="71">
        <f t="shared" si="257"/>
        <v>23.227287919620188</v>
      </c>
      <c r="J1436" s="71">
        <f t="shared" si="253"/>
        <v>36.715880758412659</v>
      </c>
      <c r="K1436" s="71">
        <f t="shared" si="250"/>
        <v>3.6032093796778772</v>
      </c>
      <c r="L1436" s="71">
        <f t="shared" si="251"/>
        <v>0.24762850016398152</v>
      </c>
      <c r="M1436" s="69">
        <f t="shared" si="254"/>
        <v>0.33656179971287387</v>
      </c>
    </row>
    <row r="1437" spans="1:13" x14ac:dyDescent="0.3">
      <c r="A1437" s="69">
        <f>'Shiller Data'!A1436</f>
        <v>1989.12</v>
      </c>
      <c r="B1437" s="69">
        <f>'[4]Shiller Data '!B1436</f>
        <v>348.6</v>
      </c>
      <c r="C1437" s="69">
        <f>'[4]Shiller Data '!C1436</f>
        <v>11.06</v>
      </c>
      <c r="D1437" s="69">
        <f>'[4]Shiller Data '!D1436</f>
        <v>22.87</v>
      </c>
      <c r="E1437" s="69">
        <f>'[4]Shiller Data '!E1436</f>
        <v>126.1</v>
      </c>
      <c r="F1437" s="71">
        <f t="shared" si="255"/>
        <v>872.48138778747045</v>
      </c>
      <c r="G1437" s="71">
        <f t="shared" si="256"/>
        <v>27.681136399682796</v>
      </c>
      <c r="H1437" s="71">
        <f t="shared" si="257"/>
        <v>584.25293823684183</v>
      </c>
      <c r="I1437" s="71">
        <f t="shared" si="257"/>
        <v>23.264225654502376</v>
      </c>
      <c r="J1437" s="71">
        <f t="shared" si="253"/>
        <v>37.503134673155017</v>
      </c>
      <c r="K1437" s="71">
        <f t="shared" si="250"/>
        <v>3.6244245207669423</v>
      </c>
      <c r="L1437" s="71">
        <f t="shared" si="251"/>
        <v>0.26884364125304661</v>
      </c>
      <c r="M1437" s="69">
        <f t="shared" si="254"/>
        <v>0.36539614657266578</v>
      </c>
    </row>
    <row r="1438" spans="1:13" x14ac:dyDescent="0.3">
      <c r="A1438" s="69">
        <f>'Shiller Data'!A1437</f>
        <v>1990.01</v>
      </c>
      <c r="B1438" s="69">
        <f>'[4]Shiller Data '!B1437</f>
        <v>339.97</v>
      </c>
      <c r="C1438" s="69">
        <f>'[4]Shiller Data '!C1437</f>
        <v>11.14</v>
      </c>
      <c r="D1438" s="69">
        <f>'[4]Shiller Data '!D1437</f>
        <v>22.49</v>
      </c>
      <c r="E1438" s="69">
        <f>'[4]Shiller Data '!E1437</f>
        <v>127.4</v>
      </c>
      <c r="F1438" s="71">
        <f t="shared" si="255"/>
        <v>842.19962205651495</v>
      </c>
      <c r="G1438" s="71">
        <f t="shared" si="256"/>
        <v>27.596857927786502</v>
      </c>
      <c r="H1438" s="71">
        <f t="shared" si="257"/>
        <v>587.52227586494769</v>
      </c>
      <c r="I1438" s="71">
        <f t="shared" si="257"/>
        <v>23.301510042546699</v>
      </c>
      <c r="J1438" s="71">
        <f t="shared" si="253"/>
        <v>36.143564108880739</v>
      </c>
      <c r="K1438" s="71">
        <f t="shared" si="250"/>
        <v>3.5874988998056696</v>
      </c>
      <c r="L1438" s="71">
        <f t="shared" si="251"/>
        <v>0.23191802029177389</v>
      </c>
      <c r="M1438" s="69">
        <f t="shared" si="254"/>
        <v>0.31520905809936156</v>
      </c>
    </row>
    <row r="1439" spans="1:13" x14ac:dyDescent="0.3">
      <c r="A1439" s="69">
        <f>'Shiller Data'!A1438</f>
        <v>1990.02</v>
      </c>
      <c r="B1439" s="69">
        <f>'[4]Shiller Data '!B1438</f>
        <v>330.45</v>
      </c>
      <c r="C1439" s="69">
        <f>'[4]Shiller Data '!C1438</f>
        <v>11.23</v>
      </c>
      <c r="D1439" s="69">
        <f>'[4]Shiller Data '!D1438</f>
        <v>22.08</v>
      </c>
      <c r="E1439" s="69">
        <f>'[4]Shiller Data '!E1438</f>
        <v>128</v>
      </c>
      <c r="F1439" s="71">
        <f t="shared" si="255"/>
        <v>814.77868945312503</v>
      </c>
      <c r="G1439" s="71">
        <f t="shared" si="256"/>
        <v>27.689407421875003</v>
      </c>
      <c r="H1439" s="71">
        <f t="shared" si="257"/>
        <v>590.46870405441246</v>
      </c>
      <c r="I1439" s="71">
        <f t="shared" si="257"/>
        <v>23.340585401184839</v>
      </c>
      <c r="J1439" s="71">
        <f t="shared" si="253"/>
        <v>34.90823710924424</v>
      </c>
      <c r="K1439" s="71">
        <f t="shared" si="250"/>
        <v>3.5527228216821514</v>
      </c>
      <c r="L1439" s="71">
        <f t="shared" si="251"/>
        <v>0.19714194216825565</v>
      </c>
      <c r="M1439" s="69">
        <f t="shared" si="254"/>
        <v>0.26794349927856298</v>
      </c>
    </row>
    <row r="1440" spans="1:13" x14ac:dyDescent="0.3">
      <c r="A1440" s="69">
        <f>'Shiller Data'!A1439</f>
        <v>1990.03</v>
      </c>
      <c r="B1440" s="69">
        <f>'[4]Shiller Data '!B1439</f>
        <v>338.46</v>
      </c>
      <c r="C1440" s="69">
        <f>'[4]Shiller Data '!C1439</f>
        <v>11.32</v>
      </c>
      <c r="D1440" s="69">
        <f>'[4]Shiller Data '!D1439</f>
        <v>21.67</v>
      </c>
      <c r="E1440" s="69">
        <f>'[4]Shiller Data '!E1439</f>
        <v>128.69999999999999</v>
      </c>
      <c r="F1440" s="71">
        <f t="shared" si="255"/>
        <v>829.98965268065274</v>
      </c>
      <c r="G1440" s="71">
        <f t="shared" si="256"/>
        <v>27.759507381507387</v>
      </c>
      <c r="H1440" s="71">
        <f t="shared" si="257"/>
        <v>593.94751467444178</v>
      </c>
      <c r="I1440" s="71">
        <f t="shared" si="257"/>
        <v>23.381474658494319</v>
      </c>
      <c r="J1440" s="71">
        <f t="shared" si="253"/>
        <v>35.49774617740475</v>
      </c>
      <c r="K1440" s="71">
        <f t="shared" si="250"/>
        <v>3.5694692065054947</v>
      </c>
      <c r="L1440" s="71">
        <f t="shared" si="251"/>
        <v>0.21388832699159899</v>
      </c>
      <c r="M1440" s="69">
        <f t="shared" si="254"/>
        <v>0.29070418074736187</v>
      </c>
    </row>
    <row r="1441" spans="1:13" x14ac:dyDescent="0.3">
      <c r="A1441" s="69">
        <f>'Shiller Data'!A1440</f>
        <v>1990.04</v>
      </c>
      <c r="B1441" s="69">
        <f>'[4]Shiller Data '!B1440</f>
        <v>338.18</v>
      </c>
      <c r="C1441" s="69">
        <f>'[4]Shiller Data '!C1440</f>
        <v>11.4367</v>
      </c>
      <c r="D1441" s="69">
        <f>'[4]Shiller Data '!D1440</f>
        <v>21.533300000000001</v>
      </c>
      <c r="E1441" s="69">
        <f>'[4]Shiller Data '!E1440</f>
        <v>128.9</v>
      </c>
      <c r="F1441" s="71">
        <f t="shared" si="255"/>
        <v>828.01628316524443</v>
      </c>
      <c r="G1441" s="71">
        <f t="shared" si="256"/>
        <v>28.002169926299455</v>
      </c>
      <c r="H1441" s="71">
        <f t="shared" si="257"/>
        <v>597.50327639629199</v>
      </c>
      <c r="I1441" s="71">
        <f t="shared" si="257"/>
        <v>23.424986744778298</v>
      </c>
      <c r="J1441" s="71">
        <f t="shared" si="253"/>
        <v>35.347566775030039</v>
      </c>
      <c r="K1441" s="71">
        <f t="shared" si="250"/>
        <v>3.5652295575839918</v>
      </c>
      <c r="L1441" s="71">
        <f t="shared" si="251"/>
        <v>0.20964867807009613</v>
      </c>
      <c r="M1441" s="69">
        <f t="shared" si="254"/>
        <v>0.28494190431219046</v>
      </c>
    </row>
    <row r="1442" spans="1:13" x14ac:dyDescent="0.3">
      <c r="A1442" s="69">
        <f>'Shiller Data'!A1441</f>
        <v>1990.05</v>
      </c>
      <c r="B1442" s="69">
        <f>'[4]Shiller Data '!B1441</f>
        <v>350.25</v>
      </c>
      <c r="C1442" s="69">
        <f>'[4]Shiller Data '!C1441</f>
        <v>11.5533</v>
      </c>
      <c r="D1442" s="69">
        <f>'[4]Shiller Data '!D1441</f>
        <v>21.396699999999999</v>
      </c>
      <c r="E1442" s="69">
        <f>'[4]Shiller Data '!E1441</f>
        <v>129.19999999999999</v>
      </c>
      <c r="F1442" s="71">
        <f t="shared" si="255"/>
        <v>855.5777960526317</v>
      </c>
      <c r="G1442" s="71">
        <f t="shared" si="256"/>
        <v>28.221975592105267</v>
      </c>
      <c r="H1442" s="71">
        <f t="shared" ref="H1442:I1457" si="258">AVERAGE(F1323:F1442)</f>
        <v>601.17031034261493</v>
      </c>
      <c r="I1442" s="71">
        <f t="shared" si="258"/>
        <v>23.470686947384671</v>
      </c>
      <c r="J1442" s="71">
        <f t="shared" si="253"/>
        <v>36.453035992113065</v>
      </c>
      <c r="K1442" s="71">
        <f t="shared" si="250"/>
        <v>3.5960247469507771</v>
      </c>
      <c r="L1442" s="71">
        <f t="shared" si="251"/>
        <v>0.2404438674368814</v>
      </c>
      <c r="M1442" s="69">
        <f t="shared" si="254"/>
        <v>0.32679687798816298</v>
      </c>
    </row>
    <row r="1443" spans="1:13" x14ac:dyDescent="0.3">
      <c r="A1443" s="69">
        <f>'Shiller Data'!A1442</f>
        <v>1990.06</v>
      </c>
      <c r="B1443" s="69">
        <f>'[4]Shiller Data '!B1442</f>
        <v>360.39</v>
      </c>
      <c r="C1443" s="69">
        <f>'[4]Shiller Data '!C1442</f>
        <v>11.66</v>
      </c>
      <c r="D1443" s="69">
        <f>'[4]Shiller Data '!D1442</f>
        <v>21.26</v>
      </c>
      <c r="E1443" s="69">
        <f>'[4]Shiller Data '!E1442</f>
        <v>129.9</v>
      </c>
      <c r="F1443" s="71">
        <f t="shared" si="255"/>
        <v>875.60343302540412</v>
      </c>
      <c r="G1443" s="71">
        <f t="shared" si="256"/>
        <v>28.329132409545807</v>
      </c>
      <c r="H1443" s="71">
        <f t="shared" si="258"/>
        <v>604.82247387659322</v>
      </c>
      <c r="I1443" s="71">
        <f t="shared" si="258"/>
        <v>23.517858002429957</v>
      </c>
      <c r="J1443" s="71">
        <f t="shared" si="253"/>
        <v>37.231427833901087</v>
      </c>
      <c r="K1443" s="71">
        <f t="shared" si="250"/>
        <v>3.6171532388521745</v>
      </c>
      <c r="L1443" s="71">
        <f t="shared" si="251"/>
        <v>0.26157235933827883</v>
      </c>
      <c r="M1443" s="69">
        <f t="shared" si="254"/>
        <v>0.35551345647102828</v>
      </c>
    </row>
    <row r="1444" spans="1:13" x14ac:dyDescent="0.3">
      <c r="A1444" s="69">
        <f>'Shiller Data'!A1443</f>
        <v>1990.07</v>
      </c>
      <c r="B1444" s="69">
        <f>'[4]Shiller Data '!B1443</f>
        <v>360.03</v>
      </c>
      <c r="C1444" s="69">
        <f>'[4]Shiller Data '!C1443</f>
        <v>11.726699999999999</v>
      </c>
      <c r="D1444" s="69">
        <f>'[4]Shiller Data '!D1443</f>
        <v>21.42</v>
      </c>
      <c r="E1444" s="69">
        <f>'[4]Shiller Data '!E1443</f>
        <v>130.4</v>
      </c>
      <c r="F1444" s="71">
        <f t="shared" si="255"/>
        <v>871.37475575153371</v>
      </c>
      <c r="G1444" s="71">
        <f t="shared" si="256"/>
        <v>28.381941361196315</v>
      </c>
      <c r="H1444" s="71">
        <f t="shared" si="258"/>
        <v>608.27402701047583</v>
      </c>
      <c r="I1444" s="71">
        <f t="shared" si="258"/>
        <v>23.564091142889545</v>
      </c>
      <c r="J1444" s="71">
        <f t="shared" si="253"/>
        <v>36.978924859339237</v>
      </c>
      <c r="K1444" s="71">
        <f t="shared" si="250"/>
        <v>3.6103481519651943</v>
      </c>
      <c r="L1444" s="71">
        <f t="shared" si="251"/>
        <v>0.2547672724512986</v>
      </c>
      <c r="M1444" s="69">
        <f t="shared" si="254"/>
        <v>0.34626439067945797</v>
      </c>
    </row>
    <row r="1445" spans="1:13" x14ac:dyDescent="0.3">
      <c r="A1445" s="69">
        <f>'Shiller Data'!A1444</f>
        <v>1990.08</v>
      </c>
      <c r="B1445" s="69">
        <f>'[4]Shiller Data '!B1444</f>
        <v>330.75</v>
      </c>
      <c r="C1445" s="69">
        <f>'[4]Shiller Data '!C1444</f>
        <v>11.783300000000001</v>
      </c>
      <c r="D1445" s="69">
        <f>'[4]Shiller Data '!D1444</f>
        <v>21.58</v>
      </c>
      <c r="E1445" s="69">
        <f>'[4]Shiller Data '!E1444</f>
        <v>131.6</v>
      </c>
      <c r="F1445" s="71">
        <f t="shared" si="255"/>
        <v>793.20937500000014</v>
      </c>
      <c r="G1445" s="71">
        <f t="shared" si="256"/>
        <v>28.258878392857149</v>
      </c>
      <c r="H1445" s="71">
        <f t="shared" si="258"/>
        <v>610.98482367289091</v>
      </c>
      <c r="I1445" s="71">
        <f t="shared" si="258"/>
        <v>23.609300965296015</v>
      </c>
      <c r="J1445" s="71">
        <f t="shared" si="253"/>
        <v>33.597325738951831</v>
      </c>
      <c r="K1445" s="71">
        <f t="shared" si="250"/>
        <v>3.5144464726989946</v>
      </c>
      <c r="L1445" s="71">
        <f t="shared" si="251"/>
        <v>0.15886559318509885</v>
      </c>
      <c r="M1445" s="69">
        <f t="shared" si="254"/>
        <v>0.21592058232159525</v>
      </c>
    </row>
    <row r="1446" spans="1:13" x14ac:dyDescent="0.3">
      <c r="A1446" s="69">
        <f>'Shiller Data'!A1445</f>
        <v>1990.09</v>
      </c>
      <c r="B1446" s="69">
        <f>'[4]Shiller Data '!B1445</f>
        <v>315.41000000000003</v>
      </c>
      <c r="C1446" s="69">
        <f>'[4]Shiller Data '!C1445</f>
        <v>11.83</v>
      </c>
      <c r="D1446" s="69">
        <f>'[4]Shiller Data '!D1445</f>
        <v>21.74</v>
      </c>
      <c r="E1446" s="69">
        <f>'[4]Shiller Data '!E1445</f>
        <v>132.69999999999999</v>
      </c>
      <c r="F1446" s="71">
        <f t="shared" si="255"/>
        <v>750.15051281085175</v>
      </c>
      <c r="G1446" s="71">
        <f t="shared" si="256"/>
        <v>28.135698191409197</v>
      </c>
      <c r="H1446" s="71">
        <f t="shared" si="258"/>
        <v>613.27536043639407</v>
      </c>
      <c r="I1446" s="71">
        <f t="shared" si="258"/>
        <v>23.653713296454587</v>
      </c>
      <c r="J1446" s="71">
        <f t="shared" si="253"/>
        <v>31.713858344739915</v>
      </c>
      <c r="K1446" s="71">
        <f t="shared" si="250"/>
        <v>3.4567537571098601</v>
      </c>
      <c r="L1446" s="71">
        <f t="shared" si="251"/>
        <v>0.10117287759596438</v>
      </c>
      <c r="M1446" s="69">
        <f t="shared" si="254"/>
        <v>0.13750810485577902</v>
      </c>
    </row>
    <row r="1447" spans="1:13" x14ac:dyDescent="0.3">
      <c r="A1447" s="69">
        <f>'Shiller Data'!A1446</f>
        <v>1990.1</v>
      </c>
      <c r="B1447" s="69">
        <f>'[4]Shiller Data '!B1446</f>
        <v>307.12</v>
      </c>
      <c r="C1447" s="69">
        <f>'[4]Shiller Data '!C1446</f>
        <v>11.9267</v>
      </c>
      <c r="D1447" s="69">
        <f>'[4]Shiller Data '!D1446</f>
        <v>21.6067</v>
      </c>
      <c r="E1447" s="69">
        <f>'[4]Shiller Data '!E1446</f>
        <v>133.5</v>
      </c>
      <c r="F1447" s="71">
        <f t="shared" si="255"/>
        <v>726.05698576779025</v>
      </c>
      <c r="G1447" s="71">
        <f t="shared" si="256"/>
        <v>28.195701524344571</v>
      </c>
      <c r="H1447" s="71">
        <f t="shared" si="258"/>
        <v>615.28772889090556</v>
      </c>
      <c r="I1447" s="71">
        <f t="shared" si="258"/>
        <v>23.699488157820976</v>
      </c>
      <c r="J1447" s="71">
        <f t="shared" si="253"/>
        <v>30.635977491698991</v>
      </c>
      <c r="K1447" s="71">
        <f t="shared" si="250"/>
        <v>3.4221750533460389</v>
      </c>
      <c r="L1447" s="71">
        <f t="shared" si="251"/>
        <v>6.6594173832143166E-2</v>
      </c>
      <c r="M1447" s="69">
        <f t="shared" si="254"/>
        <v>9.0510805422219065E-2</v>
      </c>
    </row>
    <row r="1448" spans="1:13" x14ac:dyDescent="0.3">
      <c r="A1448" s="69">
        <f>'Shiller Data'!A1447</f>
        <v>1990.11</v>
      </c>
      <c r="B1448" s="69">
        <f>'[4]Shiller Data '!B1447</f>
        <v>315.29000000000002</v>
      </c>
      <c r="C1448" s="69">
        <f>'[4]Shiller Data '!C1447</f>
        <v>12.013299999999999</v>
      </c>
      <c r="D1448" s="69">
        <f>'[4]Shiller Data '!D1447</f>
        <v>21.473299999999998</v>
      </c>
      <c r="E1448" s="69">
        <f>'[4]Shiller Data '!E1447</f>
        <v>133.80000000000001</v>
      </c>
      <c r="F1448" s="71">
        <f t="shared" si="255"/>
        <v>743.70030231689088</v>
      </c>
      <c r="G1448" s="71">
        <f t="shared" si="256"/>
        <v>28.336752963378174</v>
      </c>
      <c r="H1448" s="71">
        <f t="shared" si="258"/>
        <v>617.31100153691864</v>
      </c>
      <c r="I1448" s="71">
        <f t="shared" si="258"/>
        <v>23.747064544601574</v>
      </c>
      <c r="J1448" s="71">
        <f t="shared" si="253"/>
        <v>31.317567732217093</v>
      </c>
      <c r="K1448" s="71">
        <f t="shared" si="250"/>
        <v>3.444179209493258</v>
      </c>
      <c r="L1448" s="71">
        <f t="shared" si="251"/>
        <v>8.8598329979362234E-2</v>
      </c>
      <c r="M1448" s="69">
        <f t="shared" si="254"/>
        <v>0.12041753420815039</v>
      </c>
    </row>
    <row r="1449" spans="1:13" x14ac:dyDescent="0.3">
      <c r="A1449" s="69">
        <f>'Shiller Data'!A1448</f>
        <v>1990.12</v>
      </c>
      <c r="B1449" s="69">
        <f>'[4]Shiller Data '!B1448</f>
        <v>328.75</v>
      </c>
      <c r="C1449" s="69">
        <f>'[4]Shiller Data '!C1448</f>
        <v>12.09</v>
      </c>
      <c r="D1449" s="69">
        <f>'[4]Shiller Data '!D1448</f>
        <v>21.34</v>
      </c>
      <c r="E1449" s="69">
        <f>'[4]Shiller Data '!E1448</f>
        <v>133.80000000000001</v>
      </c>
      <c r="F1449" s="71">
        <f t="shared" si="255"/>
        <v>775.449504857997</v>
      </c>
      <c r="G1449" s="71">
        <f t="shared" si="256"/>
        <v>28.517671524663676</v>
      </c>
      <c r="H1449" s="71">
        <f t="shared" si="258"/>
        <v>619.70459218671044</v>
      </c>
      <c r="I1449" s="71">
        <f t="shared" si="258"/>
        <v>23.796982297843989</v>
      </c>
      <c r="J1449" s="71">
        <f t="shared" si="253"/>
        <v>32.586043690432668</v>
      </c>
      <c r="K1449" s="71">
        <f t="shared" si="250"/>
        <v>3.4838840890529776</v>
      </c>
      <c r="L1449" s="71">
        <f t="shared" si="251"/>
        <v>0.12830320953908192</v>
      </c>
      <c r="M1449" s="69">
        <f t="shared" si="254"/>
        <v>0.17438202421294779</v>
      </c>
    </row>
    <row r="1450" spans="1:13" x14ac:dyDescent="0.3">
      <c r="A1450" s="69">
        <f>'Shiller Data'!A1449</f>
        <v>1991.01</v>
      </c>
      <c r="B1450" s="69">
        <f>'[4]Shiller Data '!B1449</f>
        <v>325.49</v>
      </c>
      <c r="C1450" s="69">
        <f>'[4]Shiller Data '!C1449</f>
        <v>12.1067</v>
      </c>
      <c r="D1450" s="69">
        <f>'[4]Shiller Data '!D1449</f>
        <v>21.183299999999999</v>
      </c>
      <c r="E1450" s="69">
        <f>'[4]Shiller Data '!E1449</f>
        <v>134.6</v>
      </c>
      <c r="F1450" s="71">
        <f t="shared" si="255"/>
        <v>763.19666753343256</v>
      </c>
      <c r="G1450" s="71">
        <f t="shared" si="256"/>
        <v>28.387333235512635</v>
      </c>
      <c r="H1450" s="71">
        <f t="shared" si="258"/>
        <v>622.04392600619394</v>
      </c>
      <c r="I1450" s="71">
        <f t="shared" si="258"/>
        <v>23.846115151434944</v>
      </c>
      <c r="J1450" s="71">
        <f t="shared" si="253"/>
        <v>32.005073475773564</v>
      </c>
      <c r="K1450" s="71">
        <f t="shared" si="250"/>
        <v>3.4658944363505428</v>
      </c>
      <c r="L1450" s="71">
        <f t="shared" si="251"/>
        <v>0.11031355683664712</v>
      </c>
      <c r="M1450" s="69">
        <f t="shared" si="254"/>
        <v>0.14993156763896057</v>
      </c>
    </row>
    <row r="1451" spans="1:13" x14ac:dyDescent="0.3">
      <c r="A1451" s="69">
        <f>'Shiller Data'!A1450</f>
        <v>1991.02</v>
      </c>
      <c r="B1451" s="69">
        <f>'[4]Shiller Data '!B1450</f>
        <v>362.26</v>
      </c>
      <c r="C1451" s="69">
        <f>'[4]Shiller Data '!C1450</f>
        <v>12.113300000000001</v>
      </c>
      <c r="D1451" s="69">
        <f>'[4]Shiller Data '!D1450</f>
        <v>21.026700000000002</v>
      </c>
      <c r="E1451" s="69">
        <f>'[4]Shiller Data '!E1450</f>
        <v>134.80000000000001</v>
      </c>
      <c r="F1451" s="71">
        <f t="shared" si="255"/>
        <v>848.15331824925818</v>
      </c>
      <c r="G1451" s="71">
        <f t="shared" si="256"/>
        <v>28.360668000741839</v>
      </c>
      <c r="H1451" s="71">
        <f t="shared" si="258"/>
        <v>625.27003471629155</v>
      </c>
      <c r="I1451" s="71">
        <f t="shared" si="258"/>
        <v>23.895748021862058</v>
      </c>
      <c r="J1451" s="71">
        <f t="shared" si="253"/>
        <v>35.493901152342602</v>
      </c>
      <c r="K1451" s="71">
        <f t="shared" si="250"/>
        <v>3.5693608831967527</v>
      </c>
      <c r="L1451" s="71">
        <f t="shared" si="251"/>
        <v>0.21378000368285699</v>
      </c>
      <c r="M1451" s="69">
        <f t="shared" si="254"/>
        <v>0.29055695420551825</v>
      </c>
    </row>
    <row r="1452" spans="1:13" x14ac:dyDescent="0.3">
      <c r="A1452" s="69">
        <f>'Shiller Data'!A1451</f>
        <v>1991.03</v>
      </c>
      <c r="B1452" s="69">
        <f>'[4]Shiller Data '!B1451</f>
        <v>372.28</v>
      </c>
      <c r="C1452" s="69">
        <f>'[4]Shiller Data '!C1451</f>
        <v>12.11</v>
      </c>
      <c r="D1452" s="69">
        <f>'[4]Shiller Data '!D1451</f>
        <v>20.94</v>
      </c>
      <c r="E1452" s="69">
        <f>'[4]Shiller Data '!E1451</f>
        <v>135</v>
      </c>
      <c r="F1452" s="71">
        <f t="shared" si="255"/>
        <v>870.32169925925916</v>
      </c>
      <c r="G1452" s="71">
        <f t="shared" si="256"/>
        <v>28.310937407407405</v>
      </c>
      <c r="H1452" s="71">
        <f t="shared" si="258"/>
        <v>628.56427995023171</v>
      </c>
      <c r="I1452" s="71">
        <f t="shared" si="258"/>
        <v>23.945043554871059</v>
      </c>
      <c r="J1452" s="71">
        <f t="shared" si="253"/>
        <v>36.346632540670932</v>
      </c>
      <c r="K1452" s="71">
        <f t="shared" si="250"/>
        <v>3.5931015598166893</v>
      </c>
      <c r="L1452" s="71">
        <f t="shared" si="251"/>
        <v>0.23752068030279361</v>
      </c>
      <c r="M1452" s="69">
        <f t="shared" si="254"/>
        <v>0.32282385742673891</v>
      </c>
    </row>
    <row r="1453" spans="1:13" x14ac:dyDescent="0.3">
      <c r="A1453" s="69">
        <f>'Shiller Data'!A1452</f>
        <v>1991.04</v>
      </c>
      <c r="B1453" s="69">
        <f>'[4]Shiller Data '!B1452</f>
        <v>379.68</v>
      </c>
      <c r="C1453" s="69">
        <f>'[4]Shiller Data '!C1452</f>
        <v>12.13</v>
      </c>
      <c r="D1453" s="69">
        <f>'[4]Shiller Data '!D1452</f>
        <v>20.363299999999999</v>
      </c>
      <c r="E1453" s="69">
        <f>'[4]Shiller Data '!E1452</f>
        <v>135.19999999999999</v>
      </c>
      <c r="F1453" s="71">
        <f t="shared" si="255"/>
        <v>886.30847928994092</v>
      </c>
      <c r="G1453" s="71">
        <f t="shared" si="256"/>
        <v>28.315744452662727</v>
      </c>
      <c r="H1453" s="71">
        <f t="shared" si="258"/>
        <v>631.98298304644709</v>
      </c>
      <c r="I1453" s="71">
        <f t="shared" si="258"/>
        <v>23.9945534870991</v>
      </c>
      <c r="J1453" s="71">
        <f t="shared" si="253"/>
        <v>36.937902585537721</v>
      </c>
      <c r="K1453" s="71">
        <f t="shared" si="250"/>
        <v>3.6092381942077743</v>
      </c>
      <c r="L1453" s="71">
        <f t="shared" si="251"/>
        <v>0.25365731469387853</v>
      </c>
      <c r="M1453" s="69">
        <f t="shared" si="254"/>
        <v>0.34475580269303807</v>
      </c>
    </row>
    <row r="1454" spans="1:13" x14ac:dyDescent="0.3">
      <c r="A1454" s="69">
        <f>'Shiller Data'!A1453</f>
        <v>1991.05</v>
      </c>
      <c r="B1454" s="69">
        <f>'[4]Shiller Data '!B1453</f>
        <v>377.99</v>
      </c>
      <c r="C1454" s="69">
        <f>'[4]Shiller Data '!C1453</f>
        <v>12.14</v>
      </c>
      <c r="D1454" s="69">
        <f>'[4]Shiller Data '!D1453</f>
        <v>19.8567</v>
      </c>
      <c r="E1454" s="69">
        <f>'[4]Shiller Data '!E1453</f>
        <v>135.6</v>
      </c>
      <c r="F1454" s="71">
        <f t="shared" si="255"/>
        <v>879.76057485250749</v>
      </c>
      <c r="G1454" s="71">
        <f t="shared" si="256"/>
        <v>28.25549188790561</v>
      </c>
      <c r="H1454" s="71">
        <f t="shared" si="258"/>
        <v>635.45712197756768</v>
      </c>
      <c r="I1454" s="71">
        <f t="shared" si="258"/>
        <v>24.043941057337026</v>
      </c>
      <c r="J1454" s="71">
        <f t="shared" si="253"/>
        <v>36.589699365614102</v>
      </c>
      <c r="K1454" s="71">
        <f t="shared" si="250"/>
        <v>3.5997667626982115</v>
      </c>
      <c r="L1454" s="71">
        <f t="shared" si="251"/>
        <v>0.24418588318431578</v>
      </c>
      <c r="M1454" s="69">
        <f t="shared" si="254"/>
        <v>0.33188280127113096</v>
      </c>
    </row>
    <row r="1455" spans="1:13" x14ac:dyDescent="0.3">
      <c r="A1455" s="69">
        <f>'Shiller Data'!A1454</f>
        <v>1991.06</v>
      </c>
      <c r="B1455" s="69">
        <f>'[4]Shiller Data '!B1454</f>
        <v>378.29</v>
      </c>
      <c r="C1455" s="69">
        <f>'[4]Shiller Data '!C1454</f>
        <v>12.15</v>
      </c>
      <c r="D1455" s="69">
        <f>'[4]Shiller Data '!D1454</f>
        <v>19.41</v>
      </c>
      <c r="E1455" s="69">
        <f>'[4]Shiller Data '!E1454</f>
        <v>136</v>
      </c>
      <c r="F1455" s="71">
        <f t="shared" si="255"/>
        <v>877.8692312500001</v>
      </c>
      <c r="G1455" s="71">
        <f t="shared" si="256"/>
        <v>28.195593750000004</v>
      </c>
      <c r="H1455" s="71">
        <f t="shared" si="258"/>
        <v>638.93214137153836</v>
      </c>
      <c r="I1455" s="71">
        <f t="shared" si="258"/>
        <v>24.093408022361864</v>
      </c>
      <c r="J1455" s="71">
        <f t="shared" si="253"/>
        <v>36.436075396026233</v>
      </c>
      <c r="K1455" s="71">
        <f t="shared" si="250"/>
        <v>3.595559366153291</v>
      </c>
      <c r="L1455" s="71">
        <f t="shared" si="251"/>
        <v>0.23997848663939525</v>
      </c>
      <c r="M1455" s="69">
        <f t="shared" si="254"/>
        <v>0.32616436033106766</v>
      </c>
    </row>
    <row r="1456" spans="1:13" x14ac:dyDescent="0.3">
      <c r="A1456" s="69">
        <f>'Shiller Data'!A1455</f>
        <v>1991.07</v>
      </c>
      <c r="B1456" s="69">
        <f>'[4]Shiller Data '!B1455</f>
        <v>380.23</v>
      </c>
      <c r="C1456" s="69">
        <f>'[4]Shiller Data '!C1455</f>
        <v>12.193300000000001</v>
      </c>
      <c r="D1456" s="69">
        <f>'[4]Shiller Data '!D1455</f>
        <v>18.84</v>
      </c>
      <c r="E1456" s="69">
        <f>'[4]Shiller Data '!E1455</f>
        <v>136.19999999999999</v>
      </c>
      <c r="F1456" s="71">
        <f t="shared" si="255"/>
        <v>881.07554441997081</v>
      </c>
      <c r="G1456" s="71">
        <f t="shared" si="256"/>
        <v>28.254526038913365</v>
      </c>
      <c r="H1456" s="71">
        <f t="shared" si="258"/>
        <v>642.56768671077327</v>
      </c>
      <c r="I1456" s="71">
        <f t="shared" si="258"/>
        <v>24.144147057161216</v>
      </c>
      <c r="J1456" s="71">
        <f t="shared" si="253"/>
        <v>36.492303593662939</v>
      </c>
      <c r="K1456" s="71">
        <f t="shared" si="250"/>
        <v>3.5971013779066654</v>
      </c>
      <c r="L1456" s="71">
        <f t="shared" si="251"/>
        <v>0.24152049839276968</v>
      </c>
      <c r="M1456" s="69">
        <f t="shared" si="254"/>
        <v>0.32826017018554898</v>
      </c>
    </row>
    <row r="1457" spans="1:13" x14ac:dyDescent="0.3">
      <c r="A1457" s="69">
        <f>'Shiller Data'!A1456</f>
        <v>1991.08</v>
      </c>
      <c r="B1457" s="69">
        <f>'[4]Shiller Data '!B1456</f>
        <v>389.4</v>
      </c>
      <c r="C1457" s="69">
        <f>'[4]Shiller Data '!C1456</f>
        <v>12.236700000000001</v>
      </c>
      <c r="D1457" s="69">
        <f>'[4]Shiller Data '!D1456</f>
        <v>18.329999999999998</v>
      </c>
      <c r="E1457" s="69">
        <f>'[4]Shiller Data '!E1456</f>
        <v>136.6</v>
      </c>
      <c r="F1457" s="71">
        <f t="shared" si="255"/>
        <v>899.68218887262083</v>
      </c>
      <c r="G1457" s="71">
        <f t="shared" si="256"/>
        <v>28.272062251098102</v>
      </c>
      <c r="H1457" s="71">
        <f t="shared" si="258"/>
        <v>646.37215204419181</v>
      </c>
      <c r="I1457" s="71">
        <f t="shared" si="258"/>
        <v>24.195198150554713</v>
      </c>
      <c r="J1457" s="71">
        <f t="shared" si="253"/>
        <v>37.184328199105664</v>
      </c>
      <c r="K1457" s="71">
        <f t="shared" si="250"/>
        <v>3.6158873875433786</v>
      </c>
      <c r="L1457" s="71">
        <f t="shared" si="251"/>
        <v>0.26030650802948285</v>
      </c>
      <c r="M1457" s="69">
        <f t="shared" si="254"/>
        <v>0.35379298732319131</v>
      </c>
    </row>
    <row r="1458" spans="1:13" x14ac:dyDescent="0.3">
      <c r="A1458" s="69">
        <f>'Shiller Data'!A1457</f>
        <v>1991.09</v>
      </c>
      <c r="B1458" s="69">
        <f>'[4]Shiller Data '!B1457</f>
        <v>387.2</v>
      </c>
      <c r="C1458" s="69">
        <f>'[4]Shiller Data '!C1457</f>
        <v>12.28</v>
      </c>
      <c r="D1458" s="69">
        <f>'[4]Shiller Data '!D1457</f>
        <v>17.82</v>
      </c>
      <c r="E1458" s="69">
        <f>'[4]Shiller Data '!E1457</f>
        <v>137.19999999999999</v>
      </c>
      <c r="F1458" s="71">
        <f t="shared" si="255"/>
        <v>890.68699708454824</v>
      </c>
      <c r="G1458" s="71">
        <f t="shared" si="256"/>
        <v>28.248027696793002</v>
      </c>
      <c r="H1458" s="71">
        <f t="shared" ref="H1458:I1473" si="259">AVERAGE(F1339:F1458)</f>
        <v>650.45619680709228</v>
      </c>
      <c r="I1458" s="71">
        <f t="shared" si="259"/>
        <v>24.246608342019403</v>
      </c>
      <c r="J1458" s="71">
        <f t="shared" si="253"/>
        <v>36.734498471730028</v>
      </c>
      <c r="K1458" s="71">
        <f t="shared" si="250"/>
        <v>3.603716326378799</v>
      </c>
      <c r="L1458" s="71">
        <f t="shared" si="251"/>
        <v>0.2481354468649033</v>
      </c>
      <c r="M1458" s="69">
        <f t="shared" si="254"/>
        <v>0.33725081125196466</v>
      </c>
    </row>
    <row r="1459" spans="1:13" x14ac:dyDescent="0.3">
      <c r="A1459" s="69">
        <f>'Shiller Data'!A1458</f>
        <v>1991.1</v>
      </c>
      <c r="B1459" s="69">
        <f>'[4]Shiller Data '!B1458</f>
        <v>386.88</v>
      </c>
      <c r="C1459" s="69">
        <f>'[4]Shiller Data '!C1458</f>
        <v>12.253299999999999</v>
      </c>
      <c r="D1459" s="69">
        <f>'[4]Shiller Data '!D1458</f>
        <v>17.203299999999999</v>
      </c>
      <c r="E1459" s="69">
        <f>'[4]Shiller Data '!E1458</f>
        <v>137.4</v>
      </c>
      <c r="F1459" s="71">
        <f t="shared" si="255"/>
        <v>888.65547598253272</v>
      </c>
      <c r="G1459" s="71">
        <f t="shared" si="256"/>
        <v>28.145580396652111</v>
      </c>
      <c r="H1459" s="71">
        <f t="shared" si="259"/>
        <v>654.48822236533363</v>
      </c>
      <c r="I1459" s="71">
        <f t="shared" si="259"/>
        <v>24.296526201913878</v>
      </c>
      <c r="J1459" s="71">
        <f t="shared" si="253"/>
        <v>36.575412822287817</v>
      </c>
      <c r="K1459" s="71">
        <f t="shared" si="250"/>
        <v>3.599376233849676</v>
      </c>
      <c r="L1459" s="71">
        <f t="shared" si="251"/>
        <v>0.24379535433578026</v>
      </c>
      <c r="M1459" s="69">
        <f t="shared" si="254"/>
        <v>0.33135201789193236</v>
      </c>
    </row>
    <row r="1460" spans="1:13" x14ac:dyDescent="0.3">
      <c r="A1460" s="69">
        <f>'Shiller Data'!A1459</f>
        <v>1991.11</v>
      </c>
      <c r="B1460" s="69">
        <f>'[4]Shiller Data '!B1459</f>
        <v>385.92</v>
      </c>
      <c r="C1460" s="69">
        <f>'[4]Shiller Data '!C1459</f>
        <v>12.226699999999999</v>
      </c>
      <c r="D1460" s="69">
        <f>'[4]Shiller Data '!D1459</f>
        <v>16.5867</v>
      </c>
      <c r="E1460" s="69">
        <f>'[4]Shiller Data '!E1459</f>
        <v>137.80000000000001</v>
      </c>
      <c r="F1460" s="71">
        <f t="shared" si="255"/>
        <v>883.87722496371555</v>
      </c>
      <c r="G1460" s="71">
        <f t="shared" si="256"/>
        <v>28.002958298258342</v>
      </c>
      <c r="H1460" s="71">
        <f t="shared" si="259"/>
        <v>658.40421680495479</v>
      </c>
      <c r="I1460" s="71">
        <f t="shared" si="259"/>
        <v>24.34481767095486</v>
      </c>
      <c r="J1460" s="71">
        <f t="shared" si="253"/>
        <v>36.306586350747061</v>
      </c>
      <c r="K1460" s="71">
        <f t="shared" si="250"/>
        <v>3.5919991669815059</v>
      </c>
      <c r="L1460" s="71">
        <f t="shared" si="251"/>
        <v>0.23641828746761018</v>
      </c>
      <c r="M1460" s="69">
        <f t="shared" si="254"/>
        <v>0.32132555122872769</v>
      </c>
    </row>
    <row r="1461" spans="1:13" x14ac:dyDescent="0.3">
      <c r="A1461" s="69">
        <f>'Shiller Data'!A1460</f>
        <v>1991.12</v>
      </c>
      <c r="B1461" s="69">
        <f>'[4]Shiller Data '!B1460</f>
        <v>388.51</v>
      </c>
      <c r="C1461" s="69">
        <f>'[4]Shiller Data '!C1460</f>
        <v>12.2</v>
      </c>
      <c r="D1461" s="69">
        <f>'[4]Shiller Data '!D1460</f>
        <v>15.97</v>
      </c>
      <c r="E1461" s="69">
        <f>'[4]Shiller Data '!E1460</f>
        <v>137.9</v>
      </c>
      <c r="F1461" s="71">
        <f t="shared" si="255"/>
        <v>889.1638763596809</v>
      </c>
      <c r="G1461" s="71">
        <f t="shared" si="256"/>
        <v>27.921544597534442</v>
      </c>
      <c r="H1461" s="71">
        <f t="shared" si="259"/>
        <v>662.35009494128542</v>
      </c>
      <c r="I1461" s="71">
        <f t="shared" si="259"/>
        <v>24.391995334267644</v>
      </c>
      <c r="J1461" s="71">
        <f t="shared" si="253"/>
        <v>36.453101280751682</v>
      </c>
      <c r="K1461" s="71">
        <f t="shared" si="250"/>
        <v>3.5960265379834957</v>
      </c>
      <c r="L1461" s="71">
        <f t="shared" si="251"/>
        <v>0.24044565846959998</v>
      </c>
      <c r="M1461" s="69">
        <f t="shared" si="254"/>
        <v>0.32679931225237213</v>
      </c>
    </row>
    <row r="1462" spans="1:13" x14ac:dyDescent="0.3">
      <c r="A1462" s="69">
        <f>'Shiller Data'!A1461</f>
        <v>1992.01</v>
      </c>
      <c r="B1462" s="69">
        <f>'[4]Shiller Data '!B1461</f>
        <v>416.08</v>
      </c>
      <c r="C1462" s="69">
        <f>'[4]Shiller Data '!C1461</f>
        <v>12.24</v>
      </c>
      <c r="D1462" s="69">
        <f>'[4]Shiller Data '!D1461</f>
        <v>16.046700000000001</v>
      </c>
      <c r="E1462" s="69">
        <f>'[4]Shiller Data '!E1461</f>
        <v>138.1</v>
      </c>
      <c r="F1462" s="71">
        <f t="shared" si="255"/>
        <v>950.88289934829845</v>
      </c>
      <c r="G1462" s="71">
        <f t="shared" si="256"/>
        <v>27.972521361332372</v>
      </c>
      <c r="H1462" s="71">
        <f t="shared" si="259"/>
        <v>667.00260385861884</v>
      </c>
      <c r="I1462" s="71">
        <f t="shared" si="259"/>
        <v>24.439351243102362</v>
      </c>
      <c r="J1462" s="71">
        <f t="shared" si="253"/>
        <v>38.907861746807654</v>
      </c>
      <c r="K1462" s="71">
        <f t="shared" si="250"/>
        <v>3.6611963316650025</v>
      </c>
      <c r="L1462" s="71">
        <f t="shared" si="251"/>
        <v>0.30561545215110675</v>
      </c>
      <c r="M1462" s="69">
        <f t="shared" si="254"/>
        <v>0.41537418563665524</v>
      </c>
    </row>
    <row r="1463" spans="1:13" x14ac:dyDescent="0.3">
      <c r="A1463" s="69">
        <f>'Shiller Data'!A1462</f>
        <v>1992.02</v>
      </c>
      <c r="B1463" s="69">
        <f>'[4]Shiller Data '!B1462</f>
        <v>412.56</v>
      </c>
      <c r="C1463" s="69">
        <f>'[4]Shiller Data '!C1462</f>
        <v>12.28</v>
      </c>
      <c r="D1463" s="69">
        <f>'[4]Shiller Data '!D1462</f>
        <v>16.1233</v>
      </c>
      <c r="E1463" s="69">
        <f>'[4]Shiller Data '!E1462</f>
        <v>138.6</v>
      </c>
      <c r="F1463" s="71">
        <f t="shared" si="255"/>
        <v>939.43722077922087</v>
      </c>
      <c r="G1463" s="71">
        <f t="shared" si="256"/>
        <v>27.962694083694082</v>
      </c>
      <c r="H1463" s="71">
        <f t="shared" si="259"/>
        <v>671.64795169034142</v>
      </c>
      <c r="I1463" s="71">
        <f t="shared" si="259"/>
        <v>24.486380260924548</v>
      </c>
      <c r="J1463" s="71">
        <f t="shared" si="253"/>
        <v>38.365704149354329</v>
      </c>
      <c r="K1463" s="71">
        <f t="shared" si="250"/>
        <v>3.6471639394128279</v>
      </c>
      <c r="L1463" s="71">
        <f t="shared" si="251"/>
        <v>0.29158305989893218</v>
      </c>
      <c r="M1463" s="69">
        <f t="shared" si="254"/>
        <v>0.39630220003103467</v>
      </c>
    </row>
    <row r="1464" spans="1:13" x14ac:dyDescent="0.3">
      <c r="A1464" s="69">
        <f>'Shiller Data'!A1463</f>
        <v>1992.03</v>
      </c>
      <c r="B1464" s="69">
        <f>'[4]Shiller Data '!B1463</f>
        <v>407.36</v>
      </c>
      <c r="C1464" s="69">
        <f>'[4]Shiller Data '!C1463</f>
        <v>12.32</v>
      </c>
      <c r="D1464" s="69">
        <f>'[4]Shiller Data '!D1463</f>
        <v>16.190000000000001</v>
      </c>
      <c r="E1464" s="69">
        <f>'[4]Shiller Data '!E1463</f>
        <v>139.30000000000001</v>
      </c>
      <c r="F1464" s="71">
        <f t="shared" si="255"/>
        <v>922.9350524048815</v>
      </c>
      <c r="G1464" s="71">
        <f t="shared" si="256"/>
        <v>27.912804020100502</v>
      </c>
      <c r="H1464" s="71">
        <f t="shared" si="259"/>
        <v>676.25538806179293</v>
      </c>
      <c r="I1464" s="71">
        <f t="shared" si="259"/>
        <v>24.531961775906868</v>
      </c>
      <c r="J1464" s="71">
        <f t="shared" si="253"/>
        <v>37.621738564394271</v>
      </c>
      <c r="K1464" s="71">
        <f t="shared" si="250"/>
        <v>3.6275820366379734</v>
      </c>
      <c r="L1464" s="71">
        <f t="shared" si="251"/>
        <v>0.27200115712407769</v>
      </c>
      <c r="M1464" s="69">
        <f t="shared" si="254"/>
        <v>0.36968765269361897</v>
      </c>
    </row>
    <row r="1465" spans="1:13" x14ac:dyDescent="0.3">
      <c r="A1465" s="69">
        <f>'Shiller Data'!A1464</f>
        <v>1992.04</v>
      </c>
      <c r="B1465" s="69">
        <f>'[4]Shiller Data '!B1464</f>
        <v>407.41</v>
      </c>
      <c r="C1465" s="69">
        <f>'[4]Shiller Data '!C1464</f>
        <v>12.32</v>
      </c>
      <c r="D1465" s="69">
        <f>'[4]Shiller Data '!D1464</f>
        <v>16.4833</v>
      </c>
      <c r="E1465" s="69">
        <f>'[4]Shiller Data '!E1464</f>
        <v>139.5</v>
      </c>
      <c r="F1465" s="71">
        <f t="shared" si="255"/>
        <v>921.72496810035852</v>
      </c>
      <c r="G1465" s="71">
        <f t="shared" si="256"/>
        <v>27.872785663082439</v>
      </c>
      <c r="H1465" s="71">
        <f t="shared" si="259"/>
        <v>680.71331201443832</v>
      </c>
      <c r="I1465" s="71">
        <f t="shared" si="259"/>
        <v>24.5771666941916</v>
      </c>
      <c r="J1465" s="71">
        <f t="shared" si="253"/>
        <v>37.50330457408635</v>
      </c>
      <c r="K1465" s="71">
        <f t="shared" si="250"/>
        <v>3.6244290510694879</v>
      </c>
      <c r="L1465" s="71">
        <f t="shared" si="251"/>
        <v>0.26884817155559215</v>
      </c>
      <c r="M1465" s="69">
        <f t="shared" si="254"/>
        <v>0.36540230388806755</v>
      </c>
    </row>
    <row r="1466" spans="1:13" x14ac:dyDescent="0.3">
      <c r="A1466" s="69">
        <f>'Shiller Data'!A1465</f>
        <v>1992.05</v>
      </c>
      <c r="B1466" s="69">
        <f>'[4]Shiller Data '!B1465</f>
        <v>414.81</v>
      </c>
      <c r="C1466" s="69">
        <f>'[4]Shiller Data '!C1465</f>
        <v>12.32</v>
      </c>
      <c r="D1466" s="69">
        <f>'[4]Shiller Data '!D1465</f>
        <v>16.7667</v>
      </c>
      <c r="E1466" s="69">
        <f>'[4]Shiller Data '!E1465</f>
        <v>139.69999999999999</v>
      </c>
      <c r="F1466" s="71">
        <f t="shared" si="255"/>
        <v>937.12319291338588</v>
      </c>
      <c r="G1466" s="71">
        <f t="shared" si="256"/>
        <v>27.832881889763787</v>
      </c>
      <c r="H1466" s="71">
        <f t="shared" si="259"/>
        <v>685.32708896999679</v>
      </c>
      <c r="I1466" s="71">
        <f t="shared" si="259"/>
        <v>24.622972903746177</v>
      </c>
      <c r="J1466" s="71">
        <f t="shared" si="253"/>
        <v>38.058897135479953</v>
      </c>
      <c r="K1466" s="71">
        <f t="shared" si="250"/>
        <v>3.6391348844507885</v>
      </c>
      <c r="L1466" s="71">
        <f t="shared" si="251"/>
        <v>0.28355400493689276</v>
      </c>
      <c r="M1466" s="69">
        <f t="shared" si="254"/>
        <v>0.38538959026992842</v>
      </c>
    </row>
    <row r="1467" spans="1:13" x14ac:dyDescent="0.3">
      <c r="A1467" s="69">
        <f>'Shiller Data'!A1466</f>
        <v>1992.06</v>
      </c>
      <c r="B1467" s="69">
        <f>'[4]Shiller Data '!B1466</f>
        <v>408.27</v>
      </c>
      <c r="C1467" s="69">
        <f>'[4]Shiller Data '!C1466</f>
        <v>12.32</v>
      </c>
      <c r="D1467" s="69">
        <f>'[4]Shiller Data '!D1466</f>
        <v>17.05</v>
      </c>
      <c r="E1467" s="69">
        <f>'[4]Shiller Data '!E1466</f>
        <v>140.19999999999999</v>
      </c>
      <c r="F1467" s="71">
        <f t="shared" si="255"/>
        <v>919.05886840228254</v>
      </c>
      <c r="G1467" s="71">
        <f t="shared" si="256"/>
        <v>27.733620542082743</v>
      </c>
      <c r="H1467" s="71">
        <f t="shared" si="259"/>
        <v>690.01152554517057</v>
      </c>
      <c r="I1467" s="71">
        <f t="shared" si="259"/>
        <v>24.669441214964561</v>
      </c>
      <c r="J1467" s="71">
        <f t="shared" si="253"/>
        <v>37.254952813636436</v>
      </c>
      <c r="K1467" s="71">
        <f t="shared" si="250"/>
        <v>3.6177848974268842</v>
      </c>
      <c r="L1467" s="71">
        <f t="shared" si="251"/>
        <v>0.26220401791298853</v>
      </c>
      <c r="M1467" s="69">
        <f t="shared" si="254"/>
        <v>0.35637196890625922</v>
      </c>
    </row>
    <row r="1468" spans="1:13" x14ac:dyDescent="0.3">
      <c r="A1468" s="69">
        <f>'Shiller Data'!A1467</f>
        <v>1992.07</v>
      </c>
      <c r="B1468" s="69">
        <f>'[4]Shiller Data '!B1467</f>
        <v>415.05</v>
      </c>
      <c r="C1468" s="69">
        <f>'[4]Shiller Data '!C1467</f>
        <v>12.343299999999999</v>
      </c>
      <c r="D1468" s="69">
        <f>'[4]Shiller Data '!D1467</f>
        <v>17.38</v>
      </c>
      <c r="E1468" s="69">
        <f>'[4]Shiller Data '!E1467</f>
        <v>140.5</v>
      </c>
      <c r="F1468" s="71">
        <f t="shared" si="255"/>
        <v>932.32637188612102</v>
      </c>
      <c r="G1468" s="71">
        <f t="shared" si="256"/>
        <v>27.726741612099644</v>
      </c>
      <c r="H1468" s="71">
        <f t="shared" si="259"/>
        <v>694.82987035362328</v>
      </c>
      <c r="I1468" s="71">
        <f t="shared" si="259"/>
        <v>24.716439526291886</v>
      </c>
      <c r="J1468" s="71">
        <f t="shared" si="253"/>
        <v>37.720901139274829</v>
      </c>
      <c r="K1468" s="71">
        <f t="shared" si="250"/>
        <v>3.6302143477045674</v>
      </c>
      <c r="L1468" s="71">
        <f t="shared" si="251"/>
        <v>0.27463346819067169</v>
      </c>
      <c r="M1468" s="69">
        <f t="shared" si="254"/>
        <v>0.37326533195666955</v>
      </c>
    </row>
    <row r="1469" spans="1:13" x14ac:dyDescent="0.3">
      <c r="A1469" s="69">
        <f>'Shiller Data'!A1468</f>
        <v>1992.08</v>
      </c>
      <c r="B1469" s="69">
        <f>'[4]Shiller Data '!B1468</f>
        <v>417.93</v>
      </c>
      <c r="C1469" s="69">
        <f>'[4]Shiller Data '!C1468</f>
        <v>12.3667</v>
      </c>
      <c r="D1469" s="69">
        <f>'[4]Shiller Data '!D1468</f>
        <v>17.71</v>
      </c>
      <c r="E1469" s="69">
        <f>'[4]Shiller Data '!E1468</f>
        <v>140.9</v>
      </c>
      <c r="F1469" s="71">
        <f t="shared" si="255"/>
        <v>936.13057239176737</v>
      </c>
      <c r="G1469" s="71">
        <f t="shared" si="256"/>
        <v>27.700442537260468</v>
      </c>
      <c r="H1469" s="71">
        <f t="shared" si="259"/>
        <v>699.67788198981179</v>
      </c>
      <c r="I1469" s="71">
        <f t="shared" si="259"/>
        <v>24.763236353359478</v>
      </c>
      <c r="J1469" s="71">
        <f t="shared" si="253"/>
        <v>37.803240216005456</v>
      </c>
      <c r="K1469" s="71">
        <f t="shared" si="250"/>
        <v>3.6323948189519371</v>
      </c>
      <c r="L1469" s="71">
        <f t="shared" si="251"/>
        <v>0.27681393943804133</v>
      </c>
      <c r="M1469" s="69">
        <f t="shared" si="254"/>
        <v>0.37622889764781953</v>
      </c>
    </row>
    <row r="1470" spans="1:13" x14ac:dyDescent="0.3">
      <c r="A1470" s="69">
        <f>'Shiller Data'!A1469</f>
        <v>1992.09</v>
      </c>
      <c r="B1470" s="69">
        <f>'[4]Shiller Data '!B1469</f>
        <v>418.48</v>
      </c>
      <c r="C1470" s="69">
        <f>'[4]Shiller Data '!C1469</f>
        <v>12.4</v>
      </c>
      <c r="D1470" s="69">
        <f>'[4]Shiller Data '!D1469</f>
        <v>18.04</v>
      </c>
      <c r="E1470" s="69">
        <f>'[4]Shiller Data '!E1469</f>
        <v>141.30000000000001</v>
      </c>
      <c r="F1470" s="71">
        <f t="shared" si="255"/>
        <v>934.70899079971696</v>
      </c>
      <c r="G1470" s="71">
        <f t="shared" si="256"/>
        <v>27.696404812455768</v>
      </c>
      <c r="H1470" s="71">
        <f t="shared" si="259"/>
        <v>704.17889988215882</v>
      </c>
      <c r="I1470" s="71">
        <f t="shared" si="259"/>
        <v>24.810017403848022</v>
      </c>
      <c r="J1470" s="71">
        <f t="shared" si="253"/>
        <v>37.674660826910348</v>
      </c>
      <c r="K1470" s="71">
        <f t="shared" si="250"/>
        <v>3.6289877418684613</v>
      </c>
      <c r="L1470" s="71">
        <f t="shared" si="251"/>
        <v>0.27340686235456557</v>
      </c>
      <c r="M1470" s="69">
        <f t="shared" si="254"/>
        <v>0.37159820290058426</v>
      </c>
    </row>
    <row r="1471" spans="1:13" x14ac:dyDescent="0.3">
      <c r="A1471" s="69">
        <f>'Shiller Data'!A1470</f>
        <v>1992.1</v>
      </c>
      <c r="B1471" s="69">
        <f>'[4]Shiller Data '!B1470</f>
        <v>412.5</v>
      </c>
      <c r="C1471" s="69">
        <f>'[4]Shiller Data '!C1470</f>
        <v>12.386699999999999</v>
      </c>
      <c r="D1471" s="69">
        <f>'[4]Shiller Data '!D1470</f>
        <v>18.39</v>
      </c>
      <c r="E1471" s="69">
        <f>'[4]Shiller Data '!E1470</f>
        <v>141.80000000000001</v>
      </c>
      <c r="F1471" s="71">
        <f t="shared" si="255"/>
        <v>918.10340267983077</v>
      </c>
      <c r="G1471" s="71">
        <f t="shared" si="256"/>
        <v>27.569142831452748</v>
      </c>
      <c r="H1471" s="71">
        <f t="shared" si="259"/>
        <v>708.27572359593671</v>
      </c>
      <c r="I1471" s="71">
        <f t="shared" si="259"/>
        <v>24.856121484864541</v>
      </c>
      <c r="J1471" s="71">
        <f t="shared" si="253"/>
        <v>36.936712078708048</v>
      </c>
      <c r="K1471" s="71">
        <f t="shared" si="250"/>
        <v>3.6092059637363141</v>
      </c>
      <c r="L1471" s="71">
        <f t="shared" si="251"/>
        <v>0.25362508422241836</v>
      </c>
      <c r="M1471" s="69">
        <f t="shared" si="254"/>
        <v>0.34471199697005772</v>
      </c>
    </row>
    <row r="1472" spans="1:13" x14ac:dyDescent="0.3">
      <c r="A1472" s="69">
        <f>'Shiller Data'!A1471</f>
        <v>1992.11</v>
      </c>
      <c r="B1472" s="69">
        <f>'[4]Shiller Data '!B1471</f>
        <v>422.84</v>
      </c>
      <c r="C1472" s="69">
        <f>'[4]Shiller Data '!C1471</f>
        <v>12.3833</v>
      </c>
      <c r="D1472" s="69">
        <f>'[4]Shiller Data '!D1471</f>
        <v>18.739999999999998</v>
      </c>
      <c r="E1472" s="69">
        <f>'[4]Shiller Data '!E1471</f>
        <v>142</v>
      </c>
      <c r="F1472" s="71">
        <f t="shared" si="255"/>
        <v>939.79167746478868</v>
      </c>
      <c r="G1472" s="71">
        <f t="shared" si="256"/>
        <v>27.522756313380285</v>
      </c>
      <c r="H1472" s="71">
        <f t="shared" si="259"/>
        <v>712.40110913093235</v>
      </c>
      <c r="I1472" s="71">
        <f t="shared" si="259"/>
        <v>24.901285503067029</v>
      </c>
      <c r="J1472" s="71">
        <f t="shared" si="253"/>
        <v>37.740689224620027</v>
      </c>
      <c r="K1472" s="71">
        <f t="shared" si="250"/>
        <v>3.6307388022172096</v>
      </c>
      <c r="L1472" s="71">
        <f t="shared" si="251"/>
        <v>0.27515792270331385</v>
      </c>
      <c r="M1472" s="69">
        <f t="shared" si="254"/>
        <v>0.373978139062982</v>
      </c>
    </row>
    <row r="1473" spans="1:13" x14ac:dyDescent="0.3">
      <c r="A1473" s="69">
        <f>'Shiller Data'!A1472</f>
        <v>1992.12</v>
      </c>
      <c r="B1473" s="69">
        <f>'[4]Shiller Data '!B1472</f>
        <v>435.64</v>
      </c>
      <c r="C1473" s="69">
        <f>'[4]Shiller Data '!C1472</f>
        <v>12.39</v>
      </c>
      <c r="D1473" s="69">
        <f>'[4]Shiller Data '!D1472</f>
        <v>19.09</v>
      </c>
      <c r="E1473" s="69">
        <f>'[4]Shiller Data '!E1472</f>
        <v>141.9</v>
      </c>
      <c r="F1473" s="71">
        <f t="shared" si="255"/>
        <v>968.92291895701192</v>
      </c>
      <c r="G1473" s="71">
        <f t="shared" si="256"/>
        <v>27.557053911205074</v>
      </c>
      <c r="H1473" s="71">
        <f t="shared" si="259"/>
        <v>716.71903432647593</v>
      </c>
      <c r="I1473" s="71">
        <f t="shared" si="259"/>
        <v>24.945800710694563</v>
      </c>
      <c r="J1473" s="71">
        <f t="shared" si="253"/>
        <v>38.841123209231085</v>
      </c>
      <c r="K1473" s="71">
        <f t="shared" ref="K1473:K1536" si="260">LN(J1473)</f>
        <v>3.6594795618832276</v>
      </c>
      <c r="L1473" s="71">
        <f t="shared" ref="L1473:L1536" si="261">K1473-$K$1863</f>
        <v>0.30389868236933193</v>
      </c>
      <c r="M1473" s="69">
        <f t="shared" si="254"/>
        <v>0.4130408551554538</v>
      </c>
    </row>
    <row r="1474" spans="1:13" x14ac:dyDescent="0.3">
      <c r="A1474" s="69">
        <f>'Shiller Data'!A1473</f>
        <v>1993.01</v>
      </c>
      <c r="B1474" s="69">
        <f>'[4]Shiller Data '!B1473</f>
        <v>435.23</v>
      </c>
      <c r="C1474" s="69">
        <f>'[4]Shiller Data '!C1473</f>
        <v>12.4133</v>
      </c>
      <c r="D1474" s="69">
        <f>'[4]Shiller Data '!D1473</f>
        <v>19.34</v>
      </c>
      <c r="E1474" s="69">
        <f>'[4]Shiller Data '!E1473</f>
        <v>142.6</v>
      </c>
      <c r="F1474" s="71">
        <f t="shared" si="255"/>
        <v>963.2592156381487</v>
      </c>
      <c r="G1474" s="71">
        <f t="shared" si="256"/>
        <v>27.473348853436185</v>
      </c>
      <c r="H1474" s="71">
        <f t="shared" ref="H1474:I1489" si="262">AVERAGE(F1355:F1474)</f>
        <v>720.86567285658919</v>
      </c>
      <c r="I1474" s="71">
        <f t="shared" si="262"/>
        <v>24.989638487894293</v>
      </c>
      <c r="J1474" s="71">
        <f t="shared" ref="J1474:J1537" si="263">F1474/I1474</f>
        <v>38.54634456215841</v>
      </c>
      <c r="K1474" s="71">
        <f t="shared" si="260"/>
        <v>3.6518612722230124</v>
      </c>
      <c r="L1474" s="71">
        <f t="shared" si="261"/>
        <v>0.29628039270911666</v>
      </c>
      <c r="M1474" s="69">
        <f t="shared" ref="M1474:M1537" si="264">L1474*$M$113/2</f>
        <v>0.40268653294666884</v>
      </c>
    </row>
    <row r="1475" spans="1:13" x14ac:dyDescent="0.3">
      <c r="A1475" s="69">
        <f>'Shiller Data'!A1474</f>
        <v>1993.02</v>
      </c>
      <c r="B1475" s="69">
        <f>'[4]Shiller Data '!B1474</f>
        <v>441.7</v>
      </c>
      <c r="C1475" s="69">
        <f>'[4]Shiller Data '!C1474</f>
        <v>12.4467</v>
      </c>
      <c r="D1475" s="69">
        <f>'[4]Shiller Data '!D1474</f>
        <v>19.59</v>
      </c>
      <c r="E1475" s="69">
        <f>'[4]Shiller Data '!E1474</f>
        <v>143.1</v>
      </c>
      <c r="F1475" s="71">
        <f t="shared" si="255"/>
        <v>974.16302236198464</v>
      </c>
      <c r="G1475" s="71">
        <f t="shared" si="256"/>
        <v>27.451018542976943</v>
      </c>
      <c r="H1475" s="71">
        <f t="shared" si="262"/>
        <v>725.03997877157383</v>
      </c>
      <c r="I1475" s="71">
        <f t="shared" si="262"/>
        <v>25.033120883196254</v>
      </c>
      <c r="J1475" s="71">
        <f t="shared" si="263"/>
        <v>38.914964974099647</v>
      </c>
      <c r="K1475" s="71">
        <f t="shared" si="260"/>
        <v>3.6613788803492646</v>
      </c>
      <c r="L1475" s="71">
        <f t="shared" si="261"/>
        <v>0.3057980008353689</v>
      </c>
      <c r="M1475" s="69">
        <f t="shared" si="264"/>
        <v>0.41562229485538327</v>
      </c>
    </row>
    <row r="1476" spans="1:13" x14ac:dyDescent="0.3">
      <c r="A1476" s="69">
        <f>'Shiller Data'!A1475</f>
        <v>1993.03</v>
      </c>
      <c r="B1476" s="69">
        <f>'[4]Shiller Data '!B1475</f>
        <v>450.16</v>
      </c>
      <c r="C1476" s="69">
        <f>'[4]Shiller Data '!C1475</f>
        <v>12.48</v>
      </c>
      <c r="D1476" s="69">
        <f>'[4]Shiller Data '!D1475</f>
        <v>19.84</v>
      </c>
      <c r="E1476" s="69">
        <f>'[4]Shiller Data '!E1475</f>
        <v>143.6</v>
      </c>
      <c r="F1476" s="71">
        <f t="shared" si="255"/>
        <v>989.36453203342637</v>
      </c>
      <c r="G1476" s="71">
        <f t="shared" si="256"/>
        <v>27.428623955431757</v>
      </c>
      <c r="H1476" s="71">
        <f t="shared" si="262"/>
        <v>729.20395461308487</v>
      </c>
      <c r="I1476" s="71">
        <f t="shared" si="262"/>
        <v>25.076058552181337</v>
      </c>
      <c r="J1476" s="71">
        <f t="shared" si="263"/>
        <v>39.454547052306303</v>
      </c>
      <c r="K1476" s="71">
        <f t="shared" si="260"/>
        <v>3.6751493017982764</v>
      </c>
      <c r="L1476" s="71">
        <f t="shared" si="261"/>
        <v>0.31956842228438065</v>
      </c>
      <c r="M1476" s="69">
        <f t="shared" si="264"/>
        <v>0.43433822546359313</v>
      </c>
    </row>
    <row r="1477" spans="1:13" x14ac:dyDescent="0.3">
      <c r="A1477" s="69">
        <f>'Shiller Data'!A1476</f>
        <v>1993.04</v>
      </c>
      <c r="B1477" s="69">
        <f>'[4]Shiller Data '!B1476</f>
        <v>443.08</v>
      </c>
      <c r="C1477" s="69">
        <f>'[4]Shiller Data '!C1476</f>
        <v>12.4933</v>
      </c>
      <c r="D1477" s="69">
        <f>'[4]Shiller Data '!D1476</f>
        <v>19.670000000000002</v>
      </c>
      <c r="E1477" s="69">
        <f>'[4]Shiller Data '!E1476</f>
        <v>144</v>
      </c>
      <c r="F1477" s="71">
        <f t="shared" si="255"/>
        <v>971.09905138888882</v>
      </c>
      <c r="G1477" s="71">
        <f t="shared" si="256"/>
        <v>27.381582961805556</v>
      </c>
      <c r="H1477" s="71">
        <f t="shared" si="262"/>
        <v>733.08998047236003</v>
      </c>
      <c r="I1477" s="71">
        <f t="shared" si="262"/>
        <v>25.119655364219376</v>
      </c>
      <c r="J1477" s="71">
        <f t="shared" si="263"/>
        <v>38.658932111470349</v>
      </c>
      <c r="K1477" s="71">
        <f t="shared" si="260"/>
        <v>3.6547778508293614</v>
      </c>
      <c r="L1477" s="71">
        <f t="shared" si="261"/>
        <v>0.29919697131546563</v>
      </c>
      <c r="M1477" s="69">
        <f t="shared" si="264"/>
        <v>0.40665057159370194</v>
      </c>
    </row>
    <row r="1478" spans="1:13" x14ac:dyDescent="0.3">
      <c r="A1478" s="69">
        <f>'Shiller Data'!A1477</f>
        <v>1993.05</v>
      </c>
      <c r="B1478" s="69">
        <f>'[4]Shiller Data '!B1477</f>
        <v>445.25</v>
      </c>
      <c r="C1478" s="69">
        <f>'[4]Shiller Data '!C1477</f>
        <v>12.5067</v>
      </c>
      <c r="D1478" s="69">
        <f>'[4]Shiller Data '!D1477</f>
        <v>19.5</v>
      </c>
      <c r="E1478" s="69">
        <f>'[4]Shiller Data '!E1477</f>
        <v>144.19999999999999</v>
      </c>
      <c r="F1478" s="71">
        <f t="shared" si="255"/>
        <v>974.501569001387</v>
      </c>
      <c r="G1478" s="71">
        <f t="shared" si="256"/>
        <v>27.372933796809992</v>
      </c>
      <c r="H1478" s="71">
        <f t="shared" si="262"/>
        <v>736.86012287364827</v>
      </c>
      <c r="I1478" s="71">
        <f t="shared" si="262"/>
        <v>25.164031404428005</v>
      </c>
      <c r="J1478" s="71">
        <f t="shared" si="263"/>
        <v>38.725971738769495</v>
      </c>
      <c r="K1478" s="71">
        <f t="shared" si="260"/>
        <v>3.6565104793068737</v>
      </c>
      <c r="L1478" s="71">
        <f t="shared" si="261"/>
        <v>0.30092959979297795</v>
      </c>
      <c r="M1478" s="69">
        <f t="shared" si="264"/>
        <v>0.40900545626262808</v>
      </c>
    </row>
    <row r="1479" spans="1:13" x14ac:dyDescent="0.3">
      <c r="A1479" s="69">
        <f>'Shiller Data'!A1478</f>
        <v>1993.06</v>
      </c>
      <c r="B1479" s="69">
        <f>'[4]Shiller Data '!B1478</f>
        <v>448.06</v>
      </c>
      <c r="C1479" s="69">
        <f>'[4]Shiller Data '!C1478</f>
        <v>12.52</v>
      </c>
      <c r="D1479" s="69">
        <f>'[4]Shiller Data '!D1478</f>
        <v>19.329999999999998</v>
      </c>
      <c r="E1479" s="69">
        <f>'[4]Shiller Data '!E1478</f>
        <v>144.4</v>
      </c>
      <c r="F1479" s="71">
        <f t="shared" si="255"/>
        <v>979.29346468144047</v>
      </c>
      <c r="G1479" s="71">
        <f t="shared" si="256"/>
        <v>27.364090027700829</v>
      </c>
      <c r="H1479" s="71">
        <f t="shared" si="262"/>
        <v>740.62252050646259</v>
      </c>
      <c r="I1479" s="71">
        <f t="shared" si="262"/>
        <v>25.208623385814626</v>
      </c>
      <c r="J1479" s="71">
        <f t="shared" si="263"/>
        <v>38.847558222179941</v>
      </c>
      <c r="K1479" s="71">
        <f t="shared" si="260"/>
        <v>3.6596452234144832</v>
      </c>
      <c r="L1479" s="71">
        <f t="shared" si="261"/>
        <v>0.30406434390058745</v>
      </c>
      <c r="M1479" s="69">
        <f t="shared" si="264"/>
        <v>0.41326601236904442</v>
      </c>
    </row>
    <row r="1480" spans="1:13" x14ac:dyDescent="0.3">
      <c r="A1480" s="69">
        <f>'Shiller Data'!A1479</f>
        <v>1993.07</v>
      </c>
      <c r="B1480" s="69">
        <f>'[4]Shiller Data '!B1479</f>
        <v>447.29</v>
      </c>
      <c r="C1480" s="69">
        <f>'[4]Shiller Data '!C1479</f>
        <v>12.52</v>
      </c>
      <c r="D1480" s="69">
        <f>'[4]Shiller Data '!D1479</f>
        <v>19.690000000000001</v>
      </c>
      <c r="E1480" s="69">
        <f>'[4]Shiller Data '!E1479</f>
        <v>144.4</v>
      </c>
      <c r="F1480" s="71">
        <f t="shared" si="255"/>
        <v>977.61052943213303</v>
      </c>
      <c r="G1480" s="71">
        <f t="shared" si="256"/>
        <v>27.364090027700829</v>
      </c>
      <c r="H1480" s="71">
        <f t="shared" si="262"/>
        <v>744.37270876891421</v>
      </c>
      <c r="I1480" s="71">
        <f t="shared" si="262"/>
        <v>25.253423335244666</v>
      </c>
      <c r="J1480" s="71">
        <f t="shared" si="263"/>
        <v>38.712000209006973</v>
      </c>
      <c r="K1480" s="71">
        <f t="shared" si="260"/>
        <v>3.6561496348900402</v>
      </c>
      <c r="L1480" s="71">
        <f t="shared" si="261"/>
        <v>0.30056875537614447</v>
      </c>
      <c r="M1480" s="69">
        <f t="shared" si="264"/>
        <v>0.40851501818193298</v>
      </c>
    </row>
    <row r="1481" spans="1:13" x14ac:dyDescent="0.3">
      <c r="A1481" s="69">
        <f>'Shiller Data'!A1480</f>
        <v>1993.08</v>
      </c>
      <c r="B1481" s="69">
        <f>'[4]Shiller Data '!B1480</f>
        <v>454.13</v>
      </c>
      <c r="C1481" s="69">
        <f>'[4]Shiller Data '!C1480</f>
        <v>12.52</v>
      </c>
      <c r="D1481" s="69">
        <f>'[4]Shiller Data '!D1480</f>
        <v>20.05</v>
      </c>
      <c r="E1481" s="69">
        <f>'[4]Shiller Data '!E1480</f>
        <v>144.80000000000001</v>
      </c>
      <c r="F1481" s="71">
        <f t="shared" si="255"/>
        <v>989.81836084254144</v>
      </c>
      <c r="G1481" s="71">
        <f t="shared" si="256"/>
        <v>27.28849861878453</v>
      </c>
      <c r="H1481" s="71">
        <f t="shared" si="262"/>
        <v>748.35853276728608</v>
      </c>
      <c r="I1481" s="71">
        <f t="shared" si="262"/>
        <v>25.297617003042589</v>
      </c>
      <c r="J1481" s="71">
        <f t="shared" si="263"/>
        <v>39.126940720285795</v>
      </c>
      <c r="K1481" s="71">
        <f t="shared" si="260"/>
        <v>3.666811250704523</v>
      </c>
      <c r="L1481" s="71">
        <f t="shared" si="261"/>
        <v>0.31123037119062724</v>
      </c>
      <c r="M1481" s="69">
        <f t="shared" si="264"/>
        <v>0.4230056467000291</v>
      </c>
    </row>
    <row r="1482" spans="1:13" x14ac:dyDescent="0.3">
      <c r="A1482" s="69">
        <f>'Shiller Data'!A1481</f>
        <v>1993.09</v>
      </c>
      <c r="B1482" s="69">
        <f>'[4]Shiller Data '!B1481</f>
        <v>459.24</v>
      </c>
      <c r="C1482" s="69">
        <f>'[4]Shiller Data '!C1481</f>
        <v>12.52</v>
      </c>
      <c r="D1482" s="69">
        <f>'[4]Shiller Data '!D1481</f>
        <v>20.41</v>
      </c>
      <c r="E1482" s="69">
        <f>'[4]Shiller Data '!E1481</f>
        <v>145.1</v>
      </c>
      <c r="F1482" s="71">
        <f t="shared" si="255"/>
        <v>998.88656237077885</v>
      </c>
      <c r="G1482" s="71">
        <f t="shared" si="256"/>
        <v>27.232078566505859</v>
      </c>
      <c r="H1482" s="71">
        <f t="shared" si="262"/>
        <v>752.31572581848911</v>
      </c>
      <c r="I1482" s="71">
        <f t="shared" si="262"/>
        <v>25.341727836512231</v>
      </c>
      <c r="J1482" s="71">
        <f t="shared" si="263"/>
        <v>39.416671539325279</v>
      </c>
      <c r="K1482" s="71">
        <f t="shared" si="260"/>
        <v>3.6741888623231711</v>
      </c>
      <c r="L1482" s="71">
        <f t="shared" si="261"/>
        <v>0.31860798280927538</v>
      </c>
      <c r="M1482" s="69">
        <f t="shared" si="264"/>
        <v>0.43303285375539857</v>
      </c>
    </row>
    <row r="1483" spans="1:13" x14ac:dyDescent="0.3">
      <c r="A1483" s="69">
        <f>'Shiller Data'!A1482</f>
        <v>1993.1</v>
      </c>
      <c r="B1483" s="69">
        <f>'[4]Shiller Data '!B1482</f>
        <v>463.9</v>
      </c>
      <c r="C1483" s="69">
        <f>'[4]Shiller Data '!C1482</f>
        <v>12.54</v>
      </c>
      <c r="D1483" s="69">
        <f>'[4]Shiller Data '!D1482</f>
        <v>20.9</v>
      </c>
      <c r="E1483" s="69">
        <f>'[4]Shiller Data '!E1482</f>
        <v>145.69999999999999</v>
      </c>
      <c r="F1483" s="71">
        <f t="shared" ref="F1483:F1546" si="265">B1483*$E$1857/E1483</f>
        <v>1004.8672580645162</v>
      </c>
      <c r="G1483" s="71">
        <f t="shared" ref="G1483:G1546" si="266">C1483*$E$1857/E1483</f>
        <v>27.163258064516128</v>
      </c>
      <c r="H1483" s="71">
        <f t="shared" si="262"/>
        <v>756.32270886836659</v>
      </c>
      <c r="I1483" s="71">
        <f t="shared" si="262"/>
        <v>25.385027004376592</v>
      </c>
      <c r="J1483" s="71">
        <f t="shared" si="263"/>
        <v>39.585037978934146</v>
      </c>
      <c r="K1483" s="71">
        <f t="shared" si="260"/>
        <v>3.6784512180503497</v>
      </c>
      <c r="L1483" s="71">
        <f t="shared" si="261"/>
        <v>0.32287033853645397</v>
      </c>
      <c r="M1483" s="69">
        <f t="shared" si="264"/>
        <v>0.43882599191843608</v>
      </c>
    </row>
    <row r="1484" spans="1:13" x14ac:dyDescent="0.3">
      <c r="A1484" s="69">
        <f>'Shiller Data'!A1483</f>
        <v>1993.11</v>
      </c>
      <c r="B1484" s="69">
        <f>'[4]Shiller Data '!B1483</f>
        <v>462.89</v>
      </c>
      <c r="C1484" s="69">
        <f>'[4]Shiller Data '!C1483</f>
        <v>12.56</v>
      </c>
      <c r="D1484" s="69">
        <f>'[4]Shiller Data '!D1483</f>
        <v>21.39</v>
      </c>
      <c r="E1484" s="69">
        <f>'[4]Shiller Data '!E1483</f>
        <v>145.80000000000001</v>
      </c>
      <c r="F1484" s="71">
        <f t="shared" si="265"/>
        <v>1001.9917589163238</v>
      </c>
      <c r="G1484" s="71">
        <f t="shared" si="266"/>
        <v>27.187920438957477</v>
      </c>
      <c r="H1484" s="71">
        <f t="shared" si="262"/>
        <v>760.37933106882213</v>
      </c>
      <c r="I1484" s="71">
        <f t="shared" si="262"/>
        <v>25.428113816664343</v>
      </c>
      <c r="J1484" s="71">
        <f t="shared" si="263"/>
        <v>39.40487942364279</v>
      </c>
      <c r="K1484" s="71">
        <f t="shared" si="260"/>
        <v>3.6738896518756121</v>
      </c>
      <c r="L1484" s="71">
        <f t="shared" si="261"/>
        <v>0.3183087723617164</v>
      </c>
      <c r="M1484" s="69">
        <f t="shared" si="264"/>
        <v>0.43262618486770321</v>
      </c>
    </row>
    <row r="1485" spans="1:13" x14ac:dyDescent="0.3">
      <c r="A1485" s="69">
        <f>'Shiller Data'!A1484</f>
        <v>1993.12</v>
      </c>
      <c r="B1485" s="69">
        <f>'[4]Shiller Data '!B1484</f>
        <v>465.95</v>
      </c>
      <c r="C1485" s="69">
        <f>'[4]Shiller Data '!C1484</f>
        <v>12.58</v>
      </c>
      <c r="D1485" s="69">
        <f>'[4]Shiller Data '!D1484</f>
        <v>21.89</v>
      </c>
      <c r="E1485" s="69">
        <f>'[4]Shiller Data '!E1484</f>
        <v>145.80000000000001</v>
      </c>
      <c r="F1485" s="71">
        <f t="shared" si="265"/>
        <v>1008.6155675582991</v>
      </c>
      <c r="G1485" s="71">
        <f t="shared" si="266"/>
        <v>27.231213305898493</v>
      </c>
      <c r="H1485" s="71">
        <f t="shared" si="262"/>
        <v>764.51616020617439</v>
      </c>
      <c r="I1485" s="71">
        <f t="shared" si="262"/>
        <v>25.470963640445813</v>
      </c>
      <c r="J1485" s="71">
        <f t="shared" si="263"/>
        <v>39.598641880855254</v>
      </c>
      <c r="K1485" s="71">
        <f t="shared" si="260"/>
        <v>3.6787948217343169</v>
      </c>
      <c r="L1485" s="71">
        <f t="shared" si="261"/>
        <v>0.32321394222042121</v>
      </c>
      <c r="M1485" s="69">
        <f t="shared" si="264"/>
        <v>0.43929299742946332</v>
      </c>
    </row>
    <row r="1486" spans="1:13" x14ac:dyDescent="0.3">
      <c r="A1486" s="69">
        <f>'Shiller Data'!A1485</f>
        <v>1994.01</v>
      </c>
      <c r="B1486" s="69">
        <f>'[4]Shiller Data '!B1485</f>
        <v>472.99</v>
      </c>
      <c r="C1486" s="69">
        <f>'[4]Shiller Data '!C1485</f>
        <v>12.6233</v>
      </c>
      <c r="D1486" s="69">
        <f>'[4]Shiller Data '!D1485</f>
        <v>22.156700000000001</v>
      </c>
      <c r="E1486" s="69">
        <f>'[4]Shiller Data '!E1485</f>
        <v>146.19999999999999</v>
      </c>
      <c r="F1486" s="71">
        <f t="shared" si="265"/>
        <v>1021.0534127906978</v>
      </c>
      <c r="G1486" s="71">
        <f t="shared" si="266"/>
        <v>27.250181918604653</v>
      </c>
      <c r="H1486" s="71">
        <f t="shared" si="262"/>
        <v>768.73015029150099</v>
      </c>
      <c r="I1486" s="71">
        <f t="shared" si="262"/>
        <v>25.514281103441057</v>
      </c>
      <c r="J1486" s="71">
        <f t="shared" si="263"/>
        <v>40.018897990936949</v>
      </c>
      <c r="K1486" s="71">
        <f t="shared" si="260"/>
        <v>3.6893517923181052</v>
      </c>
      <c r="L1486" s="71">
        <f t="shared" si="261"/>
        <v>0.33377091280420945</v>
      </c>
      <c r="M1486" s="69">
        <f t="shared" si="264"/>
        <v>0.45364139842871326</v>
      </c>
    </row>
    <row r="1487" spans="1:13" x14ac:dyDescent="0.3">
      <c r="A1487" s="69">
        <f>'Shiller Data'!A1486</f>
        <v>1994.02</v>
      </c>
      <c r="B1487" s="69">
        <f>'[4]Shiller Data '!B1486</f>
        <v>471.58</v>
      </c>
      <c r="C1487" s="69">
        <f>'[4]Shiller Data '!C1486</f>
        <v>12.666700000000001</v>
      </c>
      <c r="D1487" s="69">
        <f>'[4]Shiller Data '!D1486</f>
        <v>22.433299999999999</v>
      </c>
      <c r="E1487" s="69">
        <f>'[4]Shiller Data '!E1486</f>
        <v>146.69999999999999</v>
      </c>
      <c r="F1487" s="71">
        <f t="shared" si="265"/>
        <v>1014.5399175187457</v>
      </c>
      <c r="G1487" s="71">
        <f t="shared" si="266"/>
        <v>27.250673847989098</v>
      </c>
      <c r="H1487" s="71">
        <f t="shared" si="262"/>
        <v>773.14455630174837</v>
      </c>
      <c r="I1487" s="71">
        <f t="shared" si="262"/>
        <v>25.557729447519353</v>
      </c>
      <c r="J1487" s="71">
        <f t="shared" si="263"/>
        <v>39.696011322211469</v>
      </c>
      <c r="K1487" s="71">
        <f t="shared" si="260"/>
        <v>3.6812507121723859</v>
      </c>
      <c r="L1487" s="71">
        <f t="shared" si="261"/>
        <v>0.32566983265849014</v>
      </c>
      <c r="M1487" s="69">
        <f t="shared" si="264"/>
        <v>0.44263089635946029</v>
      </c>
    </row>
    <row r="1488" spans="1:13" x14ac:dyDescent="0.3">
      <c r="A1488" s="69">
        <f>'Shiller Data'!A1487</f>
        <v>1994.03</v>
      </c>
      <c r="B1488" s="69">
        <f>'[4]Shiller Data '!B1487</f>
        <v>463.81</v>
      </c>
      <c r="C1488" s="69">
        <f>'[4]Shiller Data '!C1487</f>
        <v>12.71</v>
      </c>
      <c r="D1488" s="69">
        <f>'[4]Shiller Data '!D1487</f>
        <v>22.71</v>
      </c>
      <c r="E1488" s="69">
        <f>'[4]Shiller Data '!E1487</f>
        <v>147.19999999999999</v>
      </c>
      <c r="F1488" s="71">
        <f t="shared" si="265"/>
        <v>994.43447724184796</v>
      </c>
      <c r="G1488" s="71">
        <f t="shared" si="266"/>
        <v>27.250948029891312</v>
      </c>
      <c r="H1488" s="71">
        <f t="shared" si="262"/>
        <v>777.39672900845835</v>
      </c>
      <c r="I1488" s="71">
        <f t="shared" si="262"/>
        <v>25.600769032303859</v>
      </c>
      <c r="J1488" s="71">
        <f t="shared" si="263"/>
        <v>38.843929883006211</v>
      </c>
      <c r="K1488" s="71">
        <f t="shared" si="260"/>
        <v>3.6595518196384749</v>
      </c>
      <c r="L1488" s="71">
        <f t="shared" si="261"/>
        <v>0.30397094012457915</v>
      </c>
      <c r="M1488" s="69">
        <f t="shared" si="264"/>
        <v>0.41313906356092051</v>
      </c>
    </row>
    <row r="1489" spans="1:13" x14ac:dyDescent="0.3">
      <c r="A1489" s="69">
        <f>'Shiller Data'!A1488</f>
        <v>1994.04</v>
      </c>
      <c r="B1489" s="69">
        <f>'[4]Shiller Data '!B1488</f>
        <v>447.23</v>
      </c>
      <c r="C1489" s="69">
        <f>'[4]Shiller Data '!C1488</f>
        <v>12.753299999999999</v>
      </c>
      <c r="D1489" s="69">
        <f>'[4]Shiller Data '!D1488</f>
        <v>23.54</v>
      </c>
      <c r="E1489" s="69">
        <f>'[4]Shiller Data '!E1488</f>
        <v>147.4</v>
      </c>
      <c r="F1489" s="71">
        <f t="shared" si="265"/>
        <v>957.58496709633653</v>
      </c>
      <c r="G1489" s="71">
        <f t="shared" si="266"/>
        <v>27.306684168928086</v>
      </c>
      <c r="H1489" s="71">
        <f t="shared" si="262"/>
        <v>781.35628785970562</v>
      </c>
      <c r="I1489" s="71">
        <f t="shared" si="262"/>
        <v>25.644060341159864</v>
      </c>
      <c r="J1489" s="71">
        <f t="shared" si="263"/>
        <v>37.341394239326824</v>
      </c>
      <c r="K1489" s="71">
        <f t="shared" si="260"/>
        <v>3.6201024764450631</v>
      </c>
      <c r="L1489" s="71">
        <f t="shared" si="261"/>
        <v>0.26452159693116739</v>
      </c>
      <c r="M1489" s="69">
        <f t="shared" si="264"/>
        <v>0.35952188325302686</v>
      </c>
    </row>
    <row r="1490" spans="1:13" x14ac:dyDescent="0.3">
      <c r="A1490" s="69">
        <f>'Shiller Data'!A1489</f>
        <v>1994.05</v>
      </c>
      <c r="B1490" s="69">
        <f>'[4]Shiller Data '!B1489</f>
        <v>450.9</v>
      </c>
      <c r="C1490" s="69">
        <f>'[4]Shiller Data '!C1489</f>
        <v>12.7967</v>
      </c>
      <c r="D1490" s="69">
        <f>'[4]Shiller Data '!D1489</f>
        <v>24.37</v>
      </c>
      <c r="E1490" s="69">
        <f>'[4]Shiller Data '!E1489</f>
        <v>147.5</v>
      </c>
      <c r="F1490" s="71">
        <f t="shared" si="265"/>
        <v>964.78843728813547</v>
      </c>
      <c r="G1490" s="71">
        <f t="shared" si="266"/>
        <v>27.3810339220339</v>
      </c>
      <c r="H1490" s="71">
        <f t="shared" ref="H1490:I1505" si="267">AVERAGE(F1371:F1490)</f>
        <v>785.41297559468262</v>
      </c>
      <c r="I1490" s="71">
        <f t="shared" si="267"/>
        <v>25.687403468351057</v>
      </c>
      <c r="J1490" s="71">
        <f t="shared" si="263"/>
        <v>37.558815100826841</v>
      </c>
      <c r="K1490" s="71">
        <f t="shared" si="260"/>
        <v>3.6259081070061043</v>
      </c>
      <c r="L1490" s="71">
        <f t="shared" si="261"/>
        <v>0.27032722749220861</v>
      </c>
      <c r="M1490" s="69">
        <f t="shared" si="264"/>
        <v>0.36741254797376044</v>
      </c>
    </row>
    <row r="1491" spans="1:13" x14ac:dyDescent="0.3">
      <c r="A1491" s="69">
        <f>'Shiller Data'!A1490</f>
        <v>1994.06</v>
      </c>
      <c r="B1491" s="69">
        <f>'[4]Shiller Data '!B1490</f>
        <v>454.83</v>
      </c>
      <c r="C1491" s="69">
        <f>'[4]Shiller Data '!C1490</f>
        <v>12.84</v>
      </c>
      <c r="D1491" s="69">
        <f>'[4]Shiller Data '!D1490</f>
        <v>25.2</v>
      </c>
      <c r="E1491" s="69">
        <f>'[4]Shiller Data '!E1490</f>
        <v>148</v>
      </c>
      <c r="F1491" s="71">
        <f t="shared" si="265"/>
        <v>969.90960912162166</v>
      </c>
      <c r="G1491" s="71">
        <f t="shared" si="266"/>
        <v>27.380866216216219</v>
      </c>
      <c r="H1491" s="71">
        <f t="shared" si="267"/>
        <v>789.61263012424797</v>
      </c>
      <c r="I1491" s="71">
        <f t="shared" si="267"/>
        <v>25.730180973704769</v>
      </c>
      <c r="J1491" s="71">
        <f t="shared" si="263"/>
        <v>37.69540564494401</v>
      </c>
      <c r="K1491" s="71">
        <f t="shared" si="260"/>
        <v>3.6295382208458222</v>
      </c>
      <c r="L1491" s="71">
        <f t="shared" si="261"/>
        <v>0.27395734133192651</v>
      </c>
      <c r="M1491" s="69">
        <f t="shared" si="264"/>
        <v>0.37234638089787458</v>
      </c>
    </row>
    <row r="1492" spans="1:13" x14ac:dyDescent="0.3">
      <c r="A1492" s="69">
        <f>'Shiller Data'!A1491</f>
        <v>1994.07</v>
      </c>
      <c r="B1492" s="69">
        <f>'[4]Shiller Data '!B1491</f>
        <v>451.4</v>
      </c>
      <c r="C1492" s="69">
        <f>'[4]Shiller Data '!C1491</f>
        <v>12.87</v>
      </c>
      <c r="D1492" s="69">
        <f>'[4]Shiller Data '!D1491</f>
        <v>25.91</v>
      </c>
      <c r="E1492" s="69">
        <f>'[4]Shiller Data '!E1491</f>
        <v>148.4</v>
      </c>
      <c r="F1492" s="71">
        <f t="shared" si="265"/>
        <v>960.00065363881401</v>
      </c>
      <c r="G1492" s="71">
        <f t="shared" si="266"/>
        <v>27.370864892183288</v>
      </c>
      <c r="H1492" s="71">
        <f t="shared" si="267"/>
        <v>793.79515914632611</v>
      </c>
      <c r="I1492" s="71">
        <f t="shared" si="267"/>
        <v>25.772998090309503</v>
      </c>
      <c r="J1492" s="71">
        <f t="shared" si="263"/>
        <v>37.248311208301708</v>
      </c>
      <c r="K1492" s="71">
        <f t="shared" si="260"/>
        <v>3.6176066071079429</v>
      </c>
      <c r="L1492" s="71">
        <f t="shared" si="261"/>
        <v>0.26202572759404719</v>
      </c>
      <c r="M1492" s="69">
        <f t="shared" si="264"/>
        <v>0.35612964740217329</v>
      </c>
    </row>
    <row r="1493" spans="1:13" x14ac:dyDescent="0.3">
      <c r="A1493" s="69">
        <f>'Shiller Data'!A1492</f>
        <v>1994.08</v>
      </c>
      <c r="B1493" s="69">
        <f>'[4]Shiller Data '!B1492</f>
        <v>464.24</v>
      </c>
      <c r="C1493" s="69">
        <f>'[4]Shiller Data '!C1492</f>
        <v>12.9</v>
      </c>
      <c r="D1493" s="69">
        <f>'[4]Shiller Data '!D1492</f>
        <v>26.62</v>
      </c>
      <c r="E1493" s="69">
        <f>'[4]Shiller Data '!E1492</f>
        <v>149</v>
      </c>
      <c r="F1493" s="71">
        <f t="shared" si="265"/>
        <v>983.33198120805378</v>
      </c>
      <c r="G1493" s="71">
        <f t="shared" si="266"/>
        <v>27.324191275167788</v>
      </c>
      <c r="H1493" s="71">
        <f t="shared" si="267"/>
        <v>797.85199567234235</v>
      </c>
      <c r="I1493" s="71">
        <f t="shared" si="267"/>
        <v>25.815548022758069</v>
      </c>
      <c r="J1493" s="71">
        <f t="shared" si="263"/>
        <v>38.090687842116822</v>
      </c>
      <c r="K1493" s="71">
        <f t="shared" si="260"/>
        <v>3.6399698386660511</v>
      </c>
      <c r="L1493" s="71">
        <f t="shared" si="261"/>
        <v>0.28438895915215534</v>
      </c>
      <c r="M1493" s="69">
        <f t="shared" si="264"/>
        <v>0.38652440994206039</v>
      </c>
    </row>
    <row r="1494" spans="1:13" x14ac:dyDescent="0.3">
      <c r="A1494" s="69">
        <f>'Shiller Data'!A1493</f>
        <v>1994.09</v>
      </c>
      <c r="B1494" s="69">
        <f>'[4]Shiller Data '!B1493</f>
        <v>466.96</v>
      </c>
      <c r="C1494" s="69">
        <f>'[4]Shiller Data '!C1493</f>
        <v>12.92</v>
      </c>
      <c r="D1494" s="69">
        <f>'[4]Shiller Data '!D1493</f>
        <v>27.33</v>
      </c>
      <c r="E1494" s="69">
        <f>'[4]Shiller Data '!E1493</f>
        <v>149.4</v>
      </c>
      <c r="F1494" s="71">
        <f t="shared" si="265"/>
        <v>986.44518607764394</v>
      </c>
      <c r="G1494" s="71">
        <f t="shared" si="266"/>
        <v>27.293283801874164</v>
      </c>
      <c r="H1494" s="71">
        <f t="shared" si="267"/>
        <v>801.91189678648141</v>
      </c>
      <c r="I1494" s="71">
        <f t="shared" si="267"/>
        <v>25.858137697297497</v>
      </c>
      <c r="J1494" s="71">
        <f t="shared" si="263"/>
        <v>38.148346088385935</v>
      </c>
      <c r="K1494" s="71">
        <f t="shared" si="260"/>
        <v>3.6414824039305707</v>
      </c>
      <c r="L1494" s="71">
        <f t="shared" si="261"/>
        <v>0.28590152441667493</v>
      </c>
      <c r="M1494" s="69">
        <f t="shared" si="264"/>
        <v>0.3885801978956796</v>
      </c>
    </row>
    <row r="1495" spans="1:13" x14ac:dyDescent="0.3">
      <c r="A1495" s="69">
        <f>'Shiller Data'!A1494</f>
        <v>1994.1</v>
      </c>
      <c r="B1495" s="69">
        <f>'[4]Shiller Data '!B1494</f>
        <v>463.81</v>
      </c>
      <c r="C1495" s="69">
        <f>'[4]Shiller Data '!C1494</f>
        <v>13.013299999999999</v>
      </c>
      <c r="D1495" s="69">
        <f>'[4]Shiller Data '!D1494</f>
        <v>28.42</v>
      </c>
      <c r="E1495" s="69">
        <f>'[4]Shiller Data '!E1494</f>
        <v>149.5</v>
      </c>
      <c r="F1495" s="71">
        <f t="shared" si="265"/>
        <v>979.135485284281</v>
      </c>
      <c r="G1495" s="71">
        <f t="shared" si="266"/>
        <v>27.471990277591974</v>
      </c>
      <c r="H1495" s="71">
        <f t="shared" si="267"/>
        <v>805.95520658392002</v>
      </c>
      <c r="I1495" s="71">
        <f t="shared" si="267"/>
        <v>25.901494410357834</v>
      </c>
      <c r="J1495" s="71">
        <f t="shared" si="263"/>
        <v>37.802277728528715</v>
      </c>
      <c r="K1495" s="71">
        <f t="shared" si="260"/>
        <v>3.6323693581786243</v>
      </c>
      <c r="L1495" s="71">
        <f t="shared" si="261"/>
        <v>0.27678847866472855</v>
      </c>
      <c r="M1495" s="69">
        <f t="shared" si="264"/>
        <v>0.37619429289237916</v>
      </c>
    </row>
    <row r="1496" spans="1:13" x14ac:dyDescent="0.3">
      <c r="A1496" s="69">
        <f>'Shiller Data'!A1495</f>
        <v>1994.11</v>
      </c>
      <c r="B1496" s="69">
        <f>'[4]Shiller Data '!B1495</f>
        <v>461.01</v>
      </c>
      <c r="C1496" s="69">
        <f>'[4]Shiller Data '!C1495</f>
        <v>13.0967</v>
      </c>
      <c r="D1496" s="69">
        <f>'[4]Shiller Data '!D1495</f>
        <v>29.51</v>
      </c>
      <c r="E1496" s="69">
        <f>'[4]Shiller Data '!E1495</f>
        <v>149.69999999999999</v>
      </c>
      <c r="F1496" s="71">
        <f t="shared" si="265"/>
        <v>971.92425551102224</v>
      </c>
      <c r="G1496" s="71">
        <f t="shared" si="266"/>
        <v>27.611115587842356</v>
      </c>
      <c r="H1496" s="71">
        <f t="shared" si="267"/>
        <v>809.9009578189083</v>
      </c>
      <c r="I1496" s="71">
        <f t="shared" si="267"/>
        <v>25.944761668303364</v>
      </c>
      <c r="J1496" s="71">
        <f t="shared" si="263"/>
        <v>37.461290565579532</v>
      </c>
      <c r="K1496" s="71">
        <f t="shared" si="260"/>
        <v>3.6233081482532321</v>
      </c>
      <c r="L1496" s="71">
        <f t="shared" si="261"/>
        <v>0.26772726873933639</v>
      </c>
      <c r="M1496" s="69">
        <f t="shared" si="264"/>
        <v>0.36387884003438165</v>
      </c>
    </row>
    <row r="1497" spans="1:13" x14ac:dyDescent="0.3">
      <c r="A1497" s="69">
        <f>'Shiller Data'!A1496</f>
        <v>1994.12</v>
      </c>
      <c r="B1497" s="69">
        <f>'[4]Shiller Data '!B1496</f>
        <v>455.19</v>
      </c>
      <c r="C1497" s="69">
        <f>'[4]Shiller Data '!C1496</f>
        <v>13.17</v>
      </c>
      <c r="D1497" s="69">
        <f>'[4]Shiller Data '!D1496</f>
        <v>30.6</v>
      </c>
      <c r="E1497" s="69">
        <f>'[4]Shiller Data '!E1496</f>
        <v>149.69999999999999</v>
      </c>
      <c r="F1497" s="71">
        <f t="shared" si="265"/>
        <v>959.65424148296609</v>
      </c>
      <c r="G1497" s="71">
        <f t="shared" si="266"/>
        <v>27.765650300601205</v>
      </c>
      <c r="H1497" s="71">
        <f t="shared" si="267"/>
        <v>813.78941691420391</v>
      </c>
      <c r="I1497" s="71">
        <f t="shared" si="267"/>
        <v>25.988067882821671</v>
      </c>
      <c r="J1497" s="71">
        <f t="shared" si="263"/>
        <v>36.92672521135384</v>
      </c>
      <c r="K1497" s="71">
        <f t="shared" si="260"/>
        <v>3.6089355493667297</v>
      </c>
      <c r="L1497" s="71">
        <f t="shared" si="261"/>
        <v>0.25335466985283395</v>
      </c>
      <c r="M1497" s="69">
        <f t="shared" si="264"/>
        <v>0.34434446598378071</v>
      </c>
    </row>
    <row r="1498" spans="1:13" x14ac:dyDescent="0.3">
      <c r="A1498" s="69">
        <f>'Shiller Data'!A1497</f>
        <v>1995.01</v>
      </c>
      <c r="B1498" s="69">
        <f>'[4]Shiller Data '!B1497</f>
        <v>465.25</v>
      </c>
      <c r="C1498" s="69">
        <f>'[4]Shiller Data '!C1497</f>
        <v>13.18</v>
      </c>
      <c r="D1498" s="69">
        <f>'[4]Shiller Data '!D1497</f>
        <v>31.25</v>
      </c>
      <c r="E1498" s="69">
        <f>'[4]Shiller Data '!E1497</f>
        <v>150.30000000000001</v>
      </c>
      <c r="F1498" s="71">
        <f t="shared" si="265"/>
        <v>976.94761310711908</v>
      </c>
      <c r="G1498" s="71">
        <f t="shared" si="266"/>
        <v>27.675807717897534</v>
      </c>
      <c r="H1498" s="71">
        <f t="shared" si="267"/>
        <v>817.65277830305058</v>
      </c>
      <c r="I1498" s="71">
        <f t="shared" si="267"/>
        <v>26.029901761146174</v>
      </c>
      <c r="J1498" s="71">
        <f t="shared" si="263"/>
        <v>37.5317441483921</v>
      </c>
      <c r="K1498" s="71">
        <f t="shared" si="260"/>
        <v>3.6251870855121058</v>
      </c>
      <c r="L1498" s="71">
        <f t="shared" si="261"/>
        <v>0.26960620599821006</v>
      </c>
      <c r="M1498" s="69">
        <f t="shared" si="264"/>
        <v>0.3664325788204072</v>
      </c>
    </row>
    <row r="1499" spans="1:13" x14ac:dyDescent="0.3">
      <c r="A1499" s="69">
        <f>'Shiller Data'!A1498</f>
        <v>1995.02</v>
      </c>
      <c r="B1499" s="69">
        <f>'[4]Shiller Data '!B1498</f>
        <v>481.92</v>
      </c>
      <c r="C1499" s="69">
        <f>'[4]Shiller Data '!C1498</f>
        <v>13.18</v>
      </c>
      <c r="D1499" s="69">
        <f>'[4]Shiller Data '!D1498</f>
        <v>31.9</v>
      </c>
      <c r="E1499" s="69">
        <f>'[4]Shiller Data '!E1498</f>
        <v>150.9</v>
      </c>
      <c r="F1499" s="71">
        <f t="shared" si="265"/>
        <v>1007.9281749502982</v>
      </c>
      <c r="G1499" s="71">
        <f t="shared" si="266"/>
        <v>27.565764744864147</v>
      </c>
      <c r="H1499" s="71">
        <f t="shared" si="267"/>
        <v>821.56374072795086</v>
      </c>
      <c r="I1499" s="71">
        <f t="shared" si="267"/>
        <v>26.070633830926493</v>
      </c>
      <c r="J1499" s="71">
        <f t="shared" si="263"/>
        <v>38.661437289439256</v>
      </c>
      <c r="K1499" s="71">
        <f t="shared" si="260"/>
        <v>3.6548426507776592</v>
      </c>
      <c r="L1499" s="71">
        <f t="shared" si="261"/>
        <v>0.29926177126376352</v>
      </c>
      <c r="M1499" s="69">
        <f t="shared" si="264"/>
        <v>0.40673864379543156</v>
      </c>
    </row>
    <row r="1500" spans="1:13" x14ac:dyDescent="0.3">
      <c r="A1500" s="69">
        <f>'Shiller Data'!A1499</f>
        <v>1995.03</v>
      </c>
      <c r="B1500" s="69">
        <f>'[4]Shiller Data '!B1499</f>
        <v>493.15</v>
      </c>
      <c r="C1500" s="69">
        <f>'[4]Shiller Data '!C1499</f>
        <v>13.17</v>
      </c>
      <c r="D1500" s="69">
        <f>'[4]Shiller Data '!D1499</f>
        <v>32.549999999999997</v>
      </c>
      <c r="E1500" s="69">
        <f>'[4]Shiller Data '!E1499</f>
        <v>151.4</v>
      </c>
      <c r="F1500" s="71">
        <f t="shared" si="265"/>
        <v>1028.0092850066048</v>
      </c>
      <c r="G1500" s="71">
        <f t="shared" si="266"/>
        <v>27.453882760898281</v>
      </c>
      <c r="H1500" s="71">
        <f t="shared" si="267"/>
        <v>825.69599722268015</v>
      </c>
      <c r="I1500" s="71">
        <f t="shared" si="267"/>
        <v>26.11007296201668</v>
      </c>
      <c r="J1500" s="71">
        <f t="shared" si="263"/>
        <v>39.372133754742443</v>
      </c>
      <c r="K1500" s="71">
        <f t="shared" si="260"/>
        <v>3.6730583009658688</v>
      </c>
      <c r="L1500" s="71">
        <f t="shared" si="261"/>
        <v>0.31747742145197311</v>
      </c>
      <c r="M1500" s="69">
        <f t="shared" si="264"/>
        <v>0.43149626259223473</v>
      </c>
    </row>
    <row r="1501" spans="1:13" x14ac:dyDescent="0.3">
      <c r="A1501" s="69">
        <f>'Shiller Data'!A1500</f>
        <v>1995.04</v>
      </c>
      <c r="B1501" s="69">
        <f>'[4]Shiller Data '!B1500</f>
        <v>507.91</v>
      </c>
      <c r="C1501" s="69">
        <f>'[4]Shiller Data '!C1500</f>
        <v>13.2433</v>
      </c>
      <c r="D1501" s="69">
        <f>'[4]Shiller Data '!D1500</f>
        <v>33.176699999999997</v>
      </c>
      <c r="E1501" s="69">
        <f>'[4]Shiller Data '!E1500</f>
        <v>151.9</v>
      </c>
      <c r="F1501" s="71">
        <f t="shared" si="265"/>
        <v>1055.2925315997368</v>
      </c>
      <c r="G1501" s="71">
        <f t="shared" si="266"/>
        <v>27.51581103686636</v>
      </c>
      <c r="H1501" s="71">
        <f t="shared" si="267"/>
        <v>830.04683200815043</v>
      </c>
      <c r="I1501" s="71">
        <f t="shared" si="267"/>
        <v>26.150257613910274</v>
      </c>
      <c r="J1501" s="71">
        <f t="shared" si="263"/>
        <v>40.354957384373463</v>
      </c>
      <c r="K1501" s="71">
        <f t="shared" si="260"/>
        <v>3.697714246757279</v>
      </c>
      <c r="L1501" s="71">
        <f t="shared" si="261"/>
        <v>0.34213336724338328</v>
      </c>
      <c r="M1501" s="69">
        <f t="shared" si="264"/>
        <v>0.46500714475517196</v>
      </c>
    </row>
    <row r="1502" spans="1:13" x14ac:dyDescent="0.3">
      <c r="A1502" s="69">
        <f>'Shiller Data'!A1501</f>
        <v>1995.05</v>
      </c>
      <c r="B1502" s="69">
        <f>'[4]Shiller Data '!B1501</f>
        <v>523.80999999999995</v>
      </c>
      <c r="C1502" s="69">
        <f>'[4]Shiller Data '!C1501</f>
        <v>13.306699999999999</v>
      </c>
      <c r="D1502" s="69">
        <f>'[4]Shiller Data '!D1501</f>
        <v>33.8033</v>
      </c>
      <c r="E1502" s="69">
        <f>'[4]Shiller Data '!E1501</f>
        <v>152.19999999999999</v>
      </c>
      <c r="F1502" s="71">
        <f t="shared" si="265"/>
        <v>1086.1830160972406</v>
      </c>
      <c r="G1502" s="71">
        <f t="shared" si="266"/>
        <v>27.593042401445469</v>
      </c>
      <c r="H1502" s="71">
        <f t="shared" si="267"/>
        <v>834.5662536551863</v>
      </c>
      <c r="I1502" s="71">
        <f t="shared" si="267"/>
        <v>26.191137385192125</v>
      </c>
      <c r="J1502" s="71">
        <f t="shared" si="263"/>
        <v>41.471395461861228</v>
      </c>
      <c r="K1502" s="71">
        <f t="shared" si="260"/>
        <v>3.7250039236043997</v>
      </c>
      <c r="L1502" s="71">
        <f t="shared" si="261"/>
        <v>0.36942304409050397</v>
      </c>
      <c r="M1502" s="69">
        <f t="shared" si="264"/>
        <v>0.50209763614516756</v>
      </c>
    </row>
    <row r="1503" spans="1:13" x14ac:dyDescent="0.3">
      <c r="A1503" s="69">
        <f>'Shiller Data'!A1502</f>
        <v>1995.06</v>
      </c>
      <c r="B1503" s="69">
        <f>'[4]Shiller Data '!B1502</f>
        <v>539.35</v>
      </c>
      <c r="C1503" s="69">
        <f>'[4]Shiller Data '!C1502</f>
        <v>13.36</v>
      </c>
      <c r="D1503" s="69">
        <f>'[4]Shiller Data '!D1502</f>
        <v>34.43</v>
      </c>
      <c r="E1503" s="69">
        <f>'[4]Shiller Data '!E1502</f>
        <v>152.5</v>
      </c>
      <c r="F1503" s="71">
        <f t="shared" si="265"/>
        <v>1116.2069295081969</v>
      </c>
      <c r="G1503" s="71">
        <f t="shared" si="266"/>
        <v>27.649067540983605</v>
      </c>
      <c r="H1503" s="71">
        <f t="shared" si="267"/>
        <v>839.25073949123669</v>
      </c>
      <c r="I1503" s="71">
        <f t="shared" si="267"/>
        <v>26.232359269285208</v>
      </c>
      <c r="J1503" s="71">
        <f t="shared" si="263"/>
        <v>42.550764041080164</v>
      </c>
      <c r="K1503" s="71">
        <f t="shared" si="260"/>
        <v>3.7506978111702778</v>
      </c>
      <c r="L1503" s="71">
        <f t="shared" si="261"/>
        <v>0.39511693165638206</v>
      </c>
      <c r="M1503" s="69">
        <f t="shared" si="264"/>
        <v>0.53701922649145517</v>
      </c>
    </row>
    <row r="1504" spans="1:13" x14ac:dyDescent="0.3">
      <c r="A1504" s="69">
        <f>'Shiller Data'!A1503</f>
        <v>1995.07</v>
      </c>
      <c r="B1504" s="69">
        <f>'[4]Shiller Data '!B1503</f>
        <v>557.37</v>
      </c>
      <c r="C1504" s="69">
        <f>'[4]Shiller Data '!C1503</f>
        <v>13.44</v>
      </c>
      <c r="D1504" s="69">
        <f>'[4]Shiller Data '!D1503</f>
        <v>34.68</v>
      </c>
      <c r="E1504" s="69">
        <f>'[4]Shiller Data '!E1503</f>
        <v>152.5</v>
      </c>
      <c r="F1504" s="71">
        <f t="shared" si="265"/>
        <v>1153.5000580327869</v>
      </c>
      <c r="G1504" s="71">
        <f t="shared" si="266"/>
        <v>27.814630819672132</v>
      </c>
      <c r="H1504" s="71">
        <f t="shared" si="267"/>
        <v>844.16673699865282</v>
      </c>
      <c r="I1504" s="71">
        <f t="shared" si="267"/>
        <v>26.274498677735313</v>
      </c>
      <c r="J1504" s="71">
        <f t="shared" si="263"/>
        <v>43.901886471015665</v>
      </c>
      <c r="K1504" s="71">
        <f t="shared" si="260"/>
        <v>3.7819572911627684</v>
      </c>
      <c r="L1504" s="71">
        <f t="shared" si="261"/>
        <v>0.42637641164887263</v>
      </c>
      <c r="M1504" s="69">
        <f t="shared" si="264"/>
        <v>0.57950523612844873</v>
      </c>
    </row>
    <row r="1505" spans="1:13" x14ac:dyDescent="0.3">
      <c r="A1505" s="69">
        <f>'Shiller Data'!A1504</f>
        <v>1995.08</v>
      </c>
      <c r="B1505" s="69">
        <f>'[4]Shiller Data '!B1504</f>
        <v>559.11</v>
      </c>
      <c r="C1505" s="69">
        <f>'[4]Shiller Data '!C1504</f>
        <v>13.51</v>
      </c>
      <c r="D1505" s="69">
        <f>'[4]Shiller Data '!D1504</f>
        <v>34.93</v>
      </c>
      <c r="E1505" s="69">
        <f>'[4]Shiller Data '!E1504</f>
        <v>152.9</v>
      </c>
      <c r="F1505" s="71">
        <f t="shared" si="265"/>
        <v>1154.0739800523218</v>
      </c>
      <c r="G1505" s="71">
        <f t="shared" si="266"/>
        <v>27.886354153041204</v>
      </c>
      <c r="H1505" s="71">
        <f t="shared" si="267"/>
        <v>849.19849381544691</v>
      </c>
      <c r="I1505" s="71">
        <f t="shared" si="267"/>
        <v>26.316775079215137</v>
      </c>
      <c r="J1505" s="71">
        <f t="shared" si="263"/>
        <v>43.853168808810615</v>
      </c>
      <c r="K1505" s="71">
        <f t="shared" si="260"/>
        <v>3.7808469809463463</v>
      </c>
      <c r="L1505" s="71">
        <f t="shared" si="261"/>
        <v>0.42526610143245058</v>
      </c>
      <c r="M1505" s="69">
        <f t="shared" si="264"/>
        <v>0.5779961691009009</v>
      </c>
    </row>
    <row r="1506" spans="1:13" x14ac:dyDescent="0.3">
      <c r="A1506" s="69">
        <f>'Shiller Data'!A1505</f>
        <v>1995.09</v>
      </c>
      <c r="B1506" s="69">
        <f>'[4]Shiller Data '!B1505</f>
        <v>578.77</v>
      </c>
      <c r="C1506" s="69">
        <f>'[4]Shiller Data '!C1505</f>
        <v>13.58</v>
      </c>
      <c r="D1506" s="69">
        <f>'[4]Shiller Data '!D1505</f>
        <v>35.18</v>
      </c>
      <c r="E1506" s="69">
        <f>'[4]Shiller Data '!E1505</f>
        <v>153.19999999999999</v>
      </c>
      <c r="F1506" s="71">
        <f t="shared" si="265"/>
        <v>1192.3153123368147</v>
      </c>
      <c r="G1506" s="71">
        <f t="shared" si="266"/>
        <v>27.975952349869452</v>
      </c>
      <c r="H1506" s="71">
        <f t="shared" ref="H1506:I1521" si="268">AVERAGE(F1387:F1506)</f>
        <v>854.66362676605286</v>
      </c>
      <c r="I1506" s="71">
        <f t="shared" si="268"/>
        <v>26.359515340794921</v>
      </c>
      <c r="J1506" s="71">
        <f t="shared" si="263"/>
        <v>45.232823780016368</v>
      </c>
      <c r="K1506" s="71">
        <f t="shared" si="260"/>
        <v>3.8118230131133095</v>
      </c>
      <c r="L1506" s="71">
        <f t="shared" si="261"/>
        <v>0.45624213359941379</v>
      </c>
      <c r="M1506" s="69">
        <f t="shared" si="264"/>
        <v>0.62009693346030725</v>
      </c>
    </row>
    <row r="1507" spans="1:13" x14ac:dyDescent="0.3">
      <c r="A1507" s="69">
        <f>'Shiller Data'!A1506</f>
        <v>1995.1</v>
      </c>
      <c r="B1507" s="69">
        <f>'[4]Shiller Data '!B1506</f>
        <v>582.91999999999996</v>
      </c>
      <c r="C1507" s="69">
        <f>'[4]Shiller Data '!C1506</f>
        <v>13.65</v>
      </c>
      <c r="D1507" s="69">
        <f>'[4]Shiller Data '!D1506</f>
        <v>34.773299999999999</v>
      </c>
      <c r="E1507" s="69">
        <f>'[4]Shiller Data '!E1506</f>
        <v>153.69999999999999</v>
      </c>
      <c r="F1507" s="71">
        <f t="shared" si="265"/>
        <v>1196.9581431359791</v>
      </c>
      <c r="G1507" s="71">
        <f t="shared" si="266"/>
        <v>28.028680871828243</v>
      </c>
      <c r="H1507" s="71">
        <f t="shared" si="268"/>
        <v>860.13309158964091</v>
      </c>
      <c r="I1507" s="71">
        <f t="shared" si="268"/>
        <v>26.402911715432129</v>
      </c>
      <c r="J1507" s="71">
        <f t="shared" si="263"/>
        <v>45.334323579030638</v>
      </c>
      <c r="K1507" s="71">
        <f t="shared" si="260"/>
        <v>3.8140644404844606</v>
      </c>
      <c r="L1507" s="71">
        <f t="shared" si="261"/>
        <v>0.45848356097056486</v>
      </c>
      <c r="M1507" s="69">
        <f t="shared" si="264"/>
        <v>0.62314334705753349</v>
      </c>
    </row>
    <row r="1508" spans="1:13" x14ac:dyDescent="0.3">
      <c r="A1508" s="69">
        <f>'Shiller Data'!A1507</f>
        <v>1995.11</v>
      </c>
      <c r="B1508" s="69">
        <f>'[4]Shiller Data '!B1507</f>
        <v>595.53</v>
      </c>
      <c r="C1508" s="69">
        <f>'[4]Shiller Data '!C1507</f>
        <v>13.72</v>
      </c>
      <c r="D1508" s="69">
        <f>'[4]Shiller Data '!D1507</f>
        <v>34.366700000000002</v>
      </c>
      <c r="E1508" s="69">
        <f>'[4]Shiller Data '!E1507</f>
        <v>153.6</v>
      </c>
      <c r="F1508" s="71">
        <f t="shared" si="265"/>
        <v>1223.6474326171876</v>
      </c>
      <c r="G1508" s="71">
        <f t="shared" si="266"/>
        <v>28.19075911458334</v>
      </c>
      <c r="H1508" s="71">
        <f t="shared" si="268"/>
        <v>865.56471105869844</v>
      </c>
      <c r="I1508" s="71">
        <f t="shared" si="268"/>
        <v>26.447699585729495</v>
      </c>
      <c r="J1508" s="71">
        <f t="shared" si="263"/>
        <v>46.266686773674508</v>
      </c>
      <c r="K1508" s="71">
        <f t="shared" si="260"/>
        <v>3.8344221939940066</v>
      </c>
      <c r="L1508" s="71">
        <f t="shared" si="261"/>
        <v>0.47884131448011091</v>
      </c>
      <c r="M1508" s="69">
        <f t="shared" si="264"/>
        <v>0.65081238416249798</v>
      </c>
    </row>
    <row r="1509" spans="1:13" x14ac:dyDescent="0.3">
      <c r="A1509" s="69">
        <f>'Shiller Data'!A1508</f>
        <v>1995.12</v>
      </c>
      <c r="B1509" s="69">
        <f>'[4]Shiller Data '!B1508</f>
        <v>614.57000000000005</v>
      </c>
      <c r="C1509" s="69">
        <f>'[4]Shiller Data '!C1508</f>
        <v>13.79</v>
      </c>
      <c r="D1509" s="69">
        <f>'[4]Shiller Data '!D1508</f>
        <v>33.96</v>
      </c>
      <c r="E1509" s="69">
        <f>'[4]Shiller Data '!E1508</f>
        <v>153.5</v>
      </c>
      <c r="F1509" s="71">
        <f t="shared" si="265"/>
        <v>1263.5919534201955</v>
      </c>
      <c r="G1509" s="71">
        <f t="shared" si="266"/>
        <v>28.353048534201953</v>
      </c>
      <c r="H1509" s="71">
        <f t="shared" si="268"/>
        <v>871.10646799746246</v>
      </c>
      <c r="I1509" s="71">
        <f t="shared" si="268"/>
        <v>26.493880487283953</v>
      </c>
      <c r="J1509" s="71">
        <f t="shared" si="263"/>
        <v>47.693728898138239</v>
      </c>
      <c r="K1509" s="71">
        <f t="shared" si="260"/>
        <v>3.864799919610697</v>
      </c>
      <c r="L1509" s="71">
        <f t="shared" si="261"/>
        <v>0.5092190400968013</v>
      </c>
      <c r="M1509" s="69">
        <f t="shared" si="264"/>
        <v>0.69209996615716651</v>
      </c>
    </row>
    <row r="1510" spans="1:13" x14ac:dyDescent="0.3">
      <c r="A1510" s="69">
        <f>'Shiller Data'!A1509</f>
        <v>1996.01</v>
      </c>
      <c r="B1510" s="69">
        <f>'[4]Shiller Data '!B1509</f>
        <v>614.41999999999996</v>
      </c>
      <c r="C1510" s="69">
        <f>'[4]Shiller Data '!C1509</f>
        <v>13.8933</v>
      </c>
      <c r="D1510" s="69">
        <f>'[4]Shiller Data '!D1509</f>
        <v>33.986699999999999</v>
      </c>
      <c r="E1510" s="69">
        <f>'[4]Shiller Data '!E1509</f>
        <v>154.4</v>
      </c>
      <c r="F1510" s="71">
        <f t="shared" si="265"/>
        <v>1255.919845207254</v>
      </c>
      <c r="G1510" s="71">
        <f t="shared" si="266"/>
        <v>28.398931000647668</v>
      </c>
      <c r="H1510" s="71">
        <f t="shared" si="268"/>
        <v>876.57634741007757</v>
      </c>
      <c r="I1510" s="71">
        <f t="shared" si="268"/>
        <v>26.540004205172558</v>
      </c>
      <c r="J1510" s="71">
        <f t="shared" si="263"/>
        <v>47.321765117221773</v>
      </c>
      <c r="K1510" s="71">
        <f t="shared" si="260"/>
        <v>3.8569703401309305</v>
      </c>
      <c r="L1510" s="71">
        <f t="shared" si="261"/>
        <v>0.50138946061703482</v>
      </c>
      <c r="M1510" s="69">
        <f t="shared" si="264"/>
        <v>0.68145847150303673</v>
      </c>
    </row>
    <row r="1511" spans="1:13" x14ac:dyDescent="0.3">
      <c r="A1511" s="69">
        <f>'Shiller Data'!A1510</f>
        <v>1996.02</v>
      </c>
      <c r="B1511" s="69">
        <f>'[4]Shiller Data '!B1510</f>
        <v>649.54</v>
      </c>
      <c r="C1511" s="69">
        <f>'[4]Shiller Data '!C1510</f>
        <v>13.996700000000001</v>
      </c>
      <c r="D1511" s="69">
        <f>'[4]Shiller Data '!D1510</f>
        <v>34.013300000000001</v>
      </c>
      <c r="E1511" s="69">
        <f>'[4]Shiller Data '!E1510</f>
        <v>154.9</v>
      </c>
      <c r="F1511" s="71">
        <f t="shared" si="265"/>
        <v>1323.4220251775339</v>
      </c>
      <c r="G1511" s="71">
        <f t="shared" si="266"/>
        <v>28.517937401549386</v>
      </c>
      <c r="H1511" s="71">
        <f t="shared" si="268"/>
        <v>882.32553087698102</v>
      </c>
      <c r="I1511" s="71">
        <f t="shared" si="268"/>
        <v>26.585634172997302</v>
      </c>
      <c r="J1511" s="71">
        <f t="shared" si="263"/>
        <v>49.779592112258776</v>
      </c>
      <c r="K1511" s="71">
        <f t="shared" si="260"/>
        <v>3.9076051030982986</v>
      </c>
      <c r="L1511" s="71">
        <f t="shared" si="261"/>
        <v>0.55202422358440284</v>
      </c>
      <c r="M1511" s="69">
        <f t="shared" si="264"/>
        <v>0.75027820324250527</v>
      </c>
    </row>
    <row r="1512" spans="1:13" x14ac:dyDescent="0.3">
      <c r="A1512" s="69">
        <f>'Shiller Data'!A1511</f>
        <v>1996.03</v>
      </c>
      <c r="B1512" s="69">
        <f>'[4]Shiller Data '!B1511</f>
        <v>647.07000000000005</v>
      </c>
      <c r="C1512" s="69">
        <f>'[4]Shiller Data '!C1511</f>
        <v>14.1</v>
      </c>
      <c r="D1512" s="69">
        <f>'[4]Shiller Data '!D1511</f>
        <v>34.04</v>
      </c>
      <c r="E1512" s="69">
        <f>'[4]Shiller Data '!E1511</f>
        <v>155.69999999999999</v>
      </c>
      <c r="F1512" s="71">
        <f t="shared" si="265"/>
        <v>1311.6154614643547</v>
      </c>
      <c r="G1512" s="71">
        <f t="shared" si="266"/>
        <v>28.580799614643546</v>
      </c>
      <c r="H1512" s="71">
        <f t="shared" si="268"/>
        <v>887.640230686059</v>
      </c>
      <c r="I1512" s="71">
        <f t="shared" si="268"/>
        <v>26.629938622911002</v>
      </c>
      <c r="J1512" s="71">
        <f t="shared" si="263"/>
        <v>49.253416616435963</v>
      </c>
      <c r="K1512" s="71">
        <f t="shared" si="260"/>
        <v>3.8969787381344658</v>
      </c>
      <c r="L1512" s="71">
        <f t="shared" si="261"/>
        <v>0.5413978586205701</v>
      </c>
      <c r="M1512" s="69">
        <f t="shared" si="264"/>
        <v>0.73583548556556166</v>
      </c>
    </row>
    <row r="1513" spans="1:13" x14ac:dyDescent="0.3">
      <c r="A1513" s="69">
        <f>'Shiller Data'!A1512</f>
        <v>1996.04</v>
      </c>
      <c r="B1513" s="69">
        <f>'[4]Shiller Data '!B1512</f>
        <v>647.16999999999996</v>
      </c>
      <c r="C1513" s="69">
        <f>'[4]Shiller Data '!C1512</f>
        <v>14.156700000000001</v>
      </c>
      <c r="D1513" s="69">
        <f>'[4]Shiller Data '!D1512</f>
        <v>34.33</v>
      </c>
      <c r="E1513" s="69">
        <f>'[4]Shiller Data '!E1512</f>
        <v>156.30000000000001</v>
      </c>
      <c r="F1513" s="71">
        <f t="shared" si="265"/>
        <v>1306.7823918746001</v>
      </c>
      <c r="G1513" s="71">
        <f t="shared" si="266"/>
        <v>28.585574558541264</v>
      </c>
      <c r="H1513" s="71">
        <f t="shared" si="268"/>
        <v>892.76627256432641</v>
      </c>
      <c r="I1513" s="71">
        <f t="shared" si="268"/>
        <v>26.673279945172169</v>
      </c>
      <c r="J1513" s="71">
        <f t="shared" si="263"/>
        <v>48.992189732973806</v>
      </c>
      <c r="K1513" s="71">
        <f t="shared" si="260"/>
        <v>3.8916608922015636</v>
      </c>
      <c r="L1513" s="71">
        <f t="shared" si="261"/>
        <v>0.53608001268766792</v>
      </c>
      <c r="M1513" s="69">
        <f t="shared" si="264"/>
        <v>0.72860778844431695</v>
      </c>
    </row>
    <row r="1514" spans="1:13" x14ac:dyDescent="0.3">
      <c r="A1514" s="69">
        <f>'Shiller Data'!A1513</f>
        <v>1996.05</v>
      </c>
      <c r="B1514" s="69">
        <f>'[4]Shiller Data '!B1513</f>
        <v>661.23</v>
      </c>
      <c r="C1514" s="69">
        <f>'[4]Shiller Data '!C1513</f>
        <v>14.2133</v>
      </c>
      <c r="D1514" s="69">
        <f>'[4]Shiller Data '!D1513</f>
        <v>34.619999999999997</v>
      </c>
      <c r="E1514" s="69">
        <f>'[4]Shiller Data '!E1513</f>
        <v>156.6</v>
      </c>
      <c r="F1514" s="71">
        <f t="shared" si="265"/>
        <v>1332.614905172414</v>
      </c>
      <c r="G1514" s="71">
        <f t="shared" si="266"/>
        <v>28.644882161558112</v>
      </c>
      <c r="H1514" s="71">
        <f t="shared" si="268"/>
        <v>898.11138816528126</v>
      </c>
      <c r="I1514" s="71">
        <f t="shared" si="268"/>
        <v>26.717008469257241</v>
      </c>
      <c r="J1514" s="71">
        <f t="shared" si="263"/>
        <v>49.87889668507718</v>
      </c>
      <c r="K1514" s="71">
        <f t="shared" si="260"/>
        <v>3.9095980011822182</v>
      </c>
      <c r="L1514" s="71">
        <f t="shared" si="261"/>
        <v>0.55401712166832251</v>
      </c>
      <c r="M1514" s="69">
        <f t="shared" si="264"/>
        <v>0.75298683074428385</v>
      </c>
    </row>
    <row r="1515" spans="1:13" x14ac:dyDescent="0.3">
      <c r="A1515" s="69">
        <f>'Shiller Data'!A1514</f>
        <v>1996.06</v>
      </c>
      <c r="B1515" s="69">
        <f>'[4]Shiller Data '!B1514</f>
        <v>668.5</v>
      </c>
      <c r="C1515" s="69">
        <f>'[4]Shiller Data '!C1514</f>
        <v>14.27</v>
      </c>
      <c r="D1515" s="69">
        <f>'[4]Shiller Data '!D1514</f>
        <v>34.909999999999997</v>
      </c>
      <c r="E1515" s="69">
        <f>'[4]Shiller Data '!E1514</f>
        <v>156.69999999999999</v>
      </c>
      <c r="F1515" s="71">
        <f t="shared" si="265"/>
        <v>1346.4067804722401</v>
      </c>
      <c r="G1515" s="71">
        <f t="shared" si="266"/>
        <v>28.740799936183794</v>
      </c>
      <c r="H1515" s="71">
        <f t="shared" si="268"/>
        <v>903.43967096297615</v>
      </c>
      <c r="I1515" s="71">
        <f t="shared" si="268"/>
        <v>26.761964107994846</v>
      </c>
      <c r="J1515" s="71">
        <f t="shared" si="263"/>
        <v>50.310462081145076</v>
      </c>
      <c r="K1515" s="71">
        <f t="shared" si="260"/>
        <v>3.9182130491389469</v>
      </c>
      <c r="L1515" s="71">
        <f t="shared" si="261"/>
        <v>0.56263216962505114</v>
      </c>
      <c r="M1515" s="69">
        <f t="shared" si="264"/>
        <v>0.764695887024192</v>
      </c>
    </row>
    <row r="1516" spans="1:13" x14ac:dyDescent="0.3">
      <c r="A1516" s="69">
        <f>'Shiller Data'!A1515</f>
        <v>1996.07</v>
      </c>
      <c r="B1516" s="69">
        <f>'[4]Shiller Data '!B1515</f>
        <v>644.07000000000005</v>
      </c>
      <c r="C1516" s="69">
        <f>'[4]Shiller Data '!C1515</f>
        <v>14.4</v>
      </c>
      <c r="D1516" s="69">
        <f>'[4]Shiller Data '!D1515</f>
        <v>35.273299999999999</v>
      </c>
      <c r="E1516" s="69">
        <f>'[4]Shiller Data '!E1515</f>
        <v>157</v>
      </c>
      <c r="F1516" s="71">
        <f t="shared" si="265"/>
        <v>1294.7242824840766</v>
      </c>
      <c r="G1516" s="71">
        <f t="shared" si="266"/>
        <v>28.947210191082807</v>
      </c>
      <c r="H1516" s="71">
        <f t="shared" si="268"/>
        <v>908.4597613687605</v>
      </c>
      <c r="I1516" s="71">
        <f t="shared" si="268"/>
        <v>26.807599104286599</v>
      </c>
      <c r="J1516" s="71">
        <f t="shared" si="263"/>
        <v>48.296913030046291</v>
      </c>
      <c r="K1516" s="71">
        <f t="shared" si="260"/>
        <v>3.8773676461946391</v>
      </c>
      <c r="L1516" s="71">
        <f t="shared" si="261"/>
        <v>0.52178676668074342</v>
      </c>
      <c r="M1516" s="69">
        <f t="shared" si="264"/>
        <v>0.70918126606646559</v>
      </c>
    </row>
    <row r="1517" spans="1:13" x14ac:dyDescent="0.3">
      <c r="A1517" s="69">
        <f>'Shiller Data'!A1516</f>
        <v>1996.08</v>
      </c>
      <c r="B1517" s="69">
        <f>'[4]Shiller Data '!B1516</f>
        <v>662.68</v>
      </c>
      <c r="C1517" s="69">
        <f>'[4]Shiller Data '!C1516</f>
        <v>14.53</v>
      </c>
      <c r="D1517" s="69">
        <f>'[4]Shiller Data '!D1516</f>
        <v>35.636699999999998</v>
      </c>
      <c r="E1517" s="69">
        <f>'[4]Shiller Data '!E1516</f>
        <v>157.30000000000001</v>
      </c>
      <c r="F1517" s="71">
        <f t="shared" si="265"/>
        <v>1329.5939059122695</v>
      </c>
      <c r="G1517" s="71">
        <f t="shared" si="266"/>
        <v>29.152833121424027</v>
      </c>
      <c r="H1517" s="71">
        <f t="shared" si="268"/>
        <v>913.66587094628835</v>
      </c>
      <c r="I1517" s="71">
        <f t="shared" si="268"/>
        <v>26.854265148655347</v>
      </c>
      <c r="J1517" s="71">
        <f t="shared" si="263"/>
        <v>49.511461160904091</v>
      </c>
      <c r="K1517" s="71">
        <f t="shared" si="260"/>
        <v>3.9022041813778419</v>
      </c>
      <c r="L1517" s="71">
        <f t="shared" si="261"/>
        <v>0.54662330186394614</v>
      </c>
      <c r="M1517" s="69">
        <f t="shared" si="264"/>
        <v>0.74293759449536378</v>
      </c>
    </row>
    <row r="1518" spans="1:13" x14ac:dyDescent="0.3">
      <c r="A1518" s="69">
        <f>'Shiller Data'!A1517</f>
        <v>1996.09</v>
      </c>
      <c r="B1518" s="69">
        <f>'[4]Shiller Data '!B1517</f>
        <v>674.88</v>
      </c>
      <c r="C1518" s="69">
        <f>'[4]Shiller Data '!C1517</f>
        <v>14.66</v>
      </c>
      <c r="D1518" s="69">
        <f>'[4]Shiller Data '!D1517</f>
        <v>36</v>
      </c>
      <c r="E1518" s="69">
        <f>'[4]Shiller Data '!E1517</f>
        <v>157.80000000000001</v>
      </c>
      <c r="F1518" s="71">
        <f t="shared" si="265"/>
        <v>1349.7813840304182</v>
      </c>
      <c r="G1518" s="71">
        <f t="shared" si="266"/>
        <v>29.320464512040555</v>
      </c>
      <c r="H1518" s="71">
        <f t="shared" si="268"/>
        <v>919.2267630379514</v>
      </c>
      <c r="I1518" s="71">
        <f t="shared" si="268"/>
        <v>26.902184540611405</v>
      </c>
      <c r="J1518" s="71">
        <f t="shared" si="263"/>
        <v>50.173672029971947</v>
      </c>
      <c r="K1518" s="71">
        <f t="shared" si="260"/>
        <v>3.915490427565274</v>
      </c>
      <c r="L1518" s="71">
        <f t="shared" si="261"/>
        <v>0.55990954805137827</v>
      </c>
      <c r="M1518" s="69">
        <f t="shared" si="264"/>
        <v>0.76099546313855027</v>
      </c>
    </row>
    <row r="1519" spans="1:13" x14ac:dyDescent="0.3">
      <c r="A1519" s="69">
        <f>'Shiller Data'!A1518</f>
        <v>1996.1</v>
      </c>
      <c r="B1519" s="69">
        <f>'[4]Shiller Data '!B1518</f>
        <v>701.46</v>
      </c>
      <c r="C1519" s="69">
        <f>'[4]Shiller Data '!C1518</f>
        <v>14.74</v>
      </c>
      <c r="D1519" s="69">
        <f>'[4]Shiller Data '!D1518</f>
        <v>36.909999999999997</v>
      </c>
      <c r="E1519" s="69">
        <f>'[4]Shiller Data '!E1518</f>
        <v>158.30000000000001</v>
      </c>
      <c r="F1519" s="71">
        <f t="shared" si="265"/>
        <v>1398.5109494630449</v>
      </c>
      <c r="G1519" s="71">
        <f t="shared" si="266"/>
        <v>29.387351231838281</v>
      </c>
      <c r="H1519" s="71">
        <f t="shared" si="268"/>
        <v>925.22035103476105</v>
      </c>
      <c r="I1519" s="71">
        <f t="shared" si="268"/>
        <v>26.950441911079952</v>
      </c>
      <c r="J1519" s="71">
        <f t="shared" si="263"/>
        <v>51.8919487137643</v>
      </c>
      <c r="K1519" s="71">
        <f t="shared" si="260"/>
        <v>3.9491636473818361</v>
      </c>
      <c r="L1519" s="71">
        <f t="shared" si="261"/>
        <v>0.5935827678679404</v>
      </c>
      <c r="M1519" s="69">
        <f t="shared" si="264"/>
        <v>0.8067620831200325</v>
      </c>
    </row>
    <row r="1520" spans="1:13" x14ac:dyDescent="0.3">
      <c r="A1520" s="69">
        <f>'Shiller Data'!A1519</f>
        <v>1996.11</v>
      </c>
      <c r="B1520" s="69">
        <f>'[4]Shiller Data '!B1519</f>
        <v>735.67</v>
      </c>
      <c r="C1520" s="69">
        <f>'[4]Shiller Data '!C1519</f>
        <v>14.82</v>
      </c>
      <c r="D1520" s="69">
        <f>'[4]Shiller Data '!D1519</f>
        <v>37.82</v>
      </c>
      <c r="E1520" s="69">
        <f>'[4]Shiller Data '!E1519</f>
        <v>158.6</v>
      </c>
      <c r="F1520" s="71">
        <f t="shared" si="265"/>
        <v>1463.9415532786886</v>
      </c>
      <c r="G1520" s="71">
        <f t="shared" si="266"/>
        <v>29.490959016393447</v>
      </c>
      <c r="H1520" s="71">
        <f t="shared" si="268"/>
        <v>931.58088560465615</v>
      </c>
      <c r="I1520" s="71">
        <f t="shared" si="268"/>
        <v>26.999343904645759</v>
      </c>
      <c r="J1520" s="71">
        <f t="shared" si="263"/>
        <v>54.221375098925613</v>
      </c>
      <c r="K1520" s="71">
        <f t="shared" si="260"/>
        <v>3.9930752052193323</v>
      </c>
      <c r="L1520" s="71">
        <f t="shared" si="261"/>
        <v>0.63749432570543663</v>
      </c>
      <c r="M1520" s="69">
        <f t="shared" si="264"/>
        <v>0.86644403783928714</v>
      </c>
    </row>
    <row r="1521" spans="1:13" x14ac:dyDescent="0.3">
      <c r="A1521" s="69">
        <f>'Shiller Data'!A1520</f>
        <v>1996.12</v>
      </c>
      <c r="B1521" s="69">
        <f>'[4]Shiller Data '!B1520</f>
        <v>743.25</v>
      </c>
      <c r="C1521" s="69">
        <f>'[4]Shiller Data '!C1520</f>
        <v>14.9</v>
      </c>
      <c r="D1521" s="69">
        <f>'[4]Shiller Data '!D1520</f>
        <v>38.729999999999997</v>
      </c>
      <c r="E1521" s="69">
        <f>'[4]Shiller Data '!E1520</f>
        <v>158.6</v>
      </c>
      <c r="F1521" s="71">
        <f t="shared" si="265"/>
        <v>1479.0253231399749</v>
      </c>
      <c r="G1521" s="71">
        <f t="shared" si="266"/>
        <v>29.650154476670874</v>
      </c>
      <c r="H1521" s="71">
        <f t="shared" si="268"/>
        <v>937.98909791287383</v>
      </c>
      <c r="I1521" s="71">
        <f t="shared" si="268"/>
        <v>27.049353909900066</v>
      </c>
      <c r="J1521" s="71">
        <f t="shared" si="263"/>
        <v>54.678767118302652</v>
      </c>
      <c r="K1521" s="71">
        <f t="shared" si="260"/>
        <v>4.0014754643869015</v>
      </c>
      <c r="L1521" s="71">
        <f t="shared" si="261"/>
        <v>0.64589458487300577</v>
      </c>
      <c r="M1521" s="69">
        <f t="shared" si="264"/>
        <v>0.8778611660842971</v>
      </c>
    </row>
    <row r="1522" spans="1:13" x14ac:dyDescent="0.3">
      <c r="A1522" s="69">
        <f>'Shiller Data'!A1521</f>
        <v>1997.01</v>
      </c>
      <c r="B1522" s="69">
        <f>'[4]Shiller Data '!B1521</f>
        <v>766.22</v>
      </c>
      <c r="C1522" s="69">
        <f>'[4]Shiller Data '!C1521</f>
        <v>14.9533</v>
      </c>
      <c r="D1522" s="69">
        <f>'[4]Shiller Data '!D1521</f>
        <v>39.2333</v>
      </c>
      <c r="E1522" s="69">
        <f>'[4]Shiller Data '!E1521</f>
        <v>159.1</v>
      </c>
      <c r="F1522" s="71">
        <f t="shared" si="265"/>
        <v>1519.9425713387809</v>
      </c>
      <c r="G1522" s="71">
        <f t="shared" si="266"/>
        <v>29.66270425204274</v>
      </c>
      <c r="H1522" s="71">
        <f t="shared" ref="H1522:I1537" si="269">AVERAGE(F1403:F1522)</f>
        <v>944.39947646749545</v>
      </c>
      <c r="I1522" s="71">
        <f t="shared" si="269"/>
        <v>27.100236045153903</v>
      </c>
      <c r="J1522" s="71">
        <f t="shared" si="263"/>
        <v>56.085953229568972</v>
      </c>
      <c r="K1522" s="71">
        <f t="shared" si="260"/>
        <v>4.0268853931116011</v>
      </c>
      <c r="L1522" s="71">
        <f t="shared" si="261"/>
        <v>0.67130451359770538</v>
      </c>
      <c r="M1522" s="69">
        <f t="shared" si="264"/>
        <v>0.91239681661118532</v>
      </c>
    </row>
    <row r="1523" spans="1:13" x14ac:dyDescent="0.3">
      <c r="A1523" s="69">
        <f>'Shiller Data'!A1522</f>
        <v>1997.02</v>
      </c>
      <c r="B1523" s="69">
        <f>'[4]Shiller Data '!B1522</f>
        <v>798.39</v>
      </c>
      <c r="C1523" s="69">
        <f>'[4]Shiller Data '!C1522</f>
        <v>15.0067</v>
      </c>
      <c r="D1523" s="69">
        <f>'[4]Shiller Data '!D1522</f>
        <v>39.736699999999999</v>
      </c>
      <c r="E1523" s="69">
        <f>'[4]Shiller Data '!E1522</f>
        <v>159.6</v>
      </c>
      <c r="F1523" s="71">
        <f t="shared" si="265"/>
        <v>1578.7962152255641</v>
      </c>
      <c r="G1523" s="71">
        <f t="shared" si="266"/>
        <v>29.67537314223058</v>
      </c>
      <c r="H1523" s="71">
        <f t="shared" si="269"/>
        <v>950.93623073266667</v>
      </c>
      <c r="I1523" s="71">
        <f t="shared" si="269"/>
        <v>27.151456030419197</v>
      </c>
      <c r="J1523" s="71">
        <f t="shared" si="263"/>
        <v>58.147755076440689</v>
      </c>
      <c r="K1523" s="71">
        <f t="shared" si="260"/>
        <v>4.062987272483265</v>
      </c>
      <c r="L1523" s="71">
        <f t="shared" si="261"/>
        <v>0.70740639296936925</v>
      </c>
      <c r="M1523" s="69">
        <f t="shared" si="264"/>
        <v>0.96146432494038858</v>
      </c>
    </row>
    <row r="1524" spans="1:13" x14ac:dyDescent="0.3">
      <c r="A1524" s="69">
        <f>'Shiller Data'!A1523</f>
        <v>1997.03</v>
      </c>
      <c r="B1524" s="69">
        <f>'[4]Shiller Data '!B1523</f>
        <v>792.16</v>
      </c>
      <c r="C1524" s="69">
        <f>'[4]Shiller Data '!C1523</f>
        <v>15.06</v>
      </c>
      <c r="D1524" s="69">
        <f>'[4]Shiller Data '!D1523</f>
        <v>40.24</v>
      </c>
      <c r="E1524" s="69">
        <f>'[4]Shiller Data '!E1523</f>
        <v>160</v>
      </c>
      <c r="F1524" s="71">
        <f t="shared" si="265"/>
        <v>1562.5603550000001</v>
      </c>
      <c r="G1524" s="71">
        <f t="shared" si="266"/>
        <v>29.706320625</v>
      </c>
      <c r="H1524" s="71">
        <f t="shared" si="269"/>
        <v>957.0950586612646</v>
      </c>
      <c r="I1524" s="71">
        <f t="shared" si="269"/>
        <v>27.203339233070292</v>
      </c>
      <c r="J1524" s="71">
        <f t="shared" si="263"/>
        <v>57.440020197977823</v>
      </c>
      <c r="K1524" s="71">
        <f t="shared" si="260"/>
        <v>4.0507412763760113</v>
      </c>
      <c r="L1524" s="71">
        <f t="shared" si="261"/>
        <v>0.69516039686211561</v>
      </c>
      <c r="M1524" s="69">
        <f t="shared" si="264"/>
        <v>0.94482030179117582</v>
      </c>
    </row>
    <row r="1525" spans="1:13" x14ac:dyDescent="0.3">
      <c r="A1525" s="69">
        <f>'Shiller Data'!A1524</f>
        <v>1997.04</v>
      </c>
      <c r="B1525" s="69">
        <f>'[4]Shiller Data '!B1524</f>
        <v>763.93</v>
      </c>
      <c r="C1525" s="69">
        <f>'[4]Shiller Data '!C1524</f>
        <v>15.093299999999999</v>
      </c>
      <c r="D1525" s="69">
        <f>'[4]Shiller Data '!D1524</f>
        <v>40.343299999999999</v>
      </c>
      <c r="E1525" s="69">
        <f>'[4]Shiller Data '!E1524</f>
        <v>160.19999999999999</v>
      </c>
      <c r="F1525" s="71">
        <f t="shared" si="265"/>
        <v>1504.9945546192262</v>
      </c>
      <c r="G1525" s="71">
        <f t="shared" si="266"/>
        <v>29.734837368913858</v>
      </c>
      <c r="H1525" s="71">
        <f t="shared" si="269"/>
        <v>962.88538399441939</v>
      </c>
      <c r="I1525" s="71">
        <f t="shared" si="269"/>
        <v>27.255101594167346</v>
      </c>
      <c r="J1525" s="71">
        <f t="shared" si="263"/>
        <v>55.218820205803176</v>
      </c>
      <c r="K1525" s="71">
        <f t="shared" si="260"/>
        <v>4.0113038409315562</v>
      </c>
      <c r="L1525" s="71">
        <f t="shared" si="261"/>
        <v>0.65572296141766051</v>
      </c>
      <c r="M1525" s="69">
        <f t="shared" si="264"/>
        <v>0.89121930578119912</v>
      </c>
    </row>
    <row r="1526" spans="1:13" x14ac:dyDescent="0.3">
      <c r="A1526" s="69">
        <f>'Shiller Data'!A1525</f>
        <v>1997.05</v>
      </c>
      <c r="B1526" s="69">
        <f>'[4]Shiller Data '!B1525</f>
        <v>833.09</v>
      </c>
      <c r="C1526" s="69">
        <f>'[4]Shiller Data '!C1525</f>
        <v>15.1267</v>
      </c>
      <c r="D1526" s="69">
        <f>'[4]Shiller Data '!D1525</f>
        <v>40.4467</v>
      </c>
      <c r="E1526" s="69">
        <f>'[4]Shiller Data '!E1525</f>
        <v>160.1</v>
      </c>
      <c r="F1526" s="71">
        <f t="shared" si="265"/>
        <v>1642.2696405371644</v>
      </c>
      <c r="G1526" s="71">
        <f t="shared" si="266"/>
        <v>29.819251427232981</v>
      </c>
      <c r="H1526" s="71">
        <f t="shared" si="269"/>
        <v>969.84819646456049</v>
      </c>
      <c r="I1526" s="71">
        <f t="shared" si="269"/>
        <v>27.306865448899146</v>
      </c>
      <c r="J1526" s="71">
        <f t="shared" si="263"/>
        <v>60.141272663112318</v>
      </c>
      <c r="K1526" s="71">
        <f t="shared" si="260"/>
        <v>4.0966963390111095</v>
      </c>
      <c r="L1526" s="71">
        <f t="shared" si="261"/>
        <v>0.7411154594972138</v>
      </c>
      <c r="M1526" s="69">
        <f t="shared" si="264"/>
        <v>1.0072796656210432</v>
      </c>
    </row>
    <row r="1527" spans="1:13" x14ac:dyDescent="0.3">
      <c r="A1527" s="69">
        <f>'Shiller Data'!A1526</f>
        <v>1997.06</v>
      </c>
      <c r="B1527" s="69">
        <f>'[4]Shiller Data '!B1526</f>
        <v>876.29</v>
      </c>
      <c r="C1527" s="69">
        <f>'[4]Shiller Data '!C1526</f>
        <v>15.16</v>
      </c>
      <c r="D1527" s="69">
        <f>'[4]Shiller Data '!D1526</f>
        <v>40.549999999999997</v>
      </c>
      <c r="E1527" s="69">
        <f>'[4]Shiller Data '!E1526</f>
        <v>160.30000000000001</v>
      </c>
      <c r="F1527" s="71">
        <f t="shared" si="265"/>
        <v>1725.2745193387398</v>
      </c>
      <c r="G1527" s="71">
        <f t="shared" si="266"/>
        <v>29.847609482220836</v>
      </c>
      <c r="H1527" s="71">
        <f t="shared" si="269"/>
        <v>977.24139110075316</v>
      </c>
      <c r="I1527" s="71">
        <f t="shared" si="269"/>
        <v>27.358168611618101</v>
      </c>
      <c r="J1527" s="71">
        <f t="shared" si="263"/>
        <v>63.062500411890632</v>
      </c>
      <c r="K1527" s="71">
        <f t="shared" si="260"/>
        <v>4.1441263046452947</v>
      </c>
      <c r="L1527" s="71">
        <f t="shared" si="261"/>
        <v>0.78854542513139902</v>
      </c>
      <c r="M1527" s="69">
        <f t="shared" si="264"/>
        <v>1.0717436291130897</v>
      </c>
    </row>
    <row r="1528" spans="1:13" x14ac:dyDescent="0.3">
      <c r="A1528" s="69">
        <f>'Shiller Data'!A1527</f>
        <v>1997.07</v>
      </c>
      <c r="B1528" s="69">
        <f>'[4]Shiller Data '!B1527</f>
        <v>925.29</v>
      </c>
      <c r="C1528" s="69">
        <f>'[4]Shiller Data '!C1527</f>
        <v>15.216699999999999</v>
      </c>
      <c r="D1528" s="69">
        <f>'[4]Shiller Data '!D1527</f>
        <v>40.58</v>
      </c>
      <c r="E1528" s="69">
        <f>'[4]Shiller Data '!E1527</f>
        <v>160.5</v>
      </c>
      <c r="F1528" s="71">
        <f t="shared" si="265"/>
        <v>1819.4775728971963</v>
      </c>
      <c r="G1528" s="71">
        <f t="shared" si="266"/>
        <v>29.921910302180684</v>
      </c>
      <c r="H1528" s="71">
        <f t="shared" si="269"/>
        <v>985.23695622199671</v>
      </c>
      <c r="I1528" s="71">
        <f t="shared" si="269"/>
        <v>27.409532811020423</v>
      </c>
      <c r="J1528" s="71">
        <f t="shared" si="263"/>
        <v>66.381196113114612</v>
      </c>
      <c r="K1528" s="71">
        <f t="shared" si="260"/>
        <v>4.195413825308675</v>
      </c>
      <c r="L1528" s="71">
        <f t="shared" si="261"/>
        <v>0.8398329457947793</v>
      </c>
      <c r="M1528" s="69">
        <f t="shared" si="264"/>
        <v>1.1414505499475163</v>
      </c>
    </row>
    <row r="1529" spans="1:13" x14ac:dyDescent="0.3">
      <c r="A1529" s="69">
        <f>'Shiller Data'!A1528</f>
        <v>1997.08</v>
      </c>
      <c r="B1529" s="69">
        <f>'[4]Shiller Data '!B1528</f>
        <v>927.24</v>
      </c>
      <c r="C1529" s="69">
        <f>'[4]Shiller Data '!C1528</f>
        <v>15.273300000000001</v>
      </c>
      <c r="D1529" s="69">
        <f>'[4]Shiller Data '!D1528</f>
        <v>40.61</v>
      </c>
      <c r="E1529" s="69">
        <f>'[4]Shiller Data '!E1528</f>
        <v>160.80000000000001</v>
      </c>
      <c r="F1529" s="71">
        <f t="shared" si="265"/>
        <v>1819.9103246268658</v>
      </c>
      <c r="G1529" s="71">
        <f t="shared" si="266"/>
        <v>29.977175662313435</v>
      </c>
      <c r="H1529" s="71">
        <f t="shared" si="269"/>
        <v>992.83001086486627</v>
      </c>
      <c r="I1529" s="71">
        <f t="shared" si="269"/>
        <v>27.461323230682336</v>
      </c>
      <c r="J1529" s="71">
        <f t="shared" si="263"/>
        <v>66.27176372162188</v>
      </c>
      <c r="K1529" s="71">
        <f t="shared" si="260"/>
        <v>4.1937639199246757</v>
      </c>
      <c r="L1529" s="71">
        <f t="shared" si="261"/>
        <v>0.83818304041077996</v>
      </c>
      <c r="M1529" s="69">
        <f t="shared" si="264"/>
        <v>1.1392080975439074</v>
      </c>
    </row>
    <row r="1530" spans="1:13" x14ac:dyDescent="0.3">
      <c r="A1530" s="69">
        <f>'Shiller Data'!A1529</f>
        <v>1997.09</v>
      </c>
      <c r="B1530" s="69">
        <f>'[4]Shiller Data '!B1529</f>
        <v>937.02</v>
      </c>
      <c r="C1530" s="69">
        <f>'[4]Shiller Data '!C1529</f>
        <v>15.33</v>
      </c>
      <c r="D1530" s="69">
        <f>'[4]Shiller Data '!D1529</f>
        <v>40.64</v>
      </c>
      <c r="E1530" s="69">
        <f>'[4]Shiller Data '!E1529</f>
        <v>161.19999999999999</v>
      </c>
      <c r="F1530" s="71">
        <f t="shared" si="265"/>
        <v>1834.5421656327544</v>
      </c>
      <c r="G1530" s="71">
        <f t="shared" si="266"/>
        <v>30.013800558312656</v>
      </c>
      <c r="H1530" s="71">
        <f t="shared" si="269"/>
        <v>1000.8292163393421</v>
      </c>
      <c r="I1530" s="71">
        <f t="shared" si="269"/>
        <v>27.513384662871168</v>
      </c>
      <c r="J1530" s="71">
        <f t="shared" si="263"/>
        <v>66.678170937959408</v>
      </c>
      <c r="K1530" s="71">
        <f t="shared" si="260"/>
        <v>4.1998776270618521</v>
      </c>
      <c r="L1530" s="71">
        <f t="shared" si="261"/>
        <v>0.84429674754795636</v>
      </c>
      <c r="M1530" s="69">
        <f t="shared" si="264"/>
        <v>1.1475174814623295</v>
      </c>
    </row>
    <row r="1531" spans="1:13" x14ac:dyDescent="0.3">
      <c r="A1531" s="69">
        <f>'Shiller Data'!A1530</f>
        <v>1997.1</v>
      </c>
      <c r="B1531" s="69">
        <f>'[4]Shiller Data '!B1530</f>
        <v>951.16</v>
      </c>
      <c r="C1531" s="69">
        <f>'[4]Shiller Data '!C1530</f>
        <v>15.386699999999999</v>
      </c>
      <c r="D1531" s="69">
        <f>'[4]Shiller Data '!D1530</f>
        <v>40.333300000000001</v>
      </c>
      <c r="E1531" s="69">
        <f>'[4]Shiller Data '!E1530</f>
        <v>161.6</v>
      </c>
      <c r="F1531" s="71">
        <f t="shared" si="265"/>
        <v>1857.616657178218</v>
      </c>
      <c r="G1531" s="71">
        <f t="shared" si="266"/>
        <v>30.050244142945548</v>
      </c>
      <c r="H1531" s="71">
        <f t="shared" si="269"/>
        <v>1009.9178748802969</v>
      </c>
      <c r="I1531" s="71">
        <f t="shared" si="269"/>
        <v>27.565124587681922</v>
      </c>
      <c r="J1531" s="71">
        <f t="shared" si="263"/>
        <v>67.390105612232006</v>
      </c>
      <c r="K1531" s="71">
        <f t="shared" si="260"/>
        <v>4.2104982061364788</v>
      </c>
      <c r="L1531" s="71">
        <f t="shared" si="261"/>
        <v>0.85491732662258313</v>
      </c>
      <c r="M1531" s="69">
        <f t="shared" si="264"/>
        <v>1.1619523353058177</v>
      </c>
    </row>
    <row r="1532" spans="1:13" x14ac:dyDescent="0.3">
      <c r="A1532" s="69">
        <f>'Shiller Data'!A1531</f>
        <v>1997.11</v>
      </c>
      <c r="B1532" s="69">
        <f>'[4]Shiller Data '!B1531</f>
        <v>938.92</v>
      </c>
      <c r="C1532" s="69">
        <f>'[4]Shiller Data '!C1531</f>
        <v>15.443300000000001</v>
      </c>
      <c r="D1532" s="69">
        <f>'[4]Shiller Data '!D1531</f>
        <v>40.026699999999998</v>
      </c>
      <c r="E1532" s="69">
        <f>'[4]Shiller Data '!E1531</f>
        <v>161.5</v>
      </c>
      <c r="F1532" s="71">
        <f t="shared" si="265"/>
        <v>1834.847347368421</v>
      </c>
      <c r="G1532" s="71">
        <f t="shared" si="266"/>
        <v>30.179459421052634</v>
      </c>
      <c r="H1532" s="71">
        <f t="shared" si="269"/>
        <v>1019.6245587975642</v>
      </c>
      <c r="I1532" s="71">
        <f t="shared" si="269"/>
        <v>27.616973939009878</v>
      </c>
      <c r="J1532" s="71">
        <f t="shared" si="263"/>
        <v>66.439116444131457</v>
      </c>
      <c r="K1532" s="71">
        <f t="shared" si="260"/>
        <v>4.1962859861035593</v>
      </c>
      <c r="L1532" s="71">
        <f t="shared" si="261"/>
        <v>0.84070510658966358</v>
      </c>
      <c r="M1532" s="69">
        <f t="shared" si="264"/>
        <v>1.1426359385702753</v>
      </c>
    </row>
    <row r="1533" spans="1:13" x14ac:dyDescent="0.3">
      <c r="A1533" s="69">
        <f>'Shiller Data'!A1532</f>
        <v>1997.12</v>
      </c>
      <c r="B1533" s="69">
        <f>'[4]Shiller Data '!B1532</f>
        <v>962.37</v>
      </c>
      <c r="C1533" s="69">
        <f>'[4]Shiller Data '!C1532</f>
        <v>15.5</v>
      </c>
      <c r="D1533" s="69">
        <f>'[4]Shiller Data '!D1532</f>
        <v>39.72</v>
      </c>
      <c r="E1533" s="69">
        <f>'[4]Shiller Data '!E1532</f>
        <v>161.30000000000001</v>
      </c>
      <c r="F1533" s="71">
        <f t="shared" si="265"/>
        <v>1883.0054795412275</v>
      </c>
      <c r="G1533" s="71">
        <f t="shared" si="266"/>
        <v>30.327820830750156</v>
      </c>
      <c r="H1533" s="71">
        <f t="shared" si="269"/>
        <v>1029.8237231056996</v>
      </c>
      <c r="I1533" s="71">
        <f t="shared" si="269"/>
        <v>27.668920102634122</v>
      </c>
      <c r="J1533" s="71">
        <f t="shared" si="263"/>
        <v>68.054895982802108</v>
      </c>
      <c r="K1533" s="71">
        <f t="shared" si="260"/>
        <v>4.220314673354423</v>
      </c>
      <c r="L1533" s="71">
        <f t="shared" si="261"/>
        <v>0.86473379384052729</v>
      </c>
      <c r="M1533" s="69">
        <f t="shared" si="264"/>
        <v>1.1752942885604143</v>
      </c>
    </row>
    <row r="1534" spans="1:13" x14ac:dyDescent="0.3">
      <c r="A1534" s="69">
        <f>'Shiller Data'!A1533</f>
        <v>1998.01</v>
      </c>
      <c r="B1534" s="69">
        <f>'[4]Shiller Data '!B1533</f>
        <v>963.36</v>
      </c>
      <c r="C1534" s="69">
        <f>'[4]Shiller Data '!C1533</f>
        <v>15.55</v>
      </c>
      <c r="D1534" s="69">
        <f>'[4]Shiller Data '!D1533</f>
        <v>39.659999999999997</v>
      </c>
      <c r="E1534" s="69">
        <f>'[4]Shiller Data '!E1533</f>
        <v>161.6</v>
      </c>
      <c r="F1534" s="71">
        <f t="shared" si="265"/>
        <v>1881.4432722772278</v>
      </c>
      <c r="G1534" s="71">
        <f t="shared" si="266"/>
        <v>30.369169245049509</v>
      </c>
      <c r="H1534" s="71">
        <f t="shared" si="269"/>
        <v>1039.8081608831756</v>
      </c>
      <c r="I1534" s="71">
        <f t="shared" si="269"/>
        <v>27.720670574133852</v>
      </c>
      <c r="J1534" s="71">
        <f t="shared" si="263"/>
        <v>67.871492042216389</v>
      </c>
      <c r="K1534" s="71">
        <f t="shared" si="260"/>
        <v>4.2176160942992276</v>
      </c>
      <c r="L1534" s="71">
        <f t="shared" si="261"/>
        <v>0.86203521478533185</v>
      </c>
      <c r="M1534" s="69">
        <f t="shared" si="264"/>
        <v>1.171626541823336</v>
      </c>
    </row>
    <row r="1535" spans="1:13" x14ac:dyDescent="0.3">
      <c r="A1535" s="69">
        <f>'Shiller Data'!A1534</f>
        <v>1998.02</v>
      </c>
      <c r="B1535" s="69">
        <f>'[4]Shiller Data '!B1534</f>
        <v>1023.74</v>
      </c>
      <c r="C1535" s="69">
        <f>'[4]Shiller Data '!C1534</f>
        <v>15.6</v>
      </c>
      <c r="D1535" s="69">
        <f>'[4]Shiller Data '!D1534</f>
        <v>39.6</v>
      </c>
      <c r="E1535" s="69">
        <f>'[4]Shiller Data '!E1534</f>
        <v>161.9</v>
      </c>
      <c r="F1535" s="71">
        <f t="shared" si="265"/>
        <v>1995.6606714021002</v>
      </c>
      <c r="G1535" s="71">
        <f t="shared" si="266"/>
        <v>30.410364422483013</v>
      </c>
      <c r="H1535" s="71">
        <f t="shared" si="269"/>
        <v>1050.5868237698598</v>
      </c>
      <c r="I1535" s="71">
        <f t="shared" si="269"/>
        <v>27.772227097722787</v>
      </c>
      <c r="J1535" s="71">
        <f t="shared" si="263"/>
        <v>71.858143186713917</v>
      </c>
      <c r="K1535" s="71">
        <f t="shared" si="260"/>
        <v>4.2746939420349985</v>
      </c>
      <c r="L1535" s="71">
        <f t="shared" si="261"/>
        <v>0.91911306252110281</v>
      </c>
      <c r="M1535" s="69">
        <f t="shared" si="264"/>
        <v>1.2492033277949317</v>
      </c>
    </row>
    <row r="1536" spans="1:13" x14ac:dyDescent="0.3">
      <c r="A1536" s="69">
        <f>'Shiller Data'!A1535</f>
        <v>1998.03</v>
      </c>
      <c r="B1536" s="69">
        <f>'[4]Shiller Data '!B1535</f>
        <v>1076.83</v>
      </c>
      <c r="C1536" s="69">
        <f>'[4]Shiller Data '!C1535</f>
        <v>15.64</v>
      </c>
      <c r="D1536" s="69">
        <f>'[4]Shiller Data '!D1535</f>
        <v>39.54</v>
      </c>
      <c r="E1536" s="69">
        <f>'[4]Shiller Data '!E1535</f>
        <v>162.19999999999999</v>
      </c>
      <c r="F1536" s="71">
        <f t="shared" si="265"/>
        <v>2095.270851726264</v>
      </c>
      <c r="G1536" s="71">
        <f t="shared" si="266"/>
        <v>30.431949445129472</v>
      </c>
      <c r="H1536" s="71">
        <f t="shared" si="269"/>
        <v>1062.0491131637159</v>
      </c>
      <c r="I1536" s="71">
        <f t="shared" si="269"/>
        <v>27.823776265130334</v>
      </c>
      <c r="J1536" s="71">
        <f t="shared" si="263"/>
        <v>75.30504960076631</v>
      </c>
      <c r="K1536" s="71">
        <f t="shared" si="260"/>
        <v>4.3215471923285751</v>
      </c>
      <c r="L1536" s="71">
        <f t="shared" si="261"/>
        <v>0.96596631281467937</v>
      </c>
      <c r="M1536" s="69">
        <f t="shared" si="264"/>
        <v>1.3128834543989434</v>
      </c>
    </row>
    <row r="1537" spans="1:13" x14ac:dyDescent="0.3">
      <c r="A1537" s="69">
        <f>'Shiller Data'!A1536</f>
        <v>1998.04</v>
      </c>
      <c r="B1537" s="69">
        <f>'[4]Shiller Data '!B1536</f>
        <v>1112.2</v>
      </c>
      <c r="C1537" s="69">
        <f>'[4]Shiller Data '!C1536</f>
        <v>15.75</v>
      </c>
      <c r="D1537" s="69">
        <f>'[4]Shiller Data '!D1536</f>
        <v>39.35</v>
      </c>
      <c r="E1537" s="69">
        <f>'[4]Shiller Data '!E1536</f>
        <v>162.5</v>
      </c>
      <c r="F1537" s="71">
        <f t="shared" si="265"/>
        <v>2160.0977292307693</v>
      </c>
      <c r="G1537" s="71">
        <f t="shared" si="266"/>
        <v>30.589407692307695</v>
      </c>
      <c r="H1537" s="71">
        <f t="shared" si="269"/>
        <v>1074.1519861421477</v>
      </c>
      <c r="I1537" s="71">
        <f t="shared" si="269"/>
        <v>27.875576683299936</v>
      </c>
      <c r="J1537" s="71">
        <f t="shared" si="263"/>
        <v>77.490692076869891</v>
      </c>
      <c r="K1537" s="71">
        <f t="shared" ref="K1537:K1600" si="270">LN(J1537)</f>
        <v>4.3501578269125138</v>
      </c>
      <c r="L1537" s="71">
        <f t="shared" ref="L1537:L1600" si="271">K1537-$K$1863</f>
        <v>0.99457694739861813</v>
      </c>
      <c r="M1537" s="69">
        <f t="shared" si="264"/>
        <v>1.3517693122873577</v>
      </c>
    </row>
    <row r="1538" spans="1:13" x14ac:dyDescent="0.3">
      <c r="A1538" s="69">
        <f>'Shiller Data'!A1537</f>
        <v>1998.05</v>
      </c>
      <c r="B1538" s="69">
        <f>'[4]Shiller Data '!B1537</f>
        <v>1108.42</v>
      </c>
      <c r="C1538" s="69">
        <f>'[4]Shiller Data '!C1537</f>
        <v>15.85</v>
      </c>
      <c r="D1538" s="69">
        <f>'[4]Shiller Data '!D1537</f>
        <v>39.159999999999997</v>
      </c>
      <c r="E1538" s="69">
        <f>'[4]Shiller Data '!E1537</f>
        <v>162.80000000000001</v>
      </c>
      <c r="F1538" s="71">
        <f t="shared" si="265"/>
        <v>2148.789275798526</v>
      </c>
      <c r="G1538" s="71">
        <f t="shared" si="266"/>
        <v>30.726899570024568</v>
      </c>
      <c r="H1538" s="71">
        <f t="shared" ref="H1538:I1553" si="272">AVERAGE(F1419:F1538)</f>
        <v>1086.3261917738021</v>
      </c>
      <c r="I1538" s="71">
        <f t="shared" si="272"/>
        <v>27.927125049550146</v>
      </c>
      <c r="J1538" s="71">
        <f t="shared" ref="J1538:J1601" si="273">F1538/I1538</f>
        <v>76.942731197214272</v>
      </c>
      <c r="K1538" s="71">
        <f t="shared" si="270"/>
        <v>4.343061394448398</v>
      </c>
      <c r="L1538" s="71">
        <f t="shared" si="271"/>
        <v>0.98748051493450228</v>
      </c>
      <c r="M1538" s="69">
        <f t="shared" ref="M1538:M1601" si="274">L1538*$M$113/2</f>
        <v>1.3421242670680795</v>
      </c>
    </row>
    <row r="1539" spans="1:13" x14ac:dyDescent="0.3">
      <c r="A1539" s="69">
        <f>'Shiller Data'!A1538</f>
        <v>1998.06</v>
      </c>
      <c r="B1539" s="69">
        <f>'[4]Shiller Data '!B1538</f>
        <v>1108.3900000000001</v>
      </c>
      <c r="C1539" s="69">
        <f>'[4]Shiller Data '!C1538</f>
        <v>15.95</v>
      </c>
      <c r="D1539" s="69">
        <f>'[4]Shiller Data '!D1538</f>
        <v>38.97</v>
      </c>
      <c r="E1539" s="69">
        <f>'[4]Shiller Data '!E1538</f>
        <v>163</v>
      </c>
      <c r="F1539" s="71">
        <f t="shared" si="265"/>
        <v>2146.0946377300615</v>
      </c>
      <c r="G1539" s="71">
        <f t="shared" si="266"/>
        <v>30.882820552147241</v>
      </c>
      <c r="H1539" s="71">
        <f t="shared" si="272"/>
        <v>1098.176819863643</v>
      </c>
      <c r="I1539" s="71">
        <f t="shared" si="272"/>
        <v>27.978759136778486</v>
      </c>
      <c r="J1539" s="71">
        <f t="shared" si="273"/>
        <v>76.704425211945477</v>
      </c>
      <c r="K1539" s="71">
        <f t="shared" si="270"/>
        <v>4.339959401779911</v>
      </c>
      <c r="L1539" s="71">
        <f t="shared" si="271"/>
        <v>0.9843785222660153</v>
      </c>
      <c r="M1539" s="69">
        <f t="shared" si="274"/>
        <v>1.3379082247526322</v>
      </c>
    </row>
    <row r="1540" spans="1:13" x14ac:dyDescent="0.3">
      <c r="A1540" s="69">
        <f>'Shiller Data'!A1539</f>
        <v>1998.07</v>
      </c>
      <c r="B1540" s="69">
        <f>'[4]Shiller Data '!B1539</f>
        <v>1156.58</v>
      </c>
      <c r="C1540" s="69">
        <f>'[4]Shiller Data '!C1539</f>
        <v>16.0167</v>
      </c>
      <c r="D1540" s="69">
        <f>'[4]Shiller Data '!D1539</f>
        <v>38.676699999999997</v>
      </c>
      <c r="E1540" s="69">
        <f>'[4]Shiller Data '!E1539</f>
        <v>163.19999999999999</v>
      </c>
      <c r="F1540" s="71">
        <f t="shared" si="265"/>
        <v>2236.6570520833334</v>
      </c>
      <c r="G1540" s="71">
        <f t="shared" si="266"/>
        <v>30.973962031250004</v>
      </c>
      <c r="H1540" s="71">
        <f t="shared" si="272"/>
        <v>1110.8431036310039</v>
      </c>
      <c r="I1540" s="71">
        <f t="shared" si="272"/>
        <v>28.030319116761124</v>
      </c>
      <c r="J1540" s="71">
        <f t="shared" si="273"/>
        <v>79.794205794321215</v>
      </c>
      <c r="K1540" s="71">
        <f t="shared" si="270"/>
        <v>4.3794508927258757</v>
      </c>
      <c r="L1540" s="71">
        <f t="shared" si="271"/>
        <v>1.02387001321198</v>
      </c>
      <c r="M1540" s="69">
        <f t="shared" si="274"/>
        <v>1.3915826897569306</v>
      </c>
    </row>
    <row r="1541" spans="1:13" x14ac:dyDescent="0.3">
      <c r="A1541" s="69">
        <f>'Shiller Data'!A1540</f>
        <v>1998.08</v>
      </c>
      <c r="B1541" s="69">
        <f>'[4]Shiller Data '!B1540</f>
        <v>1074.6199999999999</v>
      </c>
      <c r="C1541" s="69">
        <f>'[4]Shiller Data '!C1540</f>
        <v>16.083300000000001</v>
      </c>
      <c r="D1541" s="69">
        <f>'[4]Shiller Data '!D1540</f>
        <v>38.383299999999998</v>
      </c>
      <c r="E1541" s="69">
        <f>'[4]Shiller Data '!E1540</f>
        <v>163.4</v>
      </c>
      <c r="F1541" s="71">
        <f t="shared" si="265"/>
        <v>2075.6147190942474</v>
      </c>
      <c r="G1541" s="71">
        <f t="shared" si="266"/>
        <v>31.064687249082009</v>
      </c>
      <c r="H1541" s="71">
        <f t="shared" si="272"/>
        <v>1122.311809028218</v>
      </c>
      <c r="I1541" s="71">
        <f t="shared" si="272"/>
        <v>28.081808746872522</v>
      </c>
      <c r="J1541" s="71">
        <f t="shared" si="273"/>
        <v>73.913142055901545</v>
      </c>
      <c r="K1541" s="71">
        <f t="shared" si="270"/>
        <v>4.3028906478117595</v>
      </c>
      <c r="L1541" s="71">
        <f t="shared" si="271"/>
        <v>0.94730976829786373</v>
      </c>
      <c r="M1541" s="69">
        <f t="shared" si="274"/>
        <v>1.2875265984843585</v>
      </c>
    </row>
    <row r="1542" spans="1:13" x14ac:dyDescent="0.3">
      <c r="A1542" s="69">
        <f>'Shiller Data'!A1541</f>
        <v>1998.09</v>
      </c>
      <c r="B1542" s="69">
        <f>'[4]Shiller Data '!B1541</f>
        <v>1020.64</v>
      </c>
      <c r="C1542" s="69">
        <f>'[4]Shiller Data '!C1541</f>
        <v>16.14</v>
      </c>
      <c r="D1542" s="69">
        <f>'[4]Shiller Data '!D1541</f>
        <v>38.090000000000003</v>
      </c>
      <c r="E1542" s="69">
        <f>'[4]Shiller Data '!E1541</f>
        <v>163.6</v>
      </c>
      <c r="F1542" s="71">
        <f t="shared" si="265"/>
        <v>1968.9430757946211</v>
      </c>
      <c r="G1542" s="71">
        <f t="shared" si="266"/>
        <v>31.13609229828851</v>
      </c>
      <c r="H1542" s="71">
        <f t="shared" si="272"/>
        <v>1132.8361023281757</v>
      </c>
      <c r="I1542" s="71">
        <f t="shared" si="272"/>
        <v>28.133595096158484</v>
      </c>
      <c r="J1542" s="71">
        <f t="shared" si="273"/>
        <v>69.985477116057282</v>
      </c>
      <c r="K1542" s="71">
        <f t="shared" si="270"/>
        <v>4.248287750753919</v>
      </c>
      <c r="L1542" s="71">
        <f t="shared" si="271"/>
        <v>0.89270687124002324</v>
      </c>
      <c r="M1542" s="69">
        <f t="shared" si="274"/>
        <v>1.2133136169771652</v>
      </c>
    </row>
    <row r="1543" spans="1:13" x14ac:dyDescent="0.3">
      <c r="A1543" s="69">
        <f>'Shiller Data'!A1542</f>
        <v>1998.1</v>
      </c>
      <c r="B1543" s="69">
        <f>'[4]Shiller Data '!B1542</f>
        <v>1032.47</v>
      </c>
      <c r="C1543" s="69">
        <f>'[4]Shiller Data '!C1542</f>
        <v>16.166699999999999</v>
      </c>
      <c r="D1543" s="69">
        <f>'[4]Shiller Data '!D1542</f>
        <v>37.963299999999997</v>
      </c>
      <c r="E1543" s="69">
        <f>'[4]Shiller Data '!E1542</f>
        <v>164</v>
      </c>
      <c r="F1543" s="71">
        <f t="shared" si="265"/>
        <v>1986.9066728658536</v>
      </c>
      <c r="G1543" s="71">
        <f t="shared" si="266"/>
        <v>31.11153264329268</v>
      </c>
      <c r="H1543" s="71">
        <f t="shared" si="272"/>
        <v>1143.3239943885249</v>
      </c>
      <c r="I1543" s="71">
        <f t="shared" si="272"/>
        <v>28.18389865090916</v>
      </c>
      <c r="J1543" s="71">
        <f t="shared" si="273"/>
        <v>70.497935628992892</v>
      </c>
      <c r="K1543" s="71">
        <f t="shared" si="270"/>
        <v>4.2555834275312439</v>
      </c>
      <c r="L1543" s="71">
        <f t="shared" si="271"/>
        <v>0.90000254801734814</v>
      </c>
      <c r="M1543" s="69">
        <f t="shared" si="274"/>
        <v>1.2232294631122986</v>
      </c>
    </row>
    <row r="1544" spans="1:13" x14ac:dyDescent="0.3">
      <c r="A1544" s="69">
        <f>'Shiller Data'!A1543</f>
        <v>1998.11</v>
      </c>
      <c r="B1544" s="69">
        <f>'[4]Shiller Data '!B1543</f>
        <v>1144.43</v>
      </c>
      <c r="C1544" s="69">
        <f>'[4]Shiller Data '!C1543</f>
        <v>16.183299999999999</v>
      </c>
      <c r="D1544" s="69">
        <f>'[4]Shiller Data '!D1543</f>
        <v>37.8367</v>
      </c>
      <c r="E1544" s="69">
        <f>'[4]Shiller Data '!E1543</f>
        <v>164</v>
      </c>
      <c r="F1544" s="71">
        <f t="shared" si="265"/>
        <v>2202.3648179878051</v>
      </c>
      <c r="G1544" s="71">
        <f t="shared" si="266"/>
        <v>31.143478027439027</v>
      </c>
      <c r="H1544" s="71">
        <f t="shared" si="272"/>
        <v>1155.7523355220756</v>
      </c>
      <c r="I1544" s="71">
        <f t="shared" si="272"/>
        <v>28.232674503409914</v>
      </c>
      <c r="J1544" s="71">
        <f t="shared" si="273"/>
        <v>78.007658031895119</v>
      </c>
      <c r="K1544" s="71">
        <f t="shared" si="270"/>
        <v>4.3568070017663523</v>
      </c>
      <c r="L1544" s="71">
        <f t="shared" si="271"/>
        <v>1.0012261222524566</v>
      </c>
      <c r="M1544" s="69">
        <f t="shared" si="274"/>
        <v>1.3608064717982038</v>
      </c>
    </row>
    <row r="1545" spans="1:13" x14ac:dyDescent="0.3">
      <c r="A1545" s="69">
        <f>'Shiller Data'!A1544</f>
        <v>1998.12</v>
      </c>
      <c r="B1545" s="69">
        <f>'[4]Shiller Data '!B1544</f>
        <v>1190.05</v>
      </c>
      <c r="C1545" s="69">
        <f>'[4]Shiller Data '!C1544</f>
        <v>16.2</v>
      </c>
      <c r="D1545" s="69">
        <f>'[4]Shiller Data '!D1544</f>
        <v>37.71</v>
      </c>
      <c r="E1545" s="69">
        <f>'[4]Shiller Data '!E1544</f>
        <v>163.9</v>
      </c>
      <c r="F1545" s="71">
        <f t="shared" si="265"/>
        <v>2291.5541809029896</v>
      </c>
      <c r="G1545" s="71">
        <f t="shared" si="266"/>
        <v>31.194636973764492</v>
      </c>
      <c r="H1545" s="71">
        <f t="shared" si="272"/>
        <v>1168.8137114763499</v>
      </c>
      <c r="I1545" s="71">
        <f t="shared" si="272"/>
        <v>28.279825610279808</v>
      </c>
      <c r="J1545" s="71">
        <f t="shared" si="273"/>
        <v>81.031411313583291</v>
      </c>
      <c r="K1545" s="71">
        <f t="shared" si="270"/>
        <v>4.3948368734946364</v>
      </c>
      <c r="L1545" s="71">
        <f t="shared" si="271"/>
        <v>1.0392559939807406</v>
      </c>
      <c r="M1545" s="69">
        <f t="shared" si="274"/>
        <v>1.4124943916589838</v>
      </c>
    </row>
    <row r="1546" spans="1:13" x14ac:dyDescent="0.3">
      <c r="A1546" s="69">
        <f>'Shiller Data'!A1545</f>
        <v>1999.01</v>
      </c>
      <c r="B1546" s="69">
        <f>'[4]Shiller Data '!B1545</f>
        <v>1248.77</v>
      </c>
      <c r="C1546" s="69">
        <f>'[4]Shiller Data '!C1545</f>
        <v>16.283333330000001</v>
      </c>
      <c r="D1546" s="69">
        <f>'[4]Shiller Data '!D1545</f>
        <v>37.933333330000004</v>
      </c>
      <c r="E1546" s="69">
        <f>'[4]Shiller Data '!E1545</f>
        <v>164.3</v>
      </c>
      <c r="F1546" s="71">
        <f t="shared" si="265"/>
        <v>2398.7708816189897</v>
      </c>
      <c r="G1546" s="71">
        <f t="shared" si="266"/>
        <v>31.278766984873101</v>
      </c>
      <c r="H1546" s="71">
        <f t="shared" si="272"/>
        <v>1182.6051707912454</v>
      </c>
      <c r="I1546" s="71">
        <f t="shared" si="272"/>
        <v>28.327356759964513</v>
      </c>
      <c r="J1546" s="71">
        <f t="shared" si="273"/>
        <v>84.680364000964943</v>
      </c>
      <c r="K1546" s="71">
        <f t="shared" si="270"/>
        <v>4.4388837448044844</v>
      </c>
      <c r="L1546" s="71">
        <f t="shared" si="271"/>
        <v>1.0833028652905887</v>
      </c>
      <c r="M1546" s="69">
        <f t="shared" si="274"/>
        <v>1.4723602563310507</v>
      </c>
    </row>
    <row r="1547" spans="1:13" x14ac:dyDescent="0.3">
      <c r="A1547" s="69">
        <f>'Shiller Data'!A1546</f>
        <v>1999.02</v>
      </c>
      <c r="B1547" s="69">
        <f>'[4]Shiller Data '!B1546</f>
        <v>1246.58</v>
      </c>
      <c r="C1547" s="69">
        <f>'[4]Shiller Data '!C1546</f>
        <v>16.366666670000001</v>
      </c>
      <c r="D1547" s="69">
        <f>'[4]Shiller Data '!D1546</f>
        <v>38.15666667</v>
      </c>
      <c r="E1547" s="69">
        <f>'[4]Shiller Data '!E1546</f>
        <v>164.5</v>
      </c>
      <c r="F1547" s="71">
        <f t="shared" ref="F1547:F1610" si="275">B1547*$E$1857/E1547</f>
        <v>2391.6527714285712</v>
      </c>
      <c r="G1547" s="71">
        <f t="shared" ref="G1547:G1610" si="276">C1547*$E$1857/E1547</f>
        <v>31.400619054014289</v>
      </c>
      <c r="H1547" s="71">
        <f t="shared" si="272"/>
        <v>1196.1767927077556</v>
      </c>
      <c r="I1547" s="71">
        <f t="shared" si="272"/>
        <v>28.374977150700396</v>
      </c>
      <c r="J1547" s="71">
        <f t="shared" si="273"/>
        <v>84.287390214498785</v>
      </c>
      <c r="K1547" s="71">
        <f t="shared" si="270"/>
        <v>4.4342322715476028</v>
      </c>
      <c r="L1547" s="71">
        <f t="shared" si="271"/>
        <v>1.0786513920337071</v>
      </c>
      <c r="M1547" s="69">
        <f t="shared" si="274"/>
        <v>1.4660382529686926</v>
      </c>
    </row>
    <row r="1548" spans="1:13" x14ac:dyDescent="0.3">
      <c r="A1548" s="69">
        <f>'Shiller Data'!A1547</f>
        <v>1999.03</v>
      </c>
      <c r="B1548" s="69">
        <f>'[4]Shiller Data '!B1547</f>
        <v>1281.6600000000001</v>
      </c>
      <c r="C1548" s="69">
        <f>'[4]Shiller Data '!C1547</f>
        <v>16.45</v>
      </c>
      <c r="D1548" s="69">
        <f>'[4]Shiller Data '!D1547</f>
        <v>38.380000000000003</v>
      </c>
      <c r="E1548" s="69">
        <f>'[4]Shiller Data '!E1547</f>
        <v>165</v>
      </c>
      <c r="F1548" s="71">
        <f t="shared" si="275"/>
        <v>2451.5048745454551</v>
      </c>
      <c r="G1548" s="71">
        <f t="shared" si="276"/>
        <v>31.464862121212121</v>
      </c>
      <c r="H1548" s="71">
        <f t="shared" si="272"/>
        <v>1210.3115339626554</v>
      </c>
      <c r="I1548" s="71">
        <f t="shared" si="272"/>
        <v>28.421920908360811</v>
      </c>
      <c r="J1548" s="71">
        <f t="shared" si="273"/>
        <v>86.254017891672532</v>
      </c>
      <c r="K1548" s="71">
        <f t="shared" si="270"/>
        <v>4.4572966390777324</v>
      </c>
      <c r="L1548" s="71">
        <f t="shared" si="271"/>
        <v>1.1017157595638367</v>
      </c>
      <c r="M1548" s="69">
        <f t="shared" si="274"/>
        <v>1.497385957453593</v>
      </c>
    </row>
    <row r="1549" spans="1:13" x14ac:dyDescent="0.3">
      <c r="A1549" s="69">
        <f>'Shiller Data'!A1548</f>
        <v>1999.04</v>
      </c>
      <c r="B1549" s="69">
        <f>'[4]Shiller Data '!B1548</f>
        <v>1334.76</v>
      </c>
      <c r="C1549" s="69">
        <f>'[4]Shiller Data '!C1548</f>
        <v>16.45</v>
      </c>
      <c r="D1549" s="69">
        <f>'[4]Shiller Data '!D1548</f>
        <v>39.26</v>
      </c>
      <c r="E1549" s="69">
        <f>'[4]Shiller Data '!E1548</f>
        <v>166.2</v>
      </c>
      <c r="F1549" s="71">
        <f t="shared" si="275"/>
        <v>2534.638566787004</v>
      </c>
      <c r="G1549" s="71">
        <f t="shared" si="276"/>
        <v>31.237679001203372</v>
      </c>
      <c r="H1549" s="71">
        <f t="shared" si="272"/>
        <v>1224.9748575526557</v>
      </c>
      <c r="I1549" s="71">
        <f t="shared" si="272"/>
        <v>28.466731721490262</v>
      </c>
      <c r="J1549" s="71">
        <f t="shared" si="273"/>
        <v>89.038622051351993</v>
      </c>
      <c r="K1549" s="71">
        <f t="shared" si="270"/>
        <v>4.4890702312337938</v>
      </c>
      <c r="L1549" s="71">
        <f t="shared" si="271"/>
        <v>1.1334893517198981</v>
      </c>
      <c r="M1549" s="69">
        <f t="shared" si="274"/>
        <v>1.5405707174965824</v>
      </c>
    </row>
    <row r="1550" spans="1:13" x14ac:dyDescent="0.3">
      <c r="A1550" s="69">
        <f>'Shiller Data'!A1549</f>
        <v>1999.05</v>
      </c>
      <c r="B1550" s="69">
        <f>'[4]Shiller Data '!B1549</f>
        <v>1332.07</v>
      </c>
      <c r="C1550" s="69">
        <f>'[4]Shiller Data '!C1549</f>
        <v>16.45</v>
      </c>
      <c r="D1550" s="69">
        <f>'[4]Shiller Data '!D1549</f>
        <v>40.14</v>
      </c>
      <c r="E1550" s="69">
        <f>'[4]Shiller Data '!E1549</f>
        <v>166.2</v>
      </c>
      <c r="F1550" s="71">
        <f t="shared" si="275"/>
        <v>2529.5303992178101</v>
      </c>
      <c r="G1550" s="71">
        <f t="shared" si="276"/>
        <v>31.237679001203372</v>
      </c>
      <c r="H1550" s="71">
        <f t="shared" si="272"/>
        <v>1239.3856985544842</v>
      </c>
      <c r="I1550" s="71">
        <f t="shared" si="272"/>
        <v>28.510496410090759</v>
      </c>
      <c r="J1550" s="71">
        <f t="shared" si="273"/>
        <v>88.722776441119066</v>
      </c>
      <c r="K1550" s="71">
        <f t="shared" si="270"/>
        <v>4.4855166369744426</v>
      </c>
      <c r="L1550" s="71">
        <f t="shared" si="271"/>
        <v>1.1299357574605469</v>
      </c>
      <c r="M1550" s="69">
        <f t="shared" si="274"/>
        <v>1.5357408853949277</v>
      </c>
    </row>
    <row r="1551" spans="1:13" x14ac:dyDescent="0.3">
      <c r="A1551" s="69">
        <f>'Shiller Data'!A1550</f>
        <v>1999.06</v>
      </c>
      <c r="B1551" s="69">
        <f>'[4]Shiller Data '!B1550</f>
        <v>1322.55</v>
      </c>
      <c r="C1551" s="69">
        <f>'[4]Shiller Data '!C1550</f>
        <v>16.45</v>
      </c>
      <c r="D1551" s="69">
        <f>'[4]Shiller Data '!D1550</f>
        <v>41.02</v>
      </c>
      <c r="E1551" s="69">
        <f>'[4]Shiller Data '!E1550</f>
        <v>166.2</v>
      </c>
      <c r="F1551" s="71">
        <f t="shared" si="275"/>
        <v>2511.4524232851986</v>
      </c>
      <c r="G1551" s="71">
        <f t="shared" si="276"/>
        <v>31.237679001203372</v>
      </c>
      <c r="H1551" s="71">
        <f t="shared" si="272"/>
        <v>1253.4543197759242</v>
      </c>
      <c r="I1551" s="71">
        <f t="shared" si="272"/>
        <v>28.551039796744629</v>
      </c>
      <c r="J1551" s="71">
        <f t="shared" si="273"/>
        <v>87.963606270184002</v>
      </c>
      <c r="K1551" s="71">
        <f t="shared" si="270"/>
        <v>4.4769231638250249</v>
      </c>
      <c r="L1551" s="71">
        <f t="shared" si="271"/>
        <v>1.1213422843111291</v>
      </c>
      <c r="M1551" s="69">
        <f t="shared" si="274"/>
        <v>1.524061152298628</v>
      </c>
    </row>
    <row r="1552" spans="1:13" x14ac:dyDescent="0.3">
      <c r="A1552" s="69">
        <f>'Shiller Data'!A1551</f>
        <v>1999.07</v>
      </c>
      <c r="B1552" s="69">
        <f>'[4]Shiller Data '!B1551</f>
        <v>1380.99</v>
      </c>
      <c r="C1552" s="69">
        <f>'[4]Shiller Data '!C1551</f>
        <v>16.513333333333335</v>
      </c>
      <c r="D1552" s="69">
        <f>'[4]Shiller Data '!D1551</f>
        <v>42</v>
      </c>
      <c r="E1552" s="69">
        <f>'[4]Shiller Data '!E1551</f>
        <v>166.7</v>
      </c>
      <c r="F1552" s="71">
        <f t="shared" si="275"/>
        <v>2614.5611814637077</v>
      </c>
      <c r="G1552" s="71">
        <f t="shared" si="276"/>
        <v>31.263890621875635</v>
      </c>
      <c r="H1552" s="71">
        <f t="shared" si="272"/>
        <v>1268.2253615413376</v>
      </c>
      <c r="I1552" s="71">
        <f t="shared" si="272"/>
        <v>28.591204748302861</v>
      </c>
      <c r="J1552" s="71">
        <f t="shared" si="273"/>
        <v>91.446345282771091</v>
      </c>
      <c r="K1552" s="71">
        <f t="shared" si="270"/>
        <v>4.5157524099351845</v>
      </c>
      <c r="L1552" s="71">
        <f t="shared" si="271"/>
        <v>1.1601715304212887</v>
      </c>
      <c r="M1552" s="69">
        <f t="shared" si="274"/>
        <v>1.5768355338567903</v>
      </c>
    </row>
    <row r="1553" spans="1:13" x14ac:dyDescent="0.3">
      <c r="A1553" s="69">
        <f>'Shiller Data'!A1552</f>
        <v>1999.08</v>
      </c>
      <c r="B1553" s="69">
        <f>'[4]Shiller Data '!B1552</f>
        <v>1327.49</v>
      </c>
      <c r="C1553" s="69">
        <f>'[4]Shiller Data '!C1552</f>
        <v>16.576666666666668</v>
      </c>
      <c r="D1553" s="69">
        <f>'[4]Shiller Data '!D1552</f>
        <v>42.98</v>
      </c>
      <c r="E1553" s="69">
        <f>'[4]Shiller Data '!E1552</f>
        <v>167.1</v>
      </c>
      <c r="F1553" s="71">
        <f t="shared" si="275"/>
        <v>2507.2560230400959</v>
      </c>
      <c r="G1553" s="71">
        <f t="shared" si="276"/>
        <v>31.308670756034317</v>
      </c>
      <c r="H1553" s="71">
        <f t="shared" si="272"/>
        <v>1281.8031710297535</v>
      </c>
      <c r="I1553" s="71">
        <f t="shared" si="272"/>
        <v>28.629491875289339</v>
      </c>
      <c r="J1553" s="71">
        <f t="shared" si="273"/>
        <v>87.575987515313059</v>
      </c>
      <c r="K1553" s="71">
        <f t="shared" si="270"/>
        <v>4.4725068452439318</v>
      </c>
      <c r="L1553" s="71">
        <f t="shared" si="271"/>
        <v>1.1169259657300361</v>
      </c>
      <c r="M1553" s="69">
        <f t="shared" si="274"/>
        <v>1.5180587570623212</v>
      </c>
    </row>
    <row r="1554" spans="1:13" x14ac:dyDescent="0.3">
      <c r="A1554" s="69">
        <f>'Shiller Data'!A1553</f>
        <v>1999.09</v>
      </c>
      <c r="B1554" s="69">
        <f>'[4]Shiller Data '!B1553</f>
        <v>1318.17</v>
      </c>
      <c r="C1554" s="69">
        <f>'[4]Shiller Data '!C1553</f>
        <v>16.64</v>
      </c>
      <c r="D1554" s="69">
        <f>'[4]Shiller Data '!D1553</f>
        <v>43.96</v>
      </c>
      <c r="E1554" s="69">
        <f>'[4]Shiller Data '!E1553</f>
        <v>167.9</v>
      </c>
      <c r="F1554" s="71">
        <f t="shared" si="275"/>
        <v>2477.7906066110781</v>
      </c>
      <c r="G1554" s="71">
        <f t="shared" si="276"/>
        <v>31.278541989279336</v>
      </c>
      <c r="H1554" s="71">
        <f t="shared" ref="H1554:I1569" si="277">AVERAGE(F1435:F1554)</f>
        <v>1295.1441183181792</v>
      </c>
      <c r="I1554" s="71">
        <f t="shared" si="277"/>
        <v>28.664383615200002</v>
      </c>
      <c r="J1554" s="71">
        <f t="shared" si="273"/>
        <v>86.441440355869645</v>
      </c>
      <c r="K1554" s="71">
        <f t="shared" si="270"/>
        <v>4.4594671945710012</v>
      </c>
      <c r="L1554" s="71">
        <f t="shared" si="271"/>
        <v>1.1038863150571054</v>
      </c>
      <c r="M1554" s="69">
        <f t="shared" si="274"/>
        <v>1.5003360462467143</v>
      </c>
    </row>
    <row r="1555" spans="1:13" x14ac:dyDescent="0.3">
      <c r="A1555" s="69">
        <f>'Shiller Data'!A1554</f>
        <v>1999.1</v>
      </c>
      <c r="B1555" s="69">
        <f>'[4]Shiller Data '!B1554</f>
        <v>1300.01</v>
      </c>
      <c r="C1555" s="69">
        <f>'[4]Shiller Data '!C1554</f>
        <v>16.656666666666666</v>
      </c>
      <c r="D1555" s="69">
        <f>'[4]Shiller Data '!D1554</f>
        <v>45.363333333333337</v>
      </c>
      <c r="E1555" s="69">
        <f>'[4]Shiller Data '!E1554</f>
        <v>168.2</v>
      </c>
      <c r="F1555" s="71">
        <f t="shared" si="275"/>
        <v>2439.2964093341266</v>
      </c>
      <c r="G1555" s="71">
        <f t="shared" si="276"/>
        <v>31.254026654776062</v>
      </c>
      <c r="H1555" s="71">
        <f t="shared" si="277"/>
        <v>1308.1970941682566</v>
      </c>
      <c r="I1555" s="71">
        <f t="shared" si="277"/>
        <v>28.698752859118517</v>
      </c>
      <c r="J1555" s="71">
        <f t="shared" si="273"/>
        <v>84.996599723638639</v>
      </c>
      <c r="K1555" s="71">
        <f t="shared" si="270"/>
        <v>4.442611252438855</v>
      </c>
      <c r="L1555" s="71">
        <f t="shared" si="271"/>
        <v>1.0870303729249593</v>
      </c>
      <c r="M1555" s="69">
        <f t="shared" si="274"/>
        <v>1.4774264610572292</v>
      </c>
    </row>
    <row r="1556" spans="1:13" x14ac:dyDescent="0.3">
      <c r="A1556" s="69">
        <f>'Shiller Data'!A1555</f>
        <v>1999.11</v>
      </c>
      <c r="B1556" s="69">
        <f>'[4]Shiller Data '!B1555</f>
        <v>1391</v>
      </c>
      <c r="C1556" s="69">
        <f>'[4]Shiller Data '!C1555</f>
        <v>16.673333333333332</v>
      </c>
      <c r="D1556" s="69">
        <f>'[4]Shiller Data '!D1555</f>
        <v>46.766666666666673</v>
      </c>
      <c r="E1556" s="69">
        <f>'[4]Shiller Data '!E1555</f>
        <v>168.3</v>
      </c>
      <c r="F1556" s="71">
        <f t="shared" si="275"/>
        <v>2608.4762626262627</v>
      </c>
      <c r="G1556" s="71">
        <f t="shared" si="276"/>
        <v>31.266710437710437</v>
      </c>
      <c r="H1556" s="71">
        <f t="shared" si="277"/>
        <v>1322.8276435768246</v>
      </c>
      <c r="I1556" s="71">
        <f t="shared" si="277"/>
        <v>28.731121852208787</v>
      </c>
      <c r="J1556" s="71">
        <f t="shared" si="273"/>
        <v>90.789224174541886</v>
      </c>
      <c r="K1556" s="71">
        <f t="shared" si="270"/>
        <v>4.5085406020728058</v>
      </c>
      <c r="L1556" s="71">
        <f t="shared" si="271"/>
        <v>1.1529597225589101</v>
      </c>
      <c r="M1556" s="69">
        <f t="shared" si="274"/>
        <v>1.567033677318717</v>
      </c>
    </row>
    <row r="1557" spans="1:13" x14ac:dyDescent="0.3">
      <c r="A1557" s="69">
        <f>'Shiller Data'!A1556</f>
        <v>1999.12</v>
      </c>
      <c r="B1557" s="69">
        <f>'[4]Shiller Data '!B1556</f>
        <v>1428.68</v>
      </c>
      <c r="C1557" s="69">
        <f>'[4]Shiller Data '!C1556</f>
        <v>16.690000000000001</v>
      </c>
      <c r="D1557" s="69">
        <f>'[4]Shiller Data '!D1556</f>
        <v>48.17</v>
      </c>
      <c r="E1557" s="69">
        <f>'[4]Shiller Data '!E1556</f>
        <v>168.3</v>
      </c>
      <c r="F1557" s="71">
        <f t="shared" si="275"/>
        <v>2679.135777777778</v>
      </c>
      <c r="G1557" s="71">
        <f t="shared" si="276"/>
        <v>31.297964646464649</v>
      </c>
      <c r="H1557" s="71">
        <f t="shared" si="277"/>
        <v>1337.8830968267441</v>
      </c>
      <c r="I1557" s="71">
        <f t="shared" si="277"/>
        <v>28.761262087598638</v>
      </c>
      <c r="J1557" s="71">
        <f t="shared" si="273"/>
        <v>93.150841907350625</v>
      </c>
      <c r="K1557" s="71">
        <f t="shared" si="270"/>
        <v>4.5342201351962395</v>
      </c>
      <c r="L1557" s="71">
        <f t="shared" si="271"/>
        <v>1.1786392556823437</v>
      </c>
      <c r="M1557" s="69">
        <f t="shared" si="274"/>
        <v>1.6019357579681006</v>
      </c>
    </row>
    <row r="1558" spans="1:13" x14ac:dyDescent="0.3">
      <c r="A1558" s="69">
        <f>'Shiller Data'!A1557</f>
        <v>2000.01</v>
      </c>
      <c r="B1558" s="69">
        <f>'[4]Shiller Data '!B1557</f>
        <v>1425.59</v>
      </c>
      <c r="C1558" s="69">
        <f>'[4]Shiller Data '!C1557</f>
        <v>16.713333333333335</v>
      </c>
      <c r="D1558" s="69">
        <f>'[4]Shiller Data '!D1557</f>
        <v>49.096666666666671</v>
      </c>
      <c r="E1558" s="69">
        <f>'[4]Shiller Data '!E1557</f>
        <v>168.8</v>
      </c>
      <c r="F1558" s="71">
        <f t="shared" si="275"/>
        <v>2665.4225826421803</v>
      </c>
      <c r="G1558" s="71">
        <f t="shared" si="276"/>
        <v>31.248883688783572</v>
      </c>
      <c r="H1558" s="71">
        <f t="shared" si="277"/>
        <v>1353.0766214982914</v>
      </c>
      <c r="I1558" s="71">
        <f t="shared" si="277"/>
        <v>28.791695635606946</v>
      </c>
      <c r="J1558" s="71">
        <f t="shared" si="273"/>
        <v>92.576089174332211</v>
      </c>
      <c r="K1558" s="71">
        <f t="shared" si="270"/>
        <v>4.5280308920486636</v>
      </c>
      <c r="L1558" s="71">
        <f t="shared" si="271"/>
        <v>1.1724500125347679</v>
      </c>
      <c r="M1558" s="69">
        <f t="shared" si="274"/>
        <v>1.5935237100365045</v>
      </c>
    </row>
    <row r="1559" spans="1:13" x14ac:dyDescent="0.3">
      <c r="A1559" s="69">
        <f>'Shiller Data'!A1558</f>
        <v>2000.02</v>
      </c>
      <c r="B1559" s="69">
        <f>'[4]Shiller Data '!B1558</f>
        <v>1388.87</v>
      </c>
      <c r="C1559" s="69">
        <f>'[4]Shiller Data '!C1558</f>
        <v>16.736666666666668</v>
      </c>
      <c r="D1559" s="69">
        <f>'[4]Shiller Data '!D1558</f>
        <v>50.023333333333333</v>
      </c>
      <c r="E1559" s="69">
        <f>'[4]Shiller Data '!E1558</f>
        <v>169.8</v>
      </c>
      <c r="F1559" s="71">
        <f t="shared" si="275"/>
        <v>2581.4741834511187</v>
      </c>
      <c r="G1559" s="71">
        <f t="shared" si="276"/>
        <v>31.108219572045545</v>
      </c>
      <c r="H1559" s="71">
        <f t="shared" si="277"/>
        <v>1367.7990839482745</v>
      </c>
      <c r="I1559" s="71">
        <f t="shared" si="277"/>
        <v>28.820185736858367</v>
      </c>
      <c r="J1559" s="71">
        <f t="shared" si="273"/>
        <v>89.571739995750647</v>
      </c>
      <c r="K1559" s="71">
        <f t="shared" si="270"/>
        <v>4.4950398683981252</v>
      </c>
      <c r="L1559" s="71">
        <f t="shared" si="271"/>
        <v>1.1394589888842295</v>
      </c>
      <c r="M1559" s="69">
        <f t="shared" si="274"/>
        <v>1.5486842901521116</v>
      </c>
    </row>
    <row r="1560" spans="1:13" x14ac:dyDescent="0.3">
      <c r="A1560" s="69">
        <f>'Shiller Data'!A1559</f>
        <v>2000.03</v>
      </c>
      <c r="B1560" s="69">
        <f>'[4]Shiller Data '!B1559</f>
        <v>1442.21</v>
      </c>
      <c r="C1560" s="69">
        <f>'[4]Shiller Data '!C1559</f>
        <v>16.760000000000002</v>
      </c>
      <c r="D1560" s="69">
        <f>'[4]Shiller Data '!D1559</f>
        <v>50.95</v>
      </c>
      <c r="E1560" s="69">
        <f>'[4]Shiller Data '!E1559</f>
        <v>171.2</v>
      </c>
      <c r="F1560" s="71">
        <f t="shared" si="275"/>
        <v>2658.6956019275708</v>
      </c>
      <c r="G1560" s="71">
        <f t="shared" si="276"/>
        <v>30.896844626168228</v>
      </c>
      <c r="H1560" s="71">
        <f t="shared" si="277"/>
        <v>1383.0383001919986</v>
      </c>
      <c r="I1560" s="71">
        <f t="shared" si="277"/>
        <v>28.846330213897204</v>
      </c>
      <c r="J1560" s="71">
        <f t="shared" si="273"/>
        <v>92.167550680214418</v>
      </c>
      <c r="K1560" s="71">
        <f t="shared" si="270"/>
        <v>4.5236081237153458</v>
      </c>
      <c r="L1560" s="71">
        <f t="shared" si="271"/>
        <v>1.1680272442014501</v>
      </c>
      <c r="M1560" s="69">
        <f t="shared" si="274"/>
        <v>1.587512548683959</v>
      </c>
    </row>
    <row r="1561" spans="1:13" x14ac:dyDescent="0.3">
      <c r="A1561" s="69">
        <f>'Shiller Data'!A1560</f>
        <v>2000.04</v>
      </c>
      <c r="B1561" s="69">
        <f>'[4]Shiller Data '!B1560</f>
        <v>1461.36</v>
      </c>
      <c r="C1561" s="69">
        <f>'[4]Shiller Data '!C1560</f>
        <v>16.740000000000002</v>
      </c>
      <c r="D1561" s="69">
        <f>'[4]Shiller Data '!D1560</f>
        <v>51.273333333333333</v>
      </c>
      <c r="E1561" s="69">
        <f>'[4]Shiller Data '!E1560</f>
        <v>171.3</v>
      </c>
      <c r="F1561" s="71">
        <f t="shared" si="275"/>
        <v>2692.4257022767074</v>
      </c>
      <c r="G1561" s="71">
        <f t="shared" si="276"/>
        <v>30.841959719789848</v>
      </c>
      <c r="H1561" s="71">
        <f t="shared" si="277"/>
        <v>1398.5750453512612</v>
      </c>
      <c r="I1561" s="71">
        <f t="shared" si="277"/>
        <v>28.869995128842959</v>
      </c>
      <c r="J1561" s="71">
        <f t="shared" si="273"/>
        <v>93.260344875735811</v>
      </c>
      <c r="K1561" s="71">
        <f t="shared" si="270"/>
        <v>4.5353949893760799</v>
      </c>
      <c r="L1561" s="71">
        <f t="shared" si="271"/>
        <v>1.1798141098621842</v>
      </c>
      <c r="M1561" s="69">
        <f t="shared" si="274"/>
        <v>1.603532549278089</v>
      </c>
    </row>
    <row r="1562" spans="1:13" x14ac:dyDescent="0.3">
      <c r="A1562" s="69">
        <f>'Shiller Data'!A1561</f>
        <v>2000.05</v>
      </c>
      <c r="B1562" s="69">
        <f>'[4]Shiller Data '!B1561</f>
        <v>1418.48</v>
      </c>
      <c r="C1562" s="69">
        <f>'[4]Shiller Data '!C1561</f>
        <v>16.72</v>
      </c>
      <c r="D1562" s="69">
        <f>'[4]Shiller Data '!D1561</f>
        <v>51.596666666666671</v>
      </c>
      <c r="E1562" s="69">
        <f>'[4]Shiller Data '!E1561</f>
        <v>171.5</v>
      </c>
      <c r="F1562" s="71">
        <f t="shared" si="275"/>
        <v>2610.3753959183673</v>
      </c>
      <c r="G1562" s="71">
        <f t="shared" si="276"/>
        <v>30.769187172011662</v>
      </c>
      <c r="H1562" s="71">
        <f t="shared" si="277"/>
        <v>1413.1983586834756</v>
      </c>
      <c r="I1562" s="71">
        <f t="shared" si="277"/>
        <v>28.891221892008847</v>
      </c>
      <c r="J1562" s="71">
        <f t="shared" si="273"/>
        <v>90.351851703454003</v>
      </c>
      <c r="K1562" s="71">
        <f t="shared" si="270"/>
        <v>4.5037115116091186</v>
      </c>
      <c r="L1562" s="71">
        <f t="shared" si="271"/>
        <v>1.1481306320952229</v>
      </c>
      <c r="M1562" s="69">
        <f t="shared" si="274"/>
        <v>1.5604702673059012</v>
      </c>
    </row>
    <row r="1563" spans="1:13" x14ac:dyDescent="0.3">
      <c r="A1563" s="69">
        <f>'Shiller Data'!A1562</f>
        <v>2000.06</v>
      </c>
      <c r="B1563" s="69">
        <f>'[4]Shiller Data '!B1562</f>
        <v>1461.96</v>
      </c>
      <c r="C1563" s="69">
        <f>'[4]Shiller Data '!C1562</f>
        <v>16.7</v>
      </c>
      <c r="D1563" s="69">
        <f>'[4]Shiller Data '!D1562</f>
        <v>51.92</v>
      </c>
      <c r="E1563" s="69">
        <f>'[4]Shiller Data '!E1562</f>
        <v>172.4</v>
      </c>
      <c r="F1563" s="71">
        <f t="shared" si="275"/>
        <v>2676.3450452436196</v>
      </c>
      <c r="G1563" s="71">
        <f t="shared" si="276"/>
        <v>30.571946055684453</v>
      </c>
      <c r="H1563" s="71">
        <f t="shared" si="277"/>
        <v>1428.2045387852943</v>
      </c>
      <c r="I1563" s="71">
        <f t="shared" si="277"/>
        <v>28.909912005726667</v>
      </c>
      <c r="J1563" s="71">
        <f t="shared" si="273"/>
        <v>92.575343872145694</v>
      </c>
      <c r="K1563" s="71">
        <f t="shared" si="270"/>
        <v>4.5280228413177106</v>
      </c>
      <c r="L1563" s="71">
        <f t="shared" si="271"/>
        <v>1.1724419618038149</v>
      </c>
      <c r="M1563" s="69">
        <f t="shared" si="274"/>
        <v>1.593512767966037</v>
      </c>
    </row>
    <row r="1564" spans="1:13" x14ac:dyDescent="0.3">
      <c r="A1564" s="69">
        <f>'Shiller Data'!A1563</f>
        <v>2000.07</v>
      </c>
      <c r="B1564" s="69">
        <f>'[4]Shiller Data '!B1563</f>
        <v>1473</v>
      </c>
      <c r="C1564" s="69">
        <f>'[4]Shiller Data '!C1563</f>
        <v>16.583333333333332</v>
      </c>
      <c r="D1564" s="69">
        <f>'[4]Shiller Data '!D1563</f>
        <v>52.513333333333343</v>
      </c>
      <c r="E1564" s="69">
        <f>'[4]Shiller Data '!E1563</f>
        <v>172.8</v>
      </c>
      <c r="F1564" s="71">
        <f t="shared" si="275"/>
        <v>2690.313454861111</v>
      </c>
      <c r="G1564" s="71">
        <f t="shared" si="276"/>
        <v>30.288095582561727</v>
      </c>
      <c r="H1564" s="71">
        <f t="shared" si="277"/>
        <v>1443.3623612778736</v>
      </c>
      <c r="I1564" s="71">
        <f t="shared" si="277"/>
        <v>28.925796624238046</v>
      </c>
      <c r="J1564" s="71">
        <f t="shared" si="273"/>
        <v>93.007410990603219</v>
      </c>
      <c r="K1564" s="71">
        <f t="shared" si="270"/>
        <v>4.5326791780493325</v>
      </c>
      <c r="L1564" s="71">
        <f t="shared" si="271"/>
        <v>1.1770982985354368</v>
      </c>
      <c r="M1564" s="69">
        <f t="shared" si="274"/>
        <v>1.5998413814714536</v>
      </c>
    </row>
    <row r="1565" spans="1:13" x14ac:dyDescent="0.3">
      <c r="A1565" s="69">
        <f>'Shiller Data'!A1564</f>
        <v>2000.08</v>
      </c>
      <c r="B1565" s="69">
        <f>'[4]Shiller Data '!B1564</f>
        <v>1485.46</v>
      </c>
      <c r="C1565" s="69">
        <f>'[4]Shiller Data '!C1564</f>
        <v>16.466666666666669</v>
      </c>
      <c r="D1565" s="69">
        <f>'[4]Shiller Data '!D1564</f>
        <v>53.106666666666662</v>
      </c>
      <c r="E1565" s="69">
        <f>'[4]Shiller Data '!E1564</f>
        <v>172.8</v>
      </c>
      <c r="F1565" s="71">
        <f t="shared" si="275"/>
        <v>2713.0706209490741</v>
      </c>
      <c r="G1565" s="71">
        <f t="shared" si="276"/>
        <v>30.075013503086421</v>
      </c>
      <c r="H1565" s="71">
        <f t="shared" si="277"/>
        <v>1459.3612049941157</v>
      </c>
      <c r="I1565" s="71">
        <f t="shared" si="277"/>
        <v>28.940931083489961</v>
      </c>
      <c r="J1565" s="71">
        <f t="shared" si="273"/>
        <v>93.745104921548617</v>
      </c>
      <c r="K1565" s="71">
        <f t="shared" si="270"/>
        <v>4.540579449317165</v>
      </c>
      <c r="L1565" s="71">
        <f t="shared" si="271"/>
        <v>1.1849985698032692</v>
      </c>
      <c r="M1565" s="69">
        <f t="shared" si="274"/>
        <v>1.6105789561624153</v>
      </c>
    </row>
    <row r="1566" spans="1:13" x14ac:dyDescent="0.3">
      <c r="A1566" s="69">
        <f>'Shiller Data'!A1565</f>
        <v>2000.09</v>
      </c>
      <c r="B1566" s="69">
        <f>'[4]Shiller Data '!B1565</f>
        <v>1468.05</v>
      </c>
      <c r="C1566" s="69">
        <f>'[4]Shiller Data '!C1565</f>
        <v>16.350000000000001</v>
      </c>
      <c r="D1566" s="69">
        <f>'[4]Shiller Data '!D1565</f>
        <v>53.7</v>
      </c>
      <c r="E1566" s="69">
        <f>'[4]Shiller Data '!E1565</f>
        <v>173.7</v>
      </c>
      <c r="F1566" s="71">
        <f t="shared" si="275"/>
        <v>2667.380082037997</v>
      </c>
      <c r="G1566" s="71">
        <f t="shared" si="276"/>
        <v>29.707206390328157</v>
      </c>
      <c r="H1566" s="71">
        <f t="shared" si="277"/>
        <v>1475.3381180710087</v>
      </c>
      <c r="I1566" s="71">
        <f t="shared" si="277"/>
        <v>28.954026985147618</v>
      </c>
      <c r="J1566" s="71">
        <f t="shared" si="273"/>
        <v>92.124666575957392</v>
      </c>
      <c r="K1566" s="71">
        <f t="shared" si="270"/>
        <v>4.5231427312460433</v>
      </c>
      <c r="L1566" s="71">
        <f t="shared" si="271"/>
        <v>1.1675618517321475</v>
      </c>
      <c r="M1566" s="69">
        <f t="shared" si="274"/>
        <v>1.586880015163231</v>
      </c>
    </row>
    <row r="1567" spans="1:13" x14ac:dyDescent="0.3">
      <c r="A1567" s="69">
        <f>'Shiller Data'!A1566</f>
        <v>2000.1</v>
      </c>
      <c r="B1567" s="69">
        <f>'[4]Shiller Data '!B1566</f>
        <v>1390.14</v>
      </c>
      <c r="C1567" s="69">
        <f>'[4]Shiller Data '!C1566</f>
        <v>16.323333333333334</v>
      </c>
      <c r="D1567" s="69">
        <f>'[4]Shiller Data '!D1566</f>
        <v>52.466666666666669</v>
      </c>
      <c r="E1567" s="69">
        <f>'[4]Shiller Data '!E1566</f>
        <v>174</v>
      </c>
      <c r="F1567" s="71">
        <f t="shared" si="275"/>
        <v>2521.4662913793109</v>
      </c>
      <c r="G1567" s="71">
        <f t="shared" si="276"/>
        <v>29.607618486590042</v>
      </c>
      <c r="H1567" s="71">
        <f t="shared" si="277"/>
        <v>1490.2998622844379</v>
      </c>
      <c r="I1567" s="71">
        <f t="shared" si="277"/>
        <v>28.965792959832996</v>
      </c>
      <c r="J1567" s="71">
        <f t="shared" si="273"/>
        <v>87.049793350240407</v>
      </c>
      <c r="K1567" s="71">
        <f t="shared" si="270"/>
        <v>4.4664802922911093</v>
      </c>
      <c r="L1567" s="71">
        <f t="shared" si="271"/>
        <v>1.1108994127772136</v>
      </c>
      <c r="M1567" s="69">
        <f t="shared" si="274"/>
        <v>1.5098678278820221</v>
      </c>
    </row>
    <row r="1568" spans="1:13" x14ac:dyDescent="0.3">
      <c r="A1568" s="69">
        <f>'Shiller Data'!A1567</f>
        <v>2000.11</v>
      </c>
      <c r="B1568" s="69">
        <f>'[4]Shiller Data '!B1567</f>
        <v>1378.04</v>
      </c>
      <c r="C1568" s="69">
        <f>'[4]Shiller Data '!C1567</f>
        <v>16.296666666666667</v>
      </c>
      <c r="D1568" s="69">
        <f>'[4]Shiller Data '!D1567</f>
        <v>51.233333333333327</v>
      </c>
      <c r="E1568" s="69">
        <f>'[4]Shiller Data '!E1567</f>
        <v>174.1</v>
      </c>
      <c r="F1568" s="71">
        <f t="shared" si="275"/>
        <v>2498.0833670304423</v>
      </c>
      <c r="G1568" s="71">
        <f t="shared" si="276"/>
        <v>29.542271587210418</v>
      </c>
      <c r="H1568" s="71">
        <f t="shared" si="277"/>
        <v>1504.9197211570508</v>
      </c>
      <c r="I1568" s="71">
        <f t="shared" si="277"/>
        <v>28.975838948364931</v>
      </c>
      <c r="J1568" s="71">
        <f t="shared" si="273"/>
        <v>86.212632927800215</v>
      </c>
      <c r="K1568" s="71">
        <f t="shared" si="270"/>
        <v>4.4568167206184821</v>
      </c>
      <c r="L1568" s="71">
        <f t="shared" si="271"/>
        <v>1.1012358411045864</v>
      </c>
      <c r="M1568" s="69">
        <f t="shared" si="274"/>
        <v>1.4967336810788876</v>
      </c>
    </row>
    <row r="1569" spans="1:13" x14ac:dyDescent="0.3">
      <c r="A1569" s="69">
        <f>'Shiller Data'!A1568</f>
        <v>2000.12</v>
      </c>
      <c r="B1569" s="69">
        <f>'[4]Shiller Data '!B1568</f>
        <v>1330.93</v>
      </c>
      <c r="C1569" s="69">
        <f>'[4]Shiller Data '!C1568</f>
        <v>16.27</v>
      </c>
      <c r="D1569" s="69">
        <f>'[4]Shiller Data '!D1568</f>
        <v>50</v>
      </c>
      <c r="E1569" s="69">
        <f>'[4]Shiller Data '!E1568</f>
        <v>174</v>
      </c>
      <c r="F1569" s="71">
        <f t="shared" si="275"/>
        <v>2414.0699002873566</v>
      </c>
      <c r="G1569" s="71">
        <f t="shared" si="276"/>
        <v>29.510881321839083</v>
      </c>
      <c r="H1569" s="71">
        <f t="shared" si="277"/>
        <v>1518.5748911189621</v>
      </c>
      <c r="I1569" s="71">
        <f t="shared" si="277"/>
        <v>28.984115696674728</v>
      </c>
      <c r="J1569" s="71">
        <f t="shared" si="273"/>
        <v>83.28941015662302</v>
      </c>
      <c r="K1569" s="71">
        <f t="shared" si="270"/>
        <v>4.4223214121191115</v>
      </c>
      <c r="L1569" s="71">
        <f t="shared" si="271"/>
        <v>1.0667405326052157</v>
      </c>
      <c r="M1569" s="69">
        <f t="shared" si="274"/>
        <v>1.449849727485053</v>
      </c>
    </row>
    <row r="1570" spans="1:13" x14ac:dyDescent="0.3">
      <c r="A1570" s="69">
        <f>'Shiller Data'!A1569</f>
        <v>2001.01</v>
      </c>
      <c r="B1570" s="69">
        <f>'[4]Shiller Data '!B1569</f>
        <v>1335.63</v>
      </c>
      <c r="C1570" s="69">
        <f>'[4]Shiller Data '!C1569</f>
        <v>16.169999999999998</v>
      </c>
      <c r="D1570" s="69">
        <f>'[4]Shiller Data '!D1569</f>
        <v>48.48</v>
      </c>
      <c r="E1570" s="69">
        <f>'[4]Shiller Data '!E1569</f>
        <v>175.1</v>
      </c>
      <c r="F1570" s="71">
        <f t="shared" si="275"/>
        <v>2407.3758203883499</v>
      </c>
      <c r="G1570" s="71">
        <f t="shared" si="276"/>
        <v>29.145247572815535</v>
      </c>
      <c r="H1570" s="71">
        <f t="shared" ref="H1570:I1585" si="278">AVERAGE(F1451:F1570)</f>
        <v>1532.2763840594198</v>
      </c>
      <c r="I1570" s="71">
        <f t="shared" si="278"/>
        <v>28.990431649485586</v>
      </c>
      <c r="J1570" s="71">
        <f t="shared" si="273"/>
        <v>83.04035791861233</v>
      </c>
      <c r="K1570" s="71">
        <f t="shared" si="270"/>
        <v>4.419326729603525</v>
      </c>
      <c r="L1570" s="71">
        <f t="shared" si="271"/>
        <v>1.0637458500896293</v>
      </c>
      <c r="M1570" s="69">
        <f t="shared" si="274"/>
        <v>1.4457795346908189</v>
      </c>
    </row>
    <row r="1571" spans="1:13" x14ac:dyDescent="0.3">
      <c r="A1571" s="69">
        <f>'Shiller Data'!A1570</f>
        <v>2001.02</v>
      </c>
      <c r="B1571" s="69">
        <f>'[4]Shiller Data '!B1570</f>
        <v>1305.75</v>
      </c>
      <c r="C1571" s="69">
        <f>'[4]Shiller Data '!C1570</f>
        <v>16.07</v>
      </c>
      <c r="D1571" s="69">
        <f>'[4]Shiller Data '!D1570</f>
        <v>46.96</v>
      </c>
      <c r="E1571" s="69">
        <f>'[4]Shiller Data '!E1570</f>
        <v>175.8</v>
      </c>
      <c r="F1571" s="71">
        <f t="shared" si="275"/>
        <v>2344.1480588737199</v>
      </c>
      <c r="G1571" s="71">
        <f t="shared" si="276"/>
        <v>28.849672070534698</v>
      </c>
      <c r="H1571" s="71">
        <f t="shared" si="278"/>
        <v>1544.7430068979568</v>
      </c>
      <c r="I1571" s="71">
        <f t="shared" si="278"/>
        <v>28.99450668340053</v>
      </c>
      <c r="J1571" s="71">
        <f t="shared" si="273"/>
        <v>80.848006295473681</v>
      </c>
      <c r="K1571" s="71">
        <f t="shared" si="270"/>
        <v>4.3925709264175694</v>
      </c>
      <c r="L1571" s="71">
        <f t="shared" si="271"/>
        <v>1.0369900469036737</v>
      </c>
      <c r="M1571" s="69">
        <f t="shared" si="274"/>
        <v>1.409414652348659</v>
      </c>
    </row>
    <row r="1572" spans="1:13" x14ac:dyDescent="0.3">
      <c r="A1572" s="69">
        <f>'Shiller Data'!A1571</f>
        <v>2001.03</v>
      </c>
      <c r="B1572" s="69">
        <f>'[4]Shiller Data '!B1571</f>
        <v>1185.8499999999999</v>
      </c>
      <c r="C1572" s="69">
        <f>'[4]Shiller Data '!C1571</f>
        <v>15.97</v>
      </c>
      <c r="D1572" s="69">
        <f>'[4]Shiller Data '!D1571</f>
        <v>45.44</v>
      </c>
      <c r="E1572" s="69">
        <f>'[4]Shiller Data '!E1571</f>
        <v>176.2</v>
      </c>
      <c r="F1572" s="71">
        <f t="shared" si="275"/>
        <v>2124.0646381952329</v>
      </c>
      <c r="G1572" s="71">
        <f t="shared" si="276"/>
        <v>28.605061577752558</v>
      </c>
      <c r="H1572" s="71">
        <f t="shared" si="278"/>
        <v>1555.1908647224234</v>
      </c>
      <c r="I1572" s="71">
        <f t="shared" si="278"/>
        <v>28.996957718153407</v>
      </c>
      <c r="J1572" s="71">
        <f t="shared" si="273"/>
        <v>73.251292733563986</v>
      </c>
      <c r="K1572" s="71">
        <f t="shared" si="270"/>
        <v>4.2938958959812297</v>
      </c>
      <c r="L1572" s="71">
        <f t="shared" si="271"/>
        <v>0.93831501646733395</v>
      </c>
      <c r="M1572" s="69">
        <f t="shared" si="274"/>
        <v>1.2753014714814124</v>
      </c>
    </row>
    <row r="1573" spans="1:13" x14ac:dyDescent="0.3">
      <c r="A1573" s="69">
        <f>'Shiller Data'!A1572</f>
        <v>2001.04</v>
      </c>
      <c r="B1573" s="69">
        <f>'[4]Shiller Data '!B1572</f>
        <v>1189.8399999999999</v>
      </c>
      <c r="C1573" s="69">
        <f>'[4]Shiller Data '!C1572</f>
        <v>15.876666666666665</v>
      </c>
      <c r="D1573" s="69">
        <f>'[4]Shiller Data '!D1572</f>
        <v>42.556666666666665</v>
      </c>
      <c r="E1573" s="69">
        <f>'[4]Shiller Data '!E1572</f>
        <v>176.9</v>
      </c>
      <c r="F1573" s="71">
        <f t="shared" si="275"/>
        <v>2122.7781413227813</v>
      </c>
      <c r="G1573" s="71">
        <f t="shared" si="276"/>
        <v>28.325355473902391</v>
      </c>
      <c r="H1573" s="71">
        <f t="shared" si="278"/>
        <v>1565.494778572697</v>
      </c>
      <c r="I1573" s="71">
        <f t="shared" si="278"/>
        <v>28.997037809997074</v>
      </c>
      <c r="J1573" s="71">
        <f t="shared" si="273"/>
        <v>73.206723915465886</v>
      </c>
      <c r="K1573" s="71">
        <f t="shared" si="270"/>
        <v>4.2932872735173513</v>
      </c>
      <c r="L1573" s="71">
        <f t="shared" si="271"/>
        <v>0.93770639400345557</v>
      </c>
      <c r="M1573" s="69">
        <f t="shared" si="274"/>
        <v>1.2744742683458565</v>
      </c>
    </row>
    <row r="1574" spans="1:13" x14ac:dyDescent="0.3">
      <c r="A1574" s="69">
        <f>'Shiller Data'!A1573</f>
        <v>2001.05</v>
      </c>
      <c r="B1574" s="69">
        <f>'[4]Shiller Data '!B1573</f>
        <v>1270.3699999999999</v>
      </c>
      <c r="C1574" s="69">
        <f>'[4]Shiller Data '!C1573</f>
        <v>15.783333333333331</v>
      </c>
      <c r="D1574" s="69">
        <f>'[4]Shiller Data '!D1573</f>
        <v>39.673333333333332</v>
      </c>
      <c r="E1574" s="69">
        <f>'[4]Shiller Data '!E1573</f>
        <v>177.7</v>
      </c>
      <c r="F1574" s="71">
        <f t="shared" si="275"/>
        <v>2256.2471797974113</v>
      </c>
      <c r="G1574" s="71">
        <f t="shared" si="276"/>
        <v>28.032070437066217</v>
      </c>
      <c r="H1574" s="71">
        <f t="shared" si="278"/>
        <v>1576.9655002805712</v>
      </c>
      <c r="I1574" s="71">
        <f t="shared" si="278"/>
        <v>28.995175964573409</v>
      </c>
      <c r="J1574" s="71">
        <f t="shared" si="273"/>
        <v>77.814571036027374</v>
      </c>
      <c r="K1574" s="71">
        <f t="shared" si="270"/>
        <v>4.354328702028881</v>
      </c>
      <c r="L1574" s="71">
        <f t="shared" si="271"/>
        <v>0.99874782251498528</v>
      </c>
      <c r="M1574" s="69">
        <f t="shared" si="274"/>
        <v>1.3574381154930171</v>
      </c>
    </row>
    <row r="1575" spans="1:13" x14ac:dyDescent="0.3">
      <c r="A1575" s="69">
        <f>'Shiller Data'!A1574</f>
        <v>2001.06</v>
      </c>
      <c r="B1575" s="69">
        <f>'[4]Shiller Data '!B1574</f>
        <v>1238.71</v>
      </c>
      <c r="C1575" s="69">
        <f>'[4]Shiller Data '!C1574</f>
        <v>15.69</v>
      </c>
      <c r="D1575" s="69">
        <f>'[4]Shiller Data '!D1574</f>
        <v>36.79</v>
      </c>
      <c r="E1575" s="69">
        <f>'[4]Shiller Data '!E1574</f>
        <v>178</v>
      </c>
      <c r="F1575" s="71">
        <f t="shared" si="275"/>
        <v>2196.309379494382</v>
      </c>
      <c r="G1575" s="71">
        <f t="shared" si="276"/>
        <v>27.819339606741572</v>
      </c>
      <c r="H1575" s="71">
        <f t="shared" si="278"/>
        <v>1587.9525015159409</v>
      </c>
      <c r="I1575" s="71">
        <f t="shared" si="278"/>
        <v>28.992040513379592</v>
      </c>
      <c r="J1575" s="71">
        <f t="shared" si="273"/>
        <v>75.755598454024067</v>
      </c>
      <c r="K1575" s="71">
        <f t="shared" si="270"/>
        <v>4.3275123486423084</v>
      </c>
      <c r="L1575" s="71">
        <f t="shared" si="271"/>
        <v>0.97193146912841266</v>
      </c>
      <c r="M1575" s="69">
        <f t="shared" si="274"/>
        <v>1.3209909369511907</v>
      </c>
    </row>
    <row r="1576" spans="1:13" x14ac:dyDescent="0.3">
      <c r="A1576" s="69">
        <f>'Shiller Data'!A1575</f>
        <v>2001.07</v>
      </c>
      <c r="B1576" s="69">
        <f>'[4]Shiller Data '!B1575</f>
        <v>1204.45</v>
      </c>
      <c r="C1576" s="69">
        <f>'[4]Shiller Data '!C1575</f>
        <v>15.706666666666667</v>
      </c>
      <c r="D1576" s="69">
        <f>'[4]Shiller Data '!D1575</f>
        <v>33.963333333333331</v>
      </c>
      <c r="E1576" s="69">
        <f>'[4]Shiller Data '!E1575</f>
        <v>177.5</v>
      </c>
      <c r="F1576" s="71">
        <f t="shared" si="275"/>
        <v>2141.5799563380283</v>
      </c>
      <c r="G1576" s="71">
        <f t="shared" si="276"/>
        <v>27.927338215962443</v>
      </c>
      <c r="H1576" s="71">
        <f t="shared" si="278"/>
        <v>1598.4567049485916</v>
      </c>
      <c r="I1576" s="71">
        <f t="shared" si="278"/>
        <v>28.989313948188336</v>
      </c>
      <c r="J1576" s="71">
        <f t="shared" si="273"/>
        <v>73.874806425761051</v>
      </c>
      <c r="K1576" s="71">
        <f t="shared" si="270"/>
        <v>4.3023718554285626</v>
      </c>
      <c r="L1576" s="71">
        <f t="shared" si="271"/>
        <v>0.94679097591466688</v>
      </c>
      <c r="M1576" s="69">
        <f t="shared" si="274"/>
        <v>1.2868214870046604</v>
      </c>
    </row>
    <row r="1577" spans="1:13" x14ac:dyDescent="0.3">
      <c r="A1577" s="69">
        <f>'Shiller Data'!A1576</f>
        <v>2001.08</v>
      </c>
      <c r="B1577" s="69">
        <f>'[4]Shiller Data '!B1576</f>
        <v>1178.5</v>
      </c>
      <c r="C1577" s="69">
        <f>'[4]Shiller Data '!C1576</f>
        <v>15.723333333333333</v>
      </c>
      <c r="D1577" s="69">
        <f>'[4]Shiller Data '!D1576</f>
        <v>31.136666666666667</v>
      </c>
      <c r="E1577" s="69">
        <f>'[4]Shiller Data '!E1576</f>
        <v>177.5</v>
      </c>
      <c r="F1577" s="71">
        <f t="shared" si="275"/>
        <v>2095.4393943661971</v>
      </c>
      <c r="G1577" s="71">
        <f t="shared" si="276"/>
        <v>27.95697248826291</v>
      </c>
      <c r="H1577" s="71">
        <f t="shared" si="278"/>
        <v>1608.4213483277047</v>
      </c>
      <c r="I1577" s="71">
        <f t="shared" si="278"/>
        <v>28.986688200164714</v>
      </c>
      <c r="J1577" s="71">
        <f t="shared" si="273"/>
        <v>72.289713812642105</v>
      </c>
      <c r="K1577" s="71">
        <f t="shared" si="270"/>
        <v>4.2806818481254387</v>
      </c>
      <c r="L1577" s="71">
        <f t="shared" si="271"/>
        <v>0.92510096861154301</v>
      </c>
      <c r="M1577" s="69">
        <f t="shared" si="274"/>
        <v>1.2573417304786925</v>
      </c>
    </row>
    <row r="1578" spans="1:13" x14ac:dyDescent="0.3">
      <c r="A1578" s="69">
        <f>'Shiller Data'!A1577</f>
        <v>2001.09</v>
      </c>
      <c r="B1578" s="69">
        <f>'[4]Shiller Data '!B1577</f>
        <v>1044.6400000000001</v>
      </c>
      <c r="C1578" s="69">
        <f>'[4]Shiller Data '!C1577</f>
        <v>15.74</v>
      </c>
      <c r="D1578" s="69">
        <f>'[4]Shiller Data '!D1577</f>
        <v>28.31</v>
      </c>
      <c r="E1578" s="69">
        <f>'[4]Shiller Data '!E1577</f>
        <v>178.3</v>
      </c>
      <c r="F1578" s="71">
        <f t="shared" si="275"/>
        <v>1849.0948244531689</v>
      </c>
      <c r="G1578" s="71">
        <f t="shared" si="276"/>
        <v>27.861035894559734</v>
      </c>
      <c r="H1578" s="71">
        <f t="shared" si="278"/>
        <v>1616.408080222443</v>
      </c>
      <c r="I1578" s="71">
        <f t="shared" si="278"/>
        <v>28.983463268479433</v>
      </c>
      <c r="J1578" s="71">
        <f t="shared" si="273"/>
        <v>63.79827032141209</v>
      </c>
      <c r="K1578" s="71">
        <f t="shared" si="270"/>
        <v>4.1557260790335819</v>
      </c>
      <c r="L1578" s="71">
        <f t="shared" si="271"/>
        <v>0.80014519951968621</v>
      </c>
      <c r="M1578" s="69">
        <f t="shared" si="274"/>
        <v>1.0875093464751864</v>
      </c>
    </row>
    <row r="1579" spans="1:13" x14ac:dyDescent="0.3">
      <c r="A1579" s="69">
        <f>'Shiller Data'!A1578</f>
        <v>2001.1</v>
      </c>
      <c r="B1579" s="69">
        <f>'[4]Shiller Data '!B1578</f>
        <v>1076.5899999999999</v>
      </c>
      <c r="C1579" s="69">
        <f>'[4]Shiller Data '!C1578</f>
        <v>15.740000000000002</v>
      </c>
      <c r="D1579" s="69">
        <f>'[4]Shiller Data '!D1578</f>
        <v>27.103333333333335</v>
      </c>
      <c r="E1579" s="69">
        <f>'[4]Shiller Data '!E1578</f>
        <v>177.7</v>
      </c>
      <c r="F1579" s="71">
        <f t="shared" si="275"/>
        <v>1912.0832129994374</v>
      </c>
      <c r="G1579" s="71">
        <f t="shared" si="276"/>
        <v>27.955108047270688</v>
      </c>
      <c r="H1579" s="71">
        <f t="shared" si="278"/>
        <v>1624.9366446975839</v>
      </c>
      <c r="I1579" s="71">
        <f t="shared" si="278"/>
        <v>28.981875998901256</v>
      </c>
      <c r="J1579" s="71">
        <f t="shared" si="273"/>
        <v>65.975136084079836</v>
      </c>
      <c r="K1579" s="71">
        <f t="shared" si="270"/>
        <v>4.1892779450485689</v>
      </c>
      <c r="L1579" s="71">
        <f t="shared" si="271"/>
        <v>0.83369706553467315</v>
      </c>
      <c r="M1579" s="69">
        <f t="shared" si="274"/>
        <v>1.1331110296507956</v>
      </c>
    </row>
    <row r="1580" spans="1:13" x14ac:dyDescent="0.3">
      <c r="A1580" s="69">
        <f>'Shiller Data'!A1579</f>
        <v>2001.11</v>
      </c>
      <c r="B1580" s="69">
        <f>'[4]Shiller Data '!B1579</f>
        <v>1129.68</v>
      </c>
      <c r="C1580" s="69">
        <f>'[4]Shiller Data '!C1579</f>
        <v>15.740000000000002</v>
      </c>
      <c r="D1580" s="69">
        <f>'[4]Shiller Data '!D1579</f>
        <v>25.896666666666665</v>
      </c>
      <c r="E1580" s="69">
        <f>'[4]Shiller Data '!E1579</f>
        <v>177.4</v>
      </c>
      <c r="F1580" s="71">
        <f t="shared" si="275"/>
        <v>2009.7669470124015</v>
      </c>
      <c r="G1580" s="71">
        <f t="shared" si="276"/>
        <v>28.002382750845552</v>
      </c>
      <c r="H1580" s="71">
        <f t="shared" si="278"/>
        <v>1634.3190590479896</v>
      </c>
      <c r="I1580" s="71">
        <f t="shared" si="278"/>
        <v>28.981871202672814</v>
      </c>
      <c r="J1580" s="71">
        <f t="shared" si="273"/>
        <v>69.345658634596845</v>
      </c>
      <c r="K1580" s="71">
        <f t="shared" si="270"/>
        <v>4.2391035440024369</v>
      </c>
      <c r="L1580" s="71">
        <f t="shared" si="271"/>
        <v>0.88352266448854122</v>
      </c>
      <c r="M1580" s="69">
        <f t="shared" si="274"/>
        <v>1.200830994212956</v>
      </c>
    </row>
    <row r="1581" spans="1:13" x14ac:dyDescent="0.3">
      <c r="A1581" s="69">
        <f>'Shiller Data'!A1580</f>
        <v>2001.12</v>
      </c>
      <c r="B1581" s="69">
        <f>'[4]Shiller Data '!B1580</f>
        <v>1144.93</v>
      </c>
      <c r="C1581" s="69">
        <f>'[4]Shiller Data '!C1580</f>
        <v>15.74</v>
      </c>
      <c r="D1581" s="69">
        <f>'[4]Shiller Data '!D1580</f>
        <v>24.69</v>
      </c>
      <c r="E1581" s="69">
        <f>'[4]Shiller Data '!E1580</f>
        <v>176.7</v>
      </c>
      <c r="F1581" s="71">
        <f t="shared" si="275"/>
        <v>2044.9667948500287</v>
      </c>
      <c r="G1581" s="71">
        <f t="shared" si="276"/>
        <v>28.113314657611777</v>
      </c>
      <c r="H1581" s="71">
        <f t="shared" si="278"/>
        <v>1643.9507500354093</v>
      </c>
      <c r="I1581" s="71">
        <f t="shared" si="278"/>
        <v>28.983469286506793</v>
      </c>
      <c r="J1581" s="71">
        <f t="shared" si="273"/>
        <v>70.55631520972058</v>
      </c>
      <c r="K1581" s="71">
        <f t="shared" si="270"/>
        <v>4.2564111882504561</v>
      </c>
      <c r="L1581" s="71">
        <f t="shared" si="271"/>
        <v>0.90083030873656034</v>
      </c>
      <c r="M1581" s="69">
        <f t="shared" si="274"/>
        <v>1.2243545058162086</v>
      </c>
    </row>
    <row r="1582" spans="1:13" x14ac:dyDescent="0.3">
      <c r="A1582" s="69">
        <f>'Shiller Data'!A1581</f>
        <v>2002.01</v>
      </c>
      <c r="B1582" s="69">
        <f>'[4]Shiller Data '!B1581</f>
        <v>1140.21</v>
      </c>
      <c r="C1582" s="69">
        <f>'[4]Shiller Data '!C1581</f>
        <v>15.736666666666668</v>
      </c>
      <c r="D1582" s="69">
        <f>'[4]Shiller Data '!D1581</f>
        <v>24.693333333333332</v>
      </c>
      <c r="E1582" s="69">
        <f>'[4]Shiller Data '!E1581</f>
        <v>177.1</v>
      </c>
      <c r="F1582" s="71">
        <f t="shared" si="275"/>
        <v>2031.9366293054775</v>
      </c>
      <c r="G1582" s="71">
        <f t="shared" si="276"/>
        <v>28.043877376246947</v>
      </c>
      <c r="H1582" s="71">
        <f t="shared" si="278"/>
        <v>1652.9595311183859</v>
      </c>
      <c r="I1582" s="71">
        <f t="shared" si="278"/>
        <v>28.984063919964417</v>
      </c>
      <c r="J1582" s="71">
        <f t="shared" si="273"/>
        <v>70.105304587941717</v>
      </c>
      <c r="K1582" s="71">
        <f t="shared" si="270"/>
        <v>4.249998462902858</v>
      </c>
      <c r="L1582" s="71">
        <f t="shared" si="271"/>
        <v>0.89441758338896227</v>
      </c>
      <c r="M1582" s="69">
        <f t="shared" si="274"/>
        <v>1.2156387142872742</v>
      </c>
    </row>
    <row r="1583" spans="1:13" x14ac:dyDescent="0.3">
      <c r="A1583" s="69">
        <f>'Shiller Data'!A1582</f>
        <v>2002.02</v>
      </c>
      <c r="B1583" s="69">
        <f>'[4]Shiller Data '!B1582</f>
        <v>1100.67</v>
      </c>
      <c r="C1583" s="69">
        <f>'[4]Shiller Data '!C1582</f>
        <v>15.733333333333334</v>
      </c>
      <c r="D1583" s="69">
        <f>'[4]Shiller Data '!D1582</f>
        <v>24.696666666666669</v>
      </c>
      <c r="E1583" s="69">
        <f>'[4]Shiller Data '!E1582</f>
        <v>177.8</v>
      </c>
      <c r="F1583" s="71">
        <f t="shared" si="275"/>
        <v>1953.7511549493815</v>
      </c>
      <c r="G1583" s="71">
        <f t="shared" si="276"/>
        <v>27.927551556055491</v>
      </c>
      <c r="H1583" s="71">
        <f t="shared" si="278"/>
        <v>1661.4121472364707</v>
      </c>
      <c r="I1583" s="71">
        <f t="shared" si="278"/>
        <v>28.983771065567435</v>
      </c>
      <c r="J1583" s="71">
        <f t="shared" si="273"/>
        <v>67.408452493279157</v>
      </c>
      <c r="K1583" s="71">
        <f t="shared" si="270"/>
        <v>4.2107704179674998</v>
      </c>
      <c r="L1583" s="71">
        <f t="shared" si="271"/>
        <v>0.85518953845360413</v>
      </c>
      <c r="M1583" s="69">
        <f t="shared" si="274"/>
        <v>1.1623223092938315</v>
      </c>
    </row>
    <row r="1584" spans="1:13" x14ac:dyDescent="0.3">
      <c r="A1584" s="69">
        <f>'Shiller Data'!A1583</f>
        <v>2002.03</v>
      </c>
      <c r="B1584" s="69">
        <f>'[4]Shiller Data '!B1583</f>
        <v>1153.79</v>
      </c>
      <c r="C1584" s="69">
        <f>'[4]Shiller Data '!C1583</f>
        <v>15.73</v>
      </c>
      <c r="D1584" s="69">
        <f>'[4]Shiller Data '!D1583</f>
        <v>24.7</v>
      </c>
      <c r="E1584" s="69">
        <f>'[4]Shiller Data '!E1583</f>
        <v>178.8</v>
      </c>
      <c r="F1584" s="71">
        <f t="shared" si="275"/>
        <v>2036.5877681767338</v>
      </c>
      <c r="G1584" s="71">
        <f t="shared" si="276"/>
        <v>27.765473434004473</v>
      </c>
      <c r="H1584" s="71">
        <f t="shared" si="278"/>
        <v>1670.6925865345695</v>
      </c>
      <c r="I1584" s="71">
        <f t="shared" si="278"/>
        <v>28.982543310683294</v>
      </c>
      <c r="J1584" s="71">
        <f t="shared" si="273"/>
        <v>70.269463460993933</v>
      </c>
      <c r="K1584" s="71">
        <f t="shared" si="270"/>
        <v>4.2523373297828106</v>
      </c>
      <c r="L1584" s="71">
        <f t="shared" si="271"/>
        <v>0.89675645026891493</v>
      </c>
      <c r="M1584" s="69">
        <f t="shared" si="274"/>
        <v>1.2188175618184931</v>
      </c>
    </row>
    <row r="1585" spans="1:13" x14ac:dyDescent="0.3">
      <c r="A1585" s="69">
        <f>'Shiller Data'!A1584</f>
        <v>2002.04</v>
      </c>
      <c r="B1585" s="69">
        <f>'[4]Shiller Data '!B1584</f>
        <v>1111.93</v>
      </c>
      <c r="C1585" s="69">
        <f>'[4]Shiller Data '!C1584</f>
        <v>15.833333333333332</v>
      </c>
      <c r="D1585" s="69">
        <f>'[4]Shiller Data '!D1584</f>
        <v>25.38</v>
      </c>
      <c r="E1585" s="69">
        <f>'[4]Shiller Data '!E1584</f>
        <v>179.8</v>
      </c>
      <c r="F1585" s="71">
        <f t="shared" si="275"/>
        <v>1951.7834685761957</v>
      </c>
      <c r="G1585" s="71">
        <f t="shared" si="276"/>
        <v>27.792431405265106</v>
      </c>
      <c r="H1585" s="71">
        <f t="shared" si="278"/>
        <v>1679.2764073718683</v>
      </c>
      <c r="I1585" s="71">
        <f t="shared" si="278"/>
        <v>28.981873691868152</v>
      </c>
      <c r="J1585" s="71">
        <f t="shared" si="273"/>
        <v>67.344971871981997</v>
      </c>
      <c r="K1585" s="71">
        <f t="shared" si="270"/>
        <v>4.2098282433802181</v>
      </c>
      <c r="L1585" s="71">
        <f t="shared" si="271"/>
        <v>0.85424736386632238</v>
      </c>
      <c r="M1585" s="69">
        <f t="shared" si="274"/>
        <v>1.1610417621252733</v>
      </c>
    </row>
    <row r="1586" spans="1:13" x14ac:dyDescent="0.3">
      <c r="A1586" s="69">
        <f>'Shiller Data'!A1585</f>
        <v>2002.05</v>
      </c>
      <c r="B1586" s="69">
        <f>'[4]Shiller Data '!B1585</f>
        <v>1079.25</v>
      </c>
      <c r="C1586" s="69">
        <f>'[4]Shiller Data '!C1585</f>
        <v>15.936666666666667</v>
      </c>
      <c r="D1586" s="69">
        <f>'[4]Shiller Data '!D1585</f>
        <v>26.06</v>
      </c>
      <c r="E1586" s="69">
        <f>'[4]Shiller Data '!E1585</f>
        <v>179.8</v>
      </c>
      <c r="F1586" s="71">
        <f t="shared" si="275"/>
        <v>1894.4198901557286</v>
      </c>
      <c r="G1586" s="71">
        <f t="shared" si="276"/>
        <v>27.973813589173155</v>
      </c>
      <c r="H1586" s="71">
        <f t="shared" ref="H1586:I1601" si="279">AVERAGE(F1467:F1586)</f>
        <v>1687.2538798488879</v>
      </c>
      <c r="I1586" s="71">
        <f t="shared" si="279"/>
        <v>28.983048122696566</v>
      </c>
      <c r="J1586" s="71">
        <f t="shared" si="273"/>
        <v>65.363031594741486</v>
      </c>
      <c r="K1586" s="71">
        <f t="shared" si="270"/>
        <v>4.1799568325045682</v>
      </c>
      <c r="L1586" s="71">
        <f t="shared" si="271"/>
        <v>0.82437595299067246</v>
      </c>
      <c r="M1586" s="69">
        <f t="shared" si="274"/>
        <v>1.1204423327477426</v>
      </c>
    </row>
    <row r="1587" spans="1:13" x14ac:dyDescent="0.3">
      <c r="A1587" s="69">
        <f>'Shiller Data'!A1586</f>
        <v>2002.06</v>
      </c>
      <c r="B1587" s="69">
        <f>'[4]Shiller Data '!B1586</f>
        <v>1014.02</v>
      </c>
      <c r="C1587" s="69">
        <f>'[4]Shiller Data '!C1586</f>
        <v>16.04</v>
      </c>
      <c r="D1587" s="69">
        <f>'[4]Shiller Data '!D1586</f>
        <v>26.74</v>
      </c>
      <c r="E1587" s="69">
        <f>'[4]Shiller Data '!E1586</f>
        <v>179.9</v>
      </c>
      <c r="F1587" s="71">
        <f t="shared" si="275"/>
        <v>1778.9315291828793</v>
      </c>
      <c r="G1587" s="71">
        <f t="shared" si="276"/>
        <v>28.139545302946079</v>
      </c>
      <c r="H1587" s="71">
        <f t="shared" si="279"/>
        <v>1694.4194853553927</v>
      </c>
      <c r="I1587" s="71">
        <f t="shared" si="279"/>
        <v>28.986430829037094</v>
      </c>
      <c r="J1587" s="71">
        <f t="shared" si="273"/>
        <v>61.371182249897373</v>
      </c>
      <c r="K1587" s="71">
        <f t="shared" si="270"/>
        <v>4.1169403805122959</v>
      </c>
      <c r="L1587" s="71">
        <f t="shared" si="271"/>
        <v>0.76135950099840022</v>
      </c>
      <c r="M1587" s="69">
        <f t="shared" si="274"/>
        <v>1.0347941521869657</v>
      </c>
    </row>
    <row r="1588" spans="1:13" x14ac:dyDescent="0.3">
      <c r="A1588" s="69">
        <f>'Shiller Data'!A1587</f>
        <v>2002.07</v>
      </c>
      <c r="B1588" s="69">
        <f>'[4]Shiller Data '!B1587</f>
        <v>903.59</v>
      </c>
      <c r="C1588" s="69">
        <f>'[4]Shiller Data '!C1587</f>
        <v>15.96</v>
      </c>
      <c r="D1588" s="69">
        <f>'[4]Shiller Data '!D1587</f>
        <v>27.84</v>
      </c>
      <c r="E1588" s="69">
        <f>'[4]Shiller Data '!E1587</f>
        <v>180.1</v>
      </c>
      <c r="F1588" s="71">
        <f t="shared" si="275"/>
        <v>1583.4398775680179</v>
      </c>
      <c r="G1588" s="71">
        <f t="shared" si="276"/>
        <v>27.968105496946148</v>
      </c>
      <c r="H1588" s="71">
        <f t="shared" si="279"/>
        <v>1699.845431236075</v>
      </c>
      <c r="I1588" s="71">
        <f t="shared" si="279"/>
        <v>28.988442194744149</v>
      </c>
      <c r="J1588" s="71">
        <f t="shared" si="273"/>
        <v>54.623144870306589</v>
      </c>
      <c r="K1588" s="71">
        <f t="shared" si="270"/>
        <v>4.0004576916547414</v>
      </c>
      <c r="L1588" s="71">
        <f t="shared" si="271"/>
        <v>0.64487681214084569</v>
      </c>
      <c r="M1588" s="69">
        <f t="shared" si="274"/>
        <v>0.87647787045310899</v>
      </c>
    </row>
    <row r="1589" spans="1:13" x14ac:dyDescent="0.3">
      <c r="A1589" s="69">
        <f>'Shiller Data'!A1588</f>
        <v>2002.08</v>
      </c>
      <c r="B1589" s="69">
        <f>'[4]Shiller Data '!B1588</f>
        <v>912.55</v>
      </c>
      <c r="C1589" s="69">
        <f>'[4]Shiller Data '!C1588</f>
        <v>15.879999999999999</v>
      </c>
      <c r="D1589" s="69">
        <f>'[4]Shiller Data '!D1588</f>
        <v>28.939999999999998</v>
      </c>
      <c r="E1589" s="69">
        <f>'[4]Shiller Data '!E1588</f>
        <v>180.7</v>
      </c>
      <c r="F1589" s="71">
        <f t="shared" si="275"/>
        <v>1593.8314485334811</v>
      </c>
      <c r="G1589" s="71">
        <f t="shared" si="276"/>
        <v>27.735514111787491</v>
      </c>
      <c r="H1589" s="71">
        <f t="shared" si="279"/>
        <v>1705.3262718705894</v>
      </c>
      <c r="I1589" s="71">
        <f t="shared" si="279"/>
        <v>28.988734457865203</v>
      </c>
      <c r="J1589" s="71">
        <f t="shared" si="273"/>
        <v>54.981063448978674</v>
      </c>
      <c r="K1589" s="71">
        <f t="shared" si="270"/>
        <v>4.0069888250196373</v>
      </c>
      <c r="L1589" s="71">
        <f t="shared" si="271"/>
        <v>0.65140794550574155</v>
      </c>
      <c r="M1589" s="69">
        <f t="shared" si="274"/>
        <v>0.88535459505467362</v>
      </c>
    </row>
    <row r="1590" spans="1:13" x14ac:dyDescent="0.3">
      <c r="A1590" s="69">
        <f>'Shiller Data'!A1589</f>
        <v>2002.09</v>
      </c>
      <c r="B1590" s="69">
        <f>'[4]Shiller Data '!B1589</f>
        <v>867.81</v>
      </c>
      <c r="C1590" s="69">
        <f>'[4]Shiller Data '!C1589</f>
        <v>15.8</v>
      </c>
      <c r="D1590" s="69">
        <f>'[4]Shiller Data '!D1589</f>
        <v>30.04</v>
      </c>
      <c r="E1590" s="69">
        <f>'[4]Shiller Data '!E1589</f>
        <v>181</v>
      </c>
      <c r="F1590" s="71">
        <f t="shared" si="275"/>
        <v>1513.1777627071824</v>
      </c>
      <c r="G1590" s="71">
        <f t="shared" si="276"/>
        <v>27.550049723756906</v>
      </c>
      <c r="H1590" s="71">
        <f t="shared" si="279"/>
        <v>1710.1468449698182</v>
      </c>
      <c r="I1590" s="71">
        <f t="shared" si="279"/>
        <v>28.987514832126042</v>
      </c>
      <c r="J1590" s="71">
        <f t="shared" si="273"/>
        <v>52.201017281763335</v>
      </c>
      <c r="K1590" s="71">
        <f t="shared" si="270"/>
        <v>3.9551019828550871</v>
      </c>
      <c r="L1590" s="71">
        <f t="shared" si="271"/>
        <v>0.59952110334119135</v>
      </c>
      <c r="M1590" s="69">
        <f t="shared" si="274"/>
        <v>0.81483311239514677</v>
      </c>
    </row>
    <row r="1591" spans="1:13" x14ac:dyDescent="0.3">
      <c r="A1591" s="69">
        <f>'Shiller Data'!A1590</f>
        <v>2002.1</v>
      </c>
      <c r="B1591" s="69">
        <f>'[4]Shiller Data '!B1590</f>
        <v>854.63</v>
      </c>
      <c r="C1591" s="69">
        <f>'[4]Shiller Data '!C1590</f>
        <v>15.89</v>
      </c>
      <c r="D1591" s="69">
        <f>'[4]Shiller Data '!D1590</f>
        <v>29.223333333333333</v>
      </c>
      <c r="E1591" s="69">
        <f>'[4]Shiller Data '!E1590</f>
        <v>181.3</v>
      </c>
      <c r="F1591" s="71">
        <f t="shared" si="275"/>
        <v>1487.7302876447877</v>
      </c>
      <c r="G1591" s="71">
        <f t="shared" si="276"/>
        <v>27.661133204633202</v>
      </c>
      <c r="H1591" s="71">
        <f t="shared" si="279"/>
        <v>1714.8937356778595</v>
      </c>
      <c r="I1591" s="71">
        <f t="shared" si="279"/>
        <v>28.988281418569215</v>
      </c>
      <c r="J1591" s="71">
        <f t="shared" si="273"/>
        <v>51.321782970265446</v>
      </c>
      <c r="K1591" s="71">
        <f t="shared" si="270"/>
        <v>3.9381152813548792</v>
      </c>
      <c r="L1591" s="71">
        <f t="shared" si="271"/>
        <v>0.58253440184098348</v>
      </c>
      <c r="M1591" s="69">
        <f t="shared" si="274"/>
        <v>0.79174580691815433</v>
      </c>
    </row>
    <row r="1592" spans="1:13" x14ac:dyDescent="0.3">
      <c r="A1592" s="69">
        <f>'Shiller Data'!A1591</f>
        <v>2002.11</v>
      </c>
      <c r="B1592" s="69">
        <f>'[4]Shiller Data '!B1591</f>
        <v>909.93</v>
      </c>
      <c r="C1592" s="69">
        <f>'[4]Shiller Data '!C1591</f>
        <v>15.98</v>
      </c>
      <c r="D1592" s="69">
        <f>'[4]Shiller Data '!D1591</f>
        <v>28.406666666666666</v>
      </c>
      <c r="E1592" s="69">
        <f>'[4]Shiller Data '!E1591</f>
        <v>181.3</v>
      </c>
      <c r="F1592" s="71">
        <f t="shared" si="275"/>
        <v>1583.9959054054052</v>
      </c>
      <c r="G1592" s="71">
        <f t="shared" si="276"/>
        <v>27.817804191947047</v>
      </c>
      <c r="H1592" s="71">
        <f t="shared" si="279"/>
        <v>1720.2621042440312</v>
      </c>
      <c r="I1592" s="71">
        <f t="shared" si="279"/>
        <v>28.990740150890602</v>
      </c>
      <c r="J1592" s="71">
        <f t="shared" si="273"/>
        <v>54.63799465488102</v>
      </c>
      <c r="K1592" s="71">
        <f t="shared" si="270"/>
        <v>4.0007295135436651</v>
      </c>
      <c r="L1592" s="71">
        <f t="shared" si="271"/>
        <v>0.64514863402976941</v>
      </c>
      <c r="M1592" s="69">
        <f t="shared" si="274"/>
        <v>0.87684731445522079</v>
      </c>
    </row>
    <row r="1593" spans="1:13" x14ac:dyDescent="0.3">
      <c r="A1593" s="69">
        <f>'Shiller Data'!A1592</f>
        <v>2002.12</v>
      </c>
      <c r="B1593" s="69">
        <f>'[4]Shiller Data '!B1592</f>
        <v>899.18</v>
      </c>
      <c r="C1593" s="69">
        <f>'[4]Shiller Data '!C1592</f>
        <v>16.07</v>
      </c>
      <c r="D1593" s="69">
        <f>'[4]Shiller Data '!D1592</f>
        <v>27.59</v>
      </c>
      <c r="E1593" s="69">
        <f>'[4]Shiller Data '!E1592</f>
        <v>180.9</v>
      </c>
      <c r="F1593" s="71">
        <f t="shared" si="275"/>
        <v>1568.7435262576009</v>
      </c>
      <c r="G1593" s="71">
        <f t="shared" si="276"/>
        <v>28.036331398562741</v>
      </c>
      <c r="H1593" s="71">
        <f t="shared" si="279"/>
        <v>1725.2606093048696</v>
      </c>
      <c r="I1593" s="71">
        <f t="shared" si="279"/>
        <v>28.994734129951915</v>
      </c>
      <c r="J1593" s="71">
        <f t="shared" si="273"/>
        <v>54.104428729252241</v>
      </c>
      <c r="K1593" s="71">
        <f t="shared" si="270"/>
        <v>3.990916044410477</v>
      </c>
      <c r="L1593" s="71">
        <f t="shared" si="271"/>
        <v>0.63533516489658126</v>
      </c>
      <c r="M1593" s="69">
        <f t="shared" si="274"/>
        <v>0.86350943601753949</v>
      </c>
    </row>
    <row r="1594" spans="1:13" x14ac:dyDescent="0.3">
      <c r="A1594" s="69">
        <f>'Shiller Data'!A1593</f>
        <v>2003.01</v>
      </c>
      <c r="B1594" s="69">
        <f>'[4]Shiller Data '!B1593</f>
        <v>895.84</v>
      </c>
      <c r="C1594" s="69">
        <f>'[4]Shiller Data '!C1593</f>
        <v>16.119999999999997</v>
      </c>
      <c r="D1594" s="69">
        <f>'[4]Shiller Data '!D1593</f>
        <v>28.5</v>
      </c>
      <c r="E1594" s="69">
        <f>'[4]Shiller Data '!E1593</f>
        <v>181.7</v>
      </c>
      <c r="F1594" s="71">
        <f t="shared" si="275"/>
        <v>1556.035130434783</v>
      </c>
      <c r="G1594" s="71">
        <f t="shared" si="276"/>
        <v>27.999739130434779</v>
      </c>
      <c r="H1594" s="71">
        <f t="shared" si="279"/>
        <v>1730.2004085948415</v>
      </c>
      <c r="I1594" s="71">
        <f t="shared" si="279"/>
        <v>28.999120715593573</v>
      </c>
      <c r="J1594" s="71">
        <f t="shared" si="273"/>
        <v>53.658010727134318</v>
      </c>
      <c r="K1594" s="71">
        <f t="shared" si="270"/>
        <v>3.9826307725088541</v>
      </c>
      <c r="L1594" s="71">
        <f t="shared" si="271"/>
        <v>0.62704989299495839</v>
      </c>
      <c r="M1594" s="69">
        <f t="shared" si="274"/>
        <v>0.85224859156516775</v>
      </c>
    </row>
    <row r="1595" spans="1:13" x14ac:dyDescent="0.3">
      <c r="A1595" s="69">
        <f>'Shiller Data'!A1594</f>
        <v>2003.02</v>
      </c>
      <c r="B1595" s="69">
        <f>'[4]Shiller Data '!B1594</f>
        <v>837.03</v>
      </c>
      <c r="C1595" s="69">
        <f>'[4]Shiller Data '!C1594</f>
        <v>16.169999999999998</v>
      </c>
      <c r="D1595" s="69">
        <f>'[4]Shiller Data '!D1594</f>
        <v>29.41</v>
      </c>
      <c r="E1595" s="69">
        <f>'[4]Shiller Data '!E1594</f>
        <v>183.1</v>
      </c>
      <c r="F1595" s="71">
        <f t="shared" si="275"/>
        <v>1442.7681766794101</v>
      </c>
      <c r="G1595" s="71">
        <f t="shared" si="276"/>
        <v>27.871834243582743</v>
      </c>
      <c r="H1595" s="71">
        <f t="shared" si="279"/>
        <v>1734.1054515474866</v>
      </c>
      <c r="I1595" s="71">
        <f t="shared" si="279"/>
        <v>29.002627513098613</v>
      </c>
      <c r="J1595" s="71">
        <f t="shared" si="273"/>
        <v>49.746119589606316</v>
      </c>
      <c r="K1595" s="71">
        <f t="shared" si="270"/>
        <v>3.9069324623637161</v>
      </c>
      <c r="L1595" s="71">
        <f t="shared" si="271"/>
        <v>0.55135158284982033</v>
      </c>
      <c r="M1595" s="69">
        <f t="shared" si="274"/>
        <v>0.74936399031450485</v>
      </c>
    </row>
    <row r="1596" spans="1:13" x14ac:dyDescent="0.3">
      <c r="A1596" s="69">
        <f>'Shiller Data'!A1595</f>
        <v>2003.03</v>
      </c>
      <c r="B1596" s="69">
        <f>'[4]Shiller Data '!B1595</f>
        <v>846.63</v>
      </c>
      <c r="C1596" s="69">
        <f>'[4]Shiller Data '!C1595</f>
        <v>16.22</v>
      </c>
      <c r="D1596" s="69">
        <f>'[4]Shiller Data '!D1595</f>
        <v>30.32</v>
      </c>
      <c r="E1596" s="69">
        <f>'[4]Shiller Data '!E1595</f>
        <v>184.2</v>
      </c>
      <c r="F1596" s="71">
        <f t="shared" si="275"/>
        <v>1450.600766286645</v>
      </c>
      <c r="G1596" s="71">
        <f t="shared" si="276"/>
        <v>27.791059174809988</v>
      </c>
      <c r="H1596" s="71">
        <f t="shared" si="279"/>
        <v>1737.9490868329299</v>
      </c>
      <c r="I1596" s="71">
        <f t="shared" si="279"/>
        <v>29.005647806593437</v>
      </c>
      <c r="J1596" s="71">
        <f t="shared" si="273"/>
        <v>50.010976343610601</v>
      </c>
      <c r="K1596" s="71">
        <f t="shared" si="270"/>
        <v>3.9122425082078602</v>
      </c>
      <c r="L1596" s="71">
        <f t="shared" si="271"/>
        <v>0.55666162869396452</v>
      </c>
      <c r="M1596" s="69">
        <f t="shared" si="274"/>
        <v>0.75658108602311491</v>
      </c>
    </row>
    <row r="1597" spans="1:13" x14ac:dyDescent="0.3">
      <c r="A1597" s="69">
        <f>'Shiller Data'!A1596</f>
        <v>2003.04</v>
      </c>
      <c r="B1597" s="69">
        <f>'[4]Shiller Data '!B1596</f>
        <v>890.03</v>
      </c>
      <c r="C1597" s="69">
        <f>'[4]Shiller Data '!C1596</f>
        <v>16.203333333333333</v>
      </c>
      <c r="D1597" s="69">
        <f>'[4]Shiller Data '!D1596</f>
        <v>31.73</v>
      </c>
      <c r="E1597" s="69">
        <f>'[4]Shiller Data '!E1596</f>
        <v>183.8</v>
      </c>
      <c r="F1597" s="71">
        <f t="shared" si="275"/>
        <v>1528.2802946137103</v>
      </c>
      <c r="G1597" s="71">
        <f t="shared" si="276"/>
        <v>27.822921744649982</v>
      </c>
      <c r="H1597" s="71">
        <f t="shared" si="279"/>
        <v>1742.5922638598033</v>
      </c>
      <c r="I1597" s="71">
        <f t="shared" si="279"/>
        <v>29.009325629783802</v>
      </c>
      <c r="J1597" s="71">
        <f t="shared" si="273"/>
        <v>52.682379249955012</v>
      </c>
      <c r="K1597" s="71">
        <f t="shared" si="270"/>
        <v>3.9642810400532915</v>
      </c>
      <c r="L1597" s="71">
        <f t="shared" si="271"/>
        <v>0.6087001605393958</v>
      </c>
      <c r="M1597" s="69">
        <f t="shared" si="274"/>
        <v>0.82730873619551437</v>
      </c>
    </row>
    <row r="1598" spans="1:13" x14ac:dyDescent="0.3">
      <c r="A1598" s="69">
        <f>'Shiller Data'!A1597</f>
        <v>2003.05</v>
      </c>
      <c r="B1598" s="69">
        <f>'[4]Shiller Data '!B1597</f>
        <v>935.96</v>
      </c>
      <c r="C1598" s="69">
        <f>'[4]Shiller Data '!C1597</f>
        <v>16.186666666666667</v>
      </c>
      <c r="D1598" s="69">
        <f>'[4]Shiller Data '!D1597</f>
        <v>33.139999999999993</v>
      </c>
      <c r="E1598" s="69">
        <f>'[4]Shiller Data '!E1597</f>
        <v>183.5</v>
      </c>
      <c r="F1598" s="71">
        <f t="shared" si="275"/>
        <v>1609.7746910081744</v>
      </c>
      <c r="G1598" s="71">
        <f t="shared" si="276"/>
        <v>27.83974350590373</v>
      </c>
      <c r="H1598" s="71">
        <f t="shared" si="279"/>
        <v>1747.8862065431933</v>
      </c>
      <c r="I1598" s="71">
        <f t="shared" si="279"/>
        <v>29.013215710692918</v>
      </c>
      <c r="J1598" s="71">
        <f t="shared" si="273"/>
        <v>55.484187173877679</v>
      </c>
      <c r="K1598" s="71">
        <f t="shared" si="270"/>
        <v>4.0160980643701869</v>
      </c>
      <c r="L1598" s="71">
        <f t="shared" si="271"/>
        <v>0.66051718485629118</v>
      </c>
      <c r="M1598" s="69">
        <f t="shared" si="274"/>
        <v>0.89773532662557964</v>
      </c>
    </row>
    <row r="1599" spans="1:13" x14ac:dyDescent="0.3">
      <c r="A1599" s="69">
        <f>'Shiller Data'!A1598</f>
        <v>2003.06</v>
      </c>
      <c r="B1599" s="69">
        <f>'[4]Shiller Data '!B1598</f>
        <v>988</v>
      </c>
      <c r="C1599" s="69">
        <f>'[4]Shiller Data '!C1598</f>
        <v>16.170000000000002</v>
      </c>
      <c r="D1599" s="69">
        <f>'[4]Shiller Data '!D1598</f>
        <v>34.549999999999997</v>
      </c>
      <c r="E1599" s="69">
        <f>'[4]Shiller Data '!E1598</f>
        <v>183.7</v>
      </c>
      <c r="F1599" s="71">
        <f t="shared" si="275"/>
        <v>1697.4291780076212</v>
      </c>
      <c r="G1599" s="71">
        <f t="shared" si="276"/>
        <v>27.780799401197608</v>
      </c>
      <c r="H1599" s="71">
        <f t="shared" si="279"/>
        <v>1753.8706708209115</v>
      </c>
      <c r="I1599" s="71">
        <f t="shared" si="279"/>
        <v>29.016688288805387</v>
      </c>
      <c r="J1599" s="71">
        <f t="shared" si="273"/>
        <v>58.498377248050318</v>
      </c>
      <c r="K1599" s="71">
        <f t="shared" si="270"/>
        <v>4.0689990145035004</v>
      </c>
      <c r="L1599" s="71">
        <f t="shared" si="271"/>
        <v>0.71341813498960471</v>
      </c>
      <c r="M1599" s="69">
        <f t="shared" si="274"/>
        <v>0.96963512398977136</v>
      </c>
    </row>
    <row r="1600" spans="1:13" x14ac:dyDescent="0.3">
      <c r="A1600" s="69">
        <f>'Shiller Data'!A1599</f>
        <v>2003.07</v>
      </c>
      <c r="B1600" s="69">
        <f>'[4]Shiller Data '!B1599</f>
        <v>992.54</v>
      </c>
      <c r="C1600" s="69">
        <f>'[4]Shiller Data '!C1599</f>
        <v>16.310000000000002</v>
      </c>
      <c r="D1600" s="69">
        <f>'[4]Shiller Data '!D1599</f>
        <v>35.893333333333331</v>
      </c>
      <c r="E1600" s="69">
        <f>'[4]Shiller Data '!E1599</f>
        <v>183.9</v>
      </c>
      <c r="F1600" s="71">
        <f t="shared" si="275"/>
        <v>1703.374587819467</v>
      </c>
      <c r="G1600" s="71">
        <f t="shared" si="276"/>
        <v>27.990851277868412</v>
      </c>
      <c r="H1600" s="71">
        <f t="shared" si="279"/>
        <v>1759.9187046408058</v>
      </c>
      <c r="I1600" s="71">
        <f t="shared" si="279"/>
        <v>29.021911299223447</v>
      </c>
      <c r="J1600" s="71">
        <f t="shared" si="273"/>
        <v>58.692708769496001</v>
      </c>
      <c r="K1600" s="71">
        <f t="shared" si="270"/>
        <v>4.0723155073558601</v>
      </c>
      <c r="L1600" s="71">
        <f t="shared" si="271"/>
        <v>0.7167346278419644</v>
      </c>
      <c r="M1600" s="69">
        <f t="shared" si="274"/>
        <v>0.97414270208512754</v>
      </c>
    </row>
    <row r="1601" spans="1:13" x14ac:dyDescent="0.3">
      <c r="A1601" s="69">
        <f>'Shiller Data'!A1600</f>
        <v>2003.08</v>
      </c>
      <c r="B1601" s="69">
        <f>'[4]Shiller Data '!B1600</f>
        <v>989.53</v>
      </c>
      <c r="C1601" s="69">
        <f>'[4]Shiller Data '!C1600</f>
        <v>16.450000000000003</v>
      </c>
      <c r="D1601" s="69">
        <f>'[4]Shiller Data '!D1600</f>
        <v>37.236666666666665</v>
      </c>
      <c r="E1601" s="69">
        <f>'[4]Shiller Data '!E1600</f>
        <v>184.6</v>
      </c>
      <c r="F1601" s="71">
        <f t="shared" si="275"/>
        <v>1691.7693155471288</v>
      </c>
      <c r="G1601" s="71">
        <f t="shared" si="276"/>
        <v>28.12406419284941</v>
      </c>
      <c r="H1601" s="71">
        <f t="shared" si="279"/>
        <v>1765.7682959300109</v>
      </c>
      <c r="I1601" s="71">
        <f t="shared" si="279"/>
        <v>29.028874345673987</v>
      </c>
      <c r="J1601" s="71">
        <f t="shared" si="273"/>
        <v>58.278846620149565</v>
      </c>
      <c r="K1601" s="71">
        <f t="shared" ref="K1601:K1664" si="280">LN(J1601)</f>
        <v>4.0652391908111589</v>
      </c>
      <c r="L1601" s="71">
        <f t="shared" ref="L1601:L1664" si="281">K1601-$K$1863</f>
        <v>0.7096583112972632</v>
      </c>
      <c r="M1601" s="69">
        <f t="shared" si="274"/>
        <v>0.96452499721656226</v>
      </c>
    </row>
    <row r="1602" spans="1:13" x14ac:dyDescent="0.3">
      <c r="A1602" s="69">
        <f>'Shiller Data'!A1601</f>
        <v>2003.09</v>
      </c>
      <c r="B1602" s="69">
        <f>'[4]Shiller Data '!B1601</f>
        <v>1019.44</v>
      </c>
      <c r="C1602" s="69">
        <f>'[4]Shiller Data '!C1601</f>
        <v>16.59</v>
      </c>
      <c r="D1602" s="69">
        <f>'[4]Shiller Data '!D1601</f>
        <v>38.58</v>
      </c>
      <c r="E1602" s="69">
        <f>'[4]Shiller Data '!E1601</f>
        <v>185.2</v>
      </c>
      <c r="F1602" s="71">
        <f t="shared" si="275"/>
        <v>1737.2589697624194</v>
      </c>
      <c r="G1602" s="71">
        <f t="shared" si="276"/>
        <v>28.271527807775382</v>
      </c>
      <c r="H1602" s="71">
        <f t="shared" ref="H1602:I1617" si="282">AVERAGE(F1483:F1602)</f>
        <v>1771.9213993249411</v>
      </c>
      <c r="I1602" s="71">
        <f t="shared" si="282"/>
        <v>29.037536422684564</v>
      </c>
      <c r="J1602" s="71">
        <f t="shared" ref="J1602:J1665" si="283">F1602/I1602</f>
        <v>59.828042726284671</v>
      </c>
      <c r="K1602" s="71">
        <f t="shared" si="280"/>
        <v>4.0914744929488052</v>
      </c>
      <c r="L1602" s="71">
        <f t="shared" si="281"/>
        <v>0.73589361343490944</v>
      </c>
      <c r="M1602" s="69">
        <f t="shared" ref="M1602:M1665" si="284">L1602*$M$113/2</f>
        <v>1.0001824457639228</v>
      </c>
    </row>
    <row r="1603" spans="1:13" x14ac:dyDescent="0.3">
      <c r="A1603" s="69">
        <f>'Shiller Data'!A1602</f>
        <v>2003.1</v>
      </c>
      <c r="B1603" s="69">
        <f>'[4]Shiller Data '!B1602</f>
        <v>1038.73</v>
      </c>
      <c r="C1603" s="69">
        <f>'[4]Shiller Data '!C1602</f>
        <v>16.856666666666669</v>
      </c>
      <c r="D1603" s="69">
        <f>'[4]Shiller Data '!D1602</f>
        <v>41.966666666666669</v>
      </c>
      <c r="E1603" s="69">
        <f>'[4]Shiller Data '!E1602</f>
        <v>185</v>
      </c>
      <c r="F1603" s="71">
        <f t="shared" si="275"/>
        <v>1772.0453062162162</v>
      </c>
      <c r="G1603" s="71">
        <f t="shared" si="276"/>
        <v>28.757017747747753</v>
      </c>
      <c r="H1603" s="71">
        <f t="shared" si="282"/>
        <v>1778.3145497262053</v>
      </c>
      <c r="I1603" s="71">
        <f t="shared" si="282"/>
        <v>29.050817753378166</v>
      </c>
      <c r="J1603" s="71">
        <f t="shared" si="283"/>
        <v>60.998121335505417</v>
      </c>
      <c r="K1603" s="71">
        <f t="shared" si="280"/>
        <v>4.1108430659204505</v>
      </c>
      <c r="L1603" s="71">
        <f t="shared" si="281"/>
        <v>0.75526218640655474</v>
      </c>
      <c r="M1603" s="69">
        <f t="shared" si="284"/>
        <v>1.0265070480326048</v>
      </c>
    </row>
    <row r="1604" spans="1:13" x14ac:dyDescent="0.3">
      <c r="A1604" s="69">
        <f>'Shiller Data'!A1603</f>
        <v>2003.11</v>
      </c>
      <c r="B1604" s="69">
        <f>'[4]Shiller Data '!B1603</f>
        <v>1049.9000000000001</v>
      </c>
      <c r="C1604" s="69">
        <f>'[4]Shiller Data '!C1603</f>
        <v>17.123333333333335</v>
      </c>
      <c r="D1604" s="69">
        <f>'[4]Shiller Data '!D1603</f>
        <v>45.353333333333332</v>
      </c>
      <c r="E1604" s="69">
        <f>'[4]Shiller Data '!E1603</f>
        <v>184.5</v>
      </c>
      <c r="F1604" s="71">
        <f t="shared" si="275"/>
        <v>1795.9549566395665</v>
      </c>
      <c r="G1604" s="71">
        <f t="shared" si="276"/>
        <v>29.291109033423673</v>
      </c>
      <c r="H1604" s="71">
        <f t="shared" si="282"/>
        <v>1784.9309097072323</v>
      </c>
      <c r="I1604" s="71">
        <f t="shared" si="282"/>
        <v>29.068344324998712</v>
      </c>
      <c r="J1604" s="71">
        <f t="shared" si="283"/>
        <v>61.78387515160432</v>
      </c>
      <c r="K1604" s="71">
        <f t="shared" si="280"/>
        <v>4.1236424105411791</v>
      </c>
      <c r="L1604" s="71">
        <f t="shared" si="281"/>
        <v>0.76806153102728336</v>
      </c>
      <c r="M1604" s="69">
        <f t="shared" si="284"/>
        <v>1.0439031492804218</v>
      </c>
    </row>
    <row r="1605" spans="1:13" x14ac:dyDescent="0.3">
      <c r="A1605" s="69">
        <f>'Shiller Data'!A1604</f>
        <v>2003.12</v>
      </c>
      <c r="B1605" s="69">
        <f>'[4]Shiller Data '!B1604</f>
        <v>1080.6400000000001</v>
      </c>
      <c r="C1605" s="69">
        <f>'[4]Shiller Data '!C1604</f>
        <v>17.39</v>
      </c>
      <c r="D1605" s="69">
        <f>'[4]Shiller Data '!D1604</f>
        <v>48.74</v>
      </c>
      <c r="E1605" s="69">
        <f>'[4]Shiller Data '!E1604</f>
        <v>184.3</v>
      </c>
      <c r="F1605" s="71">
        <f t="shared" si="275"/>
        <v>1850.5446945198048</v>
      </c>
      <c r="G1605" s="71">
        <f t="shared" si="276"/>
        <v>29.779549376017364</v>
      </c>
      <c r="H1605" s="71">
        <f t="shared" si="282"/>
        <v>1791.9469857652448</v>
      </c>
      <c r="I1605" s="71">
        <f t="shared" si="282"/>
        <v>29.08958045891637</v>
      </c>
      <c r="J1605" s="71">
        <f t="shared" si="283"/>
        <v>63.615379298211451</v>
      </c>
      <c r="K1605" s="71">
        <f t="shared" si="280"/>
        <v>4.152855253979018</v>
      </c>
      <c r="L1605" s="71">
        <f t="shared" si="281"/>
        <v>0.79727437446512228</v>
      </c>
      <c r="M1605" s="69">
        <f t="shared" si="284"/>
        <v>1.0836074933105264</v>
      </c>
    </row>
    <row r="1606" spans="1:13" x14ac:dyDescent="0.3">
      <c r="A1606" s="69">
        <f>'Shiller Data'!A1605</f>
        <v>2004.01</v>
      </c>
      <c r="B1606" s="69">
        <f>'[4]Shiller Data '!B1605</f>
        <v>1132.52</v>
      </c>
      <c r="C1606" s="69">
        <f>'[4]Shiller Data '!C1605</f>
        <v>17.600000000000001</v>
      </c>
      <c r="D1606" s="69">
        <f>'[4]Shiller Data '!D1605</f>
        <v>49.826666666666675</v>
      </c>
      <c r="E1606" s="69">
        <f>'[4]Shiller Data '!E1605</f>
        <v>185.2</v>
      </c>
      <c r="F1606" s="71">
        <f t="shared" si="275"/>
        <v>1929.9620658747301</v>
      </c>
      <c r="G1606" s="71">
        <f t="shared" si="276"/>
        <v>29.992699784017287</v>
      </c>
      <c r="H1606" s="71">
        <f t="shared" si="282"/>
        <v>1799.5212245409452</v>
      </c>
      <c r="I1606" s="71">
        <f t="shared" si="282"/>
        <v>29.112434774461473</v>
      </c>
      <c r="J1606" s="71">
        <f t="shared" si="283"/>
        <v>66.293392525442968</v>
      </c>
      <c r="K1606" s="71">
        <f t="shared" si="280"/>
        <v>4.1940902319756752</v>
      </c>
      <c r="L1606" s="71">
        <f t="shared" si="281"/>
        <v>0.83850935246177949</v>
      </c>
      <c r="M1606" s="69">
        <f t="shared" si="284"/>
        <v>1.139651601304903</v>
      </c>
    </row>
    <row r="1607" spans="1:13" x14ac:dyDescent="0.3">
      <c r="A1607" s="69">
        <f>'Shiller Data'!A1606</f>
        <v>2004.02</v>
      </c>
      <c r="B1607" s="69">
        <f>'[4]Shiller Data '!B1606</f>
        <v>1143.3599999999999</v>
      </c>
      <c r="C1607" s="69">
        <f>'[4]Shiller Data '!C1606</f>
        <v>17.810000000000002</v>
      </c>
      <c r="D1607" s="69">
        <f>'[4]Shiller Data '!D1606</f>
        <v>50.913333333333334</v>
      </c>
      <c r="E1607" s="69">
        <f>'[4]Shiller Data '!E1606</f>
        <v>186.2</v>
      </c>
      <c r="F1607" s="71">
        <f t="shared" si="275"/>
        <v>1937.9706380236305</v>
      </c>
      <c r="G1607" s="71">
        <f t="shared" si="276"/>
        <v>30.187567400644475</v>
      </c>
      <c r="H1607" s="71">
        <f t="shared" si="282"/>
        <v>1807.2164805451525</v>
      </c>
      <c r="I1607" s="71">
        <f t="shared" si="282"/>
        <v>29.136908887400264</v>
      </c>
      <c r="J1607" s="71">
        <f t="shared" si="283"/>
        <v>66.512568148973116</v>
      </c>
      <c r="K1607" s="71">
        <f t="shared" si="280"/>
        <v>4.1973909245259566</v>
      </c>
      <c r="L1607" s="71">
        <f t="shared" si="281"/>
        <v>0.84181004501206091</v>
      </c>
      <c r="M1607" s="69">
        <f t="shared" si="284"/>
        <v>1.1441377045776926</v>
      </c>
    </row>
    <row r="1608" spans="1:13" x14ac:dyDescent="0.3">
      <c r="A1608" s="69">
        <f>'Shiller Data'!A1607</f>
        <v>2004.03</v>
      </c>
      <c r="B1608" s="69">
        <f>'[4]Shiller Data '!B1607</f>
        <v>1123.98</v>
      </c>
      <c r="C1608" s="69">
        <f>'[4]Shiller Data '!C1607</f>
        <v>18.02</v>
      </c>
      <c r="D1608" s="69">
        <f>'[4]Shiller Data '!D1607</f>
        <v>52</v>
      </c>
      <c r="E1608" s="69">
        <f>'[4]Shiller Data '!E1607</f>
        <v>187.4</v>
      </c>
      <c r="F1608" s="71">
        <f t="shared" si="275"/>
        <v>1892.9226675560301</v>
      </c>
      <c r="G1608" s="71">
        <f t="shared" si="276"/>
        <v>30.347930096051229</v>
      </c>
      <c r="H1608" s="71">
        <f t="shared" si="282"/>
        <v>1814.7038821311039</v>
      </c>
      <c r="I1608" s="71">
        <f t="shared" si="282"/>
        <v>29.162717071284931</v>
      </c>
      <c r="J1608" s="71">
        <f t="shared" si="283"/>
        <v>64.9089953768367</v>
      </c>
      <c r="K1608" s="71">
        <f t="shared" si="280"/>
        <v>4.1729862177547021</v>
      </c>
      <c r="L1608" s="71">
        <f t="shared" si="281"/>
        <v>0.81740533824080641</v>
      </c>
      <c r="M1608" s="69">
        <f t="shared" si="284"/>
        <v>1.1109682914166097</v>
      </c>
    </row>
    <row r="1609" spans="1:13" x14ac:dyDescent="0.3">
      <c r="A1609" s="69">
        <f>'Shiller Data'!A1608</f>
        <v>2004.04</v>
      </c>
      <c r="B1609" s="69">
        <f>'[4]Shiller Data '!B1608</f>
        <v>1133.3599999999999</v>
      </c>
      <c r="C1609" s="69">
        <f>'[4]Shiller Data '!C1608</f>
        <v>18.213333333333335</v>
      </c>
      <c r="D1609" s="69">
        <f>'[4]Shiller Data '!D1608</f>
        <v>53.383333333333333</v>
      </c>
      <c r="E1609" s="69">
        <f>'[4]Shiller Data '!E1608</f>
        <v>188</v>
      </c>
      <c r="F1609" s="71">
        <f t="shared" si="275"/>
        <v>1902.6280999999999</v>
      </c>
      <c r="G1609" s="71">
        <f t="shared" si="276"/>
        <v>30.575633333333336</v>
      </c>
      <c r="H1609" s="71">
        <f t="shared" si="282"/>
        <v>1822.5792415719677</v>
      </c>
      <c r="I1609" s="71">
        <f t="shared" si="282"/>
        <v>29.189958314321643</v>
      </c>
      <c r="J1609" s="71">
        <f t="shared" si="283"/>
        <v>65.180911857160893</v>
      </c>
      <c r="K1609" s="71">
        <f t="shared" si="280"/>
        <v>4.1771666631421951</v>
      </c>
      <c r="L1609" s="71">
        <f t="shared" si="281"/>
        <v>0.82158578362829937</v>
      </c>
      <c r="M1609" s="69">
        <f t="shared" si="284"/>
        <v>1.1166501019605668</v>
      </c>
    </row>
    <row r="1610" spans="1:13" x14ac:dyDescent="0.3">
      <c r="A1610" s="69">
        <f>'Shiller Data'!A1609</f>
        <v>2004.05</v>
      </c>
      <c r="B1610" s="69">
        <f>'[4]Shiller Data '!B1609</f>
        <v>1102.78</v>
      </c>
      <c r="C1610" s="69">
        <f>'[4]Shiller Data '!C1609</f>
        <v>18.406666666666666</v>
      </c>
      <c r="D1610" s="69">
        <f>'[4]Shiller Data '!D1609</f>
        <v>54.766666666666673</v>
      </c>
      <c r="E1610" s="69">
        <f>'[4]Shiller Data '!E1609</f>
        <v>189.1</v>
      </c>
      <c r="F1610" s="71">
        <f t="shared" si="275"/>
        <v>1840.5229079851933</v>
      </c>
      <c r="G1610" s="71">
        <f t="shared" si="276"/>
        <v>30.720444385686587</v>
      </c>
      <c r="H1610" s="71">
        <f t="shared" si="282"/>
        <v>1829.8770288277772</v>
      </c>
      <c r="I1610" s="71">
        <f t="shared" si="282"/>
        <v>29.217786734852087</v>
      </c>
      <c r="J1610" s="71">
        <f t="shared" si="283"/>
        <v>62.99323506902553</v>
      </c>
      <c r="K1610" s="71">
        <f t="shared" si="280"/>
        <v>4.1430273407691658</v>
      </c>
      <c r="L1610" s="71">
        <f t="shared" si="281"/>
        <v>0.78744646125527007</v>
      </c>
      <c r="M1610" s="69">
        <f t="shared" si="284"/>
        <v>1.0702499833504877</v>
      </c>
    </row>
    <row r="1611" spans="1:13" x14ac:dyDescent="0.3">
      <c r="A1611" s="69">
        <f>'Shiller Data'!A1610</f>
        <v>2004.06</v>
      </c>
      <c r="B1611" s="69">
        <f>'[4]Shiller Data '!B1610</f>
        <v>1132.76</v>
      </c>
      <c r="C1611" s="69">
        <f>'[4]Shiller Data '!C1610</f>
        <v>18.600000000000001</v>
      </c>
      <c r="D1611" s="69">
        <f>'[4]Shiller Data '!D1610</f>
        <v>56.15</v>
      </c>
      <c r="E1611" s="69">
        <f>'[4]Shiller Data '!E1610</f>
        <v>189.7</v>
      </c>
      <c r="F1611" s="71">
        <f t="shared" ref="F1611:F1674" si="285">B1611*$E$1857/E1611</f>
        <v>1884.5794401686876</v>
      </c>
      <c r="G1611" s="71">
        <f t="shared" ref="G1611:G1674" si="286">C1611*$E$1857/E1611</f>
        <v>30.944928835002642</v>
      </c>
      <c r="H1611" s="71">
        <f t="shared" si="282"/>
        <v>1837.4992774198361</v>
      </c>
      <c r="I1611" s="71">
        <f t="shared" si="282"/>
        <v>29.247487256675303</v>
      </c>
      <c r="J1611" s="71">
        <f t="shared" si="283"/>
        <v>64.435601719548075</v>
      </c>
      <c r="K1611" s="71">
        <f t="shared" si="280"/>
        <v>4.16566630209278</v>
      </c>
      <c r="L1611" s="71">
        <f t="shared" si="281"/>
        <v>0.81008542257888427</v>
      </c>
      <c r="M1611" s="69">
        <f t="shared" si="284"/>
        <v>1.1010195012438648</v>
      </c>
    </row>
    <row r="1612" spans="1:13" x14ac:dyDescent="0.3">
      <c r="A1612" s="69">
        <f>'Shiller Data'!A1611</f>
        <v>2004.07</v>
      </c>
      <c r="B1612" s="69">
        <f>'[4]Shiller Data '!B1611</f>
        <v>1105.8499999999999</v>
      </c>
      <c r="C1612" s="69">
        <f>'[4]Shiller Data '!C1611</f>
        <v>18.786666666666669</v>
      </c>
      <c r="D1612" s="69">
        <f>'[4]Shiller Data '!D1611</f>
        <v>56.69</v>
      </c>
      <c r="E1612" s="69">
        <f>'[4]Shiller Data '!E1611</f>
        <v>189.4</v>
      </c>
      <c r="F1612" s="71">
        <f t="shared" si="285"/>
        <v>1842.7232800950367</v>
      </c>
      <c r="G1612" s="71">
        <f t="shared" si="286"/>
        <v>31.304994368180225</v>
      </c>
      <c r="H1612" s="71">
        <f t="shared" si="282"/>
        <v>1844.8552993069711</v>
      </c>
      <c r="I1612" s="71">
        <f t="shared" si="282"/>
        <v>29.280271668975274</v>
      </c>
      <c r="J1612" s="71">
        <f t="shared" si="283"/>
        <v>62.933954333748389</v>
      </c>
      <c r="K1612" s="71">
        <f t="shared" si="280"/>
        <v>4.1420858325859475</v>
      </c>
      <c r="L1612" s="71">
        <f t="shared" si="281"/>
        <v>0.78650495307205182</v>
      </c>
      <c r="M1612" s="69">
        <f t="shared" si="284"/>
        <v>1.0689703419183485</v>
      </c>
    </row>
    <row r="1613" spans="1:13" x14ac:dyDescent="0.3">
      <c r="A1613" s="69">
        <f>'Shiller Data'!A1612</f>
        <v>2004.08</v>
      </c>
      <c r="B1613" s="69">
        <f>'[4]Shiller Data '!B1612</f>
        <v>1088.94</v>
      </c>
      <c r="C1613" s="69">
        <f>'[4]Shiller Data '!C1612</f>
        <v>18.973333333333333</v>
      </c>
      <c r="D1613" s="69">
        <f>'[4]Shiller Data '!D1612</f>
        <v>57.23</v>
      </c>
      <c r="E1613" s="69">
        <f>'[4]Shiller Data '!E1612</f>
        <v>189.5</v>
      </c>
      <c r="F1613" s="71">
        <f t="shared" si="285"/>
        <v>1813.5879087071241</v>
      </c>
      <c r="G1613" s="71">
        <f t="shared" si="286"/>
        <v>31.59936077396658</v>
      </c>
      <c r="H1613" s="71">
        <f t="shared" si="282"/>
        <v>1851.7740987027967</v>
      </c>
      <c r="I1613" s="71">
        <f t="shared" si="282"/>
        <v>29.315898081465267</v>
      </c>
      <c r="J1613" s="71">
        <f t="shared" si="283"/>
        <v>61.863631251117972</v>
      </c>
      <c r="K1613" s="71">
        <f t="shared" si="280"/>
        <v>4.1249324666514093</v>
      </c>
      <c r="L1613" s="71">
        <f t="shared" si="281"/>
        <v>0.76935158713751362</v>
      </c>
      <c r="M1613" s="69">
        <f t="shared" si="284"/>
        <v>1.0456565161420803</v>
      </c>
    </row>
    <row r="1614" spans="1:13" x14ac:dyDescent="0.3">
      <c r="A1614" s="69">
        <f>'Shiller Data'!A1613</f>
        <v>2004.09</v>
      </c>
      <c r="B1614" s="69">
        <f>'[4]Shiller Data '!B1613</f>
        <v>1117.6600000000001</v>
      </c>
      <c r="C1614" s="69">
        <f>'[4]Shiller Data '!C1613</f>
        <v>19.16</v>
      </c>
      <c r="D1614" s="69">
        <f>'[4]Shiller Data '!D1613</f>
        <v>57.77</v>
      </c>
      <c r="E1614" s="69">
        <f>'[4]Shiller Data '!E1613</f>
        <v>189.9</v>
      </c>
      <c r="F1614" s="71">
        <f t="shared" si="285"/>
        <v>1857.4991274354925</v>
      </c>
      <c r="G1614" s="71">
        <f t="shared" si="286"/>
        <v>31.843032122169564</v>
      </c>
      <c r="H1614" s="71">
        <f t="shared" si="282"/>
        <v>1859.0328815474454</v>
      </c>
      <c r="I1614" s="71">
        <f t="shared" si="282"/>
        <v>29.353812650801061</v>
      </c>
      <c r="J1614" s="71">
        <f t="shared" si="283"/>
        <v>63.279654657903585</v>
      </c>
      <c r="K1614" s="71">
        <f t="shared" si="280"/>
        <v>4.1475638660788876</v>
      </c>
      <c r="L1614" s="71">
        <f t="shared" si="281"/>
        <v>0.79198298656499189</v>
      </c>
      <c r="M1614" s="69">
        <f t="shared" si="284"/>
        <v>1.076415756359943</v>
      </c>
    </row>
    <row r="1615" spans="1:13" x14ac:dyDescent="0.3">
      <c r="A1615" s="69">
        <f>'Shiller Data'!A1614</f>
        <v>2004.1</v>
      </c>
      <c r="B1615" s="69">
        <f>'[4]Shiller Data '!B1614</f>
        <v>1117.21</v>
      </c>
      <c r="C1615" s="69">
        <f>'[4]Shiller Data '!C1614</f>
        <v>19.253333333333334</v>
      </c>
      <c r="D1615" s="69">
        <f>'[4]Shiller Data '!D1614</f>
        <v>58.03</v>
      </c>
      <c r="E1615" s="69">
        <f>'[4]Shiller Data '!E1614</f>
        <v>190.9</v>
      </c>
      <c r="F1615" s="71">
        <f t="shared" si="285"/>
        <v>1847.024945259298</v>
      </c>
      <c r="G1615" s="71">
        <f t="shared" si="286"/>
        <v>31.830530469704907</v>
      </c>
      <c r="H1615" s="71">
        <f t="shared" si="282"/>
        <v>1866.2652937139037</v>
      </c>
      <c r="I1615" s="71">
        <f t="shared" si="282"/>
        <v>29.390133819068677</v>
      </c>
      <c r="J1615" s="71">
        <f t="shared" si="283"/>
        <v>62.845067553279584</v>
      </c>
      <c r="K1615" s="71">
        <f t="shared" si="280"/>
        <v>4.1406724522951439</v>
      </c>
      <c r="L1615" s="71">
        <f t="shared" si="281"/>
        <v>0.78509157278124819</v>
      </c>
      <c r="M1615" s="69">
        <f t="shared" si="284"/>
        <v>1.0670493602299056</v>
      </c>
    </row>
    <row r="1616" spans="1:13" x14ac:dyDescent="0.3">
      <c r="A1616" s="69">
        <f>'Shiller Data'!A1615</f>
        <v>2004.11</v>
      </c>
      <c r="B1616" s="69">
        <f>'[4]Shiller Data '!B1615</f>
        <v>1168.94</v>
      </c>
      <c r="C1616" s="69">
        <f>'[4]Shiller Data '!C1615</f>
        <v>19.346666666666668</v>
      </c>
      <c r="D1616" s="69">
        <f>'[4]Shiller Data '!D1615</f>
        <v>58.29</v>
      </c>
      <c r="E1616" s="69">
        <f>'[4]Shiller Data '!E1615</f>
        <v>191</v>
      </c>
      <c r="F1616" s="71">
        <f t="shared" si="285"/>
        <v>1931.5356476439792</v>
      </c>
      <c r="G1616" s="71">
        <f t="shared" si="286"/>
        <v>31.968087609075045</v>
      </c>
      <c r="H1616" s="71">
        <f t="shared" si="282"/>
        <v>1874.262055315012</v>
      </c>
      <c r="I1616" s="71">
        <f t="shared" si="282"/>
        <v>29.426441919245615</v>
      </c>
      <c r="J1616" s="71">
        <f t="shared" si="283"/>
        <v>65.639456273532943</v>
      </c>
      <c r="K1616" s="71">
        <f t="shared" si="280"/>
        <v>4.1841769827252566</v>
      </c>
      <c r="L1616" s="71">
        <f t="shared" si="281"/>
        <v>0.8285961032113609</v>
      </c>
      <c r="M1616" s="69">
        <f t="shared" si="284"/>
        <v>1.126178107718689</v>
      </c>
    </row>
    <row r="1617" spans="1:13" x14ac:dyDescent="0.3">
      <c r="A1617" s="69">
        <f>'Shiller Data'!A1616</f>
        <v>2004.12</v>
      </c>
      <c r="B1617" s="69">
        <f>'[4]Shiller Data '!B1616</f>
        <v>1199.21</v>
      </c>
      <c r="C1617" s="69">
        <f>'[4]Shiller Data '!C1616</f>
        <v>19.440000000000001</v>
      </c>
      <c r="D1617" s="69">
        <f>'[4]Shiller Data '!D1616</f>
        <v>58.55</v>
      </c>
      <c r="E1617" s="69">
        <f>'[4]Shiller Data '!E1616</f>
        <v>190.3</v>
      </c>
      <c r="F1617" s="71">
        <f t="shared" si="285"/>
        <v>1988.8422073042566</v>
      </c>
      <c r="G1617" s="71">
        <f t="shared" si="286"/>
        <v>32.240468733578567</v>
      </c>
      <c r="H1617" s="71">
        <f t="shared" si="282"/>
        <v>1882.8386216968563</v>
      </c>
      <c r="I1617" s="71">
        <f t="shared" si="282"/>
        <v>29.463732072853759</v>
      </c>
      <c r="J1617" s="71">
        <f t="shared" si="283"/>
        <v>67.50136752487866</v>
      </c>
      <c r="K1617" s="71">
        <f t="shared" si="280"/>
        <v>4.2121478573010931</v>
      </c>
      <c r="L1617" s="71">
        <f t="shared" si="281"/>
        <v>0.85656697778719737</v>
      </c>
      <c r="M1617" s="69">
        <f t="shared" si="284"/>
        <v>1.1641944421896915</v>
      </c>
    </row>
    <row r="1618" spans="1:13" x14ac:dyDescent="0.3">
      <c r="A1618" s="69">
        <f>'Shiller Data'!A1617</f>
        <v>2005.01</v>
      </c>
      <c r="B1618" s="69">
        <f>'[4]Shiller Data '!B1617</f>
        <v>1181.4100000000001</v>
      </c>
      <c r="C1618" s="69">
        <f>'[4]Shiller Data '!C1617</f>
        <v>19.703333333333333</v>
      </c>
      <c r="D1618" s="69">
        <f>'[4]Shiller Data '!D1617</f>
        <v>59.106666666666662</v>
      </c>
      <c r="E1618" s="69">
        <f>'[4]Shiller Data '!E1617</f>
        <v>190.7</v>
      </c>
      <c r="F1618" s="71">
        <f t="shared" si="285"/>
        <v>1955.2118670686946</v>
      </c>
      <c r="G1618" s="71">
        <f t="shared" si="286"/>
        <v>32.608655042824687</v>
      </c>
      <c r="H1618" s="71">
        <f t="shared" ref="H1618:I1633" si="287">AVERAGE(F1499:F1618)</f>
        <v>1890.9908238132025</v>
      </c>
      <c r="I1618" s="71">
        <f t="shared" si="287"/>
        <v>29.504839133894809</v>
      </c>
      <c r="J1618" s="71">
        <f t="shared" si="283"/>
        <v>66.267497958413557</v>
      </c>
      <c r="K1618" s="71">
        <f t="shared" si="280"/>
        <v>4.1936995501197485</v>
      </c>
      <c r="L1618" s="71">
        <f t="shared" si="281"/>
        <v>0.83811867060585277</v>
      </c>
      <c r="M1618" s="69">
        <f t="shared" si="284"/>
        <v>1.1391206099672389</v>
      </c>
    </row>
    <row r="1619" spans="1:13" x14ac:dyDescent="0.3">
      <c r="A1619" s="69">
        <f>'Shiller Data'!A1618</f>
        <v>2005.02</v>
      </c>
      <c r="B1619" s="69">
        <f>'[4]Shiller Data '!B1618</f>
        <v>1199.6300000000001</v>
      </c>
      <c r="C1619" s="69">
        <f>'[4]Shiller Data '!C1618</f>
        <v>19.966666666666669</v>
      </c>
      <c r="D1619" s="69">
        <f>'[4]Shiller Data '!D1618</f>
        <v>59.663333333333334</v>
      </c>
      <c r="E1619" s="69">
        <f>'[4]Shiller Data '!E1618</f>
        <v>191.8</v>
      </c>
      <c r="F1619" s="71">
        <f t="shared" si="285"/>
        <v>1973.9792812825863</v>
      </c>
      <c r="G1619" s="71">
        <f t="shared" si="286"/>
        <v>32.854952207160238</v>
      </c>
      <c r="H1619" s="71">
        <f t="shared" si="287"/>
        <v>1899.0412496993049</v>
      </c>
      <c r="I1619" s="71">
        <f t="shared" si="287"/>
        <v>29.548915696080616</v>
      </c>
      <c r="J1619" s="71">
        <f t="shared" si="283"/>
        <v>66.803780605202235</v>
      </c>
      <c r="K1619" s="71">
        <f t="shared" si="280"/>
        <v>4.2017596748273744</v>
      </c>
      <c r="L1619" s="71">
        <f t="shared" si="281"/>
        <v>0.84617879531347873</v>
      </c>
      <c r="M1619" s="69">
        <f t="shared" si="284"/>
        <v>1.1500754478623616</v>
      </c>
    </row>
    <row r="1620" spans="1:13" x14ac:dyDescent="0.3">
      <c r="A1620" s="69">
        <f>'Shiller Data'!A1619</f>
        <v>2005.03</v>
      </c>
      <c r="B1620" s="69">
        <f>'[4]Shiller Data '!B1619</f>
        <v>1194.9000000000001</v>
      </c>
      <c r="C1620" s="69">
        <f>'[4]Shiller Data '!C1619</f>
        <v>20.23</v>
      </c>
      <c r="D1620" s="69">
        <f>'[4]Shiller Data '!D1619</f>
        <v>60.22</v>
      </c>
      <c r="E1620" s="69">
        <f>'[4]Shiller Data '!E1619</f>
        <v>193.3</v>
      </c>
      <c r="F1620" s="71">
        <f t="shared" si="285"/>
        <v>1950.9385126745992</v>
      </c>
      <c r="G1620" s="71">
        <f t="shared" si="286"/>
        <v>33.029949042938433</v>
      </c>
      <c r="H1620" s="71">
        <f t="shared" si="287"/>
        <v>1906.7323265965383</v>
      </c>
      <c r="I1620" s="71">
        <f t="shared" si="287"/>
        <v>29.595382915097616</v>
      </c>
      <c r="J1620" s="71">
        <f t="shared" si="283"/>
        <v>65.920367317814254</v>
      </c>
      <c r="K1620" s="71">
        <f t="shared" si="280"/>
        <v>4.1884474577612725</v>
      </c>
      <c r="L1620" s="71">
        <f t="shared" si="281"/>
        <v>0.83286657824737675</v>
      </c>
      <c r="M1620" s="69">
        <f t="shared" si="284"/>
        <v>1.1319822811591396</v>
      </c>
    </row>
    <row r="1621" spans="1:13" x14ac:dyDescent="0.3">
      <c r="A1621" s="69">
        <f>'Shiller Data'!A1620</f>
        <v>2005.04</v>
      </c>
      <c r="B1621" s="69">
        <f>'[4]Shiller Data '!B1620</f>
        <v>1164.43</v>
      </c>
      <c r="C1621" s="69">
        <f>'[4]Shiller Data '!C1620</f>
        <v>20.463333333333331</v>
      </c>
      <c r="D1621" s="69">
        <f>'[4]Shiller Data '!D1620</f>
        <v>61.233333333333327</v>
      </c>
      <c r="E1621" s="69">
        <f>'[4]Shiller Data '!E1620</f>
        <v>194.6</v>
      </c>
      <c r="F1621" s="71">
        <f t="shared" si="285"/>
        <v>1888.4888496916753</v>
      </c>
      <c r="G1621" s="71">
        <f t="shared" si="286"/>
        <v>33.187720023980816</v>
      </c>
      <c r="H1621" s="71">
        <f t="shared" si="287"/>
        <v>1913.6756292473042</v>
      </c>
      <c r="I1621" s="71">
        <f t="shared" si="287"/>
        <v>29.642648823323569</v>
      </c>
      <c r="J1621" s="71">
        <f t="shared" si="283"/>
        <v>63.708505300840919</v>
      </c>
      <c r="K1621" s="71">
        <f t="shared" si="280"/>
        <v>4.1543180748712487</v>
      </c>
      <c r="L1621" s="71">
        <f t="shared" si="281"/>
        <v>0.79873719535735299</v>
      </c>
      <c r="M1621" s="69">
        <f t="shared" si="284"/>
        <v>1.0855956716979926</v>
      </c>
    </row>
    <row r="1622" spans="1:13" x14ac:dyDescent="0.3">
      <c r="A1622" s="69">
        <f>'Shiller Data'!A1621</f>
        <v>2005.05</v>
      </c>
      <c r="B1622" s="69">
        <f>'[4]Shiller Data '!B1621</f>
        <v>1178.28</v>
      </c>
      <c r="C1622" s="69">
        <f>'[4]Shiller Data '!C1621</f>
        <v>20.696666666666665</v>
      </c>
      <c r="D1622" s="69">
        <f>'[4]Shiller Data '!D1621</f>
        <v>62.24666666666667</v>
      </c>
      <c r="E1622" s="69">
        <f>'[4]Shiller Data '!E1621</f>
        <v>194.4</v>
      </c>
      <c r="F1622" s="71">
        <f t="shared" si="285"/>
        <v>1912.9169722222223</v>
      </c>
      <c r="G1622" s="71">
        <f t="shared" si="286"/>
        <v>33.600676354595336</v>
      </c>
      <c r="H1622" s="71">
        <f t="shared" si="287"/>
        <v>1920.565078881679</v>
      </c>
      <c r="I1622" s="71">
        <f t="shared" si="287"/>
        <v>29.69271243959982</v>
      </c>
      <c r="J1622" s="71">
        <f t="shared" si="283"/>
        <v>64.423786682117054</v>
      </c>
      <c r="K1622" s="71">
        <f t="shared" si="280"/>
        <v>4.1654829233322461</v>
      </c>
      <c r="L1622" s="71">
        <f t="shared" si="281"/>
        <v>0.8099020438183504</v>
      </c>
      <c r="M1622" s="69">
        <f t="shared" si="284"/>
        <v>1.1007702638352728</v>
      </c>
    </row>
    <row r="1623" spans="1:13" x14ac:dyDescent="0.3">
      <c r="A1623" s="69">
        <f>'Shiller Data'!A1622</f>
        <v>2005.06</v>
      </c>
      <c r="B1623" s="69">
        <f>'[4]Shiller Data '!B1622</f>
        <v>1202.25</v>
      </c>
      <c r="C1623" s="69">
        <f>'[4]Shiller Data '!C1622</f>
        <v>20.93</v>
      </c>
      <c r="D1623" s="69">
        <f>'[4]Shiller Data '!D1622</f>
        <v>63.26</v>
      </c>
      <c r="E1623" s="69">
        <f>'[4]Shiller Data '!E1622</f>
        <v>194.5</v>
      </c>
      <c r="F1623" s="71">
        <f t="shared" si="285"/>
        <v>1950.8283354755786</v>
      </c>
      <c r="G1623" s="71">
        <f t="shared" si="286"/>
        <v>33.962018766066841</v>
      </c>
      <c r="H1623" s="71">
        <f t="shared" si="287"/>
        <v>1927.5202572647406</v>
      </c>
      <c r="I1623" s="71">
        <f t="shared" si="287"/>
        <v>29.745320366475507</v>
      </c>
      <c r="J1623" s="71">
        <f t="shared" si="283"/>
        <v>65.584378027888434</v>
      </c>
      <c r="K1623" s="71">
        <f t="shared" si="280"/>
        <v>4.1833375277714806</v>
      </c>
      <c r="L1623" s="71">
        <f t="shared" si="281"/>
        <v>0.82775664825758488</v>
      </c>
      <c r="M1623" s="69">
        <f t="shared" si="284"/>
        <v>1.125037170912814</v>
      </c>
    </row>
    <row r="1624" spans="1:13" x14ac:dyDescent="0.3">
      <c r="A1624" s="69">
        <f>'Shiller Data'!A1623</f>
        <v>2005.07</v>
      </c>
      <c r="B1624" s="69">
        <f>'[4]Shiller Data '!B1623</f>
        <v>1222.24</v>
      </c>
      <c r="C1624" s="69">
        <f>'[4]Shiller Data '!C1623</f>
        <v>21.11</v>
      </c>
      <c r="D1624" s="69">
        <f>'[4]Shiller Data '!D1623</f>
        <v>64.33</v>
      </c>
      <c r="E1624" s="69">
        <f>'[4]Shiller Data '!E1623</f>
        <v>195.4</v>
      </c>
      <c r="F1624" s="71">
        <f t="shared" si="285"/>
        <v>1974.1302722620267</v>
      </c>
      <c r="G1624" s="71">
        <f t="shared" si="286"/>
        <v>34.096323183213919</v>
      </c>
      <c r="H1624" s="71">
        <f t="shared" si="287"/>
        <v>1934.3588423833178</v>
      </c>
      <c r="I1624" s="71">
        <f t="shared" si="287"/>
        <v>29.797667802838358</v>
      </c>
      <c r="J1624" s="71">
        <f t="shared" si="283"/>
        <v>66.251167216314229</v>
      </c>
      <c r="K1624" s="71">
        <f t="shared" si="280"/>
        <v>4.1934530830705903</v>
      </c>
      <c r="L1624" s="71">
        <f t="shared" si="281"/>
        <v>0.83787220355669456</v>
      </c>
      <c r="M1624" s="69">
        <f t="shared" si="284"/>
        <v>1.1387856267420458</v>
      </c>
    </row>
    <row r="1625" spans="1:13" x14ac:dyDescent="0.3">
      <c r="A1625" s="69">
        <f>'Shiller Data'!A1624</f>
        <v>2005.08</v>
      </c>
      <c r="B1625" s="69">
        <f>'[4]Shiller Data '!B1624</f>
        <v>1224.27</v>
      </c>
      <c r="C1625" s="69">
        <f>'[4]Shiller Data '!C1624</f>
        <v>21.29</v>
      </c>
      <c r="D1625" s="69">
        <f>'[4]Shiller Data '!D1624</f>
        <v>65.399999999999991</v>
      </c>
      <c r="E1625" s="69">
        <f>'[4]Shiller Data '!E1624</f>
        <v>196.4</v>
      </c>
      <c r="F1625" s="71">
        <f t="shared" si="285"/>
        <v>1967.3408011710794</v>
      </c>
      <c r="G1625" s="71">
        <f t="shared" si="286"/>
        <v>34.211967668024442</v>
      </c>
      <c r="H1625" s="71">
        <f t="shared" si="287"/>
        <v>1941.136065892641</v>
      </c>
      <c r="I1625" s="71">
        <f t="shared" si="287"/>
        <v>29.850381248796555</v>
      </c>
      <c r="J1625" s="71">
        <f t="shared" si="283"/>
        <v>65.906722757532435</v>
      </c>
      <c r="K1625" s="71">
        <f t="shared" si="280"/>
        <v>4.1882404508354156</v>
      </c>
      <c r="L1625" s="71">
        <f t="shared" si="281"/>
        <v>0.83265957132151991</v>
      </c>
      <c r="M1625" s="69">
        <f t="shared" si="284"/>
        <v>1.1317009297659306</v>
      </c>
    </row>
    <row r="1626" spans="1:13" x14ac:dyDescent="0.3">
      <c r="A1626" s="69">
        <f>'Shiller Data'!A1625</f>
        <v>2005.09</v>
      </c>
      <c r="B1626" s="69">
        <f>'[4]Shiller Data '!B1625</f>
        <v>1225.92</v>
      </c>
      <c r="C1626" s="69">
        <f>'[4]Shiller Data '!C1625</f>
        <v>21.47</v>
      </c>
      <c r="D1626" s="69">
        <f>'[4]Shiller Data '!D1625</f>
        <v>66.47</v>
      </c>
      <c r="E1626" s="69">
        <f>'[4]Shiller Data '!E1625</f>
        <v>198.8</v>
      </c>
      <c r="F1626" s="71">
        <f t="shared" si="285"/>
        <v>1946.2096659959761</v>
      </c>
      <c r="G1626" s="71">
        <f t="shared" si="286"/>
        <v>34.084704979879277</v>
      </c>
      <c r="H1626" s="71">
        <f t="shared" si="287"/>
        <v>1947.4185188398005</v>
      </c>
      <c r="I1626" s="71">
        <f t="shared" si="287"/>
        <v>29.901287520713304</v>
      </c>
      <c r="J1626" s="71">
        <f t="shared" si="283"/>
        <v>65.087821541055462</v>
      </c>
      <c r="K1626" s="71">
        <f t="shared" si="280"/>
        <v>4.1757374586121019</v>
      </c>
      <c r="L1626" s="71">
        <f t="shared" si="281"/>
        <v>0.82015657909820616</v>
      </c>
      <c r="M1626" s="69">
        <f t="shared" si="284"/>
        <v>1.114707612915536</v>
      </c>
    </row>
    <row r="1627" spans="1:13" x14ac:dyDescent="0.3">
      <c r="A1627" s="69">
        <f>'Shiller Data'!A1626</f>
        <v>2005.1</v>
      </c>
      <c r="B1627" s="69">
        <f>'[4]Shiller Data '!B1626</f>
        <v>1191.96</v>
      </c>
      <c r="C1627" s="69">
        <f>'[4]Shiller Data '!C1626</f>
        <v>21.72</v>
      </c>
      <c r="D1627" s="69">
        <f>'[4]Shiller Data '!D1626</f>
        <v>67.589999999999989</v>
      </c>
      <c r="E1627" s="69">
        <f>'[4]Shiller Data '!E1626</f>
        <v>199.2</v>
      </c>
      <c r="F1627" s="71">
        <f t="shared" si="285"/>
        <v>1888.4966656626507</v>
      </c>
      <c r="G1627" s="71">
        <f t="shared" si="286"/>
        <v>34.412352409638558</v>
      </c>
      <c r="H1627" s="71">
        <f t="shared" si="287"/>
        <v>1953.181339860856</v>
      </c>
      <c r="I1627" s="71">
        <f t="shared" si="287"/>
        <v>29.95448478352839</v>
      </c>
      <c r="J1627" s="71">
        <f t="shared" si="283"/>
        <v>63.045539901961938</v>
      </c>
      <c r="K1627" s="71">
        <f t="shared" si="280"/>
        <v>4.1438573208439644</v>
      </c>
      <c r="L1627" s="71">
        <f t="shared" si="281"/>
        <v>0.78827644133006869</v>
      </c>
      <c r="M1627" s="69">
        <f t="shared" si="284"/>
        <v>1.0713780424693495</v>
      </c>
    </row>
    <row r="1628" spans="1:13" x14ac:dyDescent="0.3">
      <c r="A1628" s="69">
        <f>'Shiller Data'!A1627</f>
        <v>2005.11</v>
      </c>
      <c r="B1628" s="69">
        <f>'[4]Shiller Data '!B1627</f>
        <v>1237.3699999999999</v>
      </c>
      <c r="C1628" s="69">
        <f>'[4]Shiller Data '!C1627</f>
        <v>21.97</v>
      </c>
      <c r="D1628" s="69">
        <f>'[4]Shiller Data '!D1627</f>
        <v>68.709999999999994</v>
      </c>
      <c r="E1628" s="69">
        <f>'[4]Shiller Data '!E1627</f>
        <v>197.6</v>
      </c>
      <c r="F1628" s="71">
        <f t="shared" si="285"/>
        <v>1976.3165933704454</v>
      </c>
      <c r="G1628" s="71">
        <f t="shared" si="286"/>
        <v>35.090292763157898</v>
      </c>
      <c r="H1628" s="71">
        <f t="shared" si="287"/>
        <v>1959.453582867133</v>
      </c>
      <c r="I1628" s="71">
        <f t="shared" si="287"/>
        <v>30.011980897266504</v>
      </c>
      <c r="J1628" s="71">
        <f t="shared" si="283"/>
        <v>65.850921341564913</v>
      </c>
      <c r="K1628" s="71">
        <f t="shared" si="280"/>
        <v>4.1873934196109985</v>
      </c>
      <c r="L1628" s="71">
        <f t="shared" si="281"/>
        <v>0.83181254009710281</v>
      </c>
      <c r="M1628" s="69">
        <f t="shared" si="284"/>
        <v>1.1305496957475762</v>
      </c>
    </row>
    <row r="1629" spans="1:13" x14ac:dyDescent="0.3">
      <c r="A1629" s="69">
        <f>'Shiller Data'!A1628</f>
        <v>2005.12</v>
      </c>
      <c r="B1629" s="69">
        <f>'[4]Shiller Data '!B1628</f>
        <v>1262.07</v>
      </c>
      <c r="C1629" s="69">
        <f>'[4]Shiller Data '!C1628</f>
        <v>22.22</v>
      </c>
      <c r="D1629" s="69">
        <f>'[4]Shiller Data '!D1628</f>
        <v>69.83</v>
      </c>
      <c r="E1629" s="69">
        <f>'[4]Shiller Data '!E1628</f>
        <v>196.8</v>
      </c>
      <c r="F1629" s="71">
        <f t="shared" si="285"/>
        <v>2023.9613940548779</v>
      </c>
      <c r="G1629" s="71">
        <f t="shared" si="286"/>
        <v>35.633857215447151</v>
      </c>
      <c r="H1629" s="71">
        <f t="shared" si="287"/>
        <v>1965.7899948724223</v>
      </c>
      <c r="I1629" s="71">
        <f t="shared" si="287"/>
        <v>30.072654302943548</v>
      </c>
      <c r="J1629" s="71">
        <f t="shared" si="283"/>
        <v>67.302386203294674</v>
      </c>
      <c r="K1629" s="71">
        <f t="shared" si="280"/>
        <v>4.2091956922374996</v>
      </c>
      <c r="L1629" s="71">
        <f t="shared" si="281"/>
        <v>0.85361481272360384</v>
      </c>
      <c r="M1629" s="69">
        <f t="shared" si="284"/>
        <v>1.1601820365651589</v>
      </c>
    </row>
    <row r="1630" spans="1:13" x14ac:dyDescent="0.3">
      <c r="A1630" s="69">
        <f>'Shiller Data'!A1629</f>
        <v>2006.01</v>
      </c>
      <c r="B1630" s="69">
        <f>'[4]Shiller Data '!B1629</f>
        <v>1278.73</v>
      </c>
      <c r="C1630" s="69">
        <f>'[4]Shiller Data '!C1629</f>
        <v>22.406666666666666</v>
      </c>
      <c r="D1630" s="69">
        <f>'[4]Shiller Data '!D1629</f>
        <v>70.776666666666657</v>
      </c>
      <c r="E1630" s="69">
        <f>'[4]Shiller Data '!E1629</f>
        <v>198.3</v>
      </c>
      <c r="F1630" s="71">
        <f t="shared" si="285"/>
        <v>2035.1668262733231</v>
      </c>
      <c r="G1630" s="71">
        <f t="shared" si="286"/>
        <v>35.66140208438393</v>
      </c>
      <c r="H1630" s="71">
        <f t="shared" si="287"/>
        <v>1972.2837197146396</v>
      </c>
      <c r="I1630" s="71">
        <f t="shared" si="287"/>
        <v>30.13317489530802</v>
      </c>
      <c r="J1630" s="71">
        <f t="shared" si="283"/>
        <v>67.539077224491706</v>
      </c>
      <c r="K1630" s="71">
        <f t="shared" si="280"/>
        <v>4.2127063522122024</v>
      </c>
      <c r="L1630" s="71">
        <f t="shared" si="281"/>
        <v>0.85712547269830663</v>
      </c>
      <c r="M1630" s="69">
        <f t="shared" si="284"/>
        <v>1.1649535149631765</v>
      </c>
    </row>
    <row r="1631" spans="1:13" x14ac:dyDescent="0.3">
      <c r="A1631" s="69">
        <f>'Shiller Data'!A1630</f>
        <v>2006.02</v>
      </c>
      <c r="B1631" s="69">
        <f>'[4]Shiller Data '!B1630</f>
        <v>1276.6500000000001</v>
      </c>
      <c r="C1631" s="69">
        <f>'[4]Shiller Data '!C1630</f>
        <v>22.593333333333334</v>
      </c>
      <c r="D1631" s="69">
        <f>'[4]Shiller Data '!D1630</f>
        <v>71.723333333333343</v>
      </c>
      <c r="E1631" s="69">
        <f>'[4]Shiller Data '!E1630</f>
        <v>198.7</v>
      </c>
      <c r="F1631" s="71">
        <f t="shared" si="285"/>
        <v>2027.766095873176</v>
      </c>
      <c r="G1631" s="71">
        <f t="shared" si="286"/>
        <v>35.886104512665668</v>
      </c>
      <c r="H1631" s="71">
        <f t="shared" si="287"/>
        <v>1978.1532536371028</v>
      </c>
      <c r="I1631" s="71">
        <f t="shared" si="287"/>
        <v>30.194576287900652</v>
      </c>
      <c r="J1631" s="71">
        <f t="shared" si="283"/>
        <v>67.156633580108476</v>
      </c>
      <c r="K1631" s="71">
        <f t="shared" si="280"/>
        <v>4.2070277055823917</v>
      </c>
      <c r="L1631" s="71">
        <f t="shared" si="281"/>
        <v>0.85144682606849598</v>
      </c>
      <c r="M1631" s="69">
        <f t="shared" si="284"/>
        <v>1.1572354391827355</v>
      </c>
    </row>
    <row r="1632" spans="1:13" x14ac:dyDescent="0.3">
      <c r="A1632" s="69">
        <f>'Shiller Data'!A1631</f>
        <v>2006.03</v>
      </c>
      <c r="B1632" s="69">
        <f>'[4]Shiller Data '!B1631</f>
        <v>1293.74</v>
      </c>
      <c r="C1632" s="69">
        <f>'[4]Shiller Data '!C1631</f>
        <v>22.78</v>
      </c>
      <c r="D1632" s="69">
        <f>'[4]Shiller Data '!D1631</f>
        <v>72.67</v>
      </c>
      <c r="E1632" s="69">
        <f>'[4]Shiller Data '!E1631</f>
        <v>199.8</v>
      </c>
      <c r="F1632" s="71">
        <f t="shared" si="285"/>
        <v>2043.5976611611611</v>
      </c>
      <c r="G1632" s="71">
        <f t="shared" si="286"/>
        <v>35.983392892892894</v>
      </c>
      <c r="H1632" s="71">
        <f t="shared" si="287"/>
        <v>1984.2531053012428</v>
      </c>
      <c r="I1632" s="71">
        <f t="shared" si="287"/>
        <v>30.256264565219396</v>
      </c>
      <c r="J1632" s="71">
        <f t="shared" si="283"/>
        <v>67.542959797831287</v>
      </c>
      <c r="K1632" s="71">
        <f t="shared" si="280"/>
        <v>4.2127638368848679</v>
      </c>
      <c r="L1632" s="71">
        <f t="shared" si="281"/>
        <v>0.85718295737097217</v>
      </c>
      <c r="M1632" s="69">
        <f t="shared" si="284"/>
        <v>1.165031644681183</v>
      </c>
    </row>
    <row r="1633" spans="1:13" x14ac:dyDescent="0.3">
      <c r="A1633" s="69">
        <f>'Shiller Data'!A1632</f>
        <v>2006.04</v>
      </c>
      <c r="B1633" s="69">
        <f>'[4]Shiller Data '!B1632</f>
        <v>1302.17</v>
      </c>
      <c r="C1633" s="69">
        <f>'[4]Shiller Data '!C1632</f>
        <v>23</v>
      </c>
      <c r="D1633" s="69">
        <f>'[4]Shiller Data '!D1632</f>
        <v>73.276666666666657</v>
      </c>
      <c r="E1633" s="69">
        <f>'[4]Shiller Data '!E1632</f>
        <v>201.5</v>
      </c>
      <c r="F1633" s="71">
        <f t="shared" si="285"/>
        <v>2039.560113399504</v>
      </c>
      <c r="G1633" s="71">
        <f t="shared" si="286"/>
        <v>36.024392059553357</v>
      </c>
      <c r="H1633" s="71">
        <f t="shared" si="287"/>
        <v>1990.3595863139503</v>
      </c>
      <c r="I1633" s="71">
        <f t="shared" si="287"/>
        <v>30.318254711061165</v>
      </c>
      <c r="J1633" s="71">
        <f t="shared" si="283"/>
        <v>67.271686079456302</v>
      </c>
      <c r="K1633" s="71">
        <f t="shared" si="280"/>
        <v>4.2087394360828005</v>
      </c>
      <c r="L1633" s="71">
        <f t="shared" si="281"/>
        <v>0.85315855656890482</v>
      </c>
      <c r="M1633" s="69">
        <f t="shared" si="284"/>
        <v>1.1595619205750614</v>
      </c>
    </row>
    <row r="1634" spans="1:13" x14ac:dyDescent="0.3">
      <c r="A1634" s="69">
        <f>'Shiller Data'!A1633</f>
        <v>2006.05</v>
      </c>
      <c r="B1634" s="69">
        <f>'[4]Shiller Data '!B1633</f>
        <v>1290.01</v>
      </c>
      <c r="C1634" s="69">
        <f>'[4]Shiller Data '!C1633</f>
        <v>23.22</v>
      </c>
      <c r="D1634" s="69">
        <f>'[4]Shiller Data '!D1633</f>
        <v>73.883333333333326</v>
      </c>
      <c r="E1634" s="69">
        <f>'[4]Shiller Data '!E1633</f>
        <v>202.5</v>
      </c>
      <c r="F1634" s="71">
        <f t="shared" si="285"/>
        <v>2010.5363261728396</v>
      </c>
      <c r="G1634" s="71">
        <f t="shared" si="286"/>
        <v>36.189373333333336</v>
      </c>
      <c r="H1634" s="71">
        <f t="shared" ref="H1634:I1649" si="288">AVERAGE(F1515:F1634)</f>
        <v>1996.0089314889542</v>
      </c>
      <c r="I1634" s="71">
        <f t="shared" si="288"/>
        <v>30.381125470825957</v>
      </c>
      <c r="J1634" s="71">
        <f t="shared" si="283"/>
        <v>66.177150945362271</v>
      </c>
      <c r="K1634" s="71">
        <f t="shared" si="280"/>
        <v>4.1923352514815964</v>
      </c>
      <c r="L1634" s="71">
        <f t="shared" si="281"/>
        <v>0.83675437196770064</v>
      </c>
      <c r="M1634" s="69">
        <f t="shared" si="284"/>
        <v>1.1372663371161806</v>
      </c>
    </row>
    <row r="1635" spans="1:13" x14ac:dyDescent="0.3">
      <c r="A1635" s="69">
        <f>'Shiller Data'!A1634</f>
        <v>2006.06</v>
      </c>
      <c r="B1635" s="69">
        <f>'[4]Shiller Data '!B1634</f>
        <v>1253.17</v>
      </c>
      <c r="C1635" s="69">
        <f>'[4]Shiller Data '!C1634</f>
        <v>23.44</v>
      </c>
      <c r="D1635" s="69">
        <f>'[4]Shiller Data '!D1634</f>
        <v>74.489999999999995</v>
      </c>
      <c r="E1635" s="69">
        <f>'[4]Shiller Data '!E1634</f>
        <v>202.9</v>
      </c>
      <c r="F1635" s="71">
        <f t="shared" si="285"/>
        <v>1949.2691860522427</v>
      </c>
      <c r="G1635" s="71">
        <f t="shared" si="286"/>
        <v>36.460232626909814</v>
      </c>
      <c r="H1635" s="71">
        <f t="shared" si="288"/>
        <v>2001.0327848687875</v>
      </c>
      <c r="I1635" s="71">
        <f t="shared" si="288"/>
        <v>30.445454076582006</v>
      </c>
      <c r="J1635" s="71">
        <f t="shared" si="283"/>
        <v>64.024966786472703</v>
      </c>
      <c r="K1635" s="71">
        <f t="shared" si="280"/>
        <v>4.1592731133267309</v>
      </c>
      <c r="L1635" s="71">
        <f t="shared" si="281"/>
        <v>0.80369223381283517</v>
      </c>
      <c r="M1635" s="69">
        <f t="shared" si="284"/>
        <v>1.0923302626643767</v>
      </c>
    </row>
    <row r="1636" spans="1:13" x14ac:dyDescent="0.3">
      <c r="A1636" s="69">
        <f>'Shiller Data'!A1635</f>
        <v>2006.07</v>
      </c>
      <c r="B1636" s="69">
        <f>'[4]Shiller Data '!B1635</f>
        <v>1260.24</v>
      </c>
      <c r="C1636" s="69">
        <f>'[4]Shiller Data '!C1635</f>
        <v>23.66</v>
      </c>
      <c r="D1636" s="69">
        <f>'[4]Shiller Data '!D1635</f>
        <v>75.849999999999994</v>
      </c>
      <c r="E1636" s="69">
        <f>'[4]Shiller Data '!E1635</f>
        <v>203.5</v>
      </c>
      <c r="F1636" s="71">
        <f t="shared" si="285"/>
        <v>1954.4867085995088</v>
      </c>
      <c r="G1636" s="71">
        <f t="shared" si="286"/>
        <v>36.693927764127764</v>
      </c>
      <c r="H1636" s="71">
        <f t="shared" si="288"/>
        <v>2006.530805086416</v>
      </c>
      <c r="I1636" s="71">
        <f t="shared" si="288"/>
        <v>30.510010056357377</v>
      </c>
      <c r="J1636" s="71">
        <f t="shared" si="283"/>
        <v>64.06050686280426</v>
      </c>
      <c r="K1636" s="71">
        <f t="shared" si="280"/>
        <v>4.1598280564632324</v>
      </c>
      <c r="L1636" s="71">
        <f t="shared" si="281"/>
        <v>0.80424717694933667</v>
      </c>
      <c r="M1636" s="69">
        <f t="shared" si="284"/>
        <v>1.0930845080789215</v>
      </c>
    </row>
    <row r="1637" spans="1:13" x14ac:dyDescent="0.3">
      <c r="A1637" s="69">
        <f>'Shiller Data'!A1636</f>
        <v>2006.08</v>
      </c>
      <c r="B1637" s="69">
        <f>'[4]Shiller Data '!B1636</f>
        <v>1287.1500000000001</v>
      </c>
      <c r="C1637" s="69">
        <f>'[4]Shiller Data '!C1636</f>
        <v>23.88</v>
      </c>
      <c r="D1637" s="69">
        <f>'[4]Shiller Data '!D1636</f>
        <v>77.209999999999994</v>
      </c>
      <c r="E1637" s="69">
        <f>'[4]Shiller Data '!E1636</f>
        <v>203.9</v>
      </c>
      <c r="F1637" s="71">
        <f t="shared" si="285"/>
        <v>1992.3049325649829</v>
      </c>
      <c r="G1637" s="71">
        <f t="shared" si="286"/>
        <v>36.962468857282978</v>
      </c>
      <c r="H1637" s="71">
        <f t="shared" si="288"/>
        <v>2012.0533969751887</v>
      </c>
      <c r="I1637" s="71">
        <f t="shared" si="288"/>
        <v>30.575090354156202</v>
      </c>
      <c r="J1637" s="71">
        <f t="shared" si="283"/>
        <v>65.161048078281809</v>
      </c>
      <c r="K1637" s="71">
        <f t="shared" si="280"/>
        <v>4.1768618682926668</v>
      </c>
      <c r="L1637" s="71">
        <f t="shared" si="281"/>
        <v>0.82128098877877109</v>
      </c>
      <c r="M1637" s="69">
        <f t="shared" si="284"/>
        <v>1.1162358430887789</v>
      </c>
    </row>
    <row r="1638" spans="1:13" x14ac:dyDescent="0.3">
      <c r="A1638" s="69">
        <f>'Shiller Data'!A1637</f>
        <v>2006.09</v>
      </c>
      <c r="B1638" s="69">
        <f>'[4]Shiller Data '!B1637</f>
        <v>1317.74</v>
      </c>
      <c r="C1638" s="69">
        <f>'[4]Shiller Data '!C1637</f>
        <v>24.1</v>
      </c>
      <c r="D1638" s="69">
        <f>'[4]Shiller Data '!D1637</f>
        <v>78.569999999999993</v>
      </c>
      <c r="E1638" s="69">
        <f>'[4]Shiller Data '!E1637</f>
        <v>202.9</v>
      </c>
      <c r="F1638" s="71">
        <f t="shared" si="285"/>
        <v>2049.7059275505176</v>
      </c>
      <c r="G1638" s="71">
        <f t="shared" si="286"/>
        <v>37.486843272548057</v>
      </c>
      <c r="H1638" s="71">
        <f t="shared" si="288"/>
        <v>2017.8861015045229</v>
      </c>
      <c r="I1638" s="71">
        <f t="shared" si="288"/>
        <v>30.643143510493768</v>
      </c>
      <c r="J1638" s="71">
        <f t="shared" si="283"/>
        <v>66.889545024928466</v>
      </c>
      <c r="K1638" s="71">
        <f t="shared" si="280"/>
        <v>4.2030426772672751</v>
      </c>
      <c r="L1638" s="71">
        <f t="shared" si="281"/>
        <v>0.84746179775337938</v>
      </c>
      <c r="M1638" s="69">
        <f t="shared" si="284"/>
        <v>1.151819227798528</v>
      </c>
    </row>
    <row r="1639" spans="1:13" x14ac:dyDescent="0.3">
      <c r="A1639" s="69">
        <f>'Shiller Data'!A1638</f>
        <v>2006.1</v>
      </c>
      <c r="B1639" s="69">
        <f>'[4]Shiller Data '!B1638</f>
        <v>1363.38</v>
      </c>
      <c r="C1639" s="69">
        <f>'[4]Shiller Data '!C1638</f>
        <v>24.36</v>
      </c>
      <c r="D1639" s="69">
        <f>'[4]Shiller Data '!D1638</f>
        <v>79.55</v>
      </c>
      <c r="E1639" s="69">
        <f>'[4]Shiller Data '!E1638</f>
        <v>201.8</v>
      </c>
      <c r="F1639" s="71">
        <f t="shared" si="285"/>
        <v>2132.2574078295343</v>
      </c>
      <c r="G1639" s="71">
        <f t="shared" si="286"/>
        <v>38.097808721506439</v>
      </c>
      <c r="H1639" s="71">
        <f t="shared" si="288"/>
        <v>2024.000655324244</v>
      </c>
      <c r="I1639" s="71">
        <f t="shared" si="288"/>
        <v>30.715730656241004</v>
      </c>
      <c r="J1639" s="71">
        <f t="shared" si="283"/>
        <v>69.41906841458416</v>
      </c>
      <c r="K1639" s="71">
        <f t="shared" si="280"/>
        <v>4.2401615907899259</v>
      </c>
      <c r="L1639" s="71">
        <f t="shared" si="281"/>
        <v>0.88458071127603022</v>
      </c>
      <c r="M1639" s="69">
        <f t="shared" si="284"/>
        <v>1.2022690279237038</v>
      </c>
    </row>
    <row r="1640" spans="1:13" x14ac:dyDescent="0.3">
      <c r="A1640" s="69">
        <f>'Shiller Data'!A1639</f>
        <v>2006.11</v>
      </c>
      <c r="B1640" s="69">
        <f>'[4]Shiller Data '!B1639</f>
        <v>1388.64</v>
      </c>
      <c r="C1640" s="69">
        <f>'[4]Shiller Data '!C1639</f>
        <v>24.619999999999997</v>
      </c>
      <c r="D1640" s="69">
        <f>'[4]Shiller Data '!D1639</f>
        <v>80.53</v>
      </c>
      <c r="E1640" s="69">
        <f>'[4]Shiller Data '!E1639</f>
        <v>201.5</v>
      </c>
      <c r="F1640" s="71">
        <f t="shared" si="285"/>
        <v>2174.9961647642685</v>
      </c>
      <c r="G1640" s="71">
        <f t="shared" si="286"/>
        <v>38.561762282878412</v>
      </c>
      <c r="H1640" s="71">
        <f t="shared" si="288"/>
        <v>2029.9261104199572</v>
      </c>
      <c r="I1640" s="71">
        <f t="shared" si="288"/>
        <v>30.791320683461713</v>
      </c>
      <c r="J1640" s="71">
        <f t="shared" si="283"/>
        <v>70.6366637249333</v>
      </c>
      <c r="K1640" s="71">
        <f t="shared" si="280"/>
        <v>4.2575493259183821</v>
      </c>
      <c r="L1640" s="71">
        <f t="shared" si="281"/>
        <v>0.90196844640448637</v>
      </c>
      <c r="M1640" s="69">
        <f t="shared" si="284"/>
        <v>1.2259013942461936</v>
      </c>
    </row>
    <row r="1641" spans="1:13" x14ac:dyDescent="0.3">
      <c r="A1641" s="69">
        <f>'Shiller Data'!A1640</f>
        <v>2006.12</v>
      </c>
      <c r="B1641" s="69">
        <f>'[4]Shiller Data '!B1640</f>
        <v>1416.42</v>
      </c>
      <c r="C1641" s="69">
        <f>'[4]Shiller Data '!C1640</f>
        <v>24.88</v>
      </c>
      <c r="D1641" s="69">
        <f>'[4]Shiller Data '!D1640</f>
        <v>81.510000000000005</v>
      </c>
      <c r="E1641" s="69">
        <f>'[4]Shiller Data '!E1640</f>
        <v>201.8</v>
      </c>
      <c r="F1641" s="71">
        <f t="shared" si="285"/>
        <v>2215.2092869177404</v>
      </c>
      <c r="G1641" s="71">
        <f t="shared" si="286"/>
        <v>38.911062438057485</v>
      </c>
      <c r="H1641" s="71">
        <f t="shared" si="288"/>
        <v>2036.0609767847716</v>
      </c>
      <c r="I1641" s="71">
        <f t="shared" si="288"/>
        <v>30.868494916473271</v>
      </c>
      <c r="J1641" s="71">
        <f t="shared" si="283"/>
        <v>71.762788983131557</v>
      </c>
      <c r="K1641" s="71">
        <f t="shared" si="280"/>
        <v>4.2733660824235544</v>
      </c>
      <c r="L1641" s="71">
        <f t="shared" si="281"/>
        <v>0.9177852029096587</v>
      </c>
      <c r="M1641" s="69">
        <f t="shared" si="284"/>
        <v>1.2473985806826335</v>
      </c>
    </row>
    <row r="1642" spans="1:13" x14ac:dyDescent="0.3">
      <c r="A1642" s="69">
        <f>'Shiller Data'!A1641</f>
        <v>2007.01</v>
      </c>
      <c r="B1642" s="69">
        <f>'[4]Shiller Data '!B1641</f>
        <v>1424.16</v>
      </c>
      <c r="C1642" s="69">
        <f>'[4]Shiller Data '!C1641</f>
        <v>25.083333333333332</v>
      </c>
      <c r="D1642" s="69">
        <f>'[4]Shiller Data '!D1641</f>
        <v>82.056666666666672</v>
      </c>
      <c r="E1642" s="69">
        <f>'[4]Shiller Data '!E1641</f>
        <v>202.416</v>
      </c>
      <c r="F1642" s="71">
        <f t="shared" si="285"/>
        <v>2220.5360090111458</v>
      </c>
      <c r="G1642" s="71">
        <f t="shared" si="286"/>
        <v>39.109682123284067</v>
      </c>
      <c r="H1642" s="71">
        <f t="shared" si="288"/>
        <v>2041.8992554320414</v>
      </c>
      <c r="I1642" s="71">
        <f t="shared" si="288"/>
        <v>30.947219732066952</v>
      </c>
      <c r="J1642" s="71">
        <f t="shared" si="283"/>
        <v>71.752358636283773</v>
      </c>
      <c r="K1642" s="71">
        <f t="shared" si="280"/>
        <v>4.273220727078991</v>
      </c>
      <c r="L1642" s="71">
        <f t="shared" si="281"/>
        <v>0.91763984756509531</v>
      </c>
      <c r="M1642" s="69">
        <f t="shared" si="284"/>
        <v>1.2472010224196237</v>
      </c>
    </row>
    <row r="1643" spans="1:13" x14ac:dyDescent="0.3">
      <c r="A1643" s="69">
        <f>'Shiller Data'!A1642</f>
        <v>2007.02</v>
      </c>
      <c r="B1643" s="69">
        <f>'[4]Shiller Data '!B1642</f>
        <v>1444.8</v>
      </c>
      <c r="C1643" s="69">
        <f>'[4]Shiller Data '!C1642</f>
        <v>25.286666666666665</v>
      </c>
      <c r="D1643" s="69">
        <f>'[4]Shiller Data '!D1642</f>
        <v>82.603333333333339</v>
      </c>
      <c r="E1643" s="69">
        <f>'[4]Shiller Data '!E1642</f>
        <v>203.499</v>
      </c>
      <c r="F1643" s="71">
        <f t="shared" si="285"/>
        <v>2240.7289667271093</v>
      </c>
      <c r="G1643" s="71">
        <f t="shared" si="286"/>
        <v>39.216892630103018</v>
      </c>
      <c r="H1643" s="71">
        <f t="shared" si="288"/>
        <v>2047.4153616945541</v>
      </c>
      <c r="I1643" s="71">
        <f t="shared" si="288"/>
        <v>31.026732394465888</v>
      </c>
      <c r="J1643" s="71">
        <f t="shared" si="283"/>
        <v>72.21930231772582</v>
      </c>
      <c r="K1643" s="71">
        <f t="shared" si="280"/>
        <v>4.2797073552892977</v>
      </c>
      <c r="L1643" s="71">
        <f t="shared" si="281"/>
        <v>0.92412647577540197</v>
      </c>
      <c r="M1643" s="69">
        <f t="shared" si="284"/>
        <v>1.2560172582853799</v>
      </c>
    </row>
    <row r="1644" spans="1:13" x14ac:dyDescent="0.3">
      <c r="A1644" s="69">
        <f>'Shiller Data'!A1643</f>
        <v>2007.03</v>
      </c>
      <c r="B1644" s="69">
        <f>'[4]Shiller Data '!B1643</f>
        <v>1406.95</v>
      </c>
      <c r="C1644" s="69">
        <f>'[4]Shiller Data '!C1643</f>
        <v>25.49</v>
      </c>
      <c r="D1644" s="69">
        <f>'[4]Shiller Data '!D1643</f>
        <v>83.15</v>
      </c>
      <c r="E1644" s="69">
        <f>'[4]Shiller Data '!E1643</f>
        <v>205.352</v>
      </c>
      <c r="F1644" s="71">
        <f t="shared" si="285"/>
        <v>2162.3381060325687</v>
      </c>
      <c r="G1644" s="71">
        <f t="shared" si="286"/>
        <v>39.175520326074256</v>
      </c>
      <c r="H1644" s="71">
        <f t="shared" si="288"/>
        <v>2052.4135096198252</v>
      </c>
      <c r="I1644" s="71">
        <f t="shared" si="288"/>
        <v>31.105642391974836</v>
      </c>
      <c r="J1644" s="71">
        <f t="shared" si="283"/>
        <v>69.5159443673938</v>
      </c>
      <c r="K1644" s="71">
        <f t="shared" si="280"/>
        <v>4.2415561416172514</v>
      </c>
      <c r="L1644" s="71">
        <f t="shared" si="281"/>
        <v>0.88597526210335564</v>
      </c>
      <c r="M1644" s="69">
        <f t="shared" si="284"/>
        <v>1.2041644177351547</v>
      </c>
    </row>
    <row r="1645" spans="1:13" x14ac:dyDescent="0.3">
      <c r="A1645" s="69">
        <f>'Shiller Data'!A1644</f>
        <v>2007.04</v>
      </c>
      <c r="B1645" s="69">
        <f>'[4]Shiller Data '!B1644</f>
        <v>1463.64</v>
      </c>
      <c r="C1645" s="69">
        <f>'[4]Shiller Data '!C1644</f>
        <v>25.716666666666669</v>
      </c>
      <c r="D1645" s="69">
        <f>'[4]Shiller Data '!D1644</f>
        <v>83.740000000000009</v>
      </c>
      <c r="E1645" s="69">
        <f>'[4]Shiller Data '!E1644</f>
        <v>206.68600000000001</v>
      </c>
      <c r="F1645" s="71">
        <f t="shared" si="285"/>
        <v>2234.9462576081596</v>
      </c>
      <c r="G1645" s="71">
        <f t="shared" si="286"/>
        <v>39.268787355376439</v>
      </c>
      <c r="H1645" s="71">
        <f t="shared" si="288"/>
        <v>2058.4964404780667</v>
      </c>
      <c r="I1645" s="71">
        <f t="shared" si="288"/>
        <v>31.185091975195359</v>
      </c>
      <c r="J1645" s="71">
        <f t="shared" si="283"/>
        <v>71.667136957166491</v>
      </c>
      <c r="K1645" s="71">
        <f t="shared" si="280"/>
        <v>4.2720323016310431</v>
      </c>
      <c r="L1645" s="71">
        <f t="shared" si="281"/>
        <v>0.91645142211714736</v>
      </c>
      <c r="M1645" s="69">
        <f t="shared" si="284"/>
        <v>1.2455857858562998</v>
      </c>
    </row>
    <row r="1646" spans="1:13" x14ac:dyDescent="0.3">
      <c r="A1646" s="69">
        <f>'Shiller Data'!A1645</f>
        <v>2007.05</v>
      </c>
      <c r="B1646" s="69">
        <f>'[4]Shiller Data '!B1645</f>
        <v>1511.14</v>
      </c>
      <c r="C1646" s="69">
        <f>'[4]Shiller Data '!C1645</f>
        <v>25.943333333333335</v>
      </c>
      <c r="D1646" s="69">
        <f>'[4]Shiller Data '!D1645</f>
        <v>84.330000000000013</v>
      </c>
      <c r="E1646" s="69">
        <f>'[4]Shiller Data '!E1645</f>
        <v>207.94900000000001</v>
      </c>
      <c r="F1646" s="71">
        <f t="shared" si="285"/>
        <v>2293.4630111229199</v>
      </c>
      <c r="G1646" s="71">
        <f t="shared" si="286"/>
        <v>39.374297143370093</v>
      </c>
      <c r="H1646" s="71">
        <f t="shared" si="288"/>
        <v>2063.9230518996142</v>
      </c>
      <c r="I1646" s="71">
        <f t="shared" si="288"/>
        <v>31.264717356163171</v>
      </c>
      <c r="J1646" s="71">
        <f t="shared" si="283"/>
        <v>73.356268825210179</v>
      </c>
      <c r="K1646" s="71">
        <f t="shared" si="280"/>
        <v>4.2953279654934793</v>
      </c>
      <c r="L1646" s="71">
        <f t="shared" si="281"/>
        <v>0.93974708597958356</v>
      </c>
      <c r="M1646" s="69">
        <f t="shared" si="284"/>
        <v>1.2772478544382913</v>
      </c>
    </row>
    <row r="1647" spans="1:13" x14ac:dyDescent="0.3">
      <c r="A1647" s="69">
        <f>'Shiller Data'!A1646</f>
        <v>2007.06</v>
      </c>
      <c r="B1647" s="69">
        <f>'[4]Shiller Data '!B1646</f>
        <v>1514.19</v>
      </c>
      <c r="C1647" s="69">
        <f>'[4]Shiller Data '!C1646</f>
        <v>26.17</v>
      </c>
      <c r="D1647" s="69">
        <f>'[4]Shiller Data '!D1646</f>
        <v>84.92</v>
      </c>
      <c r="E1647" s="69">
        <f>'[4]Shiller Data '!E1646</f>
        <v>208.352</v>
      </c>
      <c r="F1647" s="71">
        <f t="shared" si="285"/>
        <v>2293.6469769908617</v>
      </c>
      <c r="G1647" s="71">
        <f t="shared" si="286"/>
        <v>39.641485802872069</v>
      </c>
      <c r="H1647" s="71">
        <f t="shared" si="288"/>
        <v>2068.6594890467154</v>
      </c>
      <c r="I1647" s="71">
        <f t="shared" si="288"/>
        <v>31.346332992168595</v>
      </c>
      <c r="J1647" s="71">
        <f t="shared" si="283"/>
        <v>73.171141822678095</v>
      </c>
      <c r="K1647" s="71">
        <f t="shared" si="280"/>
        <v>4.2928011058401658</v>
      </c>
      <c r="L1647" s="71">
        <f t="shared" si="281"/>
        <v>0.93722022632627011</v>
      </c>
      <c r="M1647" s="69">
        <f t="shared" si="284"/>
        <v>1.2738134984090868</v>
      </c>
    </row>
    <row r="1648" spans="1:13" x14ac:dyDescent="0.3">
      <c r="A1648" s="69">
        <f>'Shiller Data'!A1647</f>
        <v>2007.07</v>
      </c>
      <c r="B1648" s="69">
        <f>'[4]Shiller Data '!B1647</f>
        <v>1520.71</v>
      </c>
      <c r="C1648" s="69">
        <f>'[4]Shiller Data '!C1647</f>
        <v>26.440000000000005</v>
      </c>
      <c r="D1648" s="69">
        <f>'[4]Shiller Data '!D1647</f>
        <v>82.813333333333333</v>
      </c>
      <c r="E1648" s="69">
        <f>'[4]Shiller Data '!E1647</f>
        <v>208.29900000000001</v>
      </c>
      <c r="F1648" s="71">
        <f t="shared" si="285"/>
        <v>2304.1093790656701</v>
      </c>
      <c r="G1648" s="71">
        <f t="shared" si="286"/>
        <v>40.060663757387225</v>
      </c>
      <c r="H1648" s="71">
        <f t="shared" si="288"/>
        <v>2072.6980874314527</v>
      </c>
      <c r="I1648" s="71">
        <f t="shared" si="288"/>
        <v>31.430822604295319</v>
      </c>
      <c r="J1648" s="71">
        <f t="shared" si="283"/>
        <v>73.307320272005597</v>
      </c>
      <c r="K1648" s="71">
        <f t="shared" si="280"/>
        <v>4.2946604711914063</v>
      </c>
      <c r="L1648" s="71">
        <f t="shared" si="281"/>
        <v>0.93907959167751054</v>
      </c>
      <c r="M1648" s="69">
        <f t="shared" si="284"/>
        <v>1.2763406362325718</v>
      </c>
    </row>
    <row r="1649" spans="1:13" x14ac:dyDescent="0.3">
      <c r="A1649" s="69">
        <f>'Shiller Data'!A1648</f>
        <v>2007.08</v>
      </c>
      <c r="B1649" s="69">
        <f>'[4]Shiller Data '!B1648</f>
        <v>1454.62</v>
      </c>
      <c r="C1649" s="69">
        <f>'[4]Shiller Data '!C1648</f>
        <v>26.71</v>
      </c>
      <c r="D1649" s="69">
        <f>'[4]Shiller Data '!D1648</f>
        <v>80.706666666666663</v>
      </c>
      <c r="E1649" s="69">
        <f>'[4]Shiller Data '!E1648</f>
        <v>207.917</v>
      </c>
      <c r="F1649" s="71">
        <f t="shared" si="285"/>
        <v>2208.0221679804922</v>
      </c>
      <c r="G1649" s="71">
        <f t="shared" si="286"/>
        <v>40.544109187800899</v>
      </c>
      <c r="H1649" s="71">
        <f t="shared" si="288"/>
        <v>2075.9323527927327</v>
      </c>
      <c r="I1649" s="71">
        <f t="shared" si="288"/>
        <v>31.518880383674382</v>
      </c>
      <c r="J1649" s="71">
        <f t="shared" si="283"/>
        <v>70.053953094227495</v>
      </c>
      <c r="K1649" s="71">
        <f t="shared" si="280"/>
        <v>4.2492657036565387</v>
      </c>
      <c r="L1649" s="71">
        <f t="shared" si="281"/>
        <v>0.89368482414264294</v>
      </c>
      <c r="M1649" s="69">
        <f t="shared" si="284"/>
        <v>1.2146427918852318</v>
      </c>
    </row>
    <row r="1650" spans="1:13" x14ac:dyDescent="0.3">
      <c r="A1650" s="69">
        <f>'Shiller Data'!A1649</f>
        <v>2007.09</v>
      </c>
      <c r="B1650" s="69">
        <f>'[4]Shiller Data '!B1649</f>
        <v>1497.12</v>
      </c>
      <c r="C1650" s="69">
        <f>'[4]Shiller Data '!C1649</f>
        <v>26.98</v>
      </c>
      <c r="D1650" s="69">
        <f>'[4]Shiller Data '!D1649</f>
        <v>78.599999999999994</v>
      </c>
      <c r="E1650" s="69">
        <f>'[4]Shiller Data '!E1649</f>
        <v>208.49</v>
      </c>
      <c r="F1650" s="71">
        <f t="shared" si="285"/>
        <v>2266.2888272818841</v>
      </c>
      <c r="G1650" s="71">
        <f t="shared" si="286"/>
        <v>40.841397189313632</v>
      </c>
      <c r="H1650" s="71">
        <f t="shared" ref="H1650:I1665" si="289">AVERAGE(F1531:F1650)</f>
        <v>2079.530241639809</v>
      </c>
      <c r="I1650" s="71">
        <f t="shared" si="289"/>
        <v>31.609110355599391</v>
      </c>
      <c r="J1650" s="71">
        <f t="shared" si="283"/>
        <v>71.697330351482762</v>
      </c>
      <c r="K1650" s="71">
        <f t="shared" si="280"/>
        <v>4.2724535133207944</v>
      </c>
      <c r="L1650" s="71">
        <f t="shared" si="281"/>
        <v>0.91687263380689865</v>
      </c>
      <c r="M1650" s="69">
        <f t="shared" si="284"/>
        <v>1.2461582715123083</v>
      </c>
    </row>
    <row r="1651" spans="1:13" x14ac:dyDescent="0.3">
      <c r="A1651" s="69">
        <f>'Shiller Data'!A1650</f>
        <v>2007.1</v>
      </c>
      <c r="B1651" s="69">
        <f>'[4]Shiller Data '!B1650</f>
        <v>1539.66</v>
      </c>
      <c r="C1651" s="69">
        <f>'[4]Shiller Data '!C1650</f>
        <v>27.230000000000004</v>
      </c>
      <c r="D1651" s="69">
        <f>'[4]Shiller Data '!D1650</f>
        <v>74.460000000000008</v>
      </c>
      <c r="E1651" s="69">
        <f>'[4]Shiller Data '!E1650</f>
        <v>208.93600000000001</v>
      </c>
      <c r="F1651" s="71">
        <f t="shared" si="285"/>
        <v>2325.7092808324082</v>
      </c>
      <c r="G1651" s="71">
        <f t="shared" si="286"/>
        <v>41.13184970517289</v>
      </c>
      <c r="H1651" s="71">
        <f t="shared" si="289"/>
        <v>2083.4310135035939</v>
      </c>
      <c r="I1651" s="71">
        <f t="shared" si="289"/>
        <v>31.701457068617952</v>
      </c>
      <c r="J1651" s="71">
        <f t="shared" si="283"/>
        <v>73.362851297288941</v>
      </c>
      <c r="K1651" s="71">
        <f t="shared" si="280"/>
        <v>4.2954176943860425</v>
      </c>
      <c r="L1651" s="71">
        <f t="shared" si="281"/>
        <v>0.93983681487214676</v>
      </c>
      <c r="M1651" s="69">
        <f t="shared" si="284"/>
        <v>1.2773698085653296</v>
      </c>
    </row>
    <row r="1652" spans="1:13" x14ac:dyDescent="0.3">
      <c r="A1652" s="69">
        <f>'Shiller Data'!A1651</f>
        <v>2007.11</v>
      </c>
      <c r="B1652" s="69">
        <f>'[4]Shiller Data '!B1651</f>
        <v>1463.39</v>
      </c>
      <c r="C1652" s="69">
        <f>'[4]Shiller Data '!C1651</f>
        <v>27.480000000000004</v>
      </c>
      <c r="D1652" s="69">
        <f>'[4]Shiller Data '!D1651</f>
        <v>70.320000000000007</v>
      </c>
      <c r="E1652" s="69">
        <f>'[4]Shiller Data '!E1651</f>
        <v>210.17699999999999</v>
      </c>
      <c r="F1652" s="71">
        <f t="shared" si="285"/>
        <v>2197.4488214695239</v>
      </c>
      <c r="G1652" s="71">
        <f t="shared" si="286"/>
        <v>41.264388586762593</v>
      </c>
      <c r="H1652" s="71">
        <f t="shared" si="289"/>
        <v>2086.4526924544366</v>
      </c>
      <c r="I1652" s="71">
        <f t="shared" si="289"/>
        <v>31.793831478332198</v>
      </c>
      <c r="J1652" s="71">
        <f t="shared" si="283"/>
        <v>69.115571143638547</v>
      </c>
      <c r="K1652" s="71">
        <f t="shared" si="280"/>
        <v>4.235780047553428</v>
      </c>
      <c r="L1652" s="71">
        <f t="shared" si="281"/>
        <v>0.88019916803953224</v>
      </c>
      <c r="M1652" s="69">
        <f t="shared" si="284"/>
        <v>1.19631389724925</v>
      </c>
    </row>
    <row r="1653" spans="1:13" x14ac:dyDescent="0.3">
      <c r="A1653" s="69">
        <f>'Shiller Data'!A1652</f>
        <v>2007.12</v>
      </c>
      <c r="B1653" s="69">
        <f>'[4]Shiller Data '!B1652</f>
        <v>1479.22</v>
      </c>
      <c r="C1653" s="69">
        <f>'[4]Shiller Data '!C1652</f>
        <v>27.73</v>
      </c>
      <c r="D1653" s="69">
        <f>'[4]Shiller Data '!D1652</f>
        <v>66.180000000000007</v>
      </c>
      <c r="E1653" s="69">
        <f>'[4]Shiller Data '!E1652</f>
        <v>210.036</v>
      </c>
      <c r="F1653" s="71">
        <f t="shared" si="285"/>
        <v>2222.7105262907312</v>
      </c>
      <c r="G1653" s="71">
        <f t="shared" si="286"/>
        <v>41.667745767392262</v>
      </c>
      <c r="H1653" s="71">
        <f t="shared" si="289"/>
        <v>2089.2835678440156</v>
      </c>
      <c r="I1653" s="71">
        <f t="shared" si="289"/>
        <v>31.888330852804213</v>
      </c>
      <c r="J1653" s="71">
        <f t="shared" si="283"/>
        <v>69.702943579916763</v>
      </c>
      <c r="K1653" s="71">
        <f t="shared" si="280"/>
        <v>4.2442425490112656</v>
      </c>
      <c r="L1653" s="71">
        <f t="shared" si="281"/>
        <v>0.88866166949736991</v>
      </c>
      <c r="M1653" s="69">
        <f t="shared" si="284"/>
        <v>1.2078156214806552</v>
      </c>
    </row>
    <row r="1654" spans="1:13" x14ac:dyDescent="0.3">
      <c r="A1654" s="69">
        <f>'Shiller Data'!A1653</f>
        <v>2008.01</v>
      </c>
      <c r="B1654" s="69">
        <f>'[4]Shiller Data '!B1653</f>
        <v>1378.76</v>
      </c>
      <c r="C1654" s="69">
        <f>'[4]Shiller Data '!C1653</f>
        <v>27.92</v>
      </c>
      <c r="D1654" s="69">
        <f>'[4]Shiller Data '!D1653</f>
        <v>64.25</v>
      </c>
      <c r="E1654" s="69">
        <f>'[4]Shiller Data '!E1653</f>
        <v>211.08</v>
      </c>
      <c r="F1654" s="71">
        <f t="shared" si="285"/>
        <v>2061.5100900132652</v>
      </c>
      <c r="G1654" s="71">
        <f t="shared" si="286"/>
        <v>41.745743793822257</v>
      </c>
      <c r="H1654" s="71">
        <f t="shared" si="289"/>
        <v>2090.7841246584826</v>
      </c>
      <c r="I1654" s="71">
        <f t="shared" si="289"/>
        <v>31.983135640710653</v>
      </c>
      <c r="J1654" s="71">
        <f t="shared" si="283"/>
        <v>64.4561594326359</v>
      </c>
      <c r="K1654" s="71">
        <f t="shared" si="280"/>
        <v>4.1659852939830042</v>
      </c>
      <c r="L1654" s="71">
        <f t="shared" si="281"/>
        <v>0.81040441446910849</v>
      </c>
      <c r="M1654" s="69">
        <f t="shared" si="284"/>
        <v>1.1014530558815441</v>
      </c>
    </row>
    <row r="1655" spans="1:13" x14ac:dyDescent="0.3">
      <c r="A1655" s="69">
        <f>'Shiller Data'!A1654</f>
        <v>2008.02</v>
      </c>
      <c r="B1655" s="69">
        <f>'[4]Shiller Data '!B1654</f>
        <v>1354.87</v>
      </c>
      <c r="C1655" s="69">
        <f>'[4]Shiller Data '!C1654</f>
        <v>28.11</v>
      </c>
      <c r="D1655" s="69">
        <f>'[4]Shiller Data '!D1654</f>
        <v>62.32</v>
      </c>
      <c r="E1655" s="69">
        <f>'[4]Shiller Data '!E1654</f>
        <v>211.69300000000001</v>
      </c>
      <c r="F1655" s="71">
        <f t="shared" si="285"/>
        <v>2019.9238819894845</v>
      </c>
      <c r="G1655" s="71">
        <f t="shared" si="286"/>
        <v>41.908124264855232</v>
      </c>
      <c r="H1655" s="71">
        <f t="shared" si="289"/>
        <v>2090.9863180800444</v>
      </c>
      <c r="I1655" s="71">
        <f t="shared" si="289"/>
        <v>32.07895030606376</v>
      </c>
      <c r="J1655" s="71">
        <f t="shared" si="283"/>
        <v>62.967268651794569</v>
      </c>
      <c r="K1655" s="71">
        <f t="shared" si="280"/>
        <v>4.1426150461715459</v>
      </c>
      <c r="L1655" s="71">
        <f t="shared" si="281"/>
        <v>0.78703416665765014</v>
      </c>
      <c r="M1655" s="69">
        <f t="shared" si="284"/>
        <v>1.0696896172710786</v>
      </c>
    </row>
    <row r="1656" spans="1:13" x14ac:dyDescent="0.3">
      <c r="A1656" s="69">
        <f>'Shiller Data'!A1655</f>
        <v>2008.03</v>
      </c>
      <c r="B1656" s="69">
        <f>'[4]Shiller Data '!B1655</f>
        <v>1316.94</v>
      </c>
      <c r="C1656" s="69">
        <f>'[4]Shiller Data '!C1655</f>
        <v>28.3</v>
      </c>
      <c r="D1656" s="69">
        <f>'[4]Shiller Data '!D1655</f>
        <v>60.39</v>
      </c>
      <c r="E1656" s="69">
        <f>'[4]Shiller Data '!E1655</f>
        <v>213.52799999999999</v>
      </c>
      <c r="F1656" s="71">
        <f t="shared" si="285"/>
        <v>1946.5027944812859</v>
      </c>
      <c r="G1656" s="71">
        <f t="shared" si="286"/>
        <v>41.828806994867193</v>
      </c>
      <c r="H1656" s="71">
        <f t="shared" si="289"/>
        <v>2089.7465842696697</v>
      </c>
      <c r="I1656" s="71">
        <f t="shared" si="289"/>
        <v>32.173924118978242</v>
      </c>
      <c r="J1656" s="71">
        <f t="shared" si="283"/>
        <v>60.499390353603587</v>
      </c>
      <c r="K1656" s="71">
        <f t="shared" si="280"/>
        <v>4.1026332881860839</v>
      </c>
      <c r="L1656" s="71">
        <f t="shared" si="281"/>
        <v>0.74705240867218814</v>
      </c>
      <c r="M1656" s="69">
        <f t="shared" si="284"/>
        <v>1.0153488107227178</v>
      </c>
    </row>
    <row r="1657" spans="1:13" x14ac:dyDescent="0.3">
      <c r="A1657" s="69">
        <f>'Shiller Data'!A1656</f>
        <v>2008.04</v>
      </c>
      <c r="B1657" s="69">
        <f>'[4]Shiller Data '!B1656</f>
        <v>1370.47</v>
      </c>
      <c r="C1657" s="69">
        <f>'[4]Shiller Data '!C1656</f>
        <v>28.436666666666667</v>
      </c>
      <c r="D1657" s="69">
        <f>'[4]Shiller Data '!D1656</f>
        <v>57.383333333333326</v>
      </c>
      <c r="E1657" s="69">
        <f>'[4]Shiller Data '!E1656</f>
        <v>214.82300000000001</v>
      </c>
      <c r="F1657" s="71">
        <f t="shared" si="285"/>
        <v>2013.411898865578</v>
      </c>
      <c r="G1657" s="71">
        <f t="shared" si="286"/>
        <v>41.777436230447087</v>
      </c>
      <c r="H1657" s="71">
        <f t="shared" si="289"/>
        <v>2088.5242023499595</v>
      </c>
      <c r="I1657" s="71">
        <f t="shared" si="289"/>
        <v>32.267157690129402</v>
      </c>
      <c r="J1657" s="71">
        <f t="shared" si="283"/>
        <v>62.398179542212524</v>
      </c>
      <c r="K1657" s="71">
        <f t="shared" si="280"/>
        <v>4.1335361009468077</v>
      </c>
      <c r="L1657" s="71">
        <f t="shared" si="281"/>
        <v>0.77795522143291196</v>
      </c>
      <c r="M1657" s="69">
        <f t="shared" si="284"/>
        <v>1.0573500596583281</v>
      </c>
    </row>
    <row r="1658" spans="1:13" x14ac:dyDescent="0.3">
      <c r="A1658" s="69">
        <f>'Shiller Data'!A1657</f>
        <v>2008.05</v>
      </c>
      <c r="B1658" s="69">
        <f>'[4]Shiller Data '!B1657</f>
        <v>1403.22</v>
      </c>
      <c r="C1658" s="69">
        <f>'[4]Shiller Data '!C1657</f>
        <v>28.573333333333334</v>
      </c>
      <c r="D1658" s="69">
        <f>'[4]Shiller Data '!D1657</f>
        <v>54.376666666666665</v>
      </c>
      <c r="E1658" s="69">
        <f>'[4]Shiller Data '!E1657</f>
        <v>216.63200000000001</v>
      </c>
      <c r="F1658" s="71">
        <f t="shared" si="285"/>
        <v>2044.3113118098897</v>
      </c>
      <c r="G1658" s="71">
        <f t="shared" si="286"/>
        <v>41.62767673597007</v>
      </c>
      <c r="H1658" s="71">
        <f t="shared" si="289"/>
        <v>2087.6535526500543</v>
      </c>
      <c r="I1658" s="71">
        <f t="shared" si="289"/>
        <v>32.357997499845609</v>
      </c>
      <c r="J1658" s="71">
        <f t="shared" si="283"/>
        <v>63.177930334522209</v>
      </c>
      <c r="K1658" s="71">
        <f t="shared" si="280"/>
        <v>4.1459550365993616</v>
      </c>
      <c r="L1658" s="71">
        <f t="shared" si="281"/>
        <v>0.79037415708546588</v>
      </c>
      <c r="M1658" s="69">
        <f t="shared" si="284"/>
        <v>1.0742291318611401</v>
      </c>
    </row>
    <row r="1659" spans="1:13" x14ac:dyDescent="0.3">
      <c r="A1659" s="69">
        <f>'Shiller Data'!A1658</f>
        <v>2008.06</v>
      </c>
      <c r="B1659" s="69">
        <f>'[4]Shiller Data '!B1658</f>
        <v>1341.25</v>
      </c>
      <c r="C1659" s="69">
        <f>'[4]Shiller Data '!C1658</f>
        <v>28.71</v>
      </c>
      <c r="D1659" s="69">
        <f>'[4]Shiller Data '!D1658</f>
        <v>51.37</v>
      </c>
      <c r="E1659" s="69">
        <f>'[4]Shiller Data '!E1658</f>
        <v>218.815</v>
      </c>
      <c r="F1659" s="71">
        <f t="shared" si="285"/>
        <v>1934.5346811233235</v>
      </c>
      <c r="G1659" s="71">
        <f t="shared" si="286"/>
        <v>41.409499120261415</v>
      </c>
      <c r="H1659" s="71">
        <f t="shared" si="289"/>
        <v>2085.8905530116649</v>
      </c>
      <c r="I1659" s="71">
        <f t="shared" si="289"/>
        <v>32.445719821246563</v>
      </c>
      <c r="J1659" s="71">
        <f t="shared" si="283"/>
        <v>59.62372515639256</v>
      </c>
      <c r="K1659" s="71">
        <f t="shared" si="280"/>
        <v>4.0880535679550656</v>
      </c>
      <c r="L1659" s="71">
        <f t="shared" si="281"/>
        <v>0.73247268844116986</v>
      </c>
      <c r="M1659" s="69">
        <f t="shared" si="284"/>
        <v>0.99553292976793162</v>
      </c>
    </row>
    <row r="1660" spans="1:13" x14ac:dyDescent="0.3">
      <c r="A1660" s="69">
        <f>'Shiller Data'!A1659</f>
        <v>2008.07</v>
      </c>
      <c r="B1660" s="69">
        <f>'[4]Shiller Data '!B1659</f>
        <v>1257.33</v>
      </c>
      <c r="C1660" s="69">
        <f>'[4]Shiller Data '!C1659</f>
        <v>28.756666666666668</v>
      </c>
      <c r="D1660" s="69">
        <f>'[4]Shiller Data '!D1659</f>
        <v>49.563333333333333</v>
      </c>
      <c r="E1660" s="69">
        <f>'[4]Shiller Data '!E1659</f>
        <v>219.964</v>
      </c>
      <c r="F1660" s="71">
        <f t="shared" si="285"/>
        <v>1804.0208154516195</v>
      </c>
      <c r="G1660" s="71">
        <f t="shared" si="286"/>
        <v>41.260150676171257</v>
      </c>
      <c r="H1660" s="71">
        <f t="shared" si="289"/>
        <v>2082.2852510397338</v>
      </c>
      <c r="I1660" s="71">
        <f t="shared" si="289"/>
        <v>32.531438059954233</v>
      </c>
      <c r="J1660" s="71">
        <f t="shared" si="283"/>
        <v>55.454690079389543</v>
      </c>
      <c r="K1660" s="71">
        <f t="shared" si="280"/>
        <v>4.0155662923545776</v>
      </c>
      <c r="L1660" s="71">
        <f t="shared" si="281"/>
        <v>0.65998541284068191</v>
      </c>
      <c r="M1660" s="69">
        <f t="shared" si="284"/>
        <v>0.89701257400828438</v>
      </c>
    </row>
    <row r="1661" spans="1:13" x14ac:dyDescent="0.3">
      <c r="A1661" s="69">
        <f>'Shiller Data'!A1660</f>
        <v>2008.08</v>
      </c>
      <c r="B1661" s="69">
        <f>'[4]Shiller Data '!B1660</f>
        <v>1281.47</v>
      </c>
      <c r="C1661" s="69">
        <f>'[4]Shiller Data '!C1660</f>
        <v>28.803333333333335</v>
      </c>
      <c r="D1661" s="69">
        <f>'[4]Shiller Data '!D1660</f>
        <v>47.756666666666668</v>
      </c>
      <c r="E1661" s="69">
        <f>'[4]Shiller Data '!E1660</f>
        <v>219.08600000000001</v>
      </c>
      <c r="F1661" s="71">
        <f t="shared" si="285"/>
        <v>1846.0254847411518</v>
      </c>
      <c r="G1661" s="71">
        <f t="shared" si="286"/>
        <v>41.492728958795482</v>
      </c>
      <c r="H1661" s="71">
        <f t="shared" si="289"/>
        <v>2080.3720074201246</v>
      </c>
      <c r="I1661" s="71">
        <f t="shared" si="289"/>
        <v>32.618338407535177</v>
      </c>
      <c r="J1661" s="71">
        <f t="shared" si="283"/>
        <v>56.59471251039264</v>
      </c>
      <c r="K1661" s="71">
        <f t="shared" si="280"/>
        <v>4.0359155623010539</v>
      </c>
      <c r="L1661" s="71">
        <f t="shared" si="281"/>
        <v>0.68033468278715814</v>
      </c>
      <c r="M1661" s="69">
        <f t="shared" si="284"/>
        <v>0.92467008076333812</v>
      </c>
    </row>
    <row r="1662" spans="1:13" x14ac:dyDescent="0.3">
      <c r="A1662" s="69">
        <f>'Shiller Data'!A1661</f>
        <v>2008.09</v>
      </c>
      <c r="B1662" s="69">
        <f>'[4]Shiller Data '!B1661</f>
        <v>1216.95</v>
      </c>
      <c r="C1662" s="69">
        <f>'[4]Shiller Data '!C1661</f>
        <v>28.85</v>
      </c>
      <c r="D1662" s="69">
        <f>'[4]Shiller Data '!D1661</f>
        <v>45.95</v>
      </c>
      <c r="E1662" s="69">
        <f>'[4]Shiller Data '!E1661</f>
        <v>218.78299999999999</v>
      </c>
      <c r="F1662" s="71">
        <f t="shared" si="285"/>
        <v>1755.5089049423402</v>
      </c>
      <c r="G1662" s="71">
        <f t="shared" si="286"/>
        <v>41.617512558105524</v>
      </c>
      <c r="H1662" s="71">
        <f t="shared" si="289"/>
        <v>2078.5933893296888</v>
      </c>
      <c r="I1662" s="71">
        <f t="shared" si="289"/>
        <v>32.705683576366987</v>
      </c>
      <c r="J1662" s="71">
        <f t="shared" si="283"/>
        <v>53.675958212072501</v>
      </c>
      <c r="K1662" s="71">
        <f t="shared" si="280"/>
        <v>3.9829651957167691</v>
      </c>
      <c r="L1662" s="71">
        <f t="shared" si="281"/>
        <v>0.62738431620287338</v>
      </c>
      <c r="M1662" s="69">
        <f t="shared" si="284"/>
        <v>0.85270311952397337</v>
      </c>
    </row>
    <row r="1663" spans="1:13" x14ac:dyDescent="0.3">
      <c r="A1663" s="69">
        <f>'Shiller Data'!A1662</f>
        <v>2008.1</v>
      </c>
      <c r="B1663" s="69">
        <f>'[4]Shiller Data '!B1662</f>
        <v>968.8</v>
      </c>
      <c r="C1663" s="69">
        <f>'[4]Shiller Data '!C1662</f>
        <v>28.696666666666665</v>
      </c>
      <c r="D1663" s="69">
        <f>'[4]Shiller Data '!D1662</f>
        <v>35.593333333333334</v>
      </c>
      <c r="E1663" s="69">
        <f>'[4]Shiller Data '!E1662</f>
        <v>216.57300000000001</v>
      </c>
      <c r="F1663" s="71">
        <f t="shared" si="285"/>
        <v>1411.8016742622581</v>
      </c>
      <c r="G1663" s="71">
        <f t="shared" si="286"/>
        <v>41.818746950604798</v>
      </c>
      <c r="H1663" s="71">
        <f t="shared" si="289"/>
        <v>2073.8008476746591</v>
      </c>
      <c r="I1663" s="71">
        <f t="shared" si="289"/>
        <v>32.794910362261255</v>
      </c>
      <c r="J1663" s="71">
        <f t="shared" si="283"/>
        <v>43.049414030016344</v>
      </c>
      <c r="K1663" s="71">
        <f t="shared" si="280"/>
        <v>3.7623486193993698</v>
      </c>
      <c r="L1663" s="71">
        <f t="shared" si="281"/>
        <v>0.4067677398854741</v>
      </c>
      <c r="M1663" s="69">
        <f t="shared" si="284"/>
        <v>0.55285430598794327</v>
      </c>
    </row>
    <row r="1664" spans="1:13" x14ac:dyDescent="0.3">
      <c r="A1664" s="69">
        <f>'Shiller Data'!A1663</f>
        <v>2008.11</v>
      </c>
      <c r="B1664" s="69">
        <f>'[4]Shiller Data '!B1663</f>
        <v>883.04</v>
      </c>
      <c r="C1664" s="69">
        <f>'[4]Shiller Data '!C1663</f>
        <v>28.543333333333333</v>
      </c>
      <c r="D1664" s="69">
        <f>'[4]Shiller Data '!D1663</f>
        <v>25.236666666666668</v>
      </c>
      <c r="E1664" s="69">
        <f>'[4]Shiller Data '!E1663</f>
        <v>212.42500000000001</v>
      </c>
      <c r="F1664" s="71">
        <f t="shared" si="285"/>
        <v>1311.9540506060962</v>
      </c>
      <c r="G1664" s="71">
        <f t="shared" si="286"/>
        <v>42.407526028794479</v>
      </c>
      <c r="H1664" s="71">
        <f t="shared" si="289"/>
        <v>2066.3807579464783</v>
      </c>
      <c r="I1664" s="71">
        <f t="shared" si="289"/>
        <v>32.888777428939214</v>
      </c>
      <c r="J1664" s="71">
        <f t="shared" si="283"/>
        <v>39.89062997068698</v>
      </c>
      <c r="K1664" s="71">
        <f t="shared" si="280"/>
        <v>3.6861414584897036</v>
      </c>
      <c r="L1664" s="71">
        <f t="shared" si="281"/>
        <v>0.33056057897580793</v>
      </c>
      <c r="M1664" s="69">
        <f t="shared" si="284"/>
        <v>0.44927810530917961</v>
      </c>
    </row>
    <row r="1665" spans="1:13" x14ac:dyDescent="0.3">
      <c r="A1665" s="69">
        <f>'Shiller Data'!A1664</f>
        <v>2008.12</v>
      </c>
      <c r="B1665" s="69">
        <f>'[4]Shiller Data '!B1664</f>
        <v>877.56</v>
      </c>
      <c r="C1665" s="69">
        <f>'[4]Shiller Data '!C1664</f>
        <v>28.39</v>
      </c>
      <c r="D1665" s="69">
        <f>'[4]Shiller Data '!D1664</f>
        <v>14.88</v>
      </c>
      <c r="E1665" s="69">
        <f>'[4]Shiller Data '!E1664</f>
        <v>210.22800000000001</v>
      </c>
      <c r="F1665" s="71">
        <f t="shared" si="285"/>
        <v>1317.4378474798789</v>
      </c>
      <c r="G1665" s="71">
        <f t="shared" si="286"/>
        <v>42.620516534429292</v>
      </c>
      <c r="H1665" s="71">
        <f t="shared" si="289"/>
        <v>2058.2631218346187</v>
      </c>
      <c r="I1665" s="71">
        <f t="shared" si="289"/>
        <v>32.983993091944754</v>
      </c>
      <c r="J1665" s="71">
        <f t="shared" si="283"/>
        <v>39.941733064503318</v>
      </c>
      <c r="K1665" s="71">
        <f t="shared" ref="K1665:K1728" si="290">LN(J1665)</f>
        <v>3.6874217187464096</v>
      </c>
      <c r="L1665" s="71">
        <f t="shared" ref="L1665:L1728" si="291">K1665-$K$1863</f>
        <v>0.33184083923251384</v>
      </c>
      <c r="M1665" s="69">
        <f t="shared" si="284"/>
        <v>0.45101815823447888</v>
      </c>
    </row>
    <row r="1666" spans="1:13" x14ac:dyDescent="0.3">
      <c r="A1666" s="69">
        <f>'Shiller Data'!A1665</f>
        <v>2009.01</v>
      </c>
      <c r="B1666" s="69">
        <f>'[4]Shiller Data '!B1665</f>
        <v>865.58</v>
      </c>
      <c r="C1666" s="69">
        <f>'[4]Shiller Data '!C1665</f>
        <v>28.013333333333335</v>
      </c>
      <c r="D1666" s="69">
        <f>'[4]Shiller Data '!D1665</f>
        <v>12.206666666666667</v>
      </c>
      <c r="E1666" s="69">
        <f>'[4]Shiller Data '!E1665</f>
        <v>211.143</v>
      </c>
      <c r="F1666" s="71">
        <f t="shared" si="285"/>
        <v>1293.821608578073</v>
      </c>
      <c r="G1666" s="71">
        <f t="shared" si="286"/>
        <v>41.872797424810052</v>
      </c>
      <c r="H1666" s="71">
        <f t="shared" ref="H1666:I1681" si="292">AVERAGE(F1547:F1666)</f>
        <v>2049.0552112259443</v>
      </c>
      <c r="I1666" s="71">
        <f t="shared" si="292"/>
        <v>33.072276678944228</v>
      </c>
      <c r="J1666" s="71">
        <f t="shared" ref="J1666:J1729" si="293">F1666/I1666</f>
        <v>39.121032432635538</v>
      </c>
      <c r="K1666" s="71">
        <f t="shared" si="290"/>
        <v>3.666660236245658</v>
      </c>
      <c r="L1666" s="71">
        <f t="shared" si="291"/>
        <v>0.31107935673176224</v>
      </c>
      <c r="M1666" s="69">
        <f t="shared" ref="M1666:M1729" si="294">L1666*$M$113/2</f>
        <v>0.42280039690840732</v>
      </c>
    </row>
    <row r="1667" spans="1:13" x14ac:dyDescent="0.3">
      <c r="A1667" s="69">
        <f>'Shiller Data'!A1666</f>
        <v>2009.02</v>
      </c>
      <c r="B1667" s="69">
        <f>'[4]Shiller Data '!B1666</f>
        <v>805.23</v>
      </c>
      <c r="C1667" s="69">
        <f>'[4]Shiller Data '!C1666</f>
        <v>27.63666666666667</v>
      </c>
      <c r="D1667" s="69">
        <f>'[4]Shiller Data '!D1666</f>
        <v>9.5333333333333332</v>
      </c>
      <c r="E1667" s="69">
        <f>'[4]Shiller Data '!E1666</f>
        <v>212.19300000000001</v>
      </c>
      <c r="F1667" s="71">
        <f t="shared" si="285"/>
        <v>1197.6578593544557</v>
      </c>
      <c r="G1667" s="71">
        <f t="shared" si="286"/>
        <v>41.10536249232225</v>
      </c>
      <c r="H1667" s="71">
        <f t="shared" si="292"/>
        <v>2039.1052536253267</v>
      </c>
      <c r="I1667" s="71">
        <f t="shared" si="292"/>
        <v>33.15314954093013</v>
      </c>
      <c r="J1667" s="71">
        <f t="shared" si="293"/>
        <v>36.125010019812876</v>
      </c>
      <c r="K1667" s="71">
        <f t="shared" si="290"/>
        <v>3.58698542379762</v>
      </c>
      <c r="L1667" s="71">
        <f t="shared" si="291"/>
        <v>0.23140454428372426</v>
      </c>
      <c r="M1667" s="69">
        <f t="shared" si="294"/>
        <v>0.31451117231778097</v>
      </c>
    </row>
    <row r="1668" spans="1:13" x14ac:dyDescent="0.3">
      <c r="A1668" s="69">
        <f>'Shiller Data'!A1667</f>
        <v>2009.03</v>
      </c>
      <c r="B1668" s="69">
        <f>'[4]Shiller Data '!B1667</f>
        <v>757.13</v>
      </c>
      <c r="C1668" s="69">
        <f>'[4]Shiller Data '!C1667</f>
        <v>27.26</v>
      </c>
      <c r="D1668" s="69">
        <f>'[4]Shiller Data '!D1667</f>
        <v>6.86</v>
      </c>
      <c r="E1668" s="69">
        <f>'[4]Shiller Data '!E1667</f>
        <v>212.709</v>
      </c>
      <c r="F1668" s="71">
        <f t="shared" si="285"/>
        <v>1123.3845942108703</v>
      </c>
      <c r="G1668" s="71">
        <f t="shared" si="286"/>
        <v>40.446771410706653</v>
      </c>
      <c r="H1668" s="71">
        <f t="shared" si="292"/>
        <v>2028.0375846225386</v>
      </c>
      <c r="I1668" s="71">
        <f t="shared" si="292"/>
        <v>33.227998785009255</v>
      </c>
      <c r="J1668" s="71">
        <f t="shared" si="293"/>
        <v>33.808373518951825</v>
      </c>
      <c r="K1668" s="71">
        <f t="shared" si="290"/>
        <v>3.520708509054264</v>
      </c>
      <c r="L1668" s="71">
        <f t="shared" si="291"/>
        <v>0.1651276295403683</v>
      </c>
      <c r="M1668" s="69">
        <f t="shared" si="294"/>
        <v>0.22443156641349618</v>
      </c>
    </row>
    <row r="1669" spans="1:13" x14ac:dyDescent="0.3">
      <c r="A1669" s="69">
        <f>'Shiller Data'!A1668</f>
        <v>2009.04</v>
      </c>
      <c r="B1669" s="69">
        <f>'[4]Shiller Data '!B1668</f>
        <v>848.15</v>
      </c>
      <c r="C1669" s="69">
        <f>'[4]Shiller Data '!C1668</f>
        <v>26.703333333333333</v>
      </c>
      <c r="D1669" s="69">
        <f>'[4]Shiller Data '!D1668</f>
        <v>7.0766666666666662</v>
      </c>
      <c r="E1669" s="69">
        <f>'[4]Shiller Data '!E1668</f>
        <v>213.24</v>
      </c>
      <c r="F1669" s="71">
        <f t="shared" si="285"/>
        <v>1255.3009789439129</v>
      </c>
      <c r="G1669" s="71">
        <f t="shared" si="286"/>
        <v>39.522160554617642</v>
      </c>
      <c r="H1669" s="71">
        <f t="shared" si="292"/>
        <v>2017.3764380571797</v>
      </c>
      <c r="I1669" s="71">
        <f t="shared" si="292"/>
        <v>33.297036131287705</v>
      </c>
      <c r="J1669" s="71">
        <f t="shared" si="293"/>
        <v>37.700081592678572</v>
      </c>
      <c r="K1669" s="71">
        <f t="shared" si="290"/>
        <v>3.6296622587136542</v>
      </c>
      <c r="L1669" s="71">
        <f t="shared" si="291"/>
        <v>0.2740813791997585</v>
      </c>
      <c r="M1669" s="69">
        <f t="shared" si="294"/>
        <v>0.37251496572555975</v>
      </c>
    </row>
    <row r="1670" spans="1:13" x14ac:dyDescent="0.3">
      <c r="A1670" s="69">
        <f>'Shiller Data'!A1669</f>
        <v>2009.05</v>
      </c>
      <c r="B1670" s="69">
        <f>'[4]Shiller Data '!B1669</f>
        <v>902.41</v>
      </c>
      <c r="C1670" s="69">
        <f>'[4]Shiller Data '!C1669</f>
        <v>26.146666666666668</v>
      </c>
      <c r="D1670" s="69">
        <f>'[4]Shiller Data '!D1669</f>
        <v>7.293333333333333</v>
      </c>
      <c r="E1670" s="69">
        <f>'[4]Shiller Data '!E1669</f>
        <v>213.85599999999999</v>
      </c>
      <c r="F1670" s="71">
        <f t="shared" si="285"/>
        <v>1331.7611292177914</v>
      </c>
      <c r="G1670" s="71">
        <f t="shared" si="286"/>
        <v>38.586800152127296</v>
      </c>
      <c r="H1670" s="71">
        <f t="shared" si="292"/>
        <v>2007.3950274738459</v>
      </c>
      <c r="I1670" s="71">
        <f t="shared" si="292"/>
        <v>33.35827880754541</v>
      </c>
      <c r="J1670" s="71">
        <f t="shared" si="293"/>
        <v>39.922956963731487</v>
      </c>
      <c r="K1670" s="71">
        <f t="shared" si="290"/>
        <v>3.686951520937813</v>
      </c>
      <c r="L1670" s="71">
        <f t="shared" si="291"/>
        <v>0.33137064142391726</v>
      </c>
      <c r="M1670" s="69">
        <f t="shared" si="294"/>
        <v>0.45037909358490291</v>
      </c>
    </row>
    <row r="1671" spans="1:13" x14ac:dyDescent="0.3">
      <c r="A1671" s="69">
        <f>'Shiller Data'!A1670</f>
        <v>2009.06</v>
      </c>
      <c r="B1671" s="69">
        <f>'[4]Shiller Data '!B1670</f>
        <v>926.12</v>
      </c>
      <c r="C1671" s="69">
        <f>'[4]Shiller Data '!C1670</f>
        <v>25.59</v>
      </c>
      <c r="D1671" s="69">
        <f>'[4]Shiller Data '!D1670</f>
        <v>7.51</v>
      </c>
      <c r="E1671" s="69">
        <f>'[4]Shiller Data '!E1670</f>
        <v>215.69300000000001</v>
      </c>
      <c r="F1671" s="71">
        <f t="shared" si="285"/>
        <v>1355.1116753904857</v>
      </c>
      <c r="G1671" s="71">
        <f t="shared" si="286"/>
        <v>37.44364420727608</v>
      </c>
      <c r="H1671" s="71">
        <f t="shared" si="292"/>
        <v>1997.7588545747233</v>
      </c>
      <c r="I1671" s="71">
        <f t="shared" si="292"/>
        <v>33.409995184262677</v>
      </c>
      <c r="J1671" s="71">
        <f t="shared" si="293"/>
        <v>40.560067965193625</v>
      </c>
      <c r="K1671" s="71">
        <f t="shared" si="290"/>
        <v>3.7027840349519781</v>
      </c>
      <c r="L1671" s="71">
        <f t="shared" si="291"/>
        <v>0.34720315543808233</v>
      </c>
      <c r="M1671" s="69">
        <f t="shared" si="294"/>
        <v>0.47189769668211523</v>
      </c>
    </row>
    <row r="1672" spans="1:13" x14ac:dyDescent="0.3">
      <c r="A1672" s="69">
        <f>'Shiller Data'!A1671</f>
        <v>2009.07</v>
      </c>
      <c r="B1672" s="69">
        <f>'[4]Shiller Data '!B1671</f>
        <v>935.82</v>
      </c>
      <c r="C1672" s="69">
        <f>'[4]Shiller Data '!C1671</f>
        <v>25.026666666666664</v>
      </c>
      <c r="D1672" s="69">
        <f>'[4]Shiller Data '!D1671</f>
        <v>9.1866666666666674</v>
      </c>
      <c r="E1672" s="69">
        <f>'[4]Shiller Data '!E1671</f>
        <v>215.351</v>
      </c>
      <c r="F1672" s="71">
        <f t="shared" si="285"/>
        <v>1371.479450292778</v>
      </c>
      <c r="G1672" s="71">
        <f t="shared" si="286"/>
        <v>36.677522432370097</v>
      </c>
      <c r="H1672" s="71">
        <f t="shared" si="292"/>
        <v>1987.3998401482988</v>
      </c>
      <c r="I1672" s="71">
        <f t="shared" si="292"/>
        <v>33.455108782683467</v>
      </c>
      <c r="J1672" s="71">
        <f t="shared" si="293"/>
        <v>40.994619362967448</v>
      </c>
      <c r="K1672" s="71">
        <f t="shared" si="290"/>
        <v>3.713440823042661</v>
      </c>
      <c r="L1672" s="71">
        <f t="shared" si="291"/>
        <v>0.35785994352876527</v>
      </c>
      <c r="M1672" s="69">
        <f t="shared" si="294"/>
        <v>0.48638176364768604</v>
      </c>
    </row>
    <row r="1673" spans="1:13" x14ac:dyDescent="0.3">
      <c r="A1673" s="69">
        <f>'Shiller Data'!A1672</f>
        <v>2009.08</v>
      </c>
      <c r="B1673" s="69">
        <f>'[4]Shiller Data '!B1672</f>
        <v>1009.73</v>
      </c>
      <c r="C1673" s="69">
        <f>'[4]Shiller Data '!C1672</f>
        <v>24.463333333333331</v>
      </c>
      <c r="D1673" s="69">
        <f>'[4]Shiller Data '!D1672</f>
        <v>10.863333333333333</v>
      </c>
      <c r="E1673" s="69">
        <f>'[4]Shiller Data '!E1672</f>
        <v>215.834</v>
      </c>
      <c r="F1673" s="71">
        <f t="shared" si="285"/>
        <v>1476.4858022832361</v>
      </c>
      <c r="G1673" s="71">
        <f t="shared" si="286"/>
        <v>35.771705647241241</v>
      </c>
      <c r="H1673" s="71">
        <f t="shared" si="292"/>
        <v>1978.8100883086586</v>
      </c>
      <c r="I1673" s="71">
        <f t="shared" si="292"/>
        <v>33.492300740110188</v>
      </c>
      <c r="J1673" s="71">
        <f t="shared" si="293"/>
        <v>44.084334896557436</v>
      </c>
      <c r="K1673" s="71">
        <f t="shared" si="290"/>
        <v>3.786104501582888</v>
      </c>
      <c r="L1673" s="71">
        <f t="shared" si="291"/>
        <v>0.43052362206899231</v>
      </c>
      <c r="M1673" s="69">
        <f t="shared" si="294"/>
        <v>0.58514187569885023</v>
      </c>
    </row>
    <row r="1674" spans="1:13" x14ac:dyDescent="0.3">
      <c r="A1674" s="69">
        <f>'Shiller Data'!A1673</f>
        <v>2009.09</v>
      </c>
      <c r="B1674" s="69">
        <f>'[4]Shiller Data '!B1673</f>
        <v>1044.55</v>
      </c>
      <c r="C1674" s="69">
        <f>'[4]Shiller Data '!C1673</f>
        <v>23.9</v>
      </c>
      <c r="D1674" s="69">
        <f>'[4]Shiller Data '!D1673</f>
        <v>12.54</v>
      </c>
      <c r="E1674" s="69">
        <f>'[4]Shiller Data '!E1673</f>
        <v>215.96899999999999</v>
      </c>
      <c r="F1674" s="71">
        <f t="shared" si="285"/>
        <v>1526.4468639017637</v>
      </c>
      <c r="G1674" s="71">
        <f t="shared" si="286"/>
        <v>34.926121341488823</v>
      </c>
      <c r="H1674" s="71">
        <f t="shared" si="292"/>
        <v>1970.8822237860809</v>
      </c>
      <c r="I1674" s="71">
        <f t="shared" si="292"/>
        <v>33.522697234711941</v>
      </c>
      <c r="J1674" s="71">
        <f t="shared" si="293"/>
        <v>45.534726910970782</v>
      </c>
      <c r="K1674" s="71">
        <f t="shared" si="290"/>
        <v>3.8184752636584527</v>
      </c>
      <c r="L1674" s="71">
        <f t="shared" si="291"/>
        <v>0.46289438414455697</v>
      </c>
      <c r="M1674" s="69">
        <f t="shared" si="294"/>
        <v>0.62913827326623317</v>
      </c>
    </row>
    <row r="1675" spans="1:13" x14ac:dyDescent="0.3">
      <c r="A1675" s="69">
        <f>'Shiller Data'!A1674</f>
        <v>2009.1</v>
      </c>
      <c r="B1675" s="69">
        <f>'[4]Shiller Data '!B1674</f>
        <v>1067.6600000000001</v>
      </c>
      <c r="C1675" s="69">
        <f>'[4]Shiller Data '!C1674</f>
        <v>23.403333333333332</v>
      </c>
      <c r="D1675" s="69">
        <f>'[4]Shiller Data '!D1674</f>
        <v>25.349999999999998</v>
      </c>
      <c r="E1675" s="69">
        <f>'[4]Shiller Data '!E1674</f>
        <v>216.17699999999999</v>
      </c>
      <c r="F1675" s="71">
        <f t="shared" ref="F1675:F1738" si="295">B1675*$E$1857/E1675</f>
        <v>1558.7173209915952</v>
      </c>
      <c r="G1675" s="71">
        <f t="shared" ref="G1675:G1738" si="296">C1675*$E$1857/E1675</f>
        <v>34.167413816764352</v>
      </c>
      <c r="H1675" s="71">
        <f t="shared" si="292"/>
        <v>1963.5440647165599</v>
      </c>
      <c r="I1675" s="71">
        <f t="shared" si="292"/>
        <v>33.546975461061841</v>
      </c>
      <c r="J1675" s="71">
        <f t="shared" si="293"/>
        <v>46.463721380808444</v>
      </c>
      <c r="K1675" s="71">
        <f t="shared" si="290"/>
        <v>3.8386718227313659</v>
      </c>
      <c r="L1675" s="71">
        <f t="shared" si="291"/>
        <v>0.48309094321747015</v>
      </c>
      <c r="M1675" s="69">
        <f t="shared" si="294"/>
        <v>0.65658822456459243</v>
      </c>
    </row>
    <row r="1676" spans="1:13" x14ac:dyDescent="0.3">
      <c r="A1676" s="69">
        <f>'Shiller Data'!A1675</f>
        <v>2009.11</v>
      </c>
      <c r="B1676" s="69">
        <f>'[4]Shiller Data '!B1675</f>
        <v>1088.07</v>
      </c>
      <c r="C1676" s="69">
        <f>'[4]Shiller Data '!C1675</f>
        <v>22.906666666666666</v>
      </c>
      <c r="D1676" s="69">
        <f>'[4]Shiller Data '!D1675</f>
        <v>38.159999999999997</v>
      </c>
      <c r="E1676" s="69">
        <f>'[4]Shiller Data '!E1675</f>
        <v>216.33</v>
      </c>
      <c r="F1676" s="71">
        <f t="shared" si="295"/>
        <v>1587.3911725142143</v>
      </c>
      <c r="G1676" s="71">
        <f t="shared" si="296"/>
        <v>33.418659147290406</v>
      </c>
      <c r="H1676" s="71">
        <f t="shared" si="292"/>
        <v>1955.0350222989593</v>
      </c>
      <c r="I1676" s="71">
        <f t="shared" si="292"/>
        <v>33.564908366975004</v>
      </c>
      <c r="J1676" s="71">
        <f t="shared" si="293"/>
        <v>47.293177599616847</v>
      </c>
      <c r="K1676" s="71">
        <f t="shared" si="290"/>
        <v>3.8563660483001905</v>
      </c>
      <c r="L1676" s="71">
        <f t="shared" si="291"/>
        <v>0.50078516878629475</v>
      </c>
      <c r="M1676" s="69">
        <f t="shared" si="294"/>
        <v>0.68063715430420468</v>
      </c>
    </row>
    <row r="1677" spans="1:13" x14ac:dyDescent="0.3">
      <c r="A1677" s="69">
        <f>'Shiller Data'!A1676</f>
        <v>2009.12</v>
      </c>
      <c r="B1677" s="69">
        <f>'[4]Shiller Data '!B1676</f>
        <v>1110.3800000000001</v>
      </c>
      <c r="C1677" s="69">
        <f>'[4]Shiller Data '!C1676</f>
        <v>22.41</v>
      </c>
      <c r="D1677" s="69">
        <f>'[4]Shiller Data '!D1676</f>
        <v>50.97</v>
      </c>
      <c r="E1677" s="69">
        <f>'[4]Shiller Data '!E1676</f>
        <v>215.94900000000001</v>
      </c>
      <c r="F1677" s="71">
        <f t="shared" si="295"/>
        <v>1622.7974192980751</v>
      </c>
      <c r="G1677" s="71">
        <f t="shared" si="296"/>
        <v>32.751751802508927</v>
      </c>
      <c r="H1677" s="71">
        <f t="shared" si="292"/>
        <v>1946.2322026449619</v>
      </c>
      <c r="I1677" s="71">
        <f t="shared" si="292"/>
        <v>33.577023259942038</v>
      </c>
      <c r="J1677" s="71">
        <f t="shared" si="293"/>
        <v>48.330592224775927</v>
      </c>
      <c r="K1677" s="71">
        <f t="shared" si="290"/>
        <v>3.8780647395534023</v>
      </c>
      <c r="L1677" s="71">
        <f t="shared" si="291"/>
        <v>0.52248386003950653</v>
      </c>
      <c r="M1677" s="69">
        <f t="shared" si="294"/>
        <v>0.7101287135340949</v>
      </c>
    </row>
    <row r="1678" spans="1:13" x14ac:dyDescent="0.3">
      <c r="A1678" s="69">
        <f>'Shiller Data'!A1677</f>
        <v>2010.01</v>
      </c>
      <c r="B1678" s="69">
        <f>'[4]Shiller Data '!B1677</f>
        <v>1123.58</v>
      </c>
      <c r="C1678" s="69">
        <f>'[4]Shiller Data '!C1677</f>
        <v>22.24</v>
      </c>
      <c r="D1678" s="69">
        <f>'[4]Shiller Data '!D1677</f>
        <v>54.289999999999992</v>
      </c>
      <c r="E1678" s="69">
        <f>'[4]Shiller Data '!E1677</f>
        <v>216.68700000000001</v>
      </c>
      <c r="F1678" s="71">
        <f t="shared" si="295"/>
        <v>1636.4962637352494</v>
      </c>
      <c r="G1678" s="71">
        <f t="shared" si="296"/>
        <v>32.392599463742627</v>
      </c>
      <c r="H1678" s="71">
        <f t="shared" si="292"/>
        <v>1937.657816654071</v>
      </c>
      <c r="I1678" s="71">
        <f t="shared" si="292"/>
        <v>33.586554224733369</v>
      </c>
      <c r="J1678" s="71">
        <f t="shared" si="293"/>
        <v>48.72474421714039</v>
      </c>
      <c r="K1678" s="71">
        <f t="shared" si="290"/>
        <v>3.8861869958598949</v>
      </c>
      <c r="L1678" s="71">
        <f t="shared" si="291"/>
        <v>0.53060611634599919</v>
      </c>
      <c r="M1678" s="69">
        <f t="shared" si="294"/>
        <v>0.72116799697050138</v>
      </c>
    </row>
    <row r="1679" spans="1:13" x14ac:dyDescent="0.3">
      <c r="A1679" s="69">
        <f>'Shiller Data'!A1678</f>
        <v>2010.02</v>
      </c>
      <c r="B1679" s="69">
        <f>'[4]Shiller Data '!B1678</f>
        <v>1089.1600000000001</v>
      </c>
      <c r="C1679" s="69">
        <f>'[4]Shiller Data '!C1678</f>
        <v>22.07</v>
      </c>
      <c r="D1679" s="69">
        <f>'[4]Shiller Data '!D1678</f>
        <v>57.61</v>
      </c>
      <c r="E1679" s="69">
        <f>'[4]Shiller Data '!E1678</f>
        <v>216.74100000000001</v>
      </c>
      <c r="F1679" s="71">
        <f t="shared" si="295"/>
        <v>1585.9682376661547</v>
      </c>
      <c r="G1679" s="71">
        <f t="shared" si="296"/>
        <v>32.136985388089933</v>
      </c>
      <c r="H1679" s="71">
        <f t="shared" si="292"/>
        <v>1929.3619337725297</v>
      </c>
      <c r="I1679" s="71">
        <f t="shared" si="292"/>
        <v>33.595127273200404</v>
      </c>
      <c r="J1679" s="71">
        <f t="shared" si="293"/>
        <v>47.208281866856254</v>
      </c>
      <c r="K1679" s="71">
        <f t="shared" si="290"/>
        <v>3.8545693404804817</v>
      </c>
      <c r="L1679" s="71">
        <f t="shared" si="291"/>
        <v>0.498988460966586</v>
      </c>
      <c r="M1679" s="69">
        <f t="shared" si="294"/>
        <v>0.67819517683812569</v>
      </c>
    </row>
    <row r="1680" spans="1:13" x14ac:dyDescent="0.3">
      <c r="A1680" s="69">
        <f>'Shiller Data'!A1679</f>
        <v>2010.03</v>
      </c>
      <c r="B1680" s="69">
        <f>'[4]Shiller Data '!B1679</f>
        <v>1152.05</v>
      </c>
      <c r="C1680" s="69">
        <f>'[4]Shiller Data '!C1679</f>
        <v>21.9</v>
      </c>
      <c r="D1680" s="69">
        <f>'[4]Shiller Data '!D1679</f>
        <v>60.93</v>
      </c>
      <c r="E1680" s="69">
        <f>'[4]Shiller Data '!E1679</f>
        <v>217.631</v>
      </c>
      <c r="F1680" s="71">
        <f t="shared" si="295"/>
        <v>1670.6845084110262</v>
      </c>
      <c r="G1680" s="71">
        <f t="shared" si="296"/>
        <v>31.759030193308856</v>
      </c>
      <c r="H1680" s="71">
        <f t="shared" si="292"/>
        <v>1921.1285079932252</v>
      </c>
      <c r="I1680" s="71">
        <f t="shared" si="292"/>
        <v>33.602312152926579</v>
      </c>
      <c r="J1680" s="71">
        <f t="shared" si="293"/>
        <v>49.71933183667894</v>
      </c>
      <c r="K1680" s="71">
        <f t="shared" si="290"/>
        <v>3.9063938280300672</v>
      </c>
      <c r="L1680" s="71">
        <f t="shared" si="291"/>
        <v>0.55081294851617146</v>
      </c>
      <c r="M1680" s="69">
        <f t="shared" si="294"/>
        <v>0.74863191084626934</v>
      </c>
    </row>
    <row r="1681" spans="1:13" x14ac:dyDescent="0.3">
      <c r="A1681" s="69">
        <f>'Shiller Data'!A1680</f>
        <v>2010.04</v>
      </c>
      <c r="B1681" s="69">
        <f>'[4]Shiller Data '!B1680</f>
        <v>1197.32</v>
      </c>
      <c r="C1681" s="69">
        <f>'[4]Shiller Data '!C1680</f>
        <v>21.946666666666665</v>
      </c>
      <c r="D1681" s="69">
        <f>'[4]Shiller Data '!D1680</f>
        <v>62.986666666666665</v>
      </c>
      <c r="E1681" s="69">
        <f>'[4]Shiller Data '!E1680</f>
        <v>218.00899999999999</v>
      </c>
      <c r="F1681" s="71">
        <f t="shared" si="295"/>
        <v>1733.3237554412892</v>
      </c>
      <c r="G1681" s="71">
        <f t="shared" si="296"/>
        <v>31.771521970805487</v>
      </c>
      <c r="H1681" s="71">
        <f t="shared" si="292"/>
        <v>1913.1359917695966</v>
      </c>
      <c r="I1681" s="71">
        <f t="shared" si="292"/>
        <v>33.610058505018372</v>
      </c>
      <c r="J1681" s="71">
        <f t="shared" si="293"/>
        <v>51.571578049543824</v>
      </c>
      <c r="K1681" s="71">
        <f t="shared" si="290"/>
        <v>3.9429707077409759</v>
      </c>
      <c r="L1681" s="71">
        <f t="shared" si="291"/>
        <v>0.58738982822708019</v>
      </c>
      <c r="M1681" s="69">
        <f t="shared" si="294"/>
        <v>0.79834501113655376</v>
      </c>
    </row>
    <row r="1682" spans="1:13" x14ac:dyDescent="0.3">
      <c r="A1682" s="69">
        <f>'Shiller Data'!A1681</f>
        <v>2010.05</v>
      </c>
      <c r="B1682" s="69">
        <f>'[4]Shiller Data '!B1681</f>
        <v>1125.06</v>
      </c>
      <c r="C1682" s="69">
        <f>'[4]Shiller Data '!C1681</f>
        <v>21.993333333333332</v>
      </c>
      <c r="D1682" s="69">
        <f>'[4]Shiller Data '!D1681</f>
        <v>65.043333333333322</v>
      </c>
      <c r="E1682" s="69">
        <f>'[4]Shiller Data '!E1681</f>
        <v>218.178</v>
      </c>
      <c r="F1682" s="71">
        <f t="shared" si="295"/>
        <v>1627.4535530621786</v>
      </c>
      <c r="G1682" s="71">
        <f t="shared" si="296"/>
        <v>31.81441743286063</v>
      </c>
      <c r="H1682" s="71">
        <f t="shared" ref="H1682:I1697" si="297">AVERAGE(F1563:F1682)</f>
        <v>1904.9449764124615</v>
      </c>
      <c r="I1682" s="71">
        <f t="shared" si="297"/>
        <v>33.618768757192115</v>
      </c>
      <c r="J1682" s="71">
        <f t="shared" si="293"/>
        <v>48.409076632647796</v>
      </c>
      <c r="K1682" s="71">
        <f t="shared" si="290"/>
        <v>3.8796873298727261</v>
      </c>
      <c r="L1682" s="71">
        <f t="shared" si="291"/>
        <v>0.52410645035883041</v>
      </c>
      <c r="M1682" s="69">
        <f t="shared" si="294"/>
        <v>0.71233404094070074</v>
      </c>
    </row>
    <row r="1683" spans="1:13" x14ac:dyDescent="0.3">
      <c r="A1683" s="69">
        <f>'Shiller Data'!A1682</f>
        <v>2010.06</v>
      </c>
      <c r="B1683" s="69">
        <f>'[4]Shiller Data '!B1682</f>
        <v>1083.3599999999999</v>
      </c>
      <c r="C1683" s="69">
        <f>'[4]Shiller Data '!C1682</f>
        <v>22.04</v>
      </c>
      <c r="D1683" s="69">
        <f>'[4]Shiller Data '!D1682</f>
        <v>67.099999999999994</v>
      </c>
      <c r="E1683" s="69">
        <f>'[4]Shiller Data '!E1682</f>
        <v>217.965</v>
      </c>
      <c r="F1683" s="71">
        <f t="shared" si="295"/>
        <v>1568.6639267772348</v>
      </c>
      <c r="G1683" s="71">
        <f t="shared" si="296"/>
        <v>31.913078705296719</v>
      </c>
      <c r="H1683" s="71">
        <f t="shared" si="297"/>
        <v>1895.7143004252418</v>
      </c>
      <c r="I1683" s="71">
        <f t="shared" si="297"/>
        <v>33.629944862605555</v>
      </c>
      <c r="J1683" s="71">
        <f t="shared" si="293"/>
        <v>46.644855743474423</v>
      </c>
      <c r="K1683" s="71">
        <f t="shared" si="290"/>
        <v>3.842562647761008</v>
      </c>
      <c r="L1683" s="71">
        <f t="shared" si="291"/>
        <v>0.48698176824711226</v>
      </c>
      <c r="M1683" s="69">
        <f t="shared" si="294"/>
        <v>0.66187640049538021</v>
      </c>
    </row>
    <row r="1684" spans="1:13" x14ac:dyDescent="0.3">
      <c r="A1684" s="69">
        <f>'Shiller Data'!A1683</f>
        <v>2010.07</v>
      </c>
      <c r="B1684" s="69">
        <f>'[4]Shiller Data '!B1683</f>
        <v>1079.8</v>
      </c>
      <c r="C1684" s="69">
        <f>'[4]Shiller Data '!C1683</f>
        <v>22.143333333333334</v>
      </c>
      <c r="D1684" s="69">
        <f>'[4]Shiller Data '!D1683</f>
        <v>68.686666666666667</v>
      </c>
      <c r="E1684" s="69">
        <f>'[4]Shiller Data '!E1683</f>
        <v>218.011</v>
      </c>
      <c r="F1684" s="71">
        <f t="shared" si="295"/>
        <v>1563.1792845315144</v>
      </c>
      <c r="G1684" s="71">
        <f t="shared" si="296"/>
        <v>32.055936244807228</v>
      </c>
      <c r="H1684" s="71">
        <f t="shared" si="297"/>
        <v>1886.321515672495</v>
      </c>
      <c r="I1684" s="71">
        <f t="shared" si="297"/>
        <v>33.644676868124265</v>
      </c>
      <c r="J1684" s="71">
        <f t="shared" si="293"/>
        <v>46.461414703391199</v>
      </c>
      <c r="K1684" s="71">
        <f t="shared" si="290"/>
        <v>3.8386221768009983</v>
      </c>
      <c r="L1684" s="71">
        <f t="shared" si="291"/>
        <v>0.48304129728710254</v>
      </c>
      <c r="M1684" s="69">
        <f t="shared" si="294"/>
        <v>0.65652074879479261</v>
      </c>
    </row>
    <row r="1685" spans="1:13" x14ac:dyDescent="0.3">
      <c r="A1685" s="69">
        <f>'Shiller Data'!A1684</f>
        <v>2010.08</v>
      </c>
      <c r="B1685" s="69">
        <f>'[4]Shiller Data '!B1684</f>
        <v>1087.28</v>
      </c>
      <c r="C1685" s="69">
        <f>'[4]Shiller Data '!C1684</f>
        <v>22.246666666666666</v>
      </c>
      <c r="D1685" s="69">
        <f>'[4]Shiller Data '!D1684</f>
        <v>70.273333333333326</v>
      </c>
      <c r="E1685" s="69">
        <f>'[4]Shiller Data '!E1684</f>
        <v>218.31200000000001</v>
      </c>
      <c r="F1685" s="71">
        <f t="shared" si="295"/>
        <v>1571.837573747664</v>
      </c>
      <c r="G1685" s="71">
        <f t="shared" si="296"/>
        <v>32.161123682313999</v>
      </c>
      <c r="H1685" s="71">
        <f t="shared" si="297"/>
        <v>1876.8112402791501</v>
      </c>
      <c r="I1685" s="71">
        <f t="shared" si="297"/>
        <v>33.662061119617832</v>
      </c>
      <c r="J1685" s="71">
        <f t="shared" si="293"/>
        <v>46.694632517068797</v>
      </c>
      <c r="K1685" s="71">
        <f t="shared" si="290"/>
        <v>3.8436292226746005</v>
      </c>
      <c r="L1685" s="71">
        <f t="shared" si="291"/>
        <v>0.48804834316070478</v>
      </c>
      <c r="M1685" s="69">
        <f t="shared" si="294"/>
        <v>0.6633260251234403</v>
      </c>
    </row>
    <row r="1686" spans="1:13" x14ac:dyDescent="0.3">
      <c r="A1686" s="69">
        <f>'Shiller Data'!A1685</f>
        <v>2010.09</v>
      </c>
      <c r="B1686" s="69">
        <f>'[4]Shiller Data '!B1685</f>
        <v>1122.08</v>
      </c>
      <c r="C1686" s="69">
        <f>'[4]Shiller Data '!C1685</f>
        <v>22.35</v>
      </c>
      <c r="D1686" s="69">
        <f>'[4]Shiller Data '!D1685</f>
        <v>71.86</v>
      </c>
      <c r="E1686" s="69">
        <f>'[4]Shiller Data '!E1685</f>
        <v>218.43899999999999</v>
      </c>
      <c r="F1686" s="71">
        <f t="shared" si="295"/>
        <v>1621.2034407775168</v>
      </c>
      <c r="G1686" s="71">
        <f t="shared" si="296"/>
        <v>32.291723318638162</v>
      </c>
      <c r="H1686" s="71">
        <f t="shared" si="297"/>
        <v>1868.0931016019795</v>
      </c>
      <c r="I1686" s="71">
        <f t="shared" si="297"/>
        <v>33.683598760687076</v>
      </c>
      <c r="J1686" s="71">
        <f t="shared" si="293"/>
        <v>48.130351281516319</v>
      </c>
      <c r="K1686" s="71">
        <f t="shared" si="290"/>
        <v>3.8739129818862708</v>
      </c>
      <c r="L1686" s="71">
        <f t="shared" si="291"/>
        <v>0.51833210237237504</v>
      </c>
      <c r="M1686" s="69">
        <f t="shared" si="294"/>
        <v>0.70448589361838987</v>
      </c>
    </row>
    <row r="1687" spans="1:13" x14ac:dyDescent="0.3">
      <c r="A1687" s="69">
        <f>'Shiller Data'!A1686</f>
        <v>2010.1</v>
      </c>
      <c r="B1687" s="69">
        <f>'[4]Shiller Data '!B1686</f>
        <v>1171.58</v>
      </c>
      <c r="C1687" s="69">
        <f>'[4]Shiller Data '!C1686</f>
        <v>22.476666666666667</v>
      </c>
      <c r="D1687" s="69">
        <f>'[4]Shiller Data '!D1686</f>
        <v>73.69</v>
      </c>
      <c r="E1687" s="69">
        <f>'[4]Shiller Data '!E1686</f>
        <v>218.71100000000001</v>
      </c>
      <c r="F1687" s="71">
        <f t="shared" si="295"/>
        <v>1690.6168683788194</v>
      </c>
      <c r="G1687" s="71">
        <f t="shared" si="296"/>
        <v>32.434346618749551</v>
      </c>
      <c r="H1687" s="71">
        <f t="shared" si="297"/>
        <v>1861.1693564103089</v>
      </c>
      <c r="I1687" s="71">
        <f t="shared" si="297"/>
        <v>33.707154828455074</v>
      </c>
      <c r="J1687" s="71">
        <f t="shared" si="293"/>
        <v>50.156024054324099</v>
      </c>
      <c r="K1687" s="71">
        <f t="shared" si="290"/>
        <v>3.9151386279183371</v>
      </c>
      <c r="L1687" s="71">
        <f t="shared" si="291"/>
        <v>0.55955774840444139</v>
      </c>
      <c r="M1687" s="69">
        <f t="shared" si="294"/>
        <v>0.76051731816641244</v>
      </c>
    </row>
    <row r="1688" spans="1:13" x14ac:dyDescent="0.3">
      <c r="A1688" s="69">
        <f>'Shiller Data'!A1687</f>
        <v>2010.11</v>
      </c>
      <c r="B1688" s="69">
        <f>'[4]Shiller Data '!B1687</f>
        <v>1198.8900000000001</v>
      </c>
      <c r="C1688" s="69">
        <f>'[4]Shiller Data '!C1687</f>
        <v>22.603333333333335</v>
      </c>
      <c r="D1688" s="69">
        <f>'[4]Shiller Data '!D1687</f>
        <v>75.52</v>
      </c>
      <c r="E1688" s="69">
        <f>'[4]Shiller Data '!E1687</f>
        <v>218.803</v>
      </c>
      <c r="F1688" s="71">
        <f t="shared" si="295"/>
        <v>1729.2984029012403</v>
      </c>
      <c r="G1688" s="71">
        <f t="shared" si="296"/>
        <v>32.603415020208445</v>
      </c>
      <c r="H1688" s="71">
        <f t="shared" si="297"/>
        <v>1854.7628150425653</v>
      </c>
      <c r="I1688" s="71">
        <f t="shared" si="297"/>
        <v>33.732664357063399</v>
      </c>
      <c r="J1688" s="71">
        <f t="shared" si="293"/>
        <v>51.264803295596678</v>
      </c>
      <c r="K1688" s="71">
        <f t="shared" si="290"/>
        <v>3.9370044211030222</v>
      </c>
      <c r="L1688" s="71">
        <f t="shared" si="291"/>
        <v>0.58142354158912646</v>
      </c>
      <c r="M1688" s="69">
        <f t="shared" si="294"/>
        <v>0.79023599231544539</v>
      </c>
    </row>
    <row r="1689" spans="1:13" x14ac:dyDescent="0.3">
      <c r="A1689" s="69">
        <f>'Shiller Data'!A1688</f>
        <v>2010.12</v>
      </c>
      <c r="B1689" s="69">
        <f>'[4]Shiller Data '!B1688</f>
        <v>1241.53</v>
      </c>
      <c r="C1689" s="69">
        <f>'[4]Shiller Data '!C1688</f>
        <v>22.73</v>
      </c>
      <c r="D1689" s="69">
        <f>'[4]Shiller Data '!D1688</f>
        <v>77.349999999999994</v>
      </c>
      <c r="E1689" s="69">
        <f>'[4]Shiller Data '!E1688</f>
        <v>219.179</v>
      </c>
      <c r="F1689" s="71">
        <f t="shared" si="295"/>
        <v>1787.7309215298912</v>
      </c>
      <c r="G1689" s="71">
        <f t="shared" si="296"/>
        <v>32.729876721766232</v>
      </c>
      <c r="H1689" s="71">
        <f t="shared" si="297"/>
        <v>1849.5433235529197</v>
      </c>
      <c r="I1689" s="71">
        <f t="shared" si="297"/>
        <v>33.759489318729457</v>
      </c>
      <c r="J1689" s="71">
        <f t="shared" si="293"/>
        <v>52.954916013438464</v>
      </c>
      <c r="K1689" s="71">
        <f t="shared" si="290"/>
        <v>3.9694409102956678</v>
      </c>
      <c r="L1689" s="71">
        <f t="shared" si="291"/>
        <v>0.61386003078177209</v>
      </c>
      <c r="M1689" s="69">
        <f t="shared" si="294"/>
        <v>0.83432172223673773</v>
      </c>
    </row>
    <row r="1690" spans="1:13" x14ac:dyDescent="0.3">
      <c r="A1690" s="69">
        <f>'Shiller Data'!A1689</f>
        <v>2011.01</v>
      </c>
      <c r="B1690" s="69">
        <f>'[4]Shiller Data '!B1689</f>
        <v>1282.6199999999999</v>
      </c>
      <c r="C1690" s="69">
        <f>'[4]Shiller Data '!C1689</f>
        <v>22.963333333333335</v>
      </c>
      <c r="D1690" s="69">
        <f>'[4]Shiller Data '!D1689</f>
        <v>78.67</v>
      </c>
      <c r="E1690" s="69">
        <f>'[4]Shiller Data '!E1689</f>
        <v>220.22300000000001</v>
      </c>
      <c r="F1690" s="71">
        <f t="shared" si="295"/>
        <v>1838.1426331491259</v>
      </c>
      <c r="G1690" s="71">
        <f t="shared" si="296"/>
        <v>32.909109478422629</v>
      </c>
      <c r="H1690" s="71">
        <f t="shared" si="297"/>
        <v>1844.7997136592596</v>
      </c>
      <c r="I1690" s="71">
        <f t="shared" si="297"/>
        <v>33.790854834609519</v>
      </c>
      <c r="J1690" s="71">
        <f t="shared" si="293"/>
        <v>54.397636347052398</v>
      </c>
      <c r="K1690" s="71">
        <f t="shared" si="290"/>
        <v>3.9963207034152268</v>
      </c>
      <c r="L1690" s="71">
        <f t="shared" si="291"/>
        <v>0.64073982390133111</v>
      </c>
      <c r="M1690" s="69">
        <f t="shared" si="294"/>
        <v>0.8708551242572552</v>
      </c>
    </row>
    <row r="1691" spans="1:13" x14ac:dyDescent="0.3">
      <c r="A1691" s="69">
        <f>'Shiller Data'!A1690</f>
        <v>2011.02</v>
      </c>
      <c r="B1691" s="69">
        <f>'[4]Shiller Data '!B1690</f>
        <v>1321.12</v>
      </c>
      <c r="C1691" s="69">
        <f>'[4]Shiller Data '!C1690</f>
        <v>23.196666666666665</v>
      </c>
      <c r="D1691" s="69">
        <f>'[4]Shiller Data '!D1690</f>
        <v>79.990000000000009</v>
      </c>
      <c r="E1691" s="69">
        <f>'[4]Shiller Data '!E1690</f>
        <v>221.309</v>
      </c>
      <c r="F1691" s="71">
        <f t="shared" si="295"/>
        <v>1884.026757158543</v>
      </c>
      <c r="G1691" s="71">
        <f t="shared" si="296"/>
        <v>33.08037171255274</v>
      </c>
      <c r="H1691" s="71">
        <f t="shared" si="297"/>
        <v>1840.9653694782996</v>
      </c>
      <c r="I1691" s="71">
        <f t="shared" si="297"/>
        <v>33.826110664959671</v>
      </c>
      <c r="J1691" s="71">
        <f t="shared" si="293"/>
        <v>55.69741008120684</v>
      </c>
      <c r="K1691" s="71">
        <f t="shared" si="290"/>
        <v>4.0199336482077879</v>
      </c>
      <c r="L1691" s="71">
        <f t="shared" si="291"/>
        <v>0.66435276869389215</v>
      </c>
      <c r="M1691" s="69">
        <f t="shared" si="294"/>
        <v>0.90294842204261661</v>
      </c>
    </row>
    <row r="1692" spans="1:13" x14ac:dyDescent="0.3">
      <c r="A1692" s="69">
        <f>'Shiller Data'!A1691</f>
        <v>2011.03</v>
      </c>
      <c r="B1692" s="69">
        <f>'[4]Shiller Data '!B1691</f>
        <v>1304.49</v>
      </c>
      <c r="C1692" s="69">
        <f>'[4]Shiller Data '!C1691</f>
        <v>23.43</v>
      </c>
      <c r="D1692" s="69">
        <f>'[4]Shiller Data '!D1691</f>
        <v>81.31</v>
      </c>
      <c r="E1692" s="69">
        <f>'[4]Shiller Data '!E1691</f>
        <v>223.46700000000001</v>
      </c>
      <c r="F1692" s="71">
        <f t="shared" si="295"/>
        <v>1842.3461470821196</v>
      </c>
      <c r="G1692" s="71">
        <f t="shared" si="296"/>
        <v>33.090456980225269</v>
      </c>
      <c r="H1692" s="71">
        <f t="shared" si="297"/>
        <v>1838.6177153856902</v>
      </c>
      <c r="I1692" s="71">
        <f t="shared" si="297"/>
        <v>33.863488959980273</v>
      </c>
      <c r="J1692" s="71">
        <f t="shared" si="293"/>
        <v>54.40508948323064</v>
      </c>
      <c r="K1692" s="71">
        <f t="shared" si="290"/>
        <v>3.996457706162778</v>
      </c>
      <c r="L1692" s="71">
        <f t="shared" si="291"/>
        <v>0.64087682664888224</v>
      </c>
      <c r="M1692" s="69">
        <f t="shared" si="294"/>
        <v>0.87104133017156182</v>
      </c>
    </row>
    <row r="1693" spans="1:13" x14ac:dyDescent="0.3">
      <c r="A1693" s="69">
        <f>'Shiller Data'!A1692</f>
        <v>2011.04</v>
      </c>
      <c r="B1693" s="69">
        <f>'[4]Shiller Data '!B1692</f>
        <v>1331.51</v>
      </c>
      <c r="C1693" s="69">
        <f>'[4]Shiller Data '!C1692</f>
        <v>23.733333333333334</v>
      </c>
      <c r="D1693" s="69">
        <f>'[4]Shiller Data '!D1692</f>
        <v>82.163333333333341</v>
      </c>
      <c r="E1693" s="69">
        <f>'[4]Shiller Data '!E1692</f>
        <v>224.90600000000001</v>
      </c>
      <c r="F1693" s="71">
        <f t="shared" si="295"/>
        <v>1868.4748897317104</v>
      </c>
      <c r="G1693" s="71">
        <f t="shared" si="296"/>
        <v>33.304396799848234</v>
      </c>
      <c r="H1693" s="71">
        <f t="shared" si="297"/>
        <v>1836.4985216224313</v>
      </c>
      <c r="I1693" s="71">
        <f t="shared" si="297"/>
        <v>33.904980971029822</v>
      </c>
      <c r="J1693" s="71">
        <f t="shared" si="293"/>
        <v>55.109156124530273</v>
      </c>
      <c r="K1693" s="71">
        <f t="shared" si="290"/>
        <v>4.0093158752126774</v>
      </c>
      <c r="L1693" s="71">
        <f t="shared" si="291"/>
        <v>0.65373499569878168</v>
      </c>
      <c r="M1693" s="69">
        <f t="shared" si="294"/>
        <v>0.88851738205404218</v>
      </c>
    </row>
    <row r="1694" spans="1:13" x14ac:dyDescent="0.3">
      <c r="A1694" s="69">
        <f>'Shiller Data'!A1693</f>
        <v>2011.05</v>
      </c>
      <c r="B1694" s="69">
        <f>'[4]Shiller Data '!B1693</f>
        <v>1338.31</v>
      </c>
      <c r="C1694" s="69">
        <f>'[4]Shiller Data '!C1693</f>
        <v>24.036666666666665</v>
      </c>
      <c r="D1694" s="69">
        <f>'[4]Shiller Data '!D1693</f>
        <v>83.016666666666666</v>
      </c>
      <c r="E1694" s="69">
        <f>'[4]Shiller Data '!E1693</f>
        <v>225.964</v>
      </c>
      <c r="F1694" s="71">
        <f t="shared" si="295"/>
        <v>1869.2239805898284</v>
      </c>
      <c r="G1694" s="71">
        <f t="shared" si="296"/>
        <v>33.572127344768781</v>
      </c>
      <c r="H1694" s="71">
        <f t="shared" si="297"/>
        <v>1833.2733282957015</v>
      </c>
      <c r="I1694" s="71">
        <f t="shared" si="297"/>
        <v>33.951148111927345</v>
      </c>
      <c r="J1694" s="71">
        <f t="shared" si="293"/>
        <v>55.056281879703299</v>
      </c>
      <c r="K1694" s="71">
        <f t="shared" si="290"/>
        <v>4.0083559689145716</v>
      </c>
      <c r="L1694" s="71">
        <f t="shared" si="291"/>
        <v>0.65277508940067586</v>
      </c>
      <c r="M1694" s="69">
        <f t="shared" si="294"/>
        <v>0.88721273500803455</v>
      </c>
    </row>
    <row r="1695" spans="1:13" x14ac:dyDescent="0.3">
      <c r="A1695" s="69">
        <f>'Shiller Data'!A1694</f>
        <v>2011.06</v>
      </c>
      <c r="B1695" s="69">
        <f>'[4]Shiller Data '!B1694</f>
        <v>1287.29</v>
      </c>
      <c r="C1695" s="69">
        <f>'[4]Shiller Data '!C1694</f>
        <v>24.34</v>
      </c>
      <c r="D1695" s="69">
        <f>'[4]Shiller Data '!D1694</f>
        <v>83.87</v>
      </c>
      <c r="E1695" s="69">
        <f>'[4]Shiller Data '!E1694</f>
        <v>225.72200000000001</v>
      </c>
      <c r="F1695" s="71">
        <f t="shared" si="295"/>
        <v>1799.8917272131207</v>
      </c>
      <c r="G1695" s="71">
        <f t="shared" si="296"/>
        <v>34.03224187274612</v>
      </c>
      <c r="H1695" s="71">
        <f t="shared" si="297"/>
        <v>1829.9698478600242</v>
      </c>
      <c r="I1695" s="71">
        <f t="shared" si="297"/>
        <v>34.002922297477383</v>
      </c>
      <c r="J1695" s="71">
        <f t="shared" si="293"/>
        <v>52.933442351413767</v>
      </c>
      <c r="K1695" s="71">
        <f t="shared" si="290"/>
        <v>3.9690353196783295</v>
      </c>
      <c r="L1695" s="71">
        <f t="shared" si="291"/>
        <v>0.61345444016443373</v>
      </c>
      <c r="M1695" s="69">
        <f t="shared" si="294"/>
        <v>0.83377046780508846</v>
      </c>
    </row>
    <row r="1696" spans="1:13" x14ac:dyDescent="0.3">
      <c r="A1696" s="69">
        <f>'Shiller Data'!A1695</f>
        <v>2011.07</v>
      </c>
      <c r="B1696" s="69">
        <f>'[4]Shiller Data '!B1695</f>
        <v>1325.19</v>
      </c>
      <c r="C1696" s="69">
        <f>'[4]Shiller Data '!C1695</f>
        <v>24.619999999999997</v>
      </c>
      <c r="D1696" s="69">
        <f>'[4]Shiller Data '!D1695</f>
        <v>84.906666666666666</v>
      </c>
      <c r="E1696" s="69">
        <f>'[4]Shiller Data '!E1695</f>
        <v>225.922</v>
      </c>
      <c r="F1696" s="71">
        <f t="shared" si="295"/>
        <v>1851.2433049902181</v>
      </c>
      <c r="G1696" s="71">
        <f t="shared" si="296"/>
        <v>34.393264489514081</v>
      </c>
      <c r="H1696" s="71">
        <f t="shared" si="297"/>
        <v>1827.550375765459</v>
      </c>
      <c r="I1696" s="71">
        <f t="shared" si="297"/>
        <v>34.056805016423645</v>
      </c>
      <c r="J1696" s="71">
        <f t="shared" si="293"/>
        <v>54.357515453885632</v>
      </c>
      <c r="K1696" s="71">
        <f t="shared" si="290"/>
        <v>3.9955828828279265</v>
      </c>
      <c r="L1696" s="71">
        <f t="shared" si="291"/>
        <v>0.64000200331403079</v>
      </c>
      <c r="M1696" s="69">
        <f t="shared" si="294"/>
        <v>0.86985232278423186</v>
      </c>
    </row>
    <row r="1697" spans="1:13" x14ac:dyDescent="0.3">
      <c r="A1697" s="69">
        <f>'Shiller Data'!A1696</f>
        <v>2011.08</v>
      </c>
      <c r="B1697" s="69">
        <f>'[4]Shiller Data '!B1696</f>
        <v>1185.31</v>
      </c>
      <c r="C1697" s="69">
        <f>'[4]Shiller Data '!C1696</f>
        <v>24.9</v>
      </c>
      <c r="D1697" s="69">
        <f>'[4]Shiller Data '!D1696</f>
        <v>85.943333333333342</v>
      </c>
      <c r="E1697" s="69">
        <f>'[4]Shiller Data '!E1696</f>
        <v>226.54499999999999</v>
      </c>
      <c r="F1697" s="71">
        <f t="shared" si="295"/>
        <v>1651.2823613410139</v>
      </c>
      <c r="G1697" s="71">
        <f t="shared" si="296"/>
        <v>34.688757200556182</v>
      </c>
      <c r="H1697" s="71">
        <f t="shared" si="297"/>
        <v>1823.8490671569157</v>
      </c>
      <c r="I1697" s="71">
        <f t="shared" si="297"/>
        <v>34.112903222359421</v>
      </c>
      <c r="J1697" s="71">
        <f t="shared" si="293"/>
        <v>48.406386011105475</v>
      </c>
      <c r="K1697" s="71">
        <f t="shared" si="290"/>
        <v>3.8796317473971684</v>
      </c>
      <c r="L1697" s="71">
        <f t="shared" si="291"/>
        <v>0.52405086788327271</v>
      </c>
      <c r="M1697" s="69">
        <f t="shared" si="294"/>
        <v>0.71225849657487128</v>
      </c>
    </row>
    <row r="1698" spans="1:13" x14ac:dyDescent="0.3">
      <c r="A1698" s="69">
        <f>'Shiller Data'!A1697</f>
        <v>2011.09</v>
      </c>
      <c r="B1698" s="69">
        <f>'[4]Shiller Data '!B1697</f>
        <v>1173.8800000000001</v>
      </c>
      <c r="C1698" s="69">
        <f>'[4]Shiller Data '!C1697</f>
        <v>25.18</v>
      </c>
      <c r="D1698" s="69">
        <f>'[4]Shiller Data '!D1697</f>
        <v>86.98</v>
      </c>
      <c r="E1698" s="69">
        <f>'[4]Shiller Data '!E1697</f>
        <v>226.88900000000001</v>
      </c>
      <c r="F1698" s="71">
        <f t="shared" si="295"/>
        <v>1632.8795023117034</v>
      </c>
      <c r="G1698" s="71">
        <f t="shared" si="296"/>
        <v>35.025646461485572</v>
      </c>
      <c r="H1698" s="71">
        <f t="shared" ref="H1698:I1713" si="298">AVERAGE(F1579:F1698)</f>
        <v>1822.0472728057368</v>
      </c>
      <c r="I1698" s="71">
        <f t="shared" si="298"/>
        <v>34.172608310417139</v>
      </c>
      <c r="J1698" s="71">
        <f t="shared" si="293"/>
        <v>47.783285591750932</v>
      </c>
      <c r="K1698" s="71">
        <f t="shared" si="290"/>
        <v>3.8666759045345249</v>
      </c>
      <c r="L1698" s="71">
        <f t="shared" si="291"/>
        <v>0.5110950250206292</v>
      </c>
      <c r="M1698" s="69">
        <f t="shared" si="294"/>
        <v>0.69464969230653795</v>
      </c>
    </row>
    <row r="1699" spans="1:13" x14ac:dyDescent="0.3">
      <c r="A1699" s="69">
        <f>'Shiller Data'!A1698</f>
        <v>2011.1</v>
      </c>
      <c r="B1699" s="69">
        <f>'[4]Shiller Data '!B1698</f>
        <v>1207.22</v>
      </c>
      <c r="C1699" s="69">
        <f>'[4]Shiller Data '!C1698</f>
        <v>25.596666666666664</v>
      </c>
      <c r="D1699" s="69">
        <f>'[4]Shiller Data '!D1698</f>
        <v>86.97</v>
      </c>
      <c r="E1699" s="69">
        <f>'[4]Shiller Data '!E1698</f>
        <v>226.42099999999999</v>
      </c>
      <c r="F1699" s="71">
        <f t="shared" si="295"/>
        <v>1682.7267263195552</v>
      </c>
      <c r="G1699" s="71">
        <f t="shared" si="296"/>
        <v>35.678828303617301</v>
      </c>
      <c r="H1699" s="71">
        <f t="shared" si="298"/>
        <v>1820.135968750071</v>
      </c>
      <c r="I1699" s="71">
        <f t="shared" si="298"/>
        <v>34.236972645886695</v>
      </c>
      <c r="J1699" s="71">
        <f t="shared" si="293"/>
        <v>49.149401838883719</v>
      </c>
      <c r="K1699" s="71">
        <f t="shared" si="290"/>
        <v>3.8948646764048509</v>
      </c>
      <c r="L1699" s="71">
        <f t="shared" si="291"/>
        <v>0.53928379689095518</v>
      </c>
      <c r="M1699" s="69">
        <f t="shared" si="294"/>
        <v>0.73296217970637279</v>
      </c>
    </row>
    <row r="1700" spans="1:13" x14ac:dyDescent="0.3">
      <c r="A1700" s="69">
        <f>'Shiller Data'!A1699</f>
        <v>2011.11</v>
      </c>
      <c r="B1700" s="69">
        <f>'[4]Shiller Data '!B1699</f>
        <v>1226.42</v>
      </c>
      <c r="C1700" s="69">
        <f>'[4]Shiller Data '!C1699</f>
        <v>26.013333333333335</v>
      </c>
      <c r="D1700" s="69">
        <f>'[4]Shiller Data '!D1699</f>
        <v>86.960000000000008</v>
      </c>
      <c r="E1700" s="69">
        <f>'[4]Shiller Data '!E1699</f>
        <v>226.23</v>
      </c>
      <c r="F1700" s="71">
        <f t="shared" si="295"/>
        <v>1710.9326088494013</v>
      </c>
      <c r="G1700" s="71">
        <f t="shared" si="296"/>
        <v>36.290227055061962</v>
      </c>
      <c r="H1700" s="71">
        <f t="shared" si="298"/>
        <v>1817.6456825987127</v>
      </c>
      <c r="I1700" s="71">
        <f t="shared" si="298"/>
        <v>34.306038015088497</v>
      </c>
      <c r="J1700" s="71">
        <f t="shared" si="293"/>
        <v>49.872637816611118</v>
      </c>
      <c r="K1700" s="71">
        <f t="shared" si="290"/>
        <v>3.9094725120154492</v>
      </c>
      <c r="L1700" s="71">
        <f t="shared" si="291"/>
        <v>0.55389163250155349</v>
      </c>
      <c r="M1700" s="69">
        <f t="shared" si="294"/>
        <v>0.75281627339816137</v>
      </c>
    </row>
    <row r="1701" spans="1:13" x14ac:dyDescent="0.3">
      <c r="A1701" s="69">
        <f>'Shiller Data'!A1700</f>
        <v>2011.12</v>
      </c>
      <c r="B1701" s="69">
        <f>'[4]Shiller Data '!B1700</f>
        <v>1243.32</v>
      </c>
      <c r="C1701" s="69">
        <f>'[4]Shiller Data '!C1700</f>
        <v>26.43</v>
      </c>
      <c r="D1701" s="69">
        <f>'[4]Shiller Data '!D1700</f>
        <v>86.95</v>
      </c>
      <c r="E1701" s="69">
        <f>'[4]Shiller Data '!E1700</f>
        <v>225.672</v>
      </c>
      <c r="F1701" s="71">
        <f t="shared" si="295"/>
        <v>1738.7979394873976</v>
      </c>
      <c r="G1701" s="71">
        <f t="shared" si="296"/>
        <v>36.962672152504524</v>
      </c>
      <c r="H1701" s="71">
        <f t="shared" si="298"/>
        <v>1815.0942754706909</v>
      </c>
      <c r="I1701" s="71">
        <f t="shared" si="298"/>
        <v>34.379782660879279</v>
      </c>
      <c r="J1701" s="71">
        <f t="shared" si="293"/>
        <v>50.576176022950079</v>
      </c>
      <c r="K1701" s="71">
        <f t="shared" si="290"/>
        <v>3.9234806358324001</v>
      </c>
      <c r="L1701" s="71">
        <f t="shared" si="291"/>
        <v>0.56789975631850442</v>
      </c>
      <c r="M1701" s="69">
        <f t="shared" si="294"/>
        <v>0.77185527480273208</v>
      </c>
    </row>
    <row r="1702" spans="1:13" x14ac:dyDescent="0.3">
      <c r="A1702" s="69">
        <f>'Shiller Data'!A1701</f>
        <v>2012.01</v>
      </c>
      <c r="B1702" s="69">
        <f>'[4]Shiller Data '!B1701</f>
        <v>1300.58</v>
      </c>
      <c r="C1702" s="69">
        <f>'[4]Shiller Data '!C1701</f>
        <v>26.736666666666668</v>
      </c>
      <c r="D1702" s="69">
        <f>'[4]Shiller Data '!D1701</f>
        <v>87.48</v>
      </c>
      <c r="E1702" s="69">
        <f>'[4]Shiller Data '!E1701</f>
        <v>226.66499999999999</v>
      </c>
      <c r="F1702" s="71">
        <f t="shared" si="295"/>
        <v>1810.9083930028896</v>
      </c>
      <c r="G1702" s="71">
        <f t="shared" si="296"/>
        <v>37.227739983382236</v>
      </c>
      <c r="H1702" s="71">
        <f t="shared" si="298"/>
        <v>1813.2523735015025</v>
      </c>
      <c r="I1702" s="71">
        <f t="shared" si="298"/>
        <v>34.456314849272061</v>
      </c>
      <c r="J1702" s="71">
        <f t="shared" si="293"/>
        <v>52.556647480284667</v>
      </c>
      <c r="K1702" s="71">
        <f t="shared" si="290"/>
        <v>3.9618915875203529</v>
      </c>
      <c r="L1702" s="71">
        <f t="shared" si="291"/>
        <v>0.60631070800645714</v>
      </c>
      <c r="M1702" s="69">
        <f t="shared" si="294"/>
        <v>0.82406113567989614</v>
      </c>
    </row>
    <row r="1703" spans="1:13" x14ac:dyDescent="0.3">
      <c r="A1703" s="69">
        <f>'Shiller Data'!A1702</f>
        <v>2012.02</v>
      </c>
      <c r="B1703" s="69">
        <f>'[4]Shiller Data '!B1702</f>
        <v>1352.49</v>
      </c>
      <c r="C1703" s="69">
        <f>'[4]Shiller Data '!C1702</f>
        <v>27.043333333333337</v>
      </c>
      <c r="D1703" s="69">
        <f>'[4]Shiller Data '!D1702</f>
        <v>88.01</v>
      </c>
      <c r="E1703" s="69">
        <f>'[4]Shiller Data '!E1702</f>
        <v>227.66300000000001</v>
      </c>
      <c r="F1703" s="71">
        <f t="shared" si="295"/>
        <v>1874.9318354321958</v>
      </c>
      <c r="G1703" s="71">
        <f t="shared" si="296"/>
        <v>37.489672088423099</v>
      </c>
      <c r="H1703" s="71">
        <f t="shared" si="298"/>
        <v>1812.5955458388594</v>
      </c>
      <c r="I1703" s="71">
        <f t="shared" si="298"/>
        <v>34.535999187041803</v>
      </c>
      <c r="J1703" s="71">
        <f t="shared" si="293"/>
        <v>54.289201979587894</v>
      </c>
      <c r="K1703" s="71">
        <f t="shared" si="290"/>
        <v>3.9943253485937773</v>
      </c>
      <c r="L1703" s="71">
        <f t="shared" si="291"/>
        <v>0.63874446907988158</v>
      </c>
      <c r="M1703" s="69">
        <f t="shared" si="294"/>
        <v>0.86814315770523032</v>
      </c>
    </row>
    <row r="1704" spans="1:13" x14ac:dyDescent="0.3">
      <c r="A1704" s="69">
        <f>'Shiller Data'!A1703</f>
        <v>2012.03</v>
      </c>
      <c r="B1704" s="69">
        <f>'[4]Shiller Data '!B1703</f>
        <v>1389.24</v>
      </c>
      <c r="C1704" s="69">
        <f>'[4]Shiller Data '!C1703</f>
        <v>27.35</v>
      </c>
      <c r="D1704" s="69">
        <f>'[4]Shiller Data '!D1703</f>
        <v>88.54</v>
      </c>
      <c r="E1704" s="69">
        <f>'[4]Shiller Data '!E1703</f>
        <v>229.392</v>
      </c>
      <c r="F1704" s="71">
        <f t="shared" si="295"/>
        <v>1911.361731010672</v>
      </c>
      <c r="G1704" s="71">
        <f t="shared" si="296"/>
        <v>37.629022590151365</v>
      </c>
      <c r="H1704" s="71">
        <f t="shared" si="298"/>
        <v>1811.551995529142</v>
      </c>
      <c r="I1704" s="71">
        <f t="shared" si="298"/>
        <v>34.618195430009692</v>
      </c>
      <c r="J1704" s="71">
        <f t="shared" si="293"/>
        <v>55.212633335409443</v>
      </c>
      <c r="K1704" s="71">
        <f t="shared" si="290"/>
        <v>4.0111917918694129</v>
      </c>
      <c r="L1704" s="71">
        <f t="shared" si="291"/>
        <v>0.65561091235551716</v>
      </c>
      <c r="M1704" s="69">
        <f t="shared" si="294"/>
        <v>0.89106701541887756</v>
      </c>
    </row>
    <row r="1705" spans="1:13" x14ac:dyDescent="0.3">
      <c r="A1705" s="69">
        <f>'Shiller Data'!A1704</f>
        <v>2012.04</v>
      </c>
      <c r="B1705" s="69">
        <f>'[4]Shiller Data '!B1704</f>
        <v>1386.43</v>
      </c>
      <c r="C1705" s="69">
        <f>'[4]Shiller Data '!C1704</f>
        <v>27.673333333333332</v>
      </c>
      <c r="D1705" s="69">
        <f>'[4]Shiller Data '!D1704</f>
        <v>88.333333333333343</v>
      </c>
      <c r="E1705" s="69">
        <f>'[4]Shiller Data '!E1704</f>
        <v>230.08500000000001</v>
      </c>
      <c r="F1705" s="71">
        <f t="shared" si="295"/>
        <v>1901.7503972444968</v>
      </c>
      <c r="G1705" s="71">
        <f t="shared" si="296"/>
        <v>37.959199281424986</v>
      </c>
      <c r="H1705" s="71">
        <f t="shared" si="298"/>
        <v>1811.1350532680444</v>
      </c>
      <c r="I1705" s="71">
        <f t="shared" si="298"/>
        <v>34.702918495644347</v>
      </c>
      <c r="J1705" s="71">
        <f t="shared" si="293"/>
        <v>54.800877842109742</v>
      </c>
      <c r="K1705" s="71">
        <f t="shared" si="290"/>
        <v>4.0037062128422676</v>
      </c>
      <c r="L1705" s="71">
        <f t="shared" si="291"/>
        <v>0.64812533332837186</v>
      </c>
      <c r="M1705" s="69">
        <f t="shared" si="294"/>
        <v>0.8808930655399233</v>
      </c>
    </row>
    <row r="1706" spans="1:13" x14ac:dyDescent="0.3">
      <c r="A1706" s="69">
        <f>'Shiller Data'!A1705</f>
        <v>2012.05</v>
      </c>
      <c r="B1706" s="69">
        <f>'[4]Shiller Data '!B1705</f>
        <v>1341.27</v>
      </c>
      <c r="C1706" s="69">
        <f>'[4]Shiller Data '!C1705</f>
        <v>27.996666666666666</v>
      </c>
      <c r="D1706" s="69">
        <f>'[4]Shiller Data '!D1705</f>
        <v>88.126666666666665</v>
      </c>
      <c r="E1706" s="69">
        <f>'[4]Shiller Data '!E1705</f>
        <v>229.815</v>
      </c>
      <c r="F1706" s="71">
        <f t="shared" si="295"/>
        <v>1841.9664440963386</v>
      </c>
      <c r="G1706" s="71">
        <f t="shared" si="296"/>
        <v>38.447829703602174</v>
      </c>
      <c r="H1706" s="71">
        <f t="shared" si="298"/>
        <v>1810.6979412175494</v>
      </c>
      <c r="I1706" s="71">
        <f t="shared" si="298"/>
        <v>34.790201963264593</v>
      </c>
      <c r="J1706" s="71">
        <f t="shared" si="293"/>
        <v>52.944977038112448</v>
      </c>
      <c r="K1706" s="71">
        <f t="shared" si="290"/>
        <v>3.9692532051891032</v>
      </c>
      <c r="L1706" s="71">
        <f t="shared" si="291"/>
        <v>0.61367232567520746</v>
      </c>
      <c r="M1706" s="69">
        <f t="shared" si="294"/>
        <v>0.83406660471820149</v>
      </c>
    </row>
    <row r="1707" spans="1:13" x14ac:dyDescent="0.3">
      <c r="A1707" s="69">
        <f>'Shiller Data'!A1706</f>
        <v>2012.06</v>
      </c>
      <c r="B1707" s="69">
        <f>'[4]Shiller Data '!B1706</f>
        <v>1323.48</v>
      </c>
      <c r="C1707" s="69">
        <f>'[4]Shiller Data '!C1706</f>
        <v>28.32</v>
      </c>
      <c r="D1707" s="69">
        <f>'[4]Shiller Data '!D1706</f>
        <v>87.92</v>
      </c>
      <c r="E1707" s="69">
        <f>'[4]Shiller Data '!E1706</f>
        <v>229.47800000000001</v>
      </c>
      <c r="F1707" s="71">
        <f t="shared" si="295"/>
        <v>1820.2045747304753</v>
      </c>
      <c r="G1707" s="71">
        <f t="shared" si="296"/>
        <v>38.948978115549203</v>
      </c>
      <c r="H1707" s="71">
        <f t="shared" si="298"/>
        <v>1811.0418832637793</v>
      </c>
      <c r="I1707" s="71">
        <f t="shared" si="298"/>
        <v>34.880280570036277</v>
      </c>
      <c r="J1707" s="71">
        <f t="shared" si="293"/>
        <v>52.18434441992742</v>
      </c>
      <c r="K1707" s="71">
        <f t="shared" si="290"/>
        <v>3.9547825345779359</v>
      </c>
      <c r="L1707" s="71">
        <f t="shared" si="291"/>
        <v>0.59920165506404022</v>
      </c>
      <c r="M1707" s="69">
        <f t="shared" si="294"/>
        <v>0.81439893746373959</v>
      </c>
    </row>
    <row r="1708" spans="1:13" x14ac:dyDescent="0.3">
      <c r="A1708" s="69">
        <f>'Shiller Data'!A1707</f>
        <v>2012.07</v>
      </c>
      <c r="B1708" s="69">
        <f>'[4]Shiller Data '!B1707</f>
        <v>1359.78</v>
      </c>
      <c r="C1708" s="69">
        <f>'[4]Shiller Data '!C1707</f>
        <v>28.743333333333332</v>
      </c>
      <c r="D1708" s="69">
        <f>'[4]Shiller Data '!D1707</f>
        <v>87.446666666666673</v>
      </c>
      <c r="E1708" s="69">
        <f>'[4]Shiller Data '!E1707</f>
        <v>229.10400000000001</v>
      </c>
      <c r="F1708" s="71">
        <f t="shared" si="295"/>
        <v>1873.1814673685312</v>
      </c>
      <c r="G1708" s="71">
        <f t="shared" si="296"/>
        <v>39.59572821367879</v>
      </c>
      <c r="H1708" s="71">
        <f t="shared" si="298"/>
        <v>1813.4563965121167</v>
      </c>
      <c r="I1708" s="71">
        <f t="shared" si="298"/>
        <v>34.97717742600905</v>
      </c>
      <c r="J1708" s="71">
        <f t="shared" si="293"/>
        <v>53.554391898290582</v>
      </c>
      <c r="K1708" s="71">
        <f t="shared" si="290"/>
        <v>3.9806978084381064</v>
      </c>
      <c r="L1708" s="71">
        <f t="shared" si="291"/>
        <v>0.62511692892421067</v>
      </c>
      <c r="M1708" s="69">
        <f t="shared" si="294"/>
        <v>0.84962142277805175</v>
      </c>
    </row>
    <row r="1709" spans="1:13" x14ac:dyDescent="0.3">
      <c r="A1709" s="69">
        <f>'Shiller Data'!A1708</f>
        <v>2012.08</v>
      </c>
      <c r="B1709" s="69">
        <f>'[4]Shiller Data '!B1708</f>
        <v>1403.45</v>
      </c>
      <c r="C1709" s="69">
        <f>'[4]Shiller Data '!C1708</f>
        <v>29.166666666666664</v>
      </c>
      <c r="D1709" s="69">
        <f>'[4]Shiller Data '!D1708</f>
        <v>86.973333333333329</v>
      </c>
      <c r="E1709" s="69">
        <f>'[4]Shiller Data '!E1708</f>
        <v>230.37899999999999</v>
      </c>
      <c r="F1709" s="71">
        <f t="shared" si="295"/>
        <v>1922.6398120054348</v>
      </c>
      <c r="G1709" s="71">
        <f t="shared" si="296"/>
        <v>39.956531773005935</v>
      </c>
      <c r="H1709" s="71">
        <f t="shared" si="298"/>
        <v>1816.1964662077164</v>
      </c>
      <c r="I1709" s="71">
        <f t="shared" si="298"/>
        <v>35.079019239852535</v>
      </c>
      <c r="J1709" s="71">
        <f t="shared" si="293"/>
        <v>54.808824581422854</v>
      </c>
      <c r="K1709" s="71">
        <f t="shared" si="290"/>
        <v>4.0038512134973434</v>
      </c>
      <c r="L1709" s="71">
        <f t="shared" si="291"/>
        <v>0.64827033398344769</v>
      </c>
      <c r="M1709" s="69">
        <f t="shared" si="294"/>
        <v>0.88109014173026312</v>
      </c>
    </row>
    <row r="1710" spans="1:13" x14ac:dyDescent="0.3">
      <c r="A1710" s="69">
        <f>'Shiller Data'!A1709</f>
        <v>2012.09</v>
      </c>
      <c r="B1710" s="69">
        <f>'[4]Shiller Data '!B1709</f>
        <v>1443.42</v>
      </c>
      <c r="C1710" s="69">
        <f>'[4]Shiller Data '!C1709</f>
        <v>29.59</v>
      </c>
      <c r="D1710" s="69">
        <f>'[4]Shiller Data '!D1709</f>
        <v>86.5</v>
      </c>
      <c r="E1710" s="69">
        <f>'[4]Shiller Data '!E1709</f>
        <v>231.40700000000001</v>
      </c>
      <c r="F1710" s="71">
        <f t="shared" si="295"/>
        <v>1968.6118790702096</v>
      </c>
      <c r="G1710" s="71">
        <f t="shared" si="296"/>
        <v>40.356393497171645</v>
      </c>
      <c r="H1710" s="71">
        <f t="shared" si="298"/>
        <v>1819.9917505107414</v>
      </c>
      <c r="I1710" s="71">
        <f t="shared" si="298"/>
        <v>35.185738771297665</v>
      </c>
      <c r="J1710" s="71">
        <f t="shared" si="293"/>
        <v>55.9491415503852</v>
      </c>
      <c r="K1710" s="71">
        <f t="shared" si="290"/>
        <v>4.0244430914835725</v>
      </c>
      <c r="L1710" s="71">
        <f t="shared" si="291"/>
        <v>0.66886221196967677</v>
      </c>
      <c r="M1710" s="69">
        <f t="shared" si="294"/>
        <v>0.90907738677646655</v>
      </c>
    </row>
    <row r="1711" spans="1:13" x14ac:dyDescent="0.3">
      <c r="A1711" s="69">
        <f>'Shiller Data'!A1710</f>
        <v>2012.1</v>
      </c>
      <c r="B1711" s="69">
        <f>'[4]Shiller Data '!B1710</f>
        <v>1437.82</v>
      </c>
      <c r="C1711" s="69">
        <f>'[4]Shiller Data '!C1710</f>
        <v>30.143333333333331</v>
      </c>
      <c r="D1711" s="69">
        <f>'[4]Shiller Data '!D1710</f>
        <v>86.50333333333333</v>
      </c>
      <c r="E1711" s="69">
        <f>'[4]Shiller Data '!E1710</f>
        <v>231.31700000000001</v>
      </c>
      <c r="F1711" s="71">
        <f t="shared" si="295"/>
        <v>1961.7372743896901</v>
      </c>
      <c r="G1711" s="71">
        <f t="shared" si="296"/>
        <v>41.12705385538748</v>
      </c>
      <c r="H1711" s="71">
        <f t="shared" si="298"/>
        <v>1823.9418087336155</v>
      </c>
      <c r="I1711" s="71">
        <f t="shared" si="298"/>
        <v>35.297954776720616</v>
      </c>
      <c r="J1711" s="71">
        <f t="shared" si="293"/>
        <v>55.576513902824679</v>
      </c>
      <c r="K1711" s="71">
        <f t="shared" si="290"/>
        <v>4.017760700195832</v>
      </c>
      <c r="L1711" s="71">
        <f t="shared" si="291"/>
        <v>0.66217982068193626</v>
      </c>
      <c r="M1711" s="69">
        <f t="shared" si="294"/>
        <v>0.89999508148164686</v>
      </c>
    </row>
    <row r="1712" spans="1:13" x14ac:dyDescent="0.3">
      <c r="A1712" s="69">
        <f>'Shiller Data'!A1711</f>
        <v>2012.11</v>
      </c>
      <c r="B1712" s="69">
        <f>'[4]Shiller Data '!B1711</f>
        <v>1394.51</v>
      </c>
      <c r="C1712" s="69">
        <f>'[4]Shiller Data '!C1711</f>
        <v>30.696666666666665</v>
      </c>
      <c r="D1712" s="69">
        <f>'[4]Shiller Data '!D1711</f>
        <v>86.506666666666675</v>
      </c>
      <c r="E1712" s="69">
        <f>'[4]Shiller Data '!E1711</f>
        <v>230.221</v>
      </c>
      <c r="F1712" s="71">
        <f t="shared" si="295"/>
        <v>1911.7036610474286</v>
      </c>
      <c r="G1712" s="71">
        <f t="shared" si="296"/>
        <v>42.081397801822305</v>
      </c>
      <c r="H1712" s="71">
        <f t="shared" si="298"/>
        <v>1826.672706697299</v>
      </c>
      <c r="I1712" s="71">
        <f t="shared" si="298"/>
        <v>35.416818056802903</v>
      </c>
      <c r="J1712" s="71">
        <f t="shared" si="293"/>
        <v>53.97728440712438</v>
      </c>
      <c r="K1712" s="71">
        <f t="shared" si="290"/>
        <v>3.9885632989350772</v>
      </c>
      <c r="L1712" s="71">
        <f t="shared" si="291"/>
        <v>0.6329824194211815</v>
      </c>
      <c r="M1712" s="69">
        <f t="shared" si="294"/>
        <v>0.86031172553210467</v>
      </c>
    </row>
    <row r="1713" spans="1:13" x14ac:dyDescent="0.3">
      <c r="A1713" s="69">
        <f>'Shiller Data'!A1712</f>
        <v>2012.12</v>
      </c>
      <c r="B1713" s="69">
        <f>'[4]Shiller Data '!B1712</f>
        <v>1422.29</v>
      </c>
      <c r="C1713" s="69">
        <f>'[4]Shiller Data '!C1712</f>
        <v>31.25</v>
      </c>
      <c r="D1713" s="69">
        <f>'[4]Shiller Data '!D1712</f>
        <v>86.51</v>
      </c>
      <c r="E1713" s="69">
        <f>'[4]Shiller Data '!E1712</f>
        <v>229.601</v>
      </c>
      <c r="F1713" s="71">
        <f t="shared" si="295"/>
        <v>1955.0517438948436</v>
      </c>
      <c r="G1713" s="71">
        <f t="shared" si="296"/>
        <v>42.955632815188089</v>
      </c>
      <c r="H1713" s="71">
        <f t="shared" si="298"/>
        <v>1829.8919418442758</v>
      </c>
      <c r="I1713" s="71">
        <f t="shared" si="298"/>
        <v>35.541145568608123</v>
      </c>
      <c r="J1713" s="71">
        <f t="shared" si="293"/>
        <v>55.008124038119128</v>
      </c>
      <c r="K1713" s="71">
        <f t="shared" si="290"/>
        <v>4.0074808841084391</v>
      </c>
      <c r="L1713" s="71">
        <f t="shared" si="291"/>
        <v>0.65190000459454334</v>
      </c>
      <c r="M1713" s="69">
        <f t="shared" si="294"/>
        <v>0.88602337224462768</v>
      </c>
    </row>
    <row r="1714" spans="1:13" x14ac:dyDescent="0.3">
      <c r="A1714" s="69">
        <f>'Shiller Data'!A1713</f>
        <v>2013.01</v>
      </c>
      <c r="B1714" s="69">
        <f>'[4]Shiller Data '!B1713</f>
        <v>1480.4</v>
      </c>
      <c r="C1714" s="69">
        <f>'[4]Shiller Data '!C1713</f>
        <v>31.536666666666665</v>
      </c>
      <c r="D1714" s="69">
        <f>'[4]Shiller Data '!D1713</f>
        <v>86.906666666666666</v>
      </c>
      <c r="E1714" s="69">
        <f>'[4]Shiller Data '!E1713</f>
        <v>230.28</v>
      </c>
      <c r="F1714" s="71">
        <f t="shared" si="295"/>
        <v>2028.9284436338373</v>
      </c>
      <c r="G1714" s="71">
        <f t="shared" si="296"/>
        <v>43.221858968791615</v>
      </c>
      <c r="H1714" s="71">
        <f t="shared" ref="H1714:I1729" si="299">AVERAGE(F1595:F1714)</f>
        <v>1833.832719454268</v>
      </c>
      <c r="I1714" s="71">
        <f t="shared" si="299"/>
        <v>35.667996567261092</v>
      </c>
      <c r="J1714" s="71">
        <f t="shared" si="293"/>
        <v>56.883723194482648</v>
      </c>
      <c r="K1714" s="71">
        <f t="shared" si="290"/>
        <v>4.0410092403584414</v>
      </c>
      <c r="L1714" s="71">
        <f t="shared" si="291"/>
        <v>0.68542836084454573</v>
      </c>
      <c r="M1714" s="69">
        <f t="shared" si="294"/>
        <v>0.93159310235825588</v>
      </c>
    </row>
    <row r="1715" spans="1:13" x14ac:dyDescent="0.3">
      <c r="A1715" s="69">
        <f>'Shiller Data'!A1714</f>
        <v>2013.02</v>
      </c>
      <c r="B1715" s="69">
        <f>'[4]Shiller Data '!B1714</f>
        <v>1512.31</v>
      </c>
      <c r="C1715" s="69">
        <f>'[4]Shiller Data '!C1714</f>
        <v>31.823333333333331</v>
      </c>
      <c r="D1715" s="69">
        <f>'[4]Shiller Data '!D1714</f>
        <v>87.303333333333342</v>
      </c>
      <c r="E1715" s="69">
        <f>'[4]Shiller Data '!E1714</f>
        <v>232.166</v>
      </c>
      <c r="F1715" s="71">
        <f t="shared" si="295"/>
        <v>2055.8247010759542</v>
      </c>
      <c r="G1715" s="71">
        <f t="shared" si="296"/>
        <v>43.260439154168431</v>
      </c>
      <c r="H1715" s="71">
        <f t="shared" si="299"/>
        <v>1838.9415238242393</v>
      </c>
      <c r="I1715" s="71">
        <f t="shared" si="299"/>
        <v>35.796234941515976</v>
      </c>
      <c r="J1715" s="71">
        <f t="shared" si="293"/>
        <v>57.431310986609859</v>
      </c>
      <c r="K1715" s="71">
        <f t="shared" si="290"/>
        <v>4.0505896421728584</v>
      </c>
      <c r="L1715" s="71">
        <f t="shared" si="291"/>
        <v>0.69500876265896272</v>
      </c>
      <c r="M1715" s="69">
        <f t="shared" si="294"/>
        <v>0.94461420968030263</v>
      </c>
    </row>
    <row r="1716" spans="1:13" x14ac:dyDescent="0.3">
      <c r="A1716" s="69">
        <f>'Shiller Data'!A1715</f>
        <v>2013.03</v>
      </c>
      <c r="B1716" s="69">
        <f>'[4]Shiller Data '!B1715</f>
        <v>1550.83</v>
      </c>
      <c r="C1716" s="69">
        <f>'[4]Shiller Data '!C1715</f>
        <v>32.11</v>
      </c>
      <c r="D1716" s="69">
        <f>'[4]Shiller Data '!D1715</f>
        <v>87.7</v>
      </c>
      <c r="E1716" s="69">
        <f>'[4]Shiller Data '!E1715</f>
        <v>232.773</v>
      </c>
      <c r="F1716" s="71">
        <f t="shared" si="295"/>
        <v>2102.6910429903814</v>
      </c>
      <c r="G1716" s="71">
        <f t="shared" si="296"/>
        <v>43.536305971912547</v>
      </c>
      <c r="H1716" s="71">
        <f t="shared" si="299"/>
        <v>1844.3756094634373</v>
      </c>
      <c r="I1716" s="71">
        <f t="shared" si="299"/>
        <v>35.927445331491832</v>
      </c>
      <c r="J1716" s="71">
        <f t="shared" si="293"/>
        <v>58.526038341704449</v>
      </c>
      <c r="K1716" s="71">
        <f t="shared" si="290"/>
        <v>4.0694717550684487</v>
      </c>
      <c r="L1716" s="71">
        <f t="shared" si="291"/>
        <v>0.71389087555455299</v>
      </c>
      <c r="M1716" s="69">
        <f t="shared" si="294"/>
        <v>0.97027764460121513</v>
      </c>
    </row>
    <row r="1717" spans="1:13" x14ac:dyDescent="0.3">
      <c r="A1717" s="69">
        <f>'Shiller Data'!A1716</f>
        <v>2013.04</v>
      </c>
      <c r="B1717" s="69">
        <f>'[4]Shiller Data '!B1716</f>
        <v>1570.7</v>
      </c>
      <c r="C1717" s="69">
        <f>'[4]Shiller Data '!C1716</f>
        <v>32.49666666666667</v>
      </c>
      <c r="D1717" s="69">
        <f>'[4]Shiller Data '!D1716</f>
        <v>88.783333333333331</v>
      </c>
      <c r="E1717" s="69">
        <f>'[4]Shiller Data '!E1716</f>
        <v>232.53100000000001</v>
      </c>
      <c r="F1717" s="71">
        <f t="shared" si="295"/>
        <v>2131.8481127247551</v>
      </c>
      <c r="G1717" s="71">
        <f t="shared" si="296"/>
        <v>44.106422297815499</v>
      </c>
      <c r="H1717" s="71">
        <f t="shared" si="299"/>
        <v>1849.4053412810292</v>
      </c>
      <c r="I1717" s="71">
        <f t="shared" si="299"/>
        <v>36.063141169434878</v>
      </c>
      <c r="J1717" s="71">
        <f t="shared" si="293"/>
        <v>59.114321259724086</v>
      </c>
      <c r="K1717" s="71">
        <f t="shared" si="290"/>
        <v>4.0794732175562594</v>
      </c>
      <c r="L1717" s="71">
        <f t="shared" si="291"/>
        <v>0.72389233804236364</v>
      </c>
      <c r="M1717" s="69">
        <f t="shared" si="294"/>
        <v>0.9838710323268981</v>
      </c>
    </row>
    <row r="1718" spans="1:13" x14ac:dyDescent="0.3">
      <c r="A1718" s="69">
        <f>'Shiller Data'!A1717</f>
        <v>2013.05</v>
      </c>
      <c r="B1718" s="69">
        <f>'[4]Shiller Data '!B1717</f>
        <v>1639.84</v>
      </c>
      <c r="C1718" s="69">
        <f>'[4]Shiller Data '!C1717</f>
        <v>32.88333333333334</v>
      </c>
      <c r="D1718" s="69">
        <f>'[4]Shiller Data '!D1717</f>
        <v>89.866666666666674</v>
      </c>
      <c r="E1718" s="69">
        <f>'[4]Shiller Data '!E1717</f>
        <v>232.94499999999999</v>
      </c>
      <c r="F1718" s="71">
        <f t="shared" si="295"/>
        <v>2221.7334701324348</v>
      </c>
      <c r="G1718" s="71">
        <f t="shared" si="296"/>
        <v>44.551908891226127</v>
      </c>
      <c r="H1718" s="71">
        <f t="shared" si="299"/>
        <v>1854.5049977737315</v>
      </c>
      <c r="I1718" s="71">
        <f t="shared" si="299"/>
        <v>36.20240921431256</v>
      </c>
      <c r="J1718" s="71">
        <f t="shared" si="293"/>
        <v>61.36976843115945</v>
      </c>
      <c r="K1718" s="71">
        <f t="shared" si="290"/>
        <v>4.1169173430707557</v>
      </c>
      <c r="L1718" s="71">
        <f t="shared" si="291"/>
        <v>0.76133646355686002</v>
      </c>
      <c r="M1718" s="69">
        <f t="shared" si="294"/>
        <v>1.0347628410786707</v>
      </c>
    </row>
    <row r="1719" spans="1:13" x14ac:dyDescent="0.3">
      <c r="A1719" s="69">
        <f>'Shiller Data'!A1718</f>
        <v>2013.06</v>
      </c>
      <c r="B1719" s="69">
        <f>'[4]Shiller Data '!B1718</f>
        <v>1618.77</v>
      </c>
      <c r="C1719" s="69">
        <f>'[4]Shiller Data '!C1718</f>
        <v>33.270000000000003</v>
      </c>
      <c r="D1719" s="69">
        <f>'[4]Shiller Data '!D1718</f>
        <v>90.95</v>
      </c>
      <c r="E1719" s="69">
        <f>'[4]Shiller Data '!E1718</f>
        <v>233.50399999999999</v>
      </c>
      <c r="F1719" s="71">
        <f t="shared" si="295"/>
        <v>2187.9364201469784</v>
      </c>
      <c r="G1719" s="71">
        <f t="shared" si="296"/>
        <v>44.967873569617659</v>
      </c>
      <c r="H1719" s="71">
        <f t="shared" si="299"/>
        <v>1858.592558124893</v>
      </c>
      <c r="I1719" s="71">
        <f t="shared" si="299"/>
        <v>36.345634832382736</v>
      </c>
      <c r="J1719" s="71">
        <f t="shared" si="293"/>
        <v>60.198052124752017</v>
      </c>
      <c r="K1719" s="71">
        <f t="shared" si="290"/>
        <v>4.0976399950595912</v>
      </c>
      <c r="L1719" s="71">
        <f t="shared" si="291"/>
        <v>0.74205911554569548</v>
      </c>
      <c r="M1719" s="69">
        <f t="shared" si="294"/>
        <v>1.0085622263027765</v>
      </c>
    </row>
    <row r="1720" spans="1:13" x14ac:dyDescent="0.3">
      <c r="A1720" s="69">
        <f>'Shiller Data'!A1719</f>
        <v>2013.07</v>
      </c>
      <c r="B1720" s="69">
        <f>'[4]Shiller Data '!B1719</f>
        <v>1668.68</v>
      </c>
      <c r="C1720" s="69">
        <f>'[4]Shiller Data '!C1719</f>
        <v>33.646666666666668</v>
      </c>
      <c r="D1720" s="69">
        <f>'[4]Shiller Data '!D1719</f>
        <v>92.09</v>
      </c>
      <c r="E1720" s="69">
        <f>'[4]Shiller Data '!E1719</f>
        <v>233.596</v>
      </c>
      <c r="F1720" s="71">
        <f t="shared" si="295"/>
        <v>2254.50671843696</v>
      </c>
      <c r="G1720" s="71">
        <f t="shared" si="296"/>
        <v>45.459067078774183</v>
      </c>
      <c r="H1720" s="71">
        <f t="shared" si="299"/>
        <v>1863.1853258800388</v>
      </c>
      <c r="I1720" s="71">
        <f t="shared" si="299"/>
        <v>36.491203297390271</v>
      </c>
      <c r="J1720" s="71">
        <f t="shared" si="293"/>
        <v>61.782197206914105</v>
      </c>
      <c r="K1720" s="71">
        <f t="shared" si="290"/>
        <v>4.1236152518776672</v>
      </c>
      <c r="L1720" s="71">
        <f t="shared" si="291"/>
        <v>0.76803437236377148</v>
      </c>
      <c r="M1720" s="69">
        <f t="shared" si="294"/>
        <v>1.0438662368544964</v>
      </c>
    </row>
    <row r="1721" spans="1:13" x14ac:dyDescent="0.3">
      <c r="A1721" s="69">
        <f>'Shiller Data'!A1720</f>
        <v>2013.08</v>
      </c>
      <c r="B1721" s="69">
        <f>'[4]Shiller Data '!B1720</f>
        <v>1670.09</v>
      </c>
      <c r="C1721" s="69">
        <f>'[4]Shiller Data '!C1720</f>
        <v>34.023333333333333</v>
      </c>
      <c r="D1721" s="69">
        <f>'[4]Shiller Data '!D1720</f>
        <v>93.23</v>
      </c>
      <c r="E1721" s="69">
        <f>'[4]Shiller Data '!E1720</f>
        <v>233.87700000000001</v>
      </c>
      <c r="F1721" s="71">
        <f t="shared" si="295"/>
        <v>2253.7006821961972</v>
      </c>
      <c r="G1721" s="71">
        <f t="shared" si="296"/>
        <v>45.912740956428664</v>
      </c>
      <c r="H1721" s="71">
        <f t="shared" si="299"/>
        <v>1867.8680872687808</v>
      </c>
      <c r="I1721" s="71">
        <f t="shared" si="299"/>
        <v>36.639442270420105</v>
      </c>
      <c r="J1721" s="71">
        <f t="shared" si="293"/>
        <v>61.510234396107705</v>
      </c>
      <c r="K1721" s="71">
        <f t="shared" si="290"/>
        <v>4.1192035739122144</v>
      </c>
      <c r="L1721" s="71">
        <f t="shared" si="291"/>
        <v>0.76362269439831865</v>
      </c>
      <c r="M1721" s="69">
        <f t="shared" si="294"/>
        <v>1.0378701488645308</v>
      </c>
    </row>
    <row r="1722" spans="1:13" x14ac:dyDescent="0.3">
      <c r="A1722" s="69">
        <f>'Shiller Data'!A1721</f>
        <v>2013.09</v>
      </c>
      <c r="B1722" s="69">
        <f>'[4]Shiller Data '!B1721</f>
        <v>1687.17</v>
      </c>
      <c r="C1722" s="69">
        <f>'[4]Shiller Data '!C1721</f>
        <v>34.4</v>
      </c>
      <c r="D1722" s="69">
        <f>'[4]Shiller Data '!D1721</f>
        <v>94.37</v>
      </c>
      <c r="E1722" s="69">
        <f>'[4]Shiller Data '!E1721</f>
        <v>234.149</v>
      </c>
      <c r="F1722" s="71">
        <f t="shared" si="295"/>
        <v>2274.1044712981907</v>
      </c>
      <c r="G1722" s="71">
        <f t="shared" si="296"/>
        <v>46.36710812345985</v>
      </c>
      <c r="H1722" s="71">
        <f t="shared" si="299"/>
        <v>1872.3417997815789</v>
      </c>
      <c r="I1722" s="71">
        <f t="shared" si="299"/>
        <v>36.79023877305081</v>
      </c>
      <c r="J1722" s="71">
        <f t="shared" si="293"/>
        <v>61.812713022237659</v>
      </c>
      <c r="K1722" s="71">
        <f t="shared" si="290"/>
        <v>4.124109055641707</v>
      </c>
      <c r="L1722" s="71">
        <f t="shared" si="291"/>
        <v>0.76852817612781132</v>
      </c>
      <c r="M1722" s="69">
        <f t="shared" si="294"/>
        <v>1.0445373853023534</v>
      </c>
    </row>
    <row r="1723" spans="1:13" x14ac:dyDescent="0.3">
      <c r="A1723" s="69">
        <f>'Shiller Data'!A1722</f>
        <v>2013.1</v>
      </c>
      <c r="B1723" s="69">
        <f>'[4]Shiller Data '!B1722</f>
        <v>1720.03</v>
      </c>
      <c r="C1723" s="69">
        <f>'[4]Shiller Data '!C1722</f>
        <v>34.596666666666664</v>
      </c>
      <c r="D1723" s="69">
        <f>'[4]Shiller Data '!D1722</f>
        <v>96.313333333333333</v>
      </c>
      <c r="E1723" s="69">
        <f>'[4]Shiller Data '!E1722</f>
        <v>233.54599999999999</v>
      </c>
      <c r="F1723" s="71">
        <f t="shared" si="295"/>
        <v>2324.3817841024897</v>
      </c>
      <c r="G1723" s="71">
        <f t="shared" si="296"/>
        <v>46.752592565633037</v>
      </c>
      <c r="H1723" s="71">
        <f t="shared" si="299"/>
        <v>1876.9446037639646</v>
      </c>
      <c r="I1723" s="71">
        <f t="shared" si="299"/>
        <v>36.940201896533182</v>
      </c>
      <c r="J1723" s="71">
        <f t="shared" si="293"/>
        <v>62.922822961631724</v>
      </c>
      <c r="K1723" s="71">
        <f t="shared" si="290"/>
        <v>4.1419089430709777</v>
      </c>
      <c r="L1723" s="71">
        <f t="shared" si="291"/>
        <v>0.78632806355708196</v>
      </c>
      <c r="M1723" s="69">
        <f t="shared" si="294"/>
        <v>1.0687299243029724</v>
      </c>
    </row>
    <row r="1724" spans="1:13" x14ac:dyDescent="0.3">
      <c r="A1724" s="69">
        <f>'Shiller Data'!A1723</f>
        <v>2013.11</v>
      </c>
      <c r="B1724" s="69">
        <f>'[4]Shiller Data '!B1723</f>
        <v>1783.54</v>
      </c>
      <c r="C1724" s="69">
        <f>'[4]Shiller Data '!C1723</f>
        <v>34.793333333333337</v>
      </c>
      <c r="D1724" s="69">
        <f>'[4]Shiller Data '!D1723</f>
        <v>98.256666666666661</v>
      </c>
      <c r="E1724" s="69">
        <f>'[4]Shiller Data '!E1723</f>
        <v>233.06899999999999</v>
      </c>
      <c r="F1724" s="71">
        <f t="shared" si="295"/>
        <v>2415.1394724309112</v>
      </c>
      <c r="G1724" s="71">
        <f t="shared" si="296"/>
        <v>47.11458824067838</v>
      </c>
      <c r="H1724" s="71">
        <f t="shared" si="299"/>
        <v>1882.1044747288929</v>
      </c>
      <c r="I1724" s="71">
        <f t="shared" si="299"/>
        <v>37.088730889926971</v>
      </c>
      <c r="J1724" s="71">
        <f t="shared" si="293"/>
        <v>65.117878516755752</v>
      </c>
      <c r="K1724" s="71">
        <f t="shared" si="290"/>
        <v>4.1761991431039611</v>
      </c>
      <c r="L1724" s="71">
        <f t="shared" si="291"/>
        <v>0.8206182635900654</v>
      </c>
      <c r="M1724" s="69">
        <f t="shared" si="294"/>
        <v>1.1153351067758015</v>
      </c>
    </row>
    <row r="1725" spans="1:13" x14ac:dyDescent="0.3">
      <c r="A1725" s="69">
        <f>'Shiller Data'!A1724</f>
        <v>2013.12</v>
      </c>
      <c r="B1725" s="69">
        <f>'[4]Shiller Data '!B1724</f>
        <v>1807.78</v>
      </c>
      <c r="C1725" s="69">
        <f>'[4]Shiller Data '!C1724</f>
        <v>34.99</v>
      </c>
      <c r="D1725" s="69">
        <f>'[4]Shiller Data '!D1724</f>
        <v>100.2</v>
      </c>
      <c r="E1725" s="69">
        <f>'[4]Shiller Data '!E1724</f>
        <v>233.04900000000001</v>
      </c>
      <c r="F1725" s="71">
        <f t="shared" si="295"/>
        <v>2448.1735896742748</v>
      </c>
      <c r="G1725" s="71">
        <f t="shared" si="296"/>
        <v>47.384966037185315</v>
      </c>
      <c r="H1725" s="71">
        <f t="shared" si="299"/>
        <v>1887.0847155218464</v>
      </c>
      <c r="I1725" s="71">
        <f t="shared" si="299"/>
        <v>37.235442695436703</v>
      </c>
      <c r="J1725" s="71">
        <f t="shared" si="293"/>
        <v>65.748475443110678</v>
      </c>
      <c r="K1725" s="71">
        <f t="shared" si="290"/>
        <v>4.1858364836120234</v>
      </c>
      <c r="L1725" s="71">
        <f t="shared" si="291"/>
        <v>0.83025560409812771</v>
      </c>
      <c r="M1725" s="69">
        <f t="shared" si="294"/>
        <v>1.1284336017539294</v>
      </c>
    </row>
    <row r="1726" spans="1:13" x14ac:dyDescent="0.3">
      <c r="A1726" s="69">
        <f>'Shiller Data'!A1725</f>
        <v>2014.01</v>
      </c>
      <c r="B1726" s="69">
        <f>'[4]Shiller Data '!B1725</f>
        <v>1822.36</v>
      </c>
      <c r="C1726" s="69">
        <f>'[4]Shiller Data '!C1725</f>
        <v>35.403333333333336</v>
      </c>
      <c r="D1726" s="69">
        <f>'[4]Shiller Data '!D1725</f>
        <v>100.41666666666666</v>
      </c>
      <c r="E1726" s="69">
        <f>'[4]Shiller Data '!E1725</f>
        <v>233.916</v>
      </c>
      <c r="F1726" s="71">
        <f t="shared" si="295"/>
        <v>2458.771216163067</v>
      </c>
      <c r="G1726" s="71">
        <f t="shared" si="296"/>
        <v>47.767014726084014</v>
      </c>
      <c r="H1726" s="71">
        <f t="shared" si="299"/>
        <v>1891.4914584409159</v>
      </c>
      <c r="I1726" s="71">
        <f t="shared" si="299"/>
        <v>37.383561986620599</v>
      </c>
      <c r="J1726" s="71">
        <f t="shared" si="293"/>
        <v>65.771453695157504</v>
      </c>
      <c r="K1726" s="71">
        <f t="shared" si="290"/>
        <v>4.1861859097777945</v>
      </c>
      <c r="L1726" s="71">
        <f t="shared" si="291"/>
        <v>0.83060503026389876</v>
      </c>
      <c r="M1726" s="69">
        <f t="shared" si="294"/>
        <v>1.1289085208328753</v>
      </c>
    </row>
    <row r="1727" spans="1:13" x14ac:dyDescent="0.3">
      <c r="A1727" s="69">
        <f>'Shiller Data'!A1726</f>
        <v>2014.02</v>
      </c>
      <c r="B1727" s="69">
        <f>'[4]Shiller Data '!B1726</f>
        <v>1817.04</v>
      </c>
      <c r="C1727" s="69">
        <f>'[4]Shiller Data '!C1726</f>
        <v>35.816666666666663</v>
      </c>
      <c r="D1727" s="69">
        <f>'[4]Shiller Data '!D1726</f>
        <v>100.63333333333333</v>
      </c>
      <c r="E1727" s="69">
        <f>'[4]Shiller Data '!E1726</f>
        <v>234.78100000000001</v>
      </c>
      <c r="F1727" s="71">
        <f t="shared" si="295"/>
        <v>2442.5609789548557</v>
      </c>
      <c r="G1727" s="71">
        <f t="shared" si="296"/>
        <v>48.14665191533102</v>
      </c>
      <c r="H1727" s="71">
        <f t="shared" si="299"/>
        <v>1895.6963779486762</v>
      </c>
      <c r="I1727" s="71">
        <f t="shared" si="299"/>
        <v>37.533221024242984</v>
      </c>
      <c r="J1727" s="71">
        <f t="shared" si="293"/>
        <v>65.077307843555118</v>
      </c>
      <c r="K1727" s="71">
        <f t="shared" si="290"/>
        <v>4.1755759146168252</v>
      </c>
      <c r="L1727" s="71">
        <f t="shared" si="291"/>
        <v>0.81999503510292948</v>
      </c>
      <c r="M1727" s="69">
        <f t="shared" si="294"/>
        <v>1.1144880520097955</v>
      </c>
    </row>
    <row r="1728" spans="1:13" x14ac:dyDescent="0.3">
      <c r="A1728" s="69">
        <f>'Shiller Data'!A1727</f>
        <v>2014.03</v>
      </c>
      <c r="B1728" s="69">
        <f>'[4]Shiller Data '!B1727</f>
        <v>1863.52</v>
      </c>
      <c r="C1728" s="69">
        <f>'[4]Shiller Data '!C1727</f>
        <v>36.229999999999997</v>
      </c>
      <c r="D1728" s="69">
        <f>'[4]Shiller Data '!D1727</f>
        <v>100.85</v>
      </c>
      <c r="E1728" s="69">
        <f>'[4]Shiller Data '!E1727</f>
        <v>236.29300000000001</v>
      </c>
      <c r="F1728" s="71">
        <f t="shared" si="295"/>
        <v>2489.0124955034644</v>
      </c>
      <c r="G1728" s="71">
        <f t="shared" si="296"/>
        <v>48.390638529283557</v>
      </c>
      <c r="H1728" s="71">
        <f t="shared" si="299"/>
        <v>1900.6637931815715</v>
      </c>
      <c r="I1728" s="71">
        <f t="shared" si="299"/>
        <v>37.683576927853252</v>
      </c>
      <c r="J1728" s="71">
        <f t="shared" si="293"/>
        <v>66.050324794506125</v>
      </c>
      <c r="K1728" s="71">
        <f t="shared" si="290"/>
        <v>4.190416948359819</v>
      </c>
      <c r="L1728" s="71">
        <f t="shared" si="291"/>
        <v>0.83483606884592332</v>
      </c>
      <c r="M1728" s="69">
        <f t="shared" si="294"/>
        <v>1.1346590946112483</v>
      </c>
    </row>
    <row r="1729" spans="1:13" x14ac:dyDescent="0.3">
      <c r="A1729" s="69">
        <f>'Shiller Data'!A1728</f>
        <v>2014.04</v>
      </c>
      <c r="B1729" s="69">
        <f>'[4]Shiller Data '!B1728</f>
        <v>1864.26</v>
      </c>
      <c r="C1729" s="69">
        <f>'[4]Shiller Data '!C1728</f>
        <v>36.61333333333333</v>
      </c>
      <c r="D1729" s="69">
        <f>'[4]Shiller Data '!D1728</f>
        <v>101.60666666666667</v>
      </c>
      <c r="E1729" s="69">
        <f>'[4]Shiller Data '!E1728</f>
        <v>237.072</v>
      </c>
      <c r="F1729" s="71">
        <f t="shared" si="295"/>
        <v>2481.8189296922455</v>
      </c>
      <c r="G1729" s="71">
        <f t="shared" si="296"/>
        <v>48.741947875188409</v>
      </c>
      <c r="H1729" s="71">
        <f t="shared" si="299"/>
        <v>1905.4903834290067</v>
      </c>
      <c r="I1729" s="71">
        <f t="shared" si="299"/>
        <v>37.834962882368707</v>
      </c>
      <c r="J1729" s="71">
        <f t="shared" si="293"/>
        <v>65.595912896977794</v>
      </c>
      <c r="K1729" s="71">
        <f t="shared" ref="K1729:K1792" si="300">LN(J1729)</f>
        <v>4.1835133906093773</v>
      </c>
      <c r="L1729" s="71">
        <f t="shared" ref="L1729:L1792" si="301">K1729-$K$1863</f>
        <v>0.8279325110954816</v>
      </c>
      <c r="M1729" s="69">
        <f t="shared" si="294"/>
        <v>1.1252761931303128</v>
      </c>
    </row>
    <row r="1730" spans="1:13" x14ac:dyDescent="0.3">
      <c r="A1730" s="69">
        <f>'Shiller Data'!A1729</f>
        <v>2014.05</v>
      </c>
      <c r="B1730" s="69">
        <f>'[4]Shiller Data '!B1729</f>
        <v>1889.77</v>
      </c>
      <c r="C1730" s="69">
        <f>'[4]Shiller Data '!C1729</f>
        <v>36.99666666666667</v>
      </c>
      <c r="D1730" s="69">
        <f>'[4]Shiller Data '!D1729</f>
        <v>102.36333333333334</v>
      </c>
      <c r="E1730" s="69">
        <f>'[4]Shiller Data '!E1729</f>
        <v>237.9</v>
      </c>
      <c r="F1730" s="71">
        <f t="shared" si="295"/>
        <v>2507.0233747372849</v>
      </c>
      <c r="G1730" s="71">
        <f t="shared" si="296"/>
        <v>49.080844822754663</v>
      </c>
      <c r="H1730" s="71">
        <f t="shared" ref="H1730:I1745" si="302">AVERAGE(F1611:F1730)</f>
        <v>1911.0445539852742</v>
      </c>
      <c r="I1730" s="71">
        <f t="shared" si="302"/>
        <v>37.987966219344273</v>
      </c>
      <c r="J1730" s="71">
        <f t="shared" ref="J1730:J1793" si="303">F1730/I1730</f>
        <v>65.995198591617566</v>
      </c>
      <c r="K1730" s="71">
        <f t="shared" si="300"/>
        <v>4.1895819907682617</v>
      </c>
      <c r="L1730" s="71">
        <f t="shared" si="301"/>
        <v>0.83400111125436593</v>
      </c>
      <c r="M1730" s="69">
        <f t="shared" ref="M1730:M1793" si="304">L1730*$M$113/2</f>
        <v>1.1335242703502588</v>
      </c>
    </row>
    <row r="1731" spans="1:13" x14ac:dyDescent="0.3">
      <c r="A1731" s="69">
        <f>'Shiller Data'!A1730</f>
        <v>2014.06</v>
      </c>
      <c r="B1731" s="69">
        <f>'[4]Shiller Data '!B1730</f>
        <v>1947.09</v>
      </c>
      <c r="C1731" s="69">
        <f>'[4]Shiller Data '!C1730</f>
        <v>37.380000000000003</v>
      </c>
      <c r="D1731" s="69">
        <f>'[4]Shiller Data '!D1730</f>
        <v>103.12</v>
      </c>
      <c r="E1731" s="69">
        <f>'[4]Shiller Data '!E1730</f>
        <v>238.34299999999999</v>
      </c>
      <c r="F1731" s="71">
        <f t="shared" si="295"/>
        <v>2578.2646834603911</v>
      </c>
      <c r="G1731" s="71">
        <f t="shared" si="296"/>
        <v>49.497215777262191</v>
      </c>
      <c r="H1731" s="71">
        <f t="shared" si="302"/>
        <v>1916.825264346038</v>
      </c>
      <c r="I1731" s="71">
        <f t="shared" si="302"/>
        <v>38.142568610529771</v>
      </c>
      <c r="J1731" s="71">
        <f t="shared" si="303"/>
        <v>67.595465575137652</v>
      </c>
      <c r="K1731" s="71">
        <f t="shared" si="300"/>
        <v>4.2135409035082736</v>
      </c>
      <c r="L1731" s="71">
        <f t="shared" si="301"/>
        <v>0.85796002399437787</v>
      </c>
      <c r="M1731" s="69">
        <f t="shared" si="304"/>
        <v>1.1660877870117188</v>
      </c>
    </row>
    <row r="1732" spans="1:13" x14ac:dyDescent="0.3">
      <c r="A1732" s="69">
        <f>'Shiller Data'!A1731</f>
        <v>2014.07</v>
      </c>
      <c r="B1732" s="69">
        <f>'[4]Shiller Data '!B1731</f>
        <v>1973.1</v>
      </c>
      <c r="C1732" s="69">
        <f>'[4]Shiller Data '!C1731</f>
        <v>37.75</v>
      </c>
      <c r="D1732" s="69">
        <f>'[4]Shiller Data '!D1731</f>
        <v>104.06666666666666</v>
      </c>
      <c r="E1732" s="69">
        <f>'[4]Shiller Data '!E1731</f>
        <v>238.25</v>
      </c>
      <c r="F1732" s="71">
        <f t="shared" si="295"/>
        <v>2613.726025183631</v>
      </c>
      <c r="G1732" s="71">
        <f t="shared" si="296"/>
        <v>50.006668415529909</v>
      </c>
      <c r="H1732" s="71">
        <f t="shared" si="302"/>
        <v>1923.2502872217767</v>
      </c>
      <c r="I1732" s="71">
        <f t="shared" si="302"/>
        <v>38.29841589425768</v>
      </c>
      <c r="J1732" s="71">
        <f t="shared" si="303"/>
        <v>68.246322051547921</v>
      </c>
      <c r="K1732" s="71">
        <f t="shared" si="300"/>
        <v>4.2231235432583762</v>
      </c>
      <c r="L1732" s="71">
        <f t="shared" si="301"/>
        <v>0.86754266374448052</v>
      </c>
      <c r="M1732" s="69">
        <f t="shared" si="304"/>
        <v>1.1791119360016733</v>
      </c>
    </row>
    <row r="1733" spans="1:13" x14ac:dyDescent="0.3">
      <c r="A1733" s="69">
        <f>'Shiller Data'!A1732</f>
        <v>2014.08</v>
      </c>
      <c r="B1733" s="69">
        <f>'[4]Shiller Data '!B1732</f>
        <v>1961.53</v>
      </c>
      <c r="C1733" s="69">
        <f>'[4]Shiller Data '!C1732</f>
        <v>38.120000000000005</v>
      </c>
      <c r="D1733" s="69">
        <f>'[4]Shiller Data '!D1732</f>
        <v>105.01333333333334</v>
      </c>
      <c r="E1733" s="69">
        <f>'[4]Shiller Data '!E1732</f>
        <v>237.852</v>
      </c>
      <c r="F1733" s="71">
        <f t="shared" si="295"/>
        <v>2602.7474044784149</v>
      </c>
      <c r="G1733" s="71">
        <f t="shared" si="296"/>
        <v>50.581296772783084</v>
      </c>
      <c r="H1733" s="71">
        <f t="shared" si="302"/>
        <v>1929.8266163532041</v>
      </c>
      <c r="I1733" s="71">
        <f t="shared" si="302"/>
        <v>38.456598694247823</v>
      </c>
      <c r="J1733" s="71">
        <f t="shared" si="303"/>
        <v>67.680124942191597</v>
      </c>
      <c r="K1733" s="71">
        <f t="shared" si="300"/>
        <v>4.2147925613688351</v>
      </c>
      <c r="L1733" s="71">
        <f t="shared" si="301"/>
        <v>0.85921168185493935</v>
      </c>
      <c r="M1733" s="69">
        <f t="shared" si="304"/>
        <v>1.1677889652763223</v>
      </c>
    </row>
    <row r="1734" spans="1:13" x14ac:dyDescent="0.3">
      <c r="A1734" s="69">
        <f>'Shiller Data'!A1733</f>
        <v>2014.09</v>
      </c>
      <c r="B1734" s="69">
        <f>'[4]Shiller Data '!B1733</f>
        <v>1993.23</v>
      </c>
      <c r="C1734" s="69">
        <f>'[4]Shiller Data '!C1733</f>
        <v>38.49</v>
      </c>
      <c r="D1734" s="69">
        <f>'[4]Shiller Data '!D1733</f>
        <v>105.96</v>
      </c>
      <c r="E1734" s="69">
        <f>'[4]Shiller Data '!E1733</f>
        <v>238.03100000000001</v>
      </c>
      <c r="F1734" s="71">
        <f t="shared" si="295"/>
        <v>2642.8211205683292</v>
      </c>
      <c r="G1734" s="71">
        <f t="shared" si="296"/>
        <v>51.033842020577161</v>
      </c>
      <c r="H1734" s="71">
        <f t="shared" si="302"/>
        <v>1936.3709662959777</v>
      </c>
      <c r="I1734" s="71">
        <f t="shared" si="302"/>
        <v>38.616522110067883</v>
      </c>
      <c r="J1734" s="71">
        <f t="shared" si="303"/>
        <v>68.437574803747225</v>
      </c>
      <c r="K1734" s="71">
        <f t="shared" si="300"/>
        <v>4.2259220130330135</v>
      </c>
      <c r="L1734" s="71">
        <f t="shared" si="301"/>
        <v>0.87034113351911779</v>
      </c>
      <c r="M1734" s="69">
        <f t="shared" si="304"/>
        <v>1.1829154482111737</v>
      </c>
    </row>
    <row r="1735" spans="1:13" x14ac:dyDescent="0.3">
      <c r="A1735" s="69">
        <f>'Shiller Data'!A1734</f>
        <v>2014.1</v>
      </c>
      <c r="B1735" s="69">
        <f>'[4]Shiller Data '!B1734</f>
        <v>1937.27</v>
      </c>
      <c r="C1735" s="69">
        <f>'[4]Shiller Data '!C1734</f>
        <v>38.806666666666665</v>
      </c>
      <c r="D1735" s="69">
        <f>'[4]Shiller Data '!D1734</f>
        <v>104.74333333333334</v>
      </c>
      <c r="E1735" s="69">
        <f>'[4]Shiller Data '!E1734</f>
        <v>237.43299999999999</v>
      </c>
      <c r="F1735" s="71">
        <f t="shared" si="295"/>
        <v>2575.0931772331564</v>
      </c>
      <c r="G1735" s="71">
        <f t="shared" si="296"/>
        <v>51.583301534889145</v>
      </c>
      <c r="H1735" s="71">
        <f t="shared" si="302"/>
        <v>1942.4382015624262</v>
      </c>
      <c r="I1735" s="71">
        <f t="shared" si="302"/>
        <v>38.781128535611082</v>
      </c>
      <c r="J1735" s="71">
        <f t="shared" si="303"/>
        <v>66.400676681405926</v>
      </c>
      <c r="K1735" s="71">
        <f t="shared" si="300"/>
        <v>4.1957072474154895</v>
      </c>
      <c r="L1735" s="71">
        <f t="shared" si="301"/>
        <v>0.84012636790159378</v>
      </c>
      <c r="M1735" s="69">
        <f t="shared" si="304"/>
        <v>1.1418493516697721</v>
      </c>
    </row>
    <row r="1736" spans="1:13" x14ac:dyDescent="0.3">
      <c r="A1736" s="69">
        <f>'Shiller Data'!A1735</f>
        <v>2014.11</v>
      </c>
      <c r="B1736" s="69">
        <f>'[4]Shiller Data '!B1735</f>
        <v>2044.57</v>
      </c>
      <c r="C1736" s="69">
        <f>'[4]Shiller Data '!C1735</f>
        <v>39.123333333333335</v>
      </c>
      <c r="D1736" s="69">
        <f>'[4]Shiller Data '!D1735</f>
        <v>103.52666666666667</v>
      </c>
      <c r="E1736" s="69">
        <f>'[4]Shiller Data '!E1735</f>
        <v>236.15100000000001</v>
      </c>
      <c r="F1736" s="71">
        <f t="shared" si="295"/>
        <v>2732.4742001939439</v>
      </c>
      <c r="G1736" s="71">
        <f t="shared" si="296"/>
        <v>52.286543849768442</v>
      </c>
      <c r="H1736" s="71">
        <f t="shared" si="302"/>
        <v>1949.1126895003429</v>
      </c>
      <c r="I1736" s="71">
        <f t="shared" si="302"/>
        <v>38.950449004283534</v>
      </c>
      <c r="J1736" s="71">
        <f t="shared" si="303"/>
        <v>70.152572564527901</v>
      </c>
      <c r="K1736" s="71">
        <f t="shared" si="300"/>
        <v>4.2506724782143017</v>
      </c>
      <c r="L1736" s="71">
        <f t="shared" si="301"/>
        <v>0.895091598700406</v>
      </c>
      <c r="M1736" s="69">
        <f t="shared" si="304"/>
        <v>1.2165547954576699</v>
      </c>
    </row>
    <row r="1737" spans="1:13" x14ac:dyDescent="0.3">
      <c r="A1737" s="69">
        <f>'Shiller Data'!A1736</f>
        <v>2014.12</v>
      </c>
      <c r="B1737" s="69">
        <f>'[4]Shiller Data '!B1736</f>
        <v>2054.27</v>
      </c>
      <c r="C1737" s="69">
        <f>'[4]Shiller Data '!C1736</f>
        <v>39.44</v>
      </c>
      <c r="D1737" s="69">
        <f>'[4]Shiller Data '!D1736</f>
        <v>102.31</v>
      </c>
      <c r="E1737" s="69">
        <f>'[4]Shiller Data '!E1736</f>
        <v>234.81200000000001</v>
      </c>
      <c r="F1737" s="71">
        <f t="shared" si="295"/>
        <v>2761.0934847878302</v>
      </c>
      <c r="G1737" s="71">
        <f t="shared" si="296"/>
        <v>53.010328262610088</v>
      </c>
      <c r="H1737" s="71">
        <f t="shared" si="302"/>
        <v>1955.5481168127055</v>
      </c>
      <c r="I1737" s="71">
        <f t="shared" si="302"/>
        <v>39.123531167025469</v>
      </c>
      <c r="J1737" s="71">
        <f t="shared" si="303"/>
        <v>70.573728966340482</v>
      </c>
      <c r="K1737" s="71">
        <f t="shared" si="300"/>
        <v>4.2566579642903841</v>
      </c>
      <c r="L1737" s="71">
        <f t="shared" si="301"/>
        <v>0.9010770847764884</v>
      </c>
      <c r="M1737" s="69">
        <f t="shared" si="304"/>
        <v>1.2246899090031165</v>
      </c>
    </row>
    <row r="1738" spans="1:13" x14ac:dyDescent="0.3">
      <c r="A1738" s="69">
        <f>'Shiller Data'!A1737</f>
        <v>2015.01</v>
      </c>
      <c r="B1738" s="69">
        <f>'[4]Shiller Data '!B1737</f>
        <v>2028.18</v>
      </c>
      <c r="C1738" s="69">
        <f>'[4]Shiller Data '!C1737</f>
        <v>39.896666666666668</v>
      </c>
      <c r="D1738" s="69">
        <f>'[4]Shiller Data '!D1737</f>
        <v>101.28999999999999</v>
      </c>
      <c r="E1738" s="69">
        <f>'[4]Shiller Data '!E1737</f>
        <v>233.70699999999999</v>
      </c>
      <c r="F1738" s="71">
        <f t="shared" si="295"/>
        <v>2738.9156032981468</v>
      </c>
      <c r="G1738" s="71">
        <f t="shared" si="296"/>
        <v>53.877665124850068</v>
      </c>
      <c r="H1738" s="71">
        <f t="shared" si="302"/>
        <v>1962.0789812812841</v>
      </c>
      <c r="I1738" s="71">
        <f t="shared" si="302"/>
        <v>39.300772917709004</v>
      </c>
      <c r="J1738" s="71">
        <f t="shared" si="303"/>
        <v>69.691138365983292</v>
      </c>
      <c r="K1738" s="71">
        <f t="shared" si="300"/>
        <v>4.2440731700276402</v>
      </c>
      <c r="L1738" s="71">
        <f t="shared" si="301"/>
        <v>0.88849229051374445</v>
      </c>
      <c r="M1738" s="69">
        <f t="shared" si="304"/>
        <v>1.2075854117288507</v>
      </c>
    </row>
    <row r="1739" spans="1:13" x14ac:dyDescent="0.3">
      <c r="A1739" s="69">
        <f>'Shiller Data'!A1738</f>
        <v>2015.02</v>
      </c>
      <c r="B1739" s="69">
        <f>'[4]Shiller Data '!B1738</f>
        <v>2082.1999999999998</v>
      </c>
      <c r="C1739" s="69">
        <f>'[4]Shiller Data '!C1738</f>
        <v>40.353333333333332</v>
      </c>
      <c r="D1739" s="69">
        <f>'[4]Shiller Data '!D1738</f>
        <v>100.27000000000001</v>
      </c>
      <c r="E1739" s="69">
        <f>'[4]Shiller Data '!E1738</f>
        <v>234.72200000000001</v>
      </c>
      <c r="F1739" s="71">
        <f t="shared" ref="F1739:F1802" si="305">B1739*$E$1857/E1739</f>
        <v>2799.7065933316862</v>
      </c>
      <c r="G1739" s="71">
        <f t="shared" ref="G1739:G1802" si="306">C1739*$E$1857/E1739</f>
        <v>54.258713570379712</v>
      </c>
      <c r="H1739" s="71">
        <f t="shared" si="302"/>
        <v>1968.9600422150265</v>
      </c>
      <c r="I1739" s="71">
        <f t="shared" si="302"/>
        <v>39.479137595735843</v>
      </c>
      <c r="J1739" s="71">
        <f t="shared" si="303"/>
        <v>70.916103132761535</v>
      </c>
      <c r="K1739" s="71">
        <f t="shared" si="300"/>
        <v>4.2614975323297566</v>
      </c>
      <c r="L1739" s="71">
        <f t="shared" si="301"/>
        <v>0.90591665281586087</v>
      </c>
      <c r="M1739" s="69">
        <f t="shared" si="304"/>
        <v>1.2312675595081493</v>
      </c>
    </row>
    <row r="1740" spans="1:13" x14ac:dyDescent="0.3">
      <c r="A1740" s="69">
        <f>'Shiller Data'!A1739</f>
        <v>2015.03</v>
      </c>
      <c r="B1740" s="69">
        <f>'[4]Shiller Data '!B1739</f>
        <v>2079.9899999999998</v>
      </c>
      <c r="C1740" s="69">
        <f>'[4]Shiller Data '!C1739</f>
        <v>40.81</v>
      </c>
      <c r="D1740" s="69">
        <f>'[4]Shiller Data '!D1739</f>
        <v>99.25</v>
      </c>
      <c r="E1740" s="69">
        <f>'[4]Shiller Data '!E1739</f>
        <v>236.119</v>
      </c>
      <c r="F1740" s="71">
        <f t="shared" si="305"/>
        <v>2780.1881422079541</v>
      </c>
      <c r="G1740" s="71">
        <f t="shared" si="306"/>
        <v>54.548088252110169</v>
      </c>
      <c r="H1740" s="71">
        <f t="shared" si="302"/>
        <v>1975.8704557944714</v>
      </c>
      <c r="I1740" s="71">
        <f t="shared" si="302"/>
        <v>39.658455422478937</v>
      </c>
      <c r="J1740" s="71">
        <f t="shared" si="303"/>
        <v>70.103288506594396</v>
      </c>
      <c r="K1740" s="71">
        <f t="shared" si="300"/>
        <v>4.24996970458922</v>
      </c>
      <c r="L1740" s="71">
        <f t="shared" si="301"/>
        <v>0.89438882507532425</v>
      </c>
      <c r="M1740" s="69">
        <f t="shared" si="304"/>
        <v>1.2155996277128762</v>
      </c>
    </row>
    <row r="1741" spans="1:13" x14ac:dyDescent="0.3">
      <c r="A1741" s="69">
        <f>'Shiller Data'!A1740</f>
        <v>2015.04</v>
      </c>
      <c r="B1741" s="69">
        <f>'[4]Shiller Data '!B1740</f>
        <v>2094.86</v>
      </c>
      <c r="C1741" s="69">
        <f>'[4]Shiller Data '!C1740</f>
        <v>41.120000000000005</v>
      </c>
      <c r="D1741" s="69">
        <f>'[4]Shiller Data '!D1740</f>
        <v>97.803333333333342</v>
      </c>
      <c r="E1741" s="69">
        <f>'[4]Shiller Data '!E1740</f>
        <v>236.59899999999999</v>
      </c>
      <c r="F1741" s="71">
        <f t="shared" si="305"/>
        <v>2794.3832826850498</v>
      </c>
      <c r="G1741" s="71">
        <f t="shared" si="306"/>
        <v>54.850940198394767</v>
      </c>
      <c r="H1741" s="71">
        <f t="shared" si="302"/>
        <v>1983.4195760694161</v>
      </c>
      <c r="I1741" s="71">
        <f t="shared" si="302"/>
        <v>39.83898225726572</v>
      </c>
      <c r="J1741" s="71">
        <f t="shared" si="303"/>
        <v>70.141934466094909</v>
      </c>
      <c r="K1741" s="71">
        <f t="shared" si="300"/>
        <v>4.2505208244014963</v>
      </c>
      <c r="L1741" s="71">
        <f t="shared" si="301"/>
        <v>0.89493994488760054</v>
      </c>
      <c r="M1741" s="69">
        <f t="shared" si="304"/>
        <v>1.2163486766945335</v>
      </c>
    </row>
    <row r="1742" spans="1:13" x14ac:dyDescent="0.3">
      <c r="A1742" s="69">
        <f>'Shiller Data'!A1741</f>
        <v>2015.05</v>
      </c>
      <c r="B1742" s="69">
        <f>'[4]Shiller Data '!B1741</f>
        <v>2111.94</v>
      </c>
      <c r="C1742" s="69">
        <f>'[4]Shiller Data '!C1741</f>
        <v>41.43</v>
      </c>
      <c r="D1742" s="69">
        <f>'[4]Shiller Data '!D1741</f>
        <v>96.356666666666669</v>
      </c>
      <c r="E1742" s="69">
        <f>'[4]Shiller Data '!E1741</f>
        <v>237.80500000000001</v>
      </c>
      <c r="F1742" s="71">
        <f t="shared" si="305"/>
        <v>2802.8797699796055</v>
      </c>
      <c r="G1742" s="71">
        <f t="shared" si="306"/>
        <v>54.984189356825972</v>
      </c>
      <c r="H1742" s="71">
        <f t="shared" si="302"/>
        <v>1990.8359327173939</v>
      </c>
      <c r="I1742" s="71">
        <f t="shared" si="302"/>
        <v>40.017178198950987</v>
      </c>
      <c r="J1742" s="71">
        <f t="shared" si="303"/>
        <v>70.041914400977944</v>
      </c>
      <c r="K1742" s="71">
        <f t="shared" si="300"/>
        <v>4.2490938400106737</v>
      </c>
      <c r="L1742" s="71">
        <f t="shared" si="301"/>
        <v>0.89351296049677797</v>
      </c>
      <c r="M1742" s="69">
        <f t="shared" si="304"/>
        <v>1.2144092051295909</v>
      </c>
    </row>
    <row r="1743" spans="1:13" x14ac:dyDescent="0.3">
      <c r="A1743" s="69">
        <f>'Shiller Data'!A1742</f>
        <v>2015.06</v>
      </c>
      <c r="B1743" s="69">
        <f>'[4]Shiller Data '!B1742</f>
        <v>2099.29</v>
      </c>
      <c r="C1743" s="69">
        <f>'[4]Shiller Data '!C1742</f>
        <v>41.74</v>
      </c>
      <c r="D1743" s="69">
        <f>'[4]Shiller Data '!D1742</f>
        <v>94.91</v>
      </c>
      <c r="E1743" s="69">
        <f>'[4]Shiller Data '!E1742</f>
        <v>238.63800000000001</v>
      </c>
      <c r="F1743" s="71">
        <f t="shared" si="305"/>
        <v>2776.3659620429266</v>
      </c>
      <c r="G1743" s="71">
        <f t="shared" si="306"/>
        <v>55.202242308433696</v>
      </c>
      <c r="H1743" s="71">
        <f t="shared" si="302"/>
        <v>1997.7154129387889</v>
      </c>
      <c r="I1743" s="71">
        <f t="shared" si="302"/>
        <v>40.19418006180404</v>
      </c>
      <c r="J1743" s="71">
        <f t="shared" si="303"/>
        <v>69.07383003643524</v>
      </c>
      <c r="K1743" s="71">
        <f t="shared" si="300"/>
        <v>4.2351759330827621</v>
      </c>
      <c r="L1743" s="71">
        <f t="shared" si="301"/>
        <v>0.87959505356886636</v>
      </c>
      <c r="M1743" s="69">
        <f t="shared" si="304"/>
        <v>1.195492821107589</v>
      </c>
    </row>
    <row r="1744" spans="1:13" x14ac:dyDescent="0.3">
      <c r="A1744" s="69">
        <f>'Shiller Data'!A1743</f>
        <v>2015.07</v>
      </c>
      <c r="B1744" s="69">
        <f>'[4]Shiller Data '!B1743</f>
        <v>2094.14</v>
      </c>
      <c r="C1744" s="69">
        <f>'[4]Shiller Data '!C1743</f>
        <v>41.99666666666667</v>
      </c>
      <c r="D1744" s="69">
        <f>'[4]Shiller Data '!D1743</f>
        <v>93.493333333333339</v>
      </c>
      <c r="E1744" s="69">
        <f>'[4]Shiller Data '!E1743</f>
        <v>238.654</v>
      </c>
      <c r="F1744" s="71">
        <f t="shared" si="305"/>
        <v>2769.3692739279459</v>
      </c>
      <c r="G1744" s="71">
        <f t="shared" si="306"/>
        <v>55.537967028976404</v>
      </c>
      <c r="H1744" s="71">
        <f t="shared" si="302"/>
        <v>2004.3424046193381</v>
      </c>
      <c r="I1744" s="71">
        <f t="shared" si="302"/>
        <v>40.372860427185401</v>
      </c>
      <c r="J1744" s="71">
        <f t="shared" si="303"/>
        <v>68.59482445943236</v>
      </c>
      <c r="K1744" s="71">
        <f t="shared" si="300"/>
        <v>4.2282170866879287</v>
      </c>
      <c r="L1744" s="71">
        <f t="shared" si="301"/>
        <v>0.87263620717403301</v>
      </c>
      <c r="M1744" s="69">
        <f t="shared" si="304"/>
        <v>1.1860347746185151</v>
      </c>
    </row>
    <row r="1745" spans="1:13" x14ac:dyDescent="0.3">
      <c r="A1745" s="69">
        <f>'Shiller Data'!A1744</f>
        <v>2015.08</v>
      </c>
      <c r="B1745" s="69">
        <f>'[4]Shiller Data '!B1744</f>
        <v>2039.87</v>
      </c>
      <c r="C1745" s="69">
        <f>'[4]Shiller Data '!C1744</f>
        <v>42.25333333333333</v>
      </c>
      <c r="D1745" s="69">
        <f>'[4]Shiller Data '!D1744</f>
        <v>92.076666666666668</v>
      </c>
      <c r="E1745" s="69">
        <f>'[4]Shiller Data '!E1744</f>
        <v>238.316</v>
      </c>
      <c r="F1745" s="71">
        <f t="shared" si="305"/>
        <v>2701.4265569663808</v>
      </c>
      <c r="G1745" s="71">
        <f t="shared" si="306"/>
        <v>55.956642720869212</v>
      </c>
      <c r="H1745" s="71">
        <f t="shared" si="302"/>
        <v>2010.4597859176322</v>
      </c>
      <c r="I1745" s="71">
        <f t="shared" si="302"/>
        <v>40.554066052625771</v>
      </c>
      <c r="J1745" s="71">
        <f t="shared" si="303"/>
        <v>66.612964368623906</v>
      </c>
      <c r="K1745" s="71">
        <f t="shared" si="300"/>
        <v>4.1988992187920555</v>
      </c>
      <c r="L1745" s="71">
        <f t="shared" si="301"/>
        <v>0.8433183392781598</v>
      </c>
      <c r="M1745" s="69">
        <f t="shared" si="304"/>
        <v>1.146187687646518</v>
      </c>
    </row>
    <row r="1746" spans="1:13" x14ac:dyDescent="0.3">
      <c r="A1746" s="69">
        <f>'Shiller Data'!A1745</f>
        <v>2015.09</v>
      </c>
      <c r="B1746" s="69">
        <f>'[4]Shiller Data '!B1745</f>
        <v>1944.41</v>
      </c>
      <c r="C1746" s="69">
        <f>'[4]Shiller Data '!C1745</f>
        <v>42.51</v>
      </c>
      <c r="D1746" s="69">
        <f>'[4]Shiller Data '!D1745</f>
        <v>90.66</v>
      </c>
      <c r="E1746" s="69">
        <f>'[4]Shiller Data '!E1745</f>
        <v>237.94499999999999</v>
      </c>
      <c r="F1746" s="71">
        <f t="shared" si="305"/>
        <v>2579.0225390321298</v>
      </c>
      <c r="G1746" s="71">
        <f t="shared" si="306"/>
        <v>56.384326419971011</v>
      </c>
      <c r="H1746" s="71">
        <f t="shared" ref="H1746:I1761" si="307">AVERAGE(F1627:F1746)</f>
        <v>2015.7332265262669</v>
      </c>
      <c r="I1746" s="71">
        <f t="shared" si="307"/>
        <v>40.739896231293208</v>
      </c>
      <c r="J1746" s="71">
        <f t="shared" si="303"/>
        <v>63.304592736078838</v>
      </c>
      <c r="K1746" s="71">
        <f t="shared" si="300"/>
        <v>4.1479578815904743</v>
      </c>
      <c r="L1746" s="71">
        <f t="shared" si="301"/>
        <v>0.79237700207657857</v>
      </c>
      <c r="M1746" s="69">
        <f t="shared" si="304"/>
        <v>1.076951278602361</v>
      </c>
    </row>
    <row r="1747" spans="1:13" x14ac:dyDescent="0.3">
      <c r="A1747" s="69">
        <f>'Shiller Data'!A1746</f>
        <v>2015.1</v>
      </c>
      <c r="B1747" s="69">
        <f>'[4]Shiller Data '!B1746</f>
        <v>2024.81</v>
      </c>
      <c r="C1747" s="69">
        <f>'[4]Shiller Data '!C1746</f>
        <v>42.803333333333335</v>
      </c>
      <c r="D1747" s="69">
        <f>'[4]Shiller Data '!D1746</f>
        <v>89.283333333333331</v>
      </c>
      <c r="E1747" s="69">
        <f>'[4]Shiller Data '!E1746</f>
        <v>237.83799999999999</v>
      </c>
      <c r="F1747" s="71">
        <f t="shared" si="305"/>
        <v>2686.8715682523402</v>
      </c>
      <c r="G1747" s="71">
        <f t="shared" si="306"/>
        <v>56.798938843526557</v>
      </c>
      <c r="H1747" s="71">
        <f t="shared" si="307"/>
        <v>2022.3863507145143</v>
      </c>
      <c r="I1747" s="71">
        <f t="shared" si="307"/>
        <v>40.926451118242277</v>
      </c>
      <c r="J1747" s="71">
        <f t="shared" si="303"/>
        <v>65.651222982652229</v>
      </c>
      <c r="K1747" s="71">
        <f t="shared" si="300"/>
        <v>4.184356229404723</v>
      </c>
      <c r="L1747" s="71">
        <f t="shared" si="301"/>
        <v>0.82877534989082724</v>
      </c>
      <c r="M1747" s="69">
        <f t="shared" si="304"/>
        <v>1.1264217290506189</v>
      </c>
    </row>
    <row r="1748" spans="1:13" x14ac:dyDescent="0.3">
      <c r="A1748" s="69">
        <f>'Shiller Data'!A1747</f>
        <v>2015.11</v>
      </c>
      <c r="B1748" s="69">
        <f>'[4]Shiller Data '!B1747</f>
        <v>2080.62</v>
      </c>
      <c r="C1748" s="69">
        <f>'[4]Shiller Data '!C1747</f>
        <v>43.096666666666664</v>
      </c>
      <c r="D1748" s="69">
        <f>'[4]Shiller Data '!D1747</f>
        <v>87.906666666666666</v>
      </c>
      <c r="E1748" s="69">
        <f>'[4]Shiller Data '!E1747</f>
        <v>237.33600000000001</v>
      </c>
      <c r="F1748" s="71">
        <f t="shared" si="305"/>
        <v>2766.7697909293151</v>
      </c>
      <c r="G1748" s="71">
        <f t="shared" si="306"/>
        <v>57.309146034876008</v>
      </c>
      <c r="H1748" s="71">
        <f t="shared" si="307"/>
        <v>2028.9734606941713</v>
      </c>
      <c r="I1748" s="71">
        <f t="shared" si="307"/>
        <v>41.111608228839927</v>
      </c>
      <c r="J1748" s="71">
        <f t="shared" si="303"/>
        <v>67.29899194233947</v>
      </c>
      <c r="K1748" s="71">
        <f t="shared" si="300"/>
        <v>4.2091452579699951</v>
      </c>
      <c r="L1748" s="71">
        <f t="shared" si="301"/>
        <v>0.85356437845609934</v>
      </c>
      <c r="M1748" s="69">
        <f t="shared" si="304"/>
        <v>1.1601134893348228</v>
      </c>
    </row>
    <row r="1749" spans="1:13" x14ac:dyDescent="0.3">
      <c r="A1749" s="69">
        <f>'Shiller Data'!A1748</f>
        <v>2015.12</v>
      </c>
      <c r="B1749" s="69">
        <f>'[4]Shiller Data '!B1748</f>
        <v>2054.08</v>
      </c>
      <c r="C1749" s="69">
        <f>'[4]Shiller Data '!C1748</f>
        <v>43.39</v>
      </c>
      <c r="D1749" s="69">
        <f>'[4]Shiller Data '!D1748</f>
        <v>86.53</v>
      </c>
      <c r="E1749" s="69">
        <f>'[4]Shiller Data '!E1748</f>
        <v>236.52500000000001</v>
      </c>
      <c r="F1749" s="71">
        <f t="shared" si="305"/>
        <v>2740.8431176408412</v>
      </c>
      <c r="G1749" s="71">
        <f t="shared" si="306"/>
        <v>57.897055068174616</v>
      </c>
      <c r="H1749" s="71">
        <f t="shared" si="307"/>
        <v>2034.9474750573879</v>
      </c>
      <c r="I1749" s="71">
        <f t="shared" si="307"/>
        <v>41.297134877612649</v>
      </c>
      <c r="J1749" s="71">
        <f t="shared" si="303"/>
        <v>66.368844370524698</v>
      </c>
      <c r="K1749" s="71">
        <f t="shared" si="300"/>
        <v>4.1952277350810476</v>
      </c>
      <c r="L1749" s="71">
        <f t="shared" si="301"/>
        <v>0.83964685556715191</v>
      </c>
      <c r="M1749" s="69">
        <f t="shared" si="304"/>
        <v>1.1411976272755389</v>
      </c>
    </row>
    <row r="1750" spans="1:13" x14ac:dyDescent="0.3">
      <c r="A1750" s="69">
        <f>'Shiller Data'!A1749</f>
        <v>2016.01</v>
      </c>
      <c r="B1750" s="69">
        <f>'[4]Shiller Data '!B1749</f>
        <v>1918.6</v>
      </c>
      <c r="C1750" s="69">
        <f>'[4]Shiller Data '!C1749</f>
        <v>43.553333333333335</v>
      </c>
      <c r="D1750" s="69">
        <f>'[4]Shiller Data '!D1749</f>
        <v>86.5</v>
      </c>
      <c r="E1750" s="69">
        <f>'[4]Shiller Data '!E1749</f>
        <v>236.916</v>
      </c>
      <c r="F1750" s="71">
        <f t="shared" si="305"/>
        <v>2555.8415345523308</v>
      </c>
      <c r="G1750" s="71">
        <f t="shared" si="306"/>
        <v>58.019085948887657</v>
      </c>
      <c r="H1750" s="71">
        <f t="shared" si="307"/>
        <v>2039.286430959713</v>
      </c>
      <c r="I1750" s="71">
        <f t="shared" si="307"/>
        <v>41.48344890981685</v>
      </c>
      <c r="J1750" s="71">
        <f t="shared" si="303"/>
        <v>61.611114835427863</v>
      </c>
      <c r="K1750" s="71">
        <f t="shared" si="300"/>
        <v>4.1208422899029848</v>
      </c>
      <c r="L1750" s="71">
        <f t="shared" si="301"/>
        <v>0.76526141038908913</v>
      </c>
      <c r="M1750" s="69">
        <f t="shared" si="304"/>
        <v>1.0400973933162265</v>
      </c>
    </row>
    <row r="1751" spans="1:13" x14ac:dyDescent="0.3">
      <c r="A1751" s="69">
        <f>'Shiller Data'!A1750</f>
        <v>2016.02</v>
      </c>
      <c r="B1751" s="69">
        <f>'[4]Shiller Data '!B1750</f>
        <v>1904.42</v>
      </c>
      <c r="C1751" s="69">
        <f>'[4]Shiller Data '!C1750</f>
        <v>43.716666666666669</v>
      </c>
      <c r="D1751" s="69">
        <f>'[4]Shiller Data '!D1750</f>
        <v>86.47</v>
      </c>
      <c r="E1751" s="69">
        <f>'[4]Shiller Data '!E1750</f>
        <v>237.11099999999999</v>
      </c>
      <c r="F1751" s="71">
        <f t="shared" si="305"/>
        <v>2534.8654178844513</v>
      </c>
      <c r="G1751" s="71">
        <f t="shared" si="306"/>
        <v>58.188774807298415</v>
      </c>
      <c r="H1751" s="71">
        <f t="shared" si="307"/>
        <v>2043.5122586431405</v>
      </c>
      <c r="I1751" s="71">
        <f t="shared" si="307"/>
        <v>41.669304495605459</v>
      </c>
      <c r="J1751" s="71">
        <f t="shared" si="303"/>
        <v>60.832918825217831</v>
      </c>
      <c r="K1751" s="71">
        <f t="shared" si="300"/>
        <v>4.1081310704991862</v>
      </c>
      <c r="L1751" s="71">
        <f t="shared" si="301"/>
        <v>0.75255019098529052</v>
      </c>
      <c r="M1751" s="69">
        <f t="shared" si="304"/>
        <v>1.0228210665757478</v>
      </c>
    </row>
    <row r="1752" spans="1:13" x14ac:dyDescent="0.3">
      <c r="A1752" s="69">
        <f>'Shiller Data'!A1751</f>
        <v>2016.03</v>
      </c>
      <c r="B1752" s="69">
        <f>'[4]Shiller Data '!B1751</f>
        <v>2021.95</v>
      </c>
      <c r="C1752" s="69">
        <f>'[4]Shiller Data '!C1751</f>
        <v>43.88</v>
      </c>
      <c r="D1752" s="69">
        <f>'[4]Shiller Data '!D1751</f>
        <v>86.44</v>
      </c>
      <c r="E1752" s="69">
        <f>'[4]Shiller Data '!E1751</f>
        <v>238.13200000000001</v>
      </c>
      <c r="F1752" s="71">
        <f t="shared" si="305"/>
        <v>2679.7638694085636</v>
      </c>
      <c r="G1752" s="71">
        <f t="shared" si="306"/>
        <v>58.15575983068215</v>
      </c>
      <c r="H1752" s="71">
        <f t="shared" si="307"/>
        <v>2048.8136437118687</v>
      </c>
      <c r="I1752" s="71">
        <f t="shared" si="307"/>
        <v>41.854074220087028</v>
      </c>
      <c r="J1752" s="71">
        <f t="shared" si="303"/>
        <v>64.026356318794512</v>
      </c>
      <c r="K1752" s="71">
        <f t="shared" si="300"/>
        <v>4.1592948160672902</v>
      </c>
      <c r="L1752" s="71">
        <f t="shared" si="301"/>
        <v>0.80371393655339451</v>
      </c>
      <c r="M1752" s="69">
        <f t="shared" si="304"/>
        <v>1.0923597597271806</v>
      </c>
    </row>
    <row r="1753" spans="1:13" x14ac:dyDescent="0.3">
      <c r="A1753" s="69">
        <f>'Shiller Data'!A1752</f>
        <v>2016.04</v>
      </c>
      <c r="B1753" s="69">
        <f>'[4]Shiller Data '!B1752</f>
        <v>2075.54</v>
      </c>
      <c r="C1753" s="69">
        <f>'[4]Shiller Data '!C1752</f>
        <v>44.073333333333338</v>
      </c>
      <c r="D1753" s="69">
        <f>'[4]Shiller Data '!D1752</f>
        <v>86.6</v>
      </c>
      <c r="E1753" s="69">
        <f>'[4]Shiller Data '!E1752</f>
        <v>239.261</v>
      </c>
      <c r="F1753" s="71">
        <f t="shared" si="305"/>
        <v>2737.8085091176586</v>
      </c>
      <c r="G1753" s="71">
        <f t="shared" si="306"/>
        <v>58.136363079092156</v>
      </c>
      <c r="H1753" s="71">
        <f t="shared" si="307"/>
        <v>2054.632380342854</v>
      </c>
      <c r="I1753" s="71">
        <f t="shared" si="307"/>
        <v>42.038340645249846</v>
      </c>
      <c r="J1753" s="71">
        <f t="shared" si="303"/>
        <v>65.126464724696959</v>
      </c>
      <c r="K1753" s="71">
        <f t="shared" si="300"/>
        <v>4.1763309907948463</v>
      </c>
      <c r="L1753" s="71">
        <f t="shared" si="301"/>
        <v>0.82075011128095055</v>
      </c>
      <c r="M1753" s="69">
        <f t="shared" si="304"/>
        <v>1.115514306246391</v>
      </c>
    </row>
    <row r="1754" spans="1:13" x14ac:dyDescent="0.3">
      <c r="A1754" s="69">
        <f>'Shiller Data'!A1753</f>
        <v>2016.05</v>
      </c>
      <c r="B1754" s="69">
        <f>'[4]Shiller Data '!B1753</f>
        <v>2065.5500000000002</v>
      </c>
      <c r="C1754" s="69">
        <f>'[4]Shiller Data '!C1753</f>
        <v>44.266666666666666</v>
      </c>
      <c r="D1754" s="69">
        <f>'[4]Shiller Data '!D1753</f>
        <v>86.759999999999991</v>
      </c>
      <c r="E1754" s="69">
        <f>'[4]Shiller Data '!E1753</f>
        <v>240.22900000000001</v>
      </c>
      <c r="F1754" s="71">
        <f t="shared" si="305"/>
        <v>2713.6520060026064</v>
      </c>
      <c r="G1754" s="71">
        <f t="shared" si="306"/>
        <v>58.156098278448205</v>
      </c>
      <c r="H1754" s="71">
        <f t="shared" si="307"/>
        <v>2060.4916776747687</v>
      </c>
      <c r="I1754" s="71">
        <f t="shared" si="307"/>
        <v>42.221396686459137</v>
      </c>
      <c r="J1754" s="71">
        <f t="shared" si="303"/>
        <v>64.271962061191218</v>
      </c>
      <c r="K1754" s="71">
        <f t="shared" si="300"/>
        <v>4.1631234873315766</v>
      </c>
      <c r="L1754" s="71">
        <f t="shared" si="301"/>
        <v>0.80754260781768084</v>
      </c>
      <c r="M1754" s="69">
        <f t="shared" si="304"/>
        <v>1.0975634599893227</v>
      </c>
    </row>
    <row r="1755" spans="1:13" x14ac:dyDescent="0.3">
      <c r="A1755" s="69">
        <f>'Shiller Data'!A1754</f>
        <v>2016.06</v>
      </c>
      <c r="B1755" s="69">
        <f>'[4]Shiller Data '!B1754</f>
        <v>2083.89</v>
      </c>
      <c r="C1755" s="69">
        <f>'[4]Shiller Data '!C1754</f>
        <v>44.46</v>
      </c>
      <c r="D1755" s="69">
        <f>'[4]Shiller Data '!D1754</f>
        <v>86.92</v>
      </c>
      <c r="E1755" s="69">
        <f>'[4]Shiller Data '!E1754</f>
        <v>241.018</v>
      </c>
      <c r="F1755" s="71">
        <f t="shared" si="305"/>
        <v>2728.7841715141608</v>
      </c>
      <c r="G1755" s="71">
        <f t="shared" si="306"/>
        <v>58.218881162402809</v>
      </c>
      <c r="H1755" s="71">
        <f t="shared" si="307"/>
        <v>2066.987635886951</v>
      </c>
      <c r="I1755" s="71">
        <f t="shared" si="307"/>
        <v>42.402718757588246</v>
      </c>
      <c r="J1755" s="71">
        <f t="shared" si="303"/>
        <v>64.353990769184506</v>
      </c>
      <c r="K1755" s="71">
        <f t="shared" si="300"/>
        <v>4.1643989487343287</v>
      </c>
      <c r="L1755" s="71">
        <f t="shared" si="301"/>
        <v>0.80881806922043298</v>
      </c>
      <c r="M1755" s="69">
        <f t="shared" si="304"/>
        <v>1.0992969906002592</v>
      </c>
    </row>
    <row r="1756" spans="1:13" x14ac:dyDescent="0.3">
      <c r="A1756" s="69">
        <f>'Shiller Data'!A1755</f>
        <v>2016.07</v>
      </c>
      <c r="B1756" s="69">
        <f>'[4]Shiller Data '!B1755</f>
        <v>2148.9</v>
      </c>
      <c r="C1756" s="69">
        <f>'[4]Shiller Data '!C1755</f>
        <v>44.65</v>
      </c>
      <c r="D1756" s="69">
        <f>'[4]Shiller Data '!D1755</f>
        <v>87.643333333333331</v>
      </c>
      <c r="E1756" s="69">
        <f>'[4]Shiller Data '!E1755</f>
        <v>240.62799999999999</v>
      </c>
      <c r="F1756" s="71">
        <f t="shared" si="305"/>
        <v>2818.4732637099596</v>
      </c>
      <c r="G1756" s="71">
        <f t="shared" si="306"/>
        <v>58.562441818907196</v>
      </c>
      <c r="H1756" s="71">
        <f t="shared" si="307"/>
        <v>2074.1875238462048</v>
      </c>
      <c r="I1756" s="71">
        <f t="shared" si="307"/>
        <v>42.584956374711403</v>
      </c>
      <c r="J1756" s="71">
        <f t="shared" si="303"/>
        <v>66.184716473812756</v>
      </c>
      <c r="K1756" s="71">
        <f t="shared" si="300"/>
        <v>4.1924495673129796</v>
      </c>
      <c r="L1756" s="71">
        <f t="shared" si="301"/>
        <v>0.83686868779908385</v>
      </c>
      <c r="M1756" s="69">
        <f t="shared" si="304"/>
        <v>1.1374217083352469</v>
      </c>
    </row>
    <row r="1757" spans="1:13" x14ac:dyDescent="0.3">
      <c r="A1757" s="69">
        <f>'Shiller Data'!A1756</f>
        <v>2016.08</v>
      </c>
      <c r="B1757" s="69">
        <f>'[4]Shiller Data '!B1756</f>
        <v>2170.9499999999998</v>
      </c>
      <c r="C1757" s="69">
        <f>'[4]Shiller Data '!C1756</f>
        <v>44.84</v>
      </c>
      <c r="D1757" s="69">
        <f>'[4]Shiller Data '!D1756</f>
        <v>88.366666666666674</v>
      </c>
      <c r="E1757" s="69">
        <f>'[4]Shiller Data '!E1756</f>
        <v>240.84899999999999</v>
      </c>
      <c r="F1757" s="71">
        <f t="shared" si="305"/>
        <v>2844.7810651071836</v>
      </c>
      <c r="G1757" s="71">
        <f t="shared" si="306"/>
        <v>58.757678877637034</v>
      </c>
      <c r="H1757" s="71">
        <f t="shared" si="307"/>
        <v>2081.29149161739</v>
      </c>
      <c r="I1757" s="71">
        <f t="shared" si="307"/>
        <v>42.766583124881016</v>
      </c>
      <c r="J1757" s="71">
        <f t="shared" si="303"/>
        <v>66.518783060134837</v>
      </c>
      <c r="K1757" s="71">
        <f t="shared" si="300"/>
        <v>4.1974843598118454</v>
      </c>
      <c r="L1757" s="71">
        <f t="shared" si="301"/>
        <v>0.8419034802979497</v>
      </c>
      <c r="M1757" s="69">
        <f t="shared" si="304"/>
        <v>1.1442646962121554</v>
      </c>
    </row>
    <row r="1758" spans="1:13" x14ac:dyDescent="0.3">
      <c r="A1758" s="69">
        <f>'Shiller Data'!A1757</f>
        <v>2016.09</v>
      </c>
      <c r="B1758" s="69">
        <f>'[4]Shiller Data '!B1757</f>
        <v>2157.69</v>
      </c>
      <c r="C1758" s="69">
        <f>'[4]Shiller Data '!C1757</f>
        <v>45.03</v>
      </c>
      <c r="D1758" s="69">
        <f>'[4]Shiller Data '!D1757</f>
        <v>89.09</v>
      </c>
      <c r="E1758" s="69">
        <f>'[4]Shiller Data '!E1757</f>
        <v>241.428</v>
      </c>
      <c r="F1758" s="71">
        <f t="shared" si="305"/>
        <v>2820.6245855907355</v>
      </c>
      <c r="G1758" s="71">
        <f t="shared" si="306"/>
        <v>58.865140538794179</v>
      </c>
      <c r="H1758" s="71">
        <f t="shared" si="307"/>
        <v>2087.7158137677252</v>
      </c>
      <c r="I1758" s="71">
        <f t="shared" si="307"/>
        <v>42.94473560209974</v>
      </c>
      <c r="J1758" s="71">
        <f t="shared" si="303"/>
        <v>65.680334179373176</v>
      </c>
      <c r="K1758" s="71">
        <f t="shared" si="300"/>
        <v>4.1847995531241216</v>
      </c>
      <c r="L1758" s="71">
        <f t="shared" si="301"/>
        <v>0.82921867361022583</v>
      </c>
      <c r="M1758" s="69">
        <f t="shared" si="304"/>
        <v>1.1270242680506024</v>
      </c>
    </row>
    <row r="1759" spans="1:13" x14ac:dyDescent="0.3">
      <c r="A1759" s="69">
        <f>'Shiller Data'!A1758</f>
        <v>2016.1</v>
      </c>
      <c r="B1759" s="69">
        <f>'[4]Shiller Data '!B1758</f>
        <v>2143.02</v>
      </c>
      <c r="C1759" s="69">
        <f>'[4]Shiller Data '!C1758</f>
        <v>45.25333333333333</v>
      </c>
      <c r="D1759" s="69">
        <f>'[4]Shiller Data '!D1758</f>
        <v>90.91</v>
      </c>
      <c r="E1759" s="69">
        <f>'[4]Shiller Data '!E1758</f>
        <v>241.72900000000001</v>
      </c>
      <c r="F1759" s="71">
        <f t="shared" si="305"/>
        <v>2797.9589834070384</v>
      </c>
      <c r="G1759" s="71">
        <f t="shared" si="306"/>
        <v>59.083429239630597</v>
      </c>
      <c r="H1759" s="71">
        <f t="shared" si="307"/>
        <v>2093.2633268975378</v>
      </c>
      <c r="I1759" s="71">
        <f t="shared" si="307"/>
        <v>43.119615773084107</v>
      </c>
      <c r="J1759" s="71">
        <f t="shared" si="303"/>
        <v>64.888309722684625</v>
      </c>
      <c r="K1759" s="71">
        <f t="shared" si="300"/>
        <v>4.1726674799456029</v>
      </c>
      <c r="L1759" s="71">
        <f t="shared" si="301"/>
        <v>0.81708660043170722</v>
      </c>
      <c r="M1759" s="69">
        <f t="shared" si="304"/>
        <v>1.1105350821107505</v>
      </c>
    </row>
    <row r="1760" spans="1:13" x14ac:dyDescent="0.3">
      <c r="A1760" s="69">
        <f>'Shiller Data'!A1759</f>
        <v>2016.11</v>
      </c>
      <c r="B1760" s="69">
        <f>'[4]Shiller Data '!B1759</f>
        <v>2164.9899999999998</v>
      </c>
      <c r="C1760" s="69">
        <f>'[4]Shiller Data '!C1759</f>
        <v>45.476666666666667</v>
      </c>
      <c r="D1760" s="69">
        <f>'[4]Shiller Data '!D1759</f>
        <v>92.73</v>
      </c>
      <c r="E1760" s="69">
        <f>'[4]Shiller Data '!E1759</f>
        <v>241.35300000000001</v>
      </c>
      <c r="F1760" s="71">
        <f t="shared" si="305"/>
        <v>2831.0469269078899</v>
      </c>
      <c r="G1760" s="71">
        <f t="shared" si="306"/>
        <v>59.467515975908043</v>
      </c>
      <c r="H1760" s="71">
        <f t="shared" si="307"/>
        <v>2098.7304165820683</v>
      </c>
      <c r="I1760" s="71">
        <f t="shared" si="307"/>
        <v>43.293830387192692</v>
      </c>
      <c r="J1760" s="71">
        <f t="shared" si="303"/>
        <v>65.391463439219706</v>
      </c>
      <c r="K1760" s="71">
        <f t="shared" si="300"/>
        <v>4.1803917214912749</v>
      </c>
      <c r="L1760" s="71">
        <f t="shared" si="301"/>
        <v>0.82481084197737919</v>
      </c>
      <c r="M1760" s="69">
        <f t="shared" si="304"/>
        <v>1.1210334077651352</v>
      </c>
    </row>
    <row r="1761" spans="1:13" x14ac:dyDescent="0.3">
      <c r="A1761" s="69">
        <f>'Shiller Data'!A1760</f>
        <v>2016.12</v>
      </c>
      <c r="B1761" s="69">
        <f>'[4]Shiller Data '!B1760</f>
        <v>2246.63</v>
      </c>
      <c r="C1761" s="69">
        <f>'[4]Shiller Data '!C1760</f>
        <v>45.7</v>
      </c>
      <c r="D1761" s="69">
        <f>'[4]Shiller Data '!D1760</f>
        <v>94.55</v>
      </c>
      <c r="E1761" s="69">
        <f>'[4]Shiller Data '!E1760</f>
        <v>241.43199999999999</v>
      </c>
      <c r="F1761" s="71">
        <f t="shared" si="305"/>
        <v>2936.8420969465528</v>
      </c>
      <c r="G1761" s="71">
        <f t="shared" si="306"/>
        <v>59.740003396401477</v>
      </c>
      <c r="H1761" s="71">
        <f t="shared" si="307"/>
        <v>2104.7440233323086</v>
      </c>
      <c r="I1761" s="71">
        <f t="shared" si="307"/>
        <v>43.467404895178888</v>
      </c>
      <c r="J1761" s="71">
        <f t="shared" si="303"/>
        <v>67.5642381694677</v>
      </c>
      <c r="K1761" s="71">
        <f t="shared" si="300"/>
        <v>4.2130788219061328</v>
      </c>
      <c r="L1761" s="71">
        <f t="shared" si="301"/>
        <v>0.85749794239223709</v>
      </c>
      <c r="M1761" s="69">
        <f t="shared" si="304"/>
        <v>1.1654597534229851</v>
      </c>
    </row>
    <row r="1762" spans="1:13" x14ac:dyDescent="0.3">
      <c r="A1762" s="69">
        <f>'Shiller Data'!A1761</f>
        <v>2017.01</v>
      </c>
      <c r="B1762" s="69">
        <f>'[4]Shiller Data '!B1761</f>
        <v>2275.12</v>
      </c>
      <c r="C1762" s="69">
        <f>'[4]Shiller Data '!C1761</f>
        <v>45.926666666666669</v>
      </c>
      <c r="D1762" s="69">
        <f>'[4]Shiller Data '!D1761</f>
        <v>96.463333333333338</v>
      </c>
      <c r="E1762" s="69">
        <f>'[4]Shiller Data '!E1761</f>
        <v>242.839</v>
      </c>
      <c r="F1762" s="71">
        <f t="shared" si="305"/>
        <v>2956.8530903191004</v>
      </c>
      <c r="G1762" s="71">
        <f t="shared" si="306"/>
        <v>59.688458745643551</v>
      </c>
      <c r="H1762" s="71">
        <f t="shared" ref="H1762:I1777" si="308">AVERAGE(F1643:F1762)</f>
        <v>2110.8799990098746</v>
      </c>
      <c r="I1762" s="71">
        <f t="shared" si="308"/>
        <v>43.638894700365213</v>
      </c>
      <c r="J1762" s="71">
        <f t="shared" si="303"/>
        <v>67.757286489988815</v>
      </c>
      <c r="K1762" s="71">
        <f t="shared" si="300"/>
        <v>4.2159320036444914</v>
      </c>
      <c r="L1762" s="71">
        <f t="shared" si="301"/>
        <v>0.86035112413059567</v>
      </c>
      <c r="M1762" s="69">
        <f t="shared" si="304"/>
        <v>1.1693376268508577</v>
      </c>
    </row>
    <row r="1763" spans="1:13" x14ac:dyDescent="0.3">
      <c r="A1763" s="69">
        <f>'Shiller Data'!A1762</f>
        <v>2017.02</v>
      </c>
      <c r="B1763" s="69">
        <f>'[4]Shiller Data '!B1762</f>
        <v>2329.91</v>
      </c>
      <c r="C1763" s="69">
        <f>'[4]Shiller Data '!C1762</f>
        <v>46.153333333333336</v>
      </c>
      <c r="D1763" s="69">
        <f>'[4]Shiller Data '!D1762</f>
        <v>98.376666666666665</v>
      </c>
      <c r="E1763" s="69">
        <f>'[4]Shiller Data '!E1762</f>
        <v>243.60300000000001</v>
      </c>
      <c r="F1763" s="71">
        <f t="shared" si="305"/>
        <v>3018.5639977750684</v>
      </c>
      <c r="G1763" s="71">
        <f t="shared" si="306"/>
        <v>59.794923571001455</v>
      </c>
      <c r="H1763" s="71">
        <f t="shared" si="308"/>
        <v>2117.361957601941</v>
      </c>
      <c r="I1763" s="71">
        <f t="shared" si="308"/>
        <v>43.810378291539365</v>
      </c>
      <c r="J1763" s="71">
        <f t="shared" si="303"/>
        <v>68.900660425431923</v>
      </c>
      <c r="K1763" s="71">
        <f t="shared" si="300"/>
        <v>4.2326657632484483</v>
      </c>
      <c r="L1763" s="71">
        <f t="shared" si="301"/>
        <v>0.87708488373455262</v>
      </c>
      <c r="M1763" s="69">
        <f t="shared" si="304"/>
        <v>1.1920811488789798</v>
      </c>
    </row>
    <row r="1764" spans="1:13" x14ac:dyDescent="0.3">
      <c r="A1764" s="69">
        <f>'Shiller Data'!A1763</f>
        <v>2017.03</v>
      </c>
      <c r="B1764" s="69">
        <f>'[4]Shiller Data '!B1763</f>
        <v>2366.8200000000002</v>
      </c>
      <c r="C1764" s="69">
        <f>'[4]Shiller Data '!C1763</f>
        <v>46.38</v>
      </c>
      <c r="D1764" s="69">
        <f>'[4]Shiller Data '!D1763</f>
        <v>100.29</v>
      </c>
      <c r="E1764" s="69">
        <f>'[4]Shiller Data '!E1763</f>
        <v>243.80099999999999</v>
      </c>
      <c r="F1764" s="71">
        <f t="shared" si="305"/>
        <v>3063.8932001919602</v>
      </c>
      <c r="G1764" s="71">
        <f t="shared" si="306"/>
        <v>60.039786137054406</v>
      </c>
      <c r="H1764" s="71">
        <f t="shared" si="308"/>
        <v>2124.8749167199358</v>
      </c>
      <c r="I1764" s="71">
        <f t="shared" si="308"/>
        <v>43.98424717329754</v>
      </c>
      <c r="J1764" s="71">
        <f t="shared" si="303"/>
        <v>69.658875554246691</v>
      </c>
      <c r="K1764" s="71">
        <f t="shared" si="300"/>
        <v>4.2436101228932275</v>
      </c>
      <c r="L1764" s="71">
        <f t="shared" si="301"/>
        <v>0.88802924337933176</v>
      </c>
      <c r="M1764" s="69">
        <f t="shared" si="304"/>
        <v>1.206956065846585</v>
      </c>
    </row>
    <row r="1765" spans="1:13" x14ac:dyDescent="0.3">
      <c r="A1765" s="69">
        <f>'Shiller Data'!A1764</f>
        <v>2017.04</v>
      </c>
      <c r="B1765" s="69">
        <f>'[4]Shiller Data '!B1764</f>
        <v>2359.31</v>
      </c>
      <c r="C1765" s="69">
        <f>'[4]Shiller Data '!C1764</f>
        <v>46.660000000000004</v>
      </c>
      <c r="D1765" s="69">
        <f>'[4]Shiller Data '!D1764</f>
        <v>101.53333333333333</v>
      </c>
      <c r="E1765" s="69">
        <f>'[4]Shiller Data '!E1764</f>
        <v>244.524</v>
      </c>
      <c r="F1765" s="71">
        <f t="shared" si="305"/>
        <v>3045.1408963946278</v>
      </c>
      <c r="G1765" s="71">
        <f t="shared" si="306"/>
        <v>60.223656164630064</v>
      </c>
      <c r="H1765" s="71">
        <f t="shared" si="308"/>
        <v>2131.6265387098229</v>
      </c>
      <c r="I1765" s="71">
        <f t="shared" si="308"/>
        <v>44.158871080041315</v>
      </c>
      <c r="J1765" s="71">
        <f t="shared" si="303"/>
        <v>68.958757819580086</v>
      </c>
      <c r="K1765" s="71">
        <f t="shared" si="300"/>
        <v>4.2335086131360669</v>
      </c>
      <c r="L1765" s="71">
        <f t="shared" si="301"/>
        <v>0.87792773362217114</v>
      </c>
      <c r="M1765" s="69">
        <f t="shared" si="304"/>
        <v>1.1932266998752377</v>
      </c>
    </row>
    <row r="1766" spans="1:13" x14ac:dyDescent="0.3">
      <c r="A1766" s="69">
        <f>'Shiller Data'!A1765</f>
        <v>2017.05</v>
      </c>
      <c r="B1766" s="69">
        <f>'[4]Shiller Data '!B1765</f>
        <v>2395.35</v>
      </c>
      <c r="C1766" s="69">
        <f>'[4]Shiller Data '!C1765</f>
        <v>46.94</v>
      </c>
      <c r="D1766" s="69">
        <f>'[4]Shiller Data '!D1765</f>
        <v>102.77666666666667</v>
      </c>
      <c r="E1766" s="69">
        <f>'[4]Shiller Data '!E1765</f>
        <v>244.733</v>
      </c>
      <c r="F1766" s="71">
        <f t="shared" si="305"/>
        <v>3089.0171605382193</v>
      </c>
      <c r="G1766" s="71">
        <f t="shared" si="306"/>
        <v>60.533310587456533</v>
      </c>
      <c r="H1766" s="71">
        <f t="shared" si="308"/>
        <v>2138.2561566216168</v>
      </c>
      <c r="I1766" s="71">
        <f t="shared" si="308"/>
        <v>44.335196192075372</v>
      </c>
      <c r="J1766" s="71">
        <f t="shared" si="303"/>
        <v>69.674151145187921</v>
      </c>
      <c r="K1766" s="71">
        <f t="shared" si="300"/>
        <v>4.2438293902322686</v>
      </c>
      <c r="L1766" s="71">
        <f t="shared" si="301"/>
        <v>0.88824851071837285</v>
      </c>
      <c r="M1766" s="69">
        <f t="shared" si="304"/>
        <v>1.2072540808577692</v>
      </c>
    </row>
    <row r="1767" spans="1:13" x14ac:dyDescent="0.3">
      <c r="A1767" s="69">
        <f>'Shiller Data'!A1766</f>
        <v>2017.06</v>
      </c>
      <c r="B1767" s="69">
        <f>'[4]Shiller Data '!B1766</f>
        <v>2433.9899999999998</v>
      </c>
      <c r="C1767" s="69">
        <f>'[4]Shiller Data '!C1766</f>
        <v>47.22</v>
      </c>
      <c r="D1767" s="69">
        <f>'[4]Shiller Data '!D1766</f>
        <v>104.02</v>
      </c>
      <c r="E1767" s="69">
        <f>'[4]Shiller Data '!E1766</f>
        <v>244.95500000000001</v>
      </c>
      <c r="F1767" s="71">
        <f t="shared" si="305"/>
        <v>3136.0021797881241</v>
      </c>
      <c r="G1767" s="71">
        <f t="shared" si="306"/>
        <v>60.839207609560937</v>
      </c>
      <c r="H1767" s="71">
        <f t="shared" si="308"/>
        <v>2145.2757833115943</v>
      </c>
      <c r="I1767" s="71">
        <f t="shared" si="308"/>
        <v>44.51184387379778</v>
      </c>
      <c r="J1767" s="71">
        <f t="shared" si="303"/>
        <v>70.453207660403265</v>
      </c>
      <c r="K1767" s="71">
        <f t="shared" si="300"/>
        <v>4.2549487683288119</v>
      </c>
      <c r="L1767" s="71">
        <f t="shared" si="301"/>
        <v>0.89936788881491614</v>
      </c>
      <c r="M1767" s="69">
        <f t="shared" si="304"/>
        <v>1.2223668724039052</v>
      </c>
    </row>
    <row r="1768" spans="1:13" x14ac:dyDescent="0.3">
      <c r="A1768" s="69">
        <f>'Shiller Data'!A1767</f>
        <v>2017.07</v>
      </c>
      <c r="B1768" s="69">
        <f>'[4]Shiller Data '!B1767</f>
        <v>2454.1</v>
      </c>
      <c r="C1768" s="69">
        <f>'[4]Shiller Data '!C1767</f>
        <v>47.536666666666669</v>
      </c>
      <c r="D1768" s="69">
        <f>'[4]Shiller Data '!D1767</f>
        <v>105.03999999999999</v>
      </c>
      <c r="E1768" s="69">
        <f>'[4]Shiller Data '!E1767</f>
        <v>244.786</v>
      </c>
      <c r="F1768" s="71">
        <f t="shared" si="305"/>
        <v>3164.0952934399847</v>
      </c>
      <c r="G1768" s="71">
        <f t="shared" si="306"/>
        <v>61.289492386547167</v>
      </c>
      <c r="H1768" s="71">
        <f t="shared" si="308"/>
        <v>2152.442332598047</v>
      </c>
      <c r="I1768" s="71">
        <f t="shared" si="308"/>
        <v>44.688750779040774</v>
      </c>
      <c r="J1768" s="71">
        <f t="shared" si="303"/>
        <v>70.802947907059419</v>
      </c>
      <c r="K1768" s="71">
        <f t="shared" si="300"/>
        <v>4.2599006369382328</v>
      </c>
      <c r="L1768" s="71">
        <f t="shared" si="301"/>
        <v>0.90431975742433712</v>
      </c>
      <c r="M1768" s="69">
        <f t="shared" si="304"/>
        <v>1.2290971551057135</v>
      </c>
    </row>
    <row r="1769" spans="1:13" x14ac:dyDescent="0.3">
      <c r="A1769" s="69">
        <f>'Shiller Data'!A1768</f>
        <v>2017.08</v>
      </c>
      <c r="B1769" s="69">
        <f>'[4]Shiller Data '!B1768</f>
        <v>2456.2199999999998</v>
      </c>
      <c r="C1769" s="69">
        <f>'[4]Shiller Data '!C1768</f>
        <v>47.853333333333339</v>
      </c>
      <c r="D1769" s="69">
        <f>'[4]Shiller Data '!D1768</f>
        <v>106.06</v>
      </c>
      <c r="E1769" s="69">
        <f>'[4]Shiller Data '!E1768</f>
        <v>245.51900000000001</v>
      </c>
      <c r="F1769" s="71">
        <f t="shared" si="305"/>
        <v>3157.3740244135893</v>
      </c>
      <c r="G1769" s="71">
        <f t="shared" si="306"/>
        <v>61.513574373741626</v>
      </c>
      <c r="H1769" s="71">
        <f t="shared" si="308"/>
        <v>2160.3535980683223</v>
      </c>
      <c r="I1769" s="71">
        <f t="shared" si="308"/>
        <v>44.863496322256957</v>
      </c>
      <c r="J1769" s="71">
        <f t="shared" si="303"/>
        <v>70.377350925438321</v>
      </c>
      <c r="K1769" s="71">
        <f t="shared" si="300"/>
        <v>4.253871491591962</v>
      </c>
      <c r="L1769" s="71">
        <f t="shared" si="301"/>
        <v>0.89829061207806626</v>
      </c>
      <c r="M1769" s="69">
        <f t="shared" si="304"/>
        <v>1.2209027024997829</v>
      </c>
    </row>
    <row r="1770" spans="1:13" x14ac:dyDescent="0.3">
      <c r="A1770" s="69">
        <f>'Shiller Data'!A1769</f>
        <v>2017.09</v>
      </c>
      <c r="B1770" s="69">
        <f>'[4]Shiller Data '!B1769</f>
        <v>2492.84</v>
      </c>
      <c r="C1770" s="69">
        <f>'[4]Shiller Data '!C1769</f>
        <v>48.17</v>
      </c>
      <c r="D1770" s="69">
        <f>'[4]Shiller Data '!D1769</f>
        <v>107.08</v>
      </c>
      <c r="E1770" s="69">
        <f>'[4]Shiller Data '!E1769</f>
        <v>246.81899999999999</v>
      </c>
      <c r="F1770" s="71">
        <f t="shared" si="305"/>
        <v>3187.5697097873344</v>
      </c>
      <c r="G1770" s="71">
        <f t="shared" si="306"/>
        <v>61.594499815654395</v>
      </c>
      <c r="H1770" s="71">
        <f t="shared" si="308"/>
        <v>2168.0309387558677</v>
      </c>
      <c r="I1770" s="71">
        <f t="shared" si="308"/>
        <v>45.036438844143134</v>
      </c>
      <c r="J1770" s="71">
        <f t="shared" si="303"/>
        <v>70.777570154214558</v>
      </c>
      <c r="K1770" s="71">
        <f t="shared" si="300"/>
        <v>4.2595421447747039</v>
      </c>
      <c r="L1770" s="71">
        <f t="shared" si="301"/>
        <v>0.90396126526080822</v>
      </c>
      <c r="M1770" s="69">
        <f t="shared" si="304"/>
        <v>1.2286099140665749</v>
      </c>
    </row>
    <row r="1771" spans="1:13" x14ac:dyDescent="0.3">
      <c r="A1771" s="69">
        <f>'Shiller Data'!A1770</f>
        <v>2017.1</v>
      </c>
      <c r="B1771" s="69">
        <f>'[4]Shiller Data '!B1770</f>
        <v>2557</v>
      </c>
      <c r="C1771" s="69">
        <f>'[4]Shiller Data '!C1770</f>
        <v>48.423333333333332</v>
      </c>
      <c r="D1771" s="69">
        <f>'[4]Shiller Data '!D1770</f>
        <v>108.01333333333334</v>
      </c>
      <c r="E1771" s="69">
        <f>'[4]Shiller Data '!E1770</f>
        <v>246.66300000000001</v>
      </c>
      <c r="F1771" s="71">
        <f t="shared" si="305"/>
        <v>3271.6783019747595</v>
      </c>
      <c r="G1771" s="71">
        <f t="shared" si="306"/>
        <v>61.957594437214603</v>
      </c>
      <c r="H1771" s="71">
        <f t="shared" si="308"/>
        <v>2175.9140139320539</v>
      </c>
      <c r="I1771" s="71">
        <f t="shared" si="308"/>
        <v>45.209986716910144</v>
      </c>
      <c r="J1771" s="71">
        <f t="shared" si="303"/>
        <v>72.366274346880871</v>
      </c>
      <c r="K1771" s="71">
        <f t="shared" si="300"/>
        <v>4.2817403669238852</v>
      </c>
      <c r="L1771" s="71">
        <f t="shared" si="301"/>
        <v>0.92615948740998943</v>
      </c>
      <c r="M1771" s="69">
        <f t="shared" si="304"/>
        <v>1.2587804057184131</v>
      </c>
    </row>
    <row r="1772" spans="1:13" x14ac:dyDescent="0.3">
      <c r="A1772" s="69">
        <f>'Shiller Data'!A1771</f>
        <v>2017.11</v>
      </c>
      <c r="B1772" s="69">
        <f>'[4]Shiller Data '!B1771</f>
        <v>2593.61</v>
      </c>
      <c r="C1772" s="69">
        <f>'[4]Shiller Data '!C1771</f>
        <v>48.676666666666662</v>
      </c>
      <c r="D1772" s="69">
        <f>'[4]Shiller Data '!D1771</f>
        <v>108.94666666666666</v>
      </c>
      <c r="E1772" s="69">
        <f>'[4]Shiller Data '!E1771</f>
        <v>246.66900000000001</v>
      </c>
      <c r="F1772" s="71">
        <f t="shared" si="305"/>
        <v>3318.4400311753811</v>
      </c>
      <c r="G1772" s="71">
        <f t="shared" si="306"/>
        <v>62.280219173602404</v>
      </c>
      <c r="H1772" s="71">
        <f t="shared" si="308"/>
        <v>2185.2556073462692</v>
      </c>
      <c r="I1772" s="71">
        <f t="shared" si="308"/>
        <v>45.385118638467148</v>
      </c>
      <c r="J1772" s="71">
        <f t="shared" si="303"/>
        <v>73.117359406057929</v>
      </c>
      <c r="K1772" s="71">
        <f t="shared" si="300"/>
        <v>4.2920658133381355</v>
      </c>
      <c r="L1772" s="71">
        <f t="shared" si="301"/>
        <v>0.93648493382423981</v>
      </c>
      <c r="M1772" s="69">
        <f t="shared" si="304"/>
        <v>1.2728141329578773</v>
      </c>
    </row>
    <row r="1773" spans="1:13" x14ac:dyDescent="0.3">
      <c r="A1773" s="69">
        <f>'Shiller Data'!A1772</f>
        <v>2017.12</v>
      </c>
      <c r="B1773" s="69">
        <f>'[4]Shiller Data '!B1772</f>
        <v>2664.34</v>
      </c>
      <c r="C1773" s="69">
        <f>'[4]Shiller Data '!C1772</f>
        <v>48.93</v>
      </c>
      <c r="D1773" s="69">
        <f>'[4]Shiller Data '!D1772</f>
        <v>109.88</v>
      </c>
      <c r="E1773" s="69">
        <f>'[4]Shiller Data '!E1772</f>
        <v>246.524</v>
      </c>
      <c r="F1773" s="71">
        <f t="shared" si="305"/>
        <v>3410.9418381171818</v>
      </c>
      <c r="G1773" s="71">
        <f t="shared" si="306"/>
        <v>62.641173476010458</v>
      </c>
      <c r="H1773" s="71">
        <f t="shared" si="308"/>
        <v>2195.1575349448235</v>
      </c>
      <c r="I1773" s="71">
        <f t="shared" si="308"/>
        <v>45.559897202705628</v>
      </c>
      <c r="J1773" s="71">
        <f t="shared" si="303"/>
        <v>74.867197854753258</v>
      </c>
      <c r="K1773" s="71">
        <f t="shared" si="300"/>
        <v>4.3157158487324327</v>
      </c>
      <c r="L1773" s="71">
        <f t="shared" si="301"/>
        <v>0.96013496921853703</v>
      </c>
      <c r="M1773" s="69">
        <f t="shared" si="304"/>
        <v>1.3049578420636825</v>
      </c>
    </row>
    <row r="1774" spans="1:13" x14ac:dyDescent="0.3">
      <c r="A1774" s="69">
        <f>'Shiller Data'!A1773</f>
        <v>2018.01</v>
      </c>
      <c r="B1774" s="69">
        <f>'[4]Shiller Data '!B1773</f>
        <v>2789.8</v>
      </c>
      <c r="C1774" s="69">
        <f>'[4]Shiller Data '!C1773</f>
        <v>49.286666666666662</v>
      </c>
      <c r="D1774" s="69">
        <f>'[4]Shiller Data '!D1773</f>
        <v>111.73333333333332</v>
      </c>
      <c r="E1774" s="69">
        <f>'[4]Shiller Data '!E1773</f>
        <v>247.86699999999999</v>
      </c>
      <c r="F1774" s="71">
        <f t="shared" si="305"/>
        <v>3552.2067439392908</v>
      </c>
      <c r="G1774" s="71">
        <f t="shared" si="306"/>
        <v>62.755907132992022</v>
      </c>
      <c r="H1774" s="71">
        <f t="shared" si="308"/>
        <v>2207.5800070608739</v>
      </c>
      <c r="I1774" s="71">
        <f t="shared" si="308"/>
        <v>45.734981897198715</v>
      </c>
      <c r="J1774" s="71">
        <f t="shared" si="303"/>
        <v>77.66935935218693</v>
      </c>
      <c r="K1774" s="71">
        <f t="shared" si="300"/>
        <v>4.352460834067255</v>
      </c>
      <c r="L1774" s="71">
        <f t="shared" si="301"/>
        <v>0.99687995455335932</v>
      </c>
      <c r="M1774" s="69">
        <f t="shared" si="304"/>
        <v>1.3548994214316528</v>
      </c>
    </row>
    <row r="1775" spans="1:13" x14ac:dyDescent="0.3">
      <c r="A1775" s="69">
        <f>'Shiller Data'!A1774</f>
        <v>2018.02</v>
      </c>
      <c r="B1775" s="69">
        <f>'[4]Shiller Data '!B1774</f>
        <v>2705.16</v>
      </c>
      <c r="C1775" s="69">
        <f>'[4]Shiller Data '!C1774</f>
        <v>49.643333333333331</v>
      </c>
      <c r="D1775" s="69">
        <f>'[4]Shiller Data '!D1774</f>
        <v>113.58666666666666</v>
      </c>
      <c r="E1775" s="69">
        <f>'[4]Shiller Data '!E1774</f>
        <v>248.99100000000001</v>
      </c>
      <c r="F1775" s="71">
        <f t="shared" si="305"/>
        <v>3428.8870754364611</v>
      </c>
      <c r="G1775" s="71">
        <f t="shared" si="306"/>
        <v>62.924700959740171</v>
      </c>
      <c r="H1775" s="71">
        <f t="shared" si="308"/>
        <v>2219.3213670062655</v>
      </c>
      <c r="I1775" s="71">
        <f t="shared" si="308"/>
        <v>45.910120036322752</v>
      </c>
      <c r="J1775" s="71">
        <f t="shared" si="303"/>
        <v>74.686955135896511</v>
      </c>
      <c r="K1775" s="71">
        <f t="shared" si="300"/>
        <v>4.3133054468476244</v>
      </c>
      <c r="L1775" s="71">
        <f t="shared" si="301"/>
        <v>0.95772456733372868</v>
      </c>
      <c r="M1775" s="69">
        <f t="shared" si="304"/>
        <v>1.3016817684459641</v>
      </c>
    </row>
    <row r="1776" spans="1:13" x14ac:dyDescent="0.3">
      <c r="A1776" s="69">
        <f>'Shiller Data'!A1775</f>
        <v>2018.03</v>
      </c>
      <c r="B1776" s="69">
        <f>'[4]Shiller Data '!B1775</f>
        <v>2702.77</v>
      </c>
      <c r="C1776" s="69">
        <f>'[4]Shiller Data '!C1775</f>
        <v>50</v>
      </c>
      <c r="D1776" s="69">
        <f>'[4]Shiller Data '!D1775</f>
        <v>115.44</v>
      </c>
      <c r="E1776" s="69">
        <f>'[4]Shiller Data '!E1775</f>
        <v>249.554</v>
      </c>
      <c r="F1776" s="71">
        <f t="shared" si="305"/>
        <v>3418.1288452599438</v>
      </c>
      <c r="G1776" s="71">
        <f t="shared" si="306"/>
        <v>63.23380911546198</v>
      </c>
      <c r="H1776" s="71">
        <f t="shared" si="308"/>
        <v>2231.5849174294203</v>
      </c>
      <c r="I1776" s="71">
        <f t="shared" si="308"/>
        <v>46.088495053994379</v>
      </c>
      <c r="J1776" s="71">
        <f t="shared" si="303"/>
        <v>74.164470791582133</v>
      </c>
      <c r="K1776" s="71">
        <f t="shared" si="300"/>
        <v>4.3062852051953699</v>
      </c>
      <c r="L1776" s="71">
        <f t="shared" si="301"/>
        <v>0.95070432568147423</v>
      </c>
      <c r="M1776" s="69">
        <f t="shared" si="304"/>
        <v>1.292140277206719</v>
      </c>
    </row>
    <row r="1777" spans="1:13" x14ac:dyDescent="0.3">
      <c r="A1777" s="69">
        <f>'Shiller Data'!A1776</f>
        <v>2018.04</v>
      </c>
      <c r="B1777" s="69">
        <f>'[4]Shiller Data '!B1776</f>
        <v>2653.63</v>
      </c>
      <c r="C1777" s="69">
        <f>'[4]Shiller Data '!C1776</f>
        <v>50.33</v>
      </c>
      <c r="D1777" s="69">
        <f>'[4]Shiller Data '!D1776</f>
        <v>117.78666666666666</v>
      </c>
      <c r="E1777" s="69">
        <f>'[4]Shiller Data '!E1776</f>
        <v>250.54599999999999</v>
      </c>
      <c r="F1777" s="71">
        <f t="shared" si="305"/>
        <v>3342.6951384176959</v>
      </c>
      <c r="G1777" s="71">
        <f t="shared" si="306"/>
        <v>63.399134889401552</v>
      </c>
      <c r="H1777" s="71">
        <f t="shared" si="308"/>
        <v>2242.6622777590219</v>
      </c>
      <c r="I1777" s="71">
        <f t="shared" si="308"/>
        <v>46.268675876152329</v>
      </c>
      <c r="J1777" s="71">
        <f t="shared" si="303"/>
        <v>72.245316623391389</v>
      </c>
      <c r="K1777" s="71">
        <f t="shared" si="300"/>
        <v>4.2800675030699438</v>
      </c>
      <c r="L1777" s="71">
        <f t="shared" si="301"/>
        <v>0.92448662355604805</v>
      </c>
      <c r="M1777" s="69">
        <f t="shared" si="304"/>
        <v>1.2565067495399671</v>
      </c>
    </row>
    <row r="1778" spans="1:13" x14ac:dyDescent="0.3">
      <c r="A1778" s="69">
        <f>'Shiller Data'!A1777</f>
        <v>2018.05</v>
      </c>
      <c r="B1778" s="69">
        <f>'[4]Shiller Data '!B1777</f>
        <v>2701.49</v>
      </c>
      <c r="C1778" s="69">
        <f>'[4]Shiller Data '!C1777</f>
        <v>50.66</v>
      </c>
      <c r="D1778" s="69">
        <f>'[4]Shiller Data '!D1777</f>
        <v>120.13333333333333</v>
      </c>
      <c r="E1778" s="69">
        <f>'[4]Shiller Data '!E1777</f>
        <v>251.58799999999999</v>
      </c>
      <c r="F1778" s="71">
        <f t="shared" si="305"/>
        <v>3388.8887842424915</v>
      </c>
      <c r="G1778" s="71">
        <f t="shared" si="306"/>
        <v>63.550524269837993</v>
      </c>
      <c r="H1778" s="71">
        <f t="shared" ref="H1778:I1793" si="309">AVERAGE(F1659:F1778)</f>
        <v>2253.8670900292932</v>
      </c>
      <c r="I1778" s="71">
        <f t="shared" si="309"/>
        <v>46.451366272267897</v>
      </c>
      <c r="J1778" s="71">
        <f t="shared" si="303"/>
        <v>72.955632012608945</v>
      </c>
      <c r="K1778" s="71">
        <f t="shared" si="300"/>
        <v>4.2898514757256683</v>
      </c>
      <c r="L1778" s="71">
        <f t="shared" si="301"/>
        <v>0.93427059621177255</v>
      </c>
      <c r="M1778" s="69">
        <f t="shared" si="304"/>
        <v>1.2698045381352685</v>
      </c>
    </row>
    <row r="1779" spans="1:13" x14ac:dyDescent="0.3">
      <c r="A1779" s="69">
        <f>'Shiller Data'!A1778</f>
        <v>2018.06</v>
      </c>
      <c r="B1779" s="69">
        <f>'[4]Shiller Data '!B1778</f>
        <v>2754.35</v>
      </c>
      <c r="C1779" s="69">
        <f>'[4]Shiller Data '!C1778</f>
        <v>50.99</v>
      </c>
      <c r="D1779" s="69">
        <f>'[4]Shiller Data '!D1778</f>
        <v>122.48</v>
      </c>
      <c r="E1779" s="69">
        <f>'[4]Shiller Data '!E1778</f>
        <v>251.989</v>
      </c>
      <c r="F1779" s="71">
        <f t="shared" si="305"/>
        <v>3449.700708165833</v>
      </c>
      <c r="G1779" s="71">
        <f t="shared" si="306"/>
        <v>63.862704125973757</v>
      </c>
      <c r="H1779" s="71">
        <f t="shared" si="309"/>
        <v>2266.493473587981</v>
      </c>
      <c r="I1779" s="71">
        <f t="shared" si="309"/>
        <v>46.63847631398216</v>
      </c>
      <c r="J1779" s="71">
        <f t="shared" si="303"/>
        <v>73.966839845743777</v>
      </c>
      <c r="K1779" s="71">
        <f t="shared" si="300"/>
        <v>4.3036168825801413</v>
      </c>
      <c r="L1779" s="71">
        <f t="shared" si="301"/>
        <v>0.94803600306624558</v>
      </c>
      <c r="M1779" s="69">
        <f t="shared" si="304"/>
        <v>1.288513653207457</v>
      </c>
    </row>
    <row r="1780" spans="1:13" x14ac:dyDescent="0.3">
      <c r="A1780" s="69">
        <f>'Shiller Data'!A1779</f>
        <v>2018.07</v>
      </c>
      <c r="B1780" s="69">
        <f>'[4]Shiller Data '!B1779</f>
        <v>2793.64</v>
      </c>
      <c r="C1780" s="69">
        <f>'[4]Shiller Data '!C1779</f>
        <v>51.44</v>
      </c>
      <c r="D1780" s="69">
        <f>'[4]Shiller Data '!D1779</f>
        <v>125.11666666666667</v>
      </c>
      <c r="E1780" s="69">
        <f>'[4]Shiller Data '!E1779</f>
        <v>252.006</v>
      </c>
      <c r="F1780" s="71">
        <f t="shared" si="305"/>
        <v>3498.6736514209979</v>
      </c>
      <c r="G1780" s="71">
        <f t="shared" si="306"/>
        <v>64.421962969135649</v>
      </c>
      <c r="H1780" s="71">
        <f t="shared" si="309"/>
        <v>2280.6155805543922</v>
      </c>
      <c r="I1780" s="71">
        <f t="shared" si="309"/>
        <v>46.831491416423532</v>
      </c>
      <c r="J1780" s="71">
        <f t="shared" si="303"/>
        <v>74.707713668799229</v>
      </c>
      <c r="K1780" s="71">
        <f t="shared" si="300"/>
        <v>4.3135833487728057</v>
      </c>
      <c r="L1780" s="71">
        <f t="shared" si="301"/>
        <v>0.95800246925890997</v>
      </c>
      <c r="M1780" s="69">
        <f t="shared" si="304"/>
        <v>1.3020594760685549</v>
      </c>
    </row>
    <row r="1781" spans="1:13" x14ac:dyDescent="0.3">
      <c r="A1781" s="69">
        <f>'Shiller Data'!A1780</f>
        <v>2018.08</v>
      </c>
      <c r="B1781" s="69">
        <f>'[4]Shiller Data '!B1780</f>
        <v>2857.82</v>
      </c>
      <c r="C1781" s="69">
        <f>'[4]Shiller Data '!C1780</f>
        <v>51.89</v>
      </c>
      <c r="D1781" s="69">
        <f>'[4]Shiller Data '!D1780</f>
        <v>127.75333333333333</v>
      </c>
      <c r="E1781" s="69">
        <f>'[4]Shiller Data '!E1780</f>
        <v>252.14599999999999</v>
      </c>
      <c r="F1781" s="71">
        <f t="shared" si="305"/>
        <v>3577.0636103685965</v>
      </c>
      <c r="G1781" s="71">
        <f t="shared" si="306"/>
        <v>64.949447740594749</v>
      </c>
      <c r="H1781" s="71">
        <f t="shared" si="309"/>
        <v>2295.0408982679542</v>
      </c>
      <c r="I1781" s="71">
        <f t="shared" si="309"/>
        <v>47.026964072938526</v>
      </c>
      <c r="J1781" s="71">
        <f t="shared" si="303"/>
        <v>76.0640981378384</v>
      </c>
      <c r="K1781" s="71">
        <f t="shared" si="300"/>
        <v>4.3315763813778139</v>
      </c>
      <c r="L1781" s="71">
        <f t="shared" si="301"/>
        <v>0.97599550186391815</v>
      </c>
      <c r="M1781" s="69">
        <f t="shared" si="304"/>
        <v>1.3265145264033258</v>
      </c>
    </row>
    <row r="1782" spans="1:13" x14ac:dyDescent="0.3">
      <c r="A1782" s="69">
        <f>'Shiller Data'!A1781</f>
        <v>2018.09</v>
      </c>
      <c r="B1782" s="69">
        <f>'[4]Shiller Data '!B1781</f>
        <v>2901.5</v>
      </c>
      <c r="C1782" s="69">
        <f>'[4]Shiller Data '!C1781</f>
        <v>52.34</v>
      </c>
      <c r="D1782" s="69">
        <f>'[4]Shiller Data '!D1781</f>
        <v>130.38999999999999</v>
      </c>
      <c r="E1782" s="69">
        <f>'[4]Shiller Data '!E1781</f>
        <v>252.43899999999999</v>
      </c>
      <c r="F1782" s="71">
        <f t="shared" si="305"/>
        <v>3627.5215299537713</v>
      </c>
      <c r="G1782" s="71">
        <f t="shared" si="306"/>
        <v>65.43666271851815</v>
      </c>
      <c r="H1782" s="71">
        <f t="shared" si="309"/>
        <v>2310.6410034763826</v>
      </c>
      <c r="I1782" s="71">
        <f t="shared" si="309"/>
        <v>47.225456990941971</v>
      </c>
      <c r="J1782" s="71">
        <f t="shared" si="303"/>
        <v>76.812841231997908</v>
      </c>
      <c r="K1782" s="71">
        <f t="shared" si="300"/>
        <v>4.3413718297183115</v>
      </c>
      <c r="L1782" s="71">
        <f t="shared" si="301"/>
        <v>0.98579095020441576</v>
      </c>
      <c r="M1782" s="69">
        <f t="shared" si="304"/>
        <v>1.3398279120608296</v>
      </c>
    </row>
    <row r="1783" spans="1:13" x14ac:dyDescent="0.3">
      <c r="A1783" s="69">
        <f>'Shiller Data'!A1782</f>
        <v>2018.1</v>
      </c>
      <c r="B1783" s="69">
        <f>'[4]Shiller Data '!B1782</f>
        <v>2785.46</v>
      </c>
      <c r="C1783" s="69">
        <f>'[4]Shiller Data '!C1782</f>
        <v>52.81</v>
      </c>
      <c r="D1783" s="69">
        <f>'[4]Shiller Data '!D1782</f>
        <v>131.05666666666667</v>
      </c>
      <c r="E1783" s="69">
        <f>'[4]Shiller Data '!E1782</f>
        <v>252.88499999999999</v>
      </c>
      <c r="F1783" s="71">
        <f t="shared" si="305"/>
        <v>3476.3038665796712</v>
      </c>
      <c r="G1783" s="71">
        <f t="shared" si="306"/>
        <v>65.907823912054894</v>
      </c>
      <c r="H1783" s="71">
        <f t="shared" si="309"/>
        <v>2327.845188412361</v>
      </c>
      <c r="I1783" s="71">
        <f t="shared" si="309"/>
        <v>47.426199298954046</v>
      </c>
      <c r="J1783" s="71">
        <f t="shared" si="303"/>
        <v>73.299229496898334</v>
      </c>
      <c r="K1783" s="71">
        <f t="shared" si="300"/>
        <v>4.2945500971988633</v>
      </c>
      <c r="L1783" s="71">
        <f t="shared" si="301"/>
        <v>0.93896921768496755</v>
      </c>
      <c r="M1783" s="69">
        <f t="shared" si="304"/>
        <v>1.2761906225243469</v>
      </c>
    </row>
    <row r="1784" spans="1:13" x14ac:dyDescent="0.3">
      <c r="A1784" s="69">
        <f>'Shiller Data'!A1783</f>
        <v>2018.11</v>
      </c>
      <c r="B1784" s="69">
        <f>'[4]Shiller Data '!B1783</f>
        <v>2723.23</v>
      </c>
      <c r="C1784" s="69">
        <f>'[4]Shiller Data '!C1783</f>
        <v>53.28</v>
      </c>
      <c r="D1784" s="69">
        <f>'[4]Shiller Data '!D1783</f>
        <v>131.72333333333333</v>
      </c>
      <c r="E1784" s="69">
        <f>'[4]Shiller Data '!E1783</f>
        <v>252.03800000000001</v>
      </c>
      <c r="F1784" s="71">
        <f t="shared" si="305"/>
        <v>3410.0611977162175</v>
      </c>
      <c r="G1784" s="71">
        <f t="shared" si="306"/>
        <v>66.71785365698824</v>
      </c>
      <c r="H1784" s="71">
        <f t="shared" si="309"/>
        <v>2345.3294146382786</v>
      </c>
      <c r="I1784" s="71">
        <f t="shared" si="309"/>
        <v>47.628785362522322</v>
      </c>
      <c r="J1784" s="71">
        <f t="shared" si="303"/>
        <v>71.596644167195024</v>
      </c>
      <c r="K1784" s="71">
        <f t="shared" si="300"/>
        <v>4.271048203694952</v>
      </c>
      <c r="L1784" s="71">
        <f t="shared" si="301"/>
        <v>0.91546732418105625</v>
      </c>
      <c r="M1784" s="69">
        <f t="shared" si="304"/>
        <v>1.2442482589874408</v>
      </c>
    </row>
    <row r="1785" spans="1:13" x14ac:dyDescent="0.3">
      <c r="A1785" s="69">
        <f>'Shiller Data'!A1784</f>
        <v>2018.12</v>
      </c>
      <c r="B1785" s="69">
        <f>'[4]Shiller Data '!B1784</f>
        <v>2567.31</v>
      </c>
      <c r="C1785" s="69">
        <f>'[4]Shiller Data '!C1784</f>
        <v>53.75</v>
      </c>
      <c r="D1785" s="69">
        <f>'[4]Shiller Data '!D1784</f>
        <v>132.38999999999999</v>
      </c>
      <c r="E1785" s="69">
        <f>'[4]Shiller Data '!E1784</f>
        <v>251.233</v>
      </c>
      <c r="F1785" s="71">
        <f t="shared" si="305"/>
        <v>3225.1172121098743</v>
      </c>
      <c r="G1785" s="71">
        <f t="shared" si="306"/>
        <v>67.522056218729219</v>
      </c>
      <c r="H1785" s="71">
        <f t="shared" si="309"/>
        <v>2361.2267426768617</v>
      </c>
      <c r="I1785" s="71">
        <f t="shared" si="309"/>
        <v>47.836298193224827</v>
      </c>
      <c r="J1785" s="71">
        <f t="shared" si="303"/>
        <v>67.419874319761973</v>
      </c>
      <c r="K1785" s="71">
        <f t="shared" si="300"/>
        <v>4.2109398456653748</v>
      </c>
      <c r="L1785" s="71">
        <f t="shared" si="301"/>
        <v>0.85535896615147911</v>
      </c>
      <c r="M1785" s="69">
        <f t="shared" si="304"/>
        <v>1.1625525852551213</v>
      </c>
    </row>
    <row r="1786" spans="1:13" x14ac:dyDescent="0.3">
      <c r="A1786" s="69">
        <f>'Shiller Data'!A1785</f>
        <v>2019.01</v>
      </c>
      <c r="B1786" s="69">
        <f>'[4]Shiller Data '!B1785</f>
        <v>2607.39</v>
      </c>
      <c r="C1786" s="69">
        <f>'[4]Shiller Data '!C1785</f>
        <v>54.146666666666668</v>
      </c>
      <c r="D1786" s="69">
        <f>'[4]Shiller Data '!D1785</f>
        <v>133.05666666666664</v>
      </c>
      <c r="E1786" s="69">
        <f>'[4]Shiller Data '!E1785</f>
        <v>251.71199999999999</v>
      </c>
      <c r="F1786" s="71">
        <f t="shared" si="305"/>
        <v>3269.2335722969106</v>
      </c>
      <c r="G1786" s="71">
        <f t="shared" si="306"/>
        <v>67.890917927366743</v>
      </c>
      <c r="H1786" s="71">
        <f t="shared" si="309"/>
        <v>2377.6885090411856</v>
      </c>
      <c r="I1786" s="71">
        <f t="shared" si="309"/>
        <v>48.053115864079473</v>
      </c>
      <c r="J1786" s="71">
        <f t="shared" si="303"/>
        <v>68.033747937263698</v>
      </c>
      <c r="K1786" s="71">
        <f t="shared" si="300"/>
        <v>4.220003875258425</v>
      </c>
      <c r="L1786" s="71">
        <f t="shared" si="301"/>
        <v>0.8644229957445293</v>
      </c>
      <c r="M1786" s="69">
        <f t="shared" si="304"/>
        <v>1.1748718704362195</v>
      </c>
    </row>
    <row r="1787" spans="1:13" x14ac:dyDescent="0.3">
      <c r="A1787" s="69">
        <f>'Shiller Data'!A1786</f>
        <v>2019.02</v>
      </c>
      <c r="B1787" s="69">
        <f>'[4]Shiller Data '!B1786</f>
        <v>2754.86</v>
      </c>
      <c r="C1787" s="69">
        <f>'[4]Shiller Data '!C1786</f>
        <v>54.543333333333337</v>
      </c>
      <c r="D1787" s="69">
        <f>'[4]Shiller Data '!D1786</f>
        <v>133.7233333333333</v>
      </c>
      <c r="E1787" s="69">
        <f>'[4]Shiller Data '!E1786</f>
        <v>252.77600000000001</v>
      </c>
      <c r="F1787" s="71">
        <f t="shared" si="305"/>
        <v>3439.5970752761336</v>
      </c>
      <c r="G1787" s="71">
        <f t="shared" si="306"/>
        <v>68.100407936934957</v>
      </c>
      <c r="H1787" s="71">
        <f t="shared" si="309"/>
        <v>2396.3713358405325</v>
      </c>
      <c r="I1787" s="71">
        <f t="shared" si="309"/>
        <v>48.278074576117916</v>
      </c>
      <c r="J1787" s="71">
        <f t="shared" si="303"/>
        <v>71.24553134058965</v>
      </c>
      <c r="K1787" s="71">
        <f t="shared" si="300"/>
        <v>4.2661320991550902</v>
      </c>
      <c r="L1787" s="71">
        <f t="shared" si="301"/>
        <v>0.91055121964119445</v>
      </c>
      <c r="M1787" s="69">
        <f t="shared" si="304"/>
        <v>1.237566584663133</v>
      </c>
    </row>
    <row r="1788" spans="1:13" x14ac:dyDescent="0.3">
      <c r="A1788" s="69">
        <f>'Shiller Data'!A1787</f>
        <v>2019.03</v>
      </c>
      <c r="B1788" s="69">
        <f>'[4]Shiller Data '!B1787</f>
        <v>2803.98</v>
      </c>
      <c r="C1788" s="69">
        <f>'[4]Shiller Data '!C1787</f>
        <v>54.94</v>
      </c>
      <c r="D1788" s="69">
        <f>'[4]Shiller Data '!D1787</f>
        <v>134.38999999999999</v>
      </c>
      <c r="E1788" s="69">
        <f>'[4]Shiller Data '!E1787</f>
        <v>254.202</v>
      </c>
      <c r="F1788" s="71">
        <f t="shared" si="305"/>
        <v>3481.2869603700997</v>
      </c>
      <c r="G1788" s="71">
        <f t="shared" si="306"/>
        <v>68.210866554944488</v>
      </c>
      <c r="H1788" s="71">
        <f t="shared" si="309"/>
        <v>2416.0205222251925</v>
      </c>
      <c r="I1788" s="71">
        <f t="shared" si="309"/>
        <v>48.50944203565323</v>
      </c>
      <c r="J1788" s="71">
        <f t="shared" si="303"/>
        <v>71.765141264899327</v>
      </c>
      <c r="K1788" s="71">
        <f t="shared" si="300"/>
        <v>4.2733988604586575</v>
      </c>
      <c r="L1788" s="71">
        <f t="shared" si="301"/>
        <v>0.91781798094476175</v>
      </c>
      <c r="M1788" s="69">
        <f t="shared" si="304"/>
        <v>1.2474431306212634</v>
      </c>
    </row>
    <row r="1789" spans="1:13" x14ac:dyDescent="0.3">
      <c r="A1789" s="69">
        <f>'Shiller Data'!A1788</f>
        <v>2019.04</v>
      </c>
      <c r="B1789" s="69">
        <f>'[4]Shiller Data '!B1788</f>
        <v>2903.8</v>
      </c>
      <c r="C1789" s="69">
        <f>'[4]Shiller Data '!C1788</f>
        <v>55.319091580592705</v>
      </c>
      <c r="D1789" s="69">
        <f>'[4]Shiller Data '!D1788</f>
        <v>134.68333333333334</v>
      </c>
      <c r="E1789" s="69">
        <f>'[4]Shiller Data '!E1788</f>
        <v>255.548</v>
      </c>
      <c r="F1789" s="71">
        <f t="shared" si="305"/>
        <v>3586.2295889617612</v>
      </c>
      <c r="G1789" s="71">
        <f t="shared" si="306"/>
        <v>68.319775143194079</v>
      </c>
      <c r="H1789" s="71">
        <f t="shared" si="309"/>
        <v>2435.4449273086752</v>
      </c>
      <c r="I1789" s="71">
        <f t="shared" si="309"/>
        <v>48.7494221572247</v>
      </c>
      <c r="J1789" s="71">
        <f t="shared" si="303"/>
        <v>73.564555850438509</v>
      </c>
      <c r="K1789" s="71">
        <f t="shared" si="300"/>
        <v>4.2981633316198042</v>
      </c>
      <c r="L1789" s="71">
        <f t="shared" si="301"/>
        <v>0.94258245210590852</v>
      </c>
      <c r="M1789" s="69">
        <f t="shared" si="304"/>
        <v>1.2811015139552244</v>
      </c>
    </row>
    <row r="1790" spans="1:13" x14ac:dyDescent="0.3">
      <c r="A1790" s="69">
        <f>'Shiller Data'!A1789</f>
        <v>2019.05</v>
      </c>
      <c r="B1790" s="69">
        <f>'[4]Shiller Data '!B1789</f>
        <v>2854.71</v>
      </c>
      <c r="C1790" s="69">
        <f>'[4]Shiller Data '!C1789</f>
        <v>55.698183161185412</v>
      </c>
      <c r="D1790" s="69">
        <f>'[4]Shiller Data '!D1789</f>
        <v>134.97666666666666</v>
      </c>
      <c r="E1790" s="69">
        <f>'[4]Shiller Data '!E1789</f>
        <v>256.09199999999998</v>
      </c>
      <c r="F1790" s="71">
        <f t="shared" si="305"/>
        <v>3518.1136058525849</v>
      </c>
      <c r="G1790" s="71">
        <f t="shared" si="306"/>
        <v>68.641836123681813</v>
      </c>
      <c r="H1790" s="71">
        <f t="shared" si="309"/>
        <v>2453.6645312806318</v>
      </c>
      <c r="I1790" s="71">
        <f t="shared" si="309"/>
        <v>48.999880790320994</v>
      </c>
      <c r="J1790" s="71">
        <f t="shared" si="303"/>
        <v>71.798411528942381</v>
      </c>
      <c r="K1790" s="71">
        <f t="shared" si="300"/>
        <v>4.2738623522571144</v>
      </c>
      <c r="L1790" s="71">
        <f t="shared" si="301"/>
        <v>0.9182814727432187</v>
      </c>
      <c r="M1790" s="69">
        <f t="shared" si="304"/>
        <v>1.2480730808642182</v>
      </c>
    </row>
    <row r="1791" spans="1:13" x14ac:dyDescent="0.3">
      <c r="A1791" s="69">
        <f>'Shiller Data'!A1790</f>
        <v>2019.06</v>
      </c>
      <c r="B1791" s="69">
        <f>'[4]Shiller Data '!B1790</f>
        <v>2890.17</v>
      </c>
      <c r="C1791" s="69">
        <f>'[4]Shiller Data '!C1790</f>
        <v>56.077274741778119</v>
      </c>
      <c r="D1791" s="69">
        <f>'[4]Shiller Data '!D1790</f>
        <v>135.27000000000001</v>
      </c>
      <c r="E1791" s="69">
        <f>'[4]Shiller Data '!E1790</f>
        <v>256.14299999999997</v>
      </c>
      <c r="F1791" s="71">
        <f t="shared" si="305"/>
        <v>3561.1049407947908</v>
      </c>
      <c r="G1791" s="71">
        <f t="shared" si="306"/>
        <v>69.095264344053476</v>
      </c>
      <c r="H1791" s="71">
        <f t="shared" si="309"/>
        <v>2472.0478084923352</v>
      </c>
      <c r="I1791" s="71">
        <f t="shared" si="309"/>
        <v>49.2636442914608</v>
      </c>
      <c r="J1791" s="71">
        <f t="shared" si="303"/>
        <v>72.286672900731006</v>
      </c>
      <c r="K1791" s="71">
        <f t="shared" si="300"/>
        <v>4.2806397816167827</v>
      </c>
      <c r="L1791" s="71">
        <f t="shared" si="301"/>
        <v>0.92505890210288699</v>
      </c>
      <c r="M1791" s="69">
        <f t="shared" si="304"/>
        <v>1.2572845562041179</v>
      </c>
    </row>
    <row r="1792" spans="1:13" x14ac:dyDescent="0.3">
      <c r="A1792" s="69">
        <f>'Shiller Data'!A1791</f>
        <v>2019.07</v>
      </c>
      <c r="B1792" s="69">
        <f>'[4]Shiller Data '!B1791</f>
        <v>2996.1136363636365</v>
      </c>
      <c r="C1792" s="69">
        <f>'[4]Shiller Data '!C1791</f>
        <v>56.458183161185417</v>
      </c>
      <c r="D1792" s="69">
        <f>'[4]Shiller Data '!D1791</f>
        <v>134.48000000000002</v>
      </c>
      <c r="E1792" s="69">
        <f>'[4]Shiller Data '!E1791</f>
        <v>256.57100000000003</v>
      </c>
      <c r="F1792" s="71">
        <f t="shared" si="305"/>
        <v>3685.4845021633214</v>
      </c>
      <c r="G1792" s="71">
        <f t="shared" si="306"/>
        <v>69.448553798308936</v>
      </c>
      <c r="H1792" s="71">
        <f t="shared" si="309"/>
        <v>2491.3311839245889</v>
      </c>
      <c r="I1792" s="71">
        <f t="shared" si="309"/>
        <v>49.536736219510296</v>
      </c>
      <c r="J1792" s="71">
        <f t="shared" si="303"/>
        <v>74.399017444992154</v>
      </c>
      <c r="K1792" s="71">
        <f t="shared" si="300"/>
        <v>4.3094427353673268</v>
      </c>
      <c r="L1792" s="71">
        <f t="shared" si="301"/>
        <v>0.95386185585343108</v>
      </c>
      <c r="M1792" s="69">
        <f t="shared" si="304"/>
        <v>1.2964318027646324</v>
      </c>
    </row>
    <row r="1793" spans="1:13" x14ac:dyDescent="0.3">
      <c r="A1793" s="69">
        <f>'Shiller Data'!A1792</f>
        <v>2019.08</v>
      </c>
      <c r="B1793" s="69">
        <f>'[4]Shiller Data '!B1792</f>
        <v>2897.4981818181818</v>
      </c>
      <c r="C1793" s="69">
        <f>'[4]Shiller Data '!C1792</f>
        <v>56.839091580592708</v>
      </c>
      <c r="D1793" s="69">
        <f>'[4]Shiller Data '!D1792</f>
        <v>133.69</v>
      </c>
      <c r="E1793" s="69">
        <f>'[4]Shiller Data '!E1792</f>
        <v>256.55799999999999</v>
      </c>
      <c r="F1793" s="71">
        <f t="shared" si="305"/>
        <v>3564.3593794491981</v>
      </c>
      <c r="G1793" s="71">
        <f t="shared" si="306"/>
        <v>69.920647566214896</v>
      </c>
      <c r="H1793" s="71">
        <f t="shared" si="309"/>
        <v>2508.7301304009725</v>
      </c>
      <c r="I1793" s="71">
        <f t="shared" si="309"/>
        <v>49.82131073550174</v>
      </c>
      <c r="J1793" s="71">
        <f t="shared" si="303"/>
        <v>71.542866432642882</v>
      </c>
      <c r="K1793" s="71">
        <f t="shared" ref="K1793:K1856" si="310">LN(J1793)</f>
        <v>4.2702968005798088</v>
      </c>
      <c r="L1793" s="71">
        <f t="shared" ref="L1793:L1856" si="311">K1793-$K$1863</f>
        <v>0.91471592106591304</v>
      </c>
      <c r="M1793" s="69">
        <f t="shared" si="304"/>
        <v>1.2432269969575251</v>
      </c>
    </row>
    <row r="1794" spans="1:13" x14ac:dyDescent="0.3">
      <c r="A1794" s="69">
        <f>'Shiller Data'!A1793</f>
        <v>2019.09</v>
      </c>
      <c r="B1794" s="69">
        <f>'[4]Shiller Data '!B1793</f>
        <v>2982.1559999999999</v>
      </c>
      <c r="C1794" s="69">
        <f>'[4]Shiller Data '!C1793</f>
        <v>57.22</v>
      </c>
      <c r="D1794" s="69">
        <f>'[4]Shiller Data '!D1793</f>
        <v>132.9</v>
      </c>
      <c r="E1794" s="69">
        <f>'[4]Shiller Data '!E1793</f>
        <v>256.75900000000001</v>
      </c>
      <c r="F1794" s="71">
        <f t="shared" si="305"/>
        <v>3665.6294205071681</v>
      </c>
      <c r="G1794" s="71">
        <f t="shared" si="306"/>
        <v>70.334119154537902</v>
      </c>
      <c r="H1794" s="71">
        <f t="shared" ref="H1794:I1809" si="312">AVERAGE(F1675:F1794)</f>
        <v>2526.5566517060174</v>
      </c>
      <c r="I1794" s="71">
        <f t="shared" si="312"/>
        <v>50.116377383943814</v>
      </c>
      <c r="J1794" s="71">
        <f t="shared" ref="J1794:J1857" si="313">F1794/I1794</f>
        <v>73.142346112222299</v>
      </c>
      <c r="K1794" s="71">
        <f t="shared" si="310"/>
        <v>4.2924074892128266</v>
      </c>
      <c r="L1794" s="71">
        <f t="shared" si="311"/>
        <v>0.93682660969893083</v>
      </c>
      <c r="M1794" s="69">
        <f t="shared" ref="M1794:M1857" si="314">L1794*$M$113/2</f>
        <v>1.273278518306205</v>
      </c>
    </row>
    <row r="1795" spans="1:13" x14ac:dyDescent="0.3">
      <c r="A1795" s="69">
        <f>'Shiller Data'!A1794</f>
        <v>2019.1</v>
      </c>
      <c r="B1795" s="69">
        <f>'[4]Shiller Data '!B1794</f>
        <v>2977.68</v>
      </c>
      <c r="C1795" s="69">
        <f>'[4]Shiller Data '!C1794</f>
        <v>57.56</v>
      </c>
      <c r="D1795" s="69">
        <f>'[4]Shiller Data '!D1794</f>
        <v>135.09</v>
      </c>
      <c r="E1795" s="69">
        <f>'[4]Shiller Data '!E1794</f>
        <v>257.346</v>
      </c>
      <c r="F1795" s="71">
        <f t="shared" si="305"/>
        <v>3651.7789139912802</v>
      </c>
      <c r="G1795" s="71">
        <f t="shared" si="306"/>
        <v>70.590659268067128</v>
      </c>
      <c r="H1795" s="71">
        <f t="shared" si="312"/>
        <v>2543.998831647682</v>
      </c>
      <c r="I1795" s="71">
        <f t="shared" si="312"/>
        <v>50.419904429371321</v>
      </c>
      <c r="J1795" s="71">
        <f t="shared" si="313"/>
        <v>72.427327170100583</v>
      </c>
      <c r="K1795" s="71">
        <f t="shared" si="310"/>
        <v>4.2825836752772704</v>
      </c>
      <c r="L1795" s="71">
        <f t="shared" si="311"/>
        <v>0.92700279576337463</v>
      </c>
      <c r="M1795" s="69">
        <f t="shared" si="314"/>
        <v>1.259926579833833</v>
      </c>
    </row>
    <row r="1796" spans="1:13" x14ac:dyDescent="0.3">
      <c r="A1796" s="69">
        <f>'Shiller Data'!A1795</f>
        <v>2019.11</v>
      </c>
      <c r="B1796" s="69">
        <f>'[4]Shiller Data '!B1795</f>
        <v>3104.9044999999996</v>
      </c>
      <c r="C1796" s="69">
        <f>'[4]Shiller Data '!C1795</f>
        <v>57.900000000000006</v>
      </c>
      <c r="D1796" s="69">
        <f>'[4]Shiller Data '!D1795</f>
        <v>137.28</v>
      </c>
      <c r="E1796" s="69">
        <f>'[4]Shiller Data '!E1795</f>
        <v>257.20800000000003</v>
      </c>
      <c r="F1796" s="71">
        <f t="shared" si="305"/>
        <v>3809.8480013160552</v>
      </c>
      <c r="G1796" s="71">
        <f t="shared" si="306"/>
        <v>71.045727582345819</v>
      </c>
      <c r="H1796" s="71">
        <f t="shared" si="312"/>
        <v>2562.5193052210307</v>
      </c>
      <c r="I1796" s="71">
        <f t="shared" si="312"/>
        <v>50.733463332996777</v>
      </c>
      <c r="J1796" s="71">
        <f t="shared" si="313"/>
        <v>75.095366076420618</v>
      </c>
      <c r="K1796" s="71">
        <f t="shared" si="310"/>
        <v>4.3187588534898014</v>
      </c>
      <c r="L1796" s="71">
        <f t="shared" si="311"/>
        <v>0.96317797397590565</v>
      </c>
      <c r="M1796" s="69">
        <f t="shared" si="314"/>
        <v>1.3090937115496124</v>
      </c>
    </row>
    <row r="1797" spans="1:13" x14ac:dyDescent="0.3">
      <c r="A1797" s="69">
        <f>'Shiller Data'!A1796</f>
        <v>2019.12</v>
      </c>
      <c r="B1797" s="69">
        <f>'[4]Shiller Data '!B1796</f>
        <v>3176.7495238095235</v>
      </c>
      <c r="C1797" s="69">
        <f>'[4]Shiller Data '!C1796</f>
        <v>58.24</v>
      </c>
      <c r="D1797" s="69">
        <f>'[4]Shiller Data '!D1796</f>
        <v>139.47</v>
      </c>
      <c r="E1797" s="69">
        <f>'[4]Shiller Data '!E1796</f>
        <v>256.97399999999999</v>
      </c>
      <c r="F1797" s="71">
        <f t="shared" si="305"/>
        <v>3901.5543730568261</v>
      </c>
      <c r="G1797" s="71">
        <f t="shared" si="306"/>
        <v>71.527995828371743</v>
      </c>
      <c r="H1797" s="71">
        <f t="shared" si="312"/>
        <v>2581.5089465023539</v>
      </c>
      <c r="I1797" s="71">
        <f t="shared" si="312"/>
        <v>51.056598699878968</v>
      </c>
      <c r="J1797" s="71">
        <f t="shared" si="313"/>
        <v>76.416261020264059</v>
      </c>
      <c r="K1797" s="71">
        <f t="shared" si="310"/>
        <v>4.3361955141045048</v>
      </c>
      <c r="L1797" s="71">
        <f t="shared" si="311"/>
        <v>0.98061463459060905</v>
      </c>
      <c r="M1797" s="69">
        <f t="shared" si="314"/>
        <v>1.3327925744574805</v>
      </c>
    </row>
    <row r="1798" spans="1:13" x14ac:dyDescent="0.3">
      <c r="A1798" s="69">
        <f>'Shiller Data'!A1797</f>
        <v>2020.01</v>
      </c>
      <c r="B1798" s="69">
        <f>'[4]Shiller Data '!B1797</f>
        <v>3278.2028571428577</v>
      </c>
      <c r="C1798" s="69">
        <f>'[4]Shiller Data '!C1797</f>
        <v>58.686867862126704</v>
      </c>
      <c r="D1798" s="69">
        <f>'[4]Shiller Data '!D1797</f>
        <v>131.75666666666666</v>
      </c>
      <c r="E1798" s="69">
        <f>'[4]Shiller Data '!E1797</f>
        <v>257.971</v>
      </c>
      <c r="F1798" s="71">
        <f t="shared" si="305"/>
        <v>4010.5950387003645</v>
      </c>
      <c r="G1798" s="71">
        <f t="shared" si="306"/>
        <v>71.798260004521822</v>
      </c>
      <c r="H1798" s="71">
        <f t="shared" si="312"/>
        <v>2601.2931029603965</v>
      </c>
      <c r="I1798" s="71">
        <f t="shared" si="312"/>
        <v>51.384979204385466</v>
      </c>
      <c r="J1798" s="71">
        <f t="shared" si="313"/>
        <v>78.04994963115756</v>
      </c>
      <c r="K1798" s="71">
        <f t="shared" si="310"/>
        <v>4.3573490016205225</v>
      </c>
      <c r="L1798" s="71">
        <f t="shared" si="311"/>
        <v>1.0017681221066268</v>
      </c>
      <c r="M1798" s="69">
        <f t="shared" si="314"/>
        <v>1.3615431254800008</v>
      </c>
    </row>
    <row r="1799" spans="1:13" x14ac:dyDescent="0.3">
      <c r="A1799" s="69">
        <f>'Shiller Data'!A1798</f>
        <v>2020.02</v>
      </c>
      <c r="B1799" s="69">
        <f>'[4]Shiller Data '!B1798</f>
        <v>3277.3142105263164</v>
      </c>
      <c r="C1799" s="69">
        <f>'[4]Shiller Data '!C1798</f>
        <v>59.133735724253413</v>
      </c>
      <c r="D1799" s="69">
        <f>'[4]Shiller Data '!D1798</f>
        <v>124.04333333333332</v>
      </c>
      <c r="E1799" s="69">
        <f>'[4]Shiller Data '!E1798</f>
        <v>258.678</v>
      </c>
      <c r="F1799" s="71">
        <f t="shared" si="305"/>
        <v>3998.5493602593115</v>
      </c>
      <c r="G1799" s="71">
        <f t="shared" si="306"/>
        <v>72.147235803790821</v>
      </c>
      <c r="H1799" s="71">
        <f t="shared" si="312"/>
        <v>2621.3979456486727</v>
      </c>
      <c r="I1799" s="71">
        <f t="shared" si="312"/>
        <v>51.718397957849646</v>
      </c>
      <c r="J1799" s="71">
        <f t="shared" si="313"/>
        <v>77.313867369173309</v>
      </c>
      <c r="K1799" s="71">
        <f t="shared" si="310"/>
        <v>4.3478733362588553</v>
      </c>
      <c r="L1799" s="71">
        <f t="shared" si="311"/>
        <v>0.99229245674495958</v>
      </c>
      <c r="M1799" s="69">
        <f t="shared" si="314"/>
        <v>1.3486643696603444</v>
      </c>
    </row>
    <row r="1800" spans="1:13" x14ac:dyDescent="0.3">
      <c r="A1800" s="69">
        <f>'Shiller Data'!A1799</f>
        <v>2020.03</v>
      </c>
      <c r="B1800" s="69">
        <f>'[4]Shiller Data '!B1799</f>
        <v>2652.3936363636367</v>
      </c>
      <c r="C1800" s="69">
        <f>'[4]Shiller Data '!C1799</f>
        <v>59.580603586380121</v>
      </c>
      <c r="D1800" s="69">
        <f>'[4]Shiller Data '!D1799</f>
        <v>116.33</v>
      </c>
      <c r="E1800" s="69">
        <f>'[4]Shiller Data '!E1799</f>
        <v>258.11500000000001</v>
      </c>
      <c r="F1800" s="71">
        <f t="shared" si="305"/>
        <v>3243.1617442014044</v>
      </c>
      <c r="G1800" s="71">
        <f t="shared" si="306"/>
        <v>72.851002052881469</v>
      </c>
      <c r="H1800" s="71">
        <f t="shared" si="312"/>
        <v>2634.5019226135923</v>
      </c>
      <c r="I1800" s="71">
        <f t="shared" si="312"/>
        <v>52.060831056679412</v>
      </c>
      <c r="J1800" s="71">
        <f t="shared" si="313"/>
        <v>62.295619919523091</v>
      </c>
      <c r="K1800" s="71">
        <f t="shared" si="310"/>
        <v>4.1318911170541188</v>
      </c>
      <c r="L1800" s="71">
        <f t="shared" si="311"/>
        <v>0.7763102375402231</v>
      </c>
      <c r="M1800" s="69">
        <f t="shared" si="314"/>
        <v>1.0551142962504187</v>
      </c>
    </row>
    <row r="1801" spans="1:13" x14ac:dyDescent="0.3">
      <c r="A1801" s="69">
        <f>'Shiller Data'!A1800</f>
        <v>2020.04</v>
      </c>
      <c r="B1801" s="69">
        <f>'[4]Shiller Data '!B1800</f>
        <v>2761.9752380952382</v>
      </c>
      <c r="C1801" s="69">
        <f>'[4]Shiller Data '!C1800</f>
        <v>59.613735724253416</v>
      </c>
      <c r="D1801" s="69">
        <f>'[4]Shiller Data '!D1800</f>
        <v>110.63</v>
      </c>
      <c r="E1801" s="69">
        <f>'[4]Shiller Data '!E1800</f>
        <v>256.38900000000001</v>
      </c>
      <c r="F1801" s="71">
        <f t="shared" si="305"/>
        <v>3399.8853110665732</v>
      </c>
      <c r="G1801" s="71">
        <f t="shared" si="306"/>
        <v>73.382216332420654</v>
      </c>
      <c r="H1801" s="71">
        <f t="shared" si="312"/>
        <v>2648.3899355771364</v>
      </c>
      <c r="I1801" s="71">
        <f t="shared" si="312"/>
        <v>52.407586843026202</v>
      </c>
      <c r="J1801" s="71">
        <f t="shared" si="313"/>
        <v>64.873914558403115</v>
      </c>
      <c r="K1801" s="71">
        <f t="shared" si="310"/>
        <v>4.1724456100690599</v>
      </c>
      <c r="L1801" s="71">
        <f t="shared" si="311"/>
        <v>0.81686473055516418</v>
      </c>
      <c r="M1801" s="69">
        <f t="shared" si="314"/>
        <v>1.1102335298867458</v>
      </c>
    </row>
    <row r="1802" spans="1:13" x14ac:dyDescent="0.3">
      <c r="A1802" s="69">
        <f>'Shiller Data'!A1801</f>
        <v>2020.05</v>
      </c>
      <c r="B1802" s="69">
        <f>'[4]Shiller Data '!B1801</f>
        <v>2919.6149999999998</v>
      </c>
      <c r="C1802" s="69">
        <f>'[4]Shiller Data '!C1801</f>
        <v>59.646867862126712</v>
      </c>
      <c r="D1802" s="69">
        <f>'[4]Shiller Data '!D1801</f>
        <v>104.93</v>
      </c>
      <c r="E1802" s="69">
        <f>'[4]Shiller Data '!E1801</f>
        <v>256.39400000000001</v>
      </c>
      <c r="F1802" s="71">
        <f t="shared" si="305"/>
        <v>3593.8637100517171</v>
      </c>
      <c r="G1802" s="71">
        <f t="shared" si="306"/>
        <v>73.421568880810398</v>
      </c>
      <c r="H1802" s="71">
        <f t="shared" si="312"/>
        <v>2664.7766868853823</v>
      </c>
      <c r="I1802" s="71">
        <f t="shared" si="312"/>
        <v>52.754313105092457</v>
      </c>
      <c r="J1802" s="71">
        <f t="shared" si="313"/>
        <v>68.124547520737138</v>
      </c>
      <c r="K1802" s="71">
        <f t="shared" si="310"/>
        <v>4.2213376110639143</v>
      </c>
      <c r="L1802" s="71">
        <f t="shared" si="311"/>
        <v>0.86575673155001853</v>
      </c>
      <c r="M1802" s="69">
        <f t="shared" si="314"/>
        <v>1.1766846041188923</v>
      </c>
    </row>
    <row r="1803" spans="1:13" x14ac:dyDescent="0.3">
      <c r="A1803" s="69">
        <f>'Shiller Data'!A1802</f>
        <v>2020.06</v>
      </c>
      <c r="B1803" s="69">
        <f>'[4]Shiller Data '!B1802</f>
        <v>3104.6609090909087</v>
      </c>
      <c r="C1803" s="69">
        <f>'[4]Shiller Data '!C1802</f>
        <v>59.68</v>
      </c>
      <c r="D1803" s="69">
        <f>'[4]Shiller Data '!D1802</f>
        <v>99.23</v>
      </c>
      <c r="E1803" s="69">
        <f>'[4]Shiller Data '!E1802</f>
        <v>257.79700000000003</v>
      </c>
      <c r="F1803" s="71">
        <f t="shared" ref="F1803:F1857" si="315">B1803*$E$1857/E1803</f>
        <v>3800.8452627983884</v>
      </c>
      <c r="G1803" s="71">
        <f t="shared" ref="G1803:G1857" si="316">C1803*$E$1857/E1803</f>
        <v>73.062550766688517</v>
      </c>
      <c r="H1803" s="71">
        <f t="shared" si="312"/>
        <v>2683.3781980188924</v>
      </c>
      <c r="I1803" s="71">
        <f t="shared" si="312"/>
        <v>53.097225372270714</v>
      </c>
      <c r="J1803" s="71">
        <f t="shared" si="313"/>
        <v>71.582747236794916</v>
      </c>
      <c r="K1803" s="71">
        <f t="shared" si="310"/>
        <v>4.2708540845510239</v>
      </c>
      <c r="L1803" s="71">
        <f t="shared" si="311"/>
        <v>0.91527320503712817</v>
      </c>
      <c r="M1803" s="69">
        <f t="shared" si="314"/>
        <v>1.2439844238941624</v>
      </c>
    </row>
    <row r="1804" spans="1:13" x14ac:dyDescent="0.3">
      <c r="A1804" s="69">
        <f>'Shiller Data'!A1803</f>
        <v>2020.07</v>
      </c>
      <c r="B1804" s="69">
        <f>'[4]Shiller Data '!B1803</f>
        <v>3207.6190909090906</v>
      </c>
      <c r="C1804" s="69">
        <f>'[4]Shiller Data '!C1803</f>
        <v>59.403333333333336</v>
      </c>
      <c r="D1804" s="69">
        <f>'[4]Shiller Data '!D1803</f>
        <v>98.893333333333345</v>
      </c>
      <c r="E1804" s="69">
        <f>'[4]Shiller Data '!E1803</f>
        <v>259.101</v>
      </c>
      <c r="F1804" s="71">
        <f t="shared" si="315"/>
        <v>3907.127425931832</v>
      </c>
      <c r="G1804" s="71">
        <f t="shared" si="316"/>
        <v>72.357841215073151</v>
      </c>
      <c r="H1804" s="71">
        <f t="shared" si="312"/>
        <v>2702.9110991972289</v>
      </c>
      <c r="I1804" s="71">
        <f t="shared" si="312"/>
        <v>53.433074580356255</v>
      </c>
      <c r="J1804" s="71">
        <f t="shared" si="313"/>
        <v>73.121890451129303</v>
      </c>
      <c r="K1804" s="71">
        <f t="shared" si="310"/>
        <v>4.2921277809026206</v>
      </c>
      <c r="L1804" s="71">
        <f t="shared" si="311"/>
        <v>0.93654690138872487</v>
      </c>
      <c r="M1804" s="69">
        <f t="shared" si="314"/>
        <v>1.2728983555534716</v>
      </c>
    </row>
    <row r="1805" spans="1:13" x14ac:dyDescent="0.3">
      <c r="A1805" s="69">
        <f>'Shiller Data'!A1804</f>
        <v>2020.08</v>
      </c>
      <c r="B1805" s="69">
        <f>'[4]Shiller Data '!B1804</f>
        <v>3391.71</v>
      </c>
      <c r="C1805" s="69">
        <f>'[4]Shiller Data '!C1804</f>
        <v>59.126666666666665</v>
      </c>
      <c r="D1805" s="69">
        <f>'[4]Shiller Data '!D1804</f>
        <v>98.556666666666672</v>
      </c>
      <c r="E1805" s="69">
        <f>'[4]Shiller Data '!E1804</f>
        <v>259.91800000000001</v>
      </c>
      <c r="F1805" s="71">
        <f t="shared" si="315"/>
        <v>4118.3782367900649</v>
      </c>
      <c r="G1805" s="71">
        <f t="shared" si="316"/>
        <v>71.794456841516691</v>
      </c>
      <c r="H1805" s="71">
        <f t="shared" si="312"/>
        <v>2724.1322713892491</v>
      </c>
      <c r="I1805" s="71">
        <f t="shared" si="312"/>
        <v>53.763352356682951</v>
      </c>
      <c r="J1805" s="71">
        <f t="shared" si="313"/>
        <v>76.601961303816239</v>
      </c>
      <c r="K1805" s="71">
        <f t="shared" si="310"/>
        <v>4.3386226809072186</v>
      </c>
      <c r="L1805" s="71">
        <f t="shared" si="311"/>
        <v>0.98304180139332287</v>
      </c>
      <c r="M1805" s="69">
        <f t="shared" si="314"/>
        <v>1.3360914339457208</v>
      </c>
    </row>
    <row r="1806" spans="1:13" x14ac:dyDescent="0.3">
      <c r="A1806" s="69">
        <f>'Shiller Data'!A1805</f>
        <v>2020.09</v>
      </c>
      <c r="B1806" s="69">
        <f>'[4]Shiller Data '!B1805</f>
        <v>3365.5166666666664</v>
      </c>
      <c r="C1806" s="69">
        <f>'[4]Shiller Data '!C1805</f>
        <v>58.85</v>
      </c>
      <c r="D1806" s="69">
        <f>'[4]Shiller Data '!D1805</f>
        <v>98.22</v>
      </c>
      <c r="E1806" s="69">
        <f>'[4]Shiller Data '!E1805</f>
        <v>260.27999999999997</v>
      </c>
      <c r="F1806" s="71">
        <f t="shared" si="315"/>
        <v>4080.8893790661341</v>
      </c>
      <c r="G1806" s="71">
        <f t="shared" si="316"/>
        <v>71.359129591209481</v>
      </c>
      <c r="H1806" s="71">
        <f t="shared" si="312"/>
        <v>2744.629654208321</v>
      </c>
      <c r="I1806" s="71">
        <f t="shared" si="312"/>
        <v>54.088914075621041</v>
      </c>
      <c r="J1806" s="71">
        <f t="shared" si="313"/>
        <v>75.447796444215783</v>
      </c>
      <c r="K1806" s="71">
        <f t="shared" si="310"/>
        <v>4.3234409792766435</v>
      </c>
      <c r="L1806" s="71">
        <f t="shared" si="311"/>
        <v>0.96786009976274778</v>
      </c>
      <c r="M1806" s="69">
        <f t="shared" si="314"/>
        <v>1.3154573759915411</v>
      </c>
    </row>
    <row r="1807" spans="1:13" x14ac:dyDescent="0.3">
      <c r="A1807" s="69">
        <f>'Shiller Data'!A1806</f>
        <v>2020.1</v>
      </c>
      <c r="B1807" s="69">
        <f>'[4]Shiller Data '!B1806</f>
        <v>3418.701363636364</v>
      </c>
      <c r="C1807" s="69">
        <f>'[4]Shiller Data '!C1806</f>
        <v>58.659615378670054</v>
      </c>
      <c r="D1807" s="69">
        <f>'[4]Shiller Data '!D1806</f>
        <v>96.856666666666669</v>
      </c>
      <c r="E1807" s="69">
        <f>'[4]Shiller Data '!E1806</f>
        <v>260.38799999999998</v>
      </c>
      <c r="F1807" s="71">
        <f t="shared" si="315"/>
        <v>4143.6596305146741</v>
      </c>
      <c r="G1807" s="71">
        <f t="shared" si="316"/>
        <v>71.098775333675775</v>
      </c>
      <c r="H1807" s="71">
        <f t="shared" si="312"/>
        <v>2765.0716772261198</v>
      </c>
      <c r="I1807" s="71">
        <f t="shared" si="312"/>
        <v>54.41111764824543</v>
      </c>
      <c r="J1807" s="71">
        <f t="shared" si="313"/>
        <v>76.154650182016482</v>
      </c>
      <c r="K1807" s="71">
        <f t="shared" si="310"/>
        <v>4.332766143557035</v>
      </c>
      <c r="L1807" s="71">
        <f t="shared" si="311"/>
        <v>0.97718526404313932</v>
      </c>
      <c r="M1807" s="69">
        <f t="shared" si="314"/>
        <v>1.3281315797715925</v>
      </c>
    </row>
    <row r="1808" spans="1:13" x14ac:dyDescent="0.3">
      <c r="A1808" s="69">
        <f>'Shiller Data'!A1807</f>
        <v>2020.11</v>
      </c>
      <c r="B1808" s="69">
        <f>'[4]Shiller Data '!B1807</f>
        <v>3548.9925000000012</v>
      </c>
      <c r="C1808" s="69">
        <f>'[4]Shiller Data '!C1807</f>
        <v>58.469230757340114</v>
      </c>
      <c r="D1808" s="69">
        <f>'[4]Shiller Data '!D1807</f>
        <v>95.493333333333339</v>
      </c>
      <c r="E1808" s="69">
        <f>'[4]Shiller Data '!E1807</f>
        <v>260.22899999999998</v>
      </c>
      <c r="F1808" s="71">
        <f t="shared" si="315"/>
        <v>4304.2081319241915</v>
      </c>
      <c r="G1808" s="71">
        <f t="shared" si="316"/>
        <v>70.911318773735175</v>
      </c>
      <c r="H1808" s="71">
        <f t="shared" si="312"/>
        <v>2786.5292583013115</v>
      </c>
      <c r="I1808" s="71">
        <f t="shared" si="312"/>
        <v>54.73035017952482</v>
      </c>
      <c r="J1808" s="71">
        <f t="shared" si="313"/>
        <v>78.643899003124588</v>
      </c>
      <c r="K1808" s="71">
        <f t="shared" si="310"/>
        <v>4.3649300550158019</v>
      </c>
      <c r="L1808" s="71">
        <f t="shared" si="311"/>
        <v>1.0093491755019062</v>
      </c>
      <c r="M1808" s="69">
        <f t="shared" si="314"/>
        <v>1.3718468383916607</v>
      </c>
    </row>
    <row r="1809" spans="1:16" x14ac:dyDescent="0.3">
      <c r="A1809" s="69">
        <f>'Shiller Data'!A1808</f>
        <v>2020.12</v>
      </c>
      <c r="B1809" s="69">
        <f>'[4]Shiller Data '!B1808</f>
        <v>3695.3099999999995</v>
      </c>
      <c r="C1809" s="69">
        <f>'[4]Shiller Data '!C1808</f>
        <v>58.278846136010173</v>
      </c>
      <c r="D1809" s="69">
        <f>'[4]Shiller Data '!D1808</f>
        <v>94.13</v>
      </c>
      <c r="E1809" s="69">
        <f>'[4]Shiller Data '!E1808</f>
        <v>260.47399999999999</v>
      </c>
      <c r="F1809" s="71">
        <f t="shared" si="315"/>
        <v>4477.4461656441717</v>
      </c>
      <c r="G1809" s="71">
        <f t="shared" si="316"/>
        <v>70.613939336576749</v>
      </c>
      <c r="H1809" s="71">
        <f t="shared" si="312"/>
        <v>2808.943552002263</v>
      </c>
      <c r="I1809" s="71">
        <f t="shared" si="312"/>
        <v>55.046050701314904</v>
      </c>
      <c r="J1809" s="71">
        <f t="shared" si="313"/>
        <v>81.340007295695372</v>
      </c>
      <c r="K1809" s="71">
        <f t="shared" si="310"/>
        <v>4.3986379901728947</v>
      </c>
      <c r="L1809" s="71">
        <f t="shared" si="311"/>
        <v>1.043057110658999</v>
      </c>
      <c r="M1809" s="69">
        <f t="shared" si="314"/>
        <v>1.417660641381072</v>
      </c>
    </row>
    <row r="1810" spans="1:16" x14ac:dyDescent="0.3">
      <c r="A1810" s="69">
        <f>'Shiller Data'!A1809</f>
        <v>2021.01</v>
      </c>
      <c r="B1810" s="69">
        <f>'[4]Shiller Data '!B1809</f>
        <v>3793.7484210526318</v>
      </c>
      <c r="C1810" s="69">
        <f>'[4]Shiller Data '!C1809</f>
        <v>58.063693112307661</v>
      </c>
      <c r="D1810" s="69">
        <f>'[4]Shiller Data '!D1809</f>
        <v>105.48666666666665</v>
      </c>
      <c r="E1810" s="69">
        <f>'[4]Shiller Data '!E1809</f>
        <v>261.58199999999999</v>
      </c>
      <c r="F1810" s="71">
        <f t="shared" si="315"/>
        <v>4577.2490860468833</v>
      </c>
      <c r="G1810" s="71">
        <f t="shared" si="316"/>
        <v>70.055247932617164</v>
      </c>
      <c r="H1810" s="71">
        <f t="shared" ref="H1810:I1825" si="317">AVERAGE(F1691:F1810)</f>
        <v>2831.7694391097448</v>
      </c>
      <c r="I1810" s="71">
        <f t="shared" si="317"/>
        <v>55.355601855099856</v>
      </c>
      <c r="J1810" s="71">
        <f t="shared" si="313"/>
        <v>82.688091767629942</v>
      </c>
      <c r="K1810" s="71">
        <f t="shared" si="310"/>
        <v>4.4150755985253625</v>
      </c>
      <c r="L1810" s="71">
        <f t="shared" si="311"/>
        <v>1.0594947190114667</v>
      </c>
      <c r="M1810" s="69">
        <f t="shared" si="314"/>
        <v>1.440001652397245</v>
      </c>
    </row>
    <row r="1811" spans="1:16" x14ac:dyDescent="0.3">
      <c r="A1811" s="69">
        <f>'Shiller Data'!A1810</f>
        <v>2021.02</v>
      </c>
      <c r="B1811" s="69">
        <f>'[4]Shiller Data '!B1810</f>
        <v>3883.4321052631576</v>
      </c>
      <c r="C1811" s="69">
        <f>'[4]Shiller Data '!C1810</f>
        <v>57.848540088605162</v>
      </c>
      <c r="D1811" s="69">
        <f>'[4]Shiller Data '!D1810</f>
        <v>116.84333333333332</v>
      </c>
      <c r="E1811" s="69">
        <f>'[4]Shiller Data '!E1810</f>
        <v>263.01400000000001</v>
      </c>
      <c r="F1811" s="71">
        <f t="shared" si="315"/>
        <v>4659.94429795212</v>
      </c>
      <c r="G1811" s="71">
        <f t="shared" si="316"/>
        <v>69.415652758652513</v>
      </c>
      <c r="H1811" s="71">
        <f t="shared" si="317"/>
        <v>2854.9020852830245</v>
      </c>
      <c r="I1811" s="71">
        <f t="shared" si="317"/>
        <v>55.658395863817347</v>
      </c>
      <c r="J1811" s="71">
        <f t="shared" si="313"/>
        <v>83.724013702333039</v>
      </c>
      <c r="K1811" s="71">
        <f t="shared" si="310"/>
        <v>4.4275258384058409</v>
      </c>
      <c r="L1811" s="71">
        <f t="shared" si="311"/>
        <v>1.0719449588919452</v>
      </c>
      <c r="M1811" s="69">
        <f t="shared" si="314"/>
        <v>1.4569232714283984</v>
      </c>
    </row>
    <row r="1812" spans="1:16" x14ac:dyDescent="0.3">
      <c r="A1812" s="69">
        <f>'Shiller Data'!A1811</f>
        <v>2021.03</v>
      </c>
      <c r="B1812" s="69">
        <f>'[4]Shiller Data '!B1811</f>
        <v>3910.5082608695648</v>
      </c>
      <c r="C1812" s="69">
        <f>'[4]Shiller Data '!C1811</f>
        <v>57.633387064902649</v>
      </c>
      <c r="D1812" s="69">
        <f>'[4]Shiller Data '!D1811</f>
        <v>128.19999999999999</v>
      </c>
      <c r="E1812" s="69">
        <f>'[4]Shiller Data '!E1811</f>
        <v>264.87700000000001</v>
      </c>
      <c r="F1812" s="71">
        <f t="shared" si="315"/>
        <v>4659.4304513858851</v>
      </c>
      <c r="G1812" s="71">
        <f t="shared" si="316"/>
        <v>68.671062888127707</v>
      </c>
      <c r="H1812" s="71">
        <f t="shared" si="317"/>
        <v>2878.3777878188894</v>
      </c>
      <c r="I1812" s="71">
        <f t="shared" si="317"/>
        <v>55.954900913049869</v>
      </c>
      <c r="J1812" s="71">
        <f t="shared" si="313"/>
        <v>83.271176882724262</v>
      </c>
      <c r="K1812" s="71">
        <f t="shared" si="310"/>
        <v>4.4221024734818783</v>
      </c>
      <c r="L1812" s="71">
        <f t="shared" si="311"/>
        <v>1.0665215939679826</v>
      </c>
      <c r="M1812" s="69">
        <f t="shared" si="314"/>
        <v>1.449552159225644</v>
      </c>
    </row>
    <row r="1813" spans="1:16" x14ac:dyDescent="0.3">
      <c r="A1813" s="69">
        <f>'Shiller Data'!A1812</f>
        <v>2021.04</v>
      </c>
      <c r="B1813" s="69">
        <f>'[4]Shiller Data '!B1812</f>
        <v>4141.1761904761906</v>
      </c>
      <c r="C1813" s="69">
        <f>'[4]Shiller Data '!C1812</f>
        <v>57.710605421407152</v>
      </c>
      <c r="D1813" s="69">
        <f>'[4]Shiller Data '!D1812</f>
        <v>138.38666666666666</v>
      </c>
      <c r="E1813" s="69">
        <f>'[4]Shiller Data '!E1812</f>
        <v>267.05399999999997</v>
      </c>
      <c r="F1813" s="71">
        <f t="shared" si="315"/>
        <v>4894.0510593184836</v>
      </c>
      <c r="G1813" s="71">
        <f t="shared" si="316"/>
        <v>68.202519430614061</v>
      </c>
      <c r="H1813" s="71">
        <f t="shared" si="317"/>
        <v>2903.5909225654455</v>
      </c>
      <c r="I1813" s="71">
        <f t="shared" si="317"/>
        <v>56.245718601639588</v>
      </c>
      <c r="J1813" s="71">
        <f t="shared" si="313"/>
        <v>87.011974973252805</v>
      </c>
      <c r="K1813" s="71">
        <f t="shared" si="310"/>
        <v>4.4660457525533257</v>
      </c>
      <c r="L1813" s="71">
        <f t="shared" si="311"/>
        <v>1.11046487303943</v>
      </c>
      <c r="M1813" s="69">
        <f t="shared" si="314"/>
        <v>1.5092772275428108</v>
      </c>
    </row>
    <row r="1814" spans="1:16" x14ac:dyDescent="0.3">
      <c r="A1814" s="69">
        <f>'Shiller Data'!A1813</f>
        <v>2021.05</v>
      </c>
      <c r="B1814" s="69">
        <f>'[4]Shiller Data '!B1813</f>
        <v>4167.8495000000012</v>
      </c>
      <c r="C1814" s="69">
        <f>'[4]Shiller Data '!C1813</f>
        <v>57.787823777911655</v>
      </c>
      <c r="D1814" s="69">
        <f>'[4]Shiller Data '!D1813</f>
        <v>148.57333333333332</v>
      </c>
      <c r="E1814" s="69">
        <f>'[4]Shiller Data '!E1813</f>
        <v>269.19499999999999</v>
      </c>
      <c r="F1814" s="71">
        <f t="shared" si="315"/>
        <v>4886.398861225136</v>
      </c>
      <c r="G1814" s="71">
        <f t="shared" si="316"/>
        <v>67.750612468388383</v>
      </c>
      <c r="H1814" s="71">
        <f t="shared" si="317"/>
        <v>2928.7340465707389</v>
      </c>
      <c r="I1814" s="71">
        <f t="shared" si="317"/>
        <v>56.530539311003082</v>
      </c>
      <c r="J1814" s="71">
        <f t="shared" si="313"/>
        <v>86.438214118966471</v>
      </c>
      <c r="K1814" s="71">
        <f t="shared" si="310"/>
        <v>4.4594298710708662</v>
      </c>
      <c r="L1814" s="71">
        <f t="shared" si="311"/>
        <v>1.1038489915569705</v>
      </c>
      <c r="M1814" s="69">
        <f t="shared" si="314"/>
        <v>1.5002853183847409</v>
      </c>
    </row>
    <row r="1815" spans="1:16" x14ac:dyDescent="0.3">
      <c r="A1815" s="69">
        <f>'Shiller Data'!A1814</f>
        <v>2021.06</v>
      </c>
      <c r="B1815" s="69">
        <f>'[4]Shiller Data '!B1814</f>
        <v>4238.4895454545458</v>
      </c>
      <c r="C1815" s="69">
        <f>'[4]Shiller Data '!C1814</f>
        <v>57.86504213441615</v>
      </c>
      <c r="D1815" s="69">
        <f>'[4]Shiller Data '!D1814</f>
        <v>158.76</v>
      </c>
      <c r="E1815" s="69">
        <f>'[4]Shiller Data '!E1814</f>
        <v>271.69600000000003</v>
      </c>
      <c r="F1815" s="71">
        <f t="shared" si="315"/>
        <v>4923.4751081840805</v>
      </c>
      <c r="G1815" s="71">
        <f t="shared" si="316"/>
        <v>67.216656199695265</v>
      </c>
      <c r="H1815" s="71">
        <f t="shared" si="317"/>
        <v>2954.7639080788304</v>
      </c>
      <c r="I1815" s="71">
        <f t="shared" si="317"/>
        <v>56.807076097060992</v>
      </c>
      <c r="J1815" s="71">
        <f t="shared" si="313"/>
        <v>86.670102502226911</v>
      </c>
      <c r="K1815" s="71">
        <f t="shared" si="310"/>
        <v>4.4621089858180696</v>
      </c>
      <c r="L1815" s="71">
        <f t="shared" si="311"/>
        <v>1.1065281063041739</v>
      </c>
      <c r="M1815" s="69">
        <f t="shared" si="314"/>
        <v>1.5039266104022548</v>
      </c>
      <c r="P1815" s="71" t="s">
        <v>505</v>
      </c>
    </row>
    <row r="1816" spans="1:16" x14ac:dyDescent="0.3">
      <c r="A1816" s="69">
        <f>'Shiller Data'!A1815</f>
        <v>2021.07</v>
      </c>
      <c r="B1816" s="69">
        <f>'[4]Shiller Data '!B1815</f>
        <v>4363.7128571428575</v>
      </c>
      <c r="C1816" s="69">
        <f>'[4]Shiller Data '!C1815</f>
        <v>58.328189005792169</v>
      </c>
      <c r="D1816" s="69">
        <f>'[4]Shiller Data '!D1815</f>
        <v>164.31666666666666</v>
      </c>
      <c r="E1816" s="69">
        <f>'[4]Shiller Data '!E1815</f>
        <v>273.00299999999999</v>
      </c>
      <c r="F1816" s="71">
        <f t="shared" si="315"/>
        <v>5044.66835997616</v>
      </c>
      <c r="G1816" s="71">
        <f t="shared" si="316"/>
        <v>67.430277656923337</v>
      </c>
      <c r="H1816" s="71">
        <f t="shared" si="317"/>
        <v>2981.3757835370466</v>
      </c>
      <c r="I1816" s="71">
        <f t="shared" si="317"/>
        <v>57.082384540122739</v>
      </c>
      <c r="J1816" s="71">
        <f t="shared" si="313"/>
        <v>88.375221193331612</v>
      </c>
      <c r="K1816" s="71">
        <f t="shared" si="310"/>
        <v>4.4815916271084459</v>
      </c>
      <c r="L1816" s="71">
        <f t="shared" si="311"/>
        <v>1.1260107475945502</v>
      </c>
      <c r="M1816" s="69">
        <f t="shared" si="314"/>
        <v>1.530406247485657</v>
      </c>
    </row>
    <row r="1817" spans="1:16" x14ac:dyDescent="0.3">
      <c r="A1817" s="69">
        <f>'Shiller Data'!A1816</f>
        <v>2021.08</v>
      </c>
      <c r="B1817" s="69">
        <f>'[4]Shiller Data '!B1816</f>
        <v>4454.2063636363628</v>
      </c>
      <c r="C1817" s="69">
        <f>'[4]Shiller Data '!C1816</f>
        <v>58.791335877168187</v>
      </c>
      <c r="D1817" s="69">
        <f>'[4]Shiller Data '!D1816</f>
        <v>169.87333333333333</v>
      </c>
      <c r="E1817" s="69">
        <f>'[4]Shiller Data '!E1816</f>
        <v>273.56700000000001</v>
      </c>
      <c r="F1817" s="71">
        <f t="shared" si="315"/>
        <v>5138.6673078092545</v>
      </c>
      <c r="G1817" s="71">
        <f t="shared" si="316"/>
        <v>67.825576767350114</v>
      </c>
      <c r="H1817" s="71">
        <f t="shared" si="317"/>
        <v>3010.4373247576145</v>
      </c>
      <c r="I1817" s="71">
        <f t="shared" si="317"/>
        <v>57.358524703179356</v>
      </c>
      <c r="J1817" s="71">
        <f t="shared" si="313"/>
        <v>89.588554350046252</v>
      </c>
      <c r="K1817" s="71">
        <f t="shared" si="310"/>
        <v>4.4952275701922799</v>
      </c>
      <c r="L1817" s="71">
        <f t="shared" si="311"/>
        <v>1.1396466906783842</v>
      </c>
      <c r="M1817" s="69">
        <f t="shared" si="314"/>
        <v>1.5489394031686192</v>
      </c>
    </row>
    <row r="1818" spans="1:16" x14ac:dyDescent="0.3">
      <c r="A1818" s="69">
        <f>'Shiller Data'!A1817</f>
        <v>2021.09</v>
      </c>
      <c r="B1818" s="69">
        <f>'[4]Shiller Data '!B1817</f>
        <v>4445.5433333333331</v>
      </c>
      <c r="C1818" s="69">
        <f>'[4]Shiller Data '!C1817</f>
        <v>59.254482748544206</v>
      </c>
      <c r="D1818" s="69">
        <f>'[4]Shiller Data '!D1817</f>
        <v>175.43</v>
      </c>
      <c r="E1818" s="69">
        <f>'[4]Shiller Data '!E1817</f>
        <v>274.31</v>
      </c>
      <c r="F1818" s="71">
        <f t="shared" si="315"/>
        <v>5114.7814651914505</v>
      </c>
      <c r="G1818" s="71">
        <f t="shared" si="316"/>
        <v>68.174733067895062</v>
      </c>
      <c r="H1818" s="71">
        <f t="shared" si="317"/>
        <v>3039.4531744482792</v>
      </c>
      <c r="I1818" s="71">
        <f t="shared" si="317"/>
        <v>57.634767091566104</v>
      </c>
      <c r="J1818" s="71">
        <f t="shared" si="313"/>
        <v>88.744723424759258</v>
      </c>
      <c r="K1818" s="71">
        <f t="shared" si="310"/>
        <v>4.485763972219134</v>
      </c>
      <c r="L1818" s="71">
        <f t="shared" si="311"/>
        <v>1.1301830927052383</v>
      </c>
      <c r="M1818" s="69">
        <f t="shared" si="314"/>
        <v>1.5360770486193975</v>
      </c>
    </row>
    <row r="1819" spans="1:16" x14ac:dyDescent="0.3">
      <c r="A1819" s="69">
        <f>'Shiller Data'!A1818</f>
        <v>2021.1</v>
      </c>
      <c r="B1819" s="69">
        <f>'[4]Shiller Data '!B1818</f>
        <v>4460.7071428571426</v>
      </c>
      <c r="C1819" s="69">
        <f>'[4]Shiller Data '!C1818</f>
        <v>59.635360926493661</v>
      </c>
      <c r="D1819" s="69">
        <f>'[4]Shiller Data '!D1818</f>
        <v>182.91</v>
      </c>
      <c r="E1819" s="69">
        <f>'[4]Shiller Data '!E1818</f>
        <v>276.589</v>
      </c>
      <c r="F1819" s="71">
        <f t="shared" si="315"/>
        <v>5089.9402283584259</v>
      </c>
      <c r="G1819" s="71">
        <f t="shared" si="316"/>
        <v>68.047601622645999</v>
      </c>
      <c r="H1819" s="71">
        <f t="shared" si="317"/>
        <v>3067.8466202986033</v>
      </c>
      <c r="I1819" s="71">
        <f t="shared" si="317"/>
        <v>57.904506869224669</v>
      </c>
      <c r="J1819" s="71">
        <f t="shared" si="313"/>
        <v>87.902315442455631</v>
      </c>
      <c r="K1819" s="71">
        <f t="shared" si="310"/>
        <v>4.4762261461241204</v>
      </c>
      <c r="L1819" s="71">
        <f t="shared" si="311"/>
        <v>1.1206452666102247</v>
      </c>
      <c r="M1819" s="69">
        <f t="shared" si="314"/>
        <v>1.5231138076606208</v>
      </c>
    </row>
    <row r="1820" spans="1:16" x14ac:dyDescent="0.3">
      <c r="A1820" s="69">
        <f>'Shiller Data'!A1819</f>
        <v>2021.11</v>
      </c>
      <c r="B1820" s="69">
        <f>'[4]Shiller Data '!B1819</f>
        <v>4667.3866666666672</v>
      </c>
      <c r="C1820" s="69">
        <f>'[4]Shiller Data '!C1819</f>
        <v>60.016239104443123</v>
      </c>
      <c r="D1820" s="69">
        <f>'[4]Shiller Data '!D1819</f>
        <v>190.39</v>
      </c>
      <c r="E1820" s="69">
        <f>'[4]Shiller Data '!E1819</f>
        <v>277.94799999999998</v>
      </c>
      <c r="F1820" s="71">
        <f t="shared" si="315"/>
        <v>5299.7343709374909</v>
      </c>
      <c r="G1820" s="71">
        <f t="shared" si="316"/>
        <v>68.147369804991484</v>
      </c>
      <c r="H1820" s="71">
        <f t="shared" si="317"/>
        <v>3097.753301649338</v>
      </c>
      <c r="I1820" s="71">
        <f t="shared" si="317"/>
        <v>58.169983058807425</v>
      </c>
      <c r="J1820" s="71">
        <f t="shared" si="313"/>
        <v>91.107717284010221</v>
      </c>
      <c r="K1820" s="71">
        <f t="shared" si="310"/>
        <v>4.5120425129064667</v>
      </c>
      <c r="L1820" s="71">
        <f t="shared" si="311"/>
        <v>1.156461633392571</v>
      </c>
      <c r="M1820" s="69">
        <f t="shared" si="314"/>
        <v>1.571793264409179</v>
      </c>
    </row>
    <row r="1821" spans="1:16" x14ac:dyDescent="0.3">
      <c r="A1821" s="69">
        <f>'Shiller Data'!A1820</f>
        <v>2021.12</v>
      </c>
      <c r="B1821" s="69">
        <f>'[4]Shiller Data '!B1820</f>
        <v>4674.7727272727261</v>
      </c>
      <c r="C1821" s="69">
        <f>'[4]Shiller Data '!C1820</f>
        <v>60.397117282392585</v>
      </c>
      <c r="D1821" s="69">
        <f>'[4]Shiller Data '!D1820</f>
        <v>197.87</v>
      </c>
      <c r="E1821" s="69">
        <f>'[4]Shiller Data '!E1820</f>
        <v>278.80200000000002</v>
      </c>
      <c r="F1821" s="71">
        <f t="shared" si="315"/>
        <v>5291.8617749905261</v>
      </c>
      <c r="G1821" s="71">
        <f t="shared" si="316"/>
        <v>68.369782856326395</v>
      </c>
      <c r="H1821" s="71">
        <f t="shared" si="317"/>
        <v>3127.3621669451968</v>
      </c>
      <c r="I1821" s="71">
        <f t="shared" si="317"/>
        <v>58.43170898133927</v>
      </c>
      <c r="J1821" s="71">
        <f t="shared" si="313"/>
        <v>90.564898190476228</v>
      </c>
      <c r="K1821" s="71">
        <f t="shared" si="310"/>
        <v>4.5060667007845421</v>
      </c>
      <c r="L1821" s="71">
        <f t="shared" si="311"/>
        <v>1.1504858212706464</v>
      </c>
      <c r="M1821" s="69">
        <f t="shared" si="314"/>
        <v>1.5636712991217863</v>
      </c>
    </row>
    <row r="1822" spans="1:16" x14ac:dyDescent="0.3">
      <c r="A1822" s="69">
        <f>'Shiller Data'!A1821</f>
        <v>2022.01</v>
      </c>
      <c r="B1822" s="69">
        <f>'[4]Shiller Data '!B1821</f>
        <v>4573.8154999999997</v>
      </c>
      <c r="C1822" s="69">
        <f>'[4]Shiller Data '!C1821</f>
        <v>60.921402962953294</v>
      </c>
      <c r="D1822" s="69">
        <f>'[4]Shiller Data '!D1821</f>
        <v>197.88333333333333</v>
      </c>
      <c r="E1822" s="69">
        <f>'[4]Shiller Data '!E1821</f>
        <v>281.14800000000002</v>
      </c>
      <c r="F1822" s="71">
        <f t="shared" si="315"/>
        <v>5134.3742117230067</v>
      </c>
      <c r="G1822" s="71">
        <f t="shared" si="316"/>
        <v>68.387822008774293</v>
      </c>
      <c r="H1822" s="71">
        <f t="shared" si="317"/>
        <v>3155.057715434531</v>
      </c>
      <c r="I1822" s="71">
        <f t="shared" si="317"/>
        <v>58.69137633155087</v>
      </c>
      <c r="J1822" s="71">
        <f t="shared" si="313"/>
        <v>87.480896387889075</v>
      </c>
      <c r="K1822" s="71">
        <f t="shared" si="310"/>
        <v>4.4714204425312074</v>
      </c>
      <c r="L1822" s="71">
        <f t="shared" si="311"/>
        <v>1.1158395630173117</v>
      </c>
      <c r="M1822" s="69">
        <f t="shared" si="314"/>
        <v>1.5165821836793489</v>
      </c>
    </row>
    <row r="1823" spans="1:16" x14ac:dyDescent="0.3">
      <c r="A1823" s="69">
        <f>'Shiller Data'!A1822</f>
        <v>2022.02</v>
      </c>
      <c r="B1823" s="69">
        <f>'[4]Shiller Data '!B1822</f>
        <v>4435.9805263157887</v>
      </c>
      <c r="C1823" s="69">
        <f>'[4]Shiller Data '!C1822</f>
        <v>61.445688643514018</v>
      </c>
      <c r="D1823" s="69">
        <f>'[4]Shiller Data '!D1822</f>
        <v>197.89666666666665</v>
      </c>
      <c r="E1823" s="69">
        <f>'[4]Shiller Data '!E1822</f>
        <v>283.71600000000001</v>
      </c>
      <c r="F1823" s="71">
        <f t="shared" si="315"/>
        <v>4934.5741304963221</v>
      </c>
      <c r="G1823" s="71">
        <f t="shared" si="316"/>
        <v>68.352037122813812</v>
      </c>
      <c r="H1823" s="71">
        <f t="shared" si="317"/>
        <v>3180.5547345600653</v>
      </c>
      <c r="I1823" s="71">
        <f t="shared" si="317"/>
        <v>58.948562706837464</v>
      </c>
      <c r="J1823" s="71">
        <f t="shared" si="313"/>
        <v>83.70982944973413</v>
      </c>
      <c r="K1823" s="71">
        <f t="shared" si="310"/>
        <v>4.4273564072757203</v>
      </c>
      <c r="L1823" s="71">
        <f t="shared" si="311"/>
        <v>1.0717755277618246</v>
      </c>
      <c r="M1823" s="69">
        <f t="shared" si="314"/>
        <v>1.4566929908022064</v>
      </c>
    </row>
    <row r="1824" spans="1:16" x14ac:dyDescent="0.3">
      <c r="A1824" s="69">
        <f>'Shiller Data'!A1823</f>
        <v>2022.03</v>
      </c>
      <c r="B1824" s="69">
        <f>'[4]Shiller Data '!B1823</f>
        <v>4391.2652173913057</v>
      </c>
      <c r="C1824" s="69">
        <f>'[4]Shiller Data '!C1823</f>
        <v>61.969974324074734</v>
      </c>
      <c r="D1824" s="69">
        <f>'[4]Shiller Data '!D1823</f>
        <v>197.91</v>
      </c>
      <c r="E1824" s="69">
        <f>'[4]Shiller Data '!E1823</f>
        <v>287.50400000000002</v>
      </c>
      <c r="F1824" s="71">
        <f t="shared" si="315"/>
        <v>4820.472963627577</v>
      </c>
      <c r="G1824" s="71">
        <f t="shared" si="316"/>
        <v>68.0269970036925</v>
      </c>
      <c r="H1824" s="71">
        <f t="shared" si="317"/>
        <v>3204.7973281652066</v>
      </c>
      <c r="I1824" s="71">
        <f t="shared" si="317"/>
        <v>59.201879160283639</v>
      </c>
      <c r="J1824" s="71">
        <f t="shared" si="313"/>
        <v>81.424323551902631</v>
      </c>
      <c r="K1824" s="71">
        <f t="shared" si="310"/>
        <v>4.3996740435060833</v>
      </c>
      <c r="L1824" s="71">
        <f t="shared" si="311"/>
        <v>1.0440931639921875</v>
      </c>
      <c r="M1824" s="69">
        <f t="shared" si="314"/>
        <v>1.4190687829083417</v>
      </c>
    </row>
    <row r="1825" spans="1:13" x14ac:dyDescent="0.3">
      <c r="A1825" s="69">
        <f>'Shiller Data'!A1824</f>
        <v>2022.04</v>
      </c>
      <c r="B1825" s="69">
        <f>'[4]Shiller Data '!B1824</f>
        <v>4391.2959999999994</v>
      </c>
      <c r="C1825" s="69">
        <f>'[4]Shiller Data '!C1824</f>
        <v>62.653316216049816</v>
      </c>
      <c r="D1825" s="69">
        <f>'[4]Shiller Data '!D1824</f>
        <v>196.02666666666664</v>
      </c>
      <c r="E1825" s="69">
        <f>'[4]Shiller Data '!E1824</f>
        <v>289.10899999999998</v>
      </c>
      <c r="F1825" s="71">
        <f t="shared" si="315"/>
        <v>4793.7455218619962</v>
      </c>
      <c r="G1825" s="71">
        <f t="shared" si="316"/>
        <v>68.395310641890802</v>
      </c>
      <c r="H1825" s="71">
        <f t="shared" si="317"/>
        <v>3228.8972875370187</v>
      </c>
      <c r="I1825" s="71">
        <f t="shared" si="317"/>
        <v>59.455513421620857</v>
      </c>
      <c r="J1825" s="71">
        <f t="shared" si="313"/>
        <v>80.627434631129802</v>
      </c>
      <c r="K1825" s="71">
        <f t="shared" si="310"/>
        <v>4.3898389716352701</v>
      </c>
      <c r="L1825" s="71">
        <f t="shared" si="311"/>
        <v>1.0342580921213744</v>
      </c>
      <c r="M1825" s="69">
        <f t="shared" si="314"/>
        <v>1.4057015433258448</v>
      </c>
    </row>
    <row r="1826" spans="1:13" x14ac:dyDescent="0.3">
      <c r="A1826" s="69">
        <f>'Shiller Data'!A1825</f>
        <v>2022.05</v>
      </c>
      <c r="B1826" s="69">
        <f>'[4]Shiller Data '!B1825</f>
        <v>4040.3599999999997</v>
      </c>
      <c r="C1826" s="69">
        <f>'[4]Shiller Data '!C1825</f>
        <v>63.336658108024906</v>
      </c>
      <c r="D1826" s="69">
        <f>'[4]Shiller Data '!D1825</f>
        <v>194.14333333333332</v>
      </c>
      <c r="E1826" s="69">
        <f>'[4]Shiller Data '!E1825</f>
        <v>292.29599999999999</v>
      </c>
      <c r="F1826" s="71">
        <f t="shared" si="315"/>
        <v>4362.5565105235792</v>
      </c>
      <c r="G1826" s="71">
        <f t="shared" si="316"/>
        <v>68.387408593286267</v>
      </c>
      <c r="H1826" s="71">
        <f t="shared" ref="H1826:I1841" si="318">AVERAGE(F1707:F1826)</f>
        <v>3249.9022047572457</v>
      </c>
      <c r="I1826" s="71">
        <f t="shared" si="318"/>
        <v>59.705009912368226</v>
      </c>
      <c r="J1826" s="71">
        <f t="shared" si="313"/>
        <v>73.068516644192883</v>
      </c>
      <c r="K1826" s="71">
        <f t="shared" si="310"/>
        <v>4.2913975851207162</v>
      </c>
      <c r="L1826" s="71">
        <f t="shared" si="311"/>
        <v>0.93581670560682051</v>
      </c>
      <c r="M1826" s="69">
        <f t="shared" si="314"/>
        <v>1.2719059172584541</v>
      </c>
    </row>
    <row r="1827" spans="1:13" x14ac:dyDescent="0.3">
      <c r="A1827" s="69">
        <f>'Shiller Data'!A1826</f>
        <v>2022.06</v>
      </c>
      <c r="B1827" s="69">
        <f>'[4]Shiller Data '!B1826</f>
        <v>3898.9466666666676</v>
      </c>
      <c r="C1827" s="69">
        <f>'[4]Shiller Data '!C1826</f>
        <v>64.02</v>
      </c>
      <c r="D1827" s="69">
        <f>'[4]Shiller Data '!D1826</f>
        <v>192.26</v>
      </c>
      <c r="E1827" s="69">
        <f>'[4]Shiller Data '!E1826</f>
        <v>296.31099999999998</v>
      </c>
      <c r="F1827" s="71">
        <f t="shared" si="315"/>
        <v>4152.8227528958896</v>
      </c>
      <c r="G1827" s="71">
        <f t="shared" si="316"/>
        <v>68.188599478250893</v>
      </c>
      <c r="H1827" s="71">
        <f t="shared" si="318"/>
        <v>3269.3406895752905</v>
      </c>
      <c r="I1827" s="71">
        <f t="shared" si="318"/>
        <v>59.948673423724067</v>
      </c>
      <c r="J1827" s="71">
        <f t="shared" si="313"/>
        <v>69.272971622628987</v>
      </c>
      <c r="K1827" s="71">
        <f t="shared" si="310"/>
        <v>4.2380548102428408</v>
      </c>
      <c r="L1827" s="71">
        <f t="shared" si="311"/>
        <v>0.88247393072894509</v>
      </c>
      <c r="M1827" s="69">
        <f t="shared" si="314"/>
        <v>1.1994056182109385</v>
      </c>
    </row>
    <row r="1828" spans="1:13" x14ac:dyDescent="0.3">
      <c r="A1828" s="69">
        <f>'Shiller Data'!A1827</f>
        <v>2022.07</v>
      </c>
      <c r="B1828" s="69">
        <f>'[4]Shiller Data '!B1827</f>
        <v>3911.729499999999</v>
      </c>
      <c r="C1828" s="69">
        <f>'[4]Shiller Data '!C1827</f>
        <v>64.452768447835695</v>
      </c>
      <c r="D1828" s="69">
        <f>'[4]Shiller Data '!D1827</f>
        <v>190.58333333333331</v>
      </c>
      <c r="E1828" s="69">
        <f>'[4]Shiller Data '!E1827</f>
        <v>296.27600000000001</v>
      </c>
      <c r="F1828" s="71">
        <f t="shared" si="315"/>
        <v>4166.9301220736743</v>
      </c>
      <c r="G1828" s="71">
        <f t="shared" si="316"/>
        <v>68.657657002184393</v>
      </c>
      <c r="H1828" s="71">
        <f t="shared" si="318"/>
        <v>3288.4552616978335</v>
      </c>
      <c r="I1828" s="71">
        <f t="shared" si="318"/>
        <v>60.19085616362829</v>
      </c>
      <c r="J1828" s="71">
        <f t="shared" si="313"/>
        <v>69.228623542850315</v>
      </c>
      <c r="K1828" s="71">
        <f t="shared" si="310"/>
        <v>4.2374144121125328</v>
      </c>
      <c r="L1828" s="71">
        <f t="shared" si="311"/>
        <v>0.88183353259863706</v>
      </c>
      <c r="M1828" s="69">
        <f t="shared" si="314"/>
        <v>1.1985352274961116</v>
      </c>
    </row>
    <row r="1829" spans="1:13" x14ac:dyDescent="0.3">
      <c r="A1829" s="69">
        <f>'Shiller Data'!A1828</f>
        <v>2022.08</v>
      </c>
      <c r="B1829" s="69">
        <f>'[4]Shiller Data '!B1828</f>
        <v>4158.5630434782615</v>
      </c>
      <c r="C1829" s="69">
        <f>'[4]Shiller Data '!C1828</f>
        <v>64.885536895671393</v>
      </c>
      <c r="D1829" s="69">
        <f>'[4]Shiller Data '!D1828</f>
        <v>188.90666666666664</v>
      </c>
      <c r="E1829" s="69">
        <f>'[4]Shiller Data '!E1828</f>
        <v>296.17099999999999</v>
      </c>
      <c r="F1829" s="71">
        <f t="shared" si="315"/>
        <v>4431.437545664352</v>
      </c>
      <c r="G1829" s="71">
        <f t="shared" si="316"/>
        <v>69.143163483117434</v>
      </c>
      <c r="H1829" s="71">
        <f t="shared" si="318"/>
        <v>3309.3619094783257</v>
      </c>
      <c r="I1829" s="71">
        <f t="shared" si="318"/>
        <v>60.434078094545882</v>
      </c>
      <c r="J1829" s="71">
        <f t="shared" si="313"/>
        <v>73.326799802118359</v>
      </c>
      <c r="K1829" s="71">
        <f t="shared" si="310"/>
        <v>4.2949261601077033</v>
      </c>
      <c r="L1829" s="71">
        <f t="shared" si="311"/>
        <v>0.93934528059380762</v>
      </c>
      <c r="M1829" s="69">
        <f t="shared" si="314"/>
        <v>1.2767017446662676</v>
      </c>
    </row>
    <row r="1830" spans="1:13" x14ac:dyDescent="0.3">
      <c r="A1830" s="69">
        <f>'Shiller Data'!A1829</f>
        <v>2022.09</v>
      </c>
      <c r="B1830" s="69">
        <f>'[4]Shiller Data '!B1829</f>
        <v>3850.5204761904752</v>
      </c>
      <c r="C1830" s="69">
        <f>'[4]Shiller Data '!C1829</f>
        <v>65.318305343507092</v>
      </c>
      <c r="D1830" s="69">
        <f>'[4]Shiller Data '!D1829</f>
        <v>187.23</v>
      </c>
      <c r="E1830" s="69">
        <f>'[4]Shiller Data '!E1829</f>
        <v>296.80799999999999</v>
      </c>
      <c r="F1830" s="71">
        <f t="shared" si="315"/>
        <v>4094.375875610142</v>
      </c>
      <c r="G1830" s="71">
        <f t="shared" si="316"/>
        <v>69.45494649045024</v>
      </c>
      <c r="H1830" s="71">
        <f t="shared" si="318"/>
        <v>3327.0766094494911</v>
      </c>
      <c r="I1830" s="71">
        <f t="shared" si="318"/>
        <v>60.676566036156537</v>
      </c>
      <c r="J1830" s="71">
        <f t="shared" si="313"/>
        <v>67.478701302416255</v>
      </c>
      <c r="K1830" s="71">
        <f t="shared" si="310"/>
        <v>4.2118120118259439</v>
      </c>
      <c r="L1830" s="71">
        <f t="shared" si="311"/>
        <v>0.85623113231204817</v>
      </c>
      <c r="M1830" s="69">
        <f t="shared" si="314"/>
        <v>1.1637379811705972</v>
      </c>
    </row>
    <row r="1831" spans="1:13" x14ac:dyDescent="0.3">
      <c r="A1831" s="69">
        <f>'Shiller Data'!A1830</f>
        <v>2022.1</v>
      </c>
      <c r="B1831" s="69">
        <f>'[4]Shiller Data '!B1830</f>
        <v>3726.0509523809519</v>
      </c>
      <c r="C1831" s="69">
        <f>'[4]Shiller Data '!C1830</f>
        <v>65.852203562338062</v>
      </c>
      <c r="D1831" s="69">
        <f>'[4]Shiller Data '!D1830</f>
        <v>182.40333333333334</v>
      </c>
      <c r="E1831" s="69">
        <f>'[4]Shiller Data '!E1830</f>
        <v>298.012</v>
      </c>
      <c r="F1831" s="71">
        <f t="shared" si="315"/>
        <v>3946.0166396862887</v>
      </c>
      <c r="G1831" s="71">
        <f t="shared" si="316"/>
        <v>69.739757812744813</v>
      </c>
      <c r="H1831" s="71">
        <f t="shared" si="318"/>
        <v>3343.6122708269631</v>
      </c>
      <c r="I1831" s="71">
        <f t="shared" si="318"/>
        <v>60.915005235801189</v>
      </c>
      <c r="J1831" s="71">
        <f t="shared" si="313"/>
        <v>64.779057711828301</v>
      </c>
      <c r="K1831" s="71">
        <f t="shared" si="310"/>
        <v>4.1709823676637603</v>
      </c>
      <c r="L1831" s="71">
        <f t="shared" si="311"/>
        <v>0.81540148814986457</v>
      </c>
      <c r="M1831" s="69">
        <f t="shared" si="314"/>
        <v>1.1082447786040071</v>
      </c>
    </row>
    <row r="1832" spans="1:13" x14ac:dyDescent="0.3">
      <c r="A1832" s="69">
        <f>'Shiller Data'!A1831</f>
        <v>2022.11</v>
      </c>
      <c r="B1832" s="69">
        <f>'[4]Shiller Data '!B1831</f>
        <v>3917.488571428571</v>
      </c>
      <c r="C1832" s="69">
        <f>'[4]Shiller Data '!C1831</f>
        <v>66.386101781169032</v>
      </c>
      <c r="D1832" s="69">
        <f>'[4]Shiller Data '!D1831</f>
        <v>177.57666666666665</v>
      </c>
      <c r="E1832" s="69">
        <f>'[4]Shiller Data '!E1831</f>
        <v>297.71100000000001</v>
      </c>
      <c r="F1832" s="71">
        <f t="shared" si="315"/>
        <v>4152.9502792497233</v>
      </c>
      <c r="G1832" s="71">
        <f t="shared" si="316"/>
        <v>70.376256344729796</v>
      </c>
      <c r="H1832" s="71">
        <f t="shared" si="318"/>
        <v>3362.2893259786492</v>
      </c>
      <c r="I1832" s="71">
        <f t="shared" si="318"/>
        <v>61.150795723658739</v>
      </c>
      <c r="J1832" s="71">
        <f t="shared" si="313"/>
        <v>67.913266378690494</v>
      </c>
      <c r="K1832" s="71">
        <f t="shared" si="310"/>
        <v>4.2182313966097054</v>
      </c>
      <c r="L1832" s="71">
        <f t="shared" si="311"/>
        <v>0.86265051709580964</v>
      </c>
      <c r="M1832" s="69">
        <f t="shared" si="314"/>
        <v>1.1724628238055987</v>
      </c>
    </row>
    <row r="1833" spans="1:13" x14ac:dyDescent="0.3">
      <c r="A1833" s="69">
        <f>'Shiller Data'!A1832</f>
        <v>2022.12</v>
      </c>
      <c r="B1833" s="69">
        <f>'[4]Shiller Data '!B1832</f>
        <v>3912.3809523809532</v>
      </c>
      <c r="C1833" s="69">
        <f>'[4]Shiller Data '!C1832</f>
        <v>66.92</v>
      </c>
      <c r="D1833" s="69">
        <f>'[4]Shiller Data '!D1832</f>
        <v>172.75</v>
      </c>
      <c r="E1833" s="69">
        <f>'[4]Shiller Data '!E1832</f>
        <v>296.79700000000003</v>
      </c>
      <c r="F1833" s="71">
        <f t="shared" si="315"/>
        <v>4160.3081920511013</v>
      </c>
      <c r="G1833" s="71">
        <f t="shared" si="316"/>
        <v>71.160714562478731</v>
      </c>
      <c r="H1833" s="71">
        <f t="shared" si="318"/>
        <v>3380.666463046618</v>
      </c>
      <c r="I1833" s="71">
        <f t="shared" si="318"/>
        <v>61.385838071552833</v>
      </c>
      <c r="J1833" s="71">
        <f t="shared" si="313"/>
        <v>67.773094295816961</v>
      </c>
      <c r="K1833" s="71">
        <f t="shared" si="310"/>
        <v>4.2161652768900639</v>
      </c>
      <c r="L1833" s="71">
        <f t="shared" si="311"/>
        <v>0.86058439737616821</v>
      </c>
      <c r="M1833" s="69">
        <f t="shared" si="314"/>
        <v>1.1696546778498453</v>
      </c>
    </row>
    <row r="1834" spans="1:13" x14ac:dyDescent="0.3">
      <c r="A1834" s="69">
        <f>'Shiller Data'!A1833</f>
        <v>2023.01</v>
      </c>
      <c r="B1834" s="69">
        <f>'[4]Shiller Data '!B1833</f>
        <v>3960.6565000000001</v>
      </c>
      <c r="C1834" s="69">
        <f>'[4]Shiller Data '!C1833</f>
        <v>67.349999999999994</v>
      </c>
      <c r="D1834" s="69">
        <f>'[4]Shiller Data '!D1833</f>
        <v>173.55666666666667</v>
      </c>
      <c r="E1834" s="69">
        <f>'[4]Shiller Data '!E1833</f>
        <v>299.17</v>
      </c>
      <c r="F1834" s="71">
        <f t="shared" si="315"/>
        <v>4178.2364364157502</v>
      </c>
      <c r="G1834" s="71">
        <f t="shared" si="316"/>
        <v>71.049893873048759</v>
      </c>
      <c r="H1834" s="71">
        <f t="shared" si="318"/>
        <v>3398.577362986468</v>
      </c>
      <c r="I1834" s="71">
        <f t="shared" si="318"/>
        <v>61.61773836242164</v>
      </c>
      <c r="J1834" s="71">
        <f t="shared" si="313"/>
        <v>67.808987273117779</v>
      </c>
      <c r="K1834" s="71">
        <f t="shared" si="310"/>
        <v>4.2166947418123311</v>
      </c>
      <c r="L1834" s="71">
        <f t="shared" si="311"/>
        <v>0.86111386229843534</v>
      </c>
      <c r="M1834" s="69">
        <f t="shared" si="314"/>
        <v>1.1703742948042954</v>
      </c>
    </row>
    <row r="1835" spans="1:13" x14ac:dyDescent="0.3">
      <c r="A1835" s="69">
        <f>'Shiller Data'!A1834</f>
        <v>2023.02</v>
      </c>
      <c r="B1835" s="69">
        <f>'[4]Shiller Data '!B1834</f>
        <v>4079.6847368421049</v>
      </c>
      <c r="C1835" s="69">
        <f>'[4]Shiller Data '!C1834</f>
        <v>67.78</v>
      </c>
      <c r="D1835" s="69">
        <f>'[4]Shiller Data '!D1834</f>
        <v>174.36333333333332</v>
      </c>
      <c r="E1835" s="69">
        <f>'[4]Shiller Data '!E1834</f>
        <v>300.83999999999997</v>
      </c>
      <c r="F1835" s="71">
        <f t="shared" si="315"/>
        <v>4279.9125826720274</v>
      </c>
      <c r="G1835" s="71">
        <f t="shared" si="316"/>
        <v>71.106591211275102</v>
      </c>
      <c r="H1835" s="71">
        <f t="shared" si="318"/>
        <v>3417.1114286664351</v>
      </c>
      <c r="I1835" s="71">
        <f t="shared" si="318"/>
        <v>61.849789629564199</v>
      </c>
      <c r="J1835" s="71">
        <f t="shared" si="313"/>
        <v>69.198498625551167</v>
      </c>
      <c r="K1835" s="71">
        <f t="shared" si="310"/>
        <v>4.2369791662257033</v>
      </c>
      <c r="L1835" s="71">
        <f t="shared" si="311"/>
        <v>0.88139828671180753</v>
      </c>
      <c r="M1835" s="69">
        <f t="shared" si="314"/>
        <v>1.1979436674014861</v>
      </c>
    </row>
    <row r="1836" spans="1:13" x14ac:dyDescent="0.3">
      <c r="A1836" s="69">
        <f>'Shiller Data'!A1835</f>
        <v>2023.03</v>
      </c>
      <c r="B1836" s="69">
        <f>'[4]Shiller Data '!B1835</f>
        <v>3968.5591304347827</v>
      </c>
      <c r="C1836" s="69">
        <f>'[4]Shiller Data '!C1835</f>
        <v>68.209999999999994</v>
      </c>
      <c r="D1836" s="69">
        <f>'[4]Shiller Data '!D1835</f>
        <v>175.17</v>
      </c>
      <c r="E1836" s="69">
        <f>'[4]Shiller Data '!E1835</f>
        <v>301.83600000000001</v>
      </c>
      <c r="F1836" s="71">
        <f t="shared" si="315"/>
        <v>4149.5948275251112</v>
      </c>
      <c r="G1836" s="71">
        <f t="shared" si="316"/>
        <v>71.321568832080999</v>
      </c>
      <c r="H1836" s="71">
        <f t="shared" si="318"/>
        <v>3434.1689602042243</v>
      </c>
      <c r="I1836" s="71">
        <f t="shared" si="318"/>
        <v>62.081333486732255</v>
      </c>
      <c r="J1836" s="71">
        <f t="shared" si="313"/>
        <v>66.841264426318162</v>
      </c>
      <c r="K1836" s="71">
        <f t="shared" si="310"/>
        <v>4.2023206207582913</v>
      </c>
      <c r="L1836" s="71">
        <f t="shared" si="311"/>
        <v>0.84673974124439555</v>
      </c>
      <c r="M1836" s="69">
        <f t="shared" si="314"/>
        <v>1.1508378519149078</v>
      </c>
    </row>
    <row r="1837" spans="1:13" x14ac:dyDescent="0.3">
      <c r="A1837" s="69">
        <f>'Shiller Data'!A1836</f>
        <v>2023.04</v>
      </c>
      <c r="B1837" s="69">
        <f>'[4]Shiller Data '!B1836</f>
        <v>4121.4673684210529</v>
      </c>
      <c r="C1837" s="69">
        <f>'[4]Shiller Data '!C1836</f>
        <v>68.376666666666665</v>
      </c>
      <c r="D1837" s="69">
        <f>'[4]Shiller Data '!D1836</f>
        <v>177.11666666666665</v>
      </c>
      <c r="E1837" s="69">
        <f>'[4]Shiller Data '!E1836</f>
        <v>303.363</v>
      </c>
      <c r="F1837" s="71">
        <f t="shared" si="315"/>
        <v>4287.7862785195503</v>
      </c>
      <c r="G1837" s="71">
        <f t="shared" si="316"/>
        <v>71.135958845783222</v>
      </c>
      <c r="H1837" s="71">
        <f t="shared" si="318"/>
        <v>3452.1351115858474</v>
      </c>
      <c r="I1837" s="71">
        <f t="shared" si="318"/>
        <v>62.306579624632001</v>
      </c>
      <c r="J1837" s="71">
        <f t="shared" si="313"/>
        <v>68.817551923913285</v>
      </c>
      <c r="K1837" s="71">
        <f t="shared" si="310"/>
        <v>4.2314588275761142</v>
      </c>
      <c r="L1837" s="71">
        <f t="shared" si="311"/>
        <v>0.87587794806221853</v>
      </c>
      <c r="M1837" s="69">
        <f t="shared" si="314"/>
        <v>1.1904407543292836</v>
      </c>
    </row>
    <row r="1838" spans="1:13" x14ac:dyDescent="0.3">
      <c r="A1838" s="69">
        <f>'Shiller Data'!A1837</f>
        <v>2023.05</v>
      </c>
      <c r="B1838" s="69">
        <f>'[4]Shiller Data '!B1837</f>
        <v>4146.1731818181825</v>
      </c>
      <c r="C1838" s="69">
        <f>'[4]Shiller Data '!C1837</f>
        <v>68.543333333333322</v>
      </c>
      <c r="D1838" s="69">
        <f>'[4]Shiller Data '!D1837</f>
        <v>179.06333333333333</v>
      </c>
      <c r="E1838" s="69">
        <f>'[4]Shiller Data '!E1837</f>
        <v>304.12700000000001</v>
      </c>
      <c r="F1838" s="71">
        <f t="shared" si="315"/>
        <v>4302.6531253316125</v>
      </c>
      <c r="G1838" s="71">
        <f t="shared" si="316"/>
        <v>71.130214406043081</v>
      </c>
      <c r="H1838" s="71">
        <f t="shared" si="318"/>
        <v>3469.4761087125066</v>
      </c>
      <c r="I1838" s="71">
        <f t="shared" si="318"/>
        <v>62.528065503922129</v>
      </c>
      <c r="J1838" s="71">
        <f t="shared" si="313"/>
        <v>68.811550311943122</v>
      </c>
      <c r="K1838" s="71">
        <f t="shared" si="310"/>
        <v>4.2313716132896522</v>
      </c>
      <c r="L1838" s="71">
        <f t="shared" si="311"/>
        <v>0.87579073377575645</v>
      </c>
      <c r="M1838" s="69">
        <f t="shared" si="314"/>
        <v>1.1903222179039816</v>
      </c>
    </row>
    <row r="1839" spans="1:13" x14ac:dyDescent="0.3">
      <c r="A1839" s="69">
        <f>'Shiller Data'!A1838</f>
        <v>2023.06</v>
      </c>
      <c r="B1839" s="69">
        <f>'[4]Shiller Data '!B1838</f>
        <v>4345.3728571428574</v>
      </c>
      <c r="C1839" s="69">
        <f>'[4]Shiller Data '!C1838</f>
        <v>68.709999999999994</v>
      </c>
      <c r="D1839" s="69">
        <f>'[4]Shiller Data '!D1838</f>
        <v>181.01</v>
      </c>
      <c r="E1839" s="69">
        <f>'[4]Shiller Data '!E1838</f>
        <v>305.10899999999998</v>
      </c>
      <c r="F1839" s="71">
        <f t="shared" si="315"/>
        <v>4494.8572496339721</v>
      </c>
      <c r="G1839" s="71">
        <f t="shared" si="316"/>
        <v>71.073680389631249</v>
      </c>
      <c r="H1839" s="71">
        <f t="shared" si="318"/>
        <v>3488.7004489582318</v>
      </c>
      <c r="I1839" s="71">
        <f t="shared" si="318"/>
        <v>62.745613894088919</v>
      </c>
      <c r="J1839" s="71">
        <f t="shared" si="313"/>
        <v>71.636198463545824</v>
      </c>
      <c r="K1839" s="71">
        <f t="shared" si="310"/>
        <v>4.2716005113449267</v>
      </c>
      <c r="L1839" s="71">
        <f t="shared" si="311"/>
        <v>0.91601963183103097</v>
      </c>
      <c r="M1839" s="69">
        <f t="shared" si="314"/>
        <v>1.2449989224068274</v>
      </c>
    </row>
    <row r="1840" spans="1:13" x14ac:dyDescent="0.3">
      <c r="A1840" s="69">
        <f>'Shiller Data'!A1839</f>
        <v>2023.07</v>
      </c>
      <c r="B1840" s="69">
        <f>'[4]Shiller Data '!B1839</f>
        <v>4508.0755000000008</v>
      </c>
      <c r="C1840" s="69">
        <f>'[4]Shiller Data '!C1839</f>
        <v>68.911045363540723</v>
      </c>
      <c r="D1840" s="69">
        <f>'[4]Shiller Data '!D1839</f>
        <v>182.09</v>
      </c>
      <c r="E1840" s="69">
        <f>'[4]Shiller Data '!E1839</f>
        <v>305.69099999999997</v>
      </c>
      <c r="F1840" s="71">
        <f t="shared" si="315"/>
        <v>4654.2788900474679</v>
      </c>
      <c r="G1840" s="71">
        <f t="shared" si="316"/>
        <v>71.145929948739976</v>
      </c>
      <c r="H1840" s="71">
        <f t="shared" si="318"/>
        <v>3508.6985503883197</v>
      </c>
      <c r="I1840" s="71">
        <f t="shared" si="318"/>
        <v>62.959671084671967</v>
      </c>
      <c r="J1840" s="71">
        <f t="shared" si="313"/>
        <v>73.924765010098497</v>
      </c>
      <c r="K1840" s="71">
        <f t="shared" si="310"/>
        <v>4.3030478869725624</v>
      </c>
      <c r="L1840" s="71">
        <f t="shared" si="311"/>
        <v>0.94746700745866663</v>
      </c>
      <c r="M1840" s="69">
        <f t="shared" si="314"/>
        <v>1.2877403085173722</v>
      </c>
    </row>
    <row r="1841" spans="1:13" x14ac:dyDescent="0.3">
      <c r="A1841" s="69">
        <f>'Shiller Data'!A1840</f>
        <v>2023.08</v>
      </c>
      <c r="B1841" s="69">
        <f>'[4]Shiller Data '!B1840</f>
        <v>4457.358695652174</v>
      </c>
      <c r="C1841" s="69">
        <f>'[4]Shiller Data '!C1840</f>
        <v>69.112090727081437</v>
      </c>
      <c r="D1841" s="69">
        <f>'[4]Shiller Data '!D1840</f>
        <v>183.17</v>
      </c>
      <c r="E1841" s="69">
        <f>'[4]Shiller Data '!E1840</f>
        <v>307.02600000000001</v>
      </c>
      <c r="F1841" s="71">
        <f t="shared" si="315"/>
        <v>4581.9073666116374</v>
      </c>
      <c r="G1841" s="71">
        <f t="shared" si="316"/>
        <v>71.043238663567706</v>
      </c>
      <c r="H1841" s="71">
        <f t="shared" si="318"/>
        <v>3528.1002727584482</v>
      </c>
      <c r="I1841" s="71">
        <f t="shared" si="318"/>
        <v>63.169091898898124</v>
      </c>
      <c r="J1841" s="71">
        <f t="shared" si="313"/>
        <v>72.534007199992075</v>
      </c>
      <c r="K1841" s="71">
        <f t="shared" si="310"/>
        <v>4.2840555167115895</v>
      </c>
      <c r="L1841" s="71">
        <f t="shared" si="311"/>
        <v>0.92847463719769374</v>
      </c>
      <c r="M1841" s="69">
        <f t="shared" si="314"/>
        <v>1.2619270184008735</v>
      </c>
    </row>
    <row r="1842" spans="1:13" x14ac:dyDescent="0.3">
      <c r="A1842" s="69">
        <f>'Shiller Data'!A1841</f>
        <v>2023.09</v>
      </c>
      <c r="B1842" s="69">
        <f>'[4]Shiller Data '!B1841</f>
        <v>4409.0949999999993</v>
      </c>
      <c r="C1842" s="69">
        <f>'[4]Shiller Data '!C1841</f>
        <v>69.313136090622152</v>
      </c>
      <c r="D1842" s="69">
        <f>'[4]Shiller Data '!D1841</f>
        <v>184.25</v>
      </c>
      <c r="E1842" s="69">
        <f>'[4]Shiller Data '!E1841</f>
        <v>307.78899999999999</v>
      </c>
      <c r="F1842" s="71">
        <f t="shared" si="315"/>
        <v>4521.0596462999001</v>
      </c>
      <c r="G1842" s="71">
        <f t="shared" si="316"/>
        <v>71.073275249865361</v>
      </c>
      <c r="H1842" s="71">
        <f t="shared" ref="H1842:I1857" si="319">AVERAGE(F1723:F1842)</f>
        <v>3546.8248992167955</v>
      </c>
      <c r="I1842" s="71">
        <f t="shared" si="319"/>
        <v>63.374976624951501</v>
      </c>
      <c r="J1842" s="71">
        <f t="shared" si="313"/>
        <v>71.338245583192901</v>
      </c>
      <c r="K1842" s="71">
        <f t="shared" si="310"/>
        <v>4.2674325872985612</v>
      </c>
      <c r="L1842" s="71">
        <f t="shared" si="311"/>
        <v>0.91185170778466551</v>
      </c>
      <c r="M1842" s="69">
        <f t="shared" si="314"/>
        <v>1.2393341301184504</v>
      </c>
    </row>
    <row r="1843" spans="1:13" x14ac:dyDescent="0.3">
      <c r="A1843" s="69">
        <f>'Shiller Data'!A1842</f>
        <v>2023.1</v>
      </c>
      <c r="B1843" s="69">
        <f>'[4]Shiller Data '!B1842</f>
        <v>4269.4009090909085</v>
      </c>
      <c r="C1843" s="69">
        <f>'[4]Shiller Data '!C1842</f>
        <v>69.643321374994017</v>
      </c>
      <c r="D1843" s="69">
        <f>'[4]Shiller Data '!D1842</f>
        <v>186.97666666666666</v>
      </c>
      <c r="E1843" s="69">
        <f>'[4]Shiller Data '!E1842</f>
        <v>307.67099999999999</v>
      </c>
      <c r="F1843" s="71">
        <f t="shared" si="315"/>
        <v>4379.4971703983683</v>
      </c>
      <c r="G1843" s="71">
        <f t="shared" si="316"/>
        <v>71.439233605230868</v>
      </c>
      <c r="H1843" s="71">
        <f t="shared" si="319"/>
        <v>3563.9508607692615</v>
      </c>
      <c r="I1843" s="71">
        <f t="shared" si="319"/>
        <v>63.580698633614816</v>
      </c>
      <c r="J1843" s="71">
        <f t="shared" si="313"/>
        <v>68.880922426400474</v>
      </c>
      <c r="K1843" s="71">
        <f t="shared" si="310"/>
        <v>4.2323792518184309</v>
      </c>
      <c r="L1843" s="71">
        <f t="shared" si="311"/>
        <v>0.87679837230453517</v>
      </c>
      <c r="M1843" s="69">
        <f t="shared" si="314"/>
        <v>1.1916917397339859</v>
      </c>
    </row>
    <row r="1844" spans="1:13" x14ac:dyDescent="0.3">
      <c r="A1844" s="69">
        <f>'Shiller Data'!A1843</f>
        <v>2023.11</v>
      </c>
      <c r="B1844" s="69">
        <f>'[4]Shiller Data '!B1843</f>
        <v>4460.0633333333317</v>
      </c>
      <c r="C1844" s="69">
        <f>'[4]Shiller Data '!C1843</f>
        <v>69.973506659365881</v>
      </c>
      <c r="D1844" s="69">
        <f>'[4]Shiller Data '!D1843</f>
        <v>189.70333333333332</v>
      </c>
      <c r="E1844" s="69">
        <f>'[4]Shiller Data '!E1843</f>
        <v>307.05099999999999</v>
      </c>
      <c r="F1844" s="71">
        <f t="shared" si="315"/>
        <v>4584.3142940966363</v>
      </c>
      <c r="G1844" s="71">
        <f t="shared" si="316"/>
        <v>71.922868087806819</v>
      </c>
      <c r="H1844" s="71">
        <f t="shared" si="319"/>
        <v>3582.027317616476</v>
      </c>
      <c r="I1844" s="71">
        <f t="shared" si="319"/>
        <v>63.787434299007558</v>
      </c>
      <c r="J1844" s="71">
        <f t="shared" si="313"/>
        <v>71.868610871027954</v>
      </c>
      <c r="K1844" s="71">
        <f t="shared" si="310"/>
        <v>4.27483960293719</v>
      </c>
      <c r="L1844" s="71">
        <f t="shared" si="311"/>
        <v>0.91925872342329429</v>
      </c>
      <c r="M1844" s="69">
        <f t="shared" si="314"/>
        <v>1.2494013013535361</v>
      </c>
    </row>
    <row r="1845" spans="1:13" x14ac:dyDescent="0.3">
      <c r="A1845" s="69">
        <f>'Shiller Data'!A1844</f>
        <v>2023.12</v>
      </c>
      <c r="B1845" s="69">
        <f>'[4]Shiller Data '!B1844</f>
        <v>4685.0515000000005</v>
      </c>
      <c r="C1845" s="69">
        <f>'[4]Shiller Data '!C1844</f>
        <v>70.303691943737746</v>
      </c>
      <c r="D1845" s="69">
        <f>'[4]Shiller Data '!D1844</f>
        <v>192.42999999999998</v>
      </c>
      <c r="E1845" s="69">
        <f>'[4]Shiller Data '!E1844</f>
        <v>306.74599999999998</v>
      </c>
      <c r="F1845" s="71">
        <f t="shared" si="315"/>
        <v>4820.3584681055345</v>
      </c>
      <c r="G1845" s="71">
        <f t="shared" si="316"/>
        <v>72.334102794831409</v>
      </c>
      <c r="H1845" s="71">
        <f t="shared" si="319"/>
        <v>3601.7955249367365</v>
      </c>
      <c r="I1845" s="71">
        <f t="shared" si="319"/>
        <v>63.995343771987933</v>
      </c>
      <c r="J1845" s="71">
        <f t="shared" si="313"/>
        <v>75.323581123030138</v>
      </c>
      <c r="K1845" s="71">
        <f t="shared" si="310"/>
        <v>4.3217932481051999</v>
      </c>
      <c r="L1845" s="71">
        <f t="shared" si="311"/>
        <v>0.96621236859130422</v>
      </c>
      <c r="M1845" s="69">
        <f t="shared" si="314"/>
        <v>1.3132178786471853</v>
      </c>
    </row>
    <row r="1846" spans="1:13" x14ac:dyDescent="0.3">
      <c r="A1846" s="69">
        <f>'Shiller Data'!A1845</f>
        <v>2024.01</v>
      </c>
      <c r="B1846" s="69">
        <f>'[4]Shiller Data '!B1845</f>
        <v>4815.6139130434785</v>
      </c>
      <c r="C1846" s="69">
        <f>'[4]Shiller Data '!C1845</f>
        <v>70.477403206648589</v>
      </c>
      <c r="D1846" s="69">
        <f>'[4]Shiller Data '!D1845</f>
        <v>192.08333333333331</v>
      </c>
      <c r="E1846" s="69">
        <f>'[4]Shiller Data '!E1845</f>
        <v>308.41699999999997</v>
      </c>
      <c r="F1846" s="71">
        <f t="shared" si="315"/>
        <v>4927.8471323762542</v>
      </c>
      <c r="G1846" s="71">
        <f t="shared" si="316"/>
        <v>72.119957197671752</v>
      </c>
      <c r="H1846" s="71">
        <f t="shared" si="319"/>
        <v>3622.3711575718471</v>
      </c>
      <c r="I1846" s="71">
        <f t="shared" si="319"/>
        <v>64.198284959251183</v>
      </c>
      <c r="J1846" s="71">
        <f t="shared" si="313"/>
        <v>76.759794058425783</v>
      </c>
      <c r="K1846" s="71">
        <f t="shared" si="310"/>
        <v>4.3406809882076276</v>
      </c>
      <c r="L1846" s="71">
        <f t="shared" si="311"/>
        <v>0.98510010869373188</v>
      </c>
      <c r="M1846" s="69">
        <f t="shared" si="314"/>
        <v>1.3388889617299988</v>
      </c>
    </row>
    <row r="1847" spans="1:13" x14ac:dyDescent="0.3">
      <c r="A1847" s="69">
        <f>'Shiller Data'!A1846</f>
        <v>2024.02</v>
      </c>
      <c r="B1847" s="69">
        <f>'[4]Shiller Data '!B1846</f>
        <v>5011.9615000000003</v>
      </c>
      <c r="C1847" s="69">
        <f>'[4]Shiller Data '!C1846</f>
        <v>70.651114469559431</v>
      </c>
      <c r="D1847" s="69">
        <f>'[4]Shiller Data '!D1846</f>
        <v>191.73666666666665</v>
      </c>
      <c r="E1847" s="69">
        <f>'[4]Shiller Data '!E1846</f>
        <v>310.32600000000002</v>
      </c>
      <c r="F1847" s="71">
        <f t="shared" si="315"/>
        <v>5097.2206943907377</v>
      </c>
      <c r="G1847" s="71">
        <f t="shared" si="316"/>
        <v>71.852970689421142</v>
      </c>
      <c r="H1847" s="71">
        <f t="shared" si="319"/>
        <v>3644.4933218671463</v>
      </c>
      <c r="I1847" s="71">
        <f t="shared" si="319"/>
        <v>64.395837615701936</v>
      </c>
      <c r="J1847" s="71">
        <f t="shared" si="313"/>
        <v>79.154505681091706</v>
      </c>
      <c r="K1847" s="71">
        <f t="shared" si="310"/>
        <v>4.3714017105576177</v>
      </c>
      <c r="L1847" s="71">
        <f t="shared" si="311"/>
        <v>1.015820831043722</v>
      </c>
      <c r="M1847" s="69">
        <f t="shared" si="314"/>
        <v>1.3806427243047643</v>
      </c>
    </row>
    <row r="1848" spans="1:13" x14ac:dyDescent="0.3">
      <c r="A1848" s="69">
        <f>'Shiller Data'!A1847</f>
        <v>2024.03</v>
      </c>
      <c r="B1848" s="69">
        <f>'[4]Shiller Data '!B1847</f>
        <v>5170.5724999999993</v>
      </c>
      <c r="C1848" s="69">
        <f>'[4]Shiller Data '!C1847</f>
        <v>70.824825732470273</v>
      </c>
      <c r="D1848" s="69">
        <f>'[4]Shiller Data '!D1847</f>
        <v>191.39</v>
      </c>
      <c r="E1848" s="69">
        <f>'[4]Shiller Data '!E1847</f>
        <v>312.33199999999999</v>
      </c>
      <c r="F1848" s="71">
        <f t="shared" si="315"/>
        <v>5224.7561372593909</v>
      </c>
      <c r="G1848" s="71">
        <f t="shared" si="316"/>
        <v>71.56701562855001</v>
      </c>
      <c r="H1848" s="71">
        <f t="shared" si="319"/>
        <v>3667.2911855484458</v>
      </c>
      <c r="I1848" s="71">
        <f t="shared" si="319"/>
        <v>64.588974091529153</v>
      </c>
      <c r="J1848" s="71">
        <f t="shared" si="313"/>
        <v>80.892384663911514</v>
      </c>
      <c r="K1848" s="71">
        <f t="shared" si="310"/>
        <v>4.3931196869255453</v>
      </c>
      <c r="L1848" s="71">
        <f t="shared" si="311"/>
        <v>1.0375388074116496</v>
      </c>
      <c r="M1848" s="69">
        <f t="shared" si="314"/>
        <v>1.4101604947054696</v>
      </c>
    </row>
    <row r="1849" spans="1:13" x14ac:dyDescent="0.3">
      <c r="A1849" s="69">
        <f>'Shiller Data'!A1848</f>
        <v>2024.04</v>
      </c>
      <c r="B1849" s="69">
        <f>'[4]Shiller Data '!B1848</f>
        <v>5112.4927272727282</v>
      </c>
      <c r="C1849" s="69">
        <f>'[4]Shiller Data '!C1848</f>
        <v>71.208483689883664</v>
      </c>
      <c r="D1849" s="69">
        <f>'[4]Shiller Data '!D1848</f>
        <v>193.17999999999998</v>
      </c>
      <c r="E1849" s="69">
        <f>'[4]Shiller Data '!E1848</f>
        <v>313.548</v>
      </c>
      <c r="F1849" s="71">
        <f t="shared" si="315"/>
        <v>5146.0327196821845</v>
      </c>
      <c r="G1849" s="71">
        <f t="shared" si="316"/>
        <v>71.675639758332807</v>
      </c>
      <c r="H1849" s="71">
        <f t="shared" si="319"/>
        <v>3689.492967131695</v>
      </c>
      <c r="I1849" s="71">
        <f t="shared" si="319"/>
        <v>64.780088190555361</v>
      </c>
      <c r="J1849" s="71">
        <f t="shared" si="313"/>
        <v>79.438495121290259</v>
      </c>
      <c r="K1849" s="71">
        <f t="shared" si="310"/>
        <v>4.3749830759684905</v>
      </c>
      <c r="L1849" s="71">
        <f t="shared" si="311"/>
        <v>1.0194021964545947</v>
      </c>
      <c r="M1849" s="69">
        <f t="shared" si="314"/>
        <v>1.385510301289298</v>
      </c>
    </row>
    <row r="1850" spans="1:13" x14ac:dyDescent="0.3">
      <c r="A1850" s="69">
        <f>'Shiller Data'!A1849</f>
        <v>2024.05</v>
      </c>
      <c r="B1850" s="69">
        <f>'[4]Shiller Data '!B1849</f>
        <v>5235.2254545454543</v>
      </c>
      <c r="C1850" s="69">
        <f>'[4]Shiller Data '!C1849</f>
        <v>71.592141647297069</v>
      </c>
      <c r="D1850" s="69">
        <f>'[4]Shiller Data '!D1849</f>
        <v>194.96999999999997</v>
      </c>
      <c r="E1850" s="69">
        <f>'[4]Shiller Data '!E1849</f>
        <v>314.06900000000002</v>
      </c>
      <c r="F1850" s="71">
        <f t="shared" si="315"/>
        <v>5260.8290839968868</v>
      </c>
      <c r="G1850" s="71">
        <f t="shared" si="316"/>
        <v>71.9422734004158</v>
      </c>
      <c r="H1850" s="71">
        <f t="shared" si="319"/>
        <v>3712.4413480421922</v>
      </c>
      <c r="I1850" s="71">
        <f t="shared" si="319"/>
        <v>64.970600095369193</v>
      </c>
      <c r="J1850" s="71">
        <f t="shared" si="313"/>
        <v>80.972456407584488</v>
      </c>
      <c r="K1850" s="71">
        <f t="shared" si="310"/>
        <v>4.3941090524934401</v>
      </c>
      <c r="L1850" s="71">
        <f t="shared" si="311"/>
        <v>1.0385281729795444</v>
      </c>
      <c r="M1850" s="69">
        <f t="shared" si="314"/>
        <v>1.411505181023418</v>
      </c>
    </row>
    <row r="1851" spans="1:13" x14ac:dyDescent="0.3">
      <c r="A1851" s="69">
        <f>'Shiller Data'!A1850</f>
        <v>2024.06</v>
      </c>
      <c r="B1851" s="69">
        <f>'Shiller Data'!B1850</f>
        <v>5415.1405263157876</v>
      </c>
      <c r="C1851" s="69">
        <f>'Shiller Data'!C1850</f>
        <v>71.97579960471046</v>
      </c>
      <c r="D1851" s="69">
        <f>'Shiller Data'!D1850</f>
        <v>196.76</v>
      </c>
      <c r="E1851" s="69">
        <f>'Shiller Data'!E1850</f>
        <v>314.17500000000001</v>
      </c>
      <c r="F1851" s="71">
        <f t="shared" si="315"/>
        <v>5439.7880983779551</v>
      </c>
      <c r="G1851" s="71">
        <f t="shared" si="316"/>
        <v>72.303404899322487</v>
      </c>
      <c r="H1851" s="71">
        <f t="shared" si="319"/>
        <v>3736.2873764998376</v>
      </c>
      <c r="I1851" s="71">
        <f t="shared" si="319"/>
        <v>65.160651671386361</v>
      </c>
      <c r="J1851" s="71">
        <f t="shared" si="313"/>
        <v>83.482714780255932</v>
      </c>
      <c r="K1851" s="71">
        <f t="shared" si="310"/>
        <v>4.4246396018078791</v>
      </c>
      <c r="L1851" s="71">
        <f t="shared" si="311"/>
        <v>1.0690587222939834</v>
      </c>
      <c r="M1851" s="69">
        <f t="shared" si="314"/>
        <v>1.4530004718186444</v>
      </c>
    </row>
    <row r="1852" spans="1:13" x14ac:dyDescent="0.3">
      <c r="A1852" s="69">
        <f>'Shiller Data'!A1851</f>
        <v>2024.07</v>
      </c>
      <c r="B1852" s="69">
        <f>'Shiller Data'!B1851</f>
        <v>5538.0045454545461</v>
      </c>
      <c r="C1852" s="69">
        <f>'Shiller Data'!C1851</f>
        <v>72.450533069806966</v>
      </c>
      <c r="D1852" s="69">
        <f>'Shiller Data'!D1851</f>
        <v>197.93</v>
      </c>
      <c r="E1852" s="69">
        <f>'Shiller Data'!E1851</f>
        <v>314.54000000000002</v>
      </c>
      <c r="F1852" s="71">
        <f t="shared" si="315"/>
        <v>5556.7556576848156</v>
      </c>
      <c r="G1852" s="71">
        <f t="shared" si="316"/>
        <v>72.695843102614703</v>
      </c>
      <c r="H1852" s="71">
        <f t="shared" si="319"/>
        <v>3760.8126234373476</v>
      </c>
      <c r="I1852" s="71">
        <f t="shared" si="319"/>
        <v>65.349728127112073</v>
      </c>
      <c r="J1852" s="71">
        <f t="shared" si="313"/>
        <v>85.031044763894712</v>
      </c>
      <c r="K1852" s="71">
        <f t="shared" si="310"/>
        <v>4.4430164223255648</v>
      </c>
      <c r="L1852" s="71">
        <f t="shared" si="311"/>
        <v>1.0874355428116691</v>
      </c>
      <c r="M1852" s="69">
        <f t="shared" si="314"/>
        <v>1.4779771436570519</v>
      </c>
    </row>
    <row r="1853" spans="1:13" x14ac:dyDescent="0.3">
      <c r="A1853" s="69">
        <f>'Shiller Data'!A1852</f>
        <v>2024.08</v>
      </c>
      <c r="B1853" s="69">
        <f>'Shiller Data'!B1852</f>
        <v>5478.2145454545462</v>
      </c>
      <c r="C1853" s="69">
        <f>'Shiller Data'!C1852</f>
        <v>72.925266534903486</v>
      </c>
      <c r="D1853" s="69">
        <f>'Shiller Data'!D1852</f>
        <v>199.10000000000002</v>
      </c>
      <c r="E1853" s="69">
        <f>'Shiller Data'!E1852</f>
        <v>314.79599999999999</v>
      </c>
      <c r="F1853" s="71">
        <f t="shared" si="315"/>
        <v>5492.2931092459312</v>
      </c>
      <c r="G1853" s="71">
        <f t="shared" si="316"/>
        <v>73.112678511633618</v>
      </c>
      <c r="H1853" s="71">
        <f t="shared" si="319"/>
        <v>3784.8921709770771</v>
      </c>
      <c r="I1853" s="71">
        <f t="shared" si="319"/>
        <v>65.537489641602505</v>
      </c>
      <c r="J1853" s="71">
        <f t="shared" si="313"/>
        <v>83.80383715154511</v>
      </c>
      <c r="K1853" s="71">
        <f t="shared" si="310"/>
        <v>4.4284787958376475</v>
      </c>
      <c r="L1853" s="71">
        <f t="shared" si="311"/>
        <v>1.0728979163237518</v>
      </c>
      <c r="M1853" s="69">
        <f t="shared" si="314"/>
        <v>1.4582184739922639</v>
      </c>
    </row>
    <row r="1854" spans="1:13" x14ac:dyDescent="0.3">
      <c r="A1854" s="69">
        <f>'Shiller Data'!A1853</f>
        <v>2024.09</v>
      </c>
      <c r="B1854" s="69">
        <f>'Shiller Data'!B1853</f>
        <v>5621.2604999999985</v>
      </c>
      <c r="C1854" s="69">
        <f>'Shiller Data'!C1853</f>
        <v>73.400000000000006</v>
      </c>
      <c r="D1854" s="69">
        <f>'Shiller Data'!D1853</f>
        <v>200.27</v>
      </c>
      <c r="E1854" s="69">
        <f>'Shiller Data'!E1853</f>
        <v>315.30099999999999</v>
      </c>
      <c r="F1854" s="71">
        <f t="shared" si="315"/>
        <v>5626.6802836099469</v>
      </c>
      <c r="G1854" s="71">
        <f t="shared" si="316"/>
        <v>73.470769201493184</v>
      </c>
      <c r="H1854" s="71">
        <f t="shared" si="319"/>
        <v>3809.757664002424</v>
      </c>
      <c r="I1854" s="71">
        <f t="shared" si="319"/>
        <v>65.724464034776815</v>
      </c>
      <c r="J1854" s="71">
        <f t="shared" si="313"/>
        <v>85.610135681482305</v>
      </c>
      <c r="K1854" s="71">
        <f t="shared" si="310"/>
        <v>4.4498036836320347</v>
      </c>
      <c r="L1854" s="71">
        <f t="shared" si="311"/>
        <v>1.094222804118139</v>
      </c>
      <c r="M1854" s="69">
        <f t="shared" si="314"/>
        <v>1.4872019819891273</v>
      </c>
    </row>
    <row r="1855" spans="1:13" x14ac:dyDescent="0.3">
      <c r="A1855" s="69">
        <f>'Shiller Data'!A1854</f>
        <v>2024.1</v>
      </c>
      <c r="B1855" s="69">
        <f>'Shiller Data'!B1854</f>
        <v>5792.3195652173899</v>
      </c>
      <c r="C1855" s="69">
        <f>'Shiller Data'!C1854</f>
        <v>73.877418196586916</v>
      </c>
      <c r="D1855" s="69">
        <f>'Shiller Data'!D1854</f>
        <v>203.94</v>
      </c>
      <c r="E1855" s="69">
        <f>'Shiller Data'!E1854</f>
        <v>315.66399999999999</v>
      </c>
      <c r="F1855" s="71">
        <f t="shared" si="315"/>
        <v>5791.2369366808834</v>
      </c>
      <c r="G1855" s="71">
        <f t="shared" si="316"/>
        <v>73.863609945808889</v>
      </c>
      <c r="H1855" s="71">
        <f t="shared" si="319"/>
        <v>3836.5588619978216</v>
      </c>
      <c r="I1855" s="71">
        <f t="shared" si="319"/>
        <v>65.910133271534477</v>
      </c>
      <c r="J1855" s="71">
        <f t="shared" si="313"/>
        <v>87.865653568356919</v>
      </c>
      <c r="K1855" s="71">
        <f t="shared" si="310"/>
        <v>4.4758089839433577</v>
      </c>
      <c r="L1855" s="71">
        <f t="shared" si="311"/>
        <v>1.120228104429462</v>
      </c>
      <c r="M1855" s="69">
        <f t="shared" si="314"/>
        <v>1.5225468258542589</v>
      </c>
    </row>
    <row r="1856" spans="1:13" x14ac:dyDescent="0.3">
      <c r="A1856" s="69">
        <f>'Shiller Data'!A1855</f>
        <v>2024.11</v>
      </c>
      <c r="B1856" s="69">
        <f>'Shiller Data'!B1855</f>
        <v>5929.9160000000002</v>
      </c>
      <c r="C1856" s="69">
        <f>'Shiller Data'!C1855</f>
        <v>74.354836393173827</v>
      </c>
      <c r="D1856" s="69">
        <f>'Shiller Data'!D1855</f>
        <v>207.61</v>
      </c>
      <c r="E1856" s="69">
        <f>'Shiller Data'!E1855</f>
        <v>315.49299999999999</v>
      </c>
      <c r="F1856" s="71">
        <f t="shared" si="315"/>
        <v>5932.0211198980651</v>
      </c>
      <c r="G1856" s="71">
        <f t="shared" si="316"/>
        <v>74.381232356558229</v>
      </c>
      <c r="H1856" s="71">
        <f t="shared" si="319"/>
        <v>3863.2217529953559</v>
      </c>
      <c r="I1856" s="71">
        <f t="shared" si="319"/>
        <v>66.094255675757736</v>
      </c>
      <c r="J1856" s="71">
        <f t="shared" si="313"/>
        <v>89.750933106790868</v>
      </c>
      <c r="K1856" s="71">
        <f t="shared" si="310"/>
        <v>4.4970384240473882</v>
      </c>
      <c r="L1856" s="71">
        <f t="shared" si="311"/>
        <v>1.1414575445334925</v>
      </c>
      <c r="M1856" s="69">
        <f t="shared" si="314"/>
        <v>1.551400607077251</v>
      </c>
    </row>
    <row r="1857" spans="1:13" x14ac:dyDescent="0.3">
      <c r="A1857" s="69">
        <f>'Shiller Data'!A1856</f>
        <v>2024.12</v>
      </c>
      <c r="B1857" s="69">
        <f>'Shiller Data'!B1856</f>
        <v>6010.9085714285711</v>
      </c>
      <c r="C1857" s="69">
        <f>'Shiller Data'!C1856</f>
        <v>74.832254589760723</v>
      </c>
      <c r="D1857" s="69">
        <f>'Shiller Data'!D1856</f>
        <v>211.27999999999997</v>
      </c>
      <c r="E1857" s="69">
        <f>'Shiller Data'!E1856</f>
        <v>315.60500000000002</v>
      </c>
      <c r="F1857" s="71">
        <f t="shared" si="315"/>
        <v>6010.9085714285711</v>
      </c>
      <c r="G1857" s="71">
        <f t="shared" si="316"/>
        <v>74.832254589760723</v>
      </c>
      <c r="H1857" s="71">
        <f t="shared" si="319"/>
        <v>3890.3035453840284</v>
      </c>
      <c r="I1857" s="71">
        <f t="shared" si="319"/>
        <v>66.276105061817319</v>
      </c>
      <c r="J1857" s="71">
        <f t="shared" si="313"/>
        <v>90.694958097221502</v>
      </c>
      <c r="K1857" s="71">
        <f t="shared" ref="K1857" si="320">LN(J1857)</f>
        <v>4.5075017667912087</v>
      </c>
      <c r="L1857" s="71">
        <f t="shared" ref="L1857" si="321">K1857-$K$1863</f>
        <v>1.151920887277313</v>
      </c>
      <c r="M1857" s="69">
        <f t="shared" si="314"/>
        <v>1.5656217547340872</v>
      </c>
    </row>
    <row r="1858" spans="1:13" x14ac:dyDescent="0.3">
      <c r="A1858" s="69">
        <f>'Shiller Data'!A1857</f>
        <v>2025.01</v>
      </c>
      <c r="B1858" s="69">
        <f>'Shiller Data'!B1857</f>
        <v>5979.5155000000004</v>
      </c>
      <c r="C1858" s="69">
        <f>'Shiller Data'!C1857</f>
        <v>0</v>
      </c>
      <c r="D1858" s="69">
        <f>'Shiller Data'!D1857</f>
        <v>0</v>
      </c>
      <c r="E1858" s="69">
        <f>'Shiller Data'!E1857</f>
        <v>317.67099999999999</v>
      </c>
      <c r="F1858" s="69"/>
    </row>
    <row r="1859" spans="1:13" x14ac:dyDescent="0.3">
      <c r="A1859" s="69">
        <f>'Shiller Data'!A1858</f>
        <v>2025.02</v>
      </c>
      <c r="B1859" s="69">
        <f>'Shiller Data'!B1858</f>
        <v>6038.69</v>
      </c>
      <c r="C1859" s="69">
        <f>'Shiller Data'!C1858</f>
        <v>0</v>
      </c>
      <c r="D1859" s="69">
        <f>'Shiller Data'!D1858</f>
        <v>0</v>
      </c>
      <c r="E1859" s="69">
        <f>'Shiller Data'!E1858</f>
        <v>318.70399999999995</v>
      </c>
      <c r="F1859" s="69"/>
    </row>
    <row r="1860" spans="1:13" x14ac:dyDescent="0.3">
      <c r="A1860" s="69">
        <f>'Shiller Data'!A1859</f>
        <v>2025.02</v>
      </c>
      <c r="B1860" s="69">
        <f>'Shiller Data'!B1859</f>
        <v>5778.15</v>
      </c>
      <c r="C1860" s="69">
        <f>'Shiller Data'!C1859</f>
        <v>0</v>
      </c>
      <c r="D1860" s="69">
        <f>'Shiller Data'!D1859</f>
        <v>0</v>
      </c>
      <c r="E1860" s="69">
        <f>'Shiller Data'!E1859</f>
        <v>319.2204999999999</v>
      </c>
      <c r="F1860" s="69"/>
    </row>
    <row r="1863" spans="1:13" x14ac:dyDescent="0.3">
      <c r="K1863" s="71">
        <f>AVERAGE(K129:K1857)</f>
        <v>3.3555808795138957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5F88BDB13C994DA9D60C8F531334A3" ma:contentTypeVersion="20" ma:contentTypeDescription="Create a new document." ma:contentTypeScope="" ma:versionID="bee9c3090880620b08ef9cbeeaab76aa">
  <xsd:schema xmlns:xsd="http://www.w3.org/2001/XMLSchema" xmlns:xs="http://www.w3.org/2001/XMLSchema" xmlns:p="http://schemas.microsoft.com/office/2006/metadata/properties" xmlns:ns2="3bae39a6-36ec-4a4c-bc05-a0fcce1fbab1" xmlns:ns3="9ef17fc8-70f2-442d-b9ca-b6bfc20289b2" targetNamespace="http://schemas.microsoft.com/office/2006/metadata/properties" ma:root="true" ma:fieldsID="3332b79e7bc72aa2da1ad65354f489bc" ns2:_="" ns3:_="">
    <xsd:import namespace="3bae39a6-36ec-4a4c-bc05-a0fcce1fbab1"/>
    <xsd:import namespace="9ef17fc8-70f2-442d-b9ca-b6bfc20289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e39a6-36ec-4a4c-bc05-a0fcce1fbab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  <xsd:element name="TaxCatchAll" ma:index="25" nillable="true" ma:displayName="Taxonomy Catch All Column" ma:hidden="true" ma:list="{59f7faaf-dad1-4908-8dc5-7a88c58f4e2d}" ma:internalName="TaxCatchAll" ma:showField="CatchAllData" ma:web="3bae39a6-36ec-4a4c-bc05-a0fcce1fba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17fc8-70f2-442d-b9ca-b6bfc20289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5f2c8a63-107a-4be5-be7f-87bbab5784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bae39a6-36ec-4a4c-bc05-a0fcce1fbab1" xsi:nil="true"/>
    <lcf76f155ced4ddcb4097134ff3c332f xmlns="9ef17fc8-70f2-442d-b9ca-b6bfc20289b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6ED1CF1-7D0E-4612-8AB6-F348CCA816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ae39a6-36ec-4a4c-bc05-a0fcce1fbab1"/>
    <ds:schemaRef ds:uri="9ef17fc8-70f2-442d-b9ca-b6bfc20289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D6F072-5BB0-4049-A274-980160FD53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8D82FA-E279-47E6-BD18-FF7DDFA1EF66}">
  <ds:schemaRefs>
    <ds:schemaRef ds:uri="http://schemas.microsoft.com/office/2006/metadata/properties"/>
    <ds:schemaRef ds:uri="http://schemas.microsoft.com/office/infopath/2007/PartnerControls"/>
    <ds:schemaRef ds:uri="3bae39a6-36ec-4a4c-bc05-a0fcce1fbab1"/>
    <ds:schemaRef ds:uri="9ef17fc8-70f2-442d-b9ca-b6bfc20289b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B 103</vt:lpstr>
      <vt:lpstr>q calc</vt:lpstr>
      <vt:lpstr>Sheet3</vt:lpstr>
      <vt:lpstr>Table </vt:lpstr>
      <vt:lpstr>Shiller Data</vt:lpstr>
      <vt:lpstr>CAPE calculation (2)</vt:lpstr>
      <vt:lpstr>Chart</vt:lpstr>
      <vt:lpstr>'Shiller Data'!Print_Area</vt:lpstr>
      <vt:lpstr>Print_Area_MI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Smithers</dc:creator>
  <cp:lastModifiedBy>Vanessa</cp:lastModifiedBy>
  <dcterms:created xsi:type="dcterms:W3CDTF">2025-03-31T12:54:20Z</dcterms:created>
  <dcterms:modified xsi:type="dcterms:W3CDTF">2025-04-04T10:19:37Z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0x010100595F88BDB13C994DA9D60C8F531334A3</vt:lpwstr>
  </property>
  <property fmtid="{D5CDD505-2E9C-101B-9397-08002B2CF9AE}" pid="3" name="MediaServiceImageTags">
    <vt:lpwstr/>
  </property>
</Properties>
</file>